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lark\Documents\AmerUs kmodo\kmodo platform\RGA\Citizens\"/>
    </mc:Choice>
  </mc:AlternateContent>
  <xr:revisionPtr revIDLastSave="0" documentId="13_ncr:1_{4EABC667-E378-4C23-9C12-BAFE97FCCDC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PI" sheetId="30" r:id="rId1"/>
    <sheet name="Inputs" sheetId="29" r:id="rId2"/>
    <sheet name="Output" sheetId="28" r:id="rId3"/>
    <sheet name="Assms" sheetId="4" r:id="rId4"/>
    <sheet name="Pricing" sheetId="5" r:id="rId5"/>
    <sheet name="Alt1" sheetId="26" r:id="rId6"/>
    <sheet name="Alt2" sheetId="27" r:id="rId7"/>
    <sheet name="Alt3" sheetId="39" r:id="rId8"/>
    <sheet name="StatV" sheetId="37" r:id="rId9"/>
    <sheet name="SelectLX" sheetId="32" r:id="rId10"/>
    <sheet name="LXtables" sheetId="31" r:id="rId11"/>
    <sheet name="CashValue" sheetId="7" r:id="rId12"/>
    <sheet name="DACtax" sheetId="10" r:id="rId13"/>
    <sheet name="DMD" sheetId="36" r:id="rId14"/>
    <sheet name="PriceQx" sheetId="35" r:id="rId15"/>
    <sheet name="FemaleQx" sheetId="33" r:id="rId16"/>
    <sheet name="MaleQx" sheetId="34" r:id="rId17"/>
    <sheet name="VQx" sheetId="11" r:id="rId18"/>
    <sheet name="CSO" sheetId="12" r:id="rId19"/>
  </sheets>
  <definedNames>
    <definedName name="age">Inputs!$B$2</definedName>
    <definedName name="healthStatus">Inputs!$B$5</definedName>
    <definedName name="Kainput_curve">Inputs!$B$10:$AO$10</definedName>
    <definedName name="Kinput_inputs">API!$A$3:$D$8</definedName>
    <definedName name="sex">Inputs!$B$3</definedName>
    <definedName name="smoker">Inputs!$B$4</definedName>
    <definedName name="Xinput_curve">Inputs!$B$9:$AO$10</definedName>
    <definedName name="Xjinput_inputs">Inputs!$A$2:$B$7</definedName>
    <definedName name="Xoutput_monthlyPremium">Output!$B$3</definedName>
    <definedName name="Xoutput_outputs">Output!$A$5:$AO$7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GFM198lseor0xrEttEVYp94WF+Yu9Rbh2vvwy6wVA6E="/>
    </ext>
  </extLst>
</workbook>
</file>

<file path=xl/calcChain.xml><?xml version="1.0" encoding="utf-8"?>
<calcChain xmlns="http://schemas.openxmlformats.org/spreadsheetml/2006/main">
  <c r="B7" i="29" l="1"/>
  <c r="B6" i="29"/>
  <c r="B5" i="29"/>
  <c r="B4" i="29"/>
  <c r="B3" i="29"/>
  <c r="B2" i="29"/>
  <c r="B9" i="39"/>
  <c r="B14" i="39" s="1"/>
  <c r="B9" i="27"/>
  <c r="B9" i="26"/>
  <c r="M14" i="5"/>
  <c r="AO53" i="39"/>
  <c r="AO54" i="39" s="1"/>
  <c r="AO36" i="39"/>
  <c r="C34" i="39"/>
  <c r="D34" i="39" s="1"/>
  <c r="E34" i="39" s="1"/>
  <c r="F34" i="39" s="1"/>
  <c r="G34" i="39" s="1"/>
  <c r="H34" i="39" s="1"/>
  <c r="I34" i="39" s="1"/>
  <c r="J34" i="39" s="1"/>
  <c r="K34" i="39" s="1"/>
  <c r="L34" i="39" s="1"/>
  <c r="M34" i="39" s="1"/>
  <c r="N34" i="39" s="1"/>
  <c r="O34" i="39" s="1"/>
  <c r="P34" i="39" s="1"/>
  <c r="Q34" i="39" s="1"/>
  <c r="R34" i="39" s="1"/>
  <c r="S34" i="39" s="1"/>
  <c r="T34" i="39" s="1"/>
  <c r="U34" i="39" s="1"/>
  <c r="V34" i="39" s="1"/>
  <c r="W34" i="39" s="1"/>
  <c r="X34" i="39" s="1"/>
  <c r="Y34" i="39" s="1"/>
  <c r="Z34" i="39" s="1"/>
  <c r="AA34" i="39" s="1"/>
  <c r="AB34" i="39" s="1"/>
  <c r="AC34" i="39" s="1"/>
  <c r="AD34" i="39" s="1"/>
  <c r="AE34" i="39" s="1"/>
  <c r="AF34" i="39" s="1"/>
  <c r="AG34" i="39" s="1"/>
  <c r="AH34" i="39" s="1"/>
  <c r="AI34" i="39" s="1"/>
  <c r="AJ34" i="39" s="1"/>
  <c r="AK34" i="39" s="1"/>
  <c r="AL34" i="39" s="1"/>
  <c r="AM34" i="39" s="1"/>
  <c r="AN34" i="39" s="1"/>
  <c r="AO34" i="39" s="1"/>
  <c r="C10" i="39"/>
  <c r="E7" i="39"/>
  <c r="F7" i="39" s="1"/>
  <c r="G7" i="39" s="1"/>
  <c r="H7" i="39" s="1"/>
  <c r="I7" i="39" s="1"/>
  <c r="J7" i="39" s="1"/>
  <c r="K7" i="39" s="1"/>
  <c r="L7" i="39" s="1"/>
  <c r="M7" i="39" s="1"/>
  <c r="N7" i="39" s="1"/>
  <c r="O7" i="39" s="1"/>
  <c r="P7" i="39" s="1"/>
  <c r="Q7" i="39" s="1"/>
  <c r="R7" i="39" s="1"/>
  <c r="S7" i="39" s="1"/>
  <c r="T7" i="39" s="1"/>
  <c r="U7" i="39" s="1"/>
  <c r="V7" i="39" s="1"/>
  <c r="W7" i="39" s="1"/>
  <c r="X7" i="39" s="1"/>
  <c r="Y7" i="39" s="1"/>
  <c r="Z7" i="39" s="1"/>
  <c r="AA7" i="39" s="1"/>
  <c r="AB7" i="39" s="1"/>
  <c r="AC7" i="39" s="1"/>
  <c r="AD7" i="39" s="1"/>
  <c r="AE7" i="39" s="1"/>
  <c r="AF7" i="39" s="1"/>
  <c r="AG7" i="39" s="1"/>
  <c r="AH7" i="39" s="1"/>
  <c r="AI7" i="39" s="1"/>
  <c r="AJ7" i="39" s="1"/>
  <c r="AK7" i="39" s="1"/>
  <c r="AL7" i="39" s="1"/>
  <c r="AM7" i="39" s="1"/>
  <c r="AN7" i="39" s="1"/>
  <c r="AO7" i="39" s="1"/>
  <c r="C7" i="39"/>
  <c r="D7" i="39" s="1"/>
  <c r="B24" i="36"/>
  <c r="D10" i="39" l="1"/>
  <c r="E10" i="39" l="1"/>
  <c r="C41" i="5"/>
  <c r="D41" i="5" s="1"/>
  <c r="E41" i="5" s="1"/>
  <c r="F41" i="5" s="1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AG41" i="5" s="1"/>
  <c r="AH41" i="5" s="1"/>
  <c r="AI41" i="5" s="1"/>
  <c r="AJ41" i="5" s="1"/>
  <c r="AK41" i="5" s="1"/>
  <c r="AL41" i="5" s="1"/>
  <c r="AM41" i="5" s="1"/>
  <c r="AN41" i="5" s="1"/>
  <c r="AO41" i="5" s="1"/>
  <c r="F10" i="39" l="1"/>
  <c r="K14" i="4"/>
  <c r="P7" i="5"/>
  <c r="P21" i="5"/>
  <c r="P24" i="5" s="1"/>
  <c r="P20" i="5"/>
  <c r="P19" i="5"/>
  <c r="P18" i="5"/>
  <c r="P17" i="5"/>
  <c r="P16" i="5"/>
  <c r="P15" i="5"/>
  <c r="P14" i="5"/>
  <c r="P13" i="5"/>
  <c r="P12" i="5"/>
  <c r="P11" i="5"/>
  <c r="C165" i="37"/>
  <c r="D165" i="37" s="1"/>
  <c r="B159" i="37"/>
  <c r="B157" i="37"/>
  <c r="C157" i="37" s="1"/>
  <c r="D157" i="37" s="1"/>
  <c r="E157" i="37" s="1"/>
  <c r="F157" i="37" s="1"/>
  <c r="G157" i="37" s="1"/>
  <c r="H157" i="37" s="1"/>
  <c r="I157" i="37" s="1"/>
  <c r="J157" i="37" s="1"/>
  <c r="K157" i="37" s="1"/>
  <c r="L157" i="37" s="1"/>
  <c r="M157" i="37" s="1"/>
  <c r="N157" i="37" s="1"/>
  <c r="O157" i="37" s="1"/>
  <c r="P157" i="37" s="1"/>
  <c r="Q157" i="37" s="1"/>
  <c r="R157" i="37" s="1"/>
  <c r="S157" i="37" s="1"/>
  <c r="T157" i="37" s="1"/>
  <c r="U157" i="37" s="1"/>
  <c r="V157" i="37" s="1"/>
  <c r="W157" i="37" s="1"/>
  <c r="X157" i="37" s="1"/>
  <c r="Y157" i="37" s="1"/>
  <c r="Z157" i="37" s="1"/>
  <c r="AA157" i="37" s="1"/>
  <c r="AB157" i="37" s="1"/>
  <c r="AC157" i="37" s="1"/>
  <c r="AD157" i="37" s="1"/>
  <c r="AE157" i="37" s="1"/>
  <c r="AF157" i="37" s="1"/>
  <c r="AG157" i="37" s="1"/>
  <c r="AH157" i="37" s="1"/>
  <c r="AI157" i="37" s="1"/>
  <c r="AJ157" i="37" s="1"/>
  <c r="AK157" i="37" s="1"/>
  <c r="AL157" i="37" s="1"/>
  <c r="AM157" i="37" s="1"/>
  <c r="AN157" i="37" s="1"/>
  <c r="AO157" i="37" s="1"/>
  <c r="B152" i="37"/>
  <c r="C116" i="37"/>
  <c r="D116" i="37" s="1"/>
  <c r="B110" i="37"/>
  <c r="B108" i="37"/>
  <c r="C108" i="37" s="1"/>
  <c r="D108" i="37" s="1"/>
  <c r="E108" i="37" s="1"/>
  <c r="F108" i="37" s="1"/>
  <c r="G108" i="37" s="1"/>
  <c r="H108" i="37" s="1"/>
  <c r="I108" i="37" s="1"/>
  <c r="J108" i="37" s="1"/>
  <c r="K108" i="37" s="1"/>
  <c r="L108" i="37" s="1"/>
  <c r="M108" i="37" s="1"/>
  <c r="N108" i="37" s="1"/>
  <c r="O108" i="37" s="1"/>
  <c r="P108" i="37" s="1"/>
  <c r="Q108" i="37" s="1"/>
  <c r="R108" i="37" s="1"/>
  <c r="S108" i="37" s="1"/>
  <c r="T108" i="37" s="1"/>
  <c r="U108" i="37" s="1"/>
  <c r="V108" i="37" s="1"/>
  <c r="W108" i="37" s="1"/>
  <c r="X108" i="37" s="1"/>
  <c r="Y108" i="37" s="1"/>
  <c r="Z108" i="37" s="1"/>
  <c r="AA108" i="37" s="1"/>
  <c r="AB108" i="37" s="1"/>
  <c r="AC108" i="37" s="1"/>
  <c r="AD108" i="37" s="1"/>
  <c r="AE108" i="37" s="1"/>
  <c r="AF108" i="37" s="1"/>
  <c r="AG108" i="37" s="1"/>
  <c r="AH108" i="37" s="1"/>
  <c r="AI108" i="37" s="1"/>
  <c r="AJ108" i="37" s="1"/>
  <c r="AK108" i="37" s="1"/>
  <c r="AL108" i="37" s="1"/>
  <c r="AM108" i="37" s="1"/>
  <c r="AN108" i="37" s="1"/>
  <c r="AO108" i="37" s="1"/>
  <c r="B103" i="37"/>
  <c r="C67" i="37"/>
  <c r="D67" i="37" s="1"/>
  <c r="B61" i="37"/>
  <c r="B59" i="37"/>
  <c r="C59" i="37" s="1"/>
  <c r="D59" i="37" s="1"/>
  <c r="E59" i="37" s="1"/>
  <c r="F59" i="37" s="1"/>
  <c r="G59" i="37" s="1"/>
  <c r="H59" i="37" s="1"/>
  <c r="I59" i="37" s="1"/>
  <c r="J59" i="37" s="1"/>
  <c r="K59" i="37" s="1"/>
  <c r="L59" i="37" s="1"/>
  <c r="M59" i="37" s="1"/>
  <c r="N59" i="37" s="1"/>
  <c r="O59" i="37" s="1"/>
  <c r="P59" i="37" s="1"/>
  <c r="Q59" i="37" s="1"/>
  <c r="R59" i="37" s="1"/>
  <c r="S59" i="37" s="1"/>
  <c r="T59" i="37" s="1"/>
  <c r="U59" i="37" s="1"/>
  <c r="V59" i="37" s="1"/>
  <c r="W59" i="37" s="1"/>
  <c r="X59" i="37" s="1"/>
  <c r="Y59" i="37" s="1"/>
  <c r="Z59" i="37" s="1"/>
  <c r="AA59" i="37" s="1"/>
  <c r="AB59" i="37" s="1"/>
  <c r="AC59" i="37" s="1"/>
  <c r="AD59" i="37" s="1"/>
  <c r="AE59" i="37" s="1"/>
  <c r="AF59" i="37" s="1"/>
  <c r="AG59" i="37" s="1"/>
  <c r="AH59" i="37" s="1"/>
  <c r="AI59" i="37" s="1"/>
  <c r="AJ59" i="37" s="1"/>
  <c r="AK59" i="37" s="1"/>
  <c r="AL59" i="37" s="1"/>
  <c r="AM59" i="37" s="1"/>
  <c r="AN59" i="37" s="1"/>
  <c r="AO59" i="37" s="1"/>
  <c r="B54" i="37"/>
  <c r="G10" i="39" l="1"/>
  <c r="P9" i="5"/>
  <c r="E165" i="37"/>
  <c r="E116" i="37"/>
  <c r="E67" i="37"/>
  <c r="H10" i="39" l="1"/>
  <c r="F165" i="37"/>
  <c r="F116" i="37"/>
  <c r="F67" i="37"/>
  <c r="I10" i="39" l="1"/>
  <c r="G165" i="37"/>
  <c r="G116" i="37"/>
  <c r="G67" i="37"/>
  <c r="J10" i="39" l="1"/>
  <c r="H165" i="37"/>
  <c r="H116" i="37"/>
  <c r="H67" i="37"/>
  <c r="K10" i="39" l="1"/>
  <c r="I165" i="37"/>
  <c r="I116" i="37"/>
  <c r="I67" i="37"/>
  <c r="L10" i="39" l="1"/>
  <c r="J165" i="37"/>
  <c r="J116" i="37"/>
  <c r="J67" i="37"/>
  <c r="M10" i="39" l="1"/>
  <c r="K165" i="37"/>
  <c r="K116" i="37"/>
  <c r="K67" i="37"/>
  <c r="N10" i="39" l="1"/>
  <c r="L165" i="37"/>
  <c r="L116" i="37"/>
  <c r="L67" i="37"/>
  <c r="O10" i="39" l="1"/>
  <c r="M165" i="37"/>
  <c r="M116" i="37"/>
  <c r="M67" i="37"/>
  <c r="P10" i="39" l="1"/>
  <c r="N165" i="37"/>
  <c r="N116" i="37"/>
  <c r="N67" i="37"/>
  <c r="Q10" i="39" l="1"/>
  <c r="O165" i="37"/>
  <c r="O116" i="37"/>
  <c r="O67" i="37"/>
  <c r="R10" i="39" l="1"/>
  <c r="P165" i="37"/>
  <c r="P116" i="37"/>
  <c r="P67" i="37"/>
  <c r="S10" i="39" l="1"/>
  <c r="Q165" i="37"/>
  <c r="Q116" i="37"/>
  <c r="Q67" i="37"/>
  <c r="T10" i="39" l="1"/>
  <c r="R165" i="37"/>
  <c r="R116" i="37"/>
  <c r="R67" i="37"/>
  <c r="U10" i="39" l="1"/>
  <c r="S165" i="37"/>
  <c r="S116" i="37"/>
  <c r="S67" i="37"/>
  <c r="V10" i="39" l="1"/>
  <c r="T165" i="37"/>
  <c r="T116" i="37"/>
  <c r="T67" i="37"/>
  <c r="W10" i="39" l="1"/>
  <c r="U165" i="37"/>
  <c r="U116" i="37"/>
  <c r="U67" i="37"/>
  <c r="X10" i="39" l="1"/>
  <c r="V165" i="37"/>
  <c r="V116" i="37"/>
  <c r="V67" i="37"/>
  <c r="Y10" i="39" l="1"/>
  <c r="W165" i="37"/>
  <c r="W116" i="37"/>
  <c r="W67" i="37"/>
  <c r="Z10" i="39" l="1"/>
  <c r="X165" i="37"/>
  <c r="X116" i="37"/>
  <c r="X67" i="37"/>
  <c r="AA10" i="39" l="1"/>
  <c r="Y165" i="37"/>
  <c r="Y116" i="37"/>
  <c r="Y67" i="37"/>
  <c r="AB10" i="39" l="1"/>
  <c r="Z165" i="37"/>
  <c r="Z116" i="37"/>
  <c r="Z67" i="37"/>
  <c r="AC10" i="39" l="1"/>
  <c r="AA165" i="37"/>
  <c r="AA116" i="37"/>
  <c r="AA67" i="37"/>
  <c r="AD10" i="39" l="1"/>
  <c r="AB165" i="37"/>
  <c r="AB116" i="37"/>
  <c r="AB67" i="37"/>
  <c r="AE10" i="39" l="1"/>
  <c r="AC165" i="37"/>
  <c r="AC116" i="37"/>
  <c r="AC67" i="37"/>
  <c r="AF10" i="39" l="1"/>
  <c r="AD165" i="37"/>
  <c r="AE165" i="37" s="1"/>
  <c r="AF165" i="37" s="1"/>
  <c r="AG165" i="37" s="1"/>
  <c r="AH165" i="37" s="1"/>
  <c r="AI165" i="37" s="1"/>
  <c r="AJ165" i="37" s="1"/>
  <c r="AK165" i="37" s="1"/>
  <c r="AL165" i="37" s="1"/>
  <c r="AM165" i="37" s="1"/>
  <c r="AN165" i="37" s="1"/>
  <c r="AO165" i="37" s="1"/>
  <c r="AD116" i="37"/>
  <c r="AE116" i="37" s="1"/>
  <c r="AF116" i="37" s="1"/>
  <c r="AG116" i="37" s="1"/>
  <c r="AH116" i="37" s="1"/>
  <c r="AI116" i="37" s="1"/>
  <c r="AJ116" i="37" s="1"/>
  <c r="AK116" i="37" s="1"/>
  <c r="AL116" i="37" s="1"/>
  <c r="AM116" i="37" s="1"/>
  <c r="AN116" i="37" s="1"/>
  <c r="AO116" i="37" s="1"/>
  <c r="AD67" i="37"/>
  <c r="AE67" i="37" s="1"/>
  <c r="AF67" i="37" s="1"/>
  <c r="AG67" i="37" s="1"/>
  <c r="AH67" i="37" s="1"/>
  <c r="AI67" i="37" s="1"/>
  <c r="AJ67" i="37" s="1"/>
  <c r="AK67" i="37" s="1"/>
  <c r="AL67" i="37" s="1"/>
  <c r="AM67" i="37" s="1"/>
  <c r="AN67" i="37" s="1"/>
  <c r="AO67" i="37" s="1"/>
  <c r="AG10" i="39" l="1"/>
  <c r="B5" i="37"/>
  <c r="B12" i="37"/>
  <c r="B23" i="39" s="1"/>
  <c r="C18" i="37"/>
  <c r="D18" i="37" s="1"/>
  <c r="E18" i="37" s="1"/>
  <c r="F18" i="37" s="1"/>
  <c r="G18" i="37" s="1"/>
  <c r="H18" i="37" s="1"/>
  <c r="I18" i="37" s="1"/>
  <c r="J18" i="37" s="1"/>
  <c r="K18" i="37" s="1"/>
  <c r="L18" i="37" s="1"/>
  <c r="M18" i="37" s="1"/>
  <c r="N18" i="37" s="1"/>
  <c r="O18" i="37" s="1"/>
  <c r="P18" i="37" s="1"/>
  <c r="Q18" i="37" s="1"/>
  <c r="R18" i="37" s="1"/>
  <c r="S18" i="37" s="1"/>
  <c r="T18" i="37" s="1"/>
  <c r="U18" i="37" s="1"/>
  <c r="V18" i="37" s="1"/>
  <c r="W18" i="37" s="1"/>
  <c r="X18" i="37" s="1"/>
  <c r="Y18" i="37" s="1"/>
  <c r="Z18" i="37" s="1"/>
  <c r="AA18" i="37" s="1"/>
  <c r="AB18" i="37" s="1"/>
  <c r="AC18" i="37" s="1"/>
  <c r="AD18" i="37" s="1"/>
  <c r="AE18" i="37" s="1"/>
  <c r="AF18" i="37" s="1"/>
  <c r="AG18" i="37" s="1"/>
  <c r="AH18" i="37" s="1"/>
  <c r="AI18" i="37" s="1"/>
  <c r="AJ18" i="37" s="1"/>
  <c r="AK18" i="37" s="1"/>
  <c r="AL18" i="37" s="1"/>
  <c r="AM18" i="37" s="1"/>
  <c r="AN18" i="37" s="1"/>
  <c r="AO18" i="37" s="1"/>
  <c r="M13" i="4"/>
  <c r="AH10" i="39" l="1"/>
  <c r="B71" i="5"/>
  <c r="C175" i="36"/>
  <c r="C174" i="36"/>
  <c r="C172" i="36"/>
  <c r="C171" i="36"/>
  <c r="C163" i="36"/>
  <c r="C162" i="36"/>
  <c r="C145" i="36"/>
  <c r="C144" i="36"/>
  <c r="C173" i="36"/>
  <c r="C170" i="36"/>
  <c r="C169" i="36"/>
  <c r="C168" i="36"/>
  <c r="C167" i="36"/>
  <c r="C166" i="36"/>
  <c r="C165" i="36"/>
  <c r="C164" i="36"/>
  <c r="C161" i="36"/>
  <c r="C160" i="36"/>
  <c r="C159" i="36"/>
  <c r="C156" i="36"/>
  <c r="C155" i="36"/>
  <c r="C154" i="36"/>
  <c r="C153" i="36"/>
  <c r="C152" i="36"/>
  <c r="C151" i="36"/>
  <c r="C150" i="36"/>
  <c r="C149" i="36"/>
  <c r="C147" i="36"/>
  <c r="C146" i="36"/>
  <c r="C142" i="36"/>
  <c r="C141" i="36"/>
  <c r="C140" i="36"/>
  <c r="C139" i="36"/>
  <c r="C138" i="36"/>
  <c r="A99" i="36"/>
  <c r="A100" i="36" s="1"/>
  <c r="A60" i="36"/>
  <c r="A61" i="36" s="1"/>
  <c r="C261" i="36"/>
  <c r="D261" i="36" s="1"/>
  <c r="E261" i="36" s="1"/>
  <c r="B51" i="36"/>
  <c r="A220" i="36"/>
  <c r="A221" i="36" s="1"/>
  <c r="A222" i="36" s="1"/>
  <c r="A223" i="36" s="1"/>
  <c r="A179" i="36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139" i="36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C9" i="36"/>
  <c r="D9" i="36" s="1"/>
  <c r="E9" i="36" s="1"/>
  <c r="F9" i="36" s="1"/>
  <c r="G9" i="36" s="1"/>
  <c r="H9" i="36" s="1"/>
  <c r="I9" i="36" s="1"/>
  <c r="J9" i="36" s="1"/>
  <c r="K9" i="36" s="1"/>
  <c r="L9" i="36" s="1"/>
  <c r="M9" i="36" s="1"/>
  <c r="N9" i="36" s="1"/>
  <c r="O9" i="36" s="1"/>
  <c r="P9" i="36" s="1"/>
  <c r="Q9" i="36" s="1"/>
  <c r="R9" i="36" s="1"/>
  <c r="S9" i="36" s="1"/>
  <c r="T9" i="36" s="1"/>
  <c r="U9" i="36" s="1"/>
  <c r="V9" i="36" s="1"/>
  <c r="W9" i="36" s="1"/>
  <c r="X9" i="36" s="1"/>
  <c r="Y9" i="36" s="1"/>
  <c r="Z9" i="36" s="1"/>
  <c r="AA9" i="36" s="1"/>
  <c r="AB9" i="36" s="1"/>
  <c r="AC9" i="36" s="1"/>
  <c r="AD9" i="36" s="1"/>
  <c r="AE9" i="36" s="1"/>
  <c r="AF9" i="36" s="1"/>
  <c r="AG9" i="36" s="1"/>
  <c r="AH9" i="36" s="1"/>
  <c r="AI9" i="36" s="1"/>
  <c r="AJ9" i="36" s="1"/>
  <c r="AK9" i="36" s="1"/>
  <c r="AL9" i="36" s="1"/>
  <c r="AM9" i="36" s="1"/>
  <c r="AN9" i="36" s="1"/>
  <c r="AO9" i="36" s="1"/>
  <c r="G15" i="5"/>
  <c r="E15" i="5"/>
  <c r="C15" i="5"/>
  <c r="C33" i="4"/>
  <c r="C38" i="4"/>
  <c r="B7" i="10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B11" i="10"/>
  <c r="C11" i="10" s="1"/>
  <c r="D11" i="10" s="1"/>
  <c r="E11" i="10" s="1"/>
  <c r="F11" i="10" s="1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C21" i="4" l="1"/>
  <c r="B20" i="39" s="1"/>
  <c r="K18" i="4"/>
  <c r="AI10" i="39"/>
  <c r="C157" i="36"/>
  <c r="C158" i="36"/>
  <c r="C148" i="36"/>
  <c r="C143" i="36"/>
  <c r="A101" i="36"/>
  <c r="A62" i="36"/>
  <c r="F261" i="36"/>
  <c r="G261" i="36" s="1"/>
  <c r="H261" i="36" s="1"/>
  <c r="I261" i="36" s="1"/>
  <c r="J261" i="36" s="1"/>
  <c r="K261" i="36" s="1"/>
  <c r="L261" i="36" s="1"/>
  <c r="M261" i="36" s="1"/>
  <c r="N261" i="36" s="1"/>
  <c r="O261" i="36" s="1"/>
  <c r="P261" i="36" s="1"/>
  <c r="Q261" i="36" s="1"/>
  <c r="R261" i="36" s="1"/>
  <c r="S261" i="36" s="1"/>
  <c r="T261" i="36" s="1"/>
  <c r="U261" i="36" s="1"/>
  <c r="V261" i="36" s="1"/>
  <c r="W261" i="36" s="1"/>
  <c r="X261" i="36" s="1"/>
  <c r="Y261" i="36" s="1"/>
  <c r="Z261" i="36" s="1"/>
  <c r="AA261" i="36" s="1"/>
  <c r="AB261" i="36" s="1"/>
  <c r="AC261" i="36" s="1"/>
  <c r="AD261" i="36" s="1"/>
  <c r="AE261" i="36" s="1"/>
  <c r="AF261" i="36" s="1"/>
  <c r="AG261" i="36" s="1"/>
  <c r="AH261" i="36" s="1"/>
  <c r="AI261" i="36" s="1"/>
  <c r="AJ261" i="36" s="1"/>
  <c r="AK261" i="36" s="1"/>
  <c r="AL261" i="36" s="1"/>
  <c r="AM261" i="36" s="1"/>
  <c r="AN261" i="36" s="1"/>
  <c r="AO261" i="36" s="1"/>
  <c r="A224" i="36"/>
  <c r="A1" i="35"/>
  <c r="D2" i="35"/>
  <c r="E2" i="35" s="1"/>
  <c r="F2" i="35" s="1"/>
  <c r="G2" i="35" s="1"/>
  <c r="H2" i="35" s="1"/>
  <c r="I2" i="35" s="1"/>
  <c r="J2" i="35" s="1"/>
  <c r="K2" i="35" s="1"/>
  <c r="L2" i="35" s="1"/>
  <c r="M2" i="35" s="1"/>
  <c r="N2" i="35" s="1"/>
  <c r="O2" i="35" s="1"/>
  <c r="P2" i="35" s="1"/>
  <c r="Q2" i="35" s="1"/>
  <c r="R2" i="35" s="1"/>
  <c r="S2" i="35" s="1"/>
  <c r="T2" i="35" s="1"/>
  <c r="U2" i="35" s="1"/>
  <c r="V2" i="35" s="1"/>
  <c r="W2" i="35" s="1"/>
  <c r="X2" i="35" s="1"/>
  <c r="Y2" i="35" s="1"/>
  <c r="Z2" i="35" s="1"/>
  <c r="AA2" i="35" s="1"/>
  <c r="AB2" i="35" s="1"/>
  <c r="AC2" i="35" s="1"/>
  <c r="AD2" i="35" s="1"/>
  <c r="AE2" i="35" s="1"/>
  <c r="AF2" i="35" s="1"/>
  <c r="AG2" i="35" s="1"/>
  <c r="AH2" i="35" s="1"/>
  <c r="AI2" i="35" s="1"/>
  <c r="AJ2" i="35" s="1"/>
  <c r="AK2" i="35" s="1"/>
  <c r="AL2" i="35" s="1"/>
  <c r="AM2" i="35" s="1"/>
  <c r="AN2" i="35" s="1"/>
  <c r="AO2" i="35" s="1"/>
  <c r="AP2" i="35" s="1"/>
  <c r="AQ2" i="35" s="1"/>
  <c r="AR2" i="35" s="1"/>
  <c r="AS2" i="35" s="1"/>
  <c r="AT2" i="35" s="1"/>
  <c r="AU2" i="35" s="1"/>
  <c r="AV2" i="35" s="1"/>
  <c r="AW2" i="35" s="1"/>
  <c r="AX2" i="35" s="1"/>
  <c r="AY2" i="35" s="1"/>
  <c r="AZ2" i="35" s="1"/>
  <c r="BA2" i="35" s="1"/>
  <c r="BB2" i="35" s="1"/>
  <c r="BC2" i="35" s="1"/>
  <c r="BD2" i="35" s="1"/>
  <c r="BE2" i="35" s="1"/>
  <c r="BF2" i="35" s="1"/>
  <c r="C1" i="35"/>
  <c r="B24" i="37" l="1"/>
  <c r="B73" i="37"/>
  <c r="B171" i="37"/>
  <c r="B122" i="37"/>
  <c r="B38" i="39"/>
  <c r="AJ10" i="39"/>
  <c r="A102" i="36"/>
  <c r="A63" i="36"/>
  <c r="A225" i="36"/>
  <c r="A16" i="32"/>
  <c r="A17" i="32" s="1"/>
  <c r="A18" i="32" s="1"/>
  <c r="C35" i="4"/>
  <c r="C36" i="4" l="1"/>
  <c r="D3" i="11"/>
  <c r="H1" i="35"/>
  <c r="Z1" i="34"/>
  <c r="Z1" i="33"/>
  <c r="AK10" i="39"/>
  <c r="A103" i="36"/>
  <c r="A64" i="36"/>
  <c r="A226" i="36"/>
  <c r="A19" i="32"/>
  <c r="W145" i="34" l="1"/>
  <c r="U48" i="34"/>
  <c r="X153" i="34"/>
  <c r="V162" i="34"/>
  <c r="Y22" i="34"/>
  <c r="AA39" i="34"/>
  <c r="X63" i="34"/>
  <c r="R127" i="34"/>
  <c r="S5" i="34"/>
  <c r="S12" i="34"/>
  <c r="W19" i="34"/>
  <c r="T35" i="34"/>
  <c r="S161" i="34"/>
  <c r="AA144" i="34"/>
  <c r="W125" i="34"/>
  <c r="S109" i="34"/>
  <c r="AA92" i="34"/>
  <c r="T162" i="34"/>
  <c r="P146" i="34"/>
  <c r="X126" i="34"/>
  <c r="T110" i="34"/>
  <c r="P94" i="34"/>
  <c r="Y165" i="34"/>
  <c r="U149" i="34"/>
  <c r="Q133" i="34"/>
  <c r="Y113" i="34"/>
  <c r="U97" i="34"/>
  <c r="Z166" i="34"/>
  <c r="V150" i="34"/>
  <c r="R134" i="34"/>
  <c r="Z114" i="34"/>
  <c r="V98" i="34"/>
  <c r="R170" i="34"/>
  <c r="Z153" i="34"/>
  <c r="V137" i="34"/>
  <c r="R118" i="34"/>
  <c r="Z101" i="34"/>
  <c r="V82" i="34"/>
  <c r="S171" i="34"/>
  <c r="Z149" i="34"/>
  <c r="T121" i="34"/>
  <c r="Z95" i="34"/>
  <c r="Q72" i="34"/>
  <c r="T55" i="34"/>
  <c r="P36" i="34"/>
  <c r="S151" i="34"/>
  <c r="Y122" i="34"/>
  <c r="X97" i="34"/>
  <c r="Q73" i="34"/>
  <c r="T56" i="34"/>
  <c r="P37" i="34"/>
  <c r="Y152" i="34"/>
  <c r="W124" i="34"/>
  <c r="Q99" i="34"/>
  <c r="R74" i="34"/>
  <c r="Y161" i="34"/>
  <c r="S136" i="34"/>
  <c r="R108" i="34"/>
  <c r="W161" i="34"/>
  <c r="X168" i="34"/>
  <c r="T168" i="34"/>
  <c r="Q124" i="34"/>
  <c r="Q89" i="34"/>
  <c r="AA62" i="34"/>
  <c r="AA40" i="34"/>
  <c r="U23" i="34"/>
  <c r="Q7" i="34"/>
  <c r="W139" i="34"/>
  <c r="T101" i="34"/>
  <c r="S70" i="34"/>
  <c r="U50" i="34"/>
  <c r="Q29" i="34"/>
  <c r="Y12" i="34"/>
  <c r="Y142" i="34"/>
  <c r="X103" i="34"/>
  <c r="Y71" i="34"/>
  <c r="Y51" i="34"/>
  <c r="R30" i="34"/>
  <c r="Z13" i="34"/>
  <c r="Q145" i="34"/>
  <c r="AA105" i="34"/>
  <c r="U73" i="34"/>
  <c r="Q53" i="34"/>
  <c r="S31" i="34"/>
  <c r="Y147" i="34"/>
  <c r="T70" i="34"/>
  <c r="S21" i="34"/>
  <c r="X8" i="34"/>
  <c r="Y30" i="34"/>
  <c r="W52" i="34"/>
  <c r="AA77" i="34"/>
  <c r="X11" i="34"/>
  <c r="Q19" i="34"/>
  <c r="Z26" i="34"/>
  <c r="T47" i="34"/>
  <c r="Q160" i="34"/>
  <c r="Y143" i="34"/>
  <c r="U124" i="34"/>
  <c r="Q108" i="34"/>
  <c r="Y91" i="34"/>
  <c r="R161" i="34"/>
  <c r="Z144" i="34"/>
  <c r="V125" i="34"/>
  <c r="R109" i="34"/>
  <c r="Z92" i="34"/>
  <c r="W164" i="34"/>
  <c r="S148" i="34"/>
  <c r="AA128" i="34"/>
  <c r="W112" i="34"/>
  <c r="S96" i="34"/>
  <c r="X165" i="34"/>
  <c r="T149" i="34"/>
  <c r="P133" i="34"/>
  <c r="X113" i="34"/>
  <c r="T97" i="34"/>
  <c r="P169" i="34"/>
  <c r="X152" i="34"/>
  <c r="T136" i="34"/>
  <c r="P117" i="34"/>
  <c r="X100" i="34"/>
  <c r="T81" i="34"/>
  <c r="R171" i="34"/>
  <c r="Z147" i="34"/>
  <c r="U119" i="34"/>
  <c r="S94" i="34"/>
  <c r="Y70" i="34"/>
  <c r="R54" i="34"/>
  <c r="Z34" i="34"/>
  <c r="X149" i="34"/>
  <c r="R121" i="34"/>
  <c r="X95" i="34"/>
  <c r="Z71" i="34"/>
  <c r="R55" i="34"/>
  <c r="Z35" i="34"/>
  <c r="Q151" i="34"/>
  <c r="W122" i="34"/>
  <c r="Q97" i="34"/>
  <c r="AA72" i="34"/>
  <c r="R160" i="34"/>
  <c r="X134" i="34"/>
  <c r="R106" i="34"/>
  <c r="W159" i="34"/>
  <c r="Y166" i="34"/>
  <c r="AA164" i="34"/>
  <c r="Y121" i="34"/>
  <c r="R84" i="34"/>
  <c r="W61" i="34"/>
  <c r="W39" i="34"/>
  <c r="S22" i="34"/>
  <c r="AA5" i="34"/>
  <c r="S137" i="34"/>
  <c r="U98" i="34"/>
  <c r="Y68" i="34"/>
  <c r="Q49" i="34"/>
  <c r="AA27" i="34"/>
  <c r="W11" i="34"/>
  <c r="V139" i="34"/>
  <c r="R101" i="34"/>
  <c r="R70" i="34"/>
  <c r="T50" i="34"/>
  <c r="R36" i="34"/>
  <c r="AA153" i="34"/>
  <c r="U15" i="34"/>
  <c r="AA38" i="34"/>
  <c r="V62" i="34"/>
  <c r="T120" i="34"/>
  <c r="U49" i="34"/>
  <c r="Z7" i="34"/>
  <c r="X22" i="34"/>
  <c r="U51" i="34"/>
  <c r="X77" i="34"/>
  <c r="AA25" i="34"/>
  <c r="S34" i="34"/>
  <c r="S47" i="34"/>
  <c r="Q69" i="34"/>
  <c r="Y157" i="34"/>
  <c r="U141" i="34"/>
  <c r="Q122" i="34"/>
  <c r="Y105" i="34"/>
  <c r="U89" i="34"/>
  <c r="Z158" i="34"/>
  <c r="V142" i="34"/>
  <c r="R123" i="34"/>
  <c r="Z106" i="34"/>
  <c r="V90" i="34"/>
  <c r="S162" i="34"/>
  <c r="AA145" i="34"/>
  <c r="W126" i="34"/>
  <c r="S110" i="34"/>
  <c r="AA93" i="34"/>
  <c r="T163" i="34"/>
  <c r="P147" i="34"/>
  <c r="X127" i="34"/>
  <c r="T111" i="34"/>
  <c r="P95" i="34"/>
  <c r="X166" i="34"/>
  <c r="T150" i="34"/>
  <c r="P134" i="34"/>
  <c r="X114" i="34"/>
  <c r="T98" i="34"/>
  <c r="P79" i="34"/>
  <c r="Y169" i="34"/>
  <c r="S144" i="34"/>
  <c r="Y115" i="34"/>
  <c r="X90" i="34"/>
  <c r="S68" i="34"/>
  <c r="Z51" i="34"/>
  <c r="U171" i="34"/>
  <c r="Y145" i="34"/>
  <c r="W117" i="34"/>
  <c r="Q92" i="34"/>
  <c r="T69" i="34"/>
  <c r="Z52" i="34"/>
  <c r="V33" i="34"/>
  <c r="V147" i="34"/>
  <c r="P119" i="34"/>
  <c r="V93" i="34"/>
  <c r="U70" i="34"/>
  <c r="S156" i="34"/>
  <c r="Q128" i="34"/>
  <c r="W102" i="34"/>
  <c r="P156" i="34"/>
  <c r="Q163" i="34"/>
  <c r="W158" i="34"/>
  <c r="X116" i="34"/>
  <c r="Q80" i="34"/>
  <c r="AA58" i="34"/>
  <c r="Y36" i="34"/>
  <c r="AA19" i="34"/>
  <c r="W3" i="34"/>
  <c r="S132" i="34"/>
  <c r="T93" i="34"/>
  <c r="W65" i="34"/>
  <c r="U46" i="34"/>
  <c r="W25" i="34"/>
  <c r="S9" i="34"/>
  <c r="V134" i="34"/>
  <c r="AA95" i="34"/>
  <c r="Q67" i="34"/>
  <c r="X47" i="34"/>
  <c r="T15" i="34"/>
  <c r="AA29" i="34"/>
  <c r="S62" i="34"/>
  <c r="AA119" i="34"/>
  <c r="X4" i="34"/>
  <c r="S33" i="34"/>
  <c r="R46" i="34"/>
  <c r="Z56" i="34"/>
  <c r="W95" i="34"/>
  <c r="W156" i="34"/>
  <c r="S140" i="34"/>
  <c r="AA120" i="34"/>
  <c r="W104" i="34"/>
  <c r="S85" i="34"/>
  <c r="X157" i="34"/>
  <c r="T141" i="34"/>
  <c r="P122" i="34"/>
  <c r="X105" i="34"/>
  <c r="T89" i="34"/>
  <c r="Q161" i="34"/>
  <c r="Y144" i="34"/>
  <c r="U125" i="34"/>
  <c r="Q109" i="34"/>
  <c r="Y92" i="34"/>
  <c r="R162" i="34"/>
  <c r="Z145" i="34"/>
  <c r="V126" i="34"/>
  <c r="R110" i="34"/>
  <c r="Z93" i="34"/>
  <c r="V165" i="34"/>
  <c r="R149" i="34"/>
  <c r="Z132" i="34"/>
  <c r="V113" i="34"/>
  <c r="R97" i="34"/>
  <c r="Z77" i="34"/>
  <c r="Y167" i="34"/>
  <c r="X142" i="34"/>
  <c r="R114" i="34"/>
  <c r="X85" i="34"/>
  <c r="P67" i="34"/>
  <c r="X50" i="34"/>
  <c r="W169" i="34"/>
  <c r="Q144" i="34"/>
  <c r="W115" i="34"/>
  <c r="Q90" i="34"/>
  <c r="Q68" i="34"/>
  <c r="X51" i="34"/>
  <c r="P171" i="34"/>
  <c r="V145" i="34"/>
  <c r="Q117" i="34"/>
  <c r="AA91" i="34"/>
  <c r="R69" i="34"/>
  <c r="W154" i="34"/>
  <c r="Q126" i="34"/>
  <c r="W100" i="34"/>
  <c r="U154" i="34"/>
  <c r="V161" i="34"/>
  <c r="W155" i="34"/>
  <c r="T114" i="34"/>
  <c r="W78" i="34"/>
  <c r="U57" i="34"/>
  <c r="U35" i="34"/>
  <c r="Y18" i="34"/>
  <c r="Z170" i="34"/>
  <c r="Z126" i="34"/>
  <c r="Q91" i="34"/>
  <c r="Q64" i="34"/>
  <c r="AA57" i="34"/>
  <c r="Y7" i="34"/>
  <c r="AA21" i="34"/>
  <c r="S38" i="34"/>
  <c r="W75" i="34"/>
  <c r="Q4" i="34"/>
  <c r="AA10" i="34"/>
  <c r="T42" i="34"/>
  <c r="X55" i="34"/>
  <c r="X67" i="34"/>
  <c r="Y171" i="34"/>
  <c r="U155" i="34"/>
  <c r="Q139" i="34"/>
  <c r="Y119" i="34"/>
  <c r="U103" i="34"/>
  <c r="Q84" i="34"/>
  <c r="V156" i="34"/>
  <c r="R140" i="34"/>
  <c r="Z120" i="34"/>
  <c r="V104" i="34"/>
  <c r="R85" i="34"/>
  <c r="AA159" i="34"/>
  <c r="W143" i="34"/>
  <c r="S124" i="34"/>
  <c r="AA107" i="34"/>
  <c r="W91" i="34"/>
  <c r="P161" i="34"/>
  <c r="X144" i="34"/>
  <c r="T125" i="34"/>
  <c r="P109" i="34"/>
  <c r="X92" i="34"/>
  <c r="T164" i="34"/>
  <c r="P148" i="34"/>
  <c r="X128" i="34"/>
  <c r="T112" i="34"/>
  <c r="P96" i="34"/>
  <c r="X76" i="34"/>
  <c r="R166" i="34"/>
  <c r="X140" i="34"/>
  <c r="R112" i="34"/>
  <c r="Y83" i="34"/>
  <c r="Z65" i="34"/>
  <c r="V49" i="34"/>
  <c r="W167" i="34"/>
  <c r="Q142" i="34"/>
  <c r="P114" i="34"/>
  <c r="V85" i="34"/>
  <c r="Z66" i="34"/>
  <c r="V50" i="34"/>
  <c r="Q169" i="34"/>
  <c r="AA143" i="34"/>
  <c r="U115" i="34"/>
  <c r="AA89" i="34"/>
  <c r="AA67" i="34"/>
  <c r="W152" i="34"/>
  <c r="V124" i="34"/>
  <c r="P99" i="34"/>
  <c r="U152" i="34"/>
  <c r="V159" i="34"/>
  <c r="R152" i="34"/>
  <c r="X111" i="34"/>
  <c r="P77" i="34"/>
  <c r="Q56" i="34"/>
  <c r="Q34" i="34"/>
  <c r="W17" i="34"/>
  <c r="X167" i="34"/>
  <c r="Z123" i="34"/>
  <c r="Z85" i="34"/>
  <c r="Y62" i="34"/>
  <c r="Y40" i="34"/>
  <c r="S23" i="34"/>
  <c r="S170" i="34"/>
  <c r="S126" i="34"/>
  <c r="P91" i="34"/>
  <c r="P64" i="34"/>
  <c r="P42" i="34"/>
  <c r="Q59" i="34"/>
  <c r="W14" i="34"/>
  <c r="T29" i="34"/>
  <c r="T51" i="34"/>
  <c r="R113" i="34"/>
  <c r="Z10" i="34"/>
  <c r="R18" i="34"/>
  <c r="W55" i="34"/>
  <c r="W67" i="34"/>
  <c r="Z91" i="34"/>
  <c r="W170" i="34"/>
  <c r="S154" i="34"/>
  <c r="AA137" i="34"/>
  <c r="W118" i="34"/>
  <c r="S102" i="34"/>
  <c r="X171" i="34"/>
  <c r="T155" i="34"/>
  <c r="P139" i="34"/>
  <c r="X119" i="34"/>
  <c r="T103" i="34"/>
  <c r="P84" i="34"/>
  <c r="Y158" i="34"/>
  <c r="U142" i="34"/>
  <c r="Q123" i="34"/>
  <c r="Y106" i="34"/>
  <c r="U90" i="34"/>
  <c r="Z159" i="34"/>
  <c r="V143" i="34"/>
  <c r="R124" i="34"/>
  <c r="Z107" i="34"/>
  <c r="V91" i="34"/>
  <c r="R163" i="34"/>
  <c r="Z146" i="34"/>
  <c r="V127" i="34"/>
  <c r="R111" i="34"/>
  <c r="Z94" i="34"/>
  <c r="V75" i="34"/>
  <c r="R164" i="34"/>
  <c r="Y138" i="34"/>
  <c r="W110" i="34"/>
  <c r="S82" i="34"/>
  <c r="X64" i="34"/>
  <c r="T48" i="34"/>
  <c r="P166" i="34"/>
  <c r="V140" i="34"/>
  <c r="P112" i="34"/>
  <c r="V83" i="34"/>
  <c r="X65" i="34"/>
  <c r="T49" i="34"/>
  <c r="U167" i="34"/>
  <c r="AA141" i="34"/>
  <c r="U113" i="34"/>
  <c r="T85" i="34"/>
  <c r="X66" i="34"/>
  <c r="P151" i="34"/>
  <c r="V122" i="34"/>
  <c r="P97" i="34"/>
  <c r="Z150" i="34"/>
  <c r="AA157" i="34"/>
  <c r="AA148" i="34"/>
  <c r="T109" i="34"/>
  <c r="S75" i="34"/>
  <c r="Y54" i="34"/>
  <c r="Y32" i="34"/>
  <c r="U16" i="34"/>
  <c r="U164" i="34"/>
  <c r="V121" i="34"/>
  <c r="U83" i="34"/>
  <c r="U61" i="34"/>
  <c r="S39" i="34"/>
  <c r="S7" i="34"/>
  <c r="T21" i="34"/>
  <c r="P38" i="34"/>
  <c r="V61" i="34"/>
  <c r="P4" i="34"/>
  <c r="X17" i="34"/>
  <c r="Q25" i="34"/>
  <c r="S66" i="34"/>
  <c r="U91" i="34"/>
  <c r="P145" i="34"/>
  <c r="U169" i="34"/>
  <c r="Q153" i="34"/>
  <c r="Y136" i="34"/>
  <c r="U117" i="34"/>
  <c r="Q101" i="34"/>
  <c r="V170" i="34"/>
  <c r="R154" i="34"/>
  <c r="Z137" i="34"/>
  <c r="V118" i="34"/>
  <c r="R102" i="34"/>
  <c r="Z82" i="34"/>
  <c r="W157" i="34"/>
  <c r="S141" i="34"/>
  <c r="AA121" i="34"/>
  <c r="W105" i="34"/>
  <c r="S89" i="34"/>
  <c r="X158" i="34"/>
  <c r="T142" i="34"/>
  <c r="P123" i="34"/>
  <c r="X106" i="34"/>
  <c r="T90" i="34"/>
  <c r="P162" i="34"/>
  <c r="X145" i="34"/>
  <c r="T126" i="34"/>
  <c r="P110" i="34"/>
  <c r="X93" i="34"/>
  <c r="T74" i="34"/>
  <c r="W162" i="34"/>
  <c r="Q137" i="34"/>
  <c r="W108" i="34"/>
  <c r="Z80" i="34"/>
  <c r="V63" i="34"/>
  <c r="R47" i="34"/>
  <c r="P164" i="34"/>
  <c r="V138" i="34"/>
  <c r="Q110" i="34"/>
  <c r="Q82" i="34"/>
  <c r="V64" i="34"/>
  <c r="R48" i="34"/>
  <c r="U165" i="34"/>
  <c r="T140" i="34"/>
  <c r="Z111" i="34"/>
  <c r="T83" i="34"/>
  <c r="V65" i="34"/>
  <c r="P149" i="34"/>
  <c r="W120" i="34"/>
  <c r="U95" i="34"/>
  <c r="Z148" i="34"/>
  <c r="AA155" i="34"/>
  <c r="R146" i="34"/>
  <c r="W106" i="34"/>
  <c r="Y73" i="34"/>
  <c r="U53" i="34"/>
  <c r="W31" i="34"/>
  <c r="S15" i="34"/>
  <c r="T161" i="34"/>
  <c r="Z118" i="34"/>
  <c r="W81" i="34"/>
  <c r="Q60" i="34"/>
  <c r="AA37" i="34"/>
  <c r="AA20" i="34"/>
  <c r="S164" i="34"/>
  <c r="U121" i="34"/>
  <c r="S83" i="34"/>
  <c r="T61" i="34"/>
  <c r="R39" i="34"/>
  <c r="X70" i="34"/>
  <c r="R29" i="34"/>
  <c r="W50" i="34"/>
  <c r="Z73" i="34"/>
  <c r="Q10" i="34"/>
  <c r="R24" i="34"/>
  <c r="T32" i="34"/>
  <c r="AA82" i="34"/>
  <c r="W137" i="34"/>
  <c r="S168" i="34"/>
  <c r="AA151" i="34"/>
  <c r="W135" i="34"/>
  <c r="S116" i="34"/>
  <c r="AA99" i="34"/>
  <c r="T169" i="34"/>
  <c r="P153" i="34"/>
  <c r="X136" i="34"/>
  <c r="T117" i="34"/>
  <c r="P101" i="34"/>
  <c r="X81" i="34"/>
  <c r="U156" i="34"/>
  <c r="Q140" i="34"/>
  <c r="Y120" i="34"/>
  <c r="U104" i="34"/>
  <c r="Q85" i="34"/>
  <c r="V157" i="34"/>
  <c r="R141" i="34"/>
  <c r="Z121" i="34"/>
  <c r="V105" i="34"/>
  <c r="R89" i="34"/>
  <c r="Z160" i="34"/>
  <c r="V144" i="34"/>
  <c r="R125" i="34"/>
  <c r="Z108" i="34"/>
  <c r="V92" i="34"/>
  <c r="R73" i="34"/>
  <c r="W160" i="34"/>
  <c r="Q135" i="34"/>
  <c r="P107" i="34"/>
  <c r="W79" i="34"/>
  <c r="T62" i="34"/>
  <c r="P46" i="34"/>
  <c r="Q162" i="34"/>
  <c r="AA136" i="34"/>
  <c r="U108" i="34"/>
  <c r="X80" i="34"/>
  <c r="T63" i="34"/>
  <c r="P47" i="34"/>
  <c r="Z163" i="34"/>
  <c r="T138" i="34"/>
  <c r="Z109" i="34"/>
  <c r="AA81" i="34"/>
  <c r="T64" i="34"/>
  <c r="U147" i="34"/>
  <c r="AA118" i="34"/>
  <c r="U93" i="34"/>
  <c r="X13" i="34"/>
  <c r="S37" i="34"/>
  <c r="T60" i="34"/>
  <c r="P113" i="34"/>
  <c r="U3" i="34"/>
  <c r="Z16" i="34"/>
  <c r="S32" i="34"/>
  <c r="R42" i="34"/>
  <c r="T137" i="34"/>
  <c r="Q167" i="34"/>
  <c r="Y150" i="34"/>
  <c r="U134" i="34"/>
  <c r="Q115" i="34"/>
  <c r="Y98" i="34"/>
  <c r="R168" i="34"/>
  <c r="Z151" i="34"/>
  <c r="V135" i="34"/>
  <c r="R116" i="34"/>
  <c r="Z99" i="34"/>
  <c r="W171" i="34"/>
  <c r="S155" i="34"/>
  <c r="AA138" i="34"/>
  <c r="W119" i="34"/>
  <c r="S103" i="34"/>
  <c r="AA83" i="34"/>
  <c r="T156" i="34"/>
  <c r="P140" i="34"/>
  <c r="X120" i="34"/>
  <c r="T104" i="34"/>
  <c r="P85" i="34"/>
  <c r="X159" i="34"/>
  <c r="T143" i="34"/>
  <c r="P124" i="34"/>
  <c r="X107" i="34"/>
  <c r="T91" i="34"/>
  <c r="P72" i="34"/>
  <c r="P159" i="34"/>
  <c r="V133" i="34"/>
  <c r="P105" i="34"/>
  <c r="T78" i="34"/>
  <c r="R61" i="34"/>
  <c r="Z41" i="34"/>
  <c r="U160" i="34"/>
  <c r="V27" i="34"/>
  <c r="Z98" i="34"/>
  <c r="W49" i="34"/>
  <c r="X73" i="34"/>
  <c r="V9" i="34"/>
  <c r="Q24" i="34"/>
  <c r="R41" i="34"/>
  <c r="Z54" i="34"/>
  <c r="V6" i="34"/>
  <c r="AA165" i="34"/>
  <c r="W149" i="34"/>
  <c r="S133" i="34"/>
  <c r="AA113" i="34"/>
  <c r="W97" i="34"/>
  <c r="P167" i="34"/>
  <c r="X150" i="34"/>
  <c r="T134" i="34"/>
  <c r="P115" i="34"/>
  <c r="X98" i="34"/>
  <c r="U170" i="34"/>
  <c r="Q154" i="34"/>
  <c r="Y137" i="34"/>
  <c r="U118" i="34"/>
  <c r="Q102" i="34"/>
  <c r="V171" i="34"/>
  <c r="R155" i="34"/>
  <c r="Z138" i="34"/>
  <c r="V119" i="34"/>
  <c r="R103" i="34"/>
  <c r="Z83" i="34"/>
  <c r="V158" i="34"/>
  <c r="R142" i="34"/>
  <c r="Z122" i="34"/>
  <c r="V106" i="34"/>
  <c r="R90" i="34"/>
  <c r="Z70" i="34"/>
  <c r="P157" i="34"/>
  <c r="V128" i="34"/>
  <c r="Q103" i="34"/>
  <c r="Q77" i="34"/>
  <c r="P60" i="34"/>
  <c r="X40" i="34"/>
  <c r="U158" i="34"/>
  <c r="T133" i="34"/>
  <c r="Z104" i="34"/>
  <c r="R78" i="34"/>
  <c r="P61" i="34"/>
  <c r="X41" i="34"/>
  <c r="S160" i="34"/>
  <c r="Y134" i="34"/>
  <c r="S106" i="34"/>
  <c r="S79" i="34"/>
  <c r="AA168" i="34"/>
  <c r="Z143" i="34"/>
  <c r="T115" i="34"/>
  <c r="Y168" i="34"/>
  <c r="S143" i="34"/>
  <c r="U150" i="34"/>
  <c r="U137" i="34"/>
  <c r="AA98" i="34"/>
  <c r="AA68" i="34"/>
  <c r="S49" i="34"/>
  <c r="Q28" i="34"/>
  <c r="Y11" i="34"/>
  <c r="P152" i="34"/>
  <c r="Q111" i="34"/>
  <c r="W76" i="34"/>
  <c r="AA55" i="34"/>
  <c r="AA33" i="34"/>
  <c r="U17" i="34"/>
  <c r="Y154" i="34"/>
  <c r="W113" i="34"/>
  <c r="S78" i="34"/>
  <c r="R57" i="34"/>
  <c r="W6" i="34"/>
  <c r="U28" i="34"/>
  <c r="R99" i="34"/>
  <c r="T72" i="34"/>
  <c r="P163" i="34"/>
  <c r="T9" i="34"/>
  <c r="W23" i="34"/>
  <c r="Q40" i="34"/>
  <c r="Z64" i="34"/>
  <c r="R82" i="34"/>
  <c r="P6" i="34"/>
  <c r="Z19" i="34"/>
  <c r="W163" i="34"/>
  <c r="S147" i="34"/>
  <c r="AA127" i="34"/>
  <c r="W111" i="34"/>
  <c r="S95" i="34"/>
  <c r="X164" i="34"/>
  <c r="T148" i="34"/>
  <c r="P132" i="34"/>
  <c r="X112" i="34"/>
  <c r="T96" i="34"/>
  <c r="Q168" i="34"/>
  <c r="Y151" i="34"/>
  <c r="U135" i="34"/>
  <c r="Q116" i="34"/>
  <c r="Y99" i="34"/>
  <c r="R169" i="34"/>
  <c r="Z152" i="34"/>
  <c r="V136" i="34"/>
  <c r="R117" i="34"/>
  <c r="Z100" i="34"/>
  <c r="V81" i="34"/>
  <c r="R156" i="34"/>
  <c r="Z139" i="34"/>
  <c r="V120" i="34"/>
  <c r="R104" i="34"/>
  <c r="Z84" i="34"/>
  <c r="V68" i="34"/>
  <c r="U153" i="34"/>
  <c r="AA124" i="34"/>
  <c r="U99" i="34"/>
  <c r="W74" i="34"/>
  <c r="X57" i="34"/>
  <c r="T38" i="34"/>
  <c r="Z154" i="34"/>
  <c r="U126" i="34"/>
  <c r="S101" i="34"/>
  <c r="X75" i="34"/>
  <c r="X58" i="34"/>
  <c r="T39" i="34"/>
  <c r="X156" i="34"/>
  <c r="R128" i="34"/>
  <c r="X102" i="34"/>
  <c r="Y76" i="34"/>
  <c r="T165" i="34"/>
  <c r="AA139" i="34"/>
  <c r="Y111" i="34"/>
  <c r="R165" i="34"/>
  <c r="X139" i="34"/>
  <c r="Y146" i="34"/>
  <c r="U132" i="34"/>
  <c r="R94" i="34"/>
  <c r="AA65" i="34"/>
  <c r="W46" i="34"/>
  <c r="Y25" i="34"/>
  <c r="U9" i="34"/>
  <c r="T145" i="34"/>
  <c r="Q106" i="34"/>
  <c r="W73" i="34"/>
  <c r="S53" i="34"/>
  <c r="U31" i="34"/>
  <c r="Q15" i="34"/>
  <c r="V148" i="34"/>
  <c r="X108" i="34"/>
  <c r="P75" i="34"/>
  <c r="V54" i="34"/>
  <c r="V32" i="34"/>
  <c r="R16" i="34"/>
  <c r="T151" i="34"/>
  <c r="AA110" i="34"/>
  <c r="U76" i="34"/>
  <c r="Y55" i="34"/>
  <c r="Q36" i="34"/>
  <c r="V20" i="34"/>
  <c r="Z105" i="34"/>
  <c r="P16" i="34"/>
  <c r="Z30" i="34"/>
  <c r="W53" i="34"/>
  <c r="S80" i="34"/>
  <c r="S127" i="34"/>
  <c r="T5" i="34"/>
  <c r="T12" i="34"/>
  <c r="U27" i="34"/>
  <c r="U162" i="34"/>
  <c r="Q146" i="34"/>
  <c r="Y126" i="34"/>
  <c r="U110" i="34"/>
  <c r="Q94" i="34"/>
  <c r="V163" i="34"/>
  <c r="R147" i="34"/>
  <c r="Z127" i="34"/>
  <c r="V111" i="34"/>
  <c r="R95" i="34"/>
  <c r="AA166" i="34"/>
  <c r="W150" i="34"/>
  <c r="S134" i="34"/>
  <c r="AA114" i="34"/>
  <c r="W98" i="34"/>
  <c r="P168" i="34"/>
  <c r="X151" i="34"/>
  <c r="T135" i="34"/>
  <c r="P116" i="34"/>
  <c r="X99" i="34"/>
  <c r="T171" i="34"/>
  <c r="P155" i="34"/>
  <c r="X138" i="34"/>
  <c r="T119" i="34"/>
  <c r="P103" i="34"/>
  <c r="X83" i="34"/>
  <c r="T67" i="34"/>
  <c r="U151" i="34"/>
  <c r="T123" i="34"/>
  <c r="Z97" i="34"/>
  <c r="T73" i="34"/>
  <c r="V56" i="34"/>
  <c r="R37" i="34"/>
  <c r="S153" i="34"/>
  <c r="Y124" i="34"/>
  <c r="S99" i="34"/>
  <c r="U74" i="34"/>
  <c r="V57" i="34"/>
  <c r="R38" i="34"/>
  <c r="X154" i="34"/>
  <c r="R126" i="34"/>
  <c r="Y100" i="34"/>
  <c r="U75" i="34"/>
  <c r="Y163" i="34"/>
  <c r="S138" i="34"/>
  <c r="Y109" i="34"/>
  <c r="S163" i="34"/>
  <c r="X170" i="34"/>
  <c r="Z171" i="34"/>
  <c r="Q127" i="34"/>
  <c r="S91" i="34"/>
  <c r="S64" i="34"/>
  <c r="S42" i="34"/>
  <c r="W24" i="34"/>
  <c r="S8" i="34"/>
  <c r="Z142" i="34"/>
  <c r="Y103" i="34"/>
  <c r="AA71" i="34"/>
  <c r="AA51" i="34"/>
  <c r="S30" i="34"/>
  <c r="AA13" i="34"/>
  <c r="R145" i="34"/>
  <c r="P106" i="34"/>
  <c r="V73" i="34"/>
  <c r="R53" i="34"/>
  <c r="T31" i="34"/>
  <c r="P15" i="34"/>
  <c r="Q148" i="34"/>
  <c r="V108" i="34"/>
  <c r="AA74" i="34"/>
  <c r="U54" i="34"/>
  <c r="U32" i="34"/>
  <c r="AA150" i="34"/>
  <c r="P26" i="34"/>
  <c r="W90" i="34"/>
  <c r="Q147" i="34"/>
  <c r="V112" i="34"/>
  <c r="R80" i="34"/>
  <c r="X33" i="34"/>
  <c r="P54" i="34"/>
  <c r="P78" i="34"/>
  <c r="AA146" i="34"/>
  <c r="W96" i="34"/>
  <c r="Q14" i="34"/>
  <c r="Q75" i="34"/>
  <c r="W18" i="34"/>
  <c r="S98" i="34"/>
  <c r="W40" i="34"/>
  <c r="V18" i="34"/>
  <c r="U139" i="34"/>
  <c r="R93" i="34"/>
  <c r="S61" i="34"/>
  <c r="Q35" i="34"/>
  <c r="W144" i="34"/>
  <c r="U105" i="34"/>
  <c r="P73" i="34"/>
  <c r="AA156" i="34"/>
  <c r="S115" i="34"/>
  <c r="R79" i="34"/>
  <c r="U138" i="34"/>
  <c r="Q100" i="34"/>
  <c r="W69" i="34"/>
  <c r="Z49" i="34"/>
  <c r="P144" i="34"/>
  <c r="AA104" i="34"/>
  <c r="W165" i="34"/>
  <c r="T122" i="34"/>
  <c r="U84" i="34"/>
  <c r="P11" i="34"/>
  <c r="X32" i="34"/>
  <c r="Q65" i="34"/>
  <c r="V155" i="34"/>
  <c r="Q20" i="34"/>
  <c r="V47" i="34"/>
  <c r="Q93" i="34"/>
  <c r="T8" i="34"/>
  <c r="W29" i="34"/>
  <c r="W60" i="34"/>
  <c r="T139" i="34"/>
  <c r="S20" i="34"/>
  <c r="P48" i="34"/>
  <c r="T94" i="34"/>
  <c r="P7" i="34"/>
  <c r="S28" i="34"/>
  <c r="Y58" i="34"/>
  <c r="W132" i="34"/>
  <c r="V14" i="34"/>
  <c r="Q37" i="34"/>
  <c r="R72" i="34"/>
  <c r="AA167" i="34"/>
  <c r="R22" i="34"/>
  <c r="Z50" i="34"/>
  <c r="V103" i="34"/>
  <c r="Z8" i="34"/>
  <c r="T30" i="34"/>
  <c r="Y61" i="34"/>
  <c r="AA142" i="34"/>
  <c r="V16" i="34"/>
  <c r="X39" i="34"/>
  <c r="Z76" i="34"/>
  <c r="Y102" i="34"/>
  <c r="AA14" i="34"/>
  <c r="W37" i="34"/>
  <c r="Z72" i="34"/>
  <c r="AA3" i="34"/>
  <c r="P24" i="34"/>
  <c r="V53" i="34"/>
  <c r="Q112" i="34"/>
  <c r="Z165" i="34"/>
  <c r="W136" i="34"/>
  <c r="P102" i="34"/>
  <c r="X69" i="34"/>
  <c r="Z156" i="34"/>
  <c r="Z42" i="34"/>
  <c r="X71" i="34"/>
  <c r="S145" i="34"/>
  <c r="Z81" i="34"/>
  <c r="AA12" i="34"/>
  <c r="R67" i="34"/>
  <c r="S16" i="34"/>
  <c r="S93" i="34"/>
  <c r="Z37" i="34"/>
  <c r="T17" i="34"/>
  <c r="P137" i="34"/>
  <c r="AA90" i="34"/>
  <c r="Y59" i="34"/>
  <c r="Y33" i="34"/>
  <c r="Y141" i="34"/>
  <c r="AA102" i="34"/>
  <c r="U71" i="34"/>
  <c r="W153" i="34"/>
  <c r="AA112" i="34"/>
  <c r="W77" i="34"/>
  <c r="AA135" i="34"/>
  <c r="S97" i="34"/>
  <c r="Z67" i="34"/>
  <c r="V48" i="34"/>
  <c r="AA140" i="34"/>
  <c r="T102" i="34"/>
  <c r="X162" i="34"/>
  <c r="P120" i="34"/>
  <c r="T82" i="34"/>
  <c r="U12" i="34"/>
  <c r="U34" i="34"/>
  <c r="Y67" i="34"/>
  <c r="AA163" i="34"/>
  <c r="V21" i="34"/>
  <c r="Y49" i="34"/>
  <c r="S100" i="34"/>
  <c r="Y9" i="34"/>
  <c r="Q31" i="34"/>
  <c r="Q63" i="34"/>
  <c r="W147" i="34"/>
  <c r="X21" i="34"/>
  <c r="P50" i="34"/>
  <c r="V101" i="34"/>
  <c r="V8" i="34"/>
  <c r="Y29" i="34"/>
  <c r="Z60" i="34"/>
  <c r="W140" i="34"/>
  <c r="AA15" i="34"/>
  <c r="Z38" i="34"/>
  <c r="T75" i="34"/>
  <c r="V3" i="34"/>
  <c r="X23" i="34"/>
  <c r="X52" i="34"/>
  <c r="X110" i="34"/>
  <c r="S10" i="34"/>
  <c r="AA31" i="34"/>
  <c r="R64" i="34"/>
  <c r="R151" i="34"/>
  <c r="AA17" i="34"/>
  <c r="V41" i="34"/>
  <c r="R81" i="34"/>
  <c r="V109" i="34"/>
  <c r="W16" i="34"/>
  <c r="Y39" i="34"/>
  <c r="R77" i="34"/>
  <c r="R5" i="34"/>
  <c r="Z25" i="34"/>
  <c r="V55" i="34"/>
  <c r="Z119" i="34"/>
  <c r="T34" i="34"/>
  <c r="P160" i="34"/>
  <c r="Y127" i="34"/>
  <c r="R96" i="34"/>
  <c r="AA171" i="34"/>
  <c r="X147" i="34"/>
  <c r="V40" i="34"/>
  <c r="AA170" i="34"/>
  <c r="X141" i="34"/>
  <c r="S72" i="34"/>
  <c r="W10" i="34"/>
  <c r="W58" i="34"/>
  <c r="U10" i="34"/>
  <c r="Y85" i="34"/>
  <c r="V36" i="34"/>
  <c r="X12" i="34"/>
  <c r="Q134" i="34"/>
  <c r="W85" i="34"/>
  <c r="U58" i="34"/>
  <c r="Q30" i="34"/>
  <c r="S139" i="34"/>
  <c r="T100" i="34"/>
  <c r="AA69" i="34"/>
  <c r="R150" i="34"/>
  <c r="V110" i="34"/>
  <c r="Q76" i="34"/>
  <c r="W133" i="34"/>
  <c r="X94" i="34"/>
  <c r="T66" i="34"/>
  <c r="Q47" i="34"/>
  <c r="R138" i="34"/>
  <c r="P100" i="34"/>
  <c r="S159" i="34"/>
  <c r="V117" i="34"/>
  <c r="U80" i="34"/>
  <c r="P14" i="34"/>
  <c r="S36" i="34"/>
  <c r="AA70" i="34"/>
  <c r="P3" i="34"/>
  <c r="AA22" i="34"/>
  <c r="P52" i="34"/>
  <c r="R107" i="34"/>
  <c r="R11" i="34"/>
  <c r="AA32" i="34"/>
  <c r="Y65" i="34"/>
  <c r="Y155" i="34"/>
  <c r="Q23" i="34"/>
  <c r="S52" i="34"/>
  <c r="T108" i="34"/>
  <c r="AA9" i="34"/>
  <c r="V31" i="34"/>
  <c r="S63" i="34"/>
  <c r="X148" i="34"/>
  <c r="V17" i="34"/>
  <c r="Q41" i="34"/>
  <c r="P80" i="34"/>
  <c r="Z4" i="34"/>
  <c r="R25" i="34"/>
  <c r="AA54" i="34"/>
  <c r="Z116" i="34"/>
  <c r="AA11" i="34"/>
  <c r="U33" i="34"/>
  <c r="V66" i="34"/>
  <c r="T160" i="34"/>
  <c r="T19" i="34"/>
  <c r="R13" i="34"/>
  <c r="V149" i="34"/>
  <c r="S117" i="34"/>
  <c r="X82" i="34"/>
  <c r="Q155" i="34"/>
  <c r="AA134" i="34"/>
  <c r="X34" i="34"/>
  <c r="T167" i="34"/>
  <c r="Q165" i="34"/>
  <c r="V70" i="34"/>
  <c r="Y4" i="34"/>
  <c r="S57" i="34"/>
  <c r="Q8" i="34"/>
  <c r="U81" i="34"/>
  <c r="R35" i="34"/>
  <c r="V11" i="34"/>
  <c r="Y128" i="34"/>
  <c r="R83" i="34"/>
  <c r="Q57" i="34"/>
  <c r="AA28" i="34"/>
  <c r="R136" i="34"/>
  <c r="P98" i="34"/>
  <c r="T68" i="34"/>
  <c r="T147" i="34"/>
  <c r="V107" i="34"/>
  <c r="V74" i="34"/>
  <c r="W127" i="34"/>
  <c r="T92" i="34"/>
  <c r="AA64" i="34"/>
  <c r="X42" i="34"/>
  <c r="Z135" i="34"/>
  <c r="AA96" i="34"/>
  <c r="Z155" i="34"/>
  <c r="W114" i="34"/>
  <c r="Z78" i="34"/>
  <c r="V15" i="34"/>
  <c r="U38" i="34"/>
  <c r="AA73" i="34"/>
  <c r="S4" i="34"/>
  <c r="X24" i="34"/>
  <c r="AA53" i="34"/>
  <c r="U114" i="34"/>
  <c r="W12" i="34"/>
  <c r="W34" i="34"/>
  <c r="R68" i="34"/>
  <c r="P165" i="34"/>
  <c r="Z24" i="34"/>
  <c r="S54" i="34"/>
  <c r="V115" i="34"/>
  <c r="T11" i="34"/>
  <c r="Q33" i="34"/>
  <c r="Q66" i="34"/>
  <c r="S157" i="34"/>
  <c r="P19" i="34"/>
  <c r="Q46" i="34"/>
  <c r="U85" i="34"/>
  <c r="Q6" i="34"/>
  <c r="P27" i="34"/>
  <c r="AA56" i="34"/>
  <c r="X124" i="34"/>
  <c r="T13" i="34"/>
  <c r="W35" i="34"/>
  <c r="U69" i="34"/>
  <c r="V168" i="34"/>
  <c r="Y20" i="34"/>
  <c r="Y48" i="34"/>
  <c r="Y96" i="34"/>
  <c r="AA123" i="34"/>
  <c r="U19" i="34"/>
  <c r="Z46" i="34"/>
  <c r="Z90" i="34"/>
  <c r="Y13" i="34"/>
  <c r="Z57" i="34"/>
  <c r="X143" i="34"/>
  <c r="U111" i="34"/>
  <c r="Z167" i="34"/>
  <c r="S146" i="34"/>
  <c r="T128" i="34"/>
  <c r="Z161" i="34"/>
  <c r="R158" i="34"/>
  <c r="T154" i="34"/>
  <c r="U67" i="34"/>
  <c r="Q158" i="34"/>
  <c r="W54" i="34"/>
  <c r="V167" i="34"/>
  <c r="Z79" i="34"/>
  <c r="Z33" i="34"/>
  <c r="T10" i="34"/>
  <c r="P126" i="34"/>
  <c r="S81" i="34"/>
  <c r="W51" i="34"/>
  <c r="Y27" i="34"/>
  <c r="Z133" i="34"/>
  <c r="T95" i="34"/>
  <c r="W66" i="34"/>
  <c r="T144" i="34"/>
  <c r="R105" i="34"/>
  <c r="V169" i="34"/>
  <c r="S125" i="34"/>
  <c r="Z89" i="34"/>
  <c r="U63" i="34"/>
  <c r="T41" i="34"/>
  <c r="U133" i="34"/>
  <c r="W94" i="34"/>
  <c r="R153" i="34"/>
  <c r="S112" i="34"/>
  <c r="T77" i="34"/>
  <c r="AA16" i="34"/>
  <c r="R40" i="34"/>
  <c r="V78" i="34"/>
  <c r="V5" i="34"/>
  <c r="R26" i="34"/>
  <c r="R56" i="34"/>
  <c r="W121" i="34"/>
  <c r="S14" i="34"/>
  <c r="X36" i="34"/>
  <c r="S71" i="34"/>
  <c r="R3" i="34"/>
  <c r="T26" i="34"/>
  <c r="U56" i="34"/>
  <c r="S122" i="34"/>
  <c r="P13" i="34"/>
  <c r="AA34" i="34"/>
  <c r="Z68" i="34"/>
  <c r="U166" i="34"/>
  <c r="U20" i="34"/>
  <c r="S48" i="34"/>
  <c r="AA94" i="34"/>
  <c r="T7" i="34"/>
  <c r="V28" i="34"/>
  <c r="R59" i="34"/>
  <c r="Z134" i="34"/>
  <c r="Y14" i="34"/>
  <c r="U37" i="34"/>
  <c r="W72" i="34"/>
  <c r="Y149" i="34"/>
  <c r="R60" i="34"/>
  <c r="Y164" i="34"/>
  <c r="R133" i="34"/>
  <c r="AA100" i="34"/>
  <c r="T157" i="34"/>
  <c r="AA126" i="34"/>
  <c r="R119" i="34"/>
  <c r="S158" i="34"/>
  <c r="U145" i="34"/>
  <c r="T152" i="34"/>
  <c r="S60" i="34"/>
  <c r="AA154" i="34"/>
  <c r="Y47" i="34"/>
  <c r="AA160" i="34"/>
  <c r="V76" i="34"/>
  <c r="P29" i="34"/>
  <c r="R9" i="34"/>
  <c r="X123" i="34"/>
  <c r="Y79" i="34"/>
  <c r="S50" i="34"/>
  <c r="W26" i="34"/>
  <c r="U128" i="34"/>
  <c r="P93" i="34"/>
  <c r="R65" i="34"/>
  <c r="V141" i="34"/>
  <c r="V102" i="34"/>
  <c r="S166" i="34"/>
  <c r="X122" i="34"/>
  <c r="W84" i="34"/>
  <c r="P62" i="34"/>
  <c r="P40" i="34"/>
  <c r="U127" i="34"/>
  <c r="R92" i="34"/>
  <c r="AA149" i="34"/>
  <c r="W109" i="34"/>
  <c r="Y75" i="34"/>
  <c r="T18" i="34"/>
  <c r="U42" i="34"/>
  <c r="Q83" i="34"/>
  <c r="Y6" i="34"/>
  <c r="X27" i="34"/>
  <c r="R58" i="34"/>
  <c r="W128" i="34"/>
  <c r="X15" i="34"/>
  <c r="W38" i="34"/>
  <c r="X74" i="34"/>
  <c r="X5" i="34"/>
  <c r="R28" i="34"/>
  <c r="T58" i="34"/>
  <c r="V132" i="34"/>
  <c r="U14" i="34"/>
  <c r="AA36" i="34"/>
  <c r="V71" i="34"/>
  <c r="U4" i="34"/>
  <c r="Z21" i="34"/>
  <c r="R50" i="34"/>
  <c r="Y101" i="34"/>
  <c r="Y8" i="34"/>
  <c r="P30" i="34"/>
  <c r="X61" i="34"/>
  <c r="P142" i="34"/>
  <c r="T16" i="34"/>
  <c r="T106" i="34"/>
  <c r="AA158" i="34"/>
  <c r="T124" i="34"/>
  <c r="Q95" i="34"/>
  <c r="V151" i="34"/>
  <c r="Y117" i="34"/>
  <c r="U106" i="34"/>
  <c r="Q149" i="34"/>
  <c r="Z141" i="34"/>
  <c r="Y148" i="34"/>
  <c r="Q52" i="34"/>
  <c r="W148" i="34"/>
  <c r="Q42" i="34"/>
  <c r="Z157" i="34"/>
  <c r="X68" i="34"/>
  <c r="Z27" i="34"/>
  <c r="P8" i="34"/>
  <c r="S121" i="34"/>
  <c r="Q78" i="34"/>
  <c r="AA48" i="34"/>
  <c r="U25" i="34"/>
  <c r="Z125" i="34"/>
  <c r="Y90" i="34"/>
  <c r="Y63" i="34"/>
  <c r="W138" i="34"/>
  <c r="R100" i="34"/>
  <c r="Z162" i="34"/>
  <c r="R120" i="34"/>
  <c r="W82" i="34"/>
  <c r="X60" i="34"/>
  <c r="Z168" i="34"/>
  <c r="Q125" i="34"/>
  <c r="Y89" i="34"/>
  <c r="V146" i="34"/>
  <c r="S107" i="34"/>
  <c r="P74" i="34"/>
  <c r="P20" i="34"/>
  <c r="U47" i="34"/>
  <c r="W92" i="34"/>
  <c r="R8" i="34"/>
  <c r="V29" i="34"/>
  <c r="V60" i="34"/>
  <c r="R139" i="34"/>
  <c r="Q17" i="34"/>
  <c r="T40" i="34"/>
  <c r="Y78" i="34"/>
  <c r="U8" i="34"/>
  <c r="X29" i="34"/>
  <c r="Y60" i="34"/>
  <c r="Y139" i="34"/>
  <c r="Z15" i="34"/>
  <c r="Y38" i="34"/>
  <c r="R75" i="34"/>
  <c r="T3" i="34"/>
  <c r="U148" i="34"/>
  <c r="Z113" i="34"/>
  <c r="T170" i="34"/>
  <c r="P141" i="34"/>
  <c r="U101" i="34"/>
  <c r="Z102" i="34"/>
  <c r="U136" i="34"/>
  <c r="X132" i="34"/>
  <c r="X161" i="34"/>
  <c r="Y50" i="34"/>
  <c r="W134" i="34"/>
  <c r="W36" i="34"/>
  <c r="W151" i="34"/>
  <c r="U65" i="34"/>
  <c r="X26" i="34"/>
  <c r="Q170" i="34"/>
  <c r="X118" i="34"/>
  <c r="W71" i="34"/>
  <c r="W47" i="34"/>
  <c r="S24" i="34"/>
  <c r="V123" i="34"/>
  <c r="AA84" i="34"/>
  <c r="U62" i="34"/>
  <c r="P136" i="34"/>
  <c r="Y97" i="34"/>
  <c r="U159" i="34"/>
  <c r="Z117" i="34"/>
  <c r="Y80" i="34"/>
  <c r="T59" i="34"/>
  <c r="Q166" i="34"/>
  <c r="U122" i="34"/>
  <c r="V84" i="34"/>
  <c r="U143" i="34"/>
  <c r="Y104" i="34"/>
  <c r="V72" i="34"/>
  <c r="U21" i="34"/>
  <c r="X49" i="34"/>
  <c r="Y16" i="34"/>
  <c r="W142" i="34"/>
  <c r="P108" i="34"/>
  <c r="V164" i="34"/>
  <c r="R135" i="34"/>
  <c r="S92" i="34"/>
  <c r="Y93" i="34"/>
  <c r="Y132" i="34"/>
  <c r="AA116" i="34"/>
  <c r="P143" i="34"/>
  <c r="AA47" i="34"/>
  <c r="V116" i="34"/>
  <c r="S35" i="34"/>
  <c r="R137" i="34"/>
  <c r="X62" i="34"/>
  <c r="V25" i="34"/>
  <c r="S167" i="34"/>
  <c r="T116" i="34"/>
  <c r="Q70" i="34"/>
  <c r="S46" i="34"/>
  <c r="AA169" i="34"/>
  <c r="U120" i="34"/>
  <c r="P83" i="34"/>
  <c r="AA60" i="34"/>
  <c r="X133" i="34"/>
  <c r="Y94" i="34"/>
  <c r="Y156" i="34"/>
  <c r="R115" i="34"/>
  <c r="Q79" i="34"/>
  <c r="P58" i="34"/>
  <c r="Y162" i="34"/>
  <c r="Q120" i="34"/>
  <c r="U82" i="34"/>
  <c r="Z140" i="34"/>
  <c r="AA101" i="34"/>
  <c r="P71" i="34"/>
  <c r="Z22" i="34"/>
  <c r="V51" i="34"/>
  <c r="Y31" i="34"/>
  <c r="Q132" i="34"/>
  <c r="V97" i="34"/>
  <c r="P154" i="34"/>
  <c r="X121" i="34"/>
  <c r="Z75" i="34"/>
  <c r="U79" i="34"/>
  <c r="P121" i="34"/>
  <c r="T113" i="34"/>
  <c r="U140" i="34"/>
  <c r="Q38" i="34"/>
  <c r="Q114" i="34"/>
  <c r="W32" i="34"/>
  <c r="R132" i="34"/>
  <c r="AA59" i="34"/>
  <c r="T24" i="34"/>
  <c r="Q164" i="34"/>
  <c r="S113" i="34"/>
  <c r="W68" i="34"/>
  <c r="AA41" i="34"/>
  <c r="V166" i="34"/>
  <c r="Q118" i="34"/>
  <c r="Q81" i="34"/>
  <c r="W59" i="34"/>
  <c r="P128" i="34"/>
  <c r="U92" i="34"/>
  <c r="V153" i="34"/>
  <c r="Z112" i="34"/>
  <c r="V77" i="34"/>
  <c r="X56" i="34"/>
  <c r="T159" i="34"/>
  <c r="X117" i="34"/>
  <c r="W80" i="34"/>
  <c r="Q138" i="34"/>
  <c r="W99" i="34"/>
  <c r="R4" i="34"/>
  <c r="V24" i="34"/>
  <c r="Y53" i="34"/>
  <c r="S114" i="34"/>
  <c r="V12" i="34"/>
  <c r="V34" i="34"/>
  <c r="P68" i="34"/>
  <c r="Z164" i="34"/>
  <c r="W21" i="34"/>
  <c r="AA49" i="34"/>
  <c r="U100" i="34"/>
  <c r="Z12" i="34"/>
  <c r="Y34" i="34"/>
  <c r="U68" i="34"/>
  <c r="S165" i="34"/>
  <c r="T20" i="34"/>
  <c r="Q48" i="34"/>
  <c r="X53" i="34"/>
  <c r="S123" i="34"/>
  <c r="X91" i="34"/>
  <c r="R148" i="34"/>
  <c r="Z115" i="34"/>
  <c r="V69" i="34"/>
  <c r="AA76" i="34"/>
  <c r="S108" i="34"/>
  <c r="S104" i="34"/>
  <c r="P135" i="34"/>
  <c r="U30" i="34"/>
  <c r="Y108" i="34"/>
  <c r="Y26" i="34"/>
  <c r="Y123" i="34"/>
  <c r="V58" i="34"/>
  <c r="R23" i="34"/>
  <c r="Y160" i="34"/>
  <c r="W103" i="34"/>
  <c r="AA66" i="34"/>
  <c r="U40" i="34"/>
  <c r="X163" i="34"/>
  <c r="X115" i="34"/>
  <c r="V79" i="34"/>
  <c r="X169" i="34"/>
  <c r="X125" i="34"/>
  <c r="P90" i="34"/>
  <c r="Q150" i="34"/>
  <c r="AA109" i="34"/>
  <c r="P76" i="34"/>
  <c r="S55" i="34"/>
  <c r="Q156" i="34"/>
  <c r="Y114" i="34"/>
  <c r="AA78" i="34"/>
  <c r="Y135" i="34"/>
  <c r="Z96" i="34"/>
  <c r="U5" i="34"/>
  <c r="Q26" i="34"/>
  <c r="P56" i="34"/>
  <c r="Q121" i="34"/>
  <c r="R14" i="34"/>
  <c r="T36" i="34"/>
  <c r="Q71" i="34"/>
  <c r="Q3" i="34"/>
  <c r="P23" i="34"/>
  <c r="R52" i="34"/>
  <c r="W107" i="34"/>
  <c r="T14" i="34"/>
  <c r="P65" i="34"/>
  <c r="Y112" i="34"/>
  <c r="S169" i="34"/>
  <c r="X137" i="34"/>
  <c r="T105" i="34"/>
  <c r="Z58" i="34"/>
  <c r="W70" i="34"/>
  <c r="X104" i="34"/>
  <c r="Y170" i="34"/>
  <c r="S119" i="34"/>
  <c r="S29" i="34"/>
  <c r="Q96" i="34"/>
  <c r="U24" i="34"/>
  <c r="Y118" i="34"/>
  <c r="Z55" i="34"/>
  <c r="P22" i="34"/>
  <c r="U157" i="34"/>
  <c r="V100" i="34"/>
  <c r="T65" i="34"/>
  <c r="Q39" i="34"/>
  <c r="V160" i="34"/>
  <c r="Q113" i="34"/>
  <c r="Y77" i="34"/>
  <c r="T166" i="34"/>
  <c r="AA122" i="34"/>
  <c r="X84" i="34"/>
  <c r="X146" i="34"/>
  <c r="U107" i="34"/>
  <c r="S74" i="34"/>
  <c r="Z53" i="34"/>
  <c r="T153" i="34"/>
  <c r="P53" i="34"/>
  <c r="Q22" i="34"/>
  <c r="Y37" i="34"/>
  <c r="R144" i="34"/>
  <c r="AA75" i="34"/>
  <c r="Q58" i="34"/>
  <c r="Z32" i="34"/>
  <c r="X18" i="34"/>
  <c r="T132" i="34"/>
  <c r="T71" i="34"/>
  <c r="AA24" i="34"/>
  <c r="U123" i="34"/>
  <c r="R33" i="34"/>
  <c r="Y140" i="34"/>
  <c r="V35" i="34"/>
  <c r="S150" i="34"/>
  <c r="Q27" i="34"/>
  <c r="X96" i="34"/>
  <c r="Z14" i="34"/>
  <c r="Q55" i="34"/>
  <c r="Q143" i="34"/>
  <c r="Q12" i="34"/>
  <c r="Z48" i="34"/>
  <c r="Q119" i="34"/>
  <c r="X16" i="34"/>
  <c r="AA46" i="34"/>
  <c r="S105" i="34"/>
  <c r="V39" i="34"/>
  <c r="Y19" i="34"/>
  <c r="U36" i="34"/>
  <c r="Q141" i="34"/>
  <c r="W168" i="34"/>
  <c r="U60" i="34"/>
  <c r="V38" i="34"/>
  <c r="R20" i="34"/>
  <c r="Z9" i="34"/>
  <c r="Z74" i="34"/>
  <c r="U26" i="34"/>
  <c r="W4" i="34"/>
  <c r="P35" i="34"/>
  <c r="S149" i="34"/>
  <c r="T37" i="34"/>
  <c r="R159" i="34"/>
  <c r="W28" i="34"/>
  <c r="Z103" i="34"/>
  <c r="U22" i="34"/>
  <c r="T57" i="34"/>
  <c r="Q152" i="34"/>
  <c r="V13" i="34"/>
  <c r="Q51" i="34"/>
  <c r="AA125" i="34"/>
  <c r="Q18" i="34"/>
  <c r="R49" i="34"/>
  <c r="P127" i="34"/>
  <c r="R62" i="34"/>
  <c r="U116" i="34"/>
  <c r="R157" i="34"/>
  <c r="Q105" i="34"/>
  <c r="AA132" i="34"/>
  <c r="Z62" i="34"/>
  <c r="S40" i="34"/>
  <c r="Y24" i="34"/>
  <c r="S11" i="34"/>
  <c r="T79" i="34"/>
  <c r="P41" i="34"/>
  <c r="Z5" i="34"/>
  <c r="U52" i="34"/>
  <c r="T158" i="34"/>
  <c r="P39" i="34"/>
  <c r="U168" i="34"/>
  <c r="U39" i="34"/>
  <c r="Z110" i="34"/>
  <c r="Z23" i="34"/>
  <c r="U59" i="34"/>
  <c r="X160" i="34"/>
  <c r="P18" i="34"/>
  <c r="T53" i="34"/>
  <c r="Q136" i="34"/>
  <c r="V19" i="34"/>
  <c r="S51" i="34"/>
  <c r="Z136" i="34"/>
  <c r="Z59" i="34"/>
  <c r="P111" i="34"/>
  <c r="Y153" i="34"/>
  <c r="U102" i="34"/>
  <c r="T127" i="34"/>
  <c r="T99" i="34"/>
  <c r="V42" i="34"/>
  <c r="S26" i="34"/>
  <c r="Y15" i="34"/>
  <c r="T84" i="34"/>
  <c r="AA42" i="34"/>
  <c r="R7" i="34"/>
  <c r="X54" i="34"/>
  <c r="W166" i="34"/>
  <c r="S41" i="34"/>
  <c r="Q159" i="34"/>
  <c r="U41" i="34"/>
  <c r="P118" i="34"/>
  <c r="T25" i="34"/>
  <c r="Z61" i="34"/>
  <c r="Z169" i="34"/>
  <c r="P21" i="34"/>
  <c r="U55" i="34"/>
  <c r="R143" i="34"/>
  <c r="R21" i="34"/>
  <c r="Y57" i="34"/>
  <c r="U144" i="34"/>
  <c r="S18" i="34"/>
  <c r="V95" i="34"/>
  <c r="P49" i="34"/>
  <c r="Y110" i="34"/>
  <c r="X72" i="34"/>
  <c r="P125" i="34"/>
  <c r="Q107" i="34"/>
  <c r="P63" i="34"/>
  <c r="P28" i="34"/>
  <c r="R17" i="34"/>
  <c r="AA147" i="34"/>
  <c r="Q50" i="34"/>
  <c r="W8" i="34"/>
  <c r="Y56" i="34"/>
  <c r="R10" i="34"/>
  <c r="V46" i="34"/>
  <c r="X3" i="34"/>
  <c r="X46" i="34"/>
  <c r="Z124" i="34"/>
  <c r="R27" i="34"/>
  <c r="U64" i="34"/>
  <c r="AA85" i="34"/>
  <c r="V22" i="34"/>
  <c r="W57" i="34"/>
  <c r="S152" i="34"/>
  <c r="W22" i="34"/>
  <c r="X59" i="34"/>
  <c r="V152" i="34"/>
  <c r="V80" i="34"/>
  <c r="T46" i="34"/>
  <c r="Y107" i="34"/>
  <c r="R71" i="34"/>
  <c r="V94" i="34"/>
  <c r="S128" i="34"/>
  <c r="S65" i="34"/>
  <c r="W42" i="34"/>
  <c r="Z18" i="34"/>
  <c r="Q157" i="34"/>
  <c r="T52" i="34"/>
  <c r="P10" i="34"/>
  <c r="P59" i="34"/>
  <c r="Z11" i="34"/>
  <c r="W48" i="34"/>
  <c r="AA4" i="34"/>
  <c r="X48" i="34"/>
  <c r="S135" i="34"/>
  <c r="X28" i="34"/>
  <c r="Y66" i="34"/>
  <c r="Y116" i="34"/>
  <c r="AA23" i="34"/>
  <c r="V59" i="34"/>
  <c r="U161" i="34"/>
  <c r="T27" i="34"/>
  <c r="Q62" i="34"/>
  <c r="AA161" i="34"/>
  <c r="AA106" i="34"/>
  <c r="R167" i="34"/>
  <c r="Z20" i="34"/>
  <c r="S76" i="34"/>
  <c r="V52" i="34"/>
  <c r="P92" i="34"/>
  <c r="P138" i="34"/>
  <c r="Q74" i="34"/>
  <c r="Z47" i="34"/>
  <c r="R31" i="34"/>
  <c r="AA6" i="34"/>
  <c r="T54" i="34"/>
  <c r="U11" i="34"/>
  <c r="Q61" i="34"/>
  <c r="S13" i="34"/>
  <c r="Z63" i="34"/>
  <c r="R6" i="34"/>
  <c r="AA50" i="34"/>
  <c r="Y3" i="34"/>
  <c r="V30" i="34"/>
  <c r="Y69" i="34"/>
  <c r="AA133" i="34"/>
  <c r="X25" i="34"/>
  <c r="AA61" i="34"/>
  <c r="P170" i="34"/>
  <c r="Z28" i="34"/>
  <c r="Y64" i="34"/>
  <c r="Q171" i="34"/>
  <c r="U96" i="34"/>
  <c r="P158" i="34"/>
  <c r="X19" i="34"/>
  <c r="Y74" i="34"/>
  <c r="R51" i="34"/>
  <c r="X89" i="34"/>
  <c r="T146" i="34"/>
  <c r="X78" i="34"/>
  <c r="Q54" i="34"/>
  <c r="P33" i="34"/>
  <c r="S3" i="34"/>
  <c r="W56" i="34"/>
  <c r="Q13" i="34"/>
  <c r="W63" i="34"/>
  <c r="X14" i="34"/>
  <c r="U66" i="34"/>
  <c r="U7" i="34"/>
  <c r="Y52" i="34"/>
  <c r="P5" i="34"/>
  <c r="P32" i="34"/>
  <c r="Y72" i="34"/>
  <c r="W141" i="34"/>
  <c r="S27" i="34"/>
  <c r="W64" i="34"/>
  <c r="U6" i="34"/>
  <c r="X30" i="34"/>
  <c r="V67" i="34"/>
  <c r="U163" i="34"/>
  <c r="AA103" i="34"/>
  <c r="V154" i="34"/>
  <c r="AA162" i="34"/>
  <c r="P150" i="34"/>
  <c r="X6" i="34"/>
  <c r="X9" i="34"/>
  <c r="W83" i="34"/>
  <c r="S56" i="34"/>
  <c r="Z36" i="34"/>
  <c r="V4" i="34"/>
  <c r="X79" i="34"/>
  <c r="V23" i="34"/>
  <c r="R66" i="34"/>
  <c r="Q16" i="34"/>
  <c r="S69" i="34"/>
  <c r="Z17" i="34"/>
  <c r="P55" i="34"/>
  <c r="S6" i="34"/>
  <c r="W33" i="34"/>
  <c r="S90" i="34"/>
  <c r="Z3" i="34"/>
  <c r="Y28" i="34"/>
  <c r="S67" i="34"/>
  <c r="X7" i="34"/>
  <c r="R32" i="34"/>
  <c r="P70" i="34"/>
  <c r="AA152" i="34"/>
  <c r="W101" i="34"/>
  <c r="S142" i="34"/>
  <c r="Y159" i="34"/>
  <c r="W146" i="34"/>
  <c r="AA7" i="34"/>
  <c r="Q11" i="34"/>
  <c r="U146" i="34"/>
  <c r="S58" i="34"/>
  <c r="X38" i="34"/>
  <c r="Y5" i="34"/>
  <c r="Y84" i="34"/>
  <c r="P25" i="34"/>
  <c r="P69" i="34"/>
  <c r="Y17" i="34"/>
  <c r="U72" i="34"/>
  <c r="S19" i="34"/>
  <c r="P57" i="34"/>
  <c r="V7" i="34"/>
  <c r="X35" i="34"/>
  <c r="P104" i="34"/>
  <c r="Q5" i="34"/>
  <c r="W30" i="34"/>
  <c r="Z69" i="34"/>
  <c r="Q9" i="34"/>
  <c r="R34" i="34"/>
  <c r="S73" i="34"/>
  <c r="Z128" i="34"/>
  <c r="AA26" i="34"/>
  <c r="R98" i="34"/>
  <c r="S120" i="34"/>
  <c r="U112" i="34"/>
  <c r="W9" i="34"/>
  <c r="W15" i="34"/>
  <c r="X155" i="34"/>
  <c r="S84" i="34"/>
  <c r="Z40" i="34"/>
  <c r="S17" i="34"/>
  <c r="U94" i="34"/>
  <c r="V26" i="34"/>
  <c r="U109" i="34"/>
  <c r="R19" i="34"/>
  <c r="R76" i="34"/>
  <c r="X20" i="34"/>
  <c r="S59" i="34"/>
  <c r="AA8" i="34"/>
  <c r="V37" i="34"/>
  <c r="S111" i="34"/>
  <c r="T6" i="34"/>
  <c r="Q32" i="34"/>
  <c r="Y81" i="34"/>
  <c r="Y10" i="34"/>
  <c r="AA35" i="34"/>
  <c r="S77" i="34"/>
  <c r="T118" i="34"/>
  <c r="Q21" i="34"/>
  <c r="Y95" i="34"/>
  <c r="AA117" i="34"/>
  <c r="X109" i="34"/>
  <c r="W27" i="34"/>
  <c r="P17" i="34"/>
  <c r="T4" i="34"/>
  <c r="W93" i="34"/>
  <c r="Y42" i="34"/>
  <c r="AA18" i="34"/>
  <c r="X101" i="34"/>
  <c r="T28" i="34"/>
  <c r="W116" i="34"/>
  <c r="W20" i="34"/>
  <c r="T80" i="34"/>
  <c r="T22" i="34"/>
  <c r="T76" i="34"/>
  <c r="V10" i="34"/>
  <c r="Y46" i="34"/>
  <c r="S118" i="34"/>
  <c r="W7" i="34"/>
  <c r="P34" i="34"/>
  <c r="AA97" i="34"/>
  <c r="R12" i="34"/>
  <c r="X37" i="34"/>
  <c r="P82" i="34"/>
  <c r="U29" i="34"/>
  <c r="Z29" i="34"/>
  <c r="P51" i="34"/>
  <c r="R91" i="34"/>
  <c r="AA30" i="34"/>
  <c r="X31" i="34"/>
  <c r="AA52" i="34"/>
  <c r="Q98" i="34"/>
  <c r="U18" i="34"/>
  <c r="W123" i="34"/>
  <c r="Y125" i="34"/>
  <c r="P31" i="34"/>
  <c r="Y133" i="34"/>
  <c r="X135" i="34"/>
  <c r="V99" i="34"/>
  <c r="W5" i="34"/>
  <c r="Z31" i="34"/>
  <c r="P9" i="34"/>
  <c r="P89" i="34"/>
  <c r="Z6" i="34"/>
  <c r="T33" i="34"/>
  <c r="X10" i="34"/>
  <c r="AA79" i="34"/>
  <c r="V114" i="34"/>
  <c r="V89" i="34"/>
  <c r="Y35" i="34"/>
  <c r="U78" i="34"/>
  <c r="R122" i="34"/>
  <c r="V96" i="34"/>
  <c r="W41" i="34"/>
  <c r="AA63" i="34"/>
  <c r="R63" i="34"/>
  <c r="Y23" i="34"/>
  <c r="Q104" i="34"/>
  <c r="W62" i="34"/>
  <c r="P66" i="34"/>
  <c r="S25" i="34"/>
  <c r="AA111" i="34"/>
  <c r="Y82" i="34"/>
  <c r="Y21" i="34"/>
  <c r="P81" i="34"/>
  <c r="W13" i="34"/>
  <c r="AA80" i="34"/>
  <c r="T23" i="34"/>
  <c r="W89" i="34"/>
  <c r="R15" i="34"/>
  <c r="T107" i="34"/>
  <c r="U77" i="34"/>
  <c r="AA108" i="34"/>
  <c r="AA115" i="34"/>
  <c r="P12" i="34"/>
  <c r="U13" i="34"/>
  <c r="Z39" i="34"/>
  <c r="Y41" i="34"/>
  <c r="X168" i="33"/>
  <c r="Z61" i="33"/>
  <c r="R14" i="33"/>
  <c r="Z5" i="33"/>
  <c r="X61" i="33"/>
  <c r="U25" i="33"/>
  <c r="Z13" i="33"/>
  <c r="S25" i="33"/>
  <c r="U114" i="33"/>
  <c r="R13" i="33"/>
  <c r="W114" i="33"/>
  <c r="W61" i="33"/>
  <c r="Z78" i="33"/>
  <c r="AA5" i="33"/>
  <c r="R25" i="33"/>
  <c r="V10" i="33"/>
  <c r="Y78" i="33"/>
  <c r="U34" i="33"/>
  <c r="Z18" i="33"/>
  <c r="R49" i="33"/>
  <c r="X78" i="33"/>
  <c r="T10" i="33"/>
  <c r="Z49" i="33"/>
  <c r="V9" i="33"/>
  <c r="Z47" i="33"/>
  <c r="Y18" i="33"/>
  <c r="P6" i="33"/>
  <c r="R35" i="33"/>
  <c r="X116" i="33"/>
  <c r="W18" i="33"/>
  <c r="R63" i="33"/>
  <c r="X94" i="33"/>
  <c r="AA68" i="33"/>
  <c r="W30" i="33"/>
  <c r="Z12" i="33"/>
  <c r="W37" i="33"/>
  <c r="P50" i="33"/>
  <c r="V3" i="33"/>
  <c r="AA63" i="33"/>
  <c r="R57" i="33"/>
  <c r="U16" i="33"/>
  <c r="X133" i="33"/>
  <c r="V81" i="33"/>
  <c r="Y147" i="33"/>
  <c r="Y94" i="33"/>
  <c r="P40" i="33"/>
  <c r="X16" i="33"/>
  <c r="T15" i="33"/>
  <c r="T52" i="33"/>
  <c r="X5" i="33"/>
  <c r="P150" i="33"/>
  <c r="P64" i="33"/>
  <c r="AA77" i="33"/>
  <c r="T20" i="33"/>
  <c r="Y28" i="33"/>
  <c r="S66" i="33"/>
  <c r="P27" i="33"/>
  <c r="X10" i="33"/>
  <c r="S35" i="33"/>
  <c r="Q13" i="33"/>
  <c r="AA13" i="33"/>
  <c r="S99" i="33"/>
  <c r="V58" i="33"/>
  <c r="Q7" i="33"/>
  <c r="X73" i="33"/>
  <c r="AA32" i="33"/>
  <c r="P12" i="33"/>
  <c r="AA108" i="33"/>
  <c r="R39" i="33"/>
  <c r="U51" i="33"/>
  <c r="S93" i="33"/>
  <c r="Q19" i="33"/>
  <c r="Q50" i="33"/>
  <c r="Z90" i="33"/>
  <c r="P95" i="33"/>
  <c r="W20" i="33"/>
  <c r="W52" i="33"/>
  <c r="W95" i="33"/>
  <c r="S150" i="33"/>
  <c r="V14" i="33"/>
  <c r="P38" i="33"/>
  <c r="R74" i="33"/>
  <c r="V160" i="33"/>
  <c r="R28" i="33"/>
  <c r="X62" i="33"/>
  <c r="S119" i="33"/>
  <c r="W162" i="33"/>
  <c r="S146" i="33"/>
  <c r="AA126" i="33"/>
  <c r="W110" i="33"/>
  <c r="S94" i="33"/>
  <c r="AA74" i="33"/>
  <c r="X163" i="33"/>
  <c r="T147" i="33"/>
  <c r="P128" i="33"/>
  <c r="X111" i="33"/>
  <c r="T95" i="33"/>
  <c r="S168" i="33"/>
  <c r="AA151" i="33"/>
  <c r="W135" i="33"/>
  <c r="S116" i="33"/>
  <c r="AA99" i="33"/>
  <c r="W80" i="33"/>
  <c r="X157" i="33"/>
  <c r="T141" i="33"/>
  <c r="P122" i="33"/>
  <c r="X105" i="33"/>
  <c r="T89" i="33"/>
  <c r="Q161" i="33"/>
  <c r="Y144" i="33"/>
  <c r="U125" i="33"/>
  <c r="Q109" i="33"/>
  <c r="Y92" i="33"/>
  <c r="V164" i="33"/>
  <c r="R148" i="33"/>
  <c r="Z128" i="33"/>
  <c r="V112" i="33"/>
  <c r="U157" i="33"/>
  <c r="Q141" i="33"/>
  <c r="Y121" i="33"/>
  <c r="X166" i="33"/>
  <c r="T150" i="33"/>
  <c r="P134" i="33"/>
  <c r="X114" i="33"/>
  <c r="T98" i="33"/>
  <c r="Q171" i="33"/>
  <c r="X132" i="33"/>
  <c r="X96" i="33"/>
  <c r="P71" i="33"/>
  <c r="U54" i="33"/>
  <c r="Q35" i="33"/>
  <c r="Y167" i="33"/>
  <c r="Q127" i="33"/>
  <c r="U94" i="33"/>
  <c r="Q39" i="33"/>
  <c r="X3" i="33"/>
  <c r="U21" i="33"/>
  <c r="AA85" i="33"/>
  <c r="T35" i="33"/>
  <c r="R7" i="33"/>
  <c r="Z17" i="33"/>
  <c r="T16" i="33"/>
  <c r="W4" i="33"/>
  <c r="V65" i="33"/>
  <c r="U9" i="33"/>
  <c r="Z85" i="33"/>
  <c r="X37" i="33"/>
  <c r="T14" i="33"/>
  <c r="AA133" i="33"/>
  <c r="X47" i="33"/>
  <c r="Y53" i="33"/>
  <c r="V98" i="33"/>
  <c r="U20" i="33"/>
  <c r="U52" i="33"/>
  <c r="AA94" i="33"/>
  <c r="Q105" i="33"/>
  <c r="U22" i="33"/>
  <c r="AA54" i="33"/>
  <c r="Y100" i="33"/>
  <c r="Q5" i="33"/>
  <c r="X15" i="33"/>
  <c r="T40" i="33"/>
  <c r="X76" i="33"/>
  <c r="W166" i="33"/>
  <c r="Y29" i="33"/>
  <c r="P65" i="33"/>
  <c r="T127" i="33"/>
  <c r="U161" i="33"/>
  <c r="Q145" i="33"/>
  <c r="Y125" i="33"/>
  <c r="U109" i="33"/>
  <c r="Q93" i="33"/>
  <c r="Y73" i="33"/>
  <c r="V162" i="33"/>
  <c r="R146" i="33"/>
  <c r="Z126" i="33"/>
  <c r="V110" i="33"/>
  <c r="R94" i="33"/>
  <c r="Q167" i="33"/>
  <c r="Y150" i="33"/>
  <c r="U134" i="33"/>
  <c r="Q115" i="33"/>
  <c r="Y98" i="33"/>
  <c r="U79" i="33"/>
  <c r="V156" i="33"/>
  <c r="R140" i="33"/>
  <c r="Z120" i="33"/>
  <c r="V104" i="33"/>
  <c r="R85" i="33"/>
  <c r="W3" i="33"/>
  <c r="R8" i="33"/>
  <c r="Y3" i="33"/>
  <c r="Z10" i="33"/>
  <c r="S15" i="33"/>
  <c r="Z4" i="33"/>
  <c r="P25" i="33"/>
  <c r="P19" i="33"/>
  <c r="X4" i="33"/>
  <c r="W73" i="33"/>
  <c r="Y11" i="33"/>
  <c r="Y103" i="33"/>
  <c r="Z46" i="33"/>
  <c r="U17" i="33"/>
  <c r="AA163" i="33"/>
  <c r="W54" i="33"/>
  <c r="Q56" i="33"/>
  <c r="AA102" i="33"/>
  <c r="AA21" i="33"/>
  <c r="Y54" i="33"/>
  <c r="U99" i="33"/>
  <c r="AA116" i="33"/>
  <c r="P24" i="33"/>
  <c r="S57" i="33"/>
  <c r="R105" i="33"/>
  <c r="U7" i="33"/>
  <c r="Z16" i="33"/>
  <c r="X42" i="33"/>
  <c r="P80" i="33"/>
  <c r="V66" i="33"/>
  <c r="Z31" i="33"/>
  <c r="T67" i="33"/>
  <c r="Q137" i="33"/>
  <c r="S160" i="33"/>
  <c r="AA143" i="33"/>
  <c r="W124" i="33"/>
  <c r="S108" i="33"/>
  <c r="AA91" i="33"/>
  <c r="W72" i="33"/>
  <c r="T161" i="33"/>
  <c r="P145" i="33"/>
  <c r="X125" i="33"/>
  <c r="T109" i="33"/>
  <c r="P93" i="33"/>
  <c r="AA165" i="33"/>
  <c r="W149" i="33"/>
  <c r="S133" i="33"/>
  <c r="AA113" i="33"/>
  <c r="W97" i="33"/>
  <c r="X171" i="33"/>
  <c r="T155" i="33"/>
  <c r="P139" i="33"/>
  <c r="X119" i="33"/>
  <c r="P8" i="33"/>
  <c r="Z11" i="33"/>
  <c r="S8" i="33"/>
  <c r="Z3" i="33"/>
  <c r="V4" i="33"/>
  <c r="V8" i="33"/>
  <c r="Q33" i="33"/>
  <c r="Q23" i="33"/>
  <c r="P7" i="33"/>
  <c r="R82" i="33"/>
  <c r="Q14" i="33"/>
  <c r="W133" i="33"/>
  <c r="V52" i="33"/>
  <c r="S20" i="33"/>
  <c r="U3" i="33"/>
  <c r="V61" i="33"/>
  <c r="U58" i="33"/>
  <c r="U107" i="33"/>
  <c r="Z23" i="33"/>
  <c r="Q57" i="33"/>
  <c r="P105" i="33"/>
  <c r="R144" i="33"/>
  <c r="P26" i="33"/>
  <c r="W59" i="33"/>
  <c r="P111" i="33"/>
  <c r="Y9" i="33"/>
  <c r="P18" i="33"/>
  <c r="P48" i="33"/>
  <c r="W83" i="33"/>
  <c r="U83" i="33"/>
  <c r="P34" i="33"/>
  <c r="Z69" i="33"/>
  <c r="U144" i="33"/>
  <c r="Q159" i="33"/>
  <c r="Y142" i="33"/>
  <c r="U123" i="33"/>
  <c r="Q107" i="33"/>
  <c r="Y90" i="33"/>
  <c r="U71" i="33"/>
  <c r="R160" i="33"/>
  <c r="Z143" i="33"/>
  <c r="V124" i="33"/>
  <c r="R108" i="33"/>
  <c r="Z91" i="33"/>
  <c r="Y164" i="33"/>
  <c r="U148" i="33"/>
  <c r="Q132" i="33"/>
  <c r="Y112" i="33"/>
  <c r="U96" i="33"/>
  <c r="V170" i="33"/>
  <c r="R154" i="33"/>
  <c r="Z137" i="33"/>
  <c r="V118" i="33"/>
  <c r="R102" i="33"/>
  <c r="Z82" i="33"/>
  <c r="V11" i="33"/>
  <c r="R16" i="33"/>
  <c r="X12" i="33"/>
  <c r="T8" i="33"/>
  <c r="U8" i="33"/>
  <c r="P13" i="33"/>
  <c r="W47" i="33"/>
  <c r="R27" i="33"/>
  <c r="T9" i="33"/>
  <c r="R103" i="33"/>
  <c r="V16" i="33"/>
  <c r="P158" i="33"/>
  <c r="T59" i="33"/>
  <c r="AA23" i="33"/>
  <c r="Y5" i="33"/>
  <c r="X68" i="33"/>
  <c r="Y60" i="33"/>
  <c r="T114" i="33"/>
  <c r="Z25" i="33"/>
  <c r="U59" i="33"/>
  <c r="W109" i="33"/>
  <c r="AA3" i="33"/>
  <c r="W27" i="33"/>
  <c r="AA61" i="33"/>
  <c r="Y117" i="33"/>
  <c r="U14" i="33"/>
  <c r="T19" i="33"/>
  <c r="T50" i="33"/>
  <c r="Q91" i="33"/>
  <c r="Q136" i="33"/>
  <c r="T36" i="33"/>
  <c r="T72" i="33"/>
  <c r="V152" i="33"/>
  <c r="AA157" i="33"/>
  <c r="W141" i="33"/>
  <c r="S122" i="33"/>
  <c r="AA105" i="33"/>
  <c r="W89" i="33"/>
  <c r="S70" i="33"/>
  <c r="P159" i="33"/>
  <c r="X142" i="33"/>
  <c r="T123" i="33"/>
  <c r="P107" i="33"/>
  <c r="X90" i="33"/>
  <c r="W163" i="33"/>
  <c r="S147" i="33"/>
  <c r="AA127" i="33"/>
  <c r="W111" i="33"/>
  <c r="S95" i="33"/>
  <c r="T169" i="33"/>
  <c r="P153" i="33"/>
  <c r="V34" i="33"/>
  <c r="V15" i="33"/>
  <c r="W21" i="33"/>
  <c r="S16" i="33"/>
  <c r="Y21" i="33"/>
  <c r="AA12" i="33"/>
  <c r="X17" i="33"/>
  <c r="Z60" i="33"/>
  <c r="AA30" i="33"/>
  <c r="X11" i="33"/>
  <c r="Z124" i="33"/>
  <c r="P20" i="33"/>
  <c r="AA4" i="33"/>
  <c r="T66" i="33"/>
  <c r="X28" i="33"/>
  <c r="Q8" i="33"/>
  <c r="T76" i="33"/>
  <c r="Q63" i="33"/>
  <c r="U122" i="33"/>
  <c r="U27" i="33"/>
  <c r="Y61" i="33"/>
  <c r="Z116" i="33"/>
  <c r="S6" i="33"/>
  <c r="W29" i="33"/>
  <c r="S64" i="33"/>
  <c r="Q125" i="33"/>
  <c r="P4" i="33"/>
  <c r="X20" i="33"/>
  <c r="X52" i="33"/>
  <c r="Y96" i="33"/>
  <c r="U6" i="33"/>
  <c r="X38" i="33"/>
  <c r="Z74" i="33"/>
  <c r="W160" i="33"/>
  <c r="Y156" i="33"/>
  <c r="U140" i="33"/>
  <c r="Q121" i="33"/>
  <c r="Y104" i="33"/>
  <c r="U85" i="33"/>
  <c r="Q69" i="33"/>
  <c r="Z157" i="33"/>
  <c r="V141" i="33"/>
  <c r="R122" i="33"/>
  <c r="Z105" i="33"/>
  <c r="V89" i="33"/>
  <c r="U162" i="33"/>
  <c r="Q146" i="33"/>
  <c r="Y126" i="33"/>
  <c r="U110" i="33"/>
  <c r="Q94" i="33"/>
  <c r="R168" i="33"/>
  <c r="Z151" i="33"/>
  <c r="V135" i="33"/>
  <c r="R116" i="33"/>
  <c r="Z99" i="33"/>
  <c r="W171" i="33"/>
  <c r="V21" i="33"/>
  <c r="V29" i="33"/>
  <c r="X21" i="33"/>
  <c r="X30" i="33"/>
  <c r="V17" i="33"/>
  <c r="X23" i="33"/>
  <c r="S76" i="33"/>
  <c r="Y36" i="33"/>
  <c r="P14" i="33"/>
  <c r="AA155" i="33"/>
  <c r="W23" i="33"/>
  <c r="S7" i="33"/>
  <c r="U75" i="33"/>
  <c r="P33" i="33"/>
  <c r="U10" i="33"/>
  <c r="W94" i="33"/>
  <c r="U65" i="33"/>
  <c r="V133" i="33"/>
  <c r="U29" i="33"/>
  <c r="Q64" i="33"/>
  <c r="AA124" i="33"/>
  <c r="W8" i="33"/>
  <c r="X31" i="33"/>
  <c r="W66" i="33"/>
  <c r="R136" i="33"/>
  <c r="R5" i="33"/>
  <c r="V22" i="33"/>
  <c r="P55" i="33"/>
  <c r="Z100" i="33"/>
  <c r="S12" i="33"/>
  <c r="P41" i="33"/>
  <c r="U77" i="33"/>
  <c r="AA171" i="33"/>
  <c r="W155" i="33"/>
  <c r="S139" i="33"/>
  <c r="AA119" i="33"/>
  <c r="W103" i="33"/>
  <c r="S84" i="33"/>
  <c r="AA67" i="33"/>
  <c r="X156" i="33"/>
  <c r="T140" i="33"/>
  <c r="P121" i="33"/>
  <c r="X104" i="33"/>
  <c r="T85" i="33"/>
  <c r="S161" i="33"/>
  <c r="AA144" i="33"/>
  <c r="W125" i="33"/>
  <c r="S109" i="33"/>
  <c r="AA92" i="33"/>
  <c r="P167" i="33"/>
  <c r="X150" i="33"/>
  <c r="Q20" i="33"/>
  <c r="T29" i="33"/>
  <c r="AA39" i="33"/>
  <c r="R56" i="33"/>
  <c r="R40" i="33"/>
  <c r="T22" i="33"/>
  <c r="Z32" i="33"/>
  <c r="P109" i="33"/>
  <c r="R42" i="33"/>
  <c r="R19" i="33"/>
  <c r="Z30" i="33"/>
  <c r="T27" i="33"/>
  <c r="W9" i="33"/>
  <c r="R89" i="33"/>
  <c r="Z37" i="33"/>
  <c r="Y12" i="33"/>
  <c r="V109" i="33"/>
  <c r="Y67" i="33"/>
  <c r="W139" i="33"/>
  <c r="P31" i="33"/>
  <c r="U66" i="33"/>
  <c r="P136" i="33"/>
  <c r="AA10" i="33"/>
  <c r="T33" i="33"/>
  <c r="P69" i="33"/>
  <c r="S144" i="33"/>
  <c r="T6" i="33"/>
  <c r="Q24" i="33"/>
  <c r="T57" i="33"/>
  <c r="S105" i="33"/>
  <c r="W14" i="33"/>
  <c r="T46" i="33"/>
  <c r="Q80" i="33"/>
  <c r="Y170" i="33"/>
  <c r="U154" i="33"/>
  <c r="Q138" i="33"/>
  <c r="Y118" i="33"/>
  <c r="U102" i="33"/>
  <c r="Q83" i="33"/>
  <c r="Z171" i="33"/>
  <c r="V155" i="33"/>
  <c r="R139" i="33"/>
  <c r="Z119" i="33"/>
  <c r="V103" i="33"/>
  <c r="R84" i="33"/>
  <c r="Q160" i="33"/>
  <c r="Y143" i="33"/>
  <c r="U124" i="33"/>
  <c r="Q108" i="33"/>
  <c r="V54" i="33"/>
  <c r="Z39" i="33"/>
  <c r="Z54" i="33"/>
  <c r="U70" i="33"/>
  <c r="Z56" i="33"/>
  <c r="Y30" i="33"/>
  <c r="V42" i="33"/>
  <c r="Q27" i="33"/>
  <c r="V51" i="33"/>
  <c r="V23" i="33"/>
  <c r="V41" i="33"/>
  <c r="U32" i="33"/>
  <c r="AA11" i="33"/>
  <c r="W107" i="33"/>
  <c r="V47" i="33"/>
  <c r="Q15" i="33"/>
  <c r="Y141" i="33"/>
  <c r="T70" i="33"/>
  <c r="W147" i="33"/>
  <c r="R33" i="33"/>
  <c r="Z68" i="33"/>
  <c r="Q142" i="33"/>
  <c r="Q12" i="33"/>
  <c r="W35" i="33"/>
  <c r="W71" i="33"/>
  <c r="T152" i="33"/>
  <c r="V7" i="33"/>
  <c r="Q26" i="33"/>
  <c r="X59" i="33"/>
  <c r="Q111" i="33"/>
  <c r="AA16" i="33"/>
  <c r="X48" i="33"/>
  <c r="Y83" i="33"/>
  <c r="W169" i="33"/>
  <c r="S153" i="33"/>
  <c r="AA136" i="33"/>
  <c r="W117" i="33"/>
  <c r="S101" i="33"/>
  <c r="AA81" i="33"/>
  <c r="X170" i="33"/>
  <c r="T154" i="33"/>
  <c r="P138" i="33"/>
  <c r="W68" i="33"/>
  <c r="X54" i="33"/>
  <c r="Z149" i="33"/>
  <c r="P99" i="33"/>
  <c r="Q71" i="33"/>
  <c r="U41" i="33"/>
  <c r="S59" i="33"/>
  <c r="V35" i="33"/>
  <c r="AA72" i="33"/>
  <c r="S27" i="33"/>
  <c r="P57" i="33"/>
  <c r="V37" i="33"/>
  <c r="S14" i="33"/>
  <c r="Y133" i="33"/>
  <c r="Z53" i="33"/>
  <c r="W17" i="33"/>
  <c r="R166" i="33"/>
  <c r="Z72" i="33"/>
  <c r="X155" i="33"/>
  <c r="U35" i="33"/>
  <c r="T71" i="33"/>
  <c r="Q150" i="33"/>
  <c r="S13" i="33"/>
  <c r="AA37" i="33"/>
  <c r="Q74" i="33"/>
  <c r="U158" i="33"/>
  <c r="X8" i="33"/>
  <c r="Y27" i="33"/>
  <c r="P62" i="33"/>
  <c r="R119" i="33"/>
  <c r="Q18" i="33"/>
  <c r="P51" i="33"/>
  <c r="S91" i="33"/>
  <c r="U168" i="33"/>
  <c r="Q152" i="33"/>
  <c r="Y135" i="33"/>
  <c r="U116" i="33"/>
  <c r="Q100" i="33"/>
  <c r="Y80" i="33"/>
  <c r="V169" i="33"/>
  <c r="R153" i="33"/>
  <c r="Z136" i="33"/>
  <c r="V117" i="33"/>
  <c r="R101" i="33"/>
  <c r="Z81" i="33"/>
  <c r="Y157" i="33"/>
  <c r="U141" i="33"/>
  <c r="Q122" i="33"/>
  <c r="Y105" i="33"/>
  <c r="U89" i="33"/>
  <c r="V163" i="33"/>
  <c r="R147" i="33"/>
  <c r="Z127" i="33"/>
  <c r="V111" i="33"/>
  <c r="R95" i="33"/>
  <c r="AA166" i="33"/>
  <c r="W150" i="33"/>
  <c r="S134" i="33"/>
  <c r="U93" i="33"/>
  <c r="Y68" i="33"/>
  <c r="Q6" i="33"/>
  <c r="AA149" i="33"/>
  <c r="Q99" i="33"/>
  <c r="AA56" i="33"/>
  <c r="Z73" i="33"/>
  <c r="R50" i="33"/>
  <c r="Q82" i="33"/>
  <c r="S31" i="33"/>
  <c r="S71" i="33"/>
  <c r="T42" i="33"/>
  <c r="T17" i="33"/>
  <c r="Z163" i="33"/>
  <c r="V59" i="33"/>
  <c r="V20" i="33"/>
  <c r="Z141" i="33"/>
  <c r="T75" i="33"/>
  <c r="Q163" i="33"/>
  <c r="Y37" i="33"/>
  <c r="AA73" i="33"/>
  <c r="R158" i="33"/>
  <c r="W15" i="33"/>
  <c r="S40" i="33"/>
  <c r="W76" i="33"/>
  <c r="U166" i="33"/>
  <c r="Z9" i="33"/>
  <c r="X29" i="33"/>
  <c r="T64" i="33"/>
  <c r="AA125" i="33"/>
  <c r="U19" i="33"/>
  <c r="T53" i="33"/>
  <c r="Z96" i="33"/>
  <c r="S167" i="33"/>
  <c r="AA150" i="33"/>
  <c r="W134" i="33"/>
  <c r="S115" i="33"/>
  <c r="AA98" i="33"/>
  <c r="W79" i="33"/>
  <c r="T168" i="33"/>
  <c r="P152" i="33"/>
  <c r="X135" i="33"/>
  <c r="T116" i="33"/>
  <c r="P100" i="33"/>
  <c r="X80" i="33"/>
  <c r="W156" i="33"/>
  <c r="S140" i="33"/>
  <c r="AA120" i="33"/>
  <c r="X141" i="33"/>
  <c r="V122" i="33"/>
  <c r="AA25" i="33"/>
  <c r="P15" i="33"/>
  <c r="Q158" i="33"/>
  <c r="R71" i="33"/>
  <c r="AA104" i="33"/>
  <c r="AA6" i="33"/>
  <c r="Q103" i="33"/>
  <c r="Z36" i="33"/>
  <c r="P82" i="33"/>
  <c r="S52" i="33"/>
  <c r="R20" i="33"/>
  <c r="P5" i="33"/>
  <c r="Z67" i="33"/>
  <c r="Q25" i="33"/>
  <c r="AA141" i="33"/>
  <c r="Z77" i="33"/>
  <c r="U15" i="33"/>
  <c r="Q40" i="33"/>
  <c r="U76" i="33"/>
  <c r="S166" i="33"/>
  <c r="Y16" i="33"/>
  <c r="W42" i="33"/>
  <c r="R79" i="33"/>
  <c r="P74" i="33"/>
  <c r="P11" i="33"/>
  <c r="Y31" i="33"/>
  <c r="X66" i="33"/>
  <c r="S136" i="33"/>
  <c r="W22" i="33"/>
  <c r="X55" i="33"/>
  <c r="T101" i="33"/>
  <c r="Q166" i="33"/>
  <c r="Y149" i="33"/>
  <c r="U133" i="33"/>
  <c r="Q114" i="33"/>
  <c r="Y97" i="33"/>
  <c r="U78" i="33"/>
  <c r="R167" i="33"/>
  <c r="Z150" i="33"/>
  <c r="V134" i="33"/>
  <c r="R115" i="33"/>
  <c r="Z98" i="33"/>
  <c r="Y171" i="33"/>
  <c r="U155" i="33"/>
  <c r="Q139" i="33"/>
  <c r="Y119" i="33"/>
  <c r="U103" i="33"/>
  <c r="Q84" i="33"/>
  <c r="R161" i="33"/>
  <c r="Z144" i="33"/>
  <c r="V125" i="33"/>
  <c r="R109" i="33"/>
  <c r="Z92" i="33"/>
  <c r="W164" i="33"/>
  <c r="S148" i="33"/>
  <c r="Y10" i="33"/>
  <c r="T7" i="33"/>
  <c r="AA78" i="33"/>
  <c r="W33" i="33"/>
  <c r="W148" i="33"/>
  <c r="T133" i="33"/>
  <c r="W142" i="33"/>
  <c r="Y81" i="33"/>
  <c r="P132" i="33"/>
  <c r="V97" i="33"/>
  <c r="Y158" i="33"/>
  <c r="AA138" i="33"/>
  <c r="S117" i="33"/>
  <c r="Y99" i="33"/>
  <c r="T170" i="33"/>
  <c r="Z152" i="33"/>
  <c r="T135" i="33"/>
  <c r="Z114" i="33"/>
  <c r="W158" i="33"/>
  <c r="AA139" i="33"/>
  <c r="U119" i="33"/>
  <c r="R163" i="33"/>
  <c r="X145" i="33"/>
  <c r="R125" i="33"/>
  <c r="X107" i="33"/>
  <c r="R90" i="33"/>
  <c r="P149" i="33"/>
  <c r="W106" i="33"/>
  <c r="P76" i="33"/>
  <c r="AA57" i="33"/>
  <c r="U37" i="33"/>
  <c r="P171" i="33"/>
  <c r="AA123" i="33"/>
  <c r="Q90" i="33"/>
  <c r="R67" i="33"/>
  <c r="Z50" i="33"/>
  <c r="V31" i="33"/>
  <c r="R165" i="33"/>
  <c r="Z123" i="33"/>
  <c r="R92" i="33"/>
  <c r="T68" i="33"/>
  <c r="AA51" i="33"/>
  <c r="W32" i="33"/>
  <c r="U159" i="33"/>
  <c r="Q118" i="33"/>
  <c r="Y84" i="33"/>
  <c r="Z65" i="33"/>
  <c r="V49" i="33"/>
  <c r="R30" i="33"/>
  <c r="Z161" i="33"/>
  <c r="R121" i="33"/>
  <c r="Z89" i="33"/>
  <c r="AA66" i="33"/>
  <c r="W50" i="33"/>
  <c r="S164" i="33"/>
  <c r="W123" i="33"/>
  <c r="V91" i="33"/>
  <c r="Q68" i="33"/>
  <c r="X51" i="33"/>
  <c r="T32" i="33"/>
  <c r="R159" i="33"/>
  <c r="Z117" i="33"/>
  <c r="V84" i="33"/>
  <c r="W65" i="33"/>
  <c r="S49" i="33"/>
  <c r="X169" i="33"/>
  <c r="T128" i="33"/>
  <c r="V95" i="33"/>
  <c r="S152" i="33"/>
  <c r="AA110" i="33"/>
  <c r="T12" i="33"/>
  <c r="Q34" i="33"/>
  <c r="AA69" i="33"/>
  <c r="S145" i="33"/>
  <c r="T26" i="33"/>
  <c r="R65" i="33"/>
  <c r="R128" i="33"/>
  <c r="V36" i="33"/>
  <c r="T18" i="33"/>
  <c r="AA48" i="33"/>
  <c r="W85" i="33"/>
  <c r="W100" i="33"/>
  <c r="Y6" i="33"/>
  <c r="AA24" i="33"/>
  <c r="T58" i="33"/>
  <c r="T107" i="33"/>
  <c r="X82" i="33"/>
  <c r="U120" i="33"/>
  <c r="V50" i="33"/>
  <c r="P156" i="33"/>
  <c r="U82" i="33"/>
  <c r="U64" i="33"/>
  <c r="V166" i="33"/>
  <c r="Z125" i="33"/>
  <c r="Q149" i="33"/>
  <c r="Y108" i="33"/>
  <c r="V13" i="33"/>
  <c r="U72" i="33"/>
  <c r="W152" i="33"/>
  <c r="T28" i="33"/>
  <c r="V67" i="33"/>
  <c r="W138" i="33"/>
  <c r="R3" i="33"/>
  <c r="S51" i="33"/>
  <c r="X92" i="33"/>
  <c r="P125" i="33"/>
  <c r="AA7" i="33"/>
  <c r="W26" i="33"/>
  <c r="S114" i="33"/>
  <c r="R9" i="33"/>
  <c r="X9" i="33"/>
  <c r="T82" i="33"/>
  <c r="X35" i="33"/>
  <c r="U147" i="33"/>
  <c r="R132" i="33"/>
  <c r="AA137" i="33"/>
  <c r="Z165" i="33"/>
  <c r="X126" i="33"/>
  <c r="T96" i="33"/>
  <c r="W157" i="33"/>
  <c r="Y137" i="33"/>
  <c r="Q116" i="33"/>
  <c r="W98" i="33"/>
  <c r="R169" i="33"/>
  <c r="X151" i="33"/>
  <c r="R134" i="33"/>
  <c r="X113" i="33"/>
  <c r="S156" i="33"/>
  <c r="Y138" i="33"/>
  <c r="S118" i="33"/>
  <c r="P162" i="33"/>
  <c r="V144" i="33"/>
  <c r="P124" i="33"/>
  <c r="V106" i="33"/>
  <c r="P89" i="33"/>
  <c r="V146" i="33"/>
  <c r="Z104" i="33"/>
  <c r="Y74" i="33"/>
  <c r="Y56" i="33"/>
  <c r="S36" i="33"/>
  <c r="S165" i="33"/>
  <c r="U121" i="33"/>
  <c r="P85" i="33"/>
  <c r="P66" i="33"/>
  <c r="X49" i="33"/>
  <c r="T30" i="33"/>
  <c r="X162" i="33"/>
  <c r="T121" i="33"/>
  <c r="P90" i="33"/>
  <c r="Q67" i="33"/>
  <c r="Y50" i="33"/>
  <c r="U31" i="33"/>
  <c r="AA156" i="33"/>
  <c r="W115" i="33"/>
  <c r="X64" i="33"/>
  <c r="T48" i="33"/>
  <c r="P29" i="33"/>
  <c r="T159" i="33"/>
  <c r="P118" i="33"/>
  <c r="X84" i="33"/>
  <c r="Y65" i="33"/>
  <c r="U49" i="33"/>
  <c r="Y161" i="33"/>
  <c r="Y89" i="33"/>
  <c r="Z66" i="33"/>
  <c r="R31" i="33"/>
  <c r="T115" i="33"/>
  <c r="Q48" i="33"/>
  <c r="T93" i="33"/>
  <c r="U36" i="33"/>
  <c r="Y19" i="33"/>
  <c r="X60" i="33"/>
  <c r="AA18" i="33"/>
  <c r="S9" i="33"/>
  <c r="R76" i="33"/>
  <c r="R64" i="33"/>
  <c r="R69" i="33"/>
  <c r="S132" i="33"/>
  <c r="X118" i="33"/>
  <c r="Y136" i="33"/>
  <c r="X164" i="33"/>
  <c r="T124" i="33"/>
  <c r="P94" i="33"/>
  <c r="U156" i="33"/>
  <c r="W136" i="33"/>
  <c r="AA114" i="33"/>
  <c r="U97" i="33"/>
  <c r="P168" i="33"/>
  <c r="V150" i="33"/>
  <c r="P133" i="33"/>
  <c r="T111" i="33"/>
  <c r="Q155" i="33"/>
  <c r="W137" i="33"/>
  <c r="Q117" i="33"/>
  <c r="Z160" i="33"/>
  <c r="T143" i="33"/>
  <c r="Z122" i="33"/>
  <c r="T105" i="33"/>
  <c r="Z84" i="33"/>
  <c r="P144" i="33"/>
  <c r="X102" i="33"/>
  <c r="V73" i="33"/>
  <c r="W55" i="33"/>
  <c r="AA33" i="33"/>
  <c r="Y162" i="33"/>
  <c r="AA118" i="33"/>
  <c r="S83" i="33"/>
  <c r="Z64" i="33"/>
  <c r="V48" i="33"/>
  <c r="R29" i="33"/>
  <c r="V159" i="33"/>
  <c r="Z118" i="33"/>
  <c r="AA84" i="33"/>
  <c r="AA65" i="33"/>
  <c r="W49" i="33"/>
  <c r="S30" i="33"/>
  <c r="Y153" i="33"/>
  <c r="Q113" i="33"/>
  <c r="Q81" i="33"/>
  <c r="V63" i="33"/>
  <c r="R47" i="33"/>
  <c r="Z27" i="33"/>
  <c r="Z156" i="33"/>
  <c r="V115" i="33"/>
  <c r="W82" i="33"/>
  <c r="W64" i="33"/>
  <c r="S48" i="33"/>
  <c r="S159" i="33"/>
  <c r="AA117" i="33"/>
  <c r="W84" i="33"/>
  <c r="X65" i="33"/>
  <c r="T49" i="33"/>
  <c r="P30" i="33"/>
  <c r="V153" i="33"/>
  <c r="R112" i="33"/>
  <c r="Z80" i="33"/>
  <c r="S63" i="33"/>
  <c r="AA46" i="33"/>
  <c r="P164" i="33"/>
  <c r="X122" i="33"/>
  <c r="R91" i="33"/>
  <c r="W146" i="33"/>
  <c r="Y8" i="33"/>
  <c r="X14" i="33"/>
  <c r="T3" i="33"/>
  <c r="W11" i="33"/>
  <c r="T90" i="33"/>
  <c r="P79" i="33"/>
  <c r="X71" i="33"/>
  <c r="Q128" i="33"/>
  <c r="P114" i="33"/>
  <c r="S123" i="33"/>
  <c r="T162" i="33"/>
  <c r="R123" i="33"/>
  <c r="X91" i="33"/>
  <c r="S155" i="33"/>
  <c r="U135" i="33"/>
  <c r="Y113" i="33"/>
  <c r="S96" i="33"/>
  <c r="Z166" i="33"/>
  <c r="T149" i="33"/>
  <c r="X127" i="33"/>
  <c r="U171" i="33"/>
  <c r="AA153" i="33"/>
  <c r="U136" i="33"/>
  <c r="AA115" i="33"/>
  <c r="X159" i="33"/>
  <c r="R142" i="33"/>
  <c r="X121" i="33"/>
  <c r="R104" i="33"/>
  <c r="X83" i="33"/>
  <c r="Z140" i="33"/>
  <c r="V100" i="33"/>
  <c r="S72" i="33"/>
  <c r="S53" i="33"/>
  <c r="Y32" i="33"/>
  <c r="W159" i="33"/>
  <c r="Y115" i="33"/>
  <c r="S81" i="33"/>
  <c r="X63" i="33"/>
  <c r="T47" i="33"/>
  <c r="P28" i="33"/>
  <c r="P157" i="33"/>
  <c r="X115" i="33"/>
  <c r="R83" i="33"/>
  <c r="Y64" i="33"/>
  <c r="U48" i="33"/>
  <c r="Q29" i="33"/>
  <c r="S151" i="33"/>
  <c r="R110" i="33"/>
  <c r="X79" i="33"/>
  <c r="T62" i="33"/>
  <c r="P46" i="33"/>
  <c r="X26" i="33"/>
  <c r="X153" i="33"/>
  <c r="P113" i="33"/>
  <c r="P81" i="33"/>
  <c r="U63" i="33"/>
  <c r="Q47" i="33"/>
  <c r="Q156" i="33"/>
  <c r="U115" i="33"/>
  <c r="V82" i="33"/>
  <c r="V64" i="33"/>
  <c r="R48" i="33"/>
  <c r="Z28" i="33"/>
  <c r="P151" i="33"/>
  <c r="Z109" i="33"/>
  <c r="S79" i="33"/>
  <c r="Q62" i="33"/>
  <c r="Y42" i="33"/>
  <c r="V161" i="33"/>
  <c r="R120" i="33"/>
  <c r="Q89" i="33"/>
  <c r="Q144" i="33"/>
  <c r="U13" i="33"/>
  <c r="Z15" i="33"/>
  <c r="Q41" i="33"/>
  <c r="V77" i="33"/>
  <c r="Y168" i="33"/>
  <c r="P32" i="33"/>
  <c r="V72" i="33"/>
  <c r="Z6" i="33"/>
  <c r="Y122" i="33"/>
  <c r="AA28" i="33"/>
  <c r="AA17" i="33"/>
  <c r="T144" i="33"/>
  <c r="AA112" i="33"/>
  <c r="Z112" i="33"/>
  <c r="W118" i="33"/>
  <c r="P160" i="33"/>
  <c r="T117" i="33"/>
  <c r="V90" i="33"/>
  <c r="Q154" i="33"/>
  <c r="Q133" i="33"/>
  <c r="W112" i="33"/>
  <c r="Q95" i="33"/>
  <c r="X165" i="33"/>
  <c r="P147" i="33"/>
  <c r="V126" i="33"/>
  <c r="S170" i="33"/>
  <c r="Y152" i="33"/>
  <c r="S135" i="33"/>
  <c r="Y114" i="33"/>
  <c r="V158" i="33"/>
  <c r="P141" i="33"/>
  <c r="V120" i="33"/>
  <c r="P103" i="33"/>
  <c r="S171" i="33"/>
  <c r="T138" i="33"/>
  <c r="U98" i="33"/>
  <c r="Y69" i="33"/>
  <c r="Q52" i="33"/>
  <c r="W31" i="33"/>
  <c r="Q157" i="33"/>
  <c r="S113" i="33"/>
  <c r="Z79" i="33"/>
  <c r="V62" i="33"/>
  <c r="R46" i="33"/>
  <c r="Z26" i="33"/>
  <c r="V154" i="33"/>
  <c r="R113" i="33"/>
  <c r="R81" i="33"/>
  <c r="W63" i="33"/>
  <c r="S47" i="33"/>
  <c r="AA27" i="33"/>
  <c r="Y148" i="33"/>
  <c r="U108" i="33"/>
  <c r="S78" i="33"/>
  <c r="R61" i="33"/>
  <c r="Z41" i="33"/>
  <c r="V25" i="33"/>
  <c r="R151" i="33"/>
  <c r="Q110" i="33"/>
  <c r="V79" i="33"/>
  <c r="S62" i="33"/>
  <c r="AA42" i="33"/>
  <c r="W153" i="33"/>
  <c r="S112" i="33"/>
  <c r="AA80" i="33"/>
  <c r="T63" i="33"/>
  <c r="P47" i="33"/>
  <c r="X27" i="33"/>
  <c r="Z147" i="33"/>
  <c r="Y107" i="33"/>
  <c r="P78" i="33"/>
  <c r="AA60" i="33"/>
  <c r="W41" i="33"/>
  <c r="T158" i="33"/>
  <c r="X117" i="33"/>
  <c r="T84" i="33"/>
  <c r="AA140" i="33"/>
  <c r="Y15" i="33"/>
  <c r="P17" i="33"/>
  <c r="V27" i="33"/>
  <c r="Y155" i="33"/>
  <c r="S33" i="33"/>
  <c r="S19" i="33"/>
  <c r="U152" i="33"/>
  <c r="Y111" i="33"/>
  <c r="T102" i="33"/>
  <c r="U117" i="33"/>
  <c r="Z158" i="33"/>
  <c r="P115" i="33"/>
  <c r="P84" i="33"/>
  <c r="AA152" i="33"/>
  <c r="AA128" i="33"/>
  <c r="U111" i="33"/>
  <c r="AA93" i="33"/>
  <c r="T163" i="33"/>
  <c r="Z145" i="33"/>
  <c r="T125" i="33"/>
  <c r="Q169" i="33"/>
  <c r="W151" i="33"/>
  <c r="Q134" i="33"/>
  <c r="W113" i="33"/>
  <c r="T157" i="33"/>
  <c r="Z139" i="33"/>
  <c r="T119" i="33"/>
  <c r="Z101" i="33"/>
  <c r="Q170" i="33"/>
  <c r="Z135" i="33"/>
  <c r="V94" i="33"/>
  <c r="V68" i="33"/>
  <c r="AA50" i="33"/>
  <c r="U30" i="33"/>
  <c r="W154" i="33"/>
  <c r="Y110" i="33"/>
  <c r="V78" i="33"/>
  <c r="T61" i="33"/>
  <c r="P42" i="33"/>
  <c r="X25" i="33"/>
  <c r="T151" i="33"/>
  <c r="X110" i="33"/>
  <c r="Y79" i="33"/>
  <c r="U62" i="33"/>
  <c r="Q46" i="33"/>
  <c r="Y26" i="33"/>
  <c r="W145" i="33"/>
  <c r="S106" i="33"/>
  <c r="P77" i="33"/>
  <c r="P60" i="33"/>
  <c r="X40" i="33"/>
  <c r="T24" i="33"/>
  <c r="X148" i="33"/>
  <c r="T108" i="33"/>
  <c r="R78" i="33"/>
  <c r="Q61" i="33"/>
  <c r="Y41" i="33"/>
  <c r="Q151" i="33"/>
  <c r="AA109" i="33"/>
  <c r="T79" i="33"/>
  <c r="R62" i="33"/>
  <c r="Z42" i="33"/>
  <c r="V26" i="33"/>
  <c r="T145" i="33"/>
  <c r="P106" i="33"/>
  <c r="Y76" i="33"/>
  <c r="Y59" i="33"/>
  <c r="U40" i="33"/>
  <c r="Z155" i="33"/>
  <c r="V114" i="33"/>
  <c r="S82" i="33"/>
  <c r="U138" i="33"/>
  <c r="Y20" i="33"/>
  <c r="R18" i="33"/>
  <c r="Y48" i="33"/>
  <c r="Z83" i="33"/>
  <c r="W7" i="33"/>
  <c r="R41" i="33"/>
  <c r="W77" i="33"/>
  <c r="Z168" i="33"/>
  <c r="Z7" i="33"/>
  <c r="U26" i="33"/>
  <c r="R6" i="33"/>
  <c r="S42" i="33"/>
  <c r="Y46" i="33"/>
  <c r="AA47" i="33"/>
  <c r="S24" i="33"/>
  <c r="W96" i="33"/>
  <c r="X97" i="33"/>
  <c r="AA106" i="33"/>
  <c r="V149" i="33"/>
  <c r="Z113" i="33"/>
  <c r="X81" i="33"/>
  <c r="Y151" i="33"/>
  <c r="Y127" i="33"/>
  <c r="S110" i="33"/>
  <c r="W91" i="33"/>
  <c r="R162" i="33"/>
  <c r="X144" i="33"/>
  <c r="R124" i="33"/>
  <c r="AA167" i="33"/>
  <c r="U150" i="33"/>
  <c r="AA132" i="33"/>
  <c r="U112" i="33"/>
  <c r="R156" i="33"/>
  <c r="X138" i="33"/>
  <c r="R118" i="33"/>
  <c r="X100" i="33"/>
  <c r="R171" i="33"/>
  <c r="R127" i="33"/>
  <c r="T92" i="33"/>
  <c r="S67" i="33"/>
  <c r="Y49" i="33"/>
  <c r="S29" i="33"/>
  <c r="U151" i="33"/>
  <c r="W108" i="33"/>
  <c r="R77" i="33"/>
  <c r="R60" i="33"/>
  <c r="Z40" i="33"/>
  <c r="V24" i="33"/>
  <c r="Z148" i="33"/>
  <c r="V108" i="33"/>
  <c r="T78" i="33"/>
  <c r="S61" i="33"/>
  <c r="AA41" i="33"/>
  <c r="W25" i="33"/>
  <c r="Q143" i="33"/>
  <c r="Q104" i="33"/>
  <c r="Y75" i="33"/>
  <c r="Z58" i="33"/>
  <c r="V39" i="33"/>
  <c r="R23" i="33"/>
  <c r="V145" i="33"/>
  <c r="R106" i="33"/>
  <c r="AA76" i="33"/>
  <c r="AA59" i="33"/>
  <c r="W40" i="33"/>
  <c r="AA147" i="33"/>
  <c r="Z107" i="33"/>
  <c r="Q78" i="33"/>
  <c r="P61" i="33"/>
  <c r="X41" i="33"/>
  <c r="T25" i="33"/>
  <c r="Z142" i="33"/>
  <c r="Z103" i="33"/>
  <c r="Z63" i="33"/>
  <c r="R52" i="33"/>
  <c r="Q49" i="33"/>
  <c r="S50" i="33"/>
  <c r="R26" i="33"/>
  <c r="U95" i="33"/>
  <c r="V96" i="33"/>
  <c r="W104" i="33"/>
  <c r="T148" i="33"/>
  <c r="X112" i="33"/>
  <c r="U170" i="33"/>
  <c r="U149" i="33"/>
  <c r="W126" i="33"/>
  <c r="AA107" i="33"/>
  <c r="U90" i="33"/>
  <c r="P161" i="33"/>
  <c r="V143" i="33"/>
  <c r="P123" i="33"/>
  <c r="Y166" i="33"/>
  <c r="S149" i="33"/>
  <c r="Y128" i="33"/>
  <c r="S111" i="33"/>
  <c r="P155" i="33"/>
  <c r="V137" i="33"/>
  <c r="P117" i="33"/>
  <c r="V99" i="33"/>
  <c r="V168" i="33"/>
  <c r="X124" i="33"/>
  <c r="S90" i="33"/>
  <c r="Q66" i="33"/>
  <c r="W48" i="33"/>
  <c r="Q28" i="33"/>
  <c r="AA148" i="33"/>
  <c r="U106" i="33"/>
  <c r="AA75" i="33"/>
  <c r="P59" i="33"/>
  <c r="X39" i="33"/>
  <c r="T23" i="33"/>
  <c r="T146" i="33"/>
  <c r="T106" i="33"/>
  <c r="Q77" i="33"/>
  <c r="Q60" i="33"/>
  <c r="Y40" i="33"/>
  <c r="U24" i="33"/>
  <c r="W140" i="33"/>
  <c r="P102" i="33"/>
  <c r="V74" i="33"/>
  <c r="X57" i="33"/>
  <c r="T38" i="33"/>
  <c r="P22" i="33"/>
  <c r="P143" i="33"/>
  <c r="P104" i="33"/>
  <c r="X75" i="33"/>
  <c r="Y58" i="33"/>
  <c r="U39" i="33"/>
  <c r="U145" i="33"/>
  <c r="Q106" i="33"/>
  <c r="Z76" i="33"/>
  <c r="Z59" i="33"/>
  <c r="V40" i="33"/>
  <c r="R24" i="33"/>
  <c r="X139" i="33"/>
  <c r="X101" i="33"/>
  <c r="S74" i="33"/>
  <c r="U57" i="33"/>
  <c r="Q38" i="33"/>
  <c r="R150" i="33"/>
  <c r="Y116" i="33"/>
  <c r="W122" i="33"/>
  <c r="U81" i="33"/>
  <c r="V83" i="33"/>
  <c r="P58" i="33"/>
  <c r="S77" i="33"/>
  <c r="P83" i="33"/>
  <c r="S102" i="33"/>
  <c r="P146" i="33"/>
  <c r="T110" i="33"/>
  <c r="S169" i="33"/>
  <c r="Q147" i="33"/>
  <c r="S124" i="33"/>
  <c r="Y106" i="33"/>
  <c r="S89" i="33"/>
  <c r="Z159" i="33"/>
  <c r="T142" i="33"/>
  <c r="Z121" i="33"/>
  <c r="W165" i="33"/>
  <c r="Q148" i="33"/>
  <c r="W127" i="33"/>
  <c r="T171" i="33"/>
  <c r="Z153" i="33"/>
  <c r="T136" i="33"/>
  <c r="Z115" i="33"/>
  <c r="R97" i="33"/>
  <c r="T165" i="33"/>
  <c r="V121" i="33"/>
  <c r="V85" i="33"/>
  <c r="AA64" i="33"/>
  <c r="U47" i="33"/>
  <c r="AA26" i="33"/>
  <c r="U146" i="33"/>
  <c r="T104" i="33"/>
  <c r="X74" i="33"/>
  <c r="Z57" i="33"/>
  <c r="V38" i="33"/>
  <c r="R22" i="33"/>
  <c r="R143" i="33"/>
  <c r="S104" i="33"/>
  <c r="Z75" i="33"/>
  <c r="AA58" i="33"/>
  <c r="W39" i="33"/>
  <c r="S23" i="33"/>
  <c r="U137" i="33"/>
  <c r="S100" i="33"/>
  <c r="S73" i="33"/>
  <c r="V56" i="33"/>
  <c r="R37" i="33"/>
  <c r="Z20" i="33"/>
  <c r="V140" i="33"/>
  <c r="AA101" i="33"/>
  <c r="U74" i="33"/>
  <c r="W57" i="33"/>
  <c r="S38" i="33"/>
  <c r="AA142" i="33"/>
  <c r="AA103" i="33"/>
  <c r="W75" i="33"/>
  <c r="X58" i="33"/>
  <c r="R15" i="33"/>
  <c r="Y4" i="33"/>
  <c r="Y85" i="33"/>
  <c r="P91" i="33"/>
  <c r="T60" i="33"/>
  <c r="Q76" i="33"/>
  <c r="W170" i="33"/>
  <c r="Q101" i="33"/>
  <c r="X143" i="33"/>
  <c r="P108" i="33"/>
  <c r="Q168" i="33"/>
  <c r="AA145" i="33"/>
  <c r="Q123" i="33"/>
  <c r="W105" i="33"/>
  <c r="Q85" i="33"/>
  <c r="X158" i="33"/>
  <c r="R141" i="33"/>
  <c r="X120" i="33"/>
  <c r="U164" i="33"/>
  <c r="AA146" i="33"/>
  <c r="U126" i="33"/>
  <c r="R170" i="33"/>
  <c r="X152" i="33"/>
  <c r="R135" i="33"/>
  <c r="V113" i="33"/>
  <c r="P96" i="33"/>
  <c r="Z162" i="33"/>
  <c r="P119" i="33"/>
  <c r="T83" i="33"/>
  <c r="Y63" i="33"/>
  <c r="S46" i="33"/>
  <c r="Y25" i="33"/>
  <c r="S143" i="33"/>
  <c r="W102" i="33"/>
  <c r="U73" i="33"/>
  <c r="X56" i="33"/>
  <c r="T37" i="33"/>
  <c r="P21" i="33"/>
  <c r="X140" i="33"/>
  <c r="V102" i="33"/>
  <c r="W74" i="33"/>
  <c r="Y57" i="33"/>
  <c r="U38" i="33"/>
  <c r="Q22" i="33"/>
  <c r="AA134" i="33"/>
  <c r="Q98" i="33"/>
  <c r="P72" i="33"/>
  <c r="T55" i="33"/>
  <c r="P36" i="33"/>
  <c r="X19" i="33"/>
  <c r="T137" i="33"/>
  <c r="R100" i="33"/>
  <c r="R73" i="33"/>
  <c r="U56" i="33"/>
  <c r="Q37" i="33"/>
  <c r="Y139" i="33"/>
  <c r="Y101" i="33"/>
  <c r="T74" i="33"/>
  <c r="V57" i="33"/>
  <c r="R38" i="33"/>
  <c r="Z21" i="33"/>
  <c r="X134" i="33"/>
  <c r="Z97" i="33"/>
  <c r="Y71" i="33"/>
  <c r="Q55" i="33"/>
  <c r="Y35" i="33"/>
  <c r="R145" i="33"/>
  <c r="U105" i="33"/>
  <c r="U165" i="33"/>
  <c r="Y124" i="33"/>
  <c r="V6" i="33"/>
  <c r="X24" i="33"/>
  <c r="Q58" i="33"/>
  <c r="X106" i="33"/>
  <c r="Y14" i="33"/>
  <c r="V53" i="33"/>
  <c r="P97" i="33"/>
  <c r="Q11" i="33"/>
  <c r="V12" i="33"/>
  <c r="S34" i="33"/>
  <c r="Q70" i="33"/>
  <c r="Y146" i="33"/>
  <c r="Y22" i="33"/>
  <c r="S17" i="33"/>
  <c r="X46" i="33"/>
  <c r="V80" i="33"/>
  <c r="W101" i="33"/>
  <c r="X72" i="33"/>
  <c r="W10" i="33"/>
  <c r="R59" i="33"/>
  <c r="W16" i="33"/>
  <c r="AA90" i="33"/>
  <c r="V105" i="33"/>
  <c r="P166" i="33"/>
  <c r="U169" i="33"/>
  <c r="Y91" i="33"/>
  <c r="V142" i="33"/>
  <c r="Z106" i="33"/>
  <c r="Y165" i="33"/>
  <c r="W143" i="33"/>
  <c r="AA121" i="33"/>
  <c r="U104" i="33"/>
  <c r="AA83" i="33"/>
  <c r="V157" i="33"/>
  <c r="P140" i="33"/>
  <c r="V119" i="33"/>
  <c r="S163" i="33"/>
  <c r="Y145" i="33"/>
  <c r="S125" i="33"/>
  <c r="P169" i="33"/>
  <c r="V151" i="33"/>
  <c r="Z132" i="33"/>
  <c r="T112" i="33"/>
  <c r="Z94" i="33"/>
  <c r="T160" i="33"/>
  <c r="V116" i="33"/>
  <c r="T81" i="33"/>
  <c r="W62" i="33"/>
  <c r="Q42" i="33"/>
  <c r="W24" i="33"/>
  <c r="Y140" i="33"/>
  <c r="U100" i="33"/>
  <c r="R72" i="33"/>
  <c r="V55" i="33"/>
  <c r="R36" i="33"/>
  <c r="Z19" i="33"/>
  <c r="R138" i="33"/>
  <c r="T100" i="33"/>
  <c r="T73" i="33"/>
  <c r="W56" i="33"/>
  <c r="S37" i="33"/>
  <c r="Z170" i="33"/>
  <c r="U132" i="33"/>
  <c r="AA95" i="33"/>
  <c r="Y70" i="33"/>
  <c r="R54" i="33"/>
  <c r="Z34" i="33"/>
  <c r="V18" i="33"/>
  <c r="Z134" i="33"/>
  <c r="P98" i="33"/>
  <c r="AA71" i="33"/>
  <c r="S55" i="33"/>
  <c r="AA35" i="33"/>
  <c r="S137" i="33"/>
  <c r="X99" i="33"/>
  <c r="Q73" i="33"/>
  <c r="T56" i="33"/>
  <c r="P37" i="33"/>
  <c r="Z169" i="33"/>
  <c r="V128" i="33"/>
  <c r="X95" i="33"/>
  <c r="V70" i="33"/>
  <c r="AA53" i="33"/>
  <c r="W34" i="33"/>
  <c r="P142" i="33"/>
  <c r="X103" i="33"/>
  <c r="AA162" i="33"/>
  <c r="W121" i="33"/>
  <c r="X7" i="33"/>
  <c r="S26" i="33"/>
  <c r="U60" i="33"/>
  <c r="AA111" i="33"/>
  <c r="AA15" i="33"/>
  <c r="Z55" i="33"/>
  <c r="U5" i="33"/>
  <c r="X13" i="33"/>
  <c r="W36" i="33"/>
  <c r="Z154" i="33"/>
  <c r="AA49" i="33"/>
  <c r="R66" i="33"/>
  <c r="Y17" i="33"/>
  <c r="Y109" i="33"/>
  <c r="Z111" i="33"/>
  <c r="Z164" i="33"/>
  <c r="AA158" i="33"/>
  <c r="W90" i="33"/>
  <c r="X136" i="33"/>
  <c r="T103" i="33"/>
  <c r="U163" i="33"/>
  <c r="U142" i="33"/>
  <c r="Y120" i="33"/>
  <c r="S103" i="33"/>
  <c r="Y82" i="33"/>
  <c r="T156" i="33"/>
  <c r="Z138" i="33"/>
  <c r="T118" i="33"/>
  <c r="Q162" i="33"/>
  <c r="W144" i="33"/>
  <c r="Q124" i="33"/>
  <c r="Z167" i="33"/>
  <c r="R149" i="33"/>
  <c r="X128" i="33"/>
  <c r="R111" i="33"/>
  <c r="X93" i="33"/>
  <c r="R157" i="33"/>
  <c r="T113" i="33"/>
  <c r="AA79" i="33"/>
  <c r="U61" i="33"/>
  <c r="AA40" i="33"/>
  <c r="U23" i="33"/>
  <c r="S138" i="33"/>
  <c r="S98" i="33"/>
  <c r="AA70" i="33"/>
  <c r="T54" i="33"/>
  <c r="P35" i="33"/>
  <c r="X18" i="33"/>
  <c r="P135" i="33"/>
  <c r="R98" i="33"/>
  <c r="Q72" i="33"/>
  <c r="U55" i="33"/>
  <c r="Q36" i="33"/>
  <c r="W167" i="33"/>
  <c r="S126" i="33"/>
  <c r="Z93" i="33"/>
  <c r="V69" i="33"/>
  <c r="P53" i="33"/>
  <c r="X33" i="33"/>
  <c r="P170" i="33"/>
  <c r="T132" i="33"/>
  <c r="Z95" i="33"/>
  <c r="X70" i="33"/>
  <c r="Q54" i="33"/>
  <c r="Y34" i="33"/>
  <c r="Y134" i="33"/>
  <c r="AA97" i="33"/>
  <c r="Z71" i="33"/>
  <c r="R55" i="33"/>
  <c r="Z35" i="33"/>
  <c r="T167" i="33"/>
  <c r="P126" i="33"/>
  <c r="V93" i="33"/>
  <c r="S69" i="33"/>
  <c r="Y52" i="33"/>
  <c r="U33" i="33"/>
  <c r="V139" i="33"/>
  <c r="V101" i="33"/>
  <c r="U160" i="33"/>
  <c r="Q119" i="33"/>
  <c r="Z8" i="33"/>
  <c r="S28" i="33"/>
  <c r="Y62" i="33"/>
  <c r="P120" i="33"/>
  <c r="S18" i="33"/>
  <c r="R58" i="33"/>
  <c r="R107" i="33"/>
  <c r="AA8" i="33"/>
  <c r="Z14" i="33"/>
  <c r="AA38" i="33"/>
  <c r="R75" i="33"/>
  <c r="Y23" i="33"/>
  <c r="T134" i="33"/>
  <c r="R155" i="33"/>
  <c r="P148" i="33"/>
  <c r="S60" i="33"/>
  <c r="Z33" i="33"/>
  <c r="Q165" i="33"/>
  <c r="R126" i="33"/>
  <c r="W70" i="33"/>
  <c r="U91" i="33"/>
  <c r="T153" i="33"/>
  <c r="AA135" i="33"/>
  <c r="AA31" i="33"/>
  <c r="V138" i="33"/>
  <c r="Z62" i="33"/>
  <c r="W13" i="33"/>
  <c r="Q30" i="33"/>
  <c r="Y102" i="33"/>
  <c r="U12" i="33"/>
  <c r="AA19" i="33"/>
  <c r="P63" i="33"/>
  <c r="V147" i="33"/>
  <c r="X160" i="33"/>
  <c r="W19" i="33"/>
  <c r="Q32" i="33"/>
  <c r="S107" i="33"/>
  <c r="T21" i="33"/>
  <c r="T65" i="33"/>
  <c r="AA154" i="33"/>
  <c r="S41" i="33"/>
  <c r="R34" i="33"/>
  <c r="AA22" i="33"/>
  <c r="X67" i="33"/>
  <c r="R70" i="33"/>
  <c r="Y169" i="33"/>
  <c r="U84" i="33"/>
  <c r="U4" i="33"/>
  <c r="S11" i="33"/>
  <c r="W5" i="33"/>
  <c r="V33" i="33"/>
  <c r="Q9" i="33"/>
  <c r="Y159" i="33"/>
  <c r="P23" i="33"/>
  <c r="T11" i="33"/>
  <c r="U11" i="33"/>
  <c r="S65" i="33"/>
  <c r="W12" i="33"/>
  <c r="U92" i="33"/>
  <c r="Z102" i="33"/>
  <c r="R53" i="33"/>
  <c r="U101" i="33"/>
  <c r="V171" i="33"/>
  <c r="Y154" i="33"/>
  <c r="W28" i="33"/>
  <c r="R133" i="33"/>
  <c r="P154" i="33"/>
  <c r="Z146" i="33"/>
  <c r="Q59" i="33"/>
  <c r="X32" i="33"/>
  <c r="AA161" i="33"/>
  <c r="X123" i="33"/>
  <c r="T69" i="33"/>
  <c r="X89" i="33"/>
  <c r="X147" i="33"/>
  <c r="Y132" i="33"/>
  <c r="Y38" i="33"/>
  <c r="P70" i="33"/>
  <c r="Q17" i="33"/>
  <c r="S128" i="33"/>
  <c r="Y72" i="33"/>
  <c r="W92" i="33"/>
  <c r="S75" i="33"/>
  <c r="R4" i="33"/>
  <c r="S58" i="33"/>
  <c r="Y77" i="33"/>
  <c r="T91" i="33"/>
  <c r="S56" i="33"/>
  <c r="Q120" i="33"/>
  <c r="X36" i="33"/>
  <c r="P39" i="33"/>
  <c r="R17" i="33"/>
  <c r="T41" i="33"/>
  <c r="S21" i="33"/>
  <c r="V165" i="33"/>
  <c r="Y7" i="33"/>
  <c r="P165" i="33"/>
  <c r="U28" i="33"/>
  <c r="U42" i="33"/>
  <c r="P101" i="33"/>
  <c r="X137" i="33"/>
  <c r="V127" i="33"/>
  <c r="Y39" i="33"/>
  <c r="AA170" i="33"/>
  <c r="Y123" i="33"/>
  <c r="Y93" i="33"/>
  <c r="P54" i="33"/>
  <c r="V75" i="33"/>
  <c r="P137" i="33"/>
  <c r="S127" i="33"/>
  <c r="U46" i="33"/>
  <c r="T166" i="33"/>
  <c r="Q75" i="33"/>
  <c r="T4" i="33"/>
  <c r="R114" i="33"/>
  <c r="P163" i="33"/>
  <c r="V30" i="33"/>
  <c r="Y55" i="33"/>
  <c r="V76" i="33"/>
  <c r="P49" i="33"/>
  <c r="Y47" i="33"/>
  <c r="X98" i="33"/>
  <c r="V136" i="33"/>
  <c r="T126" i="33"/>
  <c r="W38" i="33"/>
  <c r="X167" i="33"/>
  <c r="S121" i="33"/>
  <c r="P92" i="33"/>
  <c r="Z52" i="33"/>
  <c r="P73" i="33"/>
  <c r="Z133" i="33"/>
  <c r="W116" i="33"/>
  <c r="Q51" i="33"/>
  <c r="Q3" i="33"/>
  <c r="S80" i="33"/>
  <c r="V5" i="33"/>
  <c r="W46" i="33"/>
  <c r="S120" i="33"/>
  <c r="S3" i="33"/>
  <c r="V28" i="33"/>
  <c r="X6" i="33"/>
  <c r="P9" i="33"/>
  <c r="R32" i="33"/>
  <c r="V107" i="33"/>
  <c r="Q112" i="33"/>
  <c r="T34" i="33"/>
  <c r="W132" i="33"/>
  <c r="Y51" i="33"/>
  <c r="T99" i="33"/>
  <c r="Y24" i="33"/>
  <c r="W60" i="33"/>
  <c r="T120" i="33"/>
  <c r="T77" i="33"/>
  <c r="R12" i="33"/>
  <c r="S162" i="33"/>
  <c r="R117" i="33"/>
  <c r="P110" i="33"/>
  <c r="S22" i="33"/>
  <c r="V132" i="33"/>
  <c r="Q92" i="33"/>
  <c r="U69" i="33"/>
  <c r="T39" i="33"/>
  <c r="P68" i="33"/>
  <c r="P112" i="33"/>
  <c r="U113" i="33"/>
  <c r="U53" i="33"/>
  <c r="W6" i="33"/>
  <c r="W53" i="33"/>
  <c r="T139" i="33"/>
  <c r="W58" i="33"/>
  <c r="R10" i="33"/>
  <c r="AA62" i="33"/>
  <c r="AA14" i="33"/>
  <c r="T122" i="33"/>
  <c r="W81" i="33"/>
  <c r="Q31" i="33"/>
  <c r="U139" i="33"/>
  <c r="T13" i="33"/>
  <c r="AA159" i="33"/>
  <c r="P116" i="33"/>
  <c r="Z108" i="33"/>
  <c r="Q21" i="33"/>
  <c r="P127" i="33"/>
  <c r="AA89" i="33"/>
  <c r="R68" i="33"/>
  <c r="X34" i="33"/>
  <c r="Y66" i="33"/>
  <c r="X109" i="33"/>
  <c r="P3" i="33"/>
  <c r="AA55" i="33"/>
  <c r="R21" i="33"/>
  <c r="W161" i="33"/>
  <c r="Q140" i="33"/>
  <c r="T5" i="33"/>
  <c r="S10" i="33"/>
  <c r="Z38" i="33"/>
  <c r="T97" i="33"/>
  <c r="W67" i="33"/>
  <c r="R99" i="33"/>
  <c r="Y33" i="33"/>
  <c r="S5" i="33"/>
  <c r="AA164" i="33"/>
  <c r="S141" i="33"/>
  <c r="AA160" i="33"/>
  <c r="V92" i="33"/>
  <c r="Q135" i="33"/>
  <c r="Q96" i="33"/>
  <c r="S68" i="33"/>
  <c r="AA52" i="33"/>
  <c r="Q65" i="33"/>
  <c r="T94" i="33"/>
  <c r="U67" i="33"/>
  <c r="X85" i="33"/>
  <c r="P56" i="33"/>
  <c r="Y163" i="33"/>
  <c r="P67" i="33"/>
  <c r="AA168" i="33"/>
  <c r="Y13" i="33"/>
  <c r="S85" i="33"/>
  <c r="U128" i="33"/>
  <c r="W99" i="33"/>
  <c r="U18" i="33"/>
  <c r="X149" i="33"/>
  <c r="W119" i="33"/>
  <c r="U143" i="33"/>
  <c r="X154" i="33"/>
  <c r="R96" i="33"/>
  <c r="Z70" i="33"/>
  <c r="Z51" i="33"/>
  <c r="AA169" i="33"/>
  <c r="R164" i="33"/>
  <c r="W51" i="33"/>
  <c r="S97" i="33"/>
  <c r="P10" i="33"/>
  <c r="P75" i="33"/>
  <c r="AA29" i="33"/>
  <c r="X146" i="33"/>
  <c r="P16" i="33"/>
  <c r="R93" i="33"/>
  <c r="V19" i="33"/>
  <c r="AA34" i="33"/>
  <c r="T80" i="33"/>
  <c r="P52" i="33"/>
  <c r="Q97" i="33"/>
  <c r="V148" i="33"/>
  <c r="U118" i="33"/>
  <c r="S142" i="33"/>
  <c r="R152" i="33"/>
  <c r="S92" i="33"/>
  <c r="W69" i="33"/>
  <c r="X50" i="33"/>
  <c r="U167" i="33"/>
  <c r="X161" i="33"/>
  <c r="U50" i="33"/>
  <c r="U80" i="33"/>
  <c r="R11" i="33"/>
  <c r="R80" i="33"/>
  <c r="U153" i="33"/>
  <c r="Q4" i="33"/>
  <c r="V46" i="33"/>
  <c r="W78" i="33"/>
  <c r="Z24" i="33"/>
  <c r="T164" i="33"/>
  <c r="W93" i="33"/>
  <c r="Z29" i="33"/>
  <c r="Q10" i="33"/>
  <c r="S154" i="33"/>
  <c r="Q102" i="33"/>
  <c r="AA122" i="33"/>
  <c r="Z110" i="33"/>
  <c r="X69" i="33"/>
  <c r="S54" i="33"/>
  <c r="V32" i="33"/>
  <c r="W128" i="33"/>
  <c r="R137" i="33"/>
  <c r="S39" i="33"/>
  <c r="Q79" i="33"/>
  <c r="Y160" i="33"/>
  <c r="AA9" i="33"/>
  <c r="V167" i="33"/>
  <c r="S157" i="33"/>
  <c r="R51" i="33"/>
  <c r="X53" i="33"/>
  <c r="Q164" i="33"/>
  <c r="V60" i="33"/>
  <c r="Q153" i="33"/>
  <c r="AA100" i="33"/>
  <c r="W120" i="33"/>
  <c r="X108" i="33"/>
  <c r="U68" i="33"/>
  <c r="Q53" i="33"/>
  <c r="T31" i="33"/>
  <c r="Q126" i="33"/>
  <c r="V123" i="33"/>
  <c r="AA36" i="33"/>
  <c r="W168" i="33"/>
  <c r="AA20" i="33"/>
  <c r="AA96" i="33"/>
  <c r="Z48" i="33"/>
  <c r="V71" i="33"/>
  <c r="Z22" i="33"/>
  <c r="X77" i="33"/>
  <c r="S4" i="33"/>
  <c r="T51" i="33"/>
  <c r="Y95" i="33"/>
  <c r="S32" i="33"/>
  <c r="X22" i="33"/>
  <c r="S158" i="33"/>
  <c r="Q16" i="33"/>
  <c r="AA82" i="33"/>
  <c r="U127" i="33"/>
  <c r="AL10" i="39"/>
  <c r="A104" i="36"/>
  <c r="A65" i="36"/>
  <c r="A227" i="36"/>
  <c r="A20" i="32"/>
  <c r="B3" i="4"/>
  <c r="B36" i="5"/>
  <c r="B8" i="39" s="1"/>
  <c r="M1" i="5"/>
  <c r="B3" i="39" s="1"/>
  <c r="C9" i="29"/>
  <c r="AM10" i="39" l="1"/>
  <c r="B10" i="36"/>
  <c r="C3" i="4"/>
  <c r="C4" i="4" s="1"/>
  <c r="D9" i="29"/>
  <c r="B5" i="4"/>
  <c r="B4" i="4"/>
  <c r="A105" i="36"/>
  <c r="A66" i="36"/>
  <c r="A228" i="36"/>
  <c r="A21" i="32"/>
  <c r="B8" i="27"/>
  <c r="B8" i="26"/>
  <c r="C36" i="5"/>
  <c r="K14" i="5"/>
  <c r="L14" i="5"/>
  <c r="B7" i="4" l="1"/>
  <c r="C10" i="36"/>
  <c r="A262" i="36" s="1"/>
  <c r="A263" i="36" s="1"/>
  <c r="A264" i="36" s="1"/>
  <c r="A265" i="36" s="1"/>
  <c r="A266" i="36" s="1"/>
  <c r="A267" i="36" s="1"/>
  <c r="A268" i="36" s="1"/>
  <c r="C8" i="39"/>
  <c r="AN10" i="39"/>
  <c r="D3" i="4"/>
  <c r="D4" i="4" s="1"/>
  <c r="E9" i="29"/>
  <c r="C5" i="4"/>
  <c r="C7" i="4" s="1"/>
  <c r="A106" i="36"/>
  <c r="A67" i="36"/>
  <c r="A229" i="36"/>
  <c r="A22" i="32"/>
  <c r="C8" i="27"/>
  <c r="D36" i="5"/>
  <c r="C8" i="26"/>
  <c r="C95" i="7"/>
  <c r="C93" i="7"/>
  <c r="CA118" i="7"/>
  <c r="D103" i="7"/>
  <c r="E103" i="7" s="1"/>
  <c r="F103" i="7" s="1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AG103" i="7" s="1"/>
  <c r="AH103" i="7" s="1"/>
  <c r="AI103" i="7" s="1"/>
  <c r="AJ103" i="7" s="1"/>
  <c r="AK103" i="7" s="1"/>
  <c r="AL103" i="7" s="1"/>
  <c r="AM103" i="7" s="1"/>
  <c r="AN103" i="7" s="1"/>
  <c r="AO103" i="7" s="1"/>
  <c r="AP103" i="7" s="1"/>
  <c r="AQ103" i="7" s="1"/>
  <c r="AR103" i="7" s="1"/>
  <c r="AS103" i="7" s="1"/>
  <c r="AT103" i="7" s="1"/>
  <c r="AU103" i="7" s="1"/>
  <c r="AV103" i="7" s="1"/>
  <c r="AW103" i="7" s="1"/>
  <c r="AX103" i="7" s="1"/>
  <c r="AY103" i="7" s="1"/>
  <c r="AZ103" i="7" s="1"/>
  <c r="BA103" i="7" s="1"/>
  <c r="BB103" i="7" s="1"/>
  <c r="BC103" i="7" s="1"/>
  <c r="BD103" i="7" s="1"/>
  <c r="BE103" i="7" s="1"/>
  <c r="BF103" i="7" s="1"/>
  <c r="BG103" i="7" s="1"/>
  <c r="BH103" i="7" s="1"/>
  <c r="BI103" i="7" s="1"/>
  <c r="BJ103" i="7" s="1"/>
  <c r="BK103" i="7" s="1"/>
  <c r="BL103" i="7" s="1"/>
  <c r="BM103" i="7" s="1"/>
  <c r="BN103" i="7" s="1"/>
  <c r="BO103" i="7" s="1"/>
  <c r="BP103" i="7" s="1"/>
  <c r="BQ103" i="7" s="1"/>
  <c r="BR103" i="7" s="1"/>
  <c r="BS103" i="7" s="1"/>
  <c r="BT103" i="7" s="1"/>
  <c r="BU103" i="7" s="1"/>
  <c r="BV103" i="7" s="1"/>
  <c r="BW103" i="7" s="1"/>
  <c r="BX103" i="7" s="1"/>
  <c r="BY103" i="7" s="1"/>
  <c r="BZ103" i="7" s="1"/>
  <c r="CA103" i="7" s="1"/>
  <c r="C52" i="7"/>
  <c r="C50" i="7"/>
  <c r="CA75" i="7"/>
  <c r="E60" i="7"/>
  <c r="F60" i="7" s="1"/>
  <c r="G60" i="7" s="1"/>
  <c r="H60" i="7" s="1"/>
  <c r="I60" i="7" s="1"/>
  <c r="J60" i="7" s="1"/>
  <c r="K60" i="7" s="1"/>
  <c r="L60" i="7" s="1"/>
  <c r="M60" i="7" s="1"/>
  <c r="N60" i="7" s="1"/>
  <c r="O60" i="7" s="1"/>
  <c r="P60" i="7" s="1"/>
  <c r="Q60" i="7" s="1"/>
  <c r="R60" i="7" s="1"/>
  <c r="S60" i="7" s="1"/>
  <c r="T60" i="7" s="1"/>
  <c r="U60" i="7" s="1"/>
  <c r="V60" i="7" s="1"/>
  <c r="W60" i="7" s="1"/>
  <c r="X60" i="7" s="1"/>
  <c r="Y60" i="7" s="1"/>
  <c r="Z60" i="7" s="1"/>
  <c r="AA60" i="7" s="1"/>
  <c r="AB60" i="7" s="1"/>
  <c r="AC60" i="7" s="1"/>
  <c r="AD60" i="7" s="1"/>
  <c r="AE60" i="7" s="1"/>
  <c r="AF60" i="7" s="1"/>
  <c r="AG60" i="7" s="1"/>
  <c r="AH60" i="7" s="1"/>
  <c r="AI60" i="7" s="1"/>
  <c r="AJ60" i="7" s="1"/>
  <c r="AK60" i="7" s="1"/>
  <c r="AL60" i="7" s="1"/>
  <c r="AM60" i="7" s="1"/>
  <c r="AN60" i="7" s="1"/>
  <c r="AO60" i="7" s="1"/>
  <c r="AP60" i="7" s="1"/>
  <c r="AQ60" i="7" s="1"/>
  <c r="AR60" i="7" s="1"/>
  <c r="AS60" i="7" s="1"/>
  <c r="AT60" i="7" s="1"/>
  <c r="AU60" i="7" s="1"/>
  <c r="AV60" i="7" s="1"/>
  <c r="AW60" i="7" s="1"/>
  <c r="AX60" i="7" s="1"/>
  <c r="AY60" i="7" s="1"/>
  <c r="AZ60" i="7" s="1"/>
  <c r="BA60" i="7" s="1"/>
  <c r="BB60" i="7" s="1"/>
  <c r="BC60" i="7" s="1"/>
  <c r="BD60" i="7" s="1"/>
  <c r="BE60" i="7" s="1"/>
  <c r="BF60" i="7" s="1"/>
  <c r="BG60" i="7" s="1"/>
  <c r="BH60" i="7" s="1"/>
  <c r="BI60" i="7" s="1"/>
  <c r="BJ60" i="7" s="1"/>
  <c r="BK60" i="7" s="1"/>
  <c r="BL60" i="7" s="1"/>
  <c r="BM60" i="7" s="1"/>
  <c r="BN60" i="7" s="1"/>
  <c r="BO60" i="7" s="1"/>
  <c r="BP60" i="7" s="1"/>
  <c r="BQ60" i="7" s="1"/>
  <c r="BR60" i="7" s="1"/>
  <c r="BS60" i="7" s="1"/>
  <c r="BT60" i="7" s="1"/>
  <c r="BU60" i="7" s="1"/>
  <c r="BV60" i="7" s="1"/>
  <c r="BW60" i="7" s="1"/>
  <c r="BX60" i="7" s="1"/>
  <c r="BY60" i="7" s="1"/>
  <c r="BZ60" i="7" s="1"/>
  <c r="CA60" i="7" s="1"/>
  <c r="D60" i="7"/>
  <c r="D10" i="36" l="1"/>
  <c r="D8" i="39"/>
  <c r="AO10" i="39"/>
  <c r="E3" i="4"/>
  <c r="E4" i="4" s="1"/>
  <c r="F9" i="29"/>
  <c r="D5" i="4"/>
  <c r="D7" i="4" s="1"/>
  <c r="A107" i="36"/>
  <c r="A68" i="36"/>
  <c r="A269" i="36"/>
  <c r="A230" i="36"/>
  <c r="A23" i="32"/>
  <c r="E36" i="5"/>
  <c r="D8" i="27"/>
  <c r="D8" i="26"/>
  <c r="B38" i="27"/>
  <c r="AO36" i="27"/>
  <c r="C34" i="27"/>
  <c r="D34" i="27" s="1"/>
  <c r="E34" i="27" s="1"/>
  <c r="F34" i="27" s="1"/>
  <c r="G34" i="27" s="1"/>
  <c r="H34" i="27" s="1"/>
  <c r="I34" i="27" s="1"/>
  <c r="J34" i="27" s="1"/>
  <c r="K34" i="27" s="1"/>
  <c r="L34" i="27" s="1"/>
  <c r="M34" i="27" s="1"/>
  <c r="N34" i="27" s="1"/>
  <c r="O34" i="27" s="1"/>
  <c r="P34" i="27" s="1"/>
  <c r="Q34" i="27" s="1"/>
  <c r="R34" i="27" s="1"/>
  <c r="S34" i="27" s="1"/>
  <c r="T34" i="27" s="1"/>
  <c r="U34" i="27" s="1"/>
  <c r="V34" i="27" s="1"/>
  <c r="W34" i="27" s="1"/>
  <c r="X34" i="27" s="1"/>
  <c r="Y34" i="27" s="1"/>
  <c r="Z34" i="27" s="1"/>
  <c r="AA34" i="27" s="1"/>
  <c r="AB34" i="27" s="1"/>
  <c r="AC34" i="27" s="1"/>
  <c r="AD34" i="27" s="1"/>
  <c r="AE34" i="27" s="1"/>
  <c r="AF34" i="27" s="1"/>
  <c r="AG34" i="27" s="1"/>
  <c r="AH34" i="27" s="1"/>
  <c r="AI34" i="27" s="1"/>
  <c r="AJ34" i="27" s="1"/>
  <c r="AK34" i="27" s="1"/>
  <c r="AL34" i="27" s="1"/>
  <c r="AM34" i="27" s="1"/>
  <c r="AN34" i="27" s="1"/>
  <c r="AO34" i="27" s="1"/>
  <c r="B20" i="27"/>
  <c r="B14" i="27"/>
  <c r="C10" i="27"/>
  <c r="D10" i="27" s="1"/>
  <c r="C7" i="27"/>
  <c r="D7" i="27" s="1"/>
  <c r="E7" i="27" s="1"/>
  <c r="F7" i="27" s="1"/>
  <c r="G7" i="27" s="1"/>
  <c r="H7" i="27" s="1"/>
  <c r="I7" i="27" s="1"/>
  <c r="J7" i="27" s="1"/>
  <c r="K7" i="27" s="1"/>
  <c r="L7" i="27" s="1"/>
  <c r="M7" i="27" s="1"/>
  <c r="N7" i="27" s="1"/>
  <c r="O7" i="27" s="1"/>
  <c r="P7" i="27" s="1"/>
  <c r="Q7" i="27" s="1"/>
  <c r="R7" i="27" s="1"/>
  <c r="S7" i="27" s="1"/>
  <c r="T7" i="27" s="1"/>
  <c r="U7" i="27" s="1"/>
  <c r="V7" i="27" s="1"/>
  <c r="W7" i="27" s="1"/>
  <c r="X7" i="27" s="1"/>
  <c r="Y7" i="27" s="1"/>
  <c r="Z7" i="27" s="1"/>
  <c r="AA7" i="27" s="1"/>
  <c r="AB7" i="27" s="1"/>
  <c r="AC7" i="27" s="1"/>
  <c r="AD7" i="27" s="1"/>
  <c r="AE7" i="27" s="1"/>
  <c r="AF7" i="27" s="1"/>
  <c r="AG7" i="27" s="1"/>
  <c r="AH7" i="27" s="1"/>
  <c r="AI7" i="27" s="1"/>
  <c r="AJ7" i="27" s="1"/>
  <c r="AK7" i="27" s="1"/>
  <c r="AL7" i="27" s="1"/>
  <c r="AM7" i="27" s="1"/>
  <c r="AN7" i="27" s="1"/>
  <c r="AO7" i="27" s="1"/>
  <c r="B38" i="26"/>
  <c r="AO36" i="26"/>
  <c r="C34" i="26"/>
  <c r="D34" i="26" s="1"/>
  <c r="E34" i="26" s="1"/>
  <c r="F34" i="26" s="1"/>
  <c r="G34" i="26" s="1"/>
  <c r="H34" i="26" s="1"/>
  <c r="I34" i="26" s="1"/>
  <c r="J34" i="26" s="1"/>
  <c r="K34" i="26" s="1"/>
  <c r="L34" i="26" s="1"/>
  <c r="M34" i="26" s="1"/>
  <c r="N34" i="26" s="1"/>
  <c r="O34" i="26" s="1"/>
  <c r="P34" i="26" s="1"/>
  <c r="Q34" i="26" s="1"/>
  <c r="R34" i="26" s="1"/>
  <c r="S34" i="26" s="1"/>
  <c r="T34" i="26" s="1"/>
  <c r="U34" i="26" s="1"/>
  <c r="V34" i="26" s="1"/>
  <c r="W34" i="26" s="1"/>
  <c r="X34" i="26" s="1"/>
  <c r="Y34" i="26" s="1"/>
  <c r="Z34" i="26" s="1"/>
  <c r="AA34" i="26" s="1"/>
  <c r="AB34" i="26" s="1"/>
  <c r="AC34" i="26" s="1"/>
  <c r="AD34" i="26" s="1"/>
  <c r="AE34" i="26" s="1"/>
  <c r="AF34" i="26" s="1"/>
  <c r="AG34" i="26" s="1"/>
  <c r="AH34" i="26" s="1"/>
  <c r="AI34" i="26" s="1"/>
  <c r="AJ34" i="26" s="1"/>
  <c r="AK34" i="26" s="1"/>
  <c r="AL34" i="26" s="1"/>
  <c r="AM34" i="26" s="1"/>
  <c r="AN34" i="26" s="1"/>
  <c r="AO34" i="26" s="1"/>
  <c r="B20" i="26"/>
  <c r="B14" i="26"/>
  <c r="C10" i="26"/>
  <c r="D10" i="26" s="1"/>
  <c r="C7" i="26"/>
  <c r="D7" i="26" s="1"/>
  <c r="E7" i="26" s="1"/>
  <c r="F7" i="26" s="1"/>
  <c r="G7" i="26" s="1"/>
  <c r="H7" i="26" s="1"/>
  <c r="I7" i="26" s="1"/>
  <c r="J7" i="26" s="1"/>
  <c r="K7" i="26" s="1"/>
  <c r="L7" i="26" s="1"/>
  <c r="M7" i="26" s="1"/>
  <c r="N7" i="26" s="1"/>
  <c r="O7" i="26" s="1"/>
  <c r="P7" i="26" s="1"/>
  <c r="Q7" i="26" s="1"/>
  <c r="R7" i="26" s="1"/>
  <c r="S7" i="26" s="1"/>
  <c r="T7" i="26" s="1"/>
  <c r="U7" i="26" s="1"/>
  <c r="V7" i="26" s="1"/>
  <c r="W7" i="26" s="1"/>
  <c r="X7" i="26" s="1"/>
  <c r="Y7" i="26" s="1"/>
  <c r="Z7" i="26" s="1"/>
  <c r="AA7" i="26" s="1"/>
  <c r="AB7" i="26" s="1"/>
  <c r="AC7" i="26" s="1"/>
  <c r="AD7" i="26" s="1"/>
  <c r="AE7" i="26" s="1"/>
  <c r="AF7" i="26" s="1"/>
  <c r="AG7" i="26" s="1"/>
  <c r="AH7" i="26" s="1"/>
  <c r="AI7" i="26" s="1"/>
  <c r="AJ7" i="26" s="1"/>
  <c r="AK7" i="26" s="1"/>
  <c r="AL7" i="26" s="1"/>
  <c r="AM7" i="26" s="1"/>
  <c r="AN7" i="26" s="1"/>
  <c r="AO7" i="26" s="1"/>
  <c r="E10" i="36" l="1"/>
  <c r="E8" i="39"/>
  <c r="E5" i="4"/>
  <c r="E7" i="4" s="1"/>
  <c r="G9" i="29"/>
  <c r="F3" i="4"/>
  <c r="F4" i="4" s="1"/>
  <c r="A108" i="36"/>
  <c r="A69" i="36"/>
  <c r="A270" i="36"/>
  <c r="A231" i="36"/>
  <c r="A24" i="32"/>
  <c r="F36" i="5"/>
  <c r="E8" i="27"/>
  <c r="E8" i="26"/>
  <c r="M5" i="5"/>
  <c r="E10" i="27"/>
  <c r="E10" i="26"/>
  <c r="C94" i="5"/>
  <c r="D94" i="5" s="1"/>
  <c r="E94" i="5" s="1"/>
  <c r="F94" i="5" s="1"/>
  <c r="G94" i="5" s="1"/>
  <c r="H94" i="5" s="1"/>
  <c r="I94" i="5" s="1"/>
  <c r="J94" i="5" s="1"/>
  <c r="K94" i="5" s="1"/>
  <c r="L94" i="5" s="1"/>
  <c r="M94" i="5" s="1"/>
  <c r="N94" i="5" s="1"/>
  <c r="O94" i="5" s="1"/>
  <c r="P94" i="5" s="1"/>
  <c r="Q94" i="5" s="1"/>
  <c r="R94" i="5" s="1"/>
  <c r="S94" i="5" s="1"/>
  <c r="T94" i="5" s="1"/>
  <c r="U94" i="5" s="1"/>
  <c r="V94" i="5" s="1"/>
  <c r="W94" i="5" s="1"/>
  <c r="X94" i="5" s="1"/>
  <c r="Y94" i="5" s="1"/>
  <c r="Z94" i="5" s="1"/>
  <c r="AA94" i="5" s="1"/>
  <c r="AB94" i="5" s="1"/>
  <c r="AC94" i="5" s="1"/>
  <c r="AD94" i="5" s="1"/>
  <c r="AE94" i="5" s="1"/>
  <c r="AF94" i="5" s="1"/>
  <c r="AG94" i="5" s="1"/>
  <c r="AH94" i="5" s="1"/>
  <c r="AI94" i="5" s="1"/>
  <c r="AJ94" i="5" s="1"/>
  <c r="AK94" i="5" s="1"/>
  <c r="AL94" i="5" s="1"/>
  <c r="AM94" i="5" s="1"/>
  <c r="AN94" i="5" s="1"/>
  <c r="AO94" i="5" s="1"/>
  <c r="AO96" i="5"/>
  <c r="B98" i="5"/>
  <c r="B23" i="27"/>
  <c r="F10" i="36" l="1"/>
  <c r="F8" i="39"/>
  <c r="F5" i="4"/>
  <c r="F7" i="4" s="1"/>
  <c r="H9" i="29"/>
  <c r="G3" i="4"/>
  <c r="G4" i="4" s="1"/>
  <c r="A109" i="36"/>
  <c r="A70" i="36"/>
  <c r="A271" i="36"/>
  <c r="A232" i="36"/>
  <c r="A25" i="32"/>
  <c r="G36" i="5"/>
  <c r="F8" i="26"/>
  <c r="F8" i="27"/>
  <c r="F10" i="27"/>
  <c r="B83" i="5"/>
  <c r="B23" i="26"/>
  <c r="F10" i="26"/>
  <c r="G10" i="36" l="1"/>
  <c r="G8" i="39"/>
  <c r="G5" i="4"/>
  <c r="I9" i="29"/>
  <c r="H3" i="4"/>
  <c r="H4" i="4" s="1"/>
  <c r="A110" i="36"/>
  <c r="A71" i="36"/>
  <c r="A272" i="36"/>
  <c r="A233" i="36"/>
  <c r="A26" i="32"/>
  <c r="H36" i="5"/>
  <c r="G8" i="27"/>
  <c r="G8" i="26"/>
  <c r="G10" i="27"/>
  <c r="G10" i="26"/>
  <c r="G7" i="4" l="1"/>
  <c r="H10" i="36"/>
  <c r="H8" i="39"/>
  <c r="H5" i="4"/>
  <c r="H7" i="4" s="1"/>
  <c r="J9" i="29"/>
  <c r="I3" i="4"/>
  <c r="I4" i="4" s="1"/>
  <c r="A111" i="36"/>
  <c r="A72" i="36"/>
  <c r="A273" i="36"/>
  <c r="A234" i="36"/>
  <c r="A27" i="32"/>
  <c r="I36" i="5"/>
  <c r="H8" i="27"/>
  <c r="H8" i="26"/>
  <c r="H10" i="27"/>
  <c r="H10" i="26"/>
  <c r="B79" i="5"/>
  <c r="B74" i="5"/>
  <c r="B66" i="5"/>
  <c r="B61" i="5"/>
  <c r="I10" i="36" l="1"/>
  <c r="I8" i="39"/>
  <c r="I5" i="4"/>
  <c r="I7" i="4" s="1"/>
  <c r="K9" i="29"/>
  <c r="J3" i="4"/>
  <c r="J4" i="4" s="1"/>
  <c r="A112" i="36"/>
  <c r="A73" i="36"/>
  <c r="A274" i="36"/>
  <c r="A235" i="36"/>
  <c r="A28" i="32"/>
  <c r="J36" i="5"/>
  <c r="I8" i="27"/>
  <c r="I8" i="26"/>
  <c r="B3" i="26"/>
  <c r="B3" i="27"/>
  <c r="I10" i="27"/>
  <c r="I10" i="26"/>
  <c r="CA32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C19" i="7"/>
  <c r="J10" i="36" l="1"/>
  <c r="J8" i="39"/>
  <c r="J5" i="4"/>
  <c r="J7" i="4" s="1"/>
  <c r="L9" i="29"/>
  <c r="K3" i="4"/>
  <c r="K4" i="4" s="1"/>
  <c r="A113" i="36"/>
  <c r="A74" i="36"/>
  <c r="A275" i="36"/>
  <c r="A236" i="36"/>
  <c r="A29" i="32"/>
  <c r="K36" i="5"/>
  <c r="J8" i="27"/>
  <c r="J8" i="26"/>
  <c r="BM105" i="7"/>
  <c r="BM62" i="7"/>
  <c r="BN105" i="7"/>
  <c r="BN62" i="7"/>
  <c r="BG105" i="7"/>
  <c r="BG62" i="7"/>
  <c r="AR105" i="7"/>
  <c r="AR62" i="7"/>
  <c r="AZ105" i="7"/>
  <c r="AZ62" i="7"/>
  <c r="BH105" i="7"/>
  <c r="BH62" i="7"/>
  <c r="BP105" i="7"/>
  <c r="BP62" i="7"/>
  <c r="BX105" i="7"/>
  <c r="BX62" i="7"/>
  <c r="AV105" i="7"/>
  <c r="AV62" i="7"/>
  <c r="BT105" i="7"/>
  <c r="BT62" i="7"/>
  <c r="AW105" i="7"/>
  <c r="AW62" i="7"/>
  <c r="BU105" i="7"/>
  <c r="BU62" i="7"/>
  <c r="C105" i="7"/>
  <c r="C62" i="7"/>
  <c r="BF105" i="7"/>
  <c r="BF62" i="7"/>
  <c r="AY105" i="7"/>
  <c r="AY62" i="7"/>
  <c r="BW105" i="7"/>
  <c r="BW62" i="7"/>
  <c r="BI105" i="7"/>
  <c r="BI62" i="7"/>
  <c r="BD105" i="7"/>
  <c r="BD62" i="7"/>
  <c r="BA105" i="7"/>
  <c r="BA62" i="7"/>
  <c r="BQ105" i="7"/>
  <c r="BQ62" i="7"/>
  <c r="BR62" i="7"/>
  <c r="BR105" i="7"/>
  <c r="BL105" i="7"/>
  <c r="BL62" i="7"/>
  <c r="BE62" i="7"/>
  <c r="BE105" i="7"/>
  <c r="AX105" i="7"/>
  <c r="AX62" i="7"/>
  <c r="BV105" i="7"/>
  <c r="BV62" i="7"/>
  <c r="AQ105" i="7"/>
  <c r="AQ62" i="7"/>
  <c r="BO105" i="7"/>
  <c r="BO62" i="7"/>
  <c r="AS105" i="7"/>
  <c r="AS62" i="7"/>
  <c r="BY105" i="7"/>
  <c r="BY62" i="7"/>
  <c r="AT62" i="7"/>
  <c r="AT105" i="7"/>
  <c r="BB62" i="7"/>
  <c r="BB105" i="7"/>
  <c r="BJ62" i="7"/>
  <c r="BJ105" i="7"/>
  <c r="BZ62" i="7"/>
  <c r="BZ105" i="7"/>
  <c r="AU62" i="7"/>
  <c r="AU105" i="7"/>
  <c r="BC62" i="7"/>
  <c r="BC105" i="7"/>
  <c r="BK62" i="7"/>
  <c r="BK105" i="7"/>
  <c r="BS62" i="7"/>
  <c r="BS105" i="7"/>
  <c r="CA62" i="7"/>
  <c r="CA105" i="7"/>
  <c r="J10" i="27"/>
  <c r="J10" i="26"/>
  <c r="M8" i="7"/>
  <c r="K10" i="36" l="1"/>
  <c r="K8" i="39"/>
  <c r="K5" i="4"/>
  <c r="K7" i="4" s="1"/>
  <c r="M9" i="29"/>
  <c r="L3" i="4"/>
  <c r="L4" i="4" s="1"/>
  <c r="A114" i="36"/>
  <c r="A75" i="36"/>
  <c r="A276" i="36"/>
  <c r="A237" i="36"/>
  <c r="A30" i="32"/>
  <c r="L36" i="5"/>
  <c r="K8" i="27"/>
  <c r="K8" i="26"/>
  <c r="C18" i="7"/>
  <c r="C104" i="7" s="1"/>
  <c r="M51" i="7"/>
  <c r="K10" i="27"/>
  <c r="K10" i="26"/>
  <c r="L10" i="36" l="1"/>
  <c r="L8" i="39"/>
  <c r="L5" i="4"/>
  <c r="L7" i="4" s="1"/>
  <c r="N9" i="29"/>
  <c r="M3" i="4"/>
  <c r="M4" i="4" s="1"/>
  <c r="A115" i="36"/>
  <c r="A76" i="36"/>
  <c r="A277" i="36"/>
  <c r="A238" i="36"/>
  <c r="A31" i="32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M36" i="5"/>
  <c r="L8" i="26"/>
  <c r="L8" i="27"/>
  <c r="D18" i="7"/>
  <c r="D104" i="7" s="1"/>
  <c r="C61" i="7"/>
  <c r="D61" i="7" s="1"/>
  <c r="E61" i="7" s="1"/>
  <c r="F61" i="7" s="1"/>
  <c r="G61" i="7" s="1"/>
  <c r="H61" i="7" s="1"/>
  <c r="I61" i="7" s="1"/>
  <c r="J61" i="7" s="1"/>
  <c r="K61" i="7" s="1"/>
  <c r="L61" i="7" s="1"/>
  <c r="M61" i="7" s="1"/>
  <c r="M94" i="7"/>
  <c r="L10" i="27"/>
  <c r="L10" i="26"/>
  <c r="D2" i="11"/>
  <c r="D1" i="11"/>
  <c r="B10" i="37" s="1"/>
  <c r="C10" i="37" s="1"/>
  <c r="D10" i="37" s="1"/>
  <c r="E10" i="37" s="1"/>
  <c r="F10" i="37" s="1"/>
  <c r="G10" i="37" s="1"/>
  <c r="H10" i="37" s="1"/>
  <c r="I10" i="37" s="1"/>
  <c r="J10" i="37" s="1"/>
  <c r="K10" i="37" s="1"/>
  <c r="L10" i="37" s="1"/>
  <c r="M10" i="37" s="1"/>
  <c r="N10" i="37" s="1"/>
  <c r="O10" i="37" s="1"/>
  <c r="P10" i="37" s="1"/>
  <c r="Q10" i="37" s="1"/>
  <c r="R10" i="37" s="1"/>
  <c r="S10" i="37" s="1"/>
  <c r="T10" i="37" s="1"/>
  <c r="U10" i="37" s="1"/>
  <c r="V10" i="37" s="1"/>
  <c r="W10" i="37" s="1"/>
  <c r="X10" i="37" s="1"/>
  <c r="Y10" i="37" s="1"/>
  <c r="Z10" i="37" s="1"/>
  <c r="AA10" i="37" s="1"/>
  <c r="AB10" i="37" s="1"/>
  <c r="AC10" i="37" s="1"/>
  <c r="AD10" i="37" s="1"/>
  <c r="AE10" i="37" s="1"/>
  <c r="AF10" i="37" s="1"/>
  <c r="AG10" i="37" s="1"/>
  <c r="AH10" i="37" s="1"/>
  <c r="AI10" i="37" s="1"/>
  <c r="AJ10" i="37" s="1"/>
  <c r="AK10" i="37" s="1"/>
  <c r="AL10" i="37" s="1"/>
  <c r="AM10" i="37" s="1"/>
  <c r="AN10" i="37" s="1"/>
  <c r="AO10" i="37" s="1"/>
  <c r="C5" i="10"/>
  <c r="D5" i="10" s="1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F3" i="10"/>
  <c r="D17" i="7"/>
  <c r="E17" i="7" s="1"/>
  <c r="B53" i="5"/>
  <c r="B48" i="5"/>
  <c r="C38" i="5"/>
  <c r="C35" i="5"/>
  <c r="C2" i="4"/>
  <c r="M10" i="36" l="1"/>
  <c r="M8" i="39"/>
  <c r="M5" i="4"/>
  <c r="M7" i="4" s="1"/>
  <c r="O9" i="29"/>
  <c r="N3" i="4"/>
  <c r="N4" i="4" s="1"/>
  <c r="A116" i="36"/>
  <c r="A77" i="36"/>
  <c r="A278" i="36"/>
  <c r="A239" i="36"/>
  <c r="B8" i="10"/>
  <c r="I7" i="11"/>
  <c r="I6" i="11"/>
  <c r="I5" i="11"/>
  <c r="I4" i="11"/>
  <c r="I3" i="11"/>
  <c r="I2" i="11"/>
  <c r="AM16" i="11"/>
  <c r="AL16" i="11"/>
  <c r="AD16" i="11"/>
  <c r="V16" i="11"/>
  <c r="N16" i="11"/>
  <c r="F16" i="11"/>
  <c r="AG16" i="11"/>
  <c r="X16" i="11"/>
  <c r="O16" i="11"/>
  <c r="E16" i="11"/>
  <c r="AM15" i="11"/>
  <c r="AE15" i="11"/>
  <c r="W15" i="11"/>
  <c r="O15" i="11"/>
  <c r="G15" i="11"/>
  <c r="AP14" i="11"/>
  <c r="AH14" i="11"/>
  <c r="Z14" i="11"/>
  <c r="R14" i="11"/>
  <c r="J14" i="11"/>
  <c r="C15" i="11"/>
  <c r="AN13" i="11"/>
  <c r="AF13" i="11"/>
  <c r="X13" i="11"/>
  <c r="AP16" i="11"/>
  <c r="AF16" i="11"/>
  <c r="W16" i="11"/>
  <c r="M16" i="11"/>
  <c r="D16" i="11"/>
  <c r="AL15" i="11"/>
  <c r="AD15" i="11"/>
  <c r="V15" i="11"/>
  <c r="N15" i="11"/>
  <c r="F15" i="11"/>
  <c r="AO14" i="11"/>
  <c r="AG14" i="11"/>
  <c r="Y14" i="11"/>
  <c r="Q14" i="11"/>
  <c r="I14" i="11"/>
  <c r="C14" i="11"/>
  <c r="AM13" i="11"/>
  <c r="AE13" i="11"/>
  <c r="AO16" i="11"/>
  <c r="AE16" i="11"/>
  <c r="U16" i="11"/>
  <c r="L16" i="11"/>
  <c r="AK15" i="11"/>
  <c r="AC15" i="11"/>
  <c r="U15" i="11"/>
  <c r="M15" i="11"/>
  <c r="E15" i="11"/>
  <c r="AN14" i="11"/>
  <c r="AF14" i="11"/>
  <c r="X14" i="11"/>
  <c r="P14" i="11"/>
  <c r="H14" i="11"/>
  <c r="AL13" i="11"/>
  <c r="AD13" i="11"/>
  <c r="V13" i="11"/>
  <c r="N13" i="11"/>
  <c r="F13" i="11"/>
  <c r="AN16" i="11"/>
  <c r="AC16" i="11"/>
  <c r="T16" i="11"/>
  <c r="K16" i="11"/>
  <c r="AJ15" i="11"/>
  <c r="AB15" i="11"/>
  <c r="T15" i="11"/>
  <c r="L15" i="11"/>
  <c r="D15" i="11"/>
  <c r="Y16" i="11"/>
  <c r="G16" i="11"/>
  <c r="AN15" i="11"/>
  <c r="X15" i="11"/>
  <c r="H15" i="11"/>
  <c r="AD14" i="11"/>
  <c r="S14" i="11"/>
  <c r="E14" i="11"/>
  <c r="AC13" i="11"/>
  <c r="S13" i="11"/>
  <c r="J13" i="11"/>
  <c r="AI12" i="11"/>
  <c r="AA12" i="11"/>
  <c r="S12" i="11"/>
  <c r="K12" i="11"/>
  <c r="C12" i="11"/>
  <c r="G13" i="11"/>
  <c r="AF12" i="11"/>
  <c r="P12" i="11"/>
  <c r="P15" i="11"/>
  <c r="AK14" i="11"/>
  <c r="L14" i="11"/>
  <c r="Y13" i="11"/>
  <c r="E13" i="11"/>
  <c r="AE12" i="11"/>
  <c r="O12" i="11"/>
  <c r="K14" i="11"/>
  <c r="W13" i="11"/>
  <c r="D13" i="11"/>
  <c r="AD12" i="11"/>
  <c r="M12" i="11"/>
  <c r="H16" i="11"/>
  <c r="T14" i="11"/>
  <c r="K13" i="11"/>
  <c r="AJ12" i="11"/>
  <c r="AK16" i="11"/>
  <c r="S16" i="11"/>
  <c r="AI15" i="11"/>
  <c r="S15" i="11"/>
  <c r="AC14" i="11"/>
  <c r="O14" i="11"/>
  <c r="D14" i="11"/>
  <c r="AP13" i="11"/>
  <c r="AB13" i="11"/>
  <c r="R13" i="11"/>
  <c r="I13" i="11"/>
  <c r="AP12" i="11"/>
  <c r="AH12" i="11"/>
  <c r="Z12" i="11"/>
  <c r="R12" i="11"/>
  <c r="J12" i="11"/>
  <c r="J16" i="11"/>
  <c r="AA15" i="11"/>
  <c r="AJ14" i="11"/>
  <c r="F12" i="11"/>
  <c r="Z15" i="11"/>
  <c r="U14" i="11"/>
  <c r="L13" i="11"/>
  <c r="AC12" i="11"/>
  <c r="Z16" i="11"/>
  <c r="AO15" i="11"/>
  <c r="L12" i="11"/>
  <c r="AJ16" i="11"/>
  <c r="R16" i="11"/>
  <c r="AH15" i="11"/>
  <c r="R15" i="11"/>
  <c r="AM14" i="11"/>
  <c r="AB14" i="11"/>
  <c r="N14" i="11"/>
  <c r="C16" i="11"/>
  <c r="AO13" i="11"/>
  <c r="AA13" i="11"/>
  <c r="Q13" i="11"/>
  <c r="H13" i="11"/>
  <c r="AO12" i="11"/>
  <c r="AG12" i="11"/>
  <c r="Y12" i="11"/>
  <c r="Q12" i="11"/>
  <c r="I12" i="11"/>
  <c r="AM12" i="11"/>
  <c r="V14" i="11"/>
  <c r="M13" i="11"/>
  <c r="V12" i="11"/>
  <c r="I16" i="11"/>
  <c r="AP15" i="11"/>
  <c r="G14" i="11"/>
  <c r="AH13" i="11"/>
  <c r="C13" i="11"/>
  <c r="AK12" i="11"/>
  <c r="U12" i="11"/>
  <c r="Y15" i="11"/>
  <c r="F14" i="11"/>
  <c r="AG13" i="11"/>
  <c r="AB12" i="11"/>
  <c r="D12" i="11"/>
  <c r="AI16" i="11"/>
  <c r="Q16" i="11"/>
  <c r="AG15" i="11"/>
  <c r="Q15" i="11"/>
  <c r="AL14" i="11"/>
  <c r="AA14" i="11"/>
  <c r="M14" i="11"/>
  <c r="AK13" i="11"/>
  <c r="Z13" i="11"/>
  <c r="P13" i="11"/>
  <c r="AN12" i="11"/>
  <c r="X12" i="11"/>
  <c r="H12" i="11"/>
  <c r="AH16" i="11"/>
  <c r="P16" i="11"/>
  <c r="AF15" i="11"/>
  <c r="W14" i="11"/>
  <c r="AJ13" i="11"/>
  <c r="O13" i="11"/>
  <c r="W12" i="11"/>
  <c r="G12" i="11"/>
  <c r="AB16" i="11"/>
  <c r="K15" i="11"/>
  <c r="AI13" i="11"/>
  <c r="AL12" i="11"/>
  <c r="N12" i="11"/>
  <c r="AA16" i="11"/>
  <c r="J15" i="11"/>
  <c r="AI14" i="11"/>
  <c r="U13" i="11"/>
  <c r="E12" i="11"/>
  <c r="I15" i="11"/>
  <c r="AE14" i="11"/>
  <c r="T13" i="11"/>
  <c r="T12" i="11"/>
  <c r="N36" i="5"/>
  <c r="M8" i="27"/>
  <c r="M8" i="26"/>
  <c r="E18" i="7"/>
  <c r="E104" i="7" s="1"/>
  <c r="N61" i="7"/>
  <c r="M10" i="27"/>
  <c r="M10" i="26"/>
  <c r="D35" i="5"/>
  <c r="D2" i="4"/>
  <c r="C18" i="11"/>
  <c r="C17" i="11"/>
  <c r="C10" i="11"/>
  <c r="C11" i="11"/>
  <c r="C9" i="11"/>
  <c r="D38" i="5"/>
  <c r="Y9" i="11"/>
  <c r="AI9" i="11"/>
  <c r="E11" i="11"/>
  <c r="E17" i="11"/>
  <c r="I10" i="11"/>
  <c r="AA11" i="11"/>
  <c r="U10" i="11"/>
  <c r="AO10" i="11"/>
  <c r="H18" i="11"/>
  <c r="AE10" i="11"/>
  <c r="Q11" i="11"/>
  <c r="AK11" i="11"/>
  <c r="S17" i="11"/>
  <c r="V18" i="11"/>
  <c r="AG17" i="11"/>
  <c r="AG18" i="11"/>
  <c r="M9" i="11"/>
  <c r="N9" i="11"/>
  <c r="AP10" i="11"/>
  <c r="AH17" i="11"/>
  <c r="I18" i="11"/>
  <c r="AF10" i="11"/>
  <c r="AB11" i="11"/>
  <c r="T17" i="11"/>
  <c r="W18" i="11"/>
  <c r="Q9" i="11"/>
  <c r="M10" i="11"/>
  <c r="AC11" i="11"/>
  <c r="J17" i="11"/>
  <c r="U17" i="11"/>
  <c r="M18" i="11"/>
  <c r="X18" i="11"/>
  <c r="AL18" i="11"/>
  <c r="F9" i="11"/>
  <c r="R9" i="11"/>
  <c r="AB9" i="11"/>
  <c r="AL9" i="11"/>
  <c r="N10" i="11"/>
  <c r="X10" i="11"/>
  <c r="AH10" i="11"/>
  <c r="J11" i="11"/>
  <c r="T11" i="11"/>
  <c r="AD11" i="11"/>
  <c r="AP11" i="11"/>
  <c r="K17" i="11"/>
  <c r="Y17" i="11"/>
  <c r="AJ17" i="11"/>
  <c r="N18" i="11"/>
  <c r="Y18" i="11"/>
  <c r="AM18" i="11"/>
  <c r="Z9" i="11"/>
  <c r="V10" i="11"/>
  <c r="R11" i="11"/>
  <c r="AL11" i="11"/>
  <c r="AG10" i="11"/>
  <c r="S11" i="11"/>
  <c r="AI17" i="11"/>
  <c r="I9" i="11"/>
  <c r="S9" i="11"/>
  <c r="AC9" i="11"/>
  <c r="AO9" i="11"/>
  <c r="E10" i="11"/>
  <c r="O10" i="11"/>
  <c r="Y10" i="11"/>
  <c r="AK10" i="11"/>
  <c r="K11" i="11"/>
  <c r="U11" i="11"/>
  <c r="AG11" i="11"/>
  <c r="L17" i="11"/>
  <c r="Z17" i="11"/>
  <c r="AK17" i="11"/>
  <c r="O18" i="11"/>
  <c r="AC18" i="11"/>
  <c r="AN18" i="11"/>
  <c r="D9" i="11"/>
  <c r="AJ9" i="11"/>
  <c r="J10" i="11"/>
  <c r="F11" i="11"/>
  <c r="I17" i="11"/>
  <c r="AK18" i="11"/>
  <c r="E9" i="11"/>
  <c r="AK9" i="11"/>
  <c r="W10" i="11"/>
  <c r="I11" i="11"/>
  <c r="J9" i="11"/>
  <c r="T9" i="11"/>
  <c r="AD9" i="11"/>
  <c r="AP9" i="11"/>
  <c r="F10" i="11"/>
  <c r="P10" i="11"/>
  <c r="Z10" i="11"/>
  <c r="AL10" i="11"/>
  <c r="L11" i="11"/>
  <c r="V11" i="11"/>
  <c r="AH11" i="11"/>
  <c r="M17" i="11"/>
  <c r="AA17" i="11"/>
  <c r="AO17" i="11"/>
  <c r="E18" i="11"/>
  <c r="P18" i="11"/>
  <c r="AD18" i="11"/>
  <c r="AO18" i="11"/>
  <c r="K9" i="11"/>
  <c r="U9" i="11"/>
  <c r="AG9" i="11"/>
  <c r="G10" i="11"/>
  <c r="Q10" i="11"/>
  <c r="AC10" i="11"/>
  <c r="AM10" i="11"/>
  <c r="M11" i="11"/>
  <c r="Y11" i="11"/>
  <c r="AI11" i="11"/>
  <c r="Q17" i="11"/>
  <c r="AB17" i="11"/>
  <c r="AP17" i="11"/>
  <c r="F18" i="11"/>
  <c r="Q18" i="11"/>
  <c r="AE18" i="11"/>
  <c r="AA9" i="11"/>
  <c r="AO11" i="11"/>
  <c r="L9" i="11"/>
  <c r="V9" i="11"/>
  <c r="AH9" i="11"/>
  <c r="H10" i="11"/>
  <c r="R10" i="11"/>
  <c r="AD10" i="11"/>
  <c r="AN10" i="11"/>
  <c r="D11" i="11"/>
  <c r="N11" i="11"/>
  <c r="Z11" i="11"/>
  <c r="AJ11" i="11"/>
  <c r="D17" i="11"/>
  <c r="R17" i="11"/>
  <c r="AC17" i="11"/>
  <c r="G18" i="11"/>
  <c r="U18" i="11"/>
  <c r="AF18" i="11"/>
  <c r="B6" i="28"/>
  <c r="F17" i="7"/>
  <c r="F17" i="11"/>
  <c r="N17" i="11"/>
  <c r="V17" i="11"/>
  <c r="AD17" i="11"/>
  <c r="AL17" i="11"/>
  <c r="J18" i="11"/>
  <c r="R18" i="11"/>
  <c r="Z18" i="11"/>
  <c r="AH18" i="11"/>
  <c r="AP18" i="11"/>
  <c r="G9" i="11"/>
  <c r="O9" i="11"/>
  <c r="W9" i="11"/>
  <c r="AE9" i="11"/>
  <c r="AM9" i="11"/>
  <c r="K10" i="11"/>
  <c r="S10" i="11"/>
  <c r="AA10" i="11"/>
  <c r="AI10" i="11"/>
  <c r="G11" i="11"/>
  <c r="O11" i="11"/>
  <c r="W11" i="11"/>
  <c r="AE11" i="11"/>
  <c r="AM11" i="11"/>
  <c r="G17" i="11"/>
  <c r="O17" i="11"/>
  <c r="W17" i="11"/>
  <c r="AE17" i="11"/>
  <c r="AM17" i="11"/>
  <c r="K18" i="11"/>
  <c r="S18" i="11"/>
  <c r="AA18" i="11"/>
  <c r="AI18" i="11"/>
  <c r="H9" i="11"/>
  <c r="P9" i="11"/>
  <c r="X9" i="11"/>
  <c r="AF9" i="11"/>
  <c r="AN9" i="11"/>
  <c r="D10" i="11"/>
  <c r="L10" i="11"/>
  <c r="T10" i="11"/>
  <c r="AB10" i="11"/>
  <c r="AJ10" i="11"/>
  <c r="H11" i="11"/>
  <c r="P11" i="11"/>
  <c r="X11" i="11"/>
  <c r="AF11" i="11"/>
  <c r="AN11" i="11"/>
  <c r="H17" i="11"/>
  <c r="P17" i="11"/>
  <c r="X17" i="11"/>
  <c r="AF17" i="11"/>
  <c r="AN17" i="11"/>
  <c r="D18" i="11"/>
  <c r="L18" i="11"/>
  <c r="T18" i="11"/>
  <c r="AB18" i="11"/>
  <c r="AJ18" i="11"/>
  <c r="N5" i="4" l="1"/>
  <c r="N7" i="4" s="1"/>
  <c r="N10" i="36"/>
  <c r="N8" i="39"/>
  <c r="D4" i="11"/>
  <c r="AA19" i="11" s="1"/>
  <c r="P9" i="29"/>
  <c r="O3" i="4"/>
  <c r="O4" i="4" s="1"/>
  <c r="A117" i="36"/>
  <c r="A78" i="36"/>
  <c r="A279" i="36"/>
  <c r="A240" i="36"/>
  <c r="O36" i="5"/>
  <c r="N8" i="26"/>
  <c r="N8" i="27"/>
  <c r="F18" i="7"/>
  <c r="F104" i="7" s="1"/>
  <c r="O61" i="7"/>
  <c r="N10" i="27"/>
  <c r="N10" i="26"/>
  <c r="E35" i="5"/>
  <c r="E2" i="4"/>
  <c r="E38" i="5"/>
  <c r="C6" i="28"/>
  <c r="G17" i="7"/>
  <c r="O5" i="4" l="1"/>
  <c r="O7" i="4" s="1"/>
  <c r="O10" i="36"/>
  <c r="O8" i="39"/>
  <c r="C19" i="11"/>
  <c r="B111" i="37" s="1"/>
  <c r="AK19" i="11"/>
  <c r="AJ111" i="37" s="1"/>
  <c r="J19" i="11"/>
  <c r="I111" i="37" s="1"/>
  <c r="AC19" i="11"/>
  <c r="AB111" i="37" s="1"/>
  <c r="AO19" i="11"/>
  <c r="AN160" i="37" s="1"/>
  <c r="I19" i="11"/>
  <c r="H160" i="37" s="1"/>
  <c r="Y19" i="11"/>
  <c r="X160" i="37" s="1"/>
  <c r="AN19" i="11"/>
  <c r="AM13" i="37" s="1"/>
  <c r="AB19" i="11"/>
  <c r="AA160" i="37" s="1"/>
  <c r="AD19" i="11"/>
  <c r="AC111" i="37" s="1"/>
  <c r="AP19" i="11"/>
  <c r="AO111" i="37" s="1"/>
  <c r="AH19" i="11"/>
  <c r="AG62" i="37" s="1"/>
  <c r="O19" i="11"/>
  <c r="N111" i="37" s="1"/>
  <c r="S19" i="11"/>
  <c r="R62" i="37" s="1"/>
  <c r="F19" i="11"/>
  <c r="E160" i="37" s="1"/>
  <c r="T19" i="11"/>
  <c r="S160" i="37" s="1"/>
  <c r="D19" i="11"/>
  <c r="C62" i="37" s="1"/>
  <c r="AE19" i="11"/>
  <c r="AD160" i="37" s="1"/>
  <c r="AF19" i="11"/>
  <c r="AE62" i="37" s="1"/>
  <c r="R19" i="11"/>
  <c r="Q160" i="37" s="1"/>
  <c r="N19" i="11"/>
  <c r="M160" i="37" s="1"/>
  <c r="V19" i="11"/>
  <c r="U13" i="37" s="1"/>
  <c r="E19" i="11"/>
  <c r="D62" i="37" s="1"/>
  <c r="H19" i="11"/>
  <c r="G13" i="37" s="1"/>
  <c r="L19" i="11"/>
  <c r="K160" i="37" s="1"/>
  <c r="AJ19" i="11"/>
  <c r="AI160" i="37" s="1"/>
  <c r="Z19" i="11"/>
  <c r="Y62" i="37" s="1"/>
  <c r="AG19" i="11"/>
  <c r="AF62" i="37" s="1"/>
  <c r="AL19" i="11"/>
  <c r="AK111" i="37" s="1"/>
  <c r="G19" i="11"/>
  <c r="F62" i="37" s="1"/>
  <c r="W19" i="11"/>
  <c r="V160" i="37" s="1"/>
  <c r="K19" i="11"/>
  <c r="J160" i="37" s="1"/>
  <c r="U19" i="11"/>
  <c r="T111" i="37" s="1"/>
  <c r="X19" i="11"/>
  <c r="W111" i="37" s="1"/>
  <c r="AM19" i="11"/>
  <c r="AL13" i="37" s="1"/>
  <c r="AI19" i="11"/>
  <c r="AH160" i="37" s="1"/>
  <c r="P19" i="11"/>
  <c r="O13" i="37" s="1"/>
  <c r="M19" i="11"/>
  <c r="L13" i="37" s="1"/>
  <c r="Q19" i="11"/>
  <c r="P111" i="37" s="1"/>
  <c r="Q9" i="29"/>
  <c r="P3" i="4"/>
  <c r="P4" i="4" s="1"/>
  <c r="Z111" i="37"/>
  <c r="Z160" i="37"/>
  <c r="Z62" i="37"/>
  <c r="Z13" i="37"/>
  <c r="A118" i="36"/>
  <c r="A79" i="36"/>
  <c r="A280" i="36"/>
  <c r="A241" i="36"/>
  <c r="G18" i="7"/>
  <c r="G104" i="7" s="1"/>
  <c r="P36" i="5"/>
  <c r="O8" i="27"/>
  <c r="O8" i="26"/>
  <c r="P61" i="7"/>
  <c r="O10" i="27"/>
  <c r="O10" i="26"/>
  <c r="F35" i="5"/>
  <c r="F38" i="5"/>
  <c r="G38" i="5" s="1"/>
  <c r="F2" i="4"/>
  <c r="BD21" i="7"/>
  <c r="BG21" i="7"/>
  <c r="AU21" i="7"/>
  <c r="BR21" i="7"/>
  <c r="BL21" i="7"/>
  <c r="AS21" i="7"/>
  <c r="BZ21" i="7"/>
  <c r="BT21" i="7"/>
  <c r="BC21" i="7"/>
  <c r="BH21" i="7"/>
  <c r="BU21" i="7"/>
  <c r="AW21" i="7"/>
  <c r="AR21" i="7"/>
  <c r="AX21" i="7"/>
  <c r="AY21" i="7"/>
  <c r="AZ21" i="7"/>
  <c r="BA21" i="7"/>
  <c r="BK21" i="7"/>
  <c r="BP21" i="7"/>
  <c r="BF21" i="7"/>
  <c r="BI21" i="7"/>
  <c r="BM21" i="7"/>
  <c r="BN21" i="7"/>
  <c r="BO21" i="7"/>
  <c r="AT21" i="7"/>
  <c r="BS21" i="7"/>
  <c r="AQ21" i="7"/>
  <c r="BQ21" i="7"/>
  <c r="BW21" i="7"/>
  <c r="BX21" i="7"/>
  <c r="BY21" i="7"/>
  <c r="BB21" i="7"/>
  <c r="CA21" i="7"/>
  <c r="AV21" i="7"/>
  <c r="BV21" i="7"/>
  <c r="BE21" i="7"/>
  <c r="BJ21" i="7"/>
  <c r="H17" i="7"/>
  <c r="D6" i="28"/>
  <c r="C13" i="37" l="1"/>
  <c r="C160" i="37"/>
  <c r="I13" i="37"/>
  <c r="C111" i="37"/>
  <c r="V13" i="37"/>
  <c r="I160" i="37"/>
  <c r="I62" i="37"/>
  <c r="E62" i="37"/>
  <c r="B160" i="37"/>
  <c r="B13" i="37"/>
  <c r="V62" i="37"/>
  <c r="V111" i="37"/>
  <c r="B62" i="37"/>
  <c r="AJ13" i="37"/>
  <c r="AJ62" i="37"/>
  <c r="E13" i="37"/>
  <c r="H62" i="37"/>
  <c r="F111" i="37"/>
  <c r="S62" i="37"/>
  <c r="AK13" i="37"/>
  <c r="AK62" i="37"/>
  <c r="AE111" i="37"/>
  <c r="AK160" i="37"/>
  <c r="S13" i="37"/>
  <c r="S111" i="37"/>
  <c r="H111" i="37"/>
  <c r="E111" i="37"/>
  <c r="P10" i="36"/>
  <c r="P8" i="39"/>
  <c r="F13" i="37"/>
  <c r="F160" i="37"/>
  <c r="Q62" i="37"/>
  <c r="AJ160" i="37"/>
  <c r="AD62" i="37"/>
  <c r="AA111" i="37"/>
  <c r="T13" i="37"/>
  <c r="H13" i="37"/>
  <c r="AD111" i="37"/>
  <c r="T62" i="37"/>
  <c r="T160" i="37"/>
  <c r="J62" i="37"/>
  <c r="AE13" i="37"/>
  <c r="J111" i="37"/>
  <c r="AE160" i="37"/>
  <c r="M13" i="37"/>
  <c r="AB13" i="37"/>
  <c r="AB160" i="37"/>
  <c r="D111" i="37"/>
  <c r="AO160" i="37"/>
  <c r="AA13" i="37"/>
  <c r="AB62" i="37"/>
  <c r="X13" i="37"/>
  <c r="X111" i="37"/>
  <c r="M111" i="37"/>
  <c r="X62" i="37"/>
  <c r="M62" i="37"/>
  <c r="J13" i="37"/>
  <c r="AD13" i="37"/>
  <c r="O62" i="37"/>
  <c r="O160" i="37"/>
  <c r="AA62" i="37"/>
  <c r="O111" i="37"/>
  <c r="AL160" i="37"/>
  <c r="D13" i="37"/>
  <c r="D160" i="37"/>
  <c r="AM111" i="37"/>
  <c r="AM62" i="37"/>
  <c r="AM160" i="37"/>
  <c r="U111" i="37"/>
  <c r="U62" i="37"/>
  <c r="AN13" i="37"/>
  <c r="AN62" i="37"/>
  <c r="L111" i="37"/>
  <c r="L62" i="37"/>
  <c r="AC13" i="37"/>
  <c r="L160" i="37"/>
  <c r="AC62" i="37"/>
  <c r="AC160" i="37"/>
  <c r="G62" i="37"/>
  <c r="U160" i="37"/>
  <c r="G111" i="37"/>
  <c r="G160" i="37"/>
  <c r="AN111" i="37"/>
  <c r="AI13" i="37"/>
  <c r="K13" i="37"/>
  <c r="AI111" i="37"/>
  <c r="K62" i="37"/>
  <c r="K111" i="37"/>
  <c r="P13" i="37"/>
  <c r="P62" i="37"/>
  <c r="P160" i="37"/>
  <c r="AO13" i="37"/>
  <c r="Q13" i="37"/>
  <c r="AO62" i="37"/>
  <c r="Q111" i="37"/>
  <c r="AI62" i="37"/>
  <c r="AG13" i="37"/>
  <c r="AG111" i="37"/>
  <c r="Y160" i="37"/>
  <c r="AF13" i="37"/>
  <c r="N13" i="37"/>
  <c r="AG160" i="37"/>
  <c r="AF160" i="37"/>
  <c r="N160" i="37"/>
  <c r="AF111" i="37"/>
  <c r="R13" i="37"/>
  <c r="N62" i="37"/>
  <c r="R111" i="37"/>
  <c r="Y13" i="37"/>
  <c r="R160" i="37"/>
  <c r="Y111" i="37"/>
  <c r="W13" i="37"/>
  <c r="AL62" i="37"/>
  <c r="AL111" i="37"/>
  <c r="W160" i="37"/>
  <c r="W62" i="37"/>
  <c r="AH13" i="37"/>
  <c r="AH62" i="37"/>
  <c r="AH111" i="37"/>
  <c r="P5" i="4"/>
  <c r="P7" i="4" s="1"/>
  <c r="R9" i="29"/>
  <c r="Q3" i="4"/>
  <c r="A119" i="36"/>
  <c r="A80" i="36"/>
  <c r="A281" i="36"/>
  <c r="A242" i="36"/>
  <c r="H18" i="7"/>
  <c r="H104" i="7" s="1"/>
  <c r="Q36" i="5"/>
  <c r="P8" i="27"/>
  <c r="P8" i="26"/>
  <c r="BP64" i="7"/>
  <c r="BP67" i="7" s="1"/>
  <c r="BP107" i="7"/>
  <c r="BP110" i="7" s="1"/>
  <c r="CA64" i="7"/>
  <c r="CA67" i="7" s="1"/>
  <c r="CA107" i="7"/>
  <c r="CA110" i="7" s="1"/>
  <c r="BO64" i="7"/>
  <c r="BO67" i="7" s="1"/>
  <c r="BO107" i="7"/>
  <c r="BO110" i="7" s="1"/>
  <c r="AR64" i="7"/>
  <c r="AR67" i="7" s="1"/>
  <c r="AR107" i="7"/>
  <c r="AR110" i="7" s="1"/>
  <c r="BW64" i="7"/>
  <c r="BW67" i="7" s="1"/>
  <c r="BW107" i="7"/>
  <c r="BW110" i="7" s="1"/>
  <c r="BL107" i="7"/>
  <c r="BL110" i="7" s="1"/>
  <c r="BL64" i="7"/>
  <c r="BL67" i="7" s="1"/>
  <c r="BQ64" i="7"/>
  <c r="BQ67" i="7" s="1"/>
  <c r="BQ107" i="7"/>
  <c r="BQ110" i="7" s="1"/>
  <c r="AQ64" i="7"/>
  <c r="AQ67" i="7" s="1"/>
  <c r="AQ107" i="7"/>
  <c r="AQ110" i="7" s="1"/>
  <c r="BN107" i="7"/>
  <c r="BN110" i="7" s="1"/>
  <c r="BN64" i="7"/>
  <c r="BN67" i="7" s="1"/>
  <c r="BK64" i="7"/>
  <c r="BK67" i="7" s="1"/>
  <c r="BK107" i="7"/>
  <c r="BK110" i="7" s="1"/>
  <c r="AW107" i="7"/>
  <c r="AW110" i="7" s="1"/>
  <c r="AW64" i="7"/>
  <c r="AW67" i="7" s="1"/>
  <c r="BT107" i="7"/>
  <c r="BT110" i="7" s="1"/>
  <c r="BT64" i="7"/>
  <c r="BT67" i="7" s="1"/>
  <c r="BR64" i="7"/>
  <c r="BR67" i="7" s="1"/>
  <c r="BR107" i="7"/>
  <c r="BR110" i="7" s="1"/>
  <c r="BJ107" i="7"/>
  <c r="BJ110" i="7" s="1"/>
  <c r="BJ64" i="7"/>
  <c r="BJ67" i="7" s="1"/>
  <c r="BC64" i="7"/>
  <c r="BC67" i="7" s="1"/>
  <c r="BC107" i="7"/>
  <c r="BC110" i="7" s="1"/>
  <c r="AT64" i="7"/>
  <c r="AT67" i="7" s="1"/>
  <c r="AT107" i="7"/>
  <c r="AT110" i="7" s="1"/>
  <c r="BB64" i="7"/>
  <c r="BB67" i="7" s="1"/>
  <c r="BB107" i="7"/>
  <c r="BB110" i="7" s="1"/>
  <c r="BM107" i="7"/>
  <c r="BM110" i="7" s="1"/>
  <c r="BM64" i="7"/>
  <c r="BM67" i="7" s="1"/>
  <c r="BU107" i="7"/>
  <c r="BU110" i="7" s="1"/>
  <c r="BU64" i="7"/>
  <c r="BU67" i="7" s="1"/>
  <c r="AX107" i="7"/>
  <c r="AX110" i="7" s="1"/>
  <c r="AX64" i="7"/>
  <c r="AX67" i="7" s="1"/>
  <c r="BI64" i="7"/>
  <c r="BI67" i="7" s="1"/>
  <c r="BI107" i="7"/>
  <c r="BI110" i="7" s="1"/>
  <c r="BH64" i="7"/>
  <c r="BH67" i="7" s="1"/>
  <c r="BH107" i="7"/>
  <c r="BH110" i="7" s="1"/>
  <c r="AS64" i="7"/>
  <c r="AS67" i="7" s="1"/>
  <c r="AS107" i="7"/>
  <c r="AS110" i="7" s="1"/>
  <c r="AU64" i="7"/>
  <c r="AU67" i="7" s="1"/>
  <c r="AU107" i="7"/>
  <c r="AU110" i="7" s="1"/>
  <c r="AV107" i="7"/>
  <c r="AV110" i="7" s="1"/>
  <c r="AV64" i="7"/>
  <c r="AV67" i="7" s="1"/>
  <c r="BD107" i="7"/>
  <c r="BD110" i="7" s="1"/>
  <c r="BD64" i="7"/>
  <c r="BD67" i="7" s="1"/>
  <c r="BE107" i="7"/>
  <c r="BE110" i="7" s="1"/>
  <c r="BE64" i="7"/>
  <c r="BE67" i="7" s="1"/>
  <c r="BF107" i="7"/>
  <c r="BF110" i="7" s="1"/>
  <c r="BF64" i="7"/>
  <c r="BF67" i="7" s="1"/>
  <c r="BA64" i="7"/>
  <c r="BA67" i="7" s="1"/>
  <c r="BA107" i="7"/>
  <c r="BA110" i="7" s="1"/>
  <c r="BZ64" i="7"/>
  <c r="BZ107" i="7"/>
  <c r="BG64" i="7"/>
  <c r="BG67" i="7" s="1"/>
  <c r="BG107" i="7"/>
  <c r="BG110" i="7" s="1"/>
  <c r="AY64" i="7"/>
  <c r="AY67" i="7" s="1"/>
  <c r="AY107" i="7"/>
  <c r="AY110" i="7" s="1"/>
  <c r="BY64" i="7"/>
  <c r="BY67" i="7" s="1"/>
  <c r="BY107" i="7"/>
  <c r="BY110" i="7" s="1"/>
  <c r="BV107" i="7"/>
  <c r="BV110" i="7" s="1"/>
  <c r="BV64" i="7"/>
  <c r="BV67" i="7" s="1"/>
  <c r="BX64" i="7"/>
  <c r="BX67" i="7" s="1"/>
  <c r="BX107" i="7"/>
  <c r="BX110" i="7" s="1"/>
  <c r="BS64" i="7"/>
  <c r="BS67" i="7" s="1"/>
  <c r="BS107" i="7"/>
  <c r="BS110" i="7" s="1"/>
  <c r="AZ64" i="7"/>
  <c r="AZ67" i="7" s="1"/>
  <c r="AZ107" i="7"/>
  <c r="AZ110" i="7" s="1"/>
  <c r="Q61" i="7"/>
  <c r="P10" i="27"/>
  <c r="P10" i="26"/>
  <c r="AT24" i="7"/>
  <c r="BD24" i="7"/>
  <c r="CA24" i="7"/>
  <c r="AD21" i="7"/>
  <c r="AQ24" i="7"/>
  <c r="BT24" i="7"/>
  <c r="BB24" i="7"/>
  <c r="BM24" i="7"/>
  <c r="AO21" i="7"/>
  <c r="H21" i="7"/>
  <c r="E21" i="7"/>
  <c r="F21" i="7"/>
  <c r="P21" i="7"/>
  <c r="D21" i="7"/>
  <c r="J21" i="7"/>
  <c r="T21" i="7"/>
  <c r="O21" i="7"/>
  <c r="BK24" i="7"/>
  <c r="AP21" i="7"/>
  <c r="AB21" i="7"/>
  <c r="I21" i="7"/>
  <c r="BI24" i="7"/>
  <c r="AL21" i="7"/>
  <c r="BH24" i="7"/>
  <c r="AK21" i="7"/>
  <c r="AM21" i="7"/>
  <c r="AS24" i="7"/>
  <c r="S21" i="7"/>
  <c r="AU24" i="7"/>
  <c r="AX24" i="7"/>
  <c r="M21" i="7"/>
  <c r="AF21" i="7"/>
  <c r="L21" i="7"/>
  <c r="AW24" i="7"/>
  <c r="K21" i="7"/>
  <c r="BY24" i="7"/>
  <c r="AN21" i="7"/>
  <c r="BF24" i="7"/>
  <c r="BA24" i="7"/>
  <c r="AJ21" i="7"/>
  <c r="BZ24" i="7"/>
  <c r="AC21" i="7"/>
  <c r="Z21" i="7"/>
  <c r="BG24" i="7"/>
  <c r="AV24" i="7"/>
  <c r="BO24" i="7"/>
  <c r="AE21" i="7"/>
  <c r="BE24" i="7"/>
  <c r="W21" i="7"/>
  <c r="BV24" i="7"/>
  <c r="BX24" i="7"/>
  <c r="BS24" i="7"/>
  <c r="AZ24" i="7"/>
  <c r="X21" i="7"/>
  <c r="AG21" i="7"/>
  <c r="N21" i="7"/>
  <c r="AH21" i="7"/>
  <c r="Y21" i="7"/>
  <c r="AA21" i="7"/>
  <c r="BQ24" i="7"/>
  <c r="AI21" i="7"/>
  <c r="AR24" i="7"/>
  <c r="BN24" i="7"/>
  <c r="BR24" i="7"/>
  <c r="BJ24" i="7"/>
  <c r="U21" i="7"/>
  <c r="BW24" i="7"/>
  <c r="G21" i="7"/>
  <c r="BP24" i="7"/>
  <c r="AY24" i="7"/>
  <c r="BC24" i="7"/>
  <c r="R21" i="7"/>
  <c r="Q21" i="7"/>
  <c r="BL24" i="7"/>
  <c r="V21" i="7"/>
  <c r="C21" i="7"/>
  <c r="G35" i="5"/>
  <c r="G2" i="4"/>
  <c r="BU24" i="7"/>
  <c r="E6" i="28"/>
  <c r="H38" i="5"/>
  <c r="I17" i="7"/>
  <c r="Q10" i="36" l="1"/>
  <c r="Q8" i="39"/>
  <c r="Q20" i="4"/>
  <c r="Q21" i="4" s="1"/>
  <c r="Q4" i="4"/>
  <c r="S9" i="29"/>
  <c r="R3" i="4"/>
  <c r="R4" i="4" s="1"/>
  <c r="Q5" i="4"/>
  <c r="Q7" i="4" s="1"/>
  <c r="A120" i="36"/>
  <c r="A81" i="36"/>
  <c r="A282" i="36"/>
  <c r="A243" i="36"/>
  <c r="I18" i="7"/>
  <c r="I104" i="7" s="1"/>
  <c r="R36" i="5"/>
  <c r="Q8" i="27"/>
  <c r="Q8" i="26"/>
  <c r="Q107" i="7"/>
  <c r="Q110" i="7" s="1"/>
  <c r="Q64" i="7"/>
  <c r="Q67" i="7" s="1"/>
  <c r="AI64" i="7"/>
  <c r="AI67" i="7" s="1"/>
  <c r="AI107" i="7"/>
  <c r="AI110" i="7" s="1"/>
  <c r="AJ64" i="7"/>
  <c r="AJ67" i="7" s="1"/>
  <c r="AJ107" i="7"/>
  <c r="AJ110" i="7" s="1"/>
  <c r="J107" i="7"/>
  <c r="J110" i="7" s="1"/>
  <c r="J64" i="7"/>
  <c r="J67" i="7" s="1"/>
  <c r="E64" i="7"/>
  <c r="E67" i="7" s="1"/>
  <c r="E107" i="7"/>
  <c r="E110" i="7" s="1"/>
  <c r="N64" i="7"/>
  <c r="N67" i="7" s="1"/>
  <c r="N107" i="7"/>
  <c r="N110" i="7" s="1"/>
  <c r="AP107" i="7"/>
  <c r="AP110" i="7" s="1"/>
  <c r="AP64" i="7"/>
  <c r="AP67" i="7" s="1"/>
  <c r="S64" i="7"/>
  <c r="S67" i="7" s="1"/>
  <c r="S107" i="7"/>
  <c r="S110" i="7" s="1"/>
  <c r="AL64" i="7"/>
  <c r="AL67" i="7" s="1"/>
  <c r="AL107" i="7"/>
  <c r="AL110" i="7" s="1"/>
  <c r="AD64" i="7"/>
  <c r="AD67" i="7" s="1"/>
  <c r="AD107" i="7"/>
  <c r="AD110" i="7" s="1"/>
  <c r="C64" i="7"/>
  <c r="C107" i="7"/>
  <c r="AA64" i="7"/>
  <c r="AA67" i="7" s="1"/>
  <c r="AA107" i="7"/>
  <c r="AA110" i="7" s="1"/>
  <c r="AG107" i="7"/>
  <c r="AG110" i="7" s="1"/>
  <c r="AG64" i="7"/>
  <c r="AG67" i="7" s="1"/>
  <c r="W64" i="7"/>
  <c r="W67" i="7" s="1"/>
  <c r="W107" i="7"/>
  <c r="W110" i="7" s="1"/>
  <c r="Z107" i="7"/>
  <c r="Z110" i="7" s="1"/>
  <c r="Z64" i="7"/>
  <c r="Z67" i="7" s="1"/>
  <c r="AN107" i="7"/>
  <c r="AN110" i="7" s="1"/>
  <c r="AN64" i="7"/>
  <c r="AN67" i="7" s="1"/>
  <c r="AF107" i="7"/>
  <c r="AF110" i="7" s="1"/>
  <c r="AF64" i="7"/>
  <c r="AF67" i="7" s="1"/>
  <c r="O64" i="7"/>
  <c r="O67" i="7" s="1"/>
  <c r="O107" i="7"/>
  <c r="O110" i="7" s="1"/>
  <c r="P107" i="7"/>
  <c r="P110" i="7" s="1"/>
  <c r="P64" i="7"/>
  <c r="P67" i="7" s="1"/>
  <c r="AO107" i="7"/>
  <c r="AO110" i="7" s="1"/>
  <c r="AO64" i="7"/>
  <c r="AO67" i="7" s="1"/>
  <c r="BZ110" i="7"/>
  <c r="U64" i="7"/>
  <c r="U67" i="7" s="1"/>
  <c r="U107" i="7"/>
  <c r="U110" i="7" s="1"/>
  <c r="L64" i="7"/>
  <c r="L67" i="7" s="1"/>
  <c r="L107" i="7"/>
  <c r="L110" i="7" s="1"/>
  <c r="V64" i="7"/>
  <c r="V67" i="7" s="1"/>
  <c r="V107" i="7"/>
  <c r="V110" i="7" s="1"/>
  <c r="Y107" i="7"/>
  <c r="Y110" i="7" s="1"/>
  <c r="Y64" i="7"/>
  <c r="Y67" i="7" s="1"/>
  <c r="X107" i="7"/>
  <c r="X110" i="7" s="1"/>
  <c r="X64" i="7"/>
  <c r="X67" i="7" s="1"/>
  <c r="AC64" i="7"/>
  <c r="AC67" i="7" s="1"/>
  <c r="AC107" i="7"/>
  <c r="AC110" i="7" s="1"/>
  <c r="AM64" i="7"/>
  <c r="AM67" i="7" s="1"/>
  <c r="AM107" i="7"/>
  <c r="AM110" i="7" s="1"/>
  <c r="I107" i="7"/>
  <c r="I110" i="7" s="1"/>
  <c r="I64" i="7"/>
  <c r="I67" i="7" s="1"/>
  <c r="BZ67" i="7"/>
  <c r="R107" i="7"/>
  <c r="R110" i="7" s="1"/>
  <c r="R64" i="7"/>
  <c r="R67" i="7" s="1"/>
  <c r="D64" i="7"/>
  <c r="D67" i="7" s="1"/>
  <c r="D107" i="7"/>
  <c r="D110" i="7" s="1"/>
  <c r="AE64" i="7"/>
  <c r="AE67" i="7" s="1"/>
  <c r="AE107" i="7"/>
  <c r="AE110" i="7" s="1"/>
  <c r="M64" i="7"/>
  <c r="M67" i="7" s="1"/>
  <c r="M107" i="7"/>
  <c r="M110" i="7" s="1"/>
  <c r="T64" i="7"/>
  <c r="T67" i="7" s="1"/>
  <c r="T107" i="7"/>
  <c r="T110" i="7" s="1"/>
  <c r="F64" i="7"/>
  <c r="F67" i="7" s="1"/>
  <c r="F107" i="7"/>
  <c r="F110" i="7" s="1"/>
  <c r="H107" i="7"/>
  <c r="H110" i="7" s="1"/>
  <c r="H64" i="7"/>
  <c r="H67" i="7" s="1"/>
  <c r="G64" i="7"/>
  <c r="G67" i="7" s="1"/>
  <c r="G107" i="7"/>
  <c r="G110" i="7" s="1"/>
  <c r="AH107" i="7"/>
  <c r="AH110" i="7" s="1"/>
  <c r="AH64" i="7"/>
  <c r="AH67" i="7" s="1"/>
  <c r="K64" i="7"/>
  <c r="K67" i="7" s="1"/>
  <c r="K107" i="7"/>
  <c r="K110" i="7" s="1"/>
  <c r="AK64" i="7"/>
  <c r="AK67" i="7" s="1"/>
  <c r="AK107" i="7"/>
  <c r="AK110" i="7" s="1"/>
  <c r="AB64" i="7"/>
  <c r="AB67" i="7" s="1"/>
  <c r="AB107" i="7"/>
  <c r="AB110" i="7" s="1"/>
  <c r="R61" i="7"/>
  <c r="Q10" i="27"/>
  <c r="Q10" i="26"/>
  <c r="D24" i="7"/>
  <c r="AB24" i="7"/>
  <c r="K24" i="7"/>
  <c r="E24" i="7"/>
  <c r="AO24" i="7"/>
  <c r="AF24" i="7"/>
  <c r="AG24" i="7"/>
  <c r="G24" i="7"/>
  <c r="T24" i="7"/>
  <c r="AP24" i="7"/>
  <c r="S24" i="7"/>
  <c r="AK24" i="7"/>
  <c r="AH24" i="7"/>
  <c r="AI24" i="7"/>
  <c r="N24" i="7"/>
  <c r="L24" i="7"/>
  <c r="J24" i="7"/>
  <c r="AA24" i="7"/>
  <c r="V24" i="7"/>
  <c r="AE24" i="7"/>
  <c r="Q24" i="7"/>
  <c r="AD24" i="7"/>
  <c r="R24" i="7"/>
  <c r="Y24" i="7"/>
  <c r="O24" i="7"/>
  <c r="P24" i="7"/>
  <c r="AC24" i="7"/>
  <c r="W24" i="7"/>
  <c r="AJ24" i="7"/>
  <c r="U24" i="7"/>
  <c r="X24" i="7"/>
  <c r="C22" i="7"/>
  <c r="D22" i="7" s="1"/>
  <c r="E22" i="7" s="1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H24" i="7"/>
  <c r="Z24" i="7"/>
  <c r="AM24" i="7"/>
  <c r="AL24" i="7"/>
  <c r="C24" i="7"/>
  <c r="M24" i="7"/>
  <c r="I24" i="7"/>
  <c r="F24" i="7"/>
  <c r="AN24" i="7"/>
  <c r="H35" i="5"/>
  <c r="H2" i="4"/>
  <c r="F6" i="28"/>
  <c r="J17" i="7"/>
  <c r="I38" i="5"/>
  <c r="R10" i="36" l="1"/>
  <c r="R8" i="39"/>
  <c r="R5" i="4"/>
  <c r="R7" i="4" s="1"/>
  <c r="T9" i="29"/>
  <c r="S3" i="4"/>
  <c r="S4" i="4" s="1"/>
  <c r="A121" i="36"/>
  <c r="A82" i="36"/>
  <c r="A283" i="36"/>
  <c r="A244" i="36"/>
  <c r="J18" i="7"/>
  <c r="J104" i="7" s="1"/>
  <c r="S36" i="5"/>
  <c r="R8" i="27"/>
  <c r="R8" i="26"/>
  <c r="C108" i="7"/>
  <c r="D108" i="7" s="1"/>
  <c r="E108" i="7" s="1"/>
  <c r="F108" i="7" s="1"/>
  <c r="G108" i="7" s="1"/>
  <c r="H108" i="7" s="1"/>
  <c r="I108" i="7" s="1"/>
  <c r="J108" i="7" s="1"/>
  <c r="K108" i="7" s="1"/>
  <c r="L108" i="7" s="1"/>
  <c r="M108" i="7" s="1"/>
  <c r="N108" i="7" s="1"/>
  <c r="O108" i="7" s="1"/>
  <c r="P108" i="7" s="1"/>
  <c r="Q108" i="7" s="1"/>
  <c r="R108" i="7" s="1"/>
  <c r="S108" i="7" s="1"/>
  <c r="T108" i="7" s="1"/>
  <c r="U108" i="7" s="1"/>
  <c r="V108" i="7" s="1"/>
  <c r="W108" i="7" s="1"/>
  <c r="X108" i="7" s="1"/>
  <c r="Y108" i="7" s="1"/>
  <c r="Z108" i="7" s="1"/>
  <c r="AA108" i="7" s="1"/>
  <c r="AB108" i="7" s="1"/>
  <c r="AC108" i="7" s="1"/>
  <c r="AD108" i="7" s="1"/>
  <c r="AE108" i="7" s="1"/>
  <c r="AF108" i="7" s="1"/>
  <c r="AG108" i="7" s="1"/>
  <c r="AH108" i="7" s="1"/>
  <c r="AI108" i="7" s="1"/>
  <c r="AJ108" i="7" s="1"/>
  <c r="AK108" i="7" s="1"/>
  <c r="AL108" i="7" s="1"/>
  <c r="AM108" i="7" s="1"/>
  <c r="AN108" i="7" s="1"/>
  <c r="AO108" i="7" s="1"/>
  <c r="AP108" i="7" s="1"/>
  <c r="AQ108" i="7" s="1"/>
  <c r="AR108" i="7" s="1"/>
  <c r="AS108" i="7" s="1"/>
  <c r="AT108" i="7" s="1"/>
  <c r="AU108" i="7" s="1"/>
  <c r="AV108" i="7" s="1"/>
  <c r="AW108" i="7" s="1"/>
  <c r="AX108" i="7" s="1"/>
  <c r="AY108" i="7" s="1"/>
  <c r="AZ108" i="7" s="1"/>
  <c r="BA108" i="7" s="1"/>
  <c r="BB108" i="7" s="1"/>
  <c r="BC108" i="7" s="1"/>
  <c r="BD108" i="7" s="1"/>
  <c r="BE108" i="7" s="1"/>
  <c r="BF108" i="7" s="1"/>
  <c r="BG108" i="7" s="1"/>
  <c r="BH108" i="7" s="1"/>
  <c r="BI108" i="7" s="1"/>
  <c r="BJ108" i="7" s="1"/>
  <c r="BK108" i="7" s="1"/>
  <c r="BL108" i="7" s="1"/>
  <c r="BM108" i="7" s="1"/>
  <c r="BN108" i="7" s="1"/>
  <c r="BO108" i="7" s="1"/>
  <c r="BP108" i="7" s="1"/>
  <c r="BQ108" i="7" s="1"/>
  <c r="BR108" i="7" s="1"/>
  <c r="BS108" i="7" s="1"/>
  <c r="BT108" i="7" s="1"/>
  <c r="BU108" i="7" s="1"/>
  <c r="BV108" i="7" s="1"/>
  <c r="BW108" i="7" s="1"/>
  <c r="BX108" i="7" s="1"/>
  <c r="BY108" i="7" s="1"/>
  <c r="BZ108" i="7" s="1"/>
  <c r="CA108" i="7" s="1"/>
  <c r="C110" i="7"/>
  <c r="C67" i="7"/>
  <c r="C65" i="7"/>
  <c r="D65" i="7" s="1"/>
  <c r="E65" i="7" s="1"/>
  <c r="F65" i="7" s="1"/>
  <c r="G65" i="7" s="1"/>
  <c r="H65" i="7" s="1"/>
  <c r="I65" i="7" s="1"/>
  <c r="J65" i="7" s="1"/>
  <c r="K65" i="7" s="1"/>
  <c r="L65" i="7" s="1"/>
  <c r="M65" i="7" s="1"/>
  <c r="N65" i="7" s="1"/>
  <c r="O65" i="7" s="1"/>
  <c r="P65" i="7" s="1"/>
  <c r="Q65" i="7" s="1"/>
  <c r="R65" i="7" s="1"/>
  <c r="S65" i="7" s="1"/>
  <c r="T65" i="7" s="1"/>
  <c r="U65" i="7" s="1"/>
  <c r="V65" i="7" s="1"/>
  <c r="W65" i="7" s="1"/>
  <c r="X65" i="7" s="1"/>
  <c r="Y65" i="7" s="1"/>
  <c r="Z65" i="7" s="1"/>
  <c r="AA65" i="7" s="1"/>
  <c r="AB65" i="7" s="1"/>
  <c r="AC65" i="7" s="1"/>
  <c r="AD65" i="7" s="1"/>
  <c r="AE65" i="7" s="1"/>
  <c r="AF65" i="7" s="1"/>
  <c r="AG65" i="7" s="1"/>
  <c r="AH65" i="7" s="1"/>
  <c r="AI65" i="7" s="1"/>
  <c r="AJ65" i="7" s="1"/>
  <c r="AK65" i="7" s="1"/>
  <c r="AL65" i="7" s="1"/>
  <c r="AM65" i="7" s="1"/>
  <c r="AN65" i="7" s="1"/>
  <c r="AO65" i="7" s="1"/>
  <c r="AP65" i="7" s="1"/>
  <c r="AQ65" i="7" s="1"/>
  <c r="AR65" i="7" s="1"/>
  <c r="AS65" i="7" s="1"/>
  <c r="AT65" i="7" s="1"/>
  <c r="AU65" i="7" s="1"/>
  <c r="AV65" i="7" s="1"/>
  <c r="AW65" i="7" s="1"/>
  <c r="AX65" i="7" s="1"/>
  <c r="AY65" i="7" s="1"/>
  <c r="AZ65" i="7" s="1"/>
  <c r="BA65" i="7" s="1"/>
  <c r="BB65" i="7" s="1"/>
  <c r="BC65" i="7" s="1"/>
  <c r="BD65" i="7" s="1"/>
  <c r="BE65" i="7" s="1"/>
  <c r="BF65" i="7" s="1"/>
  <c r="BG65" i="7" s="1"/>
  <c r="BH65" i="7" s="1"/>
  <c r="BI65" i="7" s="1"/>
  <c r="BJ65" i="7" s="1"/>
  <c r="BK65" i="7" s="1"/>
  <c r="BL65" i="7" s="1"/>
  <c r="BM65" i="7" s="1"/>
  <c r="BN65" i="7" s="1"/>
  <c r="BO65" i="7" s="1"/>
  <c r="BP65" i="7" s="1"/>
  <c r="BQ65" i="7" s="1"/>
  <c r="BR65" i="7" s="1"/>
  <c r="BS65" i="7" s="1"/>
  <c r="BT65" i="7" s="1"/>
  <c r="BU65" i="7" s="1"/>
  <c r="BV65" i="7" s="1"/>
  <c r="BW65" i="7" s="1"/>
  <c r="BX65" i="7" s="1"/>
  <c r="BY65" i="7" s="1"/>
  <c r="BZ65" i="7" s="1"/>
  <c r="CA65" i="7" s="1"/>
  <c r="S61" i="7"/>
  <c r="R10" i="27"/>
  <c r="R10" i="26"/>
  <c r="I35" i="5"/>
  <c r="I2" i="4"/>
  <c r="AR22" i="7"/>
  <c r="K17" i="7"/>
  <c r="J38" i="5"/>
  <c r="G6" i="28"/>
  <c r="S10" i="36" l="1"/>
  <c r="S8" i="39"/>
  <c r="S5" i="4"/>
  <c r="S7" i="4" s="1"/>
  <c r="U9" i="29"/>
  <c r="T3" i="4"/>
  <c r="T4" i="4" s="1"/>
  <c r="A122" i="36"/>
  <c r="A83" i="36"/>
  <c r="A284" i="36"/>
  <c r="A245" i="36"/>
  <c r="K18" i="7"/>
  <c r="K104" i="7" s="1"/>
  <c r="T36" i="5"/>
  <c r="S8" i="27"/>
  <c r="S8" i="26"/>
  <c r="T61" i="7"/>
  <c r="S10" i="27"/>
  <c r="S10" i="26"/>
  <c r="J35" i="5"/>
  <c r="J2" i="4"/>
  <c r="AS22" i="7"/>
  <c r="L17" i="7"/>
  <c r="H6" i="28"/>
  <c r="K38" i="5"/>
  <c r="T10" i="36" l="1"/>
  <c r="T8" i="39"/>
  <c r="T5" i="4"/>
  <c r="T7" i="4" s="1"/>
  <c r="V9" i="29"/>
  <c r="U3" i="4"/>
  <c r="U4" i="4" s="1"/>
  <c r="A123" i="36"/>
  <c r="A84" i="36"/>
  <c r="A285" i="36"/>
  <c r="A246" i="36"/>
  <c r="L18" i="7"/>
  <c r="L104" i="7" s="1"/>
  <c r="U36" i="5"/>
  <c r="T8" i="27"/>
  <c r="T8" i="26"/>
  <c r="U61" i="7"/>
  <c r="T10" i="27"/>
  <c r="T10" i="26"/>
  <c r="K35" i="5"/>
  <c r="K2" i="4"/>
  <c r="AT22" i="7"/>
  <c r="L38" i="5"/>
  <c r="I6" i="28"/>
  <c r="M17" i="7"/>
  <c r="U10" i="36" l="1"/>
  <c r="U8" i="39"/>
  <c r="U5" i="4"/>
  <c r="U7" i="4" s="1"/>
  <c r="W9" i="29"/>
  <c r="V3" i="4"/>
  <c r="V4" i="4" s="1"/>
  <c r="A124" i="36"/>
  <c r="A85" i="36"/>
  <c r="A286" i="36"/>
  <c r="A247" i="36"/>
  <c r="M18" i="7"/>
  <c r="M104" i="7" s="1"/>
  <c r="V36" i="5"/>
  <c r="U8" i="27"/>
  <c r="U8" i="26"/>
  <c r="V61" i="7"/>
  <c r="U10" i="27"/>
  <c r="U10" i="26"/>
  <c r="L35" i="5"/>
  <c r="L2" i="4"/>
  <c r="AU22" i="7"/>
  <c r="N17" i="7"/>
  <c r="J6" i="28"/>
  <c r="M38" i="5"/>
  <c r="V10" i="36" l="1"/>
  <c r="V8" i="39"/>
  <c r="V5" i="4"/>
  <c r="V7" i="4" s="1"/>
  <c r="X9" i="29"/>
  <c r="W3" i="4"/>
  <c r="W4" i="4" s="1"/>
  <c r="N18" i="7"/>
  <c r="N104" i="7" s="1"/>
  <c r="A125" i="36"/>
  <c r="A86" i="36"/>
  <c r="A287" i="36"/>
  <c r="A248" i="36"/>
  <c r="W36" i="5"/>
  <c r="V8" i="26"/>
  <c r="V8" i="27"/>
  <c r="W61" i="7"/>
  <c r="V10" i="27"/>
  <c r="V10" i="26"/>
  <c r="M35" i="5"/>
  <c r="M2" i="4"/>
  <c r="AV22" i="7"/>
  <c r="K6" i="28"/>
  <c r="N38" i="5"/>
  <c r="O17" i="7"/>
  <c r="W10" i="36" l="1"/>
  <c r="W8" i="39"/>
  <c r="O18" i="7"/>
  <c r="O104" i="7" s="1"/>
  <c r="W5" i="4"/>
  <c r="W7" i="4" s="1"/>
  <c r="Y9" i="29"/>
  <c r="X3" i="4"/>
  <c r="X4" i="4" s="1"/>
  <c r="A126" i="36"/>
  <c r="A87" i="36"/>
  <c r="A288" i="36"/>
  <c r="A249" i="36"/>
  <c r="X36" i="5"/>
  <c r="W8" i="27"/>
  <c r="W8" i="26"/>
  <c r="X61" i="7"/>
  <c r="W10" i="27"/>
  <c r="W10" i="26"/>
  <c r="N35" i="5"/>
  <c r="N2" i="4"/>
  <c r="AW22" i="7"/>
  <c r="O38" i="5"/>
  <c r="P17" i="7"/>
  <c r="L6" i="28"/>
  <c r="X10" i="36" l="1"/>
  <c r="X8" i="39"/>
  <c r="P18" i="7"/>
  <c r="P104" i="7" s="1"/>
  <c r="X5" i="4"/>
  <c r="X7" i="4" s="1"/>
  <c r="Z9" i="29"/>
  <c r="Y3" i="4"/>
  <c r="Y4" i="4" s="1"/>
  <c r="A127" i="36"/>
  <c r="A88" i="36"/>
  <c r="A289" i="36"/>
  <c r="A250" i="36"/>
  <c r="Y36" i="5"/>
  <c r="X8" i="27"/>
  <c r="X8" i="26"/>
  <c r="Y61" i="7"/>
  <c r="X10" i="27"/>
  <c r="X10" i="26"/>
  <c r="O35" i="5"/>
  <c r="O2" i="4"/>
  <c r="AX22" i="7"/>
  <c r="P38" i="5"/>
  <c r="M6" i="28"/>
  <c r="Q17" i="7"/>
  <c r="Q18" i="7" l="1"/>
  <c r="Q104" i="7" s="1"/>
  <c r="Y10" i="36"/>
  <c r="Y8" i="39"/>
  <c r="Y5" i="4"/>
  <c r="Y7" i="4" s="1"/>
  <c r="AA9" i="29"/>
  <c r="Z3" i="4"/>
  <c r="Z4" i="4" s="1"/>
  <c r="A128" i="36"/>
  <c r="A89" i="36"/>
  <c r="A290" i="36"/>
  <c r="A251" i="36"/>
  <c r="Z36" i="5"/>
  <c r="Y8" i="27"/>
  <c r="Y8" i="26"/>
  <c r="Z61" i="7"/>
  <c r="Y10" i="27"/>
  <c r="Y10" i="26"/>
  <c r="P35" i="5"/>
  <c r="P2" i="4"/>
  <c r="AY22" i="7"/>
  <c r="N6" i="28"/>
  <c r="Q38" i="5"/>
  <c r="R17" i="7"/>
  <c r="R18" i="7" l="1"/>
  <c r="R104" i="7" s="1"/>
  <c r="Z10" i="36"/>
  <c r="Z8" i="39"/>
  <c r="Z5" i="4"/>
  <c r="Z7" i="4" s="1"/>
  <c r="AB9" i="29"/>
  <c r="AA3" i="4"/>
  <c r="AA4" i="4" s="1"/>
  <c r="A129" i="36"/>
  <c r="A90" i="36"/>
  <c r="A291" i="36"/>
  <c r="A252" i="36"/>
  <c r="AA36" i="5"/>
  <c r="Z8" i="27"/>
  <c r="Z8" i="26"/>
  <c r="AA61" i="7"/>
  <c r="Z10" i="27"/>
  <c r="Z10" i="26"/>
  <c r="Q35" i="5"/>
  <c r="Q2" i="4"/>
  <c r="S18" i="7"/>
  <c r="S104" i="7" s="1"/>
  <c r="AZ22" i="7"/>
  <c r="R38" i="5"/>
  <c r="S17" i="7"/>
  <c r="O6" i="28"/>
  <c r="AA10" i="36" l="1"/>
  <c r="AA8" i="39"/>
  <c r="AA5" i="4"/>
  <c r="AA7" i="4" s="1"/>
  <c r="AC9" i="29"/>
  <c r="AB3" i="4"/>
  <c r="AB4" i="4" s="1"/>
  <c r="A130" i="36"/>
  <c r="A91" i="36"/>
  <c r="A292" i="36"/>
  <c r="A253" i="36"/>
  <c r="AB36" i="5"/>
  <c r="AA8" i="27"/>
  <c r="AA8" i="26"/>
  <c r="AB61" i="7"/>
  <c r="AA10" i="27"/>
  <c r="AA10" i="26"/>
  <c r="R35" i="5"/>
  <c r="R2" i="4"/>
  <c r="T18" i="7"/>
  <c r="T104" i="7" s="1"/>
  <c r="BA22" i="7"/>
  <c r="S38" i="5"/>
  <c r="P6" i="28"/>
  <c r="T17" i="7"/>
  <c r="AB10" i="36" l="1"/>
  <c r="AB8" i="39"/>
  <c r="AB5" i="4"/>
  <c r="AB7" i="4" s="1"/>
  <c r="AD9" i="29"/>
  <c r="AC3" i="4"/>
  <c r="AC4" i="4" s="1"/>
  <c r="A131" i="36"/>
  <c r="A92" i="36"/>
  <c r="A293" i="36"/>
  <c r="A254" i="36"/>
  <c r="AC36" i="5"/>
  <c r="AB8" i="26"/>
  <c r="AB8" i="27"/>
  <c r="AC61" i="7"/>
  <c r="AB10" i="27"/>
  <c r="AB10" i="26"/>
  <c r="S35" i="5"/>
  <c r="S2" i="4"/>
  <c r="U18" i="7"/>
  <c r="U104" i="7" s="1"/>
  <c r="BB22" i="7"/>
  <c r="T38" i="5"/>
  <c r="U17" i="7"/>
  <c r="Q6" i="28"/>
  <c r="AC10" i="36" l="1"/>
  <c r="AC8" i="39"/>
  <c r="AC5" i="4"/>
  <c r="AC7" i="4" s="1"/>
  <c r="AE9" i="29"/>
  <c r="AD3" i="4"/>
  <c r="AD4" i="4" s="1"/>
  <c r="A132" i="36"/>
  <c r="A93" i="36"/>
  <c r="A294" i="36"/>
  <c r="A255" i="36"/>
  <c r="AD36" i="5"/>
  <c r="AC8" i="27"/>
  <c r="AC8" i="26"/>
  <c r="AD61" i="7"/>
  <c r="AC10" i="27"/>
  <c r="AC10" i="26"/>
  <c r="T35" i="5"/>
  <c r="T2" i="4"/>
  <c r="V18" i="7"/>
  <c r="V104" i="7" s="1"/>
  <c r="BC22" i="7"/>
  <c r="R6" i="28"/>
  <c r="U38" i="5"/>
  <c r="V17" i="7"/>
  <c r="AD10" i="36" l="1"/>
  <c r="AD8" i="39"/>
  <c r="AD5" i="4"/>
  <c r="AD7" i="4" s="1"/>
  <c r="AF9" i="29"/>
  <c r="AE3" i="4"/>
  <c r="AE4" i="4" s="1"/>
  <c r="A133" i="36"/>
  <c r="A94" i="36"/>
  <c r="A295" i="36"/>
  <c r="A256" i="36"/>
  <c r="AE36" i="5"/>
  <c r="AD8" i="26"/>
  <c r="AD8" i="27"/>
  <c r="AE61" i="7"/>
  <c r="AD10" i="27"/>
  <c r="AD10" i="26"/>
  <c r="U35" i="5"/>
  <c r="U2" i="4"/>
  <c r="W18" i="7"/>
  <c r="W104" i="7" s="1"/>
  <c r="BD22" i="7"/>
  <c r="W17" i="7"/>
  <c r="V38" i="5"/>
  <c r="S6" i="28"/>
  <c r="AE10" i="36" l="1"/>
  <c r="AE8" i="39"/>
  <c r="AE5" i="4"/>
  <c r="AE7" i="4" s="1"/>
  <c r="AG9" i="29"/>
  <c r="AF3" i="4"/>
  <c r="AF4" i="4" s="1"/>
  <c r="A134" i="36"/>
  <c r="A95" i="36"/>
  <c r="A296" i="36"/>
  <c r="AF36" i="5"/>
  <c r="AE8" i="27"/>
  <c r="AE8" i="26"/>
  <c r="AF61" i="7"/>
  <c r="AE10" i="27"/>
  <c r="AE10" i="26"/>
  <c r="V35" i="5"/>
  <c r="V2" i="4"/>
  <c r="X18" i="7"/>
  <c r="X104" i="7" s="1"/>
  <c r="BE22" i="7"/>
  <c r="X17" i="7"/>
  <c r="W38" i="5"/>
  <c r="T6" i="28"/>
  <c r="AF10" i="36" l="1"/>
  <c r="AF8" i="39"/>
  <c r="AF5" i="4"/>
  <c r="AF7" i="4" s="1"/>
  <c r="AH9" i="29"/>
  <c r="AG3" i="4"/>
  <c r="AG4" i="4" s="1"/>
  <c r="A135" i="36"/>
  <c r="A96" i="36"/>
  <c r="A297" i="36"/>
  <c r="AG36" i="5"/>
  <c r="AF8" i="27"/>
  <c r="AF8" i="26"/>
  <c r="AG61" i="7"/>
  <c r="AF10" i="27"/>
  <c r="AF10" i="26"/>
  <c r="W35" i="5"/>
  <c r="W2" i="4"/>
  <c r="Y18" i="7"/>
  <c r="Y104" i="7" s="1"/>
  <c r="BF22" i="7"/>
  <c r="U6" i="28"/>
  <c r="Y17" i="7"/>
  <c r="X38" i="5"/>
  <c r="AG5" i="4" l="1"/>
  <c r="AG7" i="4" s="1"/>
  <c r="AG10" i="36"/>
  <c r="AG8" i="39"/>
  <c r="AI9" i="29"/>
  <c r="AH3" i="4"/>
  <c r="AH4" i="4" s="1"/>
  <c r="A298" i="36"/>
  <c r="AH36" i="5"/>
  <c r="AG8" i="27"/>
  <c r="AG8" i="26"/>
  <c r="AH61" i="7"/>
  <c r="AG10" i="27"/>
  <c r="AG10" i="26"/>
  <c r="X35" i="5"/>
  <c r="X2" i="4"/>
  <c r="Z18" i="7"/>
  <c r="Z104" i="7" s="1"/>
  <c r="BG22" i="7"/>
  <c r="V6" i="28"/>
  <c r="Z17" i="7"/>
  <c r="Y38" i="5"/>
  <c r="AH10" i="36" l="1"/>
  <c r="AH8" i="39"/>
  <c r="AH5" i="4"/>
  <c r="AH7" i="4" s="1"/>
  <c r="AJ9" i="29"/>
  <c r="AI3" i="4"/>
  <c r="AI4" i="4" s="1"/>
  <c r="A299" i="36"/>
  <c r="AI36" i="5"/>
  <c r="AH8" i="27"/>
  <c r="AH8" i="26"/>
  <c r="AI61" i="7"/>
  <c r="AH10" i="27"/>
  <c r="AH10" i="26"/>
  <c r="Y35" i="5"/>
  <c r="Y2" i="4"/>
  <c r="AA18" i="7"/>
  <c r="AA104" i="7" s="1"/>
  <c r="BH22" i="7"/>
  <c r="Z38" i="5"/>
  <c r="AA17" i="7"/>
  <c r="W6" i="28"/>
  <c r="AI10" i="36" l="1"/>
  <c r="AI8" i="39"/>
  <c r="AI5" i="4"/>
  <c r="AI7" i="4" s="1"/>
  <c r="AK9" i="29"/>
  <c r="AJ3" i="4"/>
  <c r="AJ4" i="4" s="1"/>
  <c r="A300" i="36"/>
  <c r="AJ36" i="5"/>
  <c r="AI8" i="27"/>
  <c r="AI8" i="26"/>
  <c r="AJ61" i="7"/>
  <c r="AI10" i="27"/>
  <c r="AI10" i="26"/>
  <c r="Z35" i="5"/>
  <c r="Z2" i="4"/>
  <c r="AB18" i="7"/>
  <c r="AB104" i="7" s="1"/>
  <c r="BI22" i="7"/>
  <c r="AA38" i="5"/>
  <c r="X6" i="28"/>
  <c r="AB17" i="7"/>
  <c r="AJ5" i="4" l="1"/>
  <c r="AJ7" i="4" s="1"/>
  <c r="AJ10" i="36"/>
  <c r="AJ8" i="39"/>
  <c r="AL9" i="29"/>
  <c r="AK3" i="4"/>
  <c r="AK4" i="4" s="1"/>
  <c r="AK36" i="5"/>
  <c r="AJ8" i="27"/>
  <c r="AJ8" i="26"/>
  <c r="AK61" i="7"/>
  <c r="AJ10" i="27"/>
  <c r="AJ10" i="26"/>
  <c r="AA35" i="5"/>
  <c r="AA2" i="4"/>
  <c r="AC18" i="7"/>
  <c r="AC104" i="7" s="1"/>
  <c r="BJ22" i="7"/>
  <c r="AB38" i="5"/>
  <c r="AC17" i="7"/>
  <c r="Y6" i="28"/>
  <c r="AK10" i="36" l="1"/>
  <c r="AK8" i="39"/>
  <c r="AK5" i="4"/>
  <c r="AK7" i="4" s="1"/>
  <c r="AM9" i="29"/>
  <c r="AL3" i="4"/>
  <c r="AL4" i="4" s="1"/>
  <c r="AL36" i="5"/>
  <c r="AK8" i="27"/>
  <c r="AK8" i="26"/>
  <c r="AL61" i="7"/>
  <c r="AK10" i="27"/>
  <c r="AK10" i="26"/>
  <c r="AB35" i="5"/>
  <c r="AB2" i="4"/>
  <c r="AD18" i="7"/>
  <c r="AD104" i="7" s="1"/>
  <c r="BK22" i="7"/>
  <c r="AD17" i="7"/>
  <c r="AC38" i="5"/>
  <c r="Z6" i="28"/>
  <c r="AL10" i="36" l="1"/>
  <c r="AL8" i="39"/>
  <c r="AL5" i="4"/>
  <c r="AL7" i="4" s="1"/>
  <c r="AN9" i="29"/>
  <c r="AM3" i="4"/>
  <c r="AM4" i="4" s="1"/>
  <c r="AM36" i="5"/>
  <c r="AL8" i="26"/>
  <c r="AL8" i="27"/>
  <c r="AM61" i="7"/>
  <c r="AL10" i="27"/>
  <c r="AL10" i="26"/>
  <c r="AC35" i="5"/>
  <c r="AC2" i="4"/>
  <c r="AE18" i="7"/>
  <c r="AE104" i="7" s="1"/>
  <c r="BL22" i="7"/>
  <c r="AE17" i="7"/>
  <c r="AA6" i="28"/>
  <c r="AD38" i="5"/>
  <c r="AM10" i="36" l="1"/>
  <c r="AM8" i="39"/>
  <c r="AM5" i="4"/>
  <c r="AM7" i="4" s="1"/>
  <c r="AO9" i="29"/>
  <c r="AN3" i="4"/>
  <c r="AN4" i="4" s="1"/>
  <c r="AN36" i="5"/>
  <c r="AM8" i="27"/>
  <c r="AM8" i="26"/>
  <c r="AN61" i="7"/>
  <c r="AM10" i="27"/>
  <c r="AM10" i="26"/>
  <c r="AD35" i="5"/>
  <c r="AD2" i="4"/>
  <c r="AF18" i="7"/>
  <c r="AF104" i="7" s="1"/>
  <c r="BM22" i="7"/>
  <c r="AE38" i="5"/>
  <c r="AF17" i="7"/>
  <c r="AB6" i="28"/>
  <c r="AN10" i="36" l="1"/>
  <c r="AN8" i="39"/>
  <c r="AO3" i="4"/>
  <c r="AO4" i="4" s="1"/>
  <c r="B1" i="4" s="1"/>
  <c r="AN5" i="4"/>
  <c r="AN7" i="4" s="1"/>
  <c r="AO36" i="5"/>
  <c r="AN8" i="27"/>
  <c r="AN8" i="26"/>
  <c r="AO61" i="7"/>
  <c r="AN10" i="27"/>
  <c r="AN10" i="26"/>
  <c r="AE35" i="5"/>
  <c r="AE2" i="4"/>
  <c r="AG18" i="7"/>
  <c r="AG104" i="7" s="1"/>
  <c r="BN22" i="7"/>
  <c r="AC6" i="28"/>
  <c r="AG17" i="7"/>
  <c r="AF38" i="5"/>
  <c r="AO6" i="4" l="1"/>
  <c r="AA6" i="4"/>
  <c r="M6" i="4"/>
  <c r="N6" i="4"/>
  <c r="AN6" i="4"/>
  <c r="Z6" i="4"/>
  <c r="L6" i="4"/>
  <c r="Y6" i="4"/>
  <c r="K6" i="4"/>
  <c r="AF6" i="4"/>
  <c r="AD6" i="4"/>
  <c r="O6" i="4"/>
  <c r="AM6" i="4"/>
  <c r="AL6" i="4"/>
  <c r="X6" i="4"/>
  <c r="J6" i="4"/>
  <c r="AJ6" i="4"/>
  <c r="D6" i="4"/>
  <c r="C6" i="4"/>
  <c r="P6" i="4"/>
  <c r="AB6" i="4"/>
  <c r="AK6" i="4"/>
  <c r="W6" i="4"/>
  <c r="I6" i="4"/>
  <c r="V6" i="4"/>
  <c r="H6" i="4"/>
  <c r="E6" i="4"/>
  <c r="R6" i="4"/>
  <c r="Q6" i="4"/>
  <c r="AC6" i="4"/>
  <c r="AI6" i="4"/>
  <c r="U6" i="4"/>
  <c r="G6" i="4"/>
  <c r="T6" i="4"/>
  <c r="F6" i="4"/>
  <c r="S6" i="4"/>
  <c r="AH6" i="4"/>
  <c r="AE6" i="4"/>
  <c r="AG6" i="4"/>
  <c r="AO10" i="36"/>
  <c r="AO8" i="39"/>
  <c r="AO5" i="4"/>
  <c r="B6" i="4"/>
  <c r="AO8" i="27"/>
  <c r="AO8" i="26"/>
  <c r="AP61" i="7"/>
  <c r="AO10" i="27"/>
  <c r="AO10" i="26"/>
  <c r="AF35" i="5"/>
  <c r="AF2" i="4"/>
  <c r="AH18" i="7"/>
  <c r="AH104" i="7" s="1"/>
  <c r="BO22" i="7"/>
  <c r="AH17" i="7"/>
  <c r="AG38" i="5"/>
  <c r="AD6" i="28"/>
  <c r="AO7" i="4" l="1"/>
  <c r="C37" i="4"/>
  <c r="B39" i="5"/>
  <c r="AQ61" i="7"/>
  <c r="AG35" i="5"/>
  <c r="AG2" i="4"/>
  <c r="AI18" i="7"/>
  <c r="AI104" i="7" s="1"/>
  <c r="BP22" i="7"/>
  <c r="AI17" i="7"/>
  <c r="AH38" i="5"/>
  <c r="AE6" i="28"/>
  <c r="U39" i="5" l="1"/>
  <c r="U119" i="37" s="1"/>
  <c r="U127" i="37" s="1"/>
  <c r="Q39" i="5"/>
  <c r="Q70" i="37" s="1"/>
  <c r="Q78" i="37" s="1"/>
  <c r="AD39" i="5"/>
  <c r="AD21" i="37" s="1"/>
  <c r="AD29" i="37" s="1"/>
  <c r="Z39" i="5"/>
  <c r="Z16" i="26" s="1"/>
  <c r="G39" i="5"/>
  <c r="G16" i="26" s="1"/>
  <c r="AC39" i="5"/>
  <c r="AC70" i="37" s="1"/>
  <c r="AC78" i="37" s="1"/>
  <c r="F39" i="5"/>
  <c r="L39" i="5"/>
  <c r="L11" i="36" s="1"/>
  <c r="P39" i="5"/>
  <c r="M39" i="5"/>
  <c r="M37" i="5" s="1"/>
  <c r="M9" i="39" s="1"/>
  <c r="O39" i="5"/>
  <c r="O11" i="36" s="1"/>
  <c r="AF39" i="5"/>
  <c r="AF16" i="39" s="1"/>
  <c r="C39" i="5"/>
  <c r="J39" i="5"/>
  <c r="J168" i="37" s="1"/>
  <c r="J176" i="37" s="1"/>
  <c r="S39" i="5"/>
  <c r="S168" i="37" s="1"/>
  <c r="S176" i="37" s="1"/>
  <c r="Y39" i="5"/>
  <c r="R39" i="5"/>
  <c r="R11" i="36" s="1"/>
  <c r="N39" i="5"/>
  <c r="N37" i="5" s="1"/>
  <c r="N9" i="27" s="1"/>
  <c r="K39" i="5"/>
  <c r="K16" i="26" s="1"/>
  <c r="T39" i="5"/>
  <c r="D39" i="5"/>
  <c r="AE39" i="5"/>
  <c r="AE16" i="39" s="1"/>
  <c r="AB39" i="5"/>
  <c r="H39" i="5"/>
  <c r="V39" i="5"/>
  <c r="V119" i="37" s="1"/>
  <c r="V127" i="37" s="1"/>
  <c r="E39" i="5"/>
  <c r="W39" i="5"/>
  <c r="X39" i="5"/>
  <c r="X119" i="37" s="1"/>
  <c r="X127" i="37" s="1"/>
  <c r="AA39" i="5"/>
  <c r="AA11" i="36" s="1"/>
  <c r="I39" i="5"/>
  <c r="I21" i="37" s="1"/>
  <c r="I29" i="37" s="1"/>
  <c r="Q37" i="5"/>
  <c r="Q12" i="37" s="1"/>
  <c r="Q23" i="39" s="1"/>
  <c r="Q16" i="27"/>
  <c r="U16" i="27"/>
  <c r="U16" i="26"/>
  <c r="Q16" i="39"/>
  <c r="Z16" i="39"/>
  <c r="Z11" i="36"/>
  <c r="B29" i="39"/>
  <c r="B16" i="39"/>
  <c r="B17" i="39" s="1"/>
  <c r="U11" i="36"/>
  <c r="U21" i="37"/>
  <c r="U29" i="37" s="1"/>
  <c r="Z21" i="37"/>
  <c r="Z29" i="37" s="1"/>
  <c r="U70" i="37"/>
  <c r="U78" i="37" s="1"/>
  <c r="Z168" i="37"/>
  <c r="Z176" i="37" s="1"/>
  <c r="S37" i="5"/>
  <c r="S12" i="37" s="1"/>
  <c r="S23" i="39" s="1"/>
  <c r="S16" i="26"/>
  <c r="U168" i="37"/>
  <c r="U176" i="37" s="1"/>
  <c r="G168" i="37"/>
  <c r="G176" i="37" s="1"/>
  <c r="G11" i="36"/>
  <c r="AA56" i="5"/>
  <c r="B70" i="37"/>
  <c r="B16" i="27"/>
  <c r="B16" i="26"/>
  <c r="B119" i="37"/>
  <c r="B168" i="37"/>
  <c r="B11" i="36"/>
  <c r="B21" i="37"/>
  <c r="J1" i="34"/>
  <c r="G16" i="4"/>
  <c r="J1" i="33"/>
  <c r="F37" i="4"/>
  <c r="G37" i="4"/>
  <c r="AR61" i="7"/>
  <c r="AH35" i="5"/>
  <c r="AH2" i="4"/>
  <c r="AJ18" i="7"/>
  <c r="AJ104" i="7" s="1"/>
  <c r="BQ22" i="7"/>
  <c r="AI38" i="5"/>
  <c r="AJ17" i="7"/>
  <c r="AF6" i="28"/>
  <c r="AC16" i="26" l="1"/>
  <c r="AC168" i="37"/>
  <c r="AC176" i="37" s="1"/>
  <c r="AC16" i="27"/>
  <c r="AC11" i="36"/>
  <c r="AC37" i="5"/>
  <c r="AC21" i="37"/>
  <c r="AC29" i="37" s="1"/>
  <c r="AC56" i="5"/>
  <c r="O37" i="5"/>
  <c r="AC16" i="39"/>
  <c r="O119" i="37"/>
  <c r="O127" i="37" s="1"/>
  <c r="O168" i="37"/>
  <c r="O16" i="26"/>
  <c r="P56" i="5"/>
  <c r="O16" i="39"/>
  <c r="O70" i="37"/>
  <c r="O78" i="37" s="1"/>
  <c r="O16" i="27"/>
  <c r="P16" i="26"/>
  <c r="Q56" i="5"/>
  <c r="AA119" i="37"/>
  <c r="AA127" i="37" s="1"/>
  <c r="P11" i="36"/>
  <c r="P168" i="37"/>
  <c r="L16" i="39"/>
  <c r="C56" i="5"/>
  <c r="P16" i="27"/>
  <c r="K119" i="37"/>
  <c r="K127" i="37" s="1"/>
  <c r="N21" i="37"/>
  <c r="N29" i="37" s="1"/>
  <c r="K70" i="37"/>
  <c r="K78" i="37" s="1"/>
  <c r="N110" i="37"/>
  <c r="N61" i="37"/>
  <c r="N9" i="26"/>
  <c r="N16" i="26"/>
  <c r="S119" i="37"/>
  <c r="S127" i="37" s="1"/>
  <c r="Z70" i="37"/>
  <c r="Z78" i="37" s="1"/>
  <c r="I37" i="5"/>
  <c r="I9" i="39" s="1"/>
  <c r="N159" i="37"/>
  <c r="G56" i="5"/>
  <c r="Z16" i="27"/>
  <c r="K21" i="37"/>
  <c r="K29" i="37" s="1"/>
  <c r="P37" i="5"/>
  <c r="Z119" i="37"/>
  <c r="Z127" i="37" s="1"/>
  <c r="Z37" i="5"/>
  <c r="Z9" i="39" s="1"/>
  <c r="Q16" i="26"/>
  <c r="O21" i="37"/>
  <c r="O29" i="37" s="1"/>
  <c r="P21" i="37"/>
  <c r="P29" i="37" s="1"/>
  <c r="J56" i="5"/>
  <c r="U37" i="5"/>
  <c r="U12" i="37" s="1"/>
  <c r="U23" i="39" s="1"/>
  <c r="V37" i="5"/>
  <c r="V9" i="27" s="1"/>
  <c r="N70" i="37"/>
  <c r="N78" i="37" s="1"/>
  <c r="G37" i="5"/>
  <c r="G61" i="37" s="1"/>
  <c r="U16" i="39"/>
  <c r="Q21" i="37"/>
  <c r="Q29" i="37" s="1"/>
  <c r="N168" i="37"/>
  <c r="N176" i="37" s="1"/>
  <c r="G16" i="27"/>
  <c r="Q11" i="36"/>
  <c r="Q168" i="37"/>
  <c r="Q176" i="37" s="1"/>
  <c r="P16" i="39"/>
  <c r="G16" i="39"/>
  <c r="G70" i="37"/>
  <c r="G78" i="37" s="1"/>
  <c r="I11" i="36"/>
  <c r="I119" i="37"/>
  <c r="I127" i="37" s="1"/>
  <c r="AC119" i="37"/>
  <c r="AC127" i="37" s="1"/>
  <c r="AD16" i="26"/>
  <c r="AD16" i="27"/>
  <c r="G21" i="37"/>
  <c r="G29" i="37" s="1"/>
  <c r="AD16" i="39"/>
  <c r="AD37" i="5"/>
  <c r="AD9" i="39" s="1"/>
  <c r="AD11" i="36"/>
  <c r="AD119" i="37"/>
  <c r="AD127" i="37" s="1"/>
  <c r="AD70" i="37"/>
  <c r="AD78" i="37" s="1"/>
  <c r="AD168" i="37"/>
  <c r="AD176" i="37" s="1"/>
  <c r="G119" i="37"/>
  <c r="G127" i="37" s="1"/>
  <c r="AD56" i="5"/>
  <c r="J37" i="5"/>
  <c r="J110" i="37" s="1"/>
  <c r="J70" i="37"/>
  <c r="J78" i="37" s="1"/>
  <c r="J16" i="39"/>
  <c r="J16" i="27"/>
  <c r="K56" i="5"/>
  <c r="I168" i="37"/>
  <c r="I176" i="37" s="1"/>
  <c r="J119" i="37"/>
  <c r="J127" i="37" s="1"/>
  <c r="L119" i="37"/>
  <c r="L127" i="37" s="1"/>
  <c r="AA37" i="5"/>
  <c r="S16" i="27"/>
  <c r="R70" i="37"/>
  <c r="R78" i="37" s="1"/>
  <c r="R16" i="27"/>
  <c r="S56" i="5"/>
  <c r="AA168" i="37"/>
  <c r="AA176" i="37" s="1"/>
  <c r="AA16" i="26"/>
  <c r="R168" i="37"/>
  <c r="R176" i="37" s="1"/>
  <c r="R16" i="26"/>
  <c r="K11" i="36"/>
  <c r="AA21" i="37"/>
  <c r="AA29" i="37" s="1"/>
  <c r="AA16" i="27"/>
  <c r="I70" i="37"/>
  <c r="I78" i="37" s="1"/>
  <c r="N16" i="39"/>
  <c r="K16" i="39"/>
  <c r="K16" i="27"/>
  <c r="P119" i="37"/>
  <c r="P127" i="37" s="1"/>
  <c r="P70" i="37"/>
  <c r="P78" i="37" s="1"/>
  <c r="S21" i="37"/>
  <c r="S29" i="37" s="1"/>
  <c r="W56" i="5"/>
  <c r="V168" i="37"/>
  <c r="V176" i="37" s="1"/>
  <c r="R16" i="39"/>
  <c r="C16" i="39"/>
  <c r="J16" i="26"/>
  <c r="S16" i="39"/>
  <c r="V70" i="37"/>
  <c r="V78" i="37" s="1"/>
  <c r="S11" i="36"/>
  <c r="V16" i="27"/>
  <c r="S70" i="37"/>
  <c r="S78" i="37" s="1"/>
  <c r="R56" i="5"/>
  <c r="X168" i="37"/>
  <c r="X176" i="37" s="1"/>
  <c r="R119" i="37"/>
  <c r="R127" i="37" s="1"/>
  <c r="J21" i="37"/>
  <c r="J29" i="37" s="1"/>
  <c r="AA16" i="39"/>
  <c r="J11" i="36"/>
  <c r="AB56" i="5"/>
  <c r="X16" i="26"/>
  <c r="X16" i="27"/>
  <c r="AA70" i="37"/>
  <c r="AA78" i="37" s="1"/>
  <c r="R21" i="37"/>
  <c r="R29" i="37" s="1"/>
  <c r="O56" i="5"/>
  <c r="I16" i="27"/>
  <c r="L16" i="27"/>
  <c r="N16" i="27"/>
  <c r="N9" i="39"/>
  <c r="I16" i="26"/>
  <c r="K37" i="5"/>
  <c r="K9" i="39" s="1"/>
  <c r="L21" i="37"/>
  <c r="L29" i="37" s="1"/>
  <c r="L70" i="37"/>
  <c r="L78" i="37" s="1"/>
  <c r="L56" i="5"/>
  <c r="N12" i="37"/>
  <c r="N23" i="39" s="1"/>
  <c r="X11" i="36"/>
  <c r="X37" i="5"/>
  <c r="X110" i="37" s="1"/>
  <c r="L16" i="26"/>
  <c r="C119" i="37"/>
  <c r="C127" i="37" s="1"/>
  <c r="E56" i="5"/>
  <c r="L168" i="37"/>
  <c r="L176" i="37" s="1"/>
  <c r="X21" i="37"/>
  <c r="X29" i="37" s="1"/>
  <c r="C16" i="27"/>
  <c r="R37" i="5"/>
  <c r="R110" i="37" s="1"/>
  <c r="C11" i="36"/>
  <c r="V16" i="39"/>
  <c r="X16" i="39"/>
  <c r="V21" i="37"/>
  <c r="V29" i="37" s="1"/>
  <c r="V11" i="36"/>
  <c r="V56" i="5"/>
  <c r="X70" i="37"/>
  <c r="X78" i="37" s="1"/>
  <c r="V16" i="26"/>
  <c r="C21" i="37"/>
  <c r="C29" i="37" s="1"/>
  <c r="H21" i="37"/>
  <c r="H29" i="37" s="1"/>
  <c r="X56" i="5"/>
  <c r="D168" i="37"/>
  <c r="D176" i="37" s="1"/>
  <c r="H119" i="37"/>
  <c r="H127" i="37" s="1"/>
  <c r="C70" i="37"/>
  <c r="C78" i="37" s="1"/>
  <c r="N11" i="36"/>
  <c r="C37" i="5"/>
  <c r="C9" i="39" s="1"/>
  <c r="H16" i="27"/>
  <c r="I56" i="5"/>
  <c r="H11" i="36"/>
  <c r="C168" i="37"/>
  <c r="C176" i="37" s="1"/>
  <c r="H37" i="5"/>
  <c r="H110" i="37" s="1"/>
  <c r="H70" i="37"/>
  <c r="H78" i="37" s="1"/>
  <c r="C16" i="26"/>
  <c r="H16" i="26"/>
  <c r="H16" i="39"/>
  <c r="H168" i="37"/>
  <c r="H176" i="37" s="1"/>
  <c r="H56" i="5"/>
  <c r="N119" i="37"/>
  <c r="N127" i="37" s="1"/>
  <c r="I16" i="39"/>
  <c r="L37" i="5"/>
  <c r="L9" i="26" s="1"/>
  <c r="Q119" i="37"/>
  <c r="Q127" i="37" s="1"/>
  <c r="M56" i="5"/>
  <c r="M21" i="37"/>
  <c r="M29" i="37" s="1"/>
  <c r="D119" i="37"/>
  <c r="D127" i="37" s="1"/>
  <c r="T16" i="26"/>
  <c r="T70" i="37"/>
  <c r="T78" i="37" s="1"/>
  <c r="T119" i="37"/>
  <c r="T127" i="37" s="1"/>
  <c r="T11" i="36"/>
  <c r="T37" i="5"/>
  <c r="T16" i="39"/>
  <c r="T16" i="27"/>
  <c r="T168" i="37"/>
  <c r="T176" i="37" s="1"/>
  <c r="T21" i="37"/>
  <c r="T29" i="37" s="1"/>
  <c r="AE16" i="27"/>
  <c r="AE119" i="37"/>
  <c r="AE127" i="37" s="1"/>
  <c r="M110" i="37"/>
  <c r="M11" i="36"/>
  <c r="M61" i="37"/>
  <c r="F56" i="5"/>
  <c r="F16" i="27"/>
  <c r="F16" i="26"/>
  <c r="F11" i="36"/>
  <c r="F21" i="37"/>
  <c r="F29" i="37" s="1"/>
  <c r="F70" i="37"/>
  <c r="F78" i="37" s="1"/>
  <c r="F37" i="5"/>
  <c r="F119" i="37"/>
  <c r="F127" i="37" s="1"/>
  <c r="F168" i="37"/>
  <c r="F176" i="37" s="1"/>
  <c r="F16" i="39"/>
  <c r="U56" i="5"/>
  <c r="N56" i="5"/>
  <c r="AE168" i="37"/>
  <c r="AE176" i="37" s="1"/>
  <c r="K168" i="37"/>
  <c r="K176" i="37" s="1"/>
  <c r="D16" i="27"/>
  <c r="W11" i="36"/>
  <c r="W70" i="37"/>
  <c r="W78" i="37" s="1"/>
  <c r="W16" i="26"/>
  <c r="W16" i="27"/>
  <c r="W37" i="5"/>
  <c r="W119" i="37"/>
  <c r="W127" i="37" s="1"/>
  <c r="W168" i="37"/>
  <c r="W176" i="37" s="1"/>
  <c r="W16" i="39"/>
  <c r="W21" i="37"/>
  <c r="W29" i="37" s="1"/>
  <c r="Y119" i="37"/>
  <c r="Y127" i="37" s="1"/>
  <c r="Y21" i="37"/>
  <c r="Y29" i="37" s="1"/>
  <c r="Y16" i="26"/>
  <c r="Y37" i="5"/>
  <c r="Y16" i="27"/>
  <c r="Y70" i="37"/>
  <c r="Y78" i="37" s="1"/>
  <c r="Y16" i="39"/>
  <c r="Y11" i="36"/>
  <c r="Y168" i="37"/>
  <c r="Y176" i="37" s="1"/>
  <c r="M12" i="37"/>
  <c r="M23" i="39" s="1"/>
  <c r="M9" i="27"/>
  <c r="D16" i="26"/>
  <c r="E11" i="36"/>
  <c r="E70" i="37"/>
  <c r="E78" i="37" s="1"/>
  <c r="E16" i="39"/>
  <c r="E168" i="37"/>
  <c r="E176" i="37" s="1"/>
  <c r="E16" i="26"/>
  <c r="E37" i="5"/>
  <c r="E119" i="37"/>
  <c r="E127" i="37" s="1"/>
  <c r="E16" i="27"/>
  <c r="E21" i="37"/>
  <c r="E29" i="37" s="1"/>
  <c r="T56" i="5"/>
  <c r="Z56" i="5"/>
  <c r="M16" i="26"/>
  <c r="M159" i="37"/>
  <c r="D11" i="36"/>
  <c r="AE70" i="37"/>
  <c r="AE78" i="37" s="1"/>
  <c r="AE21" i="37"/>
  <c r="AE29" i="37" s="1"/>
  <c r="M9" i="26"/>
  <c r="D70" i="37"/>
  <c r="D78" i="37" s="1"/>
  <c r="AE37" i="5"/>
  <c r="AE110" i="37" s="1"/>
  <c r="AE56" i="5"/>
  <c r="AE11" i="36"/>
  <c r="M16" i="39"/>
  <c r="M119" i="37"/>
  <c r="M127" i="37" s="1"/>
  <c r="M70" i="37"/>
  <c r="M78" i="37" s="1"/>
  <c r="D16" i="39"/>
  <c r="AE16" i="26"/>
  <c r="M168" i="37"/>
  <c r="M176" i="37" s="1"/>
  <c r="M16" i="27"/>
  <c r="D21" i="37"/>
  <c r="D29" i="37" s="1"/>
  <c r="AB16" i="39"/>
  <c r="AB168" i="37"/>
  <c r="AB176" i="37" s="1"/>
  <c r="AB37" i="5"/>
  <c r="AB21" i="37"/>
  <c r="AB29" i="37" s="1"/>
  <c r="AB70" i="37"/>
  <c r="AB78" i="37" s="1"/>
  <c r="AB16" i="27"/>
  <c r="AB11" i="36"/>
  <c r="AB16" i="26"/>
  <c r="AB119" i="37"/>
  <c r="AB127" i="37" s="1"/>
  <c r="Y56" i="5"/>
  <c r="D56" i="5"/>
  <c r="D37" i="5"/>
  <c r="Q9" i="27"/>
  <c r="Q9" i="39"/>
  <c r="Q9" i="26"/>
  <c r="Q61" i="37"/>
  <c r="Q159" i="37"/>
  <c r="Q110" i="37"/>
  <c r="U110" i="37"/>
  <c r="U159" i="37"/>
  <c r="Z9" i="26"/>
  <c r="Z110" i="37"/>
  <c r="U61" i="37"/>
  <c r="Z9" i="27"/>
  <c r="S61" i="37"/>
  <c r="S159" i="37"/>
  <c r="G12" i="37"/>
  <c r="G23" i="39" s="1"/>
  <c r="AC9" i="39"/>
  <c r="AC9" i="27"/>
  <c r="AC9" i="26"/>
  <c r="O9" i="39"/>
  <c r="O9" i="26"/>
  <c r="O9" i="27"/>
  <c r="P9" i="27"/>
  <c r="P9" i="26"/>
  <c r="P9" i="39"/>
  <c r="AD9" i="27"/>
  <c r="AA61" i="37"/>
  <c r="AA9" i="39"/>
  <c r="AA9" i="27"/>
  <c r="AA9" i="26"/>
  <c r="U9" i="27"/>
  <c r="U9" i="26"/>
  <c r="U9" i="39"/>
  <c r="S9" i="26"/>
  <c r="S9" i="27"/>
  <c r="S9" i="39"/>
  <c r="S110" i="37"/>
  <c r="G110" i="37"/>
  <c r="G9" i="26"/>
  <c r="G9" i="27"/>
  <c r="G9" i="39"/>
  <c r="G159" i="37"/>
  <c r="AA159" i="37"/>
  <c r="AA110" i="37"/>
  <c r="AA12" i="37"/>
  <c r="AA23" i="39" s="1"/>
  <c r="AF21" i="37"/>
  <c r="AF29" i="37" s="1"/>
  <c r="AF168" i="37"/>
  <c r="AF176" i="37" s="1"/>
  <c r="AF16" i="26"/>
  <c r="AF16" i="27"/>
  <c r="AF56" i="5"/>
  <c r="AC61" i="37"/>
  <c r="AC12" i="37"/>
  <c r="AC23" i="39" s="1"/>
  <c r="AC159" i="37"/>
  <c r="AC110" i="37"/>
  <c r="B4" i="37"/>
  <c r="B29" i="37"/>
  <c r="B30" i="37" s="1"/>
  <c r="AF11" i="36"/>
  <c r="F1" i="34"/>
  <c r="F1" i="33"/>
  <c r="B151" i="37"/>
  <c r="B191" i="37"/>
  <c r="B176" i="37"/>
  <c r="B177" i="37" s="1"/>
  <c r="AD32" i="32"/>
  <c r="Y81" i="32"/>
  <c r="V70" i="32"/>
  <c r="BT63" i="32"/>
  <c r="BK55" i="32"/>
  <c r="BD112" i="32"/>
  <c r="BL84" i="32"/>
  <c r="BS114" i="32"/>
  <c r="BJ105" i="32"/>
  <c r="AI7" i="32"/>
  <c r="BS62" i="32"/>
  <c r="BS24" i="32"/>
  <c r="BG103" i="32"/>
  <c r="BR116" i="32"/>
  <c r="AB63" i="32"/>
  <c r="BS39" i="32"/>
  <c r="BM107" i="32"/>
  <c r="BM101" i="32"/>
  <c r="AF18" i="32"/>
  <c r="BM20" i="32"/>
  <c r="AG26" i="32"/>
  <c r="BM50" i="32"/>
  <c r="V57" i="32"/>
  <c r="BI49" i="32"/>
  <c r="BM40" i="32"/>
  <c r="BJ119" i="32"/>
  <c r="BS7" i="32"/>
  <c r="AF56" i="32"/>
  <c r="BS93" i="32"/>
  <c r="BN99" i="32"/>
  <c r="AV114" i="32"/>
  <c r="BI99" i="32"/>
  <c r="AB69" i="32"/>
  <c r="BL43" i="32"/>
  <c r="BO97" i="32"/>
  <c r="BJ80" i="32"/>
  <c r="BN47" i="32"/>
  <c r="AY85" i="32"/>
  <c r="BK37" i="32"/>
  <c r="BP107" i="32"/>
  <c r="BF9" i="32"/>
  <c r="BR75" i="32"/>
  <c r="BP72" i="32"/>
  <c r="BQ78" i="32"/>
  <c r="BL119" i="32"/>
  <c r="BM33" i="32"/>
  <c r="AX67" i="32"/>
  <c r="AW109" i="32"/>
  <c r="BD66" i="32"/>
  <c r="BL55" i="32"/>
  <c r="V27" i="32"/>
  <c r="BQ62" i="32"/>
  <c r="BK58" i="32"/>
  <c r="AV83" i="32"/>
  <c r="BR29" i="32"/>
  <c r="BP4" i="32"/>
  <c r="AW94" i="32"/>
  <c r="BJ69" i="32"/>
  <c r="BS73" i="32"/>
  <c r="BT113" i="32"/>
  <c r="BR26" i="32"/>
  <c r="BD63" i="32"/>
  <c r="AK12" i="32"/>
  <c r="BQ30" i="32"/>
  <c r="BK15" i="32"/>
  <c r="BT92" i="32"/>
  <c r="BN41" i="32"/>
  <c r="BQ67" i="32"/>
  <c r="BJ115" i="32"/>
  <c r="AV71" i="32"/>
  <c r="BI43" i="32"/>
  <c r="BP87" i="32"/>
  <c r="BO75" i="32"/>
  <c r="BD96" i="32"/>
  <c r="AZ83" i="32"/>
  <c r="BJ18" i="32"/>
  <c r="AY108" i="32"/>
  <c r="AX33" i="32"/>
  <c r="BL103" i="32"/>
  <c r="BJ111" i="32"/>
  <c r="AN28" i="32"/>
  <c r="BD7" i="32"/>
  <c r="BP45" i="32"/>
  <c r="BL30" i="32"/>
  <c r="AZ94" i="32"/>
  <c r="BT58" i="32"/>
  <c r="BO98" i="32"/>
  <c r="AQ30" i="32"/>
  <c r="AG56" i="32"/>
  <c r="BI41" i="32"/>
  <c r="BT108" i="32"/>
  <c r="BI103" i="32"/>
  <c r="BS78" i="32"/>
  <c r="W15" i="32"/>
  <c r="BO21" i="32"/>
  <c r="BN80" i="32"/>
  <c r="BI75" i="32"/>
  <c r="AB53" i="32"/>
  <c r="BJ109" i="32"/>
  <c r="Z5" i="32"/>
  <c r="BO28" i="32"/>
  <c r="AJ92" i="32"/>
  <c r="BM21" i="32"/>
  <c r="BI10" i="32"/>
  <c r="BT80" i="32"/>
  <c r="AX97" i="32"/>
  <c r="AO90" i="32"/>
  <c r="BS70" i="32"/>
  <c r="BM68" i="32"/>
  <c r="AV92" i="32"/>
  <c r="BQ47" i="32"/>
  <c r="AO25" i="32"/>
  <c r="BO119" i="32"/>
  <c r="BK56" i="32"/>
  <c r="BR48" i="32"/>
  <c r="BJ9" i="32"/>
  <c r="BM100" i="32"/>
  <c r="BF115" i="32"/>
  <c r="BQ54" i="32"/>
  <c r="AO109" i="32"/>
  <c r="BC111" i="32"/>
  <c r="BL31" i="32"/>
  <c r="BM47" i="32"/>
  <c r="BP93" i="32"/>
  <c r="BJ6" i="32"/>
  <c r="BF48" i="32"/>
  <c r="BC82" i="32"/>
  <c r="BC45" i="32"/>
  <c r="AV102" i="32"/>
  <c r="AA97" i="32"/>
  <c r="BM37" i="32"/>
  <c r="BO23" i="32"/>
  <c r="BR102" i="32"/>
  <c r="AX112" i="32"/>
  <c r="BI70" i="32"/>
  <c r="BL38" i="32"/>
  <c r="BL24" i="32"/>
  <c r="BN42" i="32"/>
  <c r="BR119" i="32"/>
  <c r="AW118" i="32"/>
  <c r="AZ45" i="32"/>
  <c r="BP95" i="32"/>
  <c r="BQ103" i="32"/>
  <c r="BF110" i="32"/>
  <c r="BT55" i="32"/>
  <c r="BK79" i="32"/>
  <c r="BA115" i="32"/>
  <c r="BI20" i="32"/>
  <c r="BM79" i="32"/>
  <c r="AV91" i="32"/>
  <c r="AY117" i="32"/>
  <c r="BS46" i="32"/>
  <c r="AD102" i="32"/>
  <c r="BL27" i="32"/>
  <c r="BP81" i="32"/>
  <c r="AV76" i="32"/>
  <c r="BJ39" i="32"/>
  <c r="BK80" i="32"/>
  <c r="W117" i="32"/>
  <c r="AB13" i="32"/>
  <c r="BQ22" i="32"/>
  <c r="BI82" i="32"/>
  <c r="BO76" i="32"/>
  <c r="BR44" i="32"/>
  <c r="AE51" i="32"/>
  <c r="BL110" i="32"/>
  <c r="BO55" i="32"/>
  <c r="BI50" i="32"/>
  <c r="AE109" i="32"/>
  <c r="BR92" i="32"/>
  <c r="X37" i="32"/>
  <c r="BL117" i="32"/>
  <c r="BT90" i="32"/>
  <c r="BN96" i="32"/>
  <c r="BF103" i="32"/>
  <c r="BP46" i="32"/>
  <c r="AV73" i="32"/>
  <c r="Z61" i="32"/>
  <c r="BS47" i="32"/>
  <c r="BR38" i="32"/>
  <c r="BQ116" i="32"/>
  <c r="BQ5" i="32"/>
  <c r="AE113" i="32"/>
  <c r="BQ92" i="32"/>
  <c r="BS23" i="32"/>
  <c r="BJ103" i="32"/>
  <c r="AY103" i="32"/>
  <c r="BQ64" i="32"/>
  <c r="BS101" i="32"/>
  <c r="BS9" i="32"/>
  <c r="AK93" i="32"/>
  <c r="BB73" i="32"/>
  <c r="BM102" i="32"/>
  <c r="BT119" i="32"/>
  <c r="BS85" i="32"/>
  <c r="AW103" i="32"/>
  <c r="BK81" i="32"/>
  <c r="AW64" i="32"/>
  <c r="AV27" i="32"/>
  <c r="AW69" i="32"/>
  <c r="BR110" i="32"/>
  <c r="BJ118" i="32"/>
  <c r="BB115" i="32"/>
  <c r="BL67" i="32"/>
  <c r="BB85" i="32"/>
  <c r="BR21" i="32"/>
  <c r="AV94" i="32"/>
  <c r="BO87" i="32"/>
  <c r="BK107" i="32"/>
  <c r="BL74" i="32"/>
  <c r="BG98" i="32"/>
  <c r="BL71" i="32"/>
  <c r="BR57" i="32"/>
  <c r="BO70" i="32"/>
  <c r="BO108" i="32"/>
  <c r="BS22" i="32"/>
  <c r="BP112" i="32"/>
  <c r="BK119" i="32"/>
  <c r="BI106" i="32"/>
  <c r="BP21" i="32"/>
  <c r="BA58" i="32"/>
  <c r="BC76" i="32"/>
  <c r="BK67" i="32"/>
  <c r="BO18" i="32"/>
  <c r="BP10" i="32"/>
  <c r="BD50" i="32"/>
  <c r="BO41" i="32"/>
  <c r="BR67" i="32"/>
  <c r="BM74" i="32"/>
  <c r="BB95" i="32"/>
  <c r="BB81" i="32"/>
  <c r="BN11" i="32"/>
  <c r="BA98" i="32"/>
  <c r="AV32" i="32"/>
  <c r="BT41" i="32"/>
  <c r="AS5" i="32"/>
  <c r="W61" i="32"/>
  <c r="BI116" i="32"/>
  <c r="BQ56" i="32"/>
  <c r="AF19" i="32"/>
  <c r="BO96" i="32"/>
  <c r="BS63" i="32"/>
  <c r="AG91" i="32"/>
  <c r="X50" i="32"/>
  <c r="BN111" i="32"/>
  <c r="BI57" i="32"/>
  <c r="BR51" i="32"/>
  <c r="BQ11" i="32"/>
  <c r="AB105" i="32"/>
  <c r="BT93" i="32"/>
  <c r="BO30" i="32"/>
  <c r="BL25" i="32"/>
  <c r="BB22" i="32"/>
  <c r="BN74" i="32"/>
  <c r="X71" i="32"/>
  <c r="BT100" i="32"/>
  <c r="BP49" i="32"/>
  <c r="BR58" i="32"/>
  <c r="BM106" i="32"/>
  <c r="BT12" i="32"/>
  <c r="BD54" i="32"/>
  <c r="AV47" i="32"/>
  <c r="BK20" i="32"/>
  <c r="BQ7" i="32"/>
  <c r="BR78" i="32"/>
  <c r="BD95" i="32"/>
  <c r="AW20" i="32"/>
  <c r="BQ69" i="32"/>
  <c r="BJ102" i="32"/>
  <c r="BN68" i="32"/>
  <c r="BG81" i="32"/>
  <c r="BS28" i="32"/>
  <c r="BS49" i="32"/>
  <c r="BB99" i="32"/>
  <c r="BR28" i="32"/>
  <c r="BQ114" i="32"/>
  <c r="BM96" i="32"/>
  <c r="BP78" i="32"/>
  <c r="BS44" i="32"/>
  <c r="AW84" i="32"/>
  <c r="BO32" i="32"/>
  <c r="BJ104" i="32"/>
  <c r="BD8" i="32"/>
  <c r="BK69" i="32"/>
  <c r="BN71" i="32"/>
  <c r="BJ77" i="32"/>
  <c r="BP117" i="32"/>
  <c r="BK31" i="32"/>
  <c r="AV66" i="32"/>
  <c r="BG106" i="32"/>
  <c r="AW65" i="32"/>
  <c r="BM87" i="32"/>
  <c r="BQ73" i="32"/>
  <c r="BT33" i="32"/>
  <c r="BC80" i="32"/>
  <c r="BM23" i="32"/>
  <c r="BT21" i="32"/>
  <c r="BS33" i="32"/>
  <c r="BK111" i="32"/>
  <c r="AY115" i="32"/>
  <c r="BP38" i="32"/>
  <c r="BQ33" i="32"/>
  <c r="BS19" i="32"/>
  <c r="AW101" i="32"/>
  <c r="BK92" i="32"/>
  <c r="BE53" i="32"/>
  <c r="BT99" i="32"/>
  <c r="AY94" i="32"/>
  <c r="BT57" i="32"/>
  <c r="BD24" i="32"/>
  <c r="BA90" i="32"/>
  <c r="BB107" i="32"/>
  <c r="BO22" i="32"/>
  <c r="BI83" i="32"/>
  <c r="BK64" i="32"/>
  <c r="BG75" i="32"/>
  <c r="BC64" i="32"/>
  <c r="BD13" i="32"/>
  <c r="AY106" i="32"/>
  <c r="AD18" i="32"/>
  <c r="AG41" i="32"/>
  <c r="BM81" i="32"/>
  <c r="BQ31" i="32"/>
  <c r="AG86" i="32"/>
  <c r="BM110" i="32"/>
  <c r="BO45" i="32"/>
  <c r="AO83" i="32"/>
  <c r="AG100" i="32"/>
  <c r="BJ95" i="32"/>
  <c r="BL32" i="32"/>
  <c r="BS26" i="32"/>
  <c r="BD108" i="32"/>
  <c r="AP116" i="32"/>
  <c r="BP75" i="32"/>
  <c r="BS110" i="32"/>
  <c r="BK4" i="32"/>
  <c r="BT97" i="32"/>
  <c r="BJ56" i="32"/>
  <c r="AR49" i="32"/>
  <c r="BP82" i="32"/>
  <c r="BM109" i="32"/>
  <c r="BJ24" i="32"/>
  <c r="BP100" i="32"/>
  <c r="BG109" i="32"/>
  <c r="BL102" i="32"/>
  <c r="BP86" i="32"/>
  <c r="BP94" i="32"/>
  <c r="BD102" i="32"/>
  <c r="BQ44" i="32"/>
  <c r="BF71" i="32"/>
  <c r="AD63" i="32"/>
  <c r="AE37" i="32"/>
  <c r="BR69" i="32"/>
  <c r="BS38" i="32"/>
  <c r="BI98" i="32"/>
  <c r="AZ119" i="32"/>
  <c r="BI7" i="32"/>
  <c r="BD74" i="32"/>
  <c r="BA91" i="32"/>
  <c r="BR12" i="32"/>
  <c r="BI55" i="32"/>
  <c r="BK47" i="32"/>
  <c r="BP7" i="32"/>
  <c r="BL97" i="32"/>
  <c r="BD113" i="32"/>
  <c r="BI52" i="32"/>
  <c r="AM108" i="32"/>
  <c r="AW108" i="32"/>
  <c r="BP26" i="32"/>
  <c r="BR45" i="32"/>
  <c r="BL91" i="32"/>
  <c r="BR4" i="32"/>
  <c r="BD47" i="32"/>
  <c r="AW81" i="32"/>
  <c r="AZ44" i="32"/>
  <c r="BO51" i="32"/>
  <c r="BI39" i="32"/>
  <c r="BC119" i="32"/>
  <c r="BT87" i="32"/>
  <c r="AV108" i="32"/>
  <c r="BK85" i="32"/>
  <c r="BP103" i="32"/>
  <c r="BP69" i="32"/>
  <c r="BC96" i="32"/>
  <c r="BO82" i="32"/>
  <c r="BF97" i="32"/>
  <c r="BF84" i="32"/>
  <c r="BI24" i="32"/>
  <c r="BE111" i="32"/>
  <c r="AZ34" i="32"/>
  <c r="BS117" i="32"/>
  <c r="BO78" i="32"/>
  <c r="BN6" i="32"/>
  <c r="AV4" i="32"/>
  <c r="AY58" i="32"/>
  <c r="BA71" i="32"/>
  <c r="BQ65" i="32"/>
  <c r="BO14" i="32"/>
  <c r="BE118" i="32"/>
  <c r="AZ49" i="32"/>
  <c r="BS32" i="32"/>
  <c r="AD64" i="32"/>
  <c r="BS66" i="32"/>
  <c r="BN57" i="32"/>
  <c r="AD23" i="32"/>
  <c r="AL68" i="32"/>
  <c r="BI65" i="32"/>
  <c r="BS8" i="32"/>
  <c r="V51" i="32"/>
  <c r="BQ68" i="32"/>
  <c r="BK27" i="32"/>
  <c r="AJ14" i="32"/>
  <c r="AR102" i="32"/>
  <c r="BR76" i="32"/>
  <c r="BN112" i="32"/>
  <c r="BM5" i="32"/>
  <c r="BF90" i="32"/>
  <c r="BP102" i="32"/>
  <c r="BL57" i="32"/>
  <c r="BN83" i="32"/>
  <c r="Z21" i="32"/>
  <c r="BJ76" i="32"/>
  <c r="BR39" i="32"/>
  <c r="BP109" i="32"/>
  <c r="BL66" i="32"/>
  <c r="BK109" i="32"/>
  <c r="BJ96" i="32"/>
  <c r="BS58" i="32"/>
  <c r="BG91" i="32"/>
  <c r="BN50" i="32"/>
  <c r="BT44" i="32"/>
  <c r="BT53" i="32"/>
  <c r="BI104" i="32"/>
  <c r="BP11" i="32"/>
  <c r="BB53" i="32"/>
  <c r="BT118" i="32"/>
  <c r="AL96" i="32"/>
  <c r="BN37" i="32"/>
  <c r="BT8" i="32"/>
  <c r="BL56" i="32"/>
  <c r="AX100" i="32"/>
  <c r="BF96" i="32"/>
  <c r="BT103" i="32"/>
  <c r="BA63" i="32"/>
  <c r="BA83" i="32"/>
  <c r="BK19" i="32"/>
  <c r="BS97" i="32"/>
  <c r="BG101" i="32"/>
  <c r="BO62" i="32"/>
  <c r="BK97" i="32"/>
  <c r="BK8" i="32"/>
  <c r="AI92" i="32"/>
  <c r="BG71" i="32"/>
  <c r="BM95" i="32"/>
  <c r="BN114" i="32"/>
  <c r="BJ81" i="32"/>
  <c r="BE101" i="32"/>
  <c r="BQ77" i="32"/>
  <c r="BG62" i="32"/>
  <c r="BF25" i="32"/>
  <c r="BQ13" i="32"/>
  <c r="BM92" i="32"/>
  <c r="BG97" i="32"/>
  <c r="BO53" i="32"/>
  <c r="BJ84" i="32"/>
  <c r="BI78" i="32"/>
  <c r="BN70" i="32"/>
  <c r="BL29" i="32"/>
  <c r="AY78" i="32"/>
  <c r="BO29" i="32"/>
  <c r="BI90" i="32"/>
  <c r="BP70" i="32"/>
  <c r="AX80" i="32"/>
  <c r="BD67" i="32"/>
  <c r="AV18" i="32"/>
  <c r="BS51" i="32"/>
  <c r="BO11" i="32"/>
  <c r="AY91" i="32"/>
  <c r="AM101" i="32"/>
  <c r="BM32" i="32"/>
  <c r="BC49" i="32"/>
  <c r="BJ98" i="32"/>
  <c r="AW93" i="32"/>
  <c r="BR54" i="32"/>
  <c r="BB23" i="32"/>
  <c r="AW86" i="32"/>
  <c r="W97" i="32"/>
  <c r="BO6" i="32"/>
  <c r="AD48" i="32"/>
  <c r="BL107" i="32"/>
  <c r="BI87" i="32"/>
  <c r="BB108" i="32"/>
  <c r="AF95" i="32"/>
  <c r="BM43" i="32"/>
  <c r="BR112" i="32"/>
  <c r="Z79" i="32"/>
  <c r="BR103" i="32"/>
  <c r="BN58" i="32"/>
  <c r="BL85" i="32"/>
  <c r="AV105" i="32"/>
  <c r="AI38" i="32"/>
  <c r="BL77" i="32"/>
  <c r="BT40" i="32"/>
  <c r="BQ58" i="32"/>
  <c r="Z103" i="32"/>
  <c r="BL54" i="32"/>
  <c r="BN21" i="32"/>
  <c r="BR87" i="32"/>
  <c r="BT47" i="32"/>
  <c r="BM73" i="32"/>
  <c r="BM55" i="32"/>
  <c r="BI21" i="32"/>
  <c r="BQ110" i="32"/>
  <c r="BK7" i="32"/>
  <c r="BK108" i="32"/>
  <c r="BM22" i="32"/>
  <c r="BL98" i="32"/>
  <c r="BA108" i="32"/>
  <c r="BN98" i="32"/>
  <c r="BP79" i="32"/>
  <c r="X6" i="32"/>
  <c r="BQ113" i="32"/>
  <c r="BC101" i="32"/>
  <c r="BP14" i="32"/>
  <c r="BD81" i="32"/>
  <c r="BP104" i="32"/>
  <c r="BJ51" i="32"/>
  <c r="BF42" i="32"/>
  <c r="BG57" i="32"/>
  <c r="BR99" i="32"/>
  <c r="BT66" i="32"/>
  <c r="BE80" i="32"/>
  <c r="BQ26" i="32"/>
  <c r="BM46" i="32"/>
  <c r="BB97" i="32"/>
  <c r="BL23" i="32"/>
  <c r="BK106" i="32"/>
  <c r="BK95" i="32"/>
  <c r="BI77" i="32"/>
  <c r="BK40" i="32"/>
  <c r="BG82" i="32"/>
  <c r="BM29" i="32"/>
  <c r="BP99" i="32"/>
  <c r="V108" i="32"/>
  <c r="BN90" i="32"/>
  <c r="BI62" i="32"/>
  <c r="AY77" i="32"/>
  <c r="BP20" i="32"/>
  <c r="BS34" i="32"/>
  <c r="BK42" i="32"/>
  <c r="BN30" i="32"/>
  <c r="BG116" i="32"/>
  <c r="BT82" i="32"/>
  <c r="BT68" i="32"/>
  <c r="BQ20" i="32"/>
  <c r="BL12" i="32"/>
  <c r="AV52" i="32"/>
  <c r="BJ48" i="32"/>
  <c r="BP73" i="32"/>
  <c r="AW112" i="32"/>
  <c r="BD90" i="32"/>
  <c r="BE61" i="32"/>
  <c r="BP64" i="32"/>
  <c r="BD85" i="32"/>
  <c r="BE30" i="32"/>
  <c r="BS115" i="32"/>
  <c r="BK76" i="32"/>
  <c r="BN4" i="32"/>
  <c r="AS118" i="32"/>
  <c r="BF56" i="32"/>
  <c r="BN108" i="32"/>
  <c r="BL101" i="32"/>
  <c r="AG84" i="32"/>
  <c r="BN85" i="32"/>
  <c r="BJ64" i="32"/>
  <c r="BJ110" i="32"/>
  <c r="Z6" i="32"/>
  <c r="BI25" i="32"/>
  <c r="BM85" i="32"/>
  <c r="AG45" i="32"/>
  <c r="BN78" i="32"/>
  <c r="BJ42" i="32"/>
  <c r="BL62" i="32"/>
  <c r="BR114" i="32"/>
  <c r="W31" i="32"/>
  <c r="BN55" i="32"/>
  <c r="BP22" i="32"/>
  <c r="BR33" i="32"/>
  <c r="AF7" i="32"/>
  <c r="BN32" i="32"/>
  <c r="X38" i="32"/>
  <c r="BT67" i="32"/>
  <c r="BP29" i="32"/>
  <c r="BI32" i="32"/>
  <c r="BK114" i="32"/>
  <c r="AW110" i="32"/>
  <c r="BI74" i="32"/>
  <c r="BR118" i="32"/>
  <c r="BO104" i="32"/>
  <c r="BO94" i="32"/>
  <c r="BM56" i="32"/>
  <c r="BE90" i="32"/>
  <c r="BO47" i="32"/>
  <c r="BR43" i="32"/>
  <c r="AN67" i="32"/>
  <c r="BM90" i="32"/>
  <c r="BJ94" i="32"/>
  <c r="AX107" i="32"/>
  <c r="BP84" i="32"/>
  <c r="BN52" i="32"/>
  <c r="BJ8" i="32"/>
  <c r="BQ70" i="32"/>
  <c r="X49" i="32"/>
  <c r="BP68" i="32"/>
  <c r="BJ37" i="32"/>
  <c r="BN95" i="32"/>
  <c r="AV118" i="32"/>
  <c r="BK5" i="32"/>
  <c r="AZ73" i="32"/>
  <c r="BF86" i="32"/>
  <c r="BL9" i="32"/>
  <c r="BS53" i="32"/>
  <c r="BN45" i="32"/>
  <c r="BL6" i="32"/>
  <c r="BT94" i="32"/>
  <c r="BF111" i="32"/>
  <c r="BL48" i="32"/>
  <c r="AP38" i="32"/>
  <c r="BP61" i="32"/>
  <c r="BQ28" i="32"/>
  <c r="BM83" i="32"/>
  <c r="BF113" i="32"/>
  <c r="BD115" i="32"/>
  <c r="BN118" i="32"/>
  <c r="BR86" i="32"/>
  <c r="BC95" i="32"/>
  <c r="BL49" i="32"/>
  <c r="BQ101" i="32"/>
  <c r="BA95" i="32"/>
  <c r="BN63" i="32"/>
  <c r="AZ29" i="32"/>
  <c r="AZ93" i="32"/>
  <c r="AD52" i="32"/>
  <c r="BN73" i="32"/>
  <c r="BS65" i="32"/>
  <c r="BM82" i="32"/>
  <c r="AZ99" i="32"/>
  <c r="BF53" i="32"/>
  <c r="BA12" i="32"/>
  <c r="BI47" i="32"/>
  <c r="BK10" i="32"/>
  <c r="BA87" i="32"/>
  <c r="AK100" i="32"/>
  <c r="BT25" i="32"/>
  <c r="BP19" i="32"/>
  <c r="BK54" i="32"/>
  <c r="BJ99" i="32"/>
  <c r="BK101" i="32"/>
  <c r="BK39" i="32"/>
  <c r="BK84" i="32"/>
  <c r="V97" i="32"/>
  <c r="BR113" i="32"/>
  <c r="BM62" i="32"/>
  <c r="AP63" i="32"/>
  <c r="BP56" i="32"/>
  <c r="BR23" i="32"/>
  <c r="BL37" i="32"/>
  <c r="BP113" i="32"/>
  <c r="AS72" i="32"/>
  <c r="BP33" i="32"/>
  <c r="BM111" i="32"/>
  <c r="BO99" i="32"/>
  <c r="V41" i="32"/>
  <c r="BQ111" i="32"/>
  <c r="AB12" i="32"/>
  <c r="BP42" i="32"/>
  <c r="BM118" i="32"/>
  <c r="BR106" i="32"/>
  <c r="BM78" i="32"/>
  <c r="BC86" i="32"/>
  <c r="BT39" i="32"/>
  <c r="BO64" i="32"/>
  <c r="BI71" i="32"/>
  <c r="BP53" i="32"/>
  <c r="BS18" i="32"/>
  <c r="BQ107" i="32"/>
  <c r="BO5" i="32"/>
  <c r="BI107" i="32"/>
  <c r="V12" i="32"/>
  <c r="BM67" i="32"/>
  <c r="BO63" i="32"/>
  <c r="AZ85" i="32"/>
  <c r="BK38" i="32"/>
  <c r="BN8" i="32"/>
  <c r="BA97" i="32"/>
  <c r="BF108" i="32"/>
  <c r="Y76" i="32"/>
  <c r="BL34" i="32"/>
  <c r="BP6" i="32"/>
  <c r="BJ54" i="32"/>
  <c r="BF98" i="32"/>
  <c r="AV95" i="32"/>
  <c r="BM99" i="32"/>
  <c r="AV62" i="32"/>
  <c r="AX81" i="32"/>
  <c r="BI18" i="32"/>
  <c r="BT95" i="32"/>
  <c r="BC100" i="32"/>
  <c r="BI58" i="32"/>
  <c r="BQ93" i="32"/>
  <c r="BM6" i="32"/>
  <c r="Z62" i="32"/>
  <c r="BR30" i="32"/>
  <c r="BE116" i="32"/>
  <c r="BQ42" i="32"/>
  <c r="AZ95" i="32"/>
  <c r="X34" i="32"/>
  <c r="BJ86" i="32"/>
  <c r="BR56" i="32"/>
  <c r="BE73" i="32"/>
  <c r="BN14" i="32"/>
  <c r="BN119" i="32"/>
  <c r="BS80" i="32"/>
  <c r="BL8" i="32"/>
  <c r="AX5" i="32"/>
  <c r="BC61" i="32"/>
  <c r="W74" i="32"/>
  <c r="BM12" i="32"/>
  <c r="AZ110" i="32"/>
  <c r="BN24" i="32"/>
  <c r="BG64" i="32"/>
  <c r="BA34" i="32"/>
  <c r="BK18" i="32"/>
  <c r="BG110" i="32"/>
  <c r="BB87" i="32"/>
  <c r="BC58" i="32"/>
  <c r="BO56" i="32"/>
  <c r="BE78" i="32"/>
  <c r="BO74" i="32"/>
  <c r="BG105" i="32"/>
  <c r="BI11" i="32"/>
  <c r="BR80" i="32"/>
  <c r="BO111" i="32"/>
  <c r="BI118" i="32"/>
  <c r="BP83" i="32"/>
  <c r="X10" i="32"/>
  <c r="BN97" i="32"/>
  <c r="BP37" i="32"/>
  <c r="AI5" i="32"/>
  <c r="BR34" i="32"/>
  <c r="BO112" i="32"/>
  <c r="BO101" i="32"/>
  <c r="BN76" i="32"/>
  <c r="AC27" i="32"/>
  <c r="BS112" i="32"/>
  <c r="BI95" i="32"/>
  <c r="BO73" i="32"/>
  <c r="Z46" i="32"/>
  <c r="BS91" i="32"/>
  <c r="AE12" i="32"/>
  <c r="BR20" i="32"/>
  <c r="AA49" i="32"/>
  <c r="BT77" i="32"/>
  <c r="BL45" i="32"/>
  <c r="BJ108" i="32"/>
  <c r="BQ8" i="32"/>
  <c r="BM15" i="32"/>
  <c r="BS30" i="32"/>
  <c r="BL112" i="32"/>
  <c r="BE108" i="32"/>
  <c r="BO71" i="32"/>
  <c r="BP114" i="32"/>
  <c r="BM103" i="32"/>
  <c r="Z68" i="32"/>
  <c r="BQ39" i="32"/>
  <c r="BK30" i="32"/>
  <c r="BR107" i="32"/>
  <c r="AV116" i="32"/>
  <c r="BI76" i="32"/>
  <c r="BT50" i="32"/>
  <c r="AW72" i="32"/>
  <c r="AF30" i="32"/>
  <c r="BK110" i="32"/>
  <c r="BA100" i="32"/>
  <c r="BI13" i="32"/>
  <c r="BB80" i="32"/>
  <c r="BR100" i="32"/>
  <c r="BK48" i="32"/>
  <c r="BD41" i="32"/>
  <c r="BC56" i="32"/>
  <c r="BL96" i="32"/>
  <c r="BM65" i="32"/>
  <c r="BC79" i="32"/>
  <c r="BP24" i="32"/>
  <c r="BN43" i="32"/>
  <c r="AV96" i="32"/>
  <c r="BE65" i="32"/>
  <c r="BQ106" i="32"/>
  <c r="BQ117" i="32"/>
  <c r="BO7" i="32"/>
  <c r="AV77" i="32"/>
  <c r="AF82" i="32"/>
  <c r="BR53" i="32"/>
  <c r="BJ22" i="32"/>
  <c r="BM76" i="32"/>
  <c r="AX111" i="32"/>
  <c r="BN53" i="32"/>
  <c r="BS12" i="32"/>
  <c r="BE92" i="32"/>
  <c r="AO102" i="32"/>
  <c r="BR40" i="32"/>
  <c r="AJ58" i="32"/>
  <c r="BS111" i="32"/>
  <c r="BD70" i="32"/>
  <c r="AZ103" i="32"/>
  <c r="AZ39" i="32"/>
  <c r="AW18" i="32"/>
  <c r="AD9" i="32"/>
  <c r="BQ71" i="32"/>
  <c r="BK62" i="32"/>
  <c r="BN79" i="32"/>
  <c r="AZ96" i="32"/>
  <c r="BB52" i="32"/>
  <c r="BP91" i="32"/>
  <c r="BS102" i="32"/>
  <c r="BO77" i="32"/>
  <c r="BN64" i="32"/>
  <c r="BK26" i="32"/>
  <c r="BO92" i="32"/>
  <c r="BT14" i="32"/>
  <c r="V42" i="32"/>
  <c r="BJ79" i="32"/>
  <c r="BL116" i="32"/>
  <c r="Z14" i="32"/>
  <c r="BO117" i="32"/>
  <c r="BL80" i="32"/>
  <c r="BO65" i="32"/>
  <c r="BM25" i="32"/>
  <c r="BQ76" i="32"/>
  <c r="BO58" i="32"/>
  <c r="BJ49" i="32"/>
  <c r="BO102" i="32"/>
  <c r="BA85" i="32"/>
  <c r="BN104" i="32"/>
  <c r="BP71" i="32"/>
  <c r="BF46" i="32"/>
  <c r="BL92" i="32"/>
  <c r="BT72" i="32"/>
  <c r="BN67" i="32"/>
  <c r="AZ79" i="32"/>
  <c r="BQ83" i="32"/>
  <c r="AX108" i="32"/>
  <c r="BI38" i="32"/>
  <c r="BD117" i="32"/>
  <c r="BN25" i="32"/>
  <c r="BQ66" i="32"/>
  <c r="BA52" i="32"/>
  <c r="BL106" i="32"/>
  <c r="BD55" i="32"/>
  <c r="BT22" i="32"/>
  <c r="BI117" i="32"/>
  <c r="AW48" i="32"/>
  <c r="BO27" i="32"/>
  <c r="AF42" i="32"/>
  <c r="BL65" i="32"/>
  <c r="BM54" i="32"/>
  <c r="BS72" i="32"/>
  <c r="BC84" i="32"/>
  <c r="BL75" i="32"/>
  <c r="BE81" i="32"/>
  <c r="BS45" i="32"/>
  <c r="AV20" i="32"/>
  <c r="AW79" i="32"/>
  <c r="AF31" i="32"/>
  <c r="AV112" i="32"/>
  <c r="BD98" i="32"/>
  <c r="BM4" i="32"/>
  <c r="AX53" i="32"/>
  <c r="BC28" i="32"/>
  <c r="BF92" i="32"/>
  <c r="AD24" i="32"/>
  <c r="BK112" i="32"/>
  <c r="BT117" i="32"/>
  <c r="BE52" i="32"/>
  <c r="BT10" i="32"/>
  <c r="AX70" i="32"/>
  <c r="BE23" i="32"/>
  <c r="BG54" i="32"/>
  <c r="BL83" i="32"/>
  <c r="BP44" i="32"/>
  <c r="BA103" i="32"/>
  <c r="AS111" i="32"/>
  <c r="BQ80" i="32"/>
  <c r="BB46" i="32"/>
  <c r="BN46" i="32"/>
  <c r="AM90" i="32"/>
  <c r="BA51" i="32"/>
  <c r="AO119" i="32"/>
  <c r="AW24" i="32"/>
  <c r="AJ62" i="32"/>
  <c r="BL28" i="32"/>
  <c r="BB43" i="32"/>
  <c r="AO68" i="32"/>
  <c r="BE21" i="32"/>
  <c r="AP100" i="32"/>
  <c r="AO100" i="32"/>
  <c r="BS41" i="32"/>
  <c r="AK107" i="32"/>
  <c r="BC44" i="32"/>
  <c r="AV12" i="32"/>
  <c r="AR115" i="32"/>
  <c r="AL37" i="32"/>
  <c r="AI75" i="32"/>
  <c r="BS56" i="32"/>
  <c r="BG100" i="32"/>
  <c r="AS84" i="32"/>
  <c r="BF44" i="32"/>
  <c r="AQ115" i="32"/>
  <c r="AW12" i="32"/>
  <c r="AV100" i="32"/>
  <c r="BJ67" i="32"/>
  <c r="BP40" i="32"/>
  <c r="BL4" i="32"/>
  <c r="BM58" i="32"/>
  <c r="BQ38" i="32"/>
  <c r="BR14" i="32"/>
  <c r="BS50" i="32"/>
  <c r="BR105" i="32"/>
  <c r="BJ72" i="32"/>
  <c r="BS37" i="32"/>
  <c r="AX28" i="32"/>
  <c r="BT61" i="32"/>
  <c r="BO24" i="32"/>
  <c r="BJ33" i="32"/>
  <c r="BJ78" i="32"/>
  <c r="BI56" i="32"/>
  <c r="AX82" i="32"/>
  <c r="BS4" i="32"/>
  <c r="AZ74" i="32"/>
  <c r="BS76" i="32"/>
  <c r="BF69" i="32"/>
  <c r="BF14" i="32"/>
  <c r="BK13" i="32"/>
  <c r="BT76" i="32"/>
  <c r="BD87" i="32"/>
  <c r="BL52" i="32"/>
  <c r="AZ22" i="32"/>
  <c r="BE83" i="32"/>
  <c r="AG6" i="32"/>
  <c r="AV119" i="32"/>
  <c r="BB102" i="32"/>
  <c r="BJ14" i="32"/>
  <c r="BG55" i="32"/>
  <c r="BL94" i="32"/>
  <c r="BS55" i="32"/>
  <c r="BE114" i="32"/>
  <c r="AM115" i="32"/>
  <c r="BF52" i="32"/>
  <c r="BL93" i="32"/>
  <c r="BS116" i="32"/>
  <c r="AX58" i="32"/>
  <c r="AZ87" i="32"/>
  <c r="BL118" i="32"/>
  <c r="AY10" i="32"/>
  <c r="BE41" i="32"/>
  <c r="AE75" i="32"/>
  <c r="BK45" i="32"/>
  <c r="BN26" i="32"/>
  <c r="BM63" i="32"/>
  <c r="BC77" i="32"/>
  <c r="AV46" i="32"/>
  <c r="BA5" i="32"/>
  <c r="BB25" i="32"/>
  <c r="BR18" i="32"/>
  <c r="AZ108" i="32"/>
  <c r="BA73" i="32"/>
  <c r="BS118" i="32"/>
  <c r="BD107" i="32"/>
  <c r="BJ32" i="32"/>
  <c r="BE44" i="32"/>
  <c r="AQ69" i="32"/>
  <c r="AY23" i="32"/>
  <c r="AS101" i="32"/>
  <c r="AM102" i="32"/>
  <c r="AR42" i="32"/>
  <c r="BO25" i="32"/>
  <c r="BE6" i="32"/>
  <c r="AS47" i="32"/>
  <c r="AP114" i="32"/>
  <c r="AP81" i="32"/>
  <c r="AJ75" i="32"/>
  <c r="BM72" i="32"/>
  <c r="AV74" i="32"/>
  <c r="AY20" i="32"/>
  <c r="BO93" i="32"/>
  <c r="AK98" i="32"/>
  <c r="AT18" i="32"/>
  <c r="AT53" i="32"/>
  <c r="BK23" i="32"/>
  <c r="AW41" i="32"/>
  <c r="AK66" i="32"/>
  <c r="BA18" i="32"/>
  <c r="AJ98" i="32"/>
  <c r="AK97" i="32"/>
  <c r="BM14" i="32"/>
  <c r="BM42" i="32"/>
  <c r="AO108" i="32"/>
  <c r="BR42" i="32"/>
  <c r="BI42" i="32"/>
  <c r="Z58" i="32"/>
  <c r="BM97" i="32"/>
  <c r="AV104" i="32"/>
  <c r="BS64" i="32"/>
  <c r="BJ113" i="32"/>
  <c r="BN7" i="32"/>
  <c r="AY50" i="32"/>
  <c r="BP28" i="32"/>
  <c r="BT5" i="32"/>
  <c r="BI109" i="32"/>
  <c r="AX119" i="32"/>
  <c r="BI33" i="32"/>
  <c r="AD62" i="32"/>
  <c r="AV99" i="32"/>
  <c r="BA66" i="32"/>
  <c r="BT107" i="32"/>
  <c r="BS75" i="32"/>
  <c r="AC84" i="32"/>
  <c r="BP80" i="32"/>
  <c r="AY33" i="32"/>
  <c r="BL76" i="32"/>
  <c r="BC118" i="32"/>
  <c r="AQ117" i="32"/>
  <c r="BB55" i="32"/>
  <c r="BR96" i="32"/>
  <c r="BT98" i="32"/>
  <c r="BB62" i="32"/>
  <c r="BD92" i="32"/>
  <c r="BF33" i="32"/>
  <c r="BR31" i="32"/>
  <c r="AX115" i="32"/>
  <c r="BE77" i="32"/>
  <c r="AQ96" i="32"/>
  <c r="BA117" i="32"/>
  <c r="BS105" i="32"/>
  <c r="BN31" i="32"/>
  <c r="BK68" i="32"/>
  <c r="AV64" i="32"/>
  <c r="BS6" i="32"/>
  <c r="BL46" i="32"/>
  <c r="AX14" i="32"/>
  <c r="AD38" i="32"/>
  <c r="BD109" i="32"/>
  <c r="BF93" i="32"/>
  <c r="BB118" i="32"/>
  <c r="BF51" i="32"/>
  <c r="BA27" i="32"/>
  <c r="BG84" i="32"/>
  <c r="Z83" i="32"/>
  <c r="BN110" i="32"/>
  <c r="BM115" i="32"/>
  <c r="BC51" i="32"/>
  <c r="BJ7" i="32"/>
  <c r="BC68" i="32"/>
  <c r="BI28" i="32"/>
  <c r="BG7" i="32"/>
  <c r="AI49" i="32"/>
  <c r="AS115" i="32"/>
  <c r="AR82" i="32"/>
  <c r="AP76" i="32"/>
  <c r="AB24" i="32"/>
  <c r="AY101" i="32"/>
  <c r="AV90" i="32"/>
  <c r="AY74" i="32"/>
  <c r="AI97" i="32"/>
  <c r="BN19" i="32"/>
  <c r="AI54" i="32"/>
  <c r="BJ47" i="32"/>
  <c r="BQ49" i="32"/>
  <c r="BR49" i="32"/>
  <c r="BD69" i="32"/>
  <c r="AM79" i="32"/>
  <c r="AC116" i="32"/>
  <c r="BI73" i="32"/>
  <c r="BO19" i="32"/>
  <c r="BM114" i="32"/>
  <c r="BP118" i="32"/>
  <c r="AJ112" i="32"/>
  <c r="AL79" i="32"/>
  <c r="Z43" i="32"/>
  <c r="BT106" i="32"/>
  <c r="AC4" i="32"/>
  <c r="BN10" i="32"/>
  <c r="BQ23" i="32"/>
  <c r="Z72" i="32"/>
  <c r="BI72" i="32"/>
  <c r="AF32" i="32"/>
  <c r="BR24" i="32"/>
  <c r="BR73" i="32"/>
  <c r="BA104" i="32"/>
  <c r="BQ63" i="32"/>
  <c r="BD116" i="32"/>
  <c r="BG95" i="32"/>
  <c r="BI86" i="32"/>
  <c r="BB93" i="32"/>
  <c r="BT110" i="32"/>
  <c r="AD31" i="32"/>
  <c r="AZ78" i="32"/>
  <c r="BL86" i="32"/>
  <c r="BT31" i="32"/>
  <c r="BL18" i="32"/>
  <c r="BL114" i="32"/>
  <c r="BK9" i="32"/>
  <c r="BG14" i="32"/>
  <c r="BL10" i="32"/>
  <c r="BG85" i="32"/>
  <c r="AI99" i="32"/>
  <c r="BT19" i="32"/>
  <c r="BQ118" i="32"/>
  <c r="BQ51" i="32"/>
  <c r="BR90" i="32"/>
  <c r="AZ66" i="32"/>
  <c r="AF111" i="32"/>
  <c r="BM119" i="32"/>
  <c r="AX78" i="32"/>
  <c r="AW55" i="32"/>
  <c r="BT34" i="32"/>
  <c r="AW73" i="32"/>
  <c r="BK49" i="32"/>
  <c r="BE96" i="32"/>
  <c r="BB117" i="32"/>
  <c r="BQ57" i="32"/>
  <c r="BA75" i="32"/>
  <c r="AZ97" i="32"/>
  <c r="AM110" i="32"/>
  <c r="BJ92" i="32"/>
  <c r="BL108" i="32"/>
  <c r="AV57" i="32"/>
  <c r="BF85" i="32"/>
  <c r="BO109" i="32"/>
  <c r="AW9" i="32"/>
  <c r="AW40" i="32"/>
  <c r="Z28" i="32"/>
  <c r="BP43" i="32"/>
  <c r="BJ21" i="32"/>
  <c r="BS57" i="32"/>
  <c r="BC75" i="32"/>
  <c r="AO46" i="32"/>
  <c r="BT9" i="32"/>
  <c r="BA92" i="32"/>
  <c r="BG78" i="32"/>
  <c r="AL98" i="32"/>
  <c r="BQ50" i="32"/>
  <c r="AL55" i="32"/>
  <c r="BT51" i="32"/>
  <c r="BT91" i="32"/>
  <c r="AX42" i="32"/>
  <c r="BC30" i="32"/>
  <c r="AL78" i="32"/>
  <c r="BA24" i="32"/>
  <c r="AJ37" i="32"/>
  <c r="BI40" i="32"/>
  <c r="BG43" i="32"/>
  <c r="BC50" i="32"/>
  <c r="BE31" i="32"/>
  <c r="BK21" i="32"/>
  <c r="Y100" i="32"/>
  <c r="AB38" i="32"/>
  <c r="BC97" i="32"/>
  <c r="AY83" i="32"/>
  <c r="AY67" i="32"/>
  <c r="AO94" i="32"/>
  <c r="BD99" i="32"/>
  <c r="BO118" i="32"/>
  <c r="BA111" i="32"/>
  <c r="X5" i="32"/>
  <c r="AY107" i="32"/>
  <c r="BP48" i="32"/>
  <c r="AG55" i="32"/>
  <c r="BS13" i="32"/>
  <c r="AB52" i="32"/>
  <c r="BR37" i="32"/>
  <c r="BT37" i="32"/>
  <c r="BB90" i="32"/>
  <c r="AZ105" i="32"/>
  <c r="BF105" i="32"/>
  <c r="BL44" i="32"/>
  <c r="BO33" i="32"/>
  <c r="BT96" i="32"/>
  <c r="BQ84" i="32"/>
  <c r="AA53" i="32"/>
  <c r="AV93" i="32"/>
  <c r="BQ27" i="32"/>
  <c r="BI26" i="32"/>
  <c r="BA99" i="32"/>
  <c r="BJ23" i="32"/>
  <c r="BQ21" i="32"/>
  <c r="BT73" i="32"/>
  <c r="BC87" i="32"/>
  <c r="BA57" i="32"/>
  <c r="BT49" i="32"/>
  <c r="BD76" i="32"/>
  <c r="BM57" i="32"/>
  <c r="BC104" i="32"/>
  <c r="BM9" i="32"/>
  <c r="BJ66" i="32"/>
  <c r="W54" i="32"/>
  <c r="BJ55" i="32"/>
  <c r="BK44" i="32"/>
  <c r="BT69" i="32"/>
  <c r="AY82" i="32"/>
  <c r="BB48" i="32"/>
  <c r="BR83" i="32"/>
  <c r="BI81" i="32"/>
  <c r="BI68" i="32"/>
  <c r="AY116" i="32"/>
  <c r="BE47" i="32"/>
  <c r="AV67" i="32"/>
  <c r="AR92" i="32"/>
  <c r="BQ90" i="32"/>
  <c r="BJ27" i="32"/>
  <c r="BN65" i="32"/>
  <c r="BF62" i="32"/>
  <c r="BF118" i="32"/>
  <c r="BP39" i="32"/>
  <c r="BD12" i="32"/>
  <c r="AC43" i="32"/>
  <c r="AZ107" i="32"/>
  <c r="AZ92" i="32"/>
  <c r="AZ116" i="32"/>
  <c r="BB50" i="32"/>
  <c r="BJ53" i="32"/>
  <c r="BI96" i="32"/>
  <c r="BA43" i="32"/>
  <c r="AZ32" i="32"/>
  <c r="AN79" i="32"/>
  <c r="BE27" i="32"/>
  <c r="AL38" i="32"/>
  <c r="BP52" i="32"/>
  <c r="BD77" i="32"/>
  <c r="AX10" i="32"/>
  <c r="AI119" i="32"/>
  <c r="BN22" i="32"/>
  <c r="AP102" i="32"/>
  <c r="BK12" i="32"/>
  <c r="BL33" i="32"/>
  <c r="AZ75" i="32"/>
  <c r="BB19" i="32"/>
  <c r="AV7" i="32"/>
  <c r="BC53" i="32"/>
  <c r="AG81" i="32"/>
  <c r="BQ119" i="32"/>
  <c r="BQ41" i="32"/>
  <c r="BF39" i="32"/>
  <c r="BB27" i="32"/>
  <c r="AT75" i="32"/>
  <c r="BF15" i="32"/>
  <c r="BK103" i="32"/>
  <c r="BP51" i="32"/>
  <c r="BK94" i="32"/>
  <c r="BE87" i="32"/>
  <c r="BP23" i="32"/>
  <c r="AB51" i="32"/>
  <c r="BE109" i="32"/>
  <c r="V43" i="32"/>
  <c r="BM7" i="32"/>
  <c r="BQ104" i="32"/>
  <c r="AZ68" i="32"/>
  <c r="BB70" i="32"/>
  <c r="AX84" i="32"/>
  <c r="BG96" i="32"/>
  <c r="BN5" i="32"/>
  <c r="BI46" i="32"/>
  <c r="BM53" i="32"/>
  <c r="AA33" i="32"/>
  <c r="AP9" i="32"/>
  <c r="AX105" i="32"/>
  <c r="BT64" i="32"/>
  <c r="BG77" i="32"/>
  <c r="BQ75" i="32"/>
  <c r="AX101" i="32"/>
  <c r="BB110" i="32"/>
  <c r="BM69" i="32"/>
  <c r="BT75" i="32"/>
  <c r="BE93" i="32"/>
  <c r="AW51" i="32"/>
  <c r="BL87" i="32"/>
  <c r="BO100" i="32"/>
  <c r="BP74" i="32"/>
  <c r="BR9" i="32"/>
  <c r="AB28" i="32"/>
  <c r="AZ114" i="32"/>
  <c r="BF100" i="32"/>
  <c r="BI12" i="32"/>
  <c r="BB54" i="32"/>
  <c r="BE29" i="32"/>
  <c r="BK117" i="32"/>
  <c r="BK6" i="32"/>
  <c r="BB109" i="32"/>
  <c r="BN103" i="32"/>
  <c r="BN34" i="32"/>
  <c r="BG45" i="32"/>
  <c r="AM74" i="32"/>
  <c r="BO37" i="32"/>
  <c r="BA94" i="32"/>
  <c r="AX110" i="32"/>
  <c r="BP54" i="32"/>
  <c r="BF73" i="32"/>
  <c r="BG94" i="32"/>
  <c r="AJ109" i="32"/>
  <c r="BT74" i="32"/>
  <c r="BT105" i="32"/>
  <c r="BF55" i="32"/>
  <c r="AZ84" i="32"/>
  <c r="BJ101" i="32"/>
  <c r="BT54" i="32"/>
  <c r="AX79" i="32"/>
  <c r="AZ11" i="32"/>
  <c r="BA4" i="32"/>
  <c r="BM38" i="32"/>
  <c r="AL104" i="32"/>
  <c r="BJ44" i="32"/>
  <c r="BP92" i="32"/>
  <c r="BE106" i="32"/>
  <c r="BI5" i="32"/>
  <c r="BI4" i="32"/>
  <c r="AV54" i="32"/>
  <c r="AS76" i="32"/>
  <c r="BD23" i="32"/>
  <c r="BR15" i="32"/>
  <c r="BE95" i="32"/>
  <c r="AS107" i="32"/>
  <c r="AZ109" i="32"/>
  <c r="BC24" i="32"/>
  <c r="AW97" i="32"/>
  <c r="BL50" i="32"/>
  <c r="BI112" i="32"/>
  <c r="BL113" i="32"/>
  <c r="AT113" i="32"/>
  <c r="AV117" i="32"/>
  <c r="AT98" i="32"/>
  <c r="BL72" i="32"/>
  <c r="BP18" i="32"/>
  <c r="BI108" i="32"/>
  <c r="V58" i="32"/>
  <c r="AW119" i="32"/>
  <c r="BO103" i="32"/>
  <c r="BI105" i="32"/>
  <c r="BP105" i="32"/>
  <c r="AZ104" i="32"/>
  <c r="BQ14" i="32"/>
  <c r="AV50" i="32"/>
  <c r="AL77" i="32"/>
  <c r="BN105" i="32"/>
  <c r="BL64" i="32"/>
  <c r="AY99" i="32"/>
  <c r="AX72" i="32"/>
  <c r="BN20" i="32"/>
  <c r="BT24" i="32"/>
  <c r="Z33" i="32"/>
  <c r="BK71" i="32"/>
  <c r="AW114" i="32"/>
  <c r="BP34" i="32"/>
  <c r="BN28" i="32"/>
  <c r="BD68" i="32"/>
  <c r="BG72" i="32"/>
  <c r="BI6" i="32"/>
  <c r="BT18" i="32"/>
  <c r="AY57" i="32"/>
  <c r="AW32" i="32"/>
  <c r="BJ19" i="32"/>
  <c r="BT20" i="32"/>
  <c r="BB113" i="32"/>
  <c r="AY87" i="32"/>
  <c r="BN94" i="32"/>
  <c r="BO86" i="32"/>
  <c r="AZ61" i="32"/>
  <c r="AX91" i="32"/>
  <c r="BD32" i="32"/>
  <c r="BA11" i="32"/>
  <c r="BS54" i="32"/>
  <c r="BB79" i="32"/>
  <c r="BK113" i="32"/>
  <c r="AW113" i="32"/>
  <c r="AX86" i="32"/>
  <c r="AZ27" i="32"/>
  <c r="AI56" i="32"/>
  <c r="BN81" i="32"/>
  <c r="BK74" i="32"/>
  <c r="BN56" i="32"/>
  <c r="BC114" i="32"/>
  <c r="BA46" i="32"/>
  <c r="BC65" i="32"/>
  <c r="AO91" i="32"/>
  <c r="BM86" i="32"/>
  <c r="BJ25" i="32"/>
  <c r="BR61" i="32"/>
  <c r="BT115" i="32"/>
  <c r="AW115" i="32"/>
  <c r="BK98" i="32"/>
  <c r="BG108" i="32"/>
  <c r="BO8" i="32"/>
  <c r="BL13" i="32"/>
  <c r="BD56" i="32"/>
  <c r="AP78" i="32"/>
  <c r="BG26" i="32"/>
  <c r="BQ81" i="32"/>
  <c r="BB57" i="32"/>
  <c r="BF72" i="32"/>
  <c r="BB45" i="32"/>
  <c r="BE24" i="32"/>
  <c r="AN55" i="32"/>
  <c r="AL102" i="32"/>
  <c r="AV43" i="32"/>
  <c r="AW104" i="32"/>
  <c r="AI86" i="32"/>
  <c r="BG46" i="32"/>
  <c r="AT116" i="32"/>
  <c r="BA15" i="32"/>
  <c r="BM75" i="32"/>
  <c r="BG102" i="32"/>
  <c r="BC113" i="32"/>
  <c r="AY104" i="32"/>
  <c r="BG48" i="32"/>
  <c r="AR73" i="32"/>
  <c r="BP63" i="32"/>
  <c r="W10" i="32"/>
  <c r="AG93" i="32"/>
  <c r="BK86" i="32"/>
  <c r="V18" i="32"/>
  <c r="BE102" i="32"/>
  <c r="BS113" i="32"/>
  <c r="BJ70" i="32"/>
  <c r="BL73" i="32"/>
  <c r="AX85" i="32"/>
  <c r="BO83" i="32"/>
  <c r="BN84" i="32"/>
  <c r="Y25" i="32"/>
  <c r="BN69" i="32"/>
  <c r="BA105" i="32"/>
  <c r="BL90" i="32"/>
  <c r="BR95" i="32"/>
  <c r="AX113" i="32"/>
  <c r="BM104" i="32"/>
  <c r="AJ42" i="32"/>
  <c r="BA102" i="32"/>
  <c r="BO113" i="32"/>
  <c r="AY86" i="32"/>
  <c r="BK11" i="32"/>
  <c r="BR72" i="32"/>
  <c r="AV51" i="32"/>
  <c r="AV84" i="32"/>
  <c r="BB94" i="32"/>
  <c r="AV37" i="32"/>
  <c r="BE13" i="32"/>
  <c r="BO68" i="32"/>
  <c r="BB86" i="32"/>
  <c r="BB78" i="32"/>
  <c r="BG119" i="32"/>
  <c r="BO110" i="32"/>
  <c r="BJ38" i="32"/>
  <c r="BR74" i="32"/>
  <c r="AX65" i="32"/>
  <c r="BQ10" i="32"/>
  <c r="BS52" i="32"/>
  <c r="BM105" i="32"/>
  <c r="BJ58" i="32"/>
  <c r="BN39" i="32"/>
  <c r="BC69" i="32"/>
  <c r="BG56" i="32"/>
  <c r="AV9" i="32"/>
  <c r="BT29" i="32"/>
  <c r="BS107" i="32"/>
  <c r="BB119" i="32"/>
  <c r="BF107" i="32"/>
  <c r="BS94" i="32"/>
  <c r="BT27" i="32"/>
  <c r="BD44" i="32"/>
  <c r="AK73" i="32"/>
  <c r="BM34" i="32"/>
  <c r="AW92" i="32"/>
  <c r="AZ106" i="32"/>
  <c r="BP41" i="32"/>
  <c r="AX69" i="32"/>
  <c r="BK32" i="32"/>
  <c r="BF58" i="32"/>
  <c r="BB74" i="32"/>
  <c r="BC47" i="32"/>
  <c r="BB26" i="32"/>
  <c r="AQ56" i="32"/>
  <c r="AT103" i="32"/>
  <c r="BK83" i="32"/>
  <c r="AQ110" i="32"/>
  <c r="BF45" i="32"/>
  <c r="BF13" i="32"/>
  <c r="AI117" i="32"/>
  <c r="AN38" i="32"/>
  <c r="AO76" i="32"/>
  <c r="BS25" i="32"/>
  <c r="AY42" i="32"/>
  <c r="AM67" i="32"/>
  <c r="BG19" i="32"/>
  <c r="AM99" i="32"/>
  <c r="AR98" i="32"/>
  <c r="BK70" i="32"/>
  <c r="BE54" i="32"/>
  <c r="BA68" i="32"/>
  <c r="AF77" i="32"/>
  <c r="AQ78" i="32"/>
  <c r="BK96" i="32"/>
  <c r="X20" i="32"/>
  <c r="AB29" i="32"/>
  <c r="BI94" i="32"/>
  <c r="BP67" i="32"/>
  <c r="BR46" i="32"/>
  <c r="BM61" i="32"/>
  <c r="BS48" i="32"/>
  <c r="BS27" i="32"/>
  <c r="Z74" i="32"/>
  <c r="BR81" i="32"/>
  <c r="BC70" i="32"/>
  <c r="BJ93" i="32"/>
  <c r="BJ45" i="32"/>
  <c r="BF101" i="32"/>
  <c r="BI79" i="32"/>
  <c r="AY113" i="32"/>
  <c r="BB66" i="32"/>
  <c r="BM31" i="32"/>
  <c r="AW57" i="32"/>
  <c r="BN109" i="32"/>
  <c r="BI14" i="32"/>
  <c r="BL20" i="32"/>
  <c r="BD104" i="32"/>
  <c r="BB67" i="32"/>
  <c r="BL22" i="32"/>
  <c r="BS67" i="32"/>
  <c r="BS15" i="32"/>
  <c r="BJ74" i="32"/>
  <c r="BP55" i="32"/>
  <c r="BC72" i="32"/>
  <c r="BQ52" i="32"/>
  <c r="AW99" i="32"/>
  <c r="BD119" i="32"/>
  <c r="BK63" i="32"/>
  <c r="BA77" i="32"/>
  <c r="BE100" i="32"/>
  <c r="BQ40" i="32"/>
  <c r="BC116" i="32"/>
  <c r="BK104" i="32"/>
  <c r="BD40" i="32"/>
  <c r="BQ9" i="32"/>
  <c r="BO31" i="32"/>
  <c r="BA55" i="32"/>
  <c r="BO52" i="32"/>
  <c r="AX77" i="32"/>
  <c r="BL109" i="32"/>
  <c r="BA109" i="32"/>
  <c r="BF83" i="32"/>
  <c r="AX26" i="32"/>
  <c r="AS54" i="32"/>
  <c r="BT70" i="32"/>
  <c r="BS71" i="32"/>
  <c r="BT52" i="32"/>
  <c r="BA112" i="32"/>
  <c r="AX45" i="32"/>
  <c r="BQ86" i="32"/>
  <c r="AZ6" i="32"/>
  <c r="AW47" i="32"/>
  <c r="AZ15" i="32"/>
  <c r="AL118" i="32"/>
  <c r="AP39" i="32"/>
  <c r="AM78" i="32"/>
  <c r="BT78" i="32"/>
  <c r="BC105" i="32"/>
  <c r="BA21" i="32"/>
  <c r="BR111" i="32"/>
  <c r="AN99" i="32"/>
  <c r="AJ20" i="32"/>
  <c r="AK55" i="32"/>
  <c r="BK22" i="32"/>
  <c r="BC5" i="32"/>
  <c r="AQ46" i="32"/>
  <c r="AM113" i="32"/>
  <c r="AN80" i="32"/>
  <c r="AM73" i="32"/>
  <c r="BI37" i="32"/>
  <c r="AI106" i="32"/>
  <c r="BG40" i="32"/>
  <c r="BB10" i="32"/>
  <c r="AO114" i="32"/>
  <c r="AJ34" i="32"/>
  <c r="BJ13" i="32"/>
  <c r="BJ46" i="32"/>
  <c r="BJ106" i="32"/>
  <c r="BS77" i="32"/>
  <c r="AO22" i="32"/>
  <c r="AB23" i="32"/>
  <c r="BK72" i="32"/>
  <c r="BI27" i="32"/>
  <c r="BP13" i="32"/>
  <c r="BQ12" i="32"/>
  <c r="BO15" i="32"/>
  <c r="BE110" i="32"/>
  <c r="BT111" i="32"/>
  <c r="BQ32" i="32"/>
  <c r="AV49" i="32"/>
  <c r="BN49" i="32"/>
  <c r="BJ4" i="32"/>
  <c r="BD80" i="32"/>
  <c r="BQ53" i="32"/>
  <c r="BL78" i="32"/>
  <c r="BB40" i="32"/>
  <c r="BQ85" i="32"/>
  <c r="BR82" i="32"/>
  <c r="BI63" i="32"/>
  <c r="BC92" i="32"/>
  <c r="BK73" i="32"/>
  <c r="BF64" i="32"/>
  <c r="BL69" i="32"/>
  <c r="AV82" i="32"/>
  <c r="BC107" i="32"/>
  <c r="BP50" i="32"/>
  <c r="BR8" i="32"/>
  <c r="BT112" i="32"/>
  <c r="AW43" i="32"/>
  <c r="BT84" i="32"/>
  <c r="BJ90" i="32"/>
  <c r="BJ71" i="32"/>
  <c r="BA118" i="32"/>
  <c r="BD51" i="32"/>
  <c r="BB68" i="32"/>
  <c r="BT71" i="32"/>
  <c r="BA79" i="32"/>
  <c r="BR41" i="32"/>
  <c r="BF18" i="32"/>
  <c r="BG76" i="32"/>
  <c r="AY92" i="32"/>
  <c r="BD25" i="32"/>
  <c r="BR101" i="32"/>
  <c r="BI54" i="32"/>
  <c r="BO34" i="32"/>
  <c r="BC63" i="32"/>
  <c r="BP115" i="32"/>
  <c r="BF7" i="32"/>
  <c r="BJ15" i="32"/>
  <c r="BO105" i="32"/>
  <c r="AX118" i="32"/>
  <c r="AV106" i="32"/>
  <c r="BJ85" i="32"/>
  <c r="BS21" i="32"/>
  <c r="BK93" i="32"/>
  <c r="AY109" i="32"/>
  <c r="BC22" i="32"/>
  <c r="AL111" i="32"/>
  <c r="AQ100" i="32"/>
  <c r="AL21" i="32"/>
  <c r="AN56" i="32"/>
  <c r="BP58" i="32"/>
  <c r="BQ55" i="32"/>
  <c r="BI66" i="32"/>
  <c r="AX73" i="32"/>
  <c r="AO80" i="32"/>
  <c r="AE117" i="32"/>
  <c r="V37" i="32"/>
  <c r="BC99" i="32"/>
  <c r="BC85" i="32"/>
  <c r="BE70" i="32"/>
  <c r="AR95" i="32"/>
  <c r="BF114" i="32"/>
  <c r="AR52" i="32"/>
  <c r="BI23" i="32"/>
  <c r="BA72" i="32"/>
  <c r="AW19" i="32"/>
  <c r="BS74" i="32"/>
  <c r="AT96" i="32"/>
  <c r="AR15" i="32"/>
  <c r="BF116" i="32"/>
  <c r="BI114" i="32"/>
  <c r="BR62" i="32"/>
  <c r="BO61" i="32"/>
  <c r="BI93" i="32"/>
  <c r="AQ32" i="32"/>
  <c r="X26" i="32"/>
  <c r="AZ115" i="32"/>
  <c r="BP76" i="32"/>
  <c r="AX102" i="32"/>
  <c r="BF117" i="32"/>
  <c r="BA84" i="32"/>
  <c r="BK87" i="32"/>
  <c r="AX114" i="32"/>
  <c r="Y86" i="32"/>
  <c r="BM10" i="32"/>
  <c r="Y5" i="32"/>
  <c r="BP97" i="32"/>
  <c r="BA114" i="32"/>
  <c r="BR13" i="32"/>
  <c r="AW90" i="32"/>
  <c r="BT109" i="32"/>
  <c r="AW66" i="32"/>
  <c r="BE112" i="32"/>
  <c r="BD58" i="32"/>
  <c r="BI19" i="32"/>
  <c r="BM94" i="32"/>
  <c r="BT11" i="32"/>
  <c r="AZ54" i="32"/>
  <c r="BB71" i="32"/>
  <c r="BS81" i="32"/>
  <c r="BA86" i="32"/>
  <c r="BM48" i="32"/>
  <c r="AX21" i="32"/>
  <c r="BT15" i="32"/>
  <c r="BI9" i="32"/>
  <c r="BD111" i="32"/>
  <c r="BP111" i="32"/>
  <c r="BS42" i="32"/>
  <c r="AX47" i="32"/>
  <c r="BP90" i="32"/>
  <c r="BK51" i="32"/>
  <c r="BG112" i="32"/>
  <c r="AK114" i="32"/>
  <c r="BM98" i="32"/>
  <c r="BG63" i="32"/>
  <c r="AR117" i="32"/>
  <c r="BI29" i="32"/>
  <c r="BG113" i="32"/>
  <c r="BK100" i="32"/>
  <c r="BB39" i="32"/>
  <c r="BS5" i="32"/>
  <c r="BP25" i="32"/>
  <c r="BD52" i="32"/>
  <c r="BM51" i="32"/>
  <c r="BF74" i="32"/>
  <c r="BM93" i="32"/>
  <c r="BA106" i="32"/>
  <c r="BC81" i="32"/>
  <c r="BT62" i="32"/>
  <c r="BM77" i="32"/>
  <c r="BL81" i="32"/>
  <c r="BB77" i="32"/>
  <c r="AQ81" i="32"/>
  <c r="AG118" i="32"/>
  <c r="AM39" i="32"/>
  <c r="BO42" i="32"/>
  <c r="AV53" i="32"/>
  <c r="AW53" i="32"/>
  <c r="BC33" i="32"/>
  <c r="BQ37" i="32"/>
  <c r="AA101" i="32"/>
  <c r="BR50" i="32"/>
  <c r="BM45" i="32"/>
  <c r="AV41" i="32"/>
  <c r="AV29" i="32"/>
  <c r="AJ77" i="32"/>
  <c r="AW21" i="32"/>
  <c r="AT33" i="32"/>
  <c r="BJ40" i="32"/>
  <c r="BI15" i="32"/>
  <c r="BP32" i="32"/>
  <c r="BJ75" i="32"/>
  <c r="BQ43" i="32"/>
  <c r="BO13" i="32"/>
  <c r="BN72" i="32"/>
  <c r="BO80" i="32"/>
  <c r="BJ61" i="32"/>
  <c r="BQ4" i="32"/>
  <c r="BK118" i="32"/>
  <c r="BO48" i="32"/>
  <c r="BG24" i="32"/>
  <c r="BD15" i="32"/>
  <c r="BR63" i="32"/>
  <c r="BP85" i="32"/>
  <c r="AC102" i="32"/>
  <c r="AK87" i="32"/>
  <c r="BG104" i="32"/>
  <c r="BB111" i="32"/>
  <c r="AX30" i="32"/>
  <c r="BQ24" i="32"/>
  <c r="AV69" i="32"/>
  <c r="AM105" i="32"/>
  <c r="BE94" i="32"/>
  <c r="AZ21" i="32"/>
  <c r="BI22" i="32"/>
  <c r="AQ103" i="32"/>
  <c r="BC38" i="32"/>
  <c r="AX7" i="32"/>
  <c r="AI112" i="32"/>
  <c r="AR31" i="32"/>
  <c r="BS100" i="32"/>
  <c r="BT85" i="32"/>
  <c r="BN87" i="32"/>
  <c r="AK110" i="32"/>
  <c r="BD94" i="32"/>
  <c r="AR93" i="32"/>
  <c r="BC66" i="32"/>
  <c r="AK56" i="32"/>
  <c r="AX90" i="32"/>
  <c r="AY26" i="32"/>
  <c r="AO61" i="32"/>
  <c r="BE9" i="32"/>
  <c r="AI93" i="32"/>
  <c r="AJ90" i="32"/>
  <c r="BI8" i="32"/>
  <c r="AY100" i="32"/>
  <c r="BL14" i="32"/>
  <c r="BB32" i="32"/>
  <c r="AV22" i="32"/>
  <c r="AV86" i="32"/>
  <c r="BE84" i="32"/>
  <c r="AP80" i="32"/>
  <c r="AQ84" i="32"/>
  <c r="AT62" i="32"/>
  <c r="AS119" i="32"/>
  <c r="AE45" i="32"/>
  <c r="W77" i="32"/>
  <c r="AA69" i="32"/>
  <c r="BL21" i="32"/>
  <c r="AI84" i="32"/>
  <c r="BE51" i="32"/>
  <c r="AI24" i="32"/>
  <c r="AO66" i="32"/>
  <c r="AG7" i="32"/>
  <c r="AM111" i="32"/>
  <c r="AK72" i="32"/>
  <c r="BP101" i="32"/>
  <c r="AK61" i="32"/>
  <c r="AX56" i="32"/>
  <c r="AO110" i="32"/>
  <c r="AD108" i="32"/>
  <c r="AD111" i="32"/>
  <c r="AB91" i="32"/>
  <c r="BP119" i="32"/>
  <c r="AM51" i="32"/>
  <c r="AG97" i="32"/>
  <c r="AJ81" i="32"/>
  <c r="AP61" i="32"/>
  <c r="AI67" i="32"/>
  <c r="V71" i="32"/>
  <c r="AX68" i="32"/>
  <c r="BJ73" i="32"/>
  <c r="BG68" i="32"/>
  <c r="BI111" i="32"/>
  <c r="BD20" i="32"/>
  <c r="AR84" i="32"/>
  <c r="BJ50" i="32"/>
  <c r="BN12" i="32"/>
  <c r="AV87" i="32"/>
  <c r="BT23" i="32"/>
  <c r="BE113" i="32"/>
  <c r="AW91" i="32"/>
  <c r="BF82" i="32"/>
  <c r="BT42" i="32"/>
  <c r="BB112" i="32"/>
  <c r="BC6" i="32"/>
  <c r="AI113" i="32"/>
  <c r="BL51" i="32"/>
  <c r="BK91" i="32"/>
  <c r="Y84" i="32"/>
  <c r="BB8" i="32"/>
  <c r="AW56" i="32"/>
  <c r="BC20" i="32"/>
  <c r="AZ5" i="32"/>
  <c r="BR22" i="32"/>
  <c r="AV98" i="32"/>
  <c r="AQ83" i="32"/>
  <c r="BB42" i="32"/>
  <c r="AN114" i="32"/>
  <c r="BR11" i="32"/>
  <c r="AZ69" i="32"/>
  <c r="BE14" i="32"/>
  <c r="BJ43" i="32"/>
  <c r="AN94" i="32"/>
  <c r="AN13" i="32"/>
  <c r="BS20" i="32"/>
  <c r="BT65" i="32"/>
  <c r="AW100" i="32"/>
  <c r="BB83" i="32"/>
  <c r="BA42" i="32"/>
  <c r="AS68" i="32"/>
  <c r="BB5" i="32"/>
  <c r="AJ39" i="32"/>
  <c r="BN82" i="32"/>
  <c r="BP31" i="32"/>
  <c r="BP47" i="32"/>
  <c r="AI107" i="32"/>
  <c r="AP74" i="32"/>
  <c r="AI66" i="32"/>
  <c r="AV23" i="32"/>
  <c r="BD101" i="32"/>
  <c r="BK82" i="32"/>
  <c r="BC4" i="32"/>
  <c r="BJ107" i="32"/>
  <c r="AZ40" i="32"/>
  <c r="AW44" i="32"/>
  <c r="BF29" i="32"/>
  <c r="AN51" i="32"/>
  <c r="AO43" i="32"/>
  <c r="AN92" i="32"/>
  <c r="AA27" i="32"/>
  <c r="AA58" i="32"/>
  <c r="BE40" i="32"/>
  <c r="BE22" i="32"/>
  <c r="BG32" i="32"/>
  <c r="AO107" i="32"/>
  <c r="AQ5" i="32"/>
  <c r="AT46" i="32"/>
  <c r="AN112" i="32"/>
  <c r="AO55" i="32"/>
  <c r="AM30" i="32"/>
  <c r="AN115" i="32"/>
  <c r="AN22" i="32"/>
  <c r="AO113" i="32"/>
  <c r="AS83" i="32"/>
  <c r="BD26" i="32"/>
  <c r="AE91" i="32"/>
  <c r="AG71" i="32"/>
  <c r="BC115" i="32"/>
  <c r="AX9" i="32"/>
  <c r="AW74" i="32"/>
  <c r="AP53" i="32"/>
  <c r="AL42" i="32"/>
  <c r="AR27" i="32"/>
  <c r="AM112" i="32"/>
  <c r="AL84" i="32"/>
  <c r="BB82" i="32"/>
  <c r="AJ117" i="32"/>
  <c r="AZ77" i="32"/>
  <c r="BG42" i="32"/>
  <c r="BS106" i="32"/>
  <c r="BC108" i="32"/>
  <c r="BT48" i="32"/>
  <c r="BJ114" i="32"/>
  <c r="BC74" i="32"/>
  <c r="BT7" i="32"/>
  <c r="BA116" i="32"/>
  <c r="BM108" i="32"/>
  <c r="BF75" i="32"/>
  <c r="BI45" i="32"/>
  <c r="AM94" i="32"/>
  <c r="BC112" i="32"/>
  <c r="BF61" i="32"/>
  <c r="BN13" i="32"/>
  <c r="AW117" i="32"/>
  <c r="BD6" i="32"/>
  <c r="AN100" i="32"/>
  <c r="AZ101" i="32"/>
  <c r="BM11" i="32"/>
  <c r="BG39" i="32"/>
  <c r="AI65" i="32"/>
  <c r="BD14" i="32"/>
  <c r="AS96" i="32"/>
  <c r="AZ111" i="32"/>
  <c r="AW102" i="32"/>
  <c r="BB114" i="32"/>
  <c r="BC57" i="32"/>
  <c r="AS75" i="32"/>
  <c r="W113" i="32"/>
  <c r="BL15" i="32"/>
  <c r="AV34" i="32"/>
  <c r="AW61" i="32"/>
  <c r="BE33" i="32"/>
  <c r="BC14" i="32"/>
  <c r="AK49" i="32"/>
  <c r="AO93" i="32"/>
  <c r="X55" i="32"/>
  <c r="AW71" i="32"/>
  <c r="AX64" i="32"/>
  <c r="AV48" i="32"/>
  <c r="AP87" i="32"/>
  <c r="AV61" i="32"/>
  <c r="AN46" i="32"/>
  <c r="AR101" i="32"/>
  <c r="AZ80" i="32"/>
  <c r="AW63" i="32"/>
  <c r="AM100" i="32"/>
  <c r="BB72" i="32"/>
  <c r="BG12" i="32"/>
  <c r="BO54" i="32"/>
  <c r="AK85" i="32"/>
  <c r="AZ57" i="32"/>
  <c r="AK25" i="32"/>
  <c r="AR67" i="32"/>
  <c r="W9" i="32"/>
  <c r="AS116" i="32"/>
  <c r="AK76" i="32"/>
  <c r="BD22" i="32"/>
  <c r="AN87" i="32"/>
  <c r="AN76" i="32"/>
  <c r="Z105" i="32"/>
  <c r="AO28" i="32"/>
  <c r="AJ56" i="32"/>
  <c r="AT21" i="32"/>
  <c r="BS14" i="32"/>
  <c r="AO52" i="32"/>
  <c r="AE103" i="32"/>
  <c r="AQ82" i="32"/>
  <c r="AS62" i="32"/>
  <c r="AO70" i="32"/>
  <c r="X72" i="32"/>
  <c r="AX92" i="32"/>
  <c r="BD73" i="32"/>
  <c r="AV24" i="32"/>
  <c r="AK95" i="32"/>
  <c r="BN62" i="32"/>
  <c r="AT23" i="32"/>
  <c r="AA118" i="32"/>
  <c r="AT55" i="32"/>
  <c r="AK38" i="32"/>
  <c r="AX12" i="32"/>
  <c r="BR70" i="32"/>
  <c r="BO66" i="32"/>
  <c r="BI85" i="32"/>
  <c r="AG79" i="32"/>
  <c r="BR6" i="32"/>
  <c r="BS79" i="32"/>
  <c r="BK29" i="32"/>
  <c r="AX74" i="32"/>
  <c r="AY79" i="32"/>
  <c r="AX116" i="32"/>
  <c r="BL41" i="32"/>
  <c r="AV58" i="32"/>
  <c r="AY75" i="32"/>
  <c r="BO116" i="32"/>
  <c r="BD79" i="32"/>
  <c r="AW39" i="32"/>
  <c r="AW49" i="32"/>
  <c r="AX117" i="32"/>
  <c r="BJ29" i="32"/>
  <c r="BD21" i="32"/>
  <c r="BK53" i="32"/>
  <c r="BS104" i="32"/>
  <c r="BR98" i="32"/>
  <c r="AS110" i="32"/>
  <c r="AJ78" i="32"/>
  <c r="AY111" i="32"/>
  <c r="BR108" i="32"/>
  <c r="BF43" i="32"/>
  <c r="BF26" i="32"/>
  <c r="BG107" i="32"/>
  <c r="AE96" i="32"/>
  <c r="BQ18" i="32"/>
  <c r="BS109" i="32"/>
  <c r="BA37" i="32"/>
  <c r="BD5" i="32"/>
  <c r="AR110" i="32"/>
  <c r="AP30" i="32"/>
  <c r="AN68" i="32"/>
  <c r="BS92" i="32"/>
  <c r="BD114" i="32"/>
  <c r="AV25" i="32"/>
  <c r="BB15" i="32"/>
  <c r="AL71" i="32"/>
  <c r="AM119" i="32"/>
  <c r="AJ28" i="32"/>
  <c r="AL76" i="32"/>
  <c r="AX104" i="32"/>
  <c r="AW67" i="32"/>
  <c r="AI79" i="32"/>
  <c r="AZ33" i="32"/>
  <c r="AM109" i="32"/>
  <c r="BG23" i="32"/>
  <c r="BE34" i="32"/>
  <c r="AO111" i="32"/>
  <c r="AS6" i="32"/>
  <c r="AK48" i="32"/>
  <c r="AI118" i="32"/>
  <c r="AO58" i="32"/>
  <c r="AM32" i="32"/>
  <c r="BB76" i="32"/>
  <c r="AM114" i="32"/>
  <c r="AR48" i="32"/>
  <c r="AY45" i="32"/>
  <c r="AK10" i="32"/>
  <c r="AK22" i="32"/>
  <c r="AG112" i="32"/>
  <c r="BG117" i="32"/>
  <c r="BD10" i="32"/>
  <c r="BT45" i="32"/>
  <c r="AN57" i="32"/>
  <c r="AN43" i="32"/>
  <c r="AO29" i="32"/>
  <c r="AS117" i="32"/>
  <c r="AS87" i="32"/>
  <c r="BR94" i="32"/>
  <c r="BA47" i="32"/>
  <c r="AO56" i="32"/>
  <c r="BG28" i="32"/>
  <c r="AP5" i="32"/>
  <c r="AG96" i="32"/>
  <c r="AJ22" i="32"/>
  <c r="AR9" i="32"/>
  <c r="BE67" i="32"/>
  <c r="BA6" i="32"/>
  <c r="AV81" i="32"/>
  <c r="AO104" i="32"/>
  <c r="BQ61" i="32"/>
  <c r="BO67" i="32"/>
  <c r="AD7" i="32"/>
  <c r="BT46" i="32"/>
  <c r="BB106" i="32"/>
  <c r="BM70" i="32"/>
  <c r="AY56" i="32"/>
  <c r="AX71" i="32"/>
  <c r="AZ76" i="32"/>
  <c r="AW27" i="32"/>
  <c r="BS87" i="32"/>
  <c r="BI31" i="32"/>
  <c r="BA101" i="32"/>
  <c r="AQ109" i="32"/>
  <c r="AZ56" i="32"/>
  <c r="AV70" i="32"/>
  <c r="BJ31" i="32"/>
  <c r="AK78" i="32"/>
  <c r="AW96" i="32"/>
  <c r="BG80" i="32"/>
  <c r="BE63" i="32"/>
  <c r="AL93" i="32"/>
  <c r="AV85" i="32"/>
  <c r="BM18" i="32"/>
  <c r="BD61" i="32"/>
  <c r="AZ9" i="32"/>
  <c r="AP118" i="32"/>
  <c r="BC46" i="32"/>
  <c r="AA78" i="32"/>
  <c r="BT4" i="32"/>
  <c r="BG67" i="32"/>
  <c r="BC13" i="32"/>
  <c r="BM26" i="32"/>
  <c r="AJ93" i="32"/>
  <c r="AL12" i="32"/>
  <c r="AS48" i="32"/>
  <c r="BO91" i="32"/>
  <c r="BL82" i="32"/>
  <c r="BI80" i="32"/>
  <c r="AT108" i="32"/>
  <c r="BE86" i="32"/>
  <c r="AK92" i="32"/>
  <c r="BD57" i="32"/>
  <c r="AT54" i="32"/>
  <c r="BD86" i="32"/>
  <c r="AW25" i="32"/>
  <c r="AM58" i="32"/>
  <c r="AY8" i="32"/>
  <c r="AR91" i="32"/>
  <c r="BA48" i="32"/>
  <c r="AP90" i="32"/>
  <c r="AI78" i="32"/>
  <c r="AB106" i="32"/>
  <c r="AQ29" i="32"/>
  <c r="AJ61" i="32"/>
  <c r="AO23" i="32"/>
  <c r="AM6" i="32"/>
  <c r="AJ119" i="32"/>
  <c r="AN62" i="32"/>
  <c r="BE64" i="32"/>
  <c r="AR112" i="32"/>
  <c r="AF109" i="32"/>
  <c r="Y113" i="32"/>
  <c r="AE92" i="32"/>
  <c r="BO69" i="32"/>
  <c r="BF28" i="32"/>
  <c r="AI104" i="32"/>
  <c r="BS96" i="32"/>
  <c r="AJ25" i="32"/>
  <c r="AG119" i="32"/>
  <c r="AR58" i="32"/>
  <c r="AS40" i="32"/>
  <c r="BK77" i="32"/>
  <c r="BN23" i="32"/>
  <c r="AN23" i="32"/>
  <c r="AI105" i="32"/>
  <c r="Y105" i="32"/>
  <c r="Z77" i="32"/>
  <c r="X113" i="32"/>
  <c r="W103" i="32"/>
  <c r="AX54" i="32"/>
  <c r="AI70" i="32"/>
  <c r="AV11" i="32"/>
  <c r="BL53" i="32"/>
  <c r="X68" i="32"/>
  <c r="BQ29" i="32"/>
  <c r="Z44" i="32"/>
  <c r="BN117" i="32"/>
  <c r="BB69" i="32"/>
  <c r="BF95" i="32"/>
  <c r="AO116" i="32"/>
  <c r="BF41" i="32"/>
  <c r="BG53" i="32"/>
  <c r="BS68" i="32"/>
  <c r="AV111" i="32"/>
  <c r="BQ96" i="32"/>
  <c r="BE55" i="32"/>
  <c r="AJ83" i="32"/>
  <c r="BA26" i="32"/>
  <c r="AK115" i="32"/>
  <c r="BM13" i="32"/>
  <c r="BM8" i="32"/>
  <c r="BT38" i="32"/>
  <c r="BD38" i="32"/>
  <c r="BA22" i="32"/>
  <c r="AR74" i="32"/>
  <c r="BE12" i="32"/>
  <c r="BO9" i="32"/>
  <c r="BA67" i="32"/>
  <c r="AJ104" i="32"/>
  <c r="BG86" i="32"/>
  <c r="BE19" i="32"/>
  <c r="BF66" i="32"/>
  <c r="AV110" i="32"/>
  <c r="BC98" i="32"/>
  <c r="BC106" i="32"/>
  <c r="BC54" i="32"/>
  <c r="AQ74" i="32"/>
  <c r="AG111" i="32"/>
  <c r="AY95" i="32"/>
  <c r="BL19" i="32"/>
  <c r="BO57" i="32"/>
  <c r="AY97" i="32"/>
  <c r="AV78" i="32"/>
  <c r="BA40" i="32"/>
  <c r="AO67" i="32"/>
  <c r="AQ118" i="32"/>
  <c r="AT37" i="32"/>
  <c r="BO79" i="32"/>
  <c r="BR25" i="32"/>
  <c r="BP5" i="32"/>
  <c r="AR105" i="32"/>
  <c r="AN73" i="32"/>
  <c r="BC78" i="32"/>
  <c r="AW31" i="32"/>
  <c r="AI50" i="32"/>
  <c r="BF49" i="32"/>
  <c r="AM11" i="32"/>
  <c r="AJ24" i="32"/>
  <c r="AE114" i="32"/>
  <c r="V100" i="32"/>
  <c r="AQ116" i="32"/>
  <c r="AP23" i="32"/>
  <c r="AP115" i="32"/>
  <c r="AP85" i="32"/>
  <c r="BD34" i="32"/>
  <c r="V93" i="32"/>
  <c r="X73" i="32"/>
  <c r="BO106" i="32"/>
  <c r="BD82" i="32"/>
  <c r="AR57" i="32"/>
  <c r="AY32" i="32"/>
  <c r="AR6" i="32"/>
  <c r="X98" i="32"/>
  <c r="AR23" i="32"/>
  <c r="AP11" i="32"/>
  <c r="BF106" i="32"/>
  <c r="AM118" i="32"/>
  <c r="AK116" i="32"/>
  <c r="AJ79" i="32"/>
  <c r="AV45" i="32"/>
  <c r="AC58" i="32"/>
  <c r="AG92" i="32"/>
  <c r="V83" i="32"/>
  <c r="BC12" i="32"/>
  <c r="AX11" i="32"/>
  <c r="AX66" i="32"/>
  <c r="BQ105" i="32"/>
  <c r="AX99" i="32"/>
  <c r="AO101" i="32"/>
  <c r="BF91" i="32"/>
  <c r="AX38" i="32"/>
  <c r="AX63" i="32"/>
  <c r="AS97" i="32"/>
  <c r="BC90" i="32"/>
  <c r="BN66" i="32"/>
  <c r="BR84" i="32"/>
  <c r="BG87" i="32"/>
  <c r="BJ34" i="32"/>
  <c r="BF22" i="32"/>
  <c r="BL42" i="32"/>
  <c r="AK118" i="32"/>
  <c r="AY112" i="32"/>
  <c r="BD42" i="32"/>
  <c r="AY51" i="32"/>
  <c r="BO107" i="32"/>
  <c r="BR104" i="32"/>
  <c r="AQ112" i="32"/>
  <c r="AX109" i="32"/>
  <c r="AM97" i="32"/>
  <c r="BS43" i="32"/>
  <c r="AW95" i="32"/>
  <c r="AO82" i="32"/>
  <c r="BC40" i="32"/>
  <c r="AK113" i="32"/>
  <c r="BE5" i="32"/>
  <c r="AW107" i="32"/>
  <c r="BQ100" i="32"/>
  <c r="AW38" i="32"/>
  <c r="AZ25" i="32"/>
  <c r="BG99" i="32"/>
  <c r="AC95" i="32"/>
  <c r="AW15" i="32"/>
  <c r="BL11" i="32"/>
  <c r="BF32" i="32"/>
  <c r="BE57" i="32"/>
  <c r="AX32" i="32"/>
  <c r="AV13" i="32"/>
  <c r="AT47" i="32"/>
  <c r="AP91" i="32"/>
  <c r="V66" i="32"/>
  <c r="BG69" i="32"/>
  <c r="BC62" i="32"/>
  <c r="BE45" i="32"/>
  <c r="AN86" i="32"/>
  <c r="AY53" i="32"/>
  <c r="AY4" i="32"/>
  <c r="AQ63" i="32"/>
  <c r="BD71" i="32"/>
  <c r="AT114" i="32"/>
  <c r="V111" i="32"/>
  <c r="V115" i="32"/>
  <c r="V94" i="32"/>
  <c r="BM27" i="32"/>
  <c r="AQ53" i="32"/>
  <c r="AG104" i="32"/>
  <c r="AN84" i="32"/>
  <c r="AJ64" i="32"/>
  <c r="AL74" i="32"/>
  <c r="AA73" i="32"/>
  <c r="BR10" i="32"/>
  <c r="BR79" i="32"/>
  <c r="BM39" i="32"/>
  <c r="AP24" i="32"/>
  <c r="AR106" i="32"/>
  <c r="AA106" i="32"/>
  <c r="AC78" i="32"/>
  <c r="AG114" i="32"/>
  <c r="AC104" i="32"/>
  <c r="AZ13" i="32"/>
  <c r="BO85" i="32"/>
  <c r="AS79" i="32"/>
  <c r="AJ57" i="32"/>
  <c r="AP112" i="32"/>
  <c r="Y42" i="32"/>
  <c r="Z73" i="32"/>
  <c r="AG65" i="32"/>
  <c r="AX19" i="32"/>
  <c r="AT83" i="32"/>
  <c r="BQ74" i="32"/>
  <c r="BM80" i="32"/>
  <c r="BS83" i="32"/>
  <c r="BP96" i="32"/>
  <c r="BB104" i="32"/>
  <c r="BR68" i="32"/>
  <c r="BJ28" i="32"/>
  <c r="BD49" i="32"/>
  <c r="BO43" i="32"/>
  <c r="AZ58" i="32"/>
  <c r="AO95" i="32"/>
  <c r="BO20" i="32"/>
  <c r="BA62" i="32"/>
  <c r="AX62" i="32"/>
  <c r="AS112" i="32"/>
  <c r="BK75" i="32"/>
  <c r="W83" i="32"/>
  <c r="AY43" i="32"/>
  <c r="BC73" i="32"/>
  <c r="AW23" i="32"/>
  <c r="BK78" i="32"/>
  <c r="BA110" i="32"/>
  <c r="AV97" i="32"/>
  <c r="BE46" i="32"/>
  <c r="AT71" i="32"/>
  <c r="AZ98" i="32"/>
  <c r="BE38" i="32"/>
  <c r="AS63" i="32"/>
  <c r="AW13" i="32"/>
  <c r="AP95" i="32"/>
  <c r="AP93" i="32"/>
  <c r="AV107" i="32"/>
  <c r="BL99" i="32"/>
  <c r="BC7" i="32"/>
  <c r="AM117" i="32"/>
  <c r="BA44" i="32"/>
  <c r="Y77" i="32"/>
  <c r="AP98" i="32"/>
  <c r="AX106" i="32"/>
  <c r="BT101" i="32"/>
  <c r="AY34" i="32"/>
  <c r="AX4" i="32"/>
  <c r="AN109" i="32"/>
  <c r="AN29" i="32"/>
  <c r="AK67" i="32"/>
  <c r="BK33" i="32"/>
  <c r="BF112" i="32"/>
  <c r="BF23" i="32"/>
  <c r="AV14" i="32"/>
  <c r="AJ70" i="32"/>
  <c r="AR116" i="32"/>
  <c r="AT117" i="32"/>
  <c r="AR24" i="32"/>
  <c r="AJ118" i="32"/>
  <c r="AJ87" i="32"/>
  <c r="AW46" i="32"/>
  <c r="Y94" i="32"/>
  <c r="AA74" i="32"/>
  <c r="BT43" i="32"/>
  <c r="AY12" i="32"/>
  <c r="BR77" i="32"/>
  <c r="AQ58" i="32"/>
  <c r="AP44" i="32"/>
  <c r="AM31" i="32"/>
  <c r="AZ8" i="32"/>
  <c r="AS93" i="32"/>
  <c r="AV109" i="32"/>
  <c r="AQ119" i="32"/>
  <c r="BC8" i="32"/>
  <c r="AS80" i="32"/>
  <c r="BA49" i="32"/>
  <c r="AE61" i="32"/>
  <c r="X94" i="32"/>
  <c r="Z84" i="32"/>
  <c r="BE79" i="32"/>
  <c r="AX8" i="32"/>
  <c r="AK45" i="32"/>
  <c r="AI40" i="32"/>
  <c r="AO85" i="32"/>
  <c r="AG23" i="32"/>
  <c r="AG54" i="32"/>
  <c r="AX13" i="32"/>
  <c r="AY52" i="32"/>
  <c r="AI108" i="32"/>
  <c r="BR19" i="32"/>
  <c r="BT114" i="32"/>
  <c r="AG98" i="32"/>
  <c r="BK90" i="32"/>
  <c r="BB116" i="32"/>
  <c r="AY55" i="32"/>
  <c r="BG83" i="32"/>
  <c r="BF30" i="32"/>
  <c r="BK57" i="32"/>
  <c r="BT13" i="32"/>
  <c r="BN15" i="32"/>
  <c r="BI119" i="32"/>
  <c r="AW42" i="32"/>
  <c r="AZ38" i="32"/>
  <c r="AZ37" i="32"/>
  <c r="AX44" i="32"/>
  <c r="AV113" i="32"/>
  <c r="BN9" i="32"/>
  <c r="BA81" i="32"/>
  <c r="AT52" i="32"/>
  <c r="AZ53" i="32"/>
  <c r="BG66" i="32"/>
  <c r="BA39" i="32"/>
  <c r="BF19" i="32"/>
  <c r="AQ51" i="32"/>
  <c r="BI92" i="32"/>
  <c r="BJ97" i="32"/>
  <c r="BL79" i="32"/>
  <c r="AP109" i="32"/>
  <c r="AT76" i="32"/>
  <c r="AP68" i="32"/>
  <c r="BF119" i="32"/>
  <c r="BG65" i="32"/>
  <c r="AS102" i="32"/>
  <c r="AZ81" i="32"/>
  <c r="AY18" i="32"/>
  <c r="AW58" i="32"/>
  <c r="AJ73" i="32"/>
  <c r="AY118" i="32"/>
  <c r="AX49" i="32"/>
  <c r="AY11" i="32"/>
  <c r="BS11" i="32"/>
  <c r="AS91" i="32"/>
  <c r="AJ11" i="32"/>
  <c r="AP47" i="32"/>
  <c r="BS84" i="32"/>
  <c r="BN38" i="32"/>
  <c r="BK61" i="32"/>
  <c r="AQ107" i="32"/>
  <c r="AY81" i="32"/>
  <c r="BL63" i="32"/>
  <c r="AK57" i="32"/>
  <c r="W106" i="32"/>
  <c r="AT85" i="32"/>
  <c r="AM65" i="32"/>
  <c r="AT77" i="32"/>
  <c r="AD74" i="32"/>
  <c r="BI84" i="32"/>
  <c r="AW76" i="32"/>
  <c r="BG49" i="32"/>
  <c r="AT105" i="32"/>
  <c r="AR34" i="32"/>
  <c r="AL26" i="32"/>
  <c r="AR5" i="32"/>
  <c r="AR63" i="32"/>
  <c r="AP43" i="32"/>
  <c r="BB30" i="32"/>
  <c r="BN106" i="32"/>
  <c r="AN81" i="32"/>
  <c r="AN58" i="32"/>
  <c r="AS114" i="32"/>
  <c r="AA43" i="32"/>
  <c r="AC74" i="32"/>
  <c r="W67" i="32"/>
  <c r="BF104" i="32"/>
  <c r="AK71" i="32"/>
  <c r="BE42" i="32"/>
  <c r="AQ21" i="32"/>
  <c r="AI64" i="32"/>
  <c r="AC5" i="32"/>
  <c r="AQ102" i="32"/>
  <c r="AP65" i="32"/>
  <c r="AY71" i="32"/>
  <c r="AP46" i="32"/>
  <c r="BB12" i="32"/>
  <c r="AL72" i="32"/>
  <c r="BP98" i="32"/>
  <c r="AD46" i="32"/>
  <c r="AY65" i="32"/>
  <c r="BD97" i="32"/>
  <c r="BC37" i="32"/>
  <c r="BK52" i="32"/>
  <c r="Y9" i="32"/>
  <c r="BN116" i="32"/>
  <c r="BB28" i="32"/>
  <c r="BG79" i="32"/>
  <c r="BO46" i="32"/>
  <c r="AX24" i="32"/>
  <c r="BB14" i="32"/>
  <c r="AZ10" i="32"/>
  <c r="AW77" i="32"/>
  <c r="BE20" i="32"/>
  <c r="AZ51" i="32"/>
  <c r="AY48" i="32"/>
  <c r="AA115" i="32"/>
  <c r="AS104" i="32"/>
  <c r="BE39" i="32"/>
  <c r="BE8" i="32"/>
  <c r="AL113" i="32"/>
  <c r="AR56" i="32"/>
  <c r="BC94" i="32"/>
  <c r="BD78" i="32"/>
  <c r="BB58" i="32"/>
  <c r="AT91" i="32"/>
  <c r="AX75" i="32"/>
  <c r="AT48" i="32"/>
  <c r="BJ41" i="32"/>
  <c r="BB92" i="32"/>
  <c r="AM81" i="32"/>
  <c r="BG38" i="32"/>
  <c r="AT111" i="32"/>
  <c r="AT118" i="32"/>
  <c r="AP52" i="32"/>
  <c r="AX103" i="32"/>
  <c r="AX96" i="32"/>
  <c r="BE98" i="32"/>
  <c r="BG51" i="32"/>
  <c r="AO73" i="32"/>
  <c r="AE110" i="32"/>
  <c r="AZ82" i="32"/>
  <c r="BS108" i="32"/>
  <c r="BS29" i="32"/>
  <c r="BF94" i="32"/>
  <c r="BG73" i="32"/>
  <c r="BF38" i="32"/>
  <c r="BO50" i="32"/>
  <c r="AW34" i="32"/>
  <c r="BO115" i="32"/>
  <c r="AT61" i="32"/>
  <c r="AR45" i="32"/>
  <c r="AJ33" i="32"/>
  <c r="AX18" i="32"/>
  <c r="AI98" i="32"/>
  <c r="BL111" i="32"/>
  <c r="AY90" i="32"/>
  <c r="AI61" i="32"/>
  <c r="BF37" i="32"/>
  <c r="AT7" i="32"/>
  <c r="AA99" i="32"/>
  <c r="AP25" i="32"/>
  <c r="AJ13" i="32"/>
  <c r="BT83" i="32"/>
  <c r="BD9" i="32"/>
  <c r="AM46" i="32"/>
  <c r="AK41" i="32"/>
  <c r="AI87" i="32"/>
  <c r="W25" i="32"/>
  <c r="W56" i="32"/>
  <c r="BG22" i="32"/>
  <c r="BA20" i="32"/>
  <c r="BB29" i="32"/>
  <c r="AS103" i="32"/>
  <c r="Z119" i="32"/>
  <c r="AO44" i="32"/>
  <c r="AO103" i="32"/>
  <c r="AQ49" i="32"/>
  <c r="AR26" i="32"/>
  <c r="AJ99" i="32"/>
  <c r="AT9" i="32"/>
  <c r="BG50" i="32"/>
  <c r="AK106" i="32"/>
  <c r="AT43" i="32"/>
  <c r="BN44" i="32"/>
  <c r="AP67" i="32"/>
  <c r="BE99" i="32"/>
  <c r="Z30" i="32"/>
  <c r="AY19" i="32"/>
  <c r="BT86" i="32"/>
  <c r="BQ108" i="32"/>
  <c r="BI44" i="32"/>
  <c r="AC112" i="32"/>
  <c r="AY114" i="32"/>
  <c r="BF109" i="32"/>
  <c r="AN116" i="32"/>
  <c r="BN107" i="32"/>
  <c r="BP9" i="32"/>
  <c r="AY98" i="32"/>
  <c r="BN51" i="32"/>
  <c r="AX23" i="32"/>
  <c r="BE15" i="32"/>
  <c r="W99" i="32"/>
  <c r="BF70" i="32"/>
  <c r="BG15" i="32"/>
  <c r="BP57" i="32"/>
  <c r="AQ95" i="32"/>
  <c r="BQ112" i="32"/>
  <c r="BI34" i="32"/>
  <c r="BB37" i="32"/>
  <c r="BF20" i="32"/>
  <c r="AP73" i="32"/>
  <c r="BA9" i="32"/>
  <c r="AN30" i="32"/>
  <c r="BD91" i="32"/>
  <c r="BG30" i="32"/>
  <c r="AQ62" i="32"/>
  <c r="BC11" i="32"/>
  <c r="AL94" i="32"/>
  <c r="AQ91" i="32"/>
  <c r="BQ34" i="32"/>
  <c r="BE105" i="32"/>
  <c r="BQ48" i="32"/>
  <c r="BB34" i="32"/>
  <c r="BC23" i="32"/>
  <c r="BG93" i="32"/>
  <c r="AA94" i="32"/>
  <c r="BE11" i="32"/>
  <c r="BJ10" i="32"/>
  <c r="BD31" i="32"/>
  <c r="BA56" i="32"/>
  <c r="AZ30" i="32"/>
  <c r="BB11" i="32"/>
  <c r="BA78" i="32"/>
  <c r="AX52" i="32"/>
  <c r="AR107" i="32"/>
  <c r="AL40" i="32"/>
  <c r="AN27" i="32"/>
  <c r="AL7" i="32"/>
  <c r="AR66" i="32"/>
  <c r="AK46" i="32"/>
  <c r="BS82" i="32"/>
  <c r="BN54" i="32"/>
  <c r="AR25" i="32"/>
  <c r="AR108" i="32"/>
  <c r="AC107" i="32"/>
  <c r="AF79" i="32"/>
  <c r="AA116" i="32"/>
  <c r="X106" i="32"/>
  <c r="BG114" i="32"/>
  <c r="AS82" i="32"/>
  <c r="AZ47" i="32"/>
  <c r="AS22" i="32"/>
  <c r="AL65" i="32"/>
  <c r="AE6" i="32"/>
  <c r="AJ107" i="32"/>
  <c r="AQ68" i="32"/>
  <c r="AZ20" i="32"/>
  <c r="AJ85" i="32"/>
  <c r="AS69" i="32"/>
  <c r="V103" i="32"/>
  <c r="AK26" i="32"/>
  <c r="AM50" i="32"/>
  <c r="AP18" i="32"/>
  <c r="BJ116" i="32"/>
  <c r="AK50" i="32"/>
  <c r="Y93" i="32"/>
  <c r="BF67" i="32"/>
  <c r="AN45" i="32"/>
  <c r="BK66" i="32"/>
  <c r="BF81" i="32"/>
  <c r="BN27" i="32"/>
  <c r="AL75" i="32"/>
  <c r="BE62" i="32"/>
  <c r="BB65" i="32"/>
  <c r="AY72" i="32"/>
  <c r="AL67" i="32"/>
  <c r="AK80" i="32"/>
  <c r="BG90" i="32"/>
  <c r="AX94" i="32"/>
  <c r="AZ62" i="32"/>
  <c r="AT68" i="32"/>
  <c r="AA95" i="32"/>
  <c r="AO47" i="32"/>
  <c r="W119" i="32"/>
  <c r="AS7" i="32"/>
  <c r="AW45" i="32"/>
  <c r="AL50" i="32"/>
  <c r="AN101" i="32"/>
  <c r="AG102" i="32"/>
  <c r="AE74" i="32"/>
  <c r="W110" i="32"/>
  <c r="W100" i="32"/>
  <c r="BJ68" i="32"/>
  <c r="BO84" i="32"/>
  <c r="BE26" i="32"/>
  <c r="AK18" i="32"/>
  <c r="AK58" i="32"/>
  <c r="AY102" i="32"/>
  <c r="AN90" i="32"/>
  <c r="AR54" i="32"/>
  <c r="BM44" i="32"/>
  <c r="AW98" i="32"/>
  <c r="AE87" i="32"/>
  <c r="AN71" i="32"/>
  <c r="AO54" i="32"/>
  <c r="AN53" i="32"/>
  <c r="BT30" i="32"/>
  <c r="AZ23" i="32"/>
  <c r="AP45" i="32"/>
  <c r="BP77" i="32"/>
  <c r="BF68" i="32"/>
  <c r="AQ64" i="32"/>
  <c r="AS50" i="32"/>
  <c r="AT102" i="32"/>
  <c r="AA34" i="32"/>
  <c r="AA67" i="32"/>
  <c r="W58" i="32"/>
  <c r="BA28" i="32"/>
  <c r="AN83" i="32"/>
  <c r="BS103" i="32"/>
  <c r="BB13" i="32"/>
  <c r="AF116" i="32"/>
  <c r="AK7" i="32"/>
  <c r="BB33" i="32"/>
  <c r="AA50" i="32"/>
  <c r="V106" i="32"/>
  <c r="Y104" i="32"/>
  <c r="X24" i="32"/>
  <c r="AG105" i="32"/>
  <c r="AD98" i="32"/>
  <c r="AD54" i="32"/>
  <c r="BF34" i="32"/>
  <c r="AY13" i="32"/>
  <c r="W57" i="32"/>
  <c r="AB18" i="32"/>
  <c r="X117" i="32"/>
  <c r="AQ11" i="32"/>
  <c r="AF85" i="32"/>
  <c r="V80" i="32"/>
  <c r="BD100" i="32"/>
  <c r="AN65" i="32"/>
  <c r="AS34" i="32"/>
  <c r="AO9" i="32"/>
  <c r="AE27" i="32"/>
  <c r="AE23" i="32"/>
  <c r="V75" i="32"/>
  <c r="AD69" i="32"/>
  <c r="W45" i="32"/>
  <c r="AI116" i="32"/>
  <c r="BO38" i="32"/>
  <c r="BR64" i="32"/>
  <c r="AZ118" i="32"/>
  <c r="AK54" i="32"/>
  <c r="BD28" i="32"/>
  <c r="AN111" i="32"/>
  <c r="BM30" i="32"/>
  <c r="AQ47" i="32"/>
  <c r="AJ116" i="32"/>
  <c r="BB100" i="32"/>
  <c r="BJ87" i="32"/>
  <c r="AE100" i="32"/>
  <c r="AV28" i="32"/>
  <c r="AF75" i="32"/>
  <c r="AO4" i="32"/>
  <c r="AB97" i="32"/>
  <c r="AB107" i="32"/>
  <c r="BF47" i="32"/>
  <c r="BN75" i="32"/>
  <c r="AI76" i="32"/>
  <c r="AY37" i="32"/>
  <c r="Y56" i="32"/>
  <c r="AA90" i="32"/>
  <c r="AB80" i="32"/>
  <c r="BP12" i="32"/>
  <c r="AW8" i="32"/>
  <c r="AI95" i="32"/>
  <c r="AF115" i="32"/>
  <c r="AI41" i="32"/>
  <c r="AK91" i="32"/>
  <c r="AL41" i="32"/>
  <c r="AN21" i="32"/>
  <c r="AZ100" i="32"/>
  <c r="BL115" i="32"/>
  <c r="BG33" i="32"/>
  <c r="AP48" i="32"/>
  <c r="AP37" i="32"/>
  <c r="AR20" i="32"/>
  <c r="AT94" i="32"/>
  <c r="AI69" i="32"/>
  <c r="AM14" i="32"/>
  <c r="BO10" i="32"/>
  <c r="AQ105" i="32"/>
  <c r="BI110" i="32"/>
  <c r="AK32" i="32"/>
  <c r="AM77" i="32"/>
  <c r="W18" i="32"/>
  <c r="BA53" i="32"/>
  <c r="AQ101" i="32"/>
  <c r="AX29" i="32"/>
  <c r="AR40" i="32"/>
  <c r="BD19" i="32"/>
  <c r="AQ97" i="32"/>
  <c r="AB100" i="32"/>
  <c r="AD100" i="32"/>
  <c r="AS53" i="32"/>
  <c r="AA4" i="32"/>
  <c r="AA80" i="32"/>
  <c r="AG83" i="32"/>
  <c r="AF5" i="32"/>
  <c r="AM80" i="32"/>
  <c r="AJ63" i="32"/>
  <c r="AG99" i="32"/>
  <c r="AJ103" i="32"/>
  <c r="AK53" i="32"/>
  <c r="AL25" i="32"/>
  <c r="BF63" i="32"/>
  <c r="AG95" i="32"/>
  <c r="V55" i="32"/>
  <c r="AK37" i="32"/>
  <c r="AQ26" i="32"/>
  <c r="BD46" i="32"/>
  <c r="AM10" i="32"/>
  <c r="Y99" i="32"/>
  <c r="AF99" i="32"/>
  <c r="AA9" i="32"/>
  <c r="AE48" i="32"/>
  <c r="AR19" i="32"/>
  <c r="AS9" i="32"/>
  <c r="V77" i="32"/>
  <c r="BE107" i="32"/>
  <c r="BB18" i="32"/>
  <c r="V119" i="32"/>
  <c r="BA119" i="32"/>
  <c r="BA70" i="32"/>
  <c r="AP106" i="32"/>
  <c r="AT119" i="32"/>
  <c r="AZ91" i="32"/>
  <c r="BL61" i="32"/>
  <c r="AL29" i="32"/>
  <c r="BA76" i="32"/>
  <c r="BR93" i="32"/>
  <c r="BM112" i="32"/>
  <c r="W81" i="32"/>
  <c r="BG11" i="32"/>
  <c r="Y57" i="32"/>
  <c r="X104" i="32"/>
  <c r="BD53" i="32"/>
  <c r="BA19" i="32"/>
  <c r="BJ65" i="32"/>
  <c r="AQ111" i="32"/>
  <c r="AP54" i="32"/>
  <c r="AP108" i="32"/>
  <c r="AG39" i="32"/>
  <c r="AG70" i="32"/>
  <c r="AC63" i="32"/>
  <c r="BR52" i="32"/>
  <c r="AJ71" i="32"/>
  <c r="AS65" i="32"/>
  <c r="BO26" i="32"/>
  <c r="AQ22" i="32"/>
  <c r="AS41" i="32"/>
  <c r="AR11" i="32"/>
  <c r="AD112" i="32"/>
  <c r="BL95" i="32"/>
  <c r="AO117" i="32"/>
  <c r="AO81" i="32"/>
  <c r="BB91" i="32"/>
  <c r="AL19" i="32"/>
  <c r="AE111" i="32"/>
  <c r="AM44" i="32"/>
  <c r="AS28" i="32"/>
  <c r="AA107" i="32"/>
  <c r="BI53" i="32"/>
  <c r="BA80" i="32"/>
  <c r="AX20" i="32"/>
  <c r="AS13" i="32"/>
  <c r="AQ55" i="32"/>
  <c r="AV56" i="32"/>
  <c r="AT80" i="32"/>
  <c r="Z34" i="32"/>
  <c r="AS77" i="32"/>
  <c r="AJ4" i="32"/>
  <c r="AN96" i="32"/>
  <c r="AP72" i="32"/>
  <c r="AS99" i="32"/>
  <c r="V81" i="32"/>
  <c r="AL91" i="32"/>
  <c r="AQ25" i="32"/>
  <c r="BD4" i="32"/>
  <c r="AE66" i="32"/>
  <c r="AG11" i="32"/>
  <c r="AF13" i="32"/>
  <c r="W11" i="32"/>
  <c r="AJ66" i="32"/>
  <c r="AC109" i="32"/>
  <c r="AQ6" i="32"/>
  <c r="AC92" i="32"/>
  <c r="AI83" i="32"/>
  <c r="Z76" i="32"/>
  <c r="AF8" i="32"/>
  <c r="W6" i="32"/>
  <c r="AJ10" i="32"/>
  <c r="BO12" i="32"/>
  <c r="BA10" i="32"/>
  <c r="BK99" i="32"/>
  <c r="AE77" i="32"/>
  <c r="AR119" i="32"/>
  <c r="V85" i="32"/>
  <c r="BQ15" i="32"/>
  <c r="BC32" i="32"/>
  <c r="AM22" i="32"/>
  <c r="AT66" i="32"/>
  <c r="BT104" i="32"/>
  <c r="BB31" i="32"/>
  <c r="BM49" i="32"/>
  <c r="AZ41" i="32"/>
  <c r="AI77" i="32"/>
  <c r="BE37" i="32"/>
  <c r="AW70" i="32"/>
  <c r="AZ26" i="32"/>
  <c r="BG34" i="32"/>
  <c r="BG47" i="32"/>
  <c r="AY96" i="32"/>
  <c r="W64" i="32"/>
  <c r="AK83" i="32"/>
  <c r="AC85" i="32"/>
  <c r="AY41" i="32"/>
  <c r="AW75" i="32"/>
  <c r="AS18" i="32"/>
  <c r="BR97" i="32"/>
  <c r="AQ71" i="32"/>
  <c r="AQ37" i="32"/>
  <c r="AK82" i="32"/>
  <c r="AC21" i="32"/>
  <c r="BJ20" i="32"/>
  <c r="AO115" i="32"/>
  <c r="AZ48" i="32"/>
  <c r="AL90" i="32"/>
  <c r="AP41" i="32"/>
  <c r="BA25" i="32"/>
  <c r="AM4" i="32"/>
  <c r="AI12" i="32"/>
  <c r="AE104" i="32"/>
  <c r="AB92" i="32"/>
  <c r="AZ52" i="32"/>
  <c r="AX39" i="32"/>
  <c r="AJ44" i="32"/>
  <c r="BG13" i="32"/>
  <c r="AG116" i="32"/>
  <c r="AF91" i="32"/>
  <c r="AO13" i="32"/>
  <c r="AA119" i="32"/>
  <c r="AB86" i="32"/>
  <c r="BJ5" i="32"/>
  <c r="BF4" i="32"/>
  <c r="AN91" i="32"/>
  <c r="AB113" i="32"/>
  <c r="AQ38" i="32"/>
  <c r="AS81" i="32"/>
  <c r="AP34" i="32"/>
  <c r="BK34" i="32"/>
  <c r="BB84" i="32"/>
  <c r="AA85" i="32"/>
  <c r="AK68" i="32"/>
  <c r="AI52" i="32"/>
  <c r="AN47" i="32"/>
  <c r="AA114" i="32"/>
  <c r="AZ55" i="32"/>
  <c r="X77" i="32"/>
  <c r="AM54" i="32"/>
  <c r="AA48" i="32"/>
  <c r="AO18" i="32"/>
  <c r="AE40" i="32"/>
  <c r="W38" i="32"/>
  <c r="AE14" i="32"/>
  <c r="AR64" i="32"/>
  <c r="AI82" i="32"/>
  <c r="BE50" i="32"/>
  <c r="AR37" i="32"/>
  <c r="AD57" i="32"/>
  <c r="AF33" i="32"/>
  <c r="AE30" i="32"/>
  <c r="AB6" i="32"/>
  <c r="AI72" i="32"/>
  <c r="AL58" i="32"/>
  <c r="AR30" i="32"/>
  <c r="AD56" i="32"/>
  <c r="AS61" i="32"/>
  <c r="AS33" i="32"/>
  <c r="AF25" i="32"/>
  <c r="Y23" i="32"/>
  <c r="BL70" i="32"/>
  <c r="BC25" i="32"/>
  <c r="BD72" i="32"/>
  <c r="BP62" i="32"/>
  <c r="BT26" i="32"/>
  <c r="BM52" i="32"/>
  <c r="AY66" i="32"/>
  <c r="AW116" i="32"/>
  <c r="AV101" i="32"/>
  <c r="BD29" i="32"/>
  <c r="AP103" i="32"/>
  <c r="AZ42" i="32"/>
  <c r="BC93" i="32"/>
  <c r="BM71" i="32"/>
  <c r="AP27" i="32"/>
  <c r="AJ50" i="32"/>
  <c r="Y68" i="32"/>
  <c r="AQ45" i="32"/>
  <c r="AJ114" i="32"/>
  <c r="X110" i="32"/>
  <c r="AR97" i="32"/>
  <c r="AS42" i="32"/>
  <c r="AM19" i="32"/>
  <c r="AN61" i="32"/>
  <c r="BR32" i="32"/>
  <c r="AQ94" i="32"/>
  <c r="AS57" i="32"/>
  <c r="AZ64" i="32"/>
  <c r="AL44" i="32"/>
  <c r="BA38" i="32"/>
  <c r="AI103" i="32"/>
  <c r="V104" i="32"/>
  <c r="W105" i="32"/>
  <c r="AB84" i="32"/>
  <c r="AG72" i="32"/>
  <c r="BM19" i="32"/>
  <c r="BE56" i="32"/>
  <c r="BE82" i="32"/>
  <c r="AT97" i="32"/>
  <c r="BJ57" i="32"/>
  <c r="Y72" i="32"/>
  <c r="AE106" i="32"/>
  <c r="AC97" i="32"/>
  <c r="X69" i="32"/>
  <c r="BO39" i="32"/>
  <c r="AR68" i="32"/>
  <c r="AM63" i="32"/>
  <c r="BC103" i="32"/>
  <c r="AM20" i="32"/>
  <c r="AT34" i="32"/>
  <c r="AN8" i="32"/>
  <c r="BJ112" i="32"/>
  <c r="BN77" i="32"/>
  <c r="AX27" i="32"/>
  <c r="AJ46" i="32"/>
  <c r="AL33" i="32"/>
  <c r="AN15" i="32"/>
  <c r="BN92" i="32"/>
  <c r="AT67" i="32"/>
  <c r="AI53" i="32"/>
  <c r="AS12" i="32"/>
  <c r="W30" i="32"/>
  <c r="AB20" i="32"/>
  <c r="AG68" i="32"/>
  <c r="AF64" i="32"/>
  <c r="AE41" i="32"/>
  <c r="AJ95" i="32"/>
  <c r="AC103" i="32"/>
  <c r="AT24" i="32"/>
  <c r="AN9" i="32"/>
  <c r="Z41" i="32"/>
  <c r="AD61" i="32"/>
  <c r="AF55" i="32"/>
  <c r="AB31" i="32"/>
  <c r="AX15" i="32"/>
  <c r="AL10" i="32"/>
  <c r="AB96" i="32"/>
  <c r="V38" i="32"/>
  <c r="AN24" i="32"/>
  <c r="V25" i="32"/>
  <c r="AC50" i="32"/>
  <c r="AG47" i="32"/>
  <c r="BB98" i="32"/>
  <c r="AK64" i="32"/>
  <c r="AS32" i="32"/>
  <c r="BP15" i="32"/>
  <c r="BR115" i="32"/>
  <c r="BB61" i="32"/>
  <c r="AE80" i="32"/>
  <c r="BE48" i="32"/>
  <c r="BB44" i="32"/>
  <c r="BM64" i="32"/>
  <c r="AR77" i="32"/>
  <c r="BA14" i="32"/>
  <c r="AW33" i="32"/>
  <c r="BB6" i="32"/>
  <c r="Y118" i="32"/>
  <c r="AM82" i="32"/>
  <c r="BD30" i="32"/>
  <c r="AM27" i="32"/>
  <c r="AI110" i="32"/>
  <c r="AB90" i="32"/>
  <c r="AZ113" i="32"/>
  <c r="AW30" i="32"/>
  <c r="V117" i="32"/>
  <c r="AK42" i="32"/>
  <c r="AM95" i="32"/>
  <c r="AS43" i="32"/>
  <c r="AK23" i="32"/>
  <c r="AO96" i="32"/>
  <c r="AP7" i="32"/>
  <c r="AL105" i="32"/>
  <c r="AN77" i="32"/>
  <c r="AJ113" i="32"/>
  <c r="AE84" i="32"/>
  <c r="Y67" i="32"/>
  <c r="AJ101" i="32"/>
  <c r="BI30" i="32"/>
  <c r="AI102" i="32"/>
  <c r="AP107" i="32"/>
  <c r="AQ72" i="32"/>
  <c r="AZ28" i="32"/>
  <c r="AG53" i="32"/>
  <c r="AG85" i="32"/>
  <c r="V78" i="32"/>
  <c r="AF50" i="32"/>
  <c r="BC29" i="32"/>
  <c r="AI85" i="32"/>
  <c r="AL39" i="32"/>
  <c r="BE18" i="32"/>
  <c r="V118" i="32"/>
  <c r="AQ8" i="32"/>
  <c r="AE101" i="32"/>
  <c r="BM113" i="32"/>
  <c r="AI115" i="32"/>
  <c r="AN78" i="32"/>
  <c r="AZ70" i="32"/>
  <c r="AT14" i="32"/>
  <c r="AB108" i="32"/>
  <c r="BG115" i="32"/>
  <c r="AO20" i="32"/>
  <c r="AG101" i="32"/>
  <c r="AB102" i="32"/>
  <c r="AE11" i="32"/>
  <c r="AA45" i="32"/>
  <c r="AO8" i="32"/>
  <c r="AE116" i="32"/>
  <c r="AB70" i="32"/>
  <c r="AY5" i="32"/>
  <c r="Y49" i="32"/>
  <c r="AB104" i="32"/>
  <c r="AA102" i="32"/>
  <c r="V23" i="32"/>
  <c r="AA110" i="32"/>
  <c r="Y102" i="32"/>
  <c r="AA56" i="32"/>
  <c r="AV33" i="32"/>
  <c r="AV10" i="32"/>
  <c r="BB51" i="32"/>
  <c r="Z15" i="32"/>
  <c r="Z115" i="32"/>
  <c r="AS27" i="32"/>
  <c r="AA91" i="32"/>
  <c r="AD83" i="32"/>
  <c r="BA45" i="32"/>
  <c r="AK9" i="32"/>
  <c r="BQ87" i="32"/>
  <c r="BC71" i="32"/>
  <c r="BG27" i="32"/>
  <c r="BC83" i="32"/>
  <c r="BI102" i="32"/>
  <c r="AZ18" i="32"/>
  <c r="AX50" i="32"/>
  <c r="AV103" i="32"/>
  <c r="AP110" i="32"/>
  <c r="AW10" i="32"/>
  <c r="AL62" i="32"/>
  <c r="AD96" i="32"/>
  <c r="AQ61" i="32"/>
  <c r="BC21" i="32"/>
  <c r="AI9" i="32"/>
  <c r="AT57" i="32"/>
  <c r="AD109" i="32"/>
  <c r="BF5" i="32"/>
  <c r="AL100" i="32"/>
  <c r="BI61" i="32"/>
  <c r="AS23" i="32"/>
  <c r="AN44" i="32"/>
  <c r="AL13" i="32"/>
  <c r="BK50" i="32"/>
  <c r="BB105" i="32"/>
  <c r="AG90" i="32"/>
  <c r="AT72" i="32"/>
  <c r="AR55" i="32"/>
  <c r="AL56" i="32"/>
  <c r="BQ109" i="32"/>
  <c r="AX31" i="32"/>
  <c r="AO48" i="32"/>
  <c r="BM84" i="32"/>
  <c r="AZ72" i="32"/>
  <c r="AT65" i="32"/>
  <c r="AJ52" i="32"/>
  <c r="AR104" i="32"/>
  <c r="AC37" i="32"/>
  <c r="AC68" i="32"/>
  <c r="Y61" i="32"/>
  <c r="AB32" i="32"/>
  <c r="AV31" i="32"/>
  <c r="AT41" i="32"/>
  <c r="BA29" i="32"/>
  <c r="AQ99" i="32"/>
  <c r="AD101" i="32"/>
  <c r="V102" i="32"/>
  <c r="V82" i="32"/>
  <c r="AZ102" i="32"/>
  <c r="BD18" i="32"/>
  <c r="AR41" i="32"/>
  <c r="AY7" i="32"/>
  <c r="AC114" i="32"/>
  <c r="Z87" i="32"/>
  <c r="BB56" i="32"/>
  <c r="BF54" i="32"/>
  <c r="AE62" i="32"/>
  <c r="Y80" i="32"/>
  <c r="BG20" i="32"/>
  <c r="W78" i="32"/>
  <c r="BC27" i="32"/>
  <c r="AS108" i="32"/>
  <c r="AK11" i="32"/>
  <c r="AJ45" i="32"/>
  <c r="AX34" i="32"/>
  <c r="X79" i="32"/>
  <c r="AD82" i="32"/>
  <c r="AD4" i="32"/>
  <c r="AM93" i="32"/>
  <c r="AJ72" i="32"/>
  <c r="AF103" i="32"/>
  <c r="BC48" i="32"/>
  <c r="AT51" i="32"/>
  <c r="AL23" i="32"/>
  <c r="BD48" i="32"/>
  <c r="AD94" i="32"/>
  <c r="X61" i="32"/>
  <c r="AK44" i="32"/>
  <c r="AO31" i="32"/>
  <c r="AW85" i="32"/>
  <c r="AW7" i="32"/>
  <c r="BJ26" i="32"/>
  <c r="BS10" i="32"/>
  <c r="AY47" i="32"/>
  <c r="BL5" i="32"/>
  <c r="BN33" i="32"/>
  <c r="BQ25" i="32"/>
  <c r="AN95" i="32"/>
  <c r="AZ19" i="32"/>
  <c r="BD83" i="32"/>
  <c r="W76" i="32"/>
  <c r="BF79" i="32"/>
  <c r="AT26" i="32"/>
  <c r="AQ14" i="32"/>
  <c r="AM42" i="32"/>
  <c r="BB21" i="32"/>
  <c r="AT107" i="32"/>
  <c r="AP14" i="32"/>
  <c r="Y90" i="32"/>
  <c r="BA65" i="32"/>
  <c r="AJ67" i="32"/>
  <c r="J67" i="32" s="1"/>
  <c r="BE28" i="32"/>
  <c r="AO5" i="32"/>
  <c r="AP13" i="32"/>
  <c r="AC106" i="32"/>
  <c r="BS95" i="32"/>
  <c r="AN106" i="32"/>
  <c r="BC39" i="32"/>
  <c r="AS49" i="32"/>
  <c r="AR38" i="32"/>
  <c r="AL22" i="32"/>
  <c r="AK99" i="32"/>
  <c r="AR72" i="32"/>
  <c r="AT15" i="32"/>
  <c r="AY63" i="32"/>
  <c r="AT106" i="32"/>
  <c r="AO40" i="32"/>
  <c r="AM33" i="32"/>
  <c r="AS78" i="32"/>
  <c r="Y19" i="32"/>
  <c r="BG70" i="32"/>
  <c r="AJ106" i="32"/>
  <c r="AD47" i="32"/>
  <c r="AI94" i="32"/>
  <c r="AL5" i="32"/>
  <c r="AN98" i="32"/>
  <c r="AJ74" i="32"/>
  <c r="AR103" i="32"/>
  <c r="Y82" i="32"/>
  <c r="AG64" i="32"/>
  <c r="BJ12" i="32"/>
  <c r="BA31" i="32"/>
  <c r="BB47" i="32"/>
  <c r="AP94" i="32"/>
  <c r="BE117" i="32"/>
  <c r="AG69" i="32"/>
  <c r="AQ76" i="32"/>
  <c r="AS67" i="32"/>
  <c r="AR46" i="32"/>
  <c r="V61" i="32"/>
  <c r="AQ67" i="32"/>
  <c r="AQ23" i="32"/>
  <c r="AB22" i="32"/>
  <c r="AG19" i="32"/>
  <c r="BG41" i="32"/>
  <c r="AR87" i="32"/>
  <c r="AM15" i="32"/>
  <c r="AR114" i="32"/>
  <c r="AC65" i="32"/>
  <c r="AE18" i="32"/>
  <c r="AC15" i="32"/>
  <c r="AD12" i="32"/>
  <c r="AJ76" i="32"/>
  <c r="AA108" i="32"/>
  <c r="AD115" i="32"/>
  <c r="Z91" i="32"/>
  <c r="AK79" i="32"/>
  <c r="W75" i="32"/>
  <c r="AA10" i="32"/>
  <c r="AC7" i="32"/>
  <c r="AR14" i="32"/>
  <c r="AS70" i="32"/>
  <c r="AR50" i="32"/>
  <c r="AI29" i="32"/>
  <c r="BS90" i="32"/>
  <c r="BP110" i="32"/>
  <c r="AZ43" i="32"/>
  <c r="AV21" i="32"/>
  <c r="BG111" i="32"/>
  <c r="BL58" i="32"/>
  <c r="AN70" i="32"/>
  <c r="AL108" i="32"/>
  <c r="BL26" i="32"/>
  <c r="BC52" i="32"/>
  <c r="AR118" i="32"/>
  <c r="AY15" i="32"/>
  <c r="AG107" i="32"/>
  <c r="BA54" i="32"/>
  <c r="AV55" i="32"/>
  <c r="AJ53" i="32"/>
  <c r="AL46" i="32"/>
  <c r="AE70" i="32"/>
  <c r="BG4" i="32"/>
  <c r="AV42" i="32"/>
  <c r="AT104" i="32"/>
  <c r="X105" i="32"/>
  <c r="AF106" i="32"/>
  <c r="AE85" i="32"/>
  <c r="BN100" i="32"/>
  <c r="BG18" i="32"/>
  <c r="AL83" i="32"/>
  <c r="BE104" i="32"/>
  <c r="AN20" i="32"/>
  <c r="AC113" i="32"/>
  <c r="AK47" i="32"/>
  <c r="AO30" i="32"/>
  <c r="X109" i="32"/>
  <c r="BN61" i="32"/>
  <c r="BI69" i="32"/>
  <c r="BA23" i="32"/>
  <c r="AI15" i="32"/>
  <c r="AT56" i="32"/>
  <c r="T56" i="32" s="1"/>
  <c r="BA74" i="32"/>
  <c r="AO84" i="32"/>
  <c r="AS51" i="32"/>
  <c r="BS40" i="32"/>
  <c r="BE91" i="32"/>
  <c r="AC86" i="32"/>
  <c r="AP69" i="32"/>
  <c r="AL53" i="32"/>
  <c r="AO50" i="32"/>
  <c r="BF99" i="32"/>
  <c r="AW14" i="32"/>
  <c r="BM24" i="32"/>
  <c r="AO99" i="32"/>
  <c r="AQ98" i="32"/>
  <c r="AM69" i="32"/>
  <c r="BG21" i="32"/>
  <c r="AC51" i="32"/>
  <c r="AW111" i="32"/>
  <c r="AP12" i="32"/>
  <c r="V99" i="32"/>
  <c r="Z40" i="32"/>
  <c r="AI28" i="32"/>
  <c r="V10" i="32"/>
  <c r="AB47" i="32"/>
  <c r="AD44" i="32"/>
  <c r="AN7" i="32"/>
  <c r="AW50" i="32"/>
  <c r="AG75" i="32"/>
  <c r="AP51" i="32"/>
  <c r="Y47" i="32"/>
  <c r="AN33" i="32"/>
  <c r="Z42" i="32"/>
  <c r="AC39" i="32"/>
  <c r="AC18" i="32"/>
  <c r="AO63" i="32"/>
  <c r="AL64" i="32"/>
  <c r="BG5" i="32"/>
  <c r="AQ33" i="32"/>
  <c r="AB56" i="32"/>
  <c r="Z37" i="32"/>
  <c r="AC32" i="32"/>
  <c r="W8" i="32"/>
  <c r="BA13" i="32"/>
  <c r="AN4" i="32"/>
  <c r="Y95" i="32"/>
  <c r="AF34" i="32"/>
  <c r="AP22" i="32"/>
  <c r="BK43" i="32"/>
  <c r="AZ117" i="32"/>
  <c r="BL39" i="32"/>
  <c r="AP111" i="32"/>
  <c r="BJ117" i="32"/>
  <c r="BR91" i="32"/>
  <c r="AN50" i="32"/>
  <c r="AR90" i="32"/>
  <c r="BN91" i="32"/>
  <c r="AM116" i="32"/>
  <c r="BG118" i="32"/>
  <c r="BA41" i="32"/>
  <c r="AF86" i="32"/>
  <c r="AL117" i="32"/>
  <c r="AY31" i="32"/>
  <c r="AQ20" i="32"/>
  <c r="BF50" i="32"/>
  <c r="BP106" i="32"/>
  <c r="BL104" i="32"/>
  <c r="AM107" i="32"/>
  <c r="AT78" i="32"/>
  <c r="AN118" i="32"/>
  <c r="V86" i="32"/>
  <c r="AA68" i="32"/>
  <c r="BD75" i="32"/>
  <c r="AX41" i="32"/>
  <c r="AL45" i="32"/>
  <c r="AV19" i="32"/>
  <c r="W118" i="32"/>
  <c r="W93" i="32"/>
  <c r="AL15" i="32"/>
  <c r="AT4" i="32"/>
  <c r="AF87" i="32"/>
  <c r="BP8" i="32"/>
  <c r="AY6" i="32"/>
  <c r="AN93" i="32"/>
  <c r="AD114" i="32"/>
  <c r="AS39" i="32"/>
  <c r="AN85" i="32"/>
  <c r="AO38" i="32"/>
  <c r="AS19" i="32"/>
  <c r="BQ115" i="32"/>
  <c r="BQ95" i="32"/>
  <c r="BA30" i="32"/>
  <c r="AM47" i="32"/>
  <c r="AN34" i="32"/>
  <c r="AI19" i="32"/>
  <c r="AJ91" i="32"/>
  <c r="AR65" i="32"/>
  <c r="AY119" i="32"/>
  <c r="AZ65" i="32"/>
  <c r="AN63" i="32"/>
  <c r="AP49" i="32"/>
  <c r="AK101" i="32"/>
  <c r="Y33" i="32"/>
  <c r="BG61" i="32"/>
  <c r="BC18" i="32"/>
  <c r="Y58" i="32"/>
  <c r="AD19" i="32"/>
  <c r="AD118" i="32"/>
  <c r="Y109" i="32"/>
  <c r="AA82" i="32"/>
  <c r="AC76" i="32"/>
  <c r="BB96" i="32"/>
  <c r="AQ66" i="32"/>
  <c r="AT38" i="32"/>
  <c r="AI11" i="32"/>
  <c r="AG28" i="32"/>
  <c r="Y22" i="32"/>
  <c r="AD71" i="32"/>
  <c r="X67" i="32"/>
  <c r="Y43" i="32"/>
  <c r="AI90" i="32"/>
  <c r="W102" i="32"/>
  <c r="AM18" i="32"/>
  <c r="AQ7" i="32"/>
  <c r="X40" i="32"/>
  <c r="V64" i="32"/>
  <c r="AG57" i="32"/>
  <c r="V33" i="32"/>
  <c r="AZ31" i="32"/>
  <c r="AX93" i="32"/>
  <c r="AV80" i="32"/>
  <c r="AY105" i="32"/>
  <c r="BI91" i="32"/>
  <c r="AV72" i="32"/>
  <c r="BO72" i="32"/>
  <c r="AY73" i="32"/>
  <c r="AN72" i="32"/>
  <c r="BB64" i="32"/>
  <c r="AR96" i="32"/>
  <c r="BB49" i="32"/>
  <c r="AT110" i="32"/>
  <c r="BD110" i="32"/>
  <c r="AS90" i="32"/>
  <c r="AL86" i="32"/>
  <c r="AN52" i="32"/>
  <c r="AK111" i="32"/>
  <c r="BN113" i="32"/>
  <c r="BC9" i="32"/>
  <c r="AO74" i="32"/>
  <c r="AI57" i="32"/>
  <c r="AL61" i="32"/>
  <c r="AD68" i="32"/>
  <c r="BC41" i="32"/>
  <c r="BP30" i="32"/>
  <c r="AW62" i="32"/>
  <c r="BA96" i="32"/>
  <c r="AR99" i="32"/>
  <c r="BM91" i="32"/>
  <c r="AB73" i="32"/>
  <c r="Y108" i="32"/>
  <c r="AF98" i="32"/>
  <c r="Z70" i="32"/>
  <c r="BK46" i="32"/>
  <c r="AT69" i="32"/>
  <c r="AP64" i="32"/>
  <c r="BE119" i="32"/>
  <c r="AO21" i="32"/>
  <c r="AI39" i="32"/>
  <c r="AI10" i="32"/>
  <c r="AG110" i="32"/>
  <c r="BE97" i="32"/>
  <c r="AL116" i="32"/>
  <c r="AT79" i="32"/>
  <c r="AW78" i="32"/>
  <c r="AJ18" i="32"/>
  <c r="Y110" i="32"/>
  <c r="AO41" i="32"/>
  <c r="AS26" i="32"/>
  <c r="BQ6" i="32"/>
  <c r="AN104" i="32"/>
  <c r="BM41" i="32"/>
  <c r="AI31" i="32"/>
  <c r="AP75" i="32"/>
  <c r="AG14" i="32"/>
  <c r="AM104" i="32"/>
  <c r="AR62" i="32"/>
  <c r="AK34" i="32"/>
  <c r="AW82" i="32"/>
  <c r="X97" i="32"/>
  <c r="W50" i="32"/>
  <c r="AT29" i="32"/>
  <c r="AS21" i="32"/>
  <c r="AZ112" i="32"/>
  <c r="AO11" i="32"/>
  <c r="AC100" i="32"/>
  <c r="X101" i="32"/>
  <c r="AC10" i="32"/>
  <c r="V47" i="32"/>
  <c r="AK13" i="32"/>
  <c r="AK5" i="32"/>
  <c r="AC73" i="32"/>
  <c r="AO118" i="32"/>
  <c r="W48" i="32"/>
  <c r="AE102" i="32"/>
  <c r="W101" i="32"/>
  <c r="AF21" i="32"/>
  <c r="X115" i="32"/>
  <c r="V107" i="32"/>
  <c r="AD58" i="32"/>
  <c r="AV44" i="32"/>
  <c r="AQ50" i="32"/>
  <c r="AR21" i="32"/>
  <c r="AV39" i="32"/>
  <c r="AA93" i="32"/>
  <c r="AF70" i="32"/>
  <c r="BK28" i="32"/>
  <c r="AR75" i="32"/>
  <c r="AE108" i="32"/>
  <c r="AQ108" i="32"/>
  <c r="AK24" i="32"/>
  <c r="AP119" i="32"/>
  <c r="AE69" i="32"/>
  <c r="AN40" i="32"/>
  <c r="W66" i="32"/>
  <c r="AK96" i="32"/>
  <c r="BD65" i="32"/>
  <c r="AK19" i="32"/>
  <c r="AJ40" i="32"/>
  <c r="AX55" i="32"/>
  <c r="AN26" i="32"/>
  <c r="AP79" i="32"/>
  <c r="AP104" i="32"/>
  <c r="AR44" i="32"/>
  <c r="AR7" i="32"/>
  <c r="AL114" i="32"/>
  <c r="X33" i="32"/>
  <c r="AG94" i="32"/>
  <c r="W87" i="32"/>
  <c r="BS31" i="32"/>
  <c r="AZ4" i="32"/>
  <c r="BC55" i="32"/>
  <c r="AS37" i="32"/>
  <c r="AE43" i="32"/>
  <c r="AL115" i="32"/>
  <c r="AA47" i="32"/>
  <c r="AA44" i="32"/>
  <c r="X48" i="32"/>
  <c r="AY80" i="32"/>
  <c r="AL99" i="32"/>
  <c r="X74" i="32"/>
  <c r="AD77" i="32"/>
  <c r="AG29" i="32"/>
  <c r="BG52" i="32"/>
  <c r="BF6" i="32"/>
  <c r="AL6" i="32"/>
  <c r="AJ49" i="32"/>
  <c r="BA93" i="32"/>
  <c r="X111" i="32"/>
  <c r="X82" i="32"/>
  <c r="AF94" i="32"/>
  <c r="AE4" i="32"/>
  <c r="Y55" i="32"/>
  <c r="AQ43" i="32"/>
  <c r="AJ31" i="32"/>
  <c r="X93" i="32"/>
  <c r="AY70" i="32"/>
  <c r="V114" i="32"/>
  <c r="AL34" i="32"/>
  <c r="AC72" i="32"/>
  <c r="BK41" i="32"/>
  <c r="V73" i="32"/>
  <c r="AI62" i="32"/>
  <c r="V69" i="32"/>
  <c r="AC20" i="32"/>
  <c r="AE15" i="32"/>
  <c r="AN74" i="32"/>
  <c r="W51" i="32"/>
  <c r="AT30" i="32"/>
  <c r="AQ86" i="32"/>
  <c r="BT102" i="32"/>
  <c r="AM103" i="32"/>
  <c r="AN107" i="32"/>
  <c r="AM28" i="32"/>
  <c r="W39" i="32"/>
  <c r="AE8" i="32"/>
  <c r="AR61" i="32"/>
  <c r="AQ70" i="32"/>
  <c r="BC19" i="32"/>
  <c r="V40" i="32"/>
  <c r="AC6" i="32"/>
  <c r="Y15" i="32"/>
  <c r="AA24" i="32"/>
  <c r="AP19" i="32"/>
  <c r="W65" i="32"/>
  <c r="X52" i="32"/>
  <c r="Z80" i="32"/>
  <c r="AQ85" i="32"/>
  <c r="V101" i="32"/>
  <c r="AJ111" i="32"/>
  <c r="AO77" i="32"/>
  <c r="BJ100" i="32"/>
  <c r="AV68" i="32"/>
  <c r="BA82" i="32"/>
  <c r="AL82" i="32"/>
  <c r="W115" i="32"/>
  <c r="AR109" i="32"/>
  <c r="AX95" i="32"/>
  <c r="BE32" i="32"/>
  <c r="Y91" i="32"/>
  <c r="AT70" i="32"/>
  <c r="BE103" i="32"/>
  <c r="BG44" i="32"/>
  <c r="AT10" i="32"/>
  <c r="AO75" i="32"/>
  <c r="AC81" i="32"/>
  <c r="BD45" i="32"/>
  <c r="W19" i="32"/>
  <c r="AD95" i="32"/>
  <c r="AC98" i="32"/>
  <c r="AS56" i="32"/>
  <c r="AQ48" i="32"/>
  <c r="AL52" i="32"/>
  <c r="AO39" i="32"/>
  <c r="BR109" i="32"/>
  <c r="AS55" i="32"/>
  <c r="AK31" i="32"/>
  <c r="AK6" i="32"/>
  <c r="AA25" i="32"/>
  <c r="W27" i="32"/>
  <c r="W82" i="32"/>
  <c r="X76" i="32"/>
  <c r="W84" i="32"/>
  <c r="AN64" i="32"/>
  <c r="AB116" i="32"/>
  <c r="AT86" i="32"/>
  <c r="AG58" i="32"/>
  <c r="AC38" i="32"/>
  <c r="V24" i="32"/>
  <c r="Y21" i="32"/>
  <c r="AY14" i="32"/>
  <c r="AP26" i="32"/>
  <c r="AY27" i="32"/>
  <c r="AQ106" i="32"/>
  <c r="AV15" i="32"/>
  <c r="AE72" i="32"/>
  <c r="AS100" i="32"/>
  <c r="Y101" i="32"/>
  <c r="AB7" i="32"/>
  <c r="AG4" i="32"/>
  <c r="AI48" i="32"/>
  <c r="AY68" i="32"/>
  <c r="AF66" i="32"/>
  <c r="AC30" i="32"/>
  <c r="AP31" i="32"/>
  <c r="AS25" i="32"/>
  <c r="AI80" i="32"/>
  <c r="AO24" i="32"/>
  <c r="AD50" i="32"/>
  <c r="AB45" i="32"/>
  <c r="AE42" i="32"/>
  <c r="Y18" i="32"/>
  <c r="AT45" i="32"/>
  <c r="AJ12" i="32"/>
  <c r="AS10" i="32"/>
  <c r="BA50" i="32"/>
  <c r="AQ44" i="32"/>
  <c r="AP8" i="32"/>
  <c r="AC115" i="32"/>
  <c r="AE20" i="32"/>
  <c r="AE33" i="32"/>
  <c r="AF10" i="32"/>
  <c r="AG106" i="32"/>
  <c r="X66" i="32"/>
  <c r="AN113" i="32"/>
  <c r="AG52" i="32"/>
  <c r="X8" i="32"/>
  <c r="W73" i="32"/>
  <c r="AT40" i="32"/>
  <c r="AI58" i="32"/>
  <c r="Y12" i="32"/>
  <c r="BA69" i="32"/>
  <c r="AL69" i="32"/>
  <c r="AF44" i="32"/>
  <c r="AE64" i="32"/>
  <c r="AR29" i="32"/>
  <c r="BR71" i="32"/>
  <c r="AW6" i="32"/>
  <c r="BN93" i="32"/>
  <c r="BF78" i="32"/>
  <c r="Z94" i="32"/>
  <c r="AK70" i="32"/>
  <c r="Y79" i="32"/>
  <c r="AI100" i="32"/>
  <c r="BP66" i="32"/>
  <c r="AE115" i="32"/>
  <c r="BQ19" i="32"/>
  <c r="AQ77" i="32"/>
  <c r="AC77" i="32"/>
  <c r="BB103" i="32"/>
  <c r="AT28" i="32"/>
  <c r="AV26" i="32"/>
  <c r="W44" i="32"/>
  <c r="AG46" i="32"/>
  <c r="AB76" i="32"/>
  <c r="AF113" i="32"/>
  <c r="X12" i="32"/>
  <c r="X9" i="32"/>
  <c r="AM21" i="32"/>
  <c r="BD118" i="32"/>
  <c r="AI8" i="32"/>
  <c r="AD91" i="32"/>
  <c r="Z97" i="32"/>
  <c r="W7" i="32"/>
  <c r="W52" i="32"/>
  <c r="AP29" i="32"/>
  <c r="AT20" i="32"/>
  <c r="BL105" i="32"/>
  <c r="AP117" i="32"/>
  <c r="AY44" i="32"/>
  <c r="AR33" i="32"/>
  <c r="AC42" i="32"/>
  <c r="AX98" i="32"/>
  <c r="AG48" i="32"/>
  <c r="Y46" i="32"/>
  <c r="AG24" i="32"/>
  <c r="X46" i="32"/>
  <c r="BD39" i="32"/>
  <c r="AI47" i="32"/>
  <c r="AJ15" i="32"/>
  <c r="AD49" i="32"/>
  <c r="AJ48" i="32"/>
  <c r="J48" i="32" s="1"/>
  <c r="AJ69" i="32"/>
  <c r="Y32" i="32"/>
  <c r="AC29" i="32"/>
  <c r="W22" i="32"/>
  <c r="AI114" i="32"/>
  <c r="X7" i="32"/>
  <c r="AP70" i="32"/>
  <c r="AQ57" i="32"/>
  <c r="Z82" i="32"/>
  <c r="AK8" i="32"/>
  <c r="AB115" i="32"/>
  <c r="Z32" i="32"/>
  <c r="Y78" i="32"/>
  <c r="V72" i="32"/>
  <c r="X43" i="32"/>
  <c r="AB58" i="32"/>
  <c r="AE22" i="32"/>
  <c r="Z48" i="32"/>
  <c r="AY64" i="32"/>
  <c r="AF108" i="32"/>
  <c r="AD79" i="32"/>
  <c r="Z92" i="32"/>
  <c r="BA113" i="32"/>
  <c r="AB61" i="32"/>
  <c r="AB37" i="32"/>
  <c r="AB95" i="32"/>
  <c r="AG87" i="32"/>
  <c r="AE95" i="32"/>
  <c r="BE49" i="32"/>
  <c r="AD25" i="32"/>
  <c r="W33" i="32"/>
  <c r="AG8" i="32"/>
  <c r="AQ40" i="32"/>
  <c r="AT93" i="32"/>
  <c r="AM61" i="32"/>
  <c r="AI25" i="32"/>
  <c r="I25" i="32" s="1"/>
  <c r="X90" i="32"/>
  <c r="AI30" i="32"/>
  <c r="AI18" i="32"/>
  <c r="AY76" i="32"/>
  <c r="AV75" i="32"/>
  <c r="AV5" i="32"/>
  <c r="AZ7" i="32"/>
  <c r="AN103" i="32"/>
  <c r="AQ41" i="32"/>
  <c r="AA62" i="32"/>
  <c r="AW22" i="32"/>
  <c r="AL97" i="32"/>
  <c r="BK25" i="32"/>
  <c r="BE75" i="32"/>
  <c r="AI33" i="32"/>
  <c r="AF58" i="32"/>
  <c r="BF31" i="32"/>
  <c r="AF14" i="32"/>
  <c r="AN5" i="32"/>
  <c r="AN82" i="32"/>
  <c r="AF119" i="32"/>
  <c r="AB55" i="32"/>
  <c r="AF73" i="32"/>
  <c r="AG38" i="32"/>
  <c r="W34" i="32"/>
  <c r="AF9" i="32"/>
  <c r="AX83" i="32"/>
  <c r="AW4" i="32"/>
  <c r="BA32" i="32"/>
  <c r="Y75" i="32"/>
  <c r="AI109" i="32"/>
  <c r="W94" i="32"/>
  <c r="X4" i="32"/>
  <c r="BQ72" i="32"/>
  <c r="BO40" i="32"/>
  <c r="AM48" i="32"/>
  <c r="AK29" i="32"/>
  <c r="AQ4" i="32"/>
  <c r="Y24" i="32"/>
  <c r="AD28" i="32"/>
  <c r="AD85" i="32"/>
  <c r="AB79" i="32"/>
  <c r="AG49" i="32"/>
  <c r="AL54" i="32"/>
  <c r="BG29" i="32"/>
  <c r="W111" i="32"/>
  <c r="AA79" i="32"/>
  <c r="V29" i="32"/>
  <c r="AQ15" i="32"/>
  <c r="Y48" i="32"/>
  <c r="AC57" i="32"/>
  <c r="AC54" i="32"/>
  <c r="Y64" i="32"/>
  <c r="AR79" i="32"/>
  <c r="AJ21" i="32"/>
  <c r="Z39" i="32"/>
  <c r="AP84" i="32"/>
  <c r="AE29" i="32"/>
  <c r="AE93" i="32"/>
  <c r="AE94" i="32"/>
  <c r="V14" i="32"/>
  <c r="AL24" i="32"/>
  <c r="AI14" i="32"/>
  <c r="Y73" i="32"/>
  <c r="AS85" i="32"/>
  <c r="AJ7" i="32"/>
  <c r="AD11" i="32"/>
  <c r="BG8" i="32"/>
  <c r="AK94" i="32"/>
  <c r="AO98" i="32"/>
  <c r="V68" i="32"/>
  <c r="AM92" i="32"/>
  <c r="Z110" i="32"/>
  <c r="AM106" i="32"/>
  <c r="Y66" i="32"/>
  <c r="Z50" i="32"/>
  <c r="AQ10" i="32"/>
  <c r="AB112" i="32"/>
  <c r="AL30" i="32"/>
  <c r="AS106" i="32"/>
  <c r="AB27" i="32"/>
  <c r="AJ68" i="32"/>
  <c r="AE78" i="32"/>
  <c r="AC69" i="32"/>
  <c r="AA66" i="32"/>
  <c r="Y71" i="32"/>
  <c r="W70" i="32"/>
  <c r="Y65" i="32"/>
  <c r="AT100" i="32"/>
  <c r="AV6" i="32"/>
  <c r="AG62" i="32"/>
  <c r="AX22" i="32"/>
  <c r="AT49" i="32"/>
  <c r="AK74" i="32"/>
  <c r="AL110" i="32"/>
  <c r="AL101" i="32"/>
  <c r="AX51" i="32"/>
  <c r="AY25" i="32"/>
  <c r="AJ108" i="32"/>
  <c r="Y114" i="32"/>
  <c r="AB42" i="32"/>
  <c r="AP66" i="32"/>
  <c r="AY54" i="32"/>
  <c r="AF69" i="32"/>
  <c r="AA14" i="32"/>
  <c r="V98" i="32"/>
  <c r="X14" i="32"/>
  <c r="Z55" i="32"/>
  <c r="Z66" i="32"/>
  <c r="Y62" i="32"/>
  <c r="AC34" i="32"/>
  <c r="BD43" i="32"/>
  <c r="AO49" i="32"/>
  <c r="AK27" i="32"/>
  <c r="Z54" i="32"/>
  <c r="AJ54" i="32"/>
  <c r="AP50" i="32"/>
  <c r="X29" i="32"/>
  <c r="Z26" i="32"/>
  <c r="AV115" i="32"/>
  <c r="X118" i="32"/>
  <c r="AA83" i="32"/>
  <c r="W96" i="32"/>
  <c r="AG5" i="32"/>
  <c r="AC53" i="32"/>
  <c r="AQ34" i="32"/>
  <c r="AI26" i="32"/>
  <c r="AB87" i="32"/>
  <c r="Y92" i="32"/>
  <c r="AO87" i="32"/>
  <c r="AP97" i="32"/>
  <c r="AL106" i="32"/>
  <c r="AD10" i="32"/>
  <c r="V109" i="32"/>
  <c r="AC8" i="32"/>
  <c r="AD106" i="32"/>
  <c r="AC99" i="32"/>
  <c r="Y44" i="32"/>
  <c r="AR43" i="32"/>
  <c r="AD72" i="32"/>
  <c r="AW5" i="32"/>
  <c r="AZ14" i="32"/>
  <c r="AM70" i="32"/>
  <c r="M70" i="32" s="1"/>
  <c r="BD84" i="32"/>
  <c r="X75" i="32"/>
  <c r="Z53" i="32"/>
  <c r="AP113" i="32"/>
  <c r="BA61" i="32"/>
  <c r="AO15" i="32"/>
  <c r="V20" i="32"/>
  <c r="AD75" i="32"/>
  <c r="Z10" i="32"/>
  <c r="BS61" i="32"/>
  <c r="AJ32" i="32"/>
  <c r="AJ5" i="32"/>
  <c r="Z47" i="32"/>
  <c r="AO42" i="32"/>
  <c r="AL92" i="32"/>
  <c r="AL20" i="32"/>
  <c r="AA61" i="32"/>
  <c r="AE10" i="32"/>
  <c r="AF24" i="32"/>
  <c r="Z9" i="32"/>
  <c r="BE10" i="32"/>
  <c r="AQ27" i="32"/>
  <c r="W13" i="32"/>
  <c r="AE82" i="32"/>
  <c r="W49" i="32"/>
  <c r="AO69" i="32"/>
  <c r="AE79" i="32"/>
  <c r="W37" i="32"/>
  <c r="AS113" i="32"/>
  <c r="AB78" i="32"/>
  <c r="BT6" i="32"/>
  <c r="AP101" i="32"/>
  <c r="AC44" i="32"/>
  <c r="AR8" i="32"/>
  <c r="AR18" i="32"/>
  <c r="AM53" i="32"/>
  <c r="V52" i="32"/>
  <c r="AQ75" i="32"/>
  <c r="BK14" i="32"/>
  <c r="AC90" i="32"/>
  <c r="BJ82" i="32"/>
  <c r="AL70" i="32"/>
  <c r="Z7" i="32"/>
  <c r="AN11" i="32"/>
  <c r="W24" i="32"/>
  <c r="AG77" i="32"/>
  <c r="X41" i="32"/>
  <c r="BC42" i="32"/>
  <c r="AM75" i="32"/>
  <c r="V39" i="32"/>
  <c r="AD119" i="32"/>
  <c r="AB111" i="32"/>
  <c r="V63" i="32"/>
  <c r="BF11" i="32"/>
  <c r="AA113" i="32"/>
  <c r="V87" i="32"/>
  <c r="Z31" i="32"/>
  <c r="AI21" i="32"/>
  <c r="AF41" i="32"/>
  <c r="AF53" i="32"/>
  <c r="Y51" i="32"/>
  <c r="BF80" i="32"/>
  <c r="AN117" i="32"/>
  <c r="BB24" i="32"/>
  <c r="V74" i="32"/>
  <c r="AQ104" i="32"/>
  <c r="AD97" i="32"/>
  <c r="AE5" i="32"/>
  <c r="BJ91" i="32"/>
  <c r="AM40" i="32"/>
  <c r="AW80" i="32"/>
  <c r="AT81" i="32"/>
  <c r="AM34" i="32"/>
  <c r="AL8" i="32"/>
  <c r="BD11" i="32"/>
  <c r="AC87" i="32"/>
  <c r="AF104" i="32"/>
  <c r="AJ82" i="32"/>
  <c r="AO65" i="32"/>
  <c r="W26" i="32"/>
  <c r="AO92" i="32"/>
  <c r="AG37" i="32"/>
  <c r="AF45" i="32"/>
  <c r="AM52" i="32"/>
  <c r="Z99" i="32"/>
  <c r="AO79" i="32"/>
  <c r="AC56" i="32"/>
  <c r="AD51" i="32"/>
  <c r="Y27" i="32"/>
  <c r="AC24" i="32"/>
  <c r="AV79" i="32"/>
  <c r="AI22" i="32"/>
  <c r="AE112" i="32"/>
  <c r="AF63" i="32"/>
  <c r="BC26" i="32"/>
  <c r="W104" i="32"/>
  <c r="AG76" i="32"/>
  <c r="AD26" i="32"/>
  <c r="AN12" i="32"/>
  <c r="AJ23" i="32"/>
  <c r="V8" i="32"/>
  <c r="AL43" i="32"/>
  <c r="AI81" i="32"/>
  <c r="AE56" i="32"/>
  <c r="AB5" i="32"/>
  <c r="AC31" i="32"/>
  <c r="AE63" i="32"/>
  <c r="AW83" i="32"/>
  <c r="V6" i="32"/>
  <c r="AB4" i="32"/>
  <c r="BN29" i="32"/>
  <c r="AG63" i="32"/>
  <c r="AD53" i="32"/>
  <c r="AA54" i="32"/>
  <c r="AI73" i="32"/>
  <c r="AX46" i="32"/>
  <c r="AP71" i="32"/>
  <c r="Y26" i="32"/>
  <c r="W92" i="32"/>
  <c r="AM76" i="32"/>
  <c r="AO34" i="32"/>
  <c r="AD33" i="32"/>
  <c r="X119" i="32"/>
  <c r="BP27" i="32"/>
  <c r="W71" i="32"/>
  <c r="BA8" i="32"/>
  <c r="AJ97" i="32"/>
  <c r="V32" i="32"/>
  <c r="AC61" i="32"/>
  <c r="V49" i="32"/>
  <c r="AT109" i="32"/>
  <c r="AC108" i="32"/>
  <c r="AX6" i="32"/>
  <c r="AS31" i="32"/>
  <c r="AD20" i="32"/>
  <c r="AK119" i="32"/>
  <c r="AT95" i="32"/>
  <c r="V113" i="32"/>
  <c r="AK103" i="32"/>
  <c r="AN110" i="32"/>
  <c r="AT115" i="32"/>
  <c r="V13" i="32"/>
  <c r="W112" i="32"/>
  <c r="AK90" i="32"/>
  <c r="Z98" i="32"/>
  <c r="AD92" i="32"/>
  <c r="BB41" i="32"/>
  <c r="AL48" i="32"/>
  <c r="AN25" i="32"/>
  <c r="X53" i="32"/>
  <c r="AI51" i="32"/>
  <c r="AP58" i="32"/>
  <c r="AD30" i="32"/>
  <c r="W28" i="32"/>
  <c r="Z19" i="32"/>
  <c r="AF83" i="32"/>
  <c r="AE73" i="32"/>
  <c r="Z106" i="32"/>
  <c r="Y74" i="32"/>
  <c r="AJ65" i="32"/>
  <c r="X70" i="32"/>
  <c r="V19" i="32"/>
  <c r="Y14" i="32"/>
  <c r="AO64" i="32"/>
  <c r="V92" i="32"/>
  <c r="AS30" i="32"/>
  <c r="AR39" i="32"/>
  <c r="BJ52" i="32"/>
  <c r="AT112" i="32"/>
  <c r="BE25" i="32"/>
  <c r="AK30" i="32"/>
  <c r="Y40" i="32"/>
  <c r="Y7" i="32"/>
  <c r="Y52" i="32"/>
  <c r="Z49" i="32"/>
  <c r="Y28" i="32"/>
  <c r="AF29" i="32"/>
  <c r="AE86" i="32"/>
  <c r="AA63" i="32"/>
  <c r="BE71" i="32"/>
  <c r="AJ94" i="32"/>
  <c r="AL80" i="32"/>
  <c r="Z8" i="32"/>
  <c r="AD105" i="32"/>
  <c r="Z22" i="32"/>
  <c r="AE44" i="32"/>
  <c r="AZ12" i="32"/>
  <c r="Z75" i="32"/>
  <c r="BC15" i="32"/>
  <c r="AM25" i="32"/>
  <c r="BB38" i="32"/>
  <c r="AY29" i="32"/>
  <c r="AL119" i="32"/>
  <c r="AL14" i="32"/>
  <c r="X18" i="32"/>
  <c r="W42" i="32"/>
  <c r="AI55" i="32"/>
  <c r="X32" i="32"/>
  <c r="AS8" i="32"/>
  <c r="AK52" i="32"/>
  <c r="BD105" i="32"/>
  <c r="BF10" i="32"/>
  <c r="AL51" i="32"/>
  <c r="AL112" i="32"/>
  <c r="BC43" i="32"/>
  <c r="AN32" i="32"/>
  <c r="BC31" i="32"/>
  <c r="V26" i="32"/>
  <c r="AF102" i="32"/>
  <c r="BB20" i="32"/>
  <c r="AE52" i="32"/>
  <c r="AT87" i="32"/>
  <c r="AO12" i="32"/>
  <c r="Z57" i="32"/>
  <c r="AP32" i="32"/>
  <c r="BG9" i="32"/>
  <c r="AI43" i="32"/>
  <c r="AJ86" i="32"/>
  <c r="W90" i="32"/>
  <c r="AJ6" i="32"/>
  <c r="AC11" i="32"/>
  <c r="AG20" i="32"/>
  <c r="AG15" i="32"/>
  <c r="AT99" i="32"/>
  <c r="AX40" i="32"/>
  <c r="AN49" i="32"/>
  <c r="AT19" i="32"/>
  <c r="AW29" i="32"/>
  <c r="X92" i="32"/>
  <c r="X81" i="32"/>
  <c r="AO62" i="32"/>
  <c r="AS46" i="32"/>
  <c r="BS86" i="32"/>
  <c r="Y112" i="32"/>
  <c r="AD80" i="32"/>
  <c r="X30" i="32"/>
  <c r="AO19" i="32"/>
  <c r="X45" i="32"/>
  <c r="AE55" i="32"/>
  <c r="AF52" i="32"/>
  <c r="AE54" i="32"/>
  <c r="AB77" i="32"/>
  <c r="AR32" i="32"/>
  <c r="AI37" i="32"/>
  <c r="AP83" i="32"/>
  <c r="AO26" i="32"/>
  <c r="AF51" i="32"/>
  <c r="V44" i="32"/>
  <c r="AG40" i="32"/>
  <c r="AD14" i="32"/>
  <c r="AG32" i="32"/>
  <c r="AE68" i="32"/>
  <c r="AG103" i="32"/>
  <c r="BC67" i="32"/>
  <c r="AS45" i="32"/>
  <c r="AN10" i="32"/>
  <c r="Z117" i="32"/>
  <c r="AG21" i="32"/>
  <c r="AG31" i="32"/>
  <c r="AC94" i="32"/>
  <c r="AD86" i="32"/>
  <c r="Y53" i="32"/>
  <c r="AN66" i="32"/>
  <c r="AS71" i="32"/>
  <c r="AO57" i="32"/>
  <c r="AL66" i="32"/>
  <c r="AI32" i="32"/>
  <c r="Z114" i="32"/>
  <c r="AQ114" i="32"/>
  <c r="W85" i="32"/>
  <c r="W47" i="32"/>
  <c r="BE7" i="32"/>
  <c r="V84" i="32"/>
  <c r="AC47" i="32"/>
  <c r="AB34" i="32"/>
  <c r="AJ110" i="32"/>
  <c r="AM29" i="32"/>
  <c r="AQ42" i="32"/>
  <c r="AL28" i="32"/>
  <c r="W53" i="32"/>
  <c r="AL32" i="32"/>
  <c r="AG34" i="32"/>
  <c r="AJ38" i="32"/>
  <c r="AN105" i="32"/>
  <c r="AA7" i="32"/>
  <c r="V116" i="32"/>
  <c r="AZ86" i="32"/>
  <c r="AX37" i="32"/>
  <c r="BB101" i="32"/>
  <c r="AO105" i="32"/>
  <c r="AJ51" i="32"/>
  <c r="AO6" i="32"/>
  <c r="AO106" i="32"/>
  <c r="BG31" i="32"/>
  <c r="AN108" i="32"/>
  <c r="AW54" i="32"/>
  <c r="AT11" i="32"/>
  <c r="AS58" i="32"/>
  <c r="AR85" i="32"/>
  <c r="Y4" i="32"/>
  <c r="AE97" i="32"/>
  <c r="AA21" i="32"/>
  <c r="AA81" i="32"/>
  <c r="W20" i="32"/>
  <c r="AO97" i="32"/>
  <c r="AE99" i="32"/>
  <c r="AA28" i="32"/>
  <c r="AC45" i="32"/>
  <c r="AG42" i="32"/>
  <c r="AD21" i="32"/>
  <c r="AC79" i="32"/>
  <c r="Z113" i="32"/>
  <c r="AE81" i="32"/>
  <c r="AO71" i="32"/>
  <c r="AB72" i="32"/>
  <c r="AD13" i="32"/>
  <c r="AG10" i="32"/>
  <c r="AN31" i="32"/>
  <c r="AT101" i="32"/>
  <c r="AP99" i="32"/>
  <c r="AI111" i="32"/>
  <c r="AF11" i="32"/>
  <c r="AB110" i="32"/>
  <c r="BG92" i="32"/>
  <c r="X102" i="32"/>
  <c r="X96" i="32"/>
  <c r="BD62" i="32"/>
  <c r="AK104" i="32"/>
  <c r="AT58" i="32"/>
  <c r="AC83" i="32"/>
  <c r="AQ9" i="32"/>
  <c r="Y117" i="32"/>
  <c r="AB33" i="32"/>
  <c r="AF74" i="32"/>
  <c r="Z69" i="32"/>
  <c r="AD41" i="32"/>
  <c r="X108" i="32"/>
  <c r="AM85" i="32"/>
  <c r="V30" i="32"/>
  <c r="BJ63" i="32"/>
  <c r="V110" i="32"/>
  <c r="AG80" i="32"/>
  <c r="AC93" i="32"/>
  <c r="BR55" i="32"/>
  <c r="X57" i="32"/>
  <c r="AR51" i="32"/>
  <c r="AM38" i="32"/>
  <c r="AC96" i="32"/>
  <c r="BO95" i="32"/>
  <c r="W91" i="32"/>
  <c r="Z85" i="32"/>
  <c r="BF8" i="32"/>
  <c r="AW106" i="32"/>
  <c r="AE71" i="32"/>
  <c r="AL57" i="32"/>
  <c r="AF67" i="32"/>
  <c r="AF81" i="32"/>
  <c r="AY84" i="32"/>
  <c r="AF20" i="32"/>
  <c r="BI51" i="32"/>
  <c r="AQ39" i="32"/>
  <c r="AG117" i="32"/>
  <c r="AV40" i="32"/>
  <c r="Y70" i="32"/>
  <c r="BF65" i="32"/>
  <c r="AY38" i="32"/>
  <c r="AA26" i="32"/>
  <c r="AB30" i="32"/>
  <c r="AK65" i="32"/>
  <c r="AT8" i="32"/>
  <c r="AF80" i="32"/>
  <c r="AM62" i="32"/>
  <c r="AM13" i="32"/>
  <c r="Y34" i="32"/>
  <c r="AS14" i="32"/>
  <c r="S14" i="32" s="1"/>
  <c r="W114" i="32"/>
  <c r="AC52" i="32"/>
  <c r="Z109" i="32"/>
  <c r="AD15" i="32"/>
  <c r="AA38" i="32"/>
  <c r="X62" i="32"/>
  <c r="X86" i="32"/>
  <c r="X95" i="32"/>
  <c r="AL31" i="32"/>
  <c r="AF105" i="32"/>
  <c r="Y69" i="32"/>
  <c r="AX57" i="32"/>
  <c r="AC13" i="32"/>
  <c r="X65" i="32"/>
  <c r="X63" i="32"/>
  <c r="AM5" i="32"/>
  <c r="AE32" i="32"/>
  <c r="AY62" i="32"/>
  <c r="AW68" i="32"/>
  <c r="BI97" i="32"/>
  <c r="AK108" i="32"/>
  <c r="AT74" i="32"/>
  <c r="BO4" i="32"/>
  <c r="BT32" i="32"/>
  <c r="AQ80" i="32"/>
  <c r="BG58" i="32"/>
  <c r="AO10" i="32"/>
  <c r="AR100" i="32"/>
  <c r="V105" i="32"/>
  <c r="AQ12" i="32"/>
  <c r="AA105" i="32"/>
  <c r="Y29" i="32"/>
  <c r="V79" i="32"/>
  <c r="AA46" i="32"/>
  <c r="AA64" i="32"/>
  <c r="Y107" i="32"/>
  <c r="AO14" i="32"/>
  <c r="X80" i="32"/>
  <c r="AO78" i="32"/>
  <c r="AD78" i="32"/>
  <c r="AA72" i="32"/>
  <c r="AC46" i="32"/>
  <c r="AP40" i="32"/>
  <c r="AI42" i="32"/>
  <c r="AQ93" i="32"/>
  <c r="AJ30" i="32"/>
  <c r="X54" i="32"/>
  <c r="AD40" i="32"/>
  <c r="AD37" i="32"/>
  <c r="Z11" i="32"/>
  <c r="BC34" i="32"/>
  <c r="AM43" i="32"/>
  <c r="AN18" i="32"/>
  <c r="AY21" i="32"/>
  <c r="AF90" i="32"/>
  <c r="AD93" i="32"/>
  <c r="AI71" i="32"/>
  <c r="AM55" i="32"/>
  <c r="AX43" i="32"/>
  <c r="AF48" i="32"/>
  <c r="AK86" i="32"/>
  <c r="AG30" i="32"/>
  <c r="V95" i="32"/>
  <c r="V96" i="32"/>
  <c r="X15" i="32"/>
  <c r="AN19" i="32"/>
  <c r="AL9" i="32"/>
  <c r="AA70" i="32"/>
  <c r="AT84" i="32"/>
  <c r="AK77" i="32"/>
  <c r="Z93" i="32"/>
  <c r="AW26" i="32"/>
  <c r="AJ96" i="32"/>
  <c r="BA7" i="32"/>
  <c r="AB71" i="32"/>
  <c r="AM96" i="32"/>
  <c r="AC105" i="32"/>
  <c r="V9" i="32"/>
  <c r="AA6" i="32"/>
  <c r="AP56" i="32"/>
  <c r="BF24" i="32"/>
  <c r="AB25" i="32"/>
  <c r="AD5" i="32"/>
  <c r="BI113" i="32"/>
  <c r="AT13" i="32"/>
  <c r="AP62" i="32"/>
  <c r="AT22" i="32"/>
  <c r="AB49" i="32"/>
  <c r="AJ29" i="32"/>
  <c r="AZ24" i="32"/>
  <c r="AS15" i="32"/>
  <c r="AB62" i="32"/>
  <c r="W79" i="32"/>
  <c r="AX61" i="32"/>
  <c r="Z24" i="32"/>
  <c r="AB118" i="32"/>
  <c r="AL87" i="32"/>
  <c r="Z102" i="32"/>
  <c r="AE39" i="32"/>
  <c r="AA117" i="32"/>
  <c r="AB81" i="32"/>
  <c r="AG50" i="32"/>
  <c r="AB21" i="32"/>
  <c r="AD65" i="32"/>
  <c r="BN40" i="32"/>
  <c r="BD103" i="32"/>
  <c r="AQ90" i="32"/>
  <c r="AK20" i="32"/>
  <c r="AY22" i="32"/>
  <c r="BB7" i="32"/>
  <c r="W55" i="32"/>
  <c r="AL95" i="32"/>
  <c r="AB103" i="32"/>
  <c r="AT42" i="32"/>
  <c r="AD84" i="32"/>
  <c r="Z112" i="32"/>
  <c r="AF93" i="32"/>
  <c r="V54" i="32"/>
  <c r="AF57" i="32"/>
  <c r="AP15" i="32"/>
  <c r="W46" i="32"/>
  <c r="AO51" i="32"/>
  <c r="Z101" i="32"/>
  <c r="Y63" i="32"/>
  <c r="AC25" i="32"/>
  <c r="AM24" i="32"/>
  <c r="AN14" i="32"/>
  <c r="AC80" i="32"/>
  <c r="AL73" i="32"/>
  <c r="W86" i="32"/>
  <c r="AI13" i="32"/>
  <c r="AP4" i="32"/>
  <c r="AF37" i="32"/>
  <c r="AF68" i="32"/>
  <c r="AC64" i="32"/>
  <c r="Z38" i="32"/>
  <c r="AG74" i="32"/>
  <c r="X112" i="32"/>
  <c r="AB75" i="32"/>
  <c r="AI68" i="32"/>
  <c r="Z71" i="32"/>
  <c r="AB15" i="32"/>
  <c r="AA12" i="32"/>
  <c r="AQ54" i="32"/>
  <c r="AP92" i="32"/>
  <c r="AD55" i="32"/>
  <c r="AZ46" i="32"/>
  <c r="AT73" i="32"/>
  <c r="BC117" i="32"/>
  <c r="AA76" i="32"/>
  <c r="W40" i="32"/>
  <c r="BR5" i="32"/>
  <c r="AV30" i="32"/>
  <c r="AR10" i="32"/>
  <c r="AF76" i="32"/>
  <c r="AI63" i="32"/>
  <c r="Y37" i="32"/>
  <c r="BG37" i="32"/>
  <c r="AJ41" i="32"/>
  <c r="AT6" i="32"/>
  <c r="AB48" i="32"/>
  <c r="AM45" i="32"/>
  <c r="AQ79" i="32"/>
  <c r="V34" i="32"/>
  <c r="AA31" i="32"/>
  <c r="AF54" i="32"/>
  <c r="AT64" i="32"/>
  <c r="AL109" i="32"/>
  <c r="AF101" i="32"/>
  <c r="AQ52" i="32"/>
  <c r="V76" i="32"/>
  <c r="AS4" i="32"/>
  <c r="AG113" i="32"/>
  <c r="X31" i="32"/>
  <c r="W4" i="32"/>
  <c r="AT32" i="32"/>
  <c r="AG67" i="32"/>
  <c r="AC14" i="32"/>
  <c r="AB46" i="32"/>
  <c r="AC111" i="32"/>
  <c r="AO45" i="32"/>
  <c r="AE28" i="32"/>
  <c r="AR70" i="32"/>
  <c r="V46" i="32"/>
  <c r="AP55" i="32"/>
  <c r="BK105" i="32"/>
  <c r="AF4" i="32"/>
  <c r="Y6" i="32"/>
  <c r="BQ102" i="32"/>
  <c r="BR65" i="32"/>
  <c r="AE7" i="32"/>
  <c r="AC22" i="32"/>
  <c r="AK81" i="32"/>
  <c r="Y45" i="32"/>
  <c r="AF110" i="32"/>
  <c r="Z63" i="32"/>
  <c r="BF12" i="32"/>
  <c r="AL85" i="32"/>
  <c r="AE105" i="32"/>
  <c r="AR53" i="32"/>
  <c r="AM98" i="32"/>
  <c r="AD81" i="32"/>
  <c r="AM9" i="32"/>
  <c r="AF92" i="32"/>
  <c r="AR69" i="32"/>
  <c r="AY46" i="32"/>
  <c r="W108" i="32"/>
  <c r="AZ71" i="32"/>
  <c r="W95" i="32"/>
  <c r="AP105" i="32"/>
  <c r="AK84" i="32"/>
  <c r="AR86" i="32"/>
  <c r="AO37" i="32"/>
  <c r="AC23" i="32"/>
  <c r="AA77" i="32"/>
  <c r="Z118" i="32"/>
  <c r="AL107" i="32"/>
  <c r="AK28" i="32"/>
  <c r="AD67" i="32"/>
  <c r="AT31" i="32"/>
  <c r="AY40" i="32"/>
  <c r="AJ80" i="32"/>
  <c r="AA13" i="32"/>
  <c r="AA112" i="32"/>
  <c r="AN75" i="32"/>
  <c r="AL4" i="32"/>
  <c r="AS44" i="32"/>
  <c r="AM68" i="32"/>
  <c r="AD43" i="32"/>
  <c r="AC9" i="32"/>
  <c r="AM56" i="32"/>
  <c r="AF28" i="32"/>
  <c r="BF102" i="32"/>
  <c r="AE34" i="32"/>
  <c r="Y106" i="32"/>
  <c r="AS73" i="32"/>
  <c r="AB57" i="32"/>
  <c r="AF40" i="32"/>
  <c r="AB41" i="32"/>
  <c r="AE9" i="32"/>
  <c r="AJ100" i="32"/>
  <c r="V91" i="32"/>
  <c r="AG108" i="32"/>
  <c r="Z104" i="32"/>
  <c r="X84" i="32"/>
  <c r="AT90" i="32"/>
  <c r="AW87" i="32"/>
  <c r="AA15" i="32"/>
  <c r="AQ19" i="32"/>
  <c r="AO72" i="32"/>
  <c r="W69" i="32"/>
  <c r="AD116" i="32"/>
  <c r="AJ19" i="32"/>
  <c r="AQ31" i="32"/>
  <c r="BE4" i="32"/>
  <c r="V4" i="32"/>
  <c r="BD93" i="32"/>
  <c r="AK14" i="32"/>
  <c r="AR81" i="32"/>
  <c r="W12" i="32"/>
  <c r="AP10" i="32"/>
  <c r="BK102" i="32"/>
  <c r="AF22" i="32"/>
  <c r="AI44" i="32"/>
  <c r="AG18" i="32"/>
  <c r="AR13" i="32"/>
  <c r="AG43" i="32"/>
  <c r="BN86" i="32"/>
  <c r="Z86" i="32"/>
  <c r="AR80" i="32"/>
  <c r="AL18" i="32"/>
  <c r="AF71" i="32"/>
  <c r="Y10" i="32"/>
  <c r="AJ9" i="32"/>
  <c r="AJ43" i="32"/>
  <c r="AZ67" i="32"/>
  <c r="AM49" i="32"/>
  <c r="Z27" i="32"/>
  <c r="AE98" i="32"/>
  <c r="AE19" i="32"/>
  <c r="AE118" i="32"/>
  <c r="AR83" i="32"/>
  <c r="AF118" i="32"/>
  <c r="AE26" i="32"/>
  <c r="AG109" i="32"/>
  <c r="AM7" i="32"/>
  <c r="Y54" i="32"/>
  <c r="AB93" i="32"/>
  <c r="X47" i="32"/>
  <c r="AF112" i="32"/>
  <c r="AR12" i="32"/>
  <c r="AF100" i="32"/>
  <c r="AC41" i="32"/>
  <c r="AS29" i="32"/>
  <c r="AB119" i="32"/>
  <c r="AO112" i="32"/>
  <c r="AK75" i="32"/>
  <c r="AN41" i="32"/>
  <c r="AL63" i="32"/>
  <c r="X19" i="32"/>
  <c r="AQ73" i="32"/>
  <c r="X85" i="32"/>
  <c r="AA87" i="32"/>
  <c r="AA32" i="32"/>
  <c r="Y115" i="32"/>
  <c r="AM71" i="32"/>
  <c r="AF38" i="32"/>
  <c r="BE85" i="32"/>
  <c r="AS98" i="32"/>
  <c r="AB85" i="32"/>
  <c r="AQ65" i="32"/>
  <c r="AE50" i="32"/>
  <c r="AA71" i="32"/>
  <c r="W41" i="32"/>
  <c r="Z64" i="32"/>
  <c r="AV65" i="32"/>
  <c r="AA111" i="32"/>
  <c r="AN6" i="32"/>
  <c r="AI34" i="32"/>
  <c r="AO86" i="32"/>
  <c r="Z52" i="32"/>
  <c r="AA75" i="32"/>
  <c r="Z65" i="32"/>
  <c r="Y97" i="32"/>
  <c r="AT63" i="32"/>
  <c r="AE57" i="32"/>
  <c r="AA51" i="32"/>
  <c r="AI96" i="32"/>
  <c r="AG61" i="32"/>
  <c r="AC19" i="32"/>
  <c r="AG73" i="32"/>
  <c r="AT5" i="32"/>
  <c r="AM87" i="32"/>
  <c r="AG51" i="32"/>
  <c r="AB74" i="32"/>
  <c r="AB11" i="32"/>
  <c r="AP28" i="32"/>
  <c r="AE90" i="32"/>
  <c r="AS109" i="32"/>
  <c r="AC82" i="32"/>
  <c r="AM37" i="32"/>
  <c r="AA109" i="32"/>
  <c r="BF27" i="32"/>
  <c r="AS95" i="32"/>
  <c r="AB65" i="32"/>
  <c r="AR76" i="32"/>
  <c r="AJ84" i="32"/>
  <c r="AN37" i="32"/>
  <c r="BK24" i="32"/>
  <c r="AF43" i="32"/>
  <c r="Y31" i="32"/>
  <c r="AT82" i="32"/>
  <c r="AA11" i="32"/>
  <c r="V21" i="32"/>
  <c r="AA103" i="32"/>
  <c r="Y8" i="32"/>
  <c r="AN48" i="32"/>
  <c r="AM84" i="32"/>
  <c r="Y50" i="32"/>
  <c r="W98" i="32"/>
  <c r="AG9" i="32"/>
  <c r="X13" i="32"/>
  <c r="BE66" i="32"/>
  <c r="AP33" i="32"/>
  <c r="AR28" i="32"/>
  <c r="AB83" i="32"/>
  <c r="AS86" i="32"/>
  <c r="BG6" i="32"/>
  <c r="AY69" i="32"/>
  <c r="AS92" i="32"/>
  <c r="AD117" i="32"/>
  <c r="V53" i="32"/>
  <c r="AC119" i="32"/>
  <c r="AA41" i="32"/>
  <c r="W5" i="32"/>
  <c r="AK33" i="32"/>
  <c r="Z111" i="32"/>
  <c r="Z12" i="32"/>
  <c r="AA55" i="32"/>
  <c r="Z23" i="32"/>
  <c r="AK69" i="32"/>
  <c r="AY28" i="32"/>
  <c r="AA40" i="32"/>
  <c r="AT92" i="32"/>
  <c r="AA57" i="32"/>
  <c r="AA37" i="32"/>
  <c r="AJ55" i="32"/>
  <c r="AD27" i="32"/>
  <c r="AV63" i="32"/>
  <c r="AF107" i="32"/>
  <c r="AA29" i="32"/>
  <c r="AL47" i="32"/>
  <c r="AZ50" i="32"/>
  <c r="BD27" i="32"/>
  <c r="AR71" i="32"/>
  <c r="W80" i="32"/>
  <c r="BF76" i="32"/>
  <c r="AI4" i="32"/>
  <c r="AQ92" i="32"/>
  <c r="AF96" i="32"/>
  <c r="AS94" i="32"/>
  <c r="AD107" i="32"/>
  <c r="AM8" i="32"/>
  <c r="AS66" i="32"/>
  <c r="Z51" i="32"/>
  <c r="AR4" i="32"/>
  <c r="AA86" i="32"/>
  <c r="AD90" i="32"/>
  <c r="AJ105" i="32"/>
  <c r="AY110" i="32"/>
  <c r="BD37" i="32"/>
  <c r="Y103" i="32"/>
  <c r="BN102" i="32"/>
  <c r="AB114" i="32"/>
  <c r="AE24" i="32"/>
  <c r="AB98" i="32"/>
  <c r="AA23" i="32"/>
  <c r="AD34" i="32"/>
  <c r="AC66" i="32"/>
  <c r="W23" i="32"/>
  <c r="X100" i="32"/>
  <c r="X78" i="32"/>
  <c r="AR94" i="32"/>
  <c r="AK4" i="32"/>
  <c r="AF12" i="32"/>
  <c r="AI27" i="32"/>
  <c r="AC67" i="32"/>
  <c r="X99" i="32"/>
  <c r="AC55" i="32"/>
  <c r="AA18" i="32"/>
  <c r="AN69" i="32"/>
  <c r="AG13" i="32"/>
  <c r="AQ28" i="32"/>
  <c r="AC118" i="32"/>
  <c r="AO7" i="32"/>
  <c r="AI23" i="32"/>
  <c r="W43" i="32"/>
  <c r="AE119" i="32"/>
  <c r="X44" i="32"/>
  <c r="Z78" i="32"/>
  <c r="AK109" i="32"/>
  <c r="Z25" i="32"/>
  <c r="AD42" i="32"/>
  <c r="AA96" i="32"/>
  <c r="AD87" i="32"/>
  <c r="W72" i="32"/>
  <c r="AY61" i="32"/>
  <c r="AC101" i="32"/>
  <c r="AF78" i="32"/>
  <c r="AG12" i="32"/>
  <c r="AY39" i="32"/>
  <c r="AK117" i="32"/>
  <c r="AA42" i="32"/>
  <c r="Z96" i="32"/>
  <c r="AI6" i="32"/>
  <c r="BF87" i="32"/>
  <c r="AX25" i="32"/>
  <c r="X28" i="32"/>
  <c r="V31" i="32"/>
  <c r="AP20" i="32"/>
  <c r="AP82" i="32"/>
  <c r="V45" i="32"/>
  <c r="AT39" i="32"/>
  <c r="Y83" i="32"/>
  <c r="V5" i="32"/>
  <c r="AD76" i="32"/>
  <c r="AE49" i="32"/>
  <c r="AG78" i="32"/>
  <c r="AN39" i="32"/>
  <c r="Z18" i="32"/>
  <c r="BT56" i="32"/>
  <c r="AB43" i="32"/>
  <c r="BT116" i="32"/>
  <c r="AJ102" i="32"/>
  <c r="Z56" i="32"/>
  <c r="W21" i="32"/>
  <c r="AD70" i="32"/>
  <c r="AS24" i="32"/>
  <c r="Y87" i="32"/>
  <c r="AK15" i="32"/>
  <c r="AG33" i="32"/>
  <c r="AP42" i="32"/>
  <c r="AL49" i="32"/>
  <c r="AI20" i="32"/>
  <c r="AR22" i="32"/>
  <c r="AJ8" i="32"/>
  <c r="Y11" i="32"/>
  <c r="AI101" i="32"/>
  <c r="AV38" i="32"/>
  <c r="AG82" i="32"/>
  <c r="AN97" i="32"/>
  <c r="AX87" i="32"/>
  <c r="AM26" i="32"/>
  <c r="AD66" i="32"/>
  <c r="AC62" i="32"/>
  <c r="AI46" i="32"/>
  <c r="AP6" i="32"/>
  <c r="AB10" i="32"/>
  <c r="V22" i="32"/>
  <c r="AB26" i="32"/>
  <c r="AG66" i="32"/>
  <c r="Y30" i="32"/>
  <c r="BE72" i="32"/>
  <c r="Y111" i="32"/>
  <c r="Y85" i="32"/>
  <c r="AQ18" i="32"/>
  <c r="BC110" i="32"/>
  <c r="BB9" i="32"/>
  <c r="AE47" i="32"/>
  <c r="AR47" i="32"/>
  <c r="AC40" i="32"/>
  <c r="AP21" i="32"/>
  <c r="AW52" i="32"/>
  <c r="AD29" i="32"/>
  <c r="AK105" i="32"/>
  <c r="AL27" i="32"/>
  <c r="W62" i="32"/>
  <c r="AK62" i="32"/>
  <c r="K62" i="32" s="1"/>
  <c r="X42" i="32"/>
  <c r="BE68" i="32"/>
  <c r="AA5" i="32"/>
  <c r="AC70" i="32"/>
  <c r="W116" i="32"/>
  <c r="AD103" i="32"/>
  <c r="AL81" i="32"/>
  <c r="AF65" i="32"/>
  <c r="V112" i="32"/>
  <c r="AF6" i="32"/>
  <c r="AE58" i="32"/>
  <c r="AN119" i="32"/>
  <c r="BF40" i="32"/>
  <c r="X114" i="32"/>
  <c r="AE107" i="32"/>
  <c r="AQ13" i="32"/>
  <c r="AE46" i="32"/>
  <c r="V62" i="32"/>
  <c r="AC33" i="32"/>
  <c r="AF49" i="32"/>
  <c r="AK51" i="32"/>
  <c r="AE83" i="32"/>
  <c r="X23" i="32"/>
  <c r="BC102" i="32"/>
  <c r="AB66" i="32"/>
  <c r="AF61" i="32"/>
  <c r="BF21" i="32"/>
  <c r="AY30" i="32"/>
  <c r="AB101" i="32"/>
  <c r="BE43" i="32"/>
  <c r="W109" i="32"/>
  <c r="X64" i="32"/>
  <c r="AQ87" i="32"/>
  <c r="AT50" i="32"/>
  <c r="AK21" i="32"/>
  <c r="AA22" i="32"/>
  <c r="AR78" i="32"/>
  <c r="AW37" i="32"/>
  <c r="AW105" i="32"/>
  <c r="Y119" i="32"/>
  <c r="AS105" i="32"/>
  <c r="X39" i="32"/>
  <c r="AK40" i="32"/>
  <c r="AK112" i="32"/>
  <c r="AB19" i="32"/>
  <c r="AK102" i="32"/>
  <c r="AC71" i="32"/>
  <c r="AK63" i="32"/>
  <c r="AA30" i="32"/>
  <c r="AB117" i="32"/>
  <c r="AF27" i="32"/>
  <c r="AS74" i="32"/>
  <c r="AW11" i="32"/>
  <c r="W29" i="32"/>
  <c r="V48" i="32"/>
  <c r="AB68" i="32"/>
  <c r="AZ63" i="32"/>
  <c r="AA52" i="32"/>
  <c r="X27" i="32"/>
  <c r="AM57" i="32"/>
  <c r="AA65" i="32"/>
  <c r="AE13" i="32"/>
  <c r="AB94" i="32"/>
  <c r="BC91" i="32"/>
  <c r="AA8" i="32"/>
  <c r="AB67" i="32"/>
  <c r="BE58" i="32"/>
  <c r="AX76" i="32"/>
  <c r="BD33" i="32"/>
  <c r="AC49" i="32"/>
  <c r="AL11" i="32"/>
  <c r="AM91" i="32"/>
  <c r="BI67" i="32"/>
  <c r="BD64" i="32"/>
  <c r="BC10" i="32"/>
  <c r="BG10" i="32"/>
  <c r="AG44" i="32"/>
  <c r="AO32" i="32"/>
  <c r="O32" i="32" s="1"/>
  <c r="AE21" i="32"/>
  <c r="AK39" i="32"/>
  <c r="AT12" i="32"/>
  <c r="AJ115" i="32"/>
  <c r="AE25" i="32"/>
  <c r="AY49" i="32"/>
  <c r="AB9" i="32"/>
  <c r="AG115" i="32"/>
  <c r="AT44" i="32"/>
  <c r="AE53" i="32"/>
  <c r="BQ79" i="32"/>
  <c r="AA100" i="32"/>
  <c r="AT25" i="32"/>
  <c r="X103" i="32"/>
  <c r="AI74" i="32"/>
  <c r="AB64" i="32"/>
  <c r="AE67" i="32"/>
  <c r="AP77" i="32"/>
  <c r="Y39" i="32"/>
  <c r="AP86" i="32"/>
  <c r="Z81" i="32"/>
  <c r="AA104" i="32"/>
  <c r="AY24" i="32"/>
  <c r="BF57" i="32"/>
  <c r="W68" i="32"/>
  <c r="AF117" i="32"/>
  <c r="AF62" i="32"/>
  <c r="AS52" i="32"/>
  <c r="W32" i="32"/>
  <c r="X91" i="32"/>
  <c r="BR47" i="32"/>
  <c r="AC110" i="32"/>
  <c r="AO27" i="32"/>
  <c r="AC91" i="32"/>
  <c r="AE38" i="32"/>
  <c r="BA33" i="32"/>
  <c r="X107" i="32"/>
  <c r="AI91" i="32"/>
  <c r="AQ24" i="32"/>
  <c r="Y13" i="32"/>
  <c r="BG25" i="32"/>
  <c r="AA20" i="32"/>
  <c r="AW28" i="32"/>
  <c r="AV8" i="32"/>
  <c r="AR113" i="32"/>
  <c r="AN102" i="32"/>
  <c r="AM64" i="32"/>
  <c r="BE74" i="32"/>
  <c r="AL103" i="32"/>
  <c r="AC117" i="32"/>
  <c r="AS64" i="32"/>
  <c r="S64" i="32" s="1"/>
  <c r="AC26" i="32"/>
  <c r="AQ113" i="32"/>
  <c r="AE31" i="32"/>
  <c r="AF84" i="32"/>
  <c r="AA39" i="32"/>
  <c r="AJ47" i="32"/>
  <c r="J47" i="32" s="1"/>
  <c r="AB50" i="32"/>
  <c r="AF114" i="32"/>
  <c r="BB4" i="32"/>
  <c r="AC75" i="32"/>
  <c r="AC28" i="32"/>
  <c r="Y98" i="32"/>
  <c r="AD110" i="32"/>
  <c r="AG27" i="32"/>
  <c r="AP57" i="32"/>
  <c r="Y38" i="32"/>
  <c r="AG25" i="32"/>
  <c r="BE115" i="32"/>
  <c r="AD113" i="32"/>
  <c r="AM66" i="32"/>
  <c r="AB82" i="32"/>
  <c r="V56" i="32"/>
  <c r="Z108" i="32"/>
  <c r="BQ94" i="32"/>
  <c r="BL7" i="32"/>
  <c r="AE76" i="32"/>
  <c r="AF23" i="32"/>
  <c r="W14" i="32"/>
  <c r="AM12" i="32"/>
  <c r="V7" i="32"/>
  <c r="BL68" i="32"/>
  <c r="V90" i="32"/>
  <c r="BB75" i="32"/>
  <c r="AM72" i="32"/>
  <c r="X87" i="32"/>
  <c r="AN54" i="32"/>
  <c r="AD6" i="32"/>
  <c r="AN42" i="32"/>
  <c r="AY9" i="32"/>
  <c r="X116" i="32"/>
  <c r="Y96" i="32"/>
  <c r="AF39" i="32"/>
  <c r="AM83" i="32"/>
  <c r="X83" i="32"/>
  <c r="AM86" i="32"/>
  <c r="V50" i="32"/>
  <c r="AS38" i="32"/>
  <c r="BA64" i="32"/>
  <c r="AX48" i="32"/>
  <c r="BC109" i="32"/>
  <c r="AJ27" i="32"/>
  <c r="AD99" i="32"/>
  <c r="W63" i="32"/>
  <c r="AR111" i="32"/>
  <c r="AA98" i="32"/>
  <c r="BE69" i="32"/>
  <c r="Z107" i="32"/>
  <c r="BF77" i="32"/>
  <c r="AC12" i="32"/>
  <c r="AF97" i="32"/>
  <c r="AK43" i="32"/>
  <c r="Z100" i="32"/>
  <c r="AD45" i="32"/>
  <c r="X58" i="32"/>
  <c r="AP96" i="32"/>
  <c r="BE76" i="32"/>
  <c r="BJ11" i="32"/>
  <c r="Y116" i="32"/>
  <c r="BB63" i="32"/>
  <c r="AZ90" i="32"/>
  <c r="AJ26" i="32"/>
  <c r="BR27" i="32"/>
  <c r="Z90" i="32"/>
  <c r="AB8" i="32"/>
  <c r="AD22" i="32"/>
  <c r="BI101" i="32"/>
  <c r="AI45" i="32"/>
  <c r="BN48" i="32"/>
  <c r="AY93" i="32"/>
  <c r="BK65" i="32"/>
  <c r="BQ98" i="32"/>
  <c r="AD104" i="32"/>
  <c r="Z20" i="32"/>
  <c r="AB14" i="32"/>
  <c r="BR7" i="32"/>
  <c r="BT28" i="32"/>
  <c r="AM41" i="32"/>
  <c r="BO81" i="32"/>
  <c r="BQ46" i="32"/>
  <c r="V15" i="32"/>
  <c r="BR117" i="32"/>
  <c r="BS99" i="32"/>
  <c r="AE65" i="32"/>
  <c r="BL100" i="32"/>
  <c r="AO53" i="32"/>
  <c r="BN101" i="32"/>
  <c r="BK115" i="32"/>
  <c r="BQ91" i="32"/>
  <c r="AD73" i="32"/>
  <c r="V28" i="32"/>
  <c r="BJ62" i="32"/>
  <c r="BI48" i="32"/>
  <c r="AB109" i="32"/>
  <c r="AB44" i="32"/>
  <c r="BP116" i="32"/>
  <c r="BI64" i="32"/>
  <c r="AC48" i="32"/>
  <c r="V65" i="32"/>
  <c r="BI100" i="32"/>
  <c r="X25" i="32"/>
  <c r="BD106" i="32"/>
  <c r="BG74" i="32"/>
  <c r="Y41" i="32"/>
  <c r="BR85" i="32"/>
  <c r="AO33" i="32"/>
  <c r="BM116" i="32"/>
  <c r="BA107" i="32"/>
  <c r="AM23" i="32"/>
  <c r="BP108" i="32"/>
  <c r="AD8" i="32"/>
  <c r="X11" i="32"/>
  <c r="BT81" i="32"/>
  <c r="AB54" i="32"/>
  <c r="BM28" i="32"/>
  <c r="BS119" i="32"/>
  <c r="BO114" i="32"/>
  <c r="BQ97" i="32"/>
  <c r="AS11" i="32"/>
  <c r="X21" i="32"/>
  <c r="BM117" i="32"/>
  <c r="Z116" i="32"/>
  <c r="BS69" i="32"/>
  <c r="X51" i="32"/>
  <c r="BO44" i="32"/>
  <c r="AB40" i="32"/>
  <c r="AA84" i="32"/>
  <c r="BL40" i="32"/>
  <c r="AT27" i="32"/>
  <c r="AF26" i="32"/>
  <c r="BJ30" i="32"/>
  <c r="BQ45" i="32"/>
  <c r="BO49" i="32"/>
  <c r="AD39" i="32"/>
  <c r="BI115" i="32"/>
  <c r="BS98" i="32"/>
  <c r="AB39" i="32"/>
  <c r="BJ83" i="32"/>
  <c r="Z4" i="32"/>
  <c r="Z29" i="32"/>
  <c r="BT79" i="32"/>
  <c r="AB99" i="32"/>
  <c r="Y20" i="32"/>
  <c r="BQ82" i="32"/>
  <c r="BN115" i="32"/>
  <c r="BP65" i="32"/>
  <c r="AA19" i="32"/>
  <c r="V67" i="32"/>
  <c r="W107" i="32"/>
  <c r="AF46" i="32"/>
  <c r="Z45" i="32"/>
  <c r="BR66" i="32"/>
  <c r="AF47" i="32"/>
  <c r="X56" i="32"/>
  <c r="BO90" i="32"/>
  <c r="X22" i="32"/>
  <c r="Z95" i="32"/>
  <c r="BQ99" i="32"/>
  <c r="BL47" i="32"/>
  <c r="BN18" i="32"/>
  <c r="AF15" i="32"/>
  <c r="Z13" i="32"/>
  <c r="AG22" i="32"/>
  <c r="AS20" i="32"/>
  <c r="AF72" i="32"/>
  <c r="BM66" i="32"/>
  <c r="Z67" i="32"/>
  <c r="BK116" i="32"/>
  <c r="AA92" i="32"/>
  <c r="V11" i="32"/>
  <c r="B142" i="37"/>
  <c r="B102" i="37"/>
  <c r="B127" i="37"/>
  <c r="B128" i="37" s="1"/>
  <c r="P176" i="37"/>
  <c r="AF119" i="37"/>
  <c r="AF127" i="37" s="1"/>
  <c r="AF70" i="37"/>
  <c r="AF78" i="37" s="1"/>
  <c r="B53" i="37"/>
  <c r="B93" i="37"/>
  <c r="B78" i="37"/>
  <c r="B79" i="37" s="1"/>
  <c r="P110" i="37"/>
  <c r="P12" i="37"/>
  <c r="P23" i="39" s="1"/>
  <c r="P159" i="37"/>
  <c r="P61" i="37"/>
  <c r="O176" i="37"/>
  <c r="AD12" i="37"/>
  <c r="AD23" i="39" s="1"/>
  <c r="AD61" i="37"/>
  <c r="AD110" i="37"/>
  <c r="AD159" i="37"/>
  <c r="O12" i="37"/>
  <c r="O23" i="39" s="1"/>
  <c r="O61" i="37"/>
  <c r="O110" i="37"/>
  <c r="O159" i="37"/>
  <c r="AF37" i="5"/>
  <c r="AG39" i="5"/>
  <c r="AH39" i="5"/>
  <c r="AS61" i="7"/>
  <c r="AI35" i="5"/>
  <c r="AI2" i="4"/>
  <c r="AK18" i="7"/>
  <c r="AK104" i="7" s="1"/>
  <c r="BR22" i="7"/>
  <c r="AK17" i="7"/>
  <c r="AG6" i="28"/>
  <c r="AJ38" i="5"/>
  <c r="S45" i="32" l="1"/>
  <c r="K75" i="32"/>
  <c r="O78" i="32"/>
  <c r="R33" i="32"/>
  <c r="I61" i="37"/>
  <c r="V159" i="37"/>
  <c r="V9" i="26"/>
  <c r="V12" i="37"/>
  <c r="V23" i="39" s="1"/>
  <c r="I159" i="37"/>
  <c r="V61" i="37"/>
  <c r="V110" i="37"/>
  <c r="I9" i="27"/>
  <c r="I12" i="37"/>
  <c r="I23" i="39" s="1"/>
  <c r="I9" i="26"/>
  <c r="I110" i="37"/>
  <c r="V9" i="39"/>
  <c r="Z12" i="37"/>
  <c r="Z23" i="39" s="1"/>
  <c r="Z159" i="37"/>
  <c r="AD9" i="26"/>
  <c r="Z61" i="37"/>
  <c r="J61" i="37"/>
  <c r="J159" i="37"/>
  <c r="J12" i="37"/>
  <c r="J23" i="39" s="1"/>
  <c r="J9" i="26"/>
  <c r="J9" i="39"/>
  <c r="J9" i="27"/>
  <c r="X12" i="37"/>
  <c r="X23" i="39" s="1"/>
  <c r="X61" i="37"/>
  <c r="X9" i="26"/>
  <c r="X159" i="37"/>
  <c r="X9" i="39"/>
  <c r="X9" i="27"/>
  <c r="C12" i="37"/>
  <c r="C23" i="39" s="1"/>
  <c r="R12" i="37"/>
  <c r="R23" i="39" s="1"/>
  <c r="R61" i="37"/>
  <c r="K9" i="27"/>
  <c r="K110" i="37"/>
  <c r="R9" i="27"/>
  <c r="K159" i="37"/>
  <c r="R9" i="39"/>
  <c r="K61" i="37"/>
  <c r="R9" i="26"/>
  <c r="K9" i="26"/>
  <c r="K12" i="37"/>
  <c r="K23" i="39" s="1"/>
  <c r="R159" i="37"/>
  <c r="C159" i="37"/>
  <c r="C162" i="37" s="1"/>
  <c r="C177" i="37" s="1"/>
  <c r="L159" i="37"/>
  <c r="AE12" i="37"/>
  <c r="AE23" i="39" s="1"/>
  <c r="C9" i="27"/>
  <c r="L9" i="27"/>
  <c r="L12" i="37"/>
  <c r="L23" i="39" s="1"/>
  <c r="C110" i="37"/>
  <c r="L61" i="37"/>
  <c r="C61" i="37"/>
  <c r="L9" i="39"/>
  <c r="L110" i="37"/>
  <c r="C9" i="26"/>
  <c r="AE9" i="39"/>
  <c r="AE61" i="37"/>
  <c r="AE159" i="37"/>
  <c r="H9" i="39"/>
  <c r="H9" i="26"/>
  <c r="H9" i="27"/>
  <c r="H159" i="37"/>
  <c r="H61" i="37"/>
  <c r="H12" i="37"/>
  <c r="H23" i="39" s="1"/>
  <c r="W12" i="37"/>
  <c r="W23" i="39" s="1"/>
  <c r="W61" i="37"/>
  <c r="W110" i="37"/>
  <c r="W9" i="26"/>
  <c r="W159" i="37"/>
  <c r="W9" i="39"/>
  <c r="W9" i="27"/>
  <c r="F9" i="39"/>
  <c r="F12" i="37"/>
  <c r="F23" i="39" s="1"/>
  <c r="F110" i="37"/>
  <c r="F159" i="37"/>
  <c r="F61" i="37"/>
  <c r="F9" i="26"/>
  <c r="F9" i="27"/>
  <c r="AB12" i="37"/>
  <c r="AB23" i="39" s="1"/>
  <c r="AB110" i="37"/>
  <c r="AB159" i="37"/>
  <c r="AB9" i="26"/>
  <c r="AB9" i="27"/>
  <c r="AB9" i="39"/>
  <c r="AB61" i="37"/>
  <c r="E159" i="37"/>
  <c r="E9" i="39"/>
  <c r="E61" i="37"/>
  <c r="E9" i="27"/>
  <c r="E110" i="37"/>
  <c r="E12" i="37"/>
  <c r="E23" i="39" s="1"/>
  <c r="E9" i="26"/>
  <c r="T9" i="39"/>
  <c r="T9" i="27"/>
  <c r="T110" i="37"/>
  <c r="T9" i="26"/>
  <c r="T61" i="37"/>
  <c r="T159" i="37"/>
  <c r="T12" i="37"/>
  <c r="T23" i="39" s="1"/>
  <c r="Y9" i="26"/>
  <c r="Y9" i="39"/>
  <c r="Y12" i="37"/>
  <c r="Y23" i="39" s="1"/>
  <c r="Y9" i="27"/>
  <c r="Y110" i="37"/>
  <c r="Y159" i="37"/>
  <c r="Y61" i="37"/>
  <c r="D61" i="37"/>
  <c r="D110" i="37"/>
  <c r="D12" i="37"/>
  <c r="D23" i="39" s="1"/>
  <c r="D9" i="26"/>
  <c r="D9" i="39"/>
  <c r="D159" i="37"/>
  <c r="D9" i="27"/>
  <c r="AE9" i="27"/>
  <c r="AE9" i="26"/>
  <c r="M84" i="32"/>
  <c r="T32" i="32"/>
  <c r="J113" i="32"/>
  <c r="M7" i="32"/>
  <c r="L99" i="32"/>
  <c r="I94" i="32"/>
  <c r="J51" i="32"/>
  <c r="N58" i="32"/>
  <c r="O52" i="32"/>
  <c r="R51" i="32"/>
  <c r="N106" i="32"/>
  <c r="M44" i="32"/>
  <c r="I37" i="32"/>
  <c r="J65" i="32"/>
  <c r="AH16" i="39"/>
  <c r="AG16" i="39"/>
  <c r="AF12" i="37"/>
  <c r="AF23" i="39" s="1"/>
  <c r="AF9" i="26"/>
  <c r="AF9" i="39"/>
  <c r="AF9" i="27"/>
  <c r="S13" i="32"/>
  <c r="T42" i="32"/>
  <c r="T91" i="32"/>
  <c r="P86" i="32"/>
  <c r="I51" i="32"/>
  <c r="O45" i="32"/>
  <c r="T49" i="32"/>
  <c r="P21" i="32"/>
  <c r="J12" i="32"/>
  <c r="R96" i="32"/>
  <c r="N95" i="32"/>
  <c r="L43" i="32"/>
  <c r="T104" i="32"/>
  <c r="I91" i="32"/>
  <c r="I23" i="32"/>
  <c r="Q12" i="32"/>
  <c r="I68" i="32"/>
  <c r="T95" i="32"/>
  <c r="S42" i="32"/>
  <c r="S18" i="32"/>
  <c r="M87" i="32"/>
  <c r="M62" i="32"/>
  <c r="S31" i="32"/>
  <c r="Q44" i="32"/>
  <c r="T31" i="32"/>
  <c r="M43" i="32"/>
  <c r="I100" i="32"/>
  <c r="R22" i="32"/>
  <c r="K104" i="32"/>
  <c r="M23" i="32"/>
  <c r="K43" i="32"/>
  <c r="P113" i="32"/>
  <c r="J38" i="32"/>
  <c r="N9" i="32"/>
  <c r="K117" i="32"/>
  <c r="I32" i="32"/>
  <c r="Q108" i="32"/>
  <c r="N27" i="32"/>
  <c r="R77" i="32"/>
  <c r="Q77" i="32"/>
  <c r="T64" i="32"/>
  <c r="K33" i="32"/>
  <c r="N4" i="32"/>
  <c r="I14" i="32"/>
  <c r="K30" i="32"/>
  <c r="Q52" i="32"/>
  <c r="Q57" i="32"/>
  <c r="T84" i="32"/>
  <c r="T12" i="32"/>
  <c r="L112" i="32"/>
  <c r="P51" i="32"/>
  <c r="J103" i="32"/>
  <c r="P20" i="32"/>
  <c r="R78" i="32"/>
  <c r="S94" i="32"/>
  <c r="L100" i="32"/>
  <c r="T72" i="32"/>
  <c r="R86" i="32"/>
  <c r="Q106" i="32"/>
  <c r="P33" i="32"/>
  <c r="M38" i="32"/>
  <c r="M29" i="32"/>
  <c r="J32" i="32"/>
  <c r="P107" i="32"/>
  <c r="N83" i="32"/>
  <c r="K80" i="32"/>
  <c r="T77" i="32"/>
  <c r="R106" i="32"/>
  <c r="I104" i="32"/>
  <c r="N115" i="32"/>
  <c r="T62" i="32"/>
  <c r="S105" i="32"/>
  <c r="Q28" i="32"/>
  <c r="O31" i="32"/>
  <c r="T55" i="32"/>
  <c r="I34" i="32"/>
  <c r="M49" i="32"/>
  <c r="N18" i="32"/>
  <c r="J86" i="32"/>
  <c r="M25" i="32"/>
  <c r="Q40" i="32"/>
  <c r="R21" i="32"/>
  <c r="N63" i="32"/>
  <c r="S39" i="32"/>
  <c r="M116" i="32"/>
  <c r="R118" i="32"/>
  <c r="T65" i="32"/>
  <c r="J101" i="32"/>
  <c r="K53" i="32"/>
  <c r="R40" i="32"/>
  <c r="R24" i="32"/>
  <c r="L42" i="32"/>
  <c r="I74" i="32"/>
  <c r="O71" i="32"/>
  <c r="I110" i="32"/>
  <c r="N47" i="32"/>
  <c r="L90" i="32"/>
  <c r="Q6" i="32"/>
  <c r="Q101" i="32"/>
  <c r="R54" i="32"/>
  <c r="O85" i="32"/>
  <c r="Q74" i="32"/>
  <c r="I105" i="32"/>
  <c r="J93" i="32"/>
  <c r="J81" i="32"/>
  <c r="S20" i="32"/>
  <c r="K28" i="32"/>
  <c r="M48" i="32"/>
  <c r="Q86" i="32"/>
  <c r="M56" i="32"/>
  <c r="S56" i="32"/>
  <c r="T5" i="32"/>
  <c r="T92" i="32"/>
  <c r="T57" i="32"/>
  <c r="I82" i="32"/>
  <c r="Q54" i="32"/>
  <c r="Q20" i="32"/>
  <c r="T107" i="32"/>
  <c r="O23" i="32"/>
  <c r="K112" i="32"/>
  <c r="R83" i="32"/>
  <c r="O57" i="32"/>
  <c r="R87" i="32"/>
  <c r="R111" i="32"/>
  <c r="M64" i="32"/>
  <c r="O27" i="32"/>
  <c r="P82" i="32"/>
  <c r="L87" i="32"/>
  <c r="J110" i="32"/>
  <c r="Q75" i="32"/>
  <c r="J21" i="32"/>
  <c r="P70" i="32"/>
  <c r="J49" i="32"/>
  <c r="J40" i="32"/>
  <c r="K5" i="32"/>
  <c r="L116" i="32"/>
  <c r="L83" i="32"/>
  <c r="I102" i="32"/>
  <c r="M54" i="32"/>
  <c r="N91" i="32"/>
  <c r="L67" i="32"/>
  <c r="P24" i="32"/>
  <c r="I50" i="32"/>
  <c r="S96" i="32"/>
  <c r="Q81" i="32"/>
  <c r="R52" i="32"/>
  <c r="M78" i="32"/>
  <c r="P46" i="32"/>
  <c r="S66" i="32"/>
  <c r="N37" i="32"/>
  <c r="M71" i="32"/>
  <c r="M13" i="32"/>
  <c r="L101" i="32"/>
  <c r="S55" i="32"/>
  <c r="K13" i="32"/>
  <c r="S90" i="32"/>
  <c r="T85" i="32"/>
  <c r="Q119" i="32"/>
  <c r="O55" i="32"/>
  <c r="P80" i="32"/>
  <c r="N68" i="32"/>
  <c r="N112" i="32"/>
  <c r="I45" i="32"/>
  <c r="K39" i="32"/>
  <c r="S74" i="32"/>
  <c r="N19" i="32"/>
  <c r="P83" i="32"/>
  <c r="O62" i="32"/>
  <c r="I43" i="32"/>
  <c r="L51" i="32"/>
  <c r="N117" i="32"/>
  <c r="M75" i="32"/>
  <c r="R18" i="32"/>
  <c r="K74" i="32"/>
  <c r="S106" i="32"/>
  <c r="P75" i="32"/>
  <c r="I10" i="32"/>
  <c r="Q66" i="32"/>
  <c r="Q98" i="32"/>
  <c r="M33" i="32"/>
  <c r="P13" i="32"/>
  <c r="S108" i="32"/>
  <c r="I53" i="32"/>
  <c r="M22" i="32"/>
  <c r="R19" i="32"/>
  <c r="Q47" i="32"/>
  <c r="L50" i="32"/>
  <c r="J73" i="32"/>
  <c r="N73" i="32"/>
  <c r="P5" i="32"/>
  <c r="P30" i="32"/>
  <c r="P61" i="32"/>
  <c r="M105" i="32"/>
  <c r="R92" i="32"/>
  <c r="I31" i="32"/>
  <c r="O99" i="32"/>
  <c r="I64" i="32"/>
  <c r="S97" i="32"/>
  <c r="K10" i="32"/>
  <c r="O46" i="32"/>
  <c r="T73" i="32"/>
  <c r="L57" i="32"/>
  <c r="T109" i="32"/>
  <c r="N103" i="32"/>
  <c r="L108" i="32"/>
  <c r="T106" i="32"/>
  <c r="O48" i="32"/>
  <c r="I52" i="32"/>
  <c r="J63" i="32"/>
  <c r="N111" i="32"/>
  <c r="S103" i="32"/>
  <c r="Q21" i="32"/>
  <c r="R5" i="32"/>
  <c r="L74" i="32"/>
  <c r="Q73" i="32"/>
  <c r="S15" i="32"/>
  <c r="N105" i="32"/>
  <c r="N10" i="32"/>
  <c r="M107" i="32"/>
  <c r="N70" i="32"/>
  <c r="Q99" i="32"/>
  <c r="O115" i="32"/>
  <c r="O81" i="32"/>
  <c r="P108" i="32"/>
  <c r="M80" i="32"/>
  <c r="M81" i="32"/>
  <c r="K45" i="32"/>
  <c r="P115" i="32"/>
  <c r="N87" i="32"/>
  <c r="I117" i="32"/>
  <c r="O33" i="32"/>
  <c r="M96" i="32"/>
  <c r="I73" i="32"/>
  <c r="L106" i="32"/>
  <c r="P64" i="32"/>
  <c r="M82" i="32"/>
  <c r="L33" i="32"/>
  <c r="O117" i="32"/>
  <c r="M77" i="32"/>
  <c r="K58" i="32"/>
  <c r="I61" i="32"/>
  <c r="N84" i="32"/>
  <c r="R101" i="32"/>
  <c r="I84" i="32"/>
  <c r="L78" i="32"/>
  <c r="K97" i="32"/>
  <c r="S111" i="32"/>
  <c r="Q87" i="32"/>
  <c r="O79" i="32"/>
  <c r="I21" i="32"/>
  <c r="N11" i="32"/>
  <c r="T69" i="32"/>
  <c r="T4" i="32"/>
  <c r="P111" i="32"/>
  <c r="Q116" i="32"/>
  <c r="I66" i="32"/>
  <c r="T75" i="32"/>
  <c r="K100" i="32"/>
  <c r="P57" i="32"/>
  <c r="M68" i="32"/>
  <c r="T112" i="32"/>
  <c r="O87" i="32"/>
  <c r="M106" i="32"/>
  <c r="I90" i="32"/>
  <c r="N98" i="32"/>
  <c r="K99" i="32"/>
  <c r="J72" i="32"/>
  <c r="T14" i="32"/>
  <c r="P73" i="32"/>
  <c r="T48" i="32"/>
  <c r="O70" i="32"/>
  <c r="S116" i="32"/>
  <c r="S44" i="32"/>
  <c r="I47" i="32"/>
  <c r="K47" i="32"/>
  <c r="J76" i="32"/>
  <c r="S61" i="32"/>
  <c r="O67" i="32"/>
  <c r="P87" i="32"/>
  <c r="I112" i="32"/>
  <c r="Q13" i="32"/>
  <c r="T82" i="32"/>
  <c r="L85" i="32"/>
  <c r="P62" i="32"/>
  <c r="M92" i="32"/>
  <c r="R29" i="32"/>
  <c r="P79" i="32"/>
  <c r="J53" i="32"/>
  <c r="I116" i="32"/>
  <c r="O73" i="32"/>
  <c r="P95" i="32"/>
  <c r="R6" i="32"/>
  <c r="P118" i="32"/>
  <c r="O110" i="32"/>
  <c r="S84" i="32"/>
  <c r="L103" i="32"/>
  <c r="N97" i="32"/>
  <c r="P28" i="32"/>
  <c r="K84" i="32"/>
  <c r="P40" i="32"/>
  <c r="Q42" i="32"/>
  <c r="P58" i="32"/>
  <c r="K111" i="32"/>
  <c r="L117" i="32"/>
  <c r="Q76" i="32"/>
  <c r="N24" i="32"/>
  <c r="R30" i="32"/>
  <c r="N57" i="32"/>
  <c r="T67" i="32"/>
  <c r="P71" i="32"/>
  <c r="I6" i="32"/>
  <c r="Q18" i="32"/>
  <c r="O19" i="32"/>
  <c r="J94" i="32"/>
  <c r="K103" i="32"/>
  <c r="Q70" i="32"/>
  <c r="N78" i="32"/>
  <c r="Q71" i="32"/>
  <c r="N43" i="32"/>
  <c r="I118" i="32"/>
  <c r="N92" i="32"/>
  <c r="R12" i="32"/>
  <c r="Q113" i="32"/>
  <c r="O7" i="32"/>
  <c r="S98" i="32"/>
  <c r="O77" i="32"/>
  <c r="R61" i="32"/>
  <c r="M95" i="32"/>
  <c r="I95" i="32"/>
  <c r="S114" i="32"/>
  <c r="N109" i="32"/>
  <c r="M11" i="32"/>
  <c r="M94" i="32"/>
  <c r="N69" i="32"/>
  <c r="M66" i="32"/>
  <c r="K15" i="32"/>
  <c r="R94" i="32"/>
  <c r="O53" i="32"/>
  <c r="L95" i="32"/>
  <c r="N66" i="32"/>
  <c r="T79" i="32"/>
  <c r="I29" i="32"/>
  <c r="Q14" i="32"/>
  <c r="L91" i="32"/>
  <c r="J99" i="32"/>
  <c r="I108" i="32"/>
  <c r="N51" i="32"/>
  <c r="O51" i="32"/>
  <c r="Q50" i="32"/>
  <c r="T117" i="32"/>
  <c r="M109" i="32"/>
  <c r="T46" i="32"/>
  <c r="M74" i="32"/>
  <c r="M110" i="32"/>
  <c r="M21" i="32"/>
  <c r="Q90" i="32"/>
  <c r="T8" i="32"/>
  <c r="O40" i="32"/>
  <c r="O5" i="32"/>
  <c r="O22" i="32"/>
  <c r="O108" i="32"/>
  <c r="Q19" i="32"/>
  <c r="M45" i="32"/>
  <c r="T78" i="32"/>
  <c r="L23" i="32"/>
  <c r="I85" i="32"/>
  <c r="I76" i="32"/>
  <c r="T7" i="32"/>
  <c r="J57" i="32"/>
  <c r="K116" i="32"/>
  <c r="K21" i="32"/>
  <c r="Q92" i="32"/>
  <c r="N48" i="32"/>
  <c r="R81" i="32"/>
  <c r="S58" i="32"/>
  <c r="J31" i="32"/>
  <c r="O11" i="32"/>
  <c r="S32" i="32"/>
  <c r="J64" i="32"/>
  <c r="K105" i="32"/>
  <c r="I4" i="32"/>
  <c r="T15" i="32"/>
  <c r="K71" i="32"/>
  <c r="R34" i="32"/>
  <c r="T98" i="32"/>
  <c r="I99" i="32"/>
  <c r="M76" i="32"/>
  <c r="Q24" i="32"/>
  <c r="M98" i="32"/>
  <c r="P50" i="32"/>
  <c r="N74" i="32"/>
  <c r="T119" i="32"/>
  <c r="J119" i="32"/>
  <c r="O80" i="32"/>
  <c r="J20" i="32"/>
  <c r="J30" i="32"/>
  <c r="S113" i="32"/>
  <c r="P66" i="32"/>
  <c r="O74" i="32"/>
  <c r="L15" i="32"/>
  <c r="O30" i="32"/>
  <c r="S33" i="32"/>
  <c r="J44" i="32"/>
  <c r="P45" i="32"/>
  <c r="M32" i="32"/>
  <c r="N94" i="32"/>
  <c r="J90" i="32"/>
  <c r="R31" i="32"/>
  <c r="L77" i="32"/>
  <c r="P55" i="32"/>
  <c r="M40" i="32"/>
  <c r="O42" i="32"/>
  <c r="T97" i="32"/>
  <c r="Q109" i="32"/>
  <c r="M27" i="32"/>
  <c r="L81" i="32"/>
  <c r="Q31" i="32"/>
  <c r="L4" i="32"/>
  <c r="M5" i="32"/>
  <c r="O106" i="32"/>
  <c r="K113" i="32"/>
  <c r="T103" i="32"/>
  <c r="R65" i="32"/>
  <c r="N86" i="32"/>
  <c r="T39" i="32"/>
  <c r="N75" i="32"/>
  <c r="R70" i="32"/>
  <c r="I71" i="32"/>
  <c r="P99" i="32"/>
  <c r="S71" i="32"/>
  <c r="O69" i="32"/>
  <c r="P84" i="32"/>
  <c r="P22" i="32"/>
  <c r="Q25" i="32"/>
  <c r="P76" i="32"/>
  <c r="M18" i="32"/>
  <c r="R13" i="32"/>
  <c r="L109" i="32"/>
  <c r="K77" i="32"/>
  <c r="T101" i="32"/>
  <c r="Q34" i="32"/>
  <c r="S25" i="32"/>
  <c r="I69" i="32"/>
  <c r="I92" i="32"/>
  <c r="M72" i="32"/>
  <c r="R32" i="32"/>
  <c r="N42" i="32"/>
  <c r="K119" i="32"/>
  <c r="S37" i="32"/>
  <c r="R62" i="32"/>
  <c r="R41" i="32"/>
  <c r="I12" i="32"/>
  <c r="Q95" i="32"/>
  <c r="M79" i="32"/>
  <c r="K109" i="32"/>
  <c r="J115" i="32"/>
  <c r="O86" i="32"/>
  <c r="O72" i="32"/>
  <c r="L10" i="32"/>
  <c r="J118" i="32"/>
  <c r="O93" i="32"/>
  <c r="S95" i="32"/>
  <c r="R113" i="32"/>
  <c r="M8" i="32"/>
  <c r="J84" i="32"/>
  <c r="Q80" i="32"/>
  <c r="L48" i="32"/>
  <c r="I22" i="32"/>
  <c r="M53" i="32"/>
  <c r="T38" i="32"/>
  <c r="M15" i="32"/>
  <c r="S23" i="32"/>
  <c r="T66" i="32"/>
  <c r="I83" i="32"/>
  <c r="P72" i="32"/>
  <c r="S9" i="32"/>
  <c r="P37" i="32"/>
  <c r="L94" i="32"/>
  <c r="L113" i="32"/>
  <c r="Q102" i="32"/>
  <c r="M97" i="32"/>
  <c r="S48" i="32"/>
  <c r="J56" i="32"/>
  <c r="I67" i="32"/>
  <c r="R95" i="32"/>
  <c r="J43" i="32"/>
  <c r="K108" i="32"/>
  <c r="L8" i="32"/>
  <c r="T45" i="32"/>
  <c r="T30" i="32"/>
  <c r="Q7" i="32"/>
  <c r="J91" i="32"/>
  <c r="K79" i="32"/>
  <c r="Q107" i="32"/>
  <c r="P44" i="32"/>
  <c r="N100" i="32"/>
  <c r="K29" i="32"/>
  <c r="R116" i="32"/>
  <c r="P119" i="32"/>
  <c r="Q23" i="32"/>
  <c r="T80" i="32"/>
  <c r="P54" i="32"/>
  <c r="Q117" i="32"/>
  <c r="L19" i="32"/>
  <c r="P32" i="32"/>
  <c r="P85" i="32"/>
  <c r="L107" i="32"/>
  <c r="K63" i="32"/>
  <c r="S92" i="32"/>
  <c r="M34" i="32"/>
  <c r="L63" i="32"/>
  <c r="L18" i="32"/>
  <c r="K86" i="32"/>
  <c r="J23" i="32"/>
  <c r="L20" i="32"/>
  <c r="T20" i="32"/>
  <c r="O50" i="32"/>
  <c r="Q67" i="32"/>
  <c r="J74" i="32"/>
  <c r="L56" i="32"/>
  <c r="I9" i="32"/>
  <c r="P7" i="32"/>
  <c r="R64" i="32"/>
  <c r="T105" i="32"/>
  <c r="I119" i="32"/>
  <c r="J112" i="32"/>
  <c r="R90" i="32"/>
  <c r="R108" i="32"/>
  <c r="P15" i="32"/>
  <c r="N39" i="32"/>
  <c r="R47" i="32"/>
  <c r="K14" i="32"/>
  <c r="P4" i="32"/>
  <c r="R80" i="32"/>
  <c r="R53" i="32"/>
  <c r="N108" i="32"/>
  <c r="T115" i="32"/>
  <c r="L92" i="32"/>
  <c r="J15" i="32"/>
  <c r="R44" i="32"/>
  <c r="L53" i="32"/>
  <c r="P14" i="32"/>
  <c r="K9" i="32"/>
  <c r="Q94" i="32"/>
  <c r="K82" i="32"/>
  <c r="P106" i="32"/>
  <c r="M6" i="32"/>
  <c r="T96" i="32"/>
  <c r="R8" i="32"/>
  <c r="R63" i="32"/>
  <c r="O66" i="32"/>
  <c r="S38" i="32"/>
  <c r="Q48" i="32"/>
  <c r="I96" i="32"/>
  <c r="K69" i="32"/>
  <c r="T63" i="32"/>
  <c r="J100" i="32"/>
  <c r="J96" i="32"/>
  <c r="T99" i="32"/>
  <c r="I18" i="32"/>
  <c r="T28" i="32"/>
  <c r="P104" i="32"/>
  <c r="P69" i="32"/>
  <c r="M93" i="32"/>
  <c r="P68" i="32"/>
  <c r="J18" i="32"/>
  <c r="S43" i="32"/>
  <c r="N31" i="32"/>
  <c r="J6" i="32"/>
  <c r="O64" i="32"/>
  <c r="K31" i="32"/>
  <c r="M20" i="32"/>
  <c r="Q97" i="32"/>
  <c r="N81" i="32"/>
  <c r="O111" i="32"/>
  <c r="N114" i="32"/>
  <c r="M86" i="32"/>
  <c r="M91" i="32"/>
  <c r="O112" i="32"/>
  <c r="M55" i="32"/>
  <c r="I42" i="32"/>
  <c r="I111" i="32"/>
  <c r="L28" i="32"/>
  <c r="R39" i="32"/>
  <c r="K27" i="32"/>
  <c r="L54" i="32"/>
  <c r="K8" i="32"/>
  <c r="O24" i="32"/>
  <c r="R75" i="32"/>
  <c r="S67" i="32"/>
  <c r="S81" i="32"/>
  <c r="I77" i="32"/>
  <c r="S41" i="32"/>
  <c r="S53" i="32"/>
  <c r="K50" i="32"/>
  <c r="N116" i="32"/>
  <c r="I87" i="32"/>
  <c r="L72" i="32"/>
  <c r="T76" i="32"/>
  <c r="N29" i="32"/>
  <c r="T47" i="32"/>
  <c r="J24" i="32"/>
  <c r="J25" i="32"/>
  <c r="J61" i="32"/>
  <c r="R67" i="32"/>
  <c r="J117" i="32"/>
  <c r="O113" i="32"/>
  <c r="Q96" i="32"/>
  <c r="J108" i="32"/>
  <c r="I80" i="32"/>
  <c r="I62" i="32"/>
  <c r="O118" i="32"/>
  <c r="P12" i="32"/>
  <c r="S49" i="32"/>
  <c r="O18" i="32"/>
  <c r="M39" i="32"/>
  <c r="O8" i="32"/>
  <c r="S104" i="32"/>
  <c r="P42" i="32"/>
  <c r="R84" i="32"/>
  <c r="I93" i="32"/>
  <c r="J111" i="32"/>
  <c r="T58" i="32"/>
  <c r="P9" i="32"/>
  <c r="S24" i="32"/>
  <c r="I63" i="32"/>
  <c r="R38" i="32"/>
  <c r="N61" i="32"/>
  <c r="S30" i="32"/>
  <c r="N26" i="32"/>
  <c r="Q38" i="32"/>
  <c r="Q22" i="32"/>
  <c r="S82" i="32"/>
  <c r="J104" i="32"/>
  <c r="T108" i="32"/>
  <c r="K37" i="32"/>
  <c r="O92" i="32"/>
  <c r="L45" i="32"/>
  <c r="O65" i="32"/>
  <c r="R79" i="32"/>
  <c r="T93" i="32"/>
  <c r="K72" i="32"/>
  <c r="M26" i="32"/>
  <c r="T22" i="32"/>
  <c r="N110" i="32"/>
  <c r="I109" i="32"/>
  <c r="Q26" i="32"/>
  <c r="I41" i="32"/>
  <c r="K118" i="32"/>
  <c r="P77" i="32"/>
  <c r="L97" i="32"/>
  <c r="Q85" i="32"/>
  <c r="R114" i="32"/>
  <c r="J71" i="32"/>
  <c r="K26" i="32"/>
  <c r="R27" i="32"/>
  <c r="N54" i="32"/>
  <c r="O26" i="32"/>
  <c r="S110" i="32"/>
  <c r="M61" i="32"/>
  <c r="J8" i="32"/>
  <c r="O39" i="32"/>
  <c r="N71" i="32"/>
  <c r="S85" i="32"/>
  <c r="I39" i="32"/>
  <c r="N118" i="32"/>
  <c r="L75" i="32"/>
  <c r="I20" i="32"/>
  <c r="S28" i="32"/>
  <c r="K70" i="32"/>
  <c r="O107" i="32"/>
  <c r="P6" i="32"/>
  <c r="L49" i="32"/>
  <c r="Q15" i="32"/>
  <c r="J69" i="32"/>
  <c r="N77" i="32"/>
  <c r="N15" i="32"/>
  <c r="J66" i="32"/>
  <c r="L26" i="32"/>
  <c r="K78" i="32"/>
  <c r="I27" i="32"/>
  <c r="T19" i="32"/>
  <c r="L114" i="32"/>
  <c r="K54" i="32"/>
  <c r="S100" i="32"/>
  <c r="K24" i="32"/>
  <c r="N34" i="32"/>
  <c r="J46" i="32"/>
  <c r="Q111" i="32"/>
  <c r="K32" i="32"/>
  <c r="K115" i="32"/>
  <c r="P100" i="32"/>
  <c r="L13" i="32"/>
  <c r="M57" i="32"/>
  <c r="K4" i="32"/>
  <c r="J97" i="32"/>
  <c r="N99" i="32"/>
  <c r="S86" i="32"/>
  <c r="Q61" i="32"/>
  <c r="S62" i="32"/>
  <c r="J11" i="32"/>
  <c r="P63" i="32"/>
  <c r="T27" i="32"/>
  <c r="L11" i="32"/>
  <c r="K40" i="32"/>
  <c r="R28" i="32"/>
  <c r="T13" i="32"/>
  <c r="O6" i="32"/>
  <c r="L14" i="32"/>
  <c r="I26" i="32"/>
  <c r="O49" i="32"/>
  <c r="I33" i="32"/>
  <c r="O75" i="32"/>
  <c r="N20" i="32"/>
  <c r="M42" i="32"/>
  <c r="L62" i="32"/>
  <c r="I115" i="32"/>
  <c r="Q72" i="32"/>
  <c r="N8" i="32"/>
  <c r="M19" i="32"/>
  <c r="J10" i="32"/>
  <c r="N53" i="32"/>
  <c r="L40" i="32"/>
  <c r="T9" i="32"/>
  <c r="K41" i="32"/>
  <c r="J33" i="32"/>
  <c r="S91" i="32"/>
  <c r="P109" i="32"/>
  <c r="S112" i="32"/>
  <c r="I70" i="32"/>
  <c r="K48" i="32"/>
  <c r="K25" i="32"/>
  <c r="N22" i="32"/>
  <c r="I113" i="32"/>
  <c r="S119" i="32"/>
  <c r="O61" i="32"/>
  <c r="S54" i="32"/>
  <c r="R98" i="32"/>
  <c r="Q56" i="32"/>
  <c r="L38" i="32"/>
  <c r="L55" i="32"/>
  <c r="R42" i="32"/>
  <c r="M115" i="32"/>
  <c r="O83" i="32"/>
  <c r="I30" i="32"/>
  <c r="L71" i="32"/>
  <c r="Q82" i="32"/>
  <c r="L47" i="32"/>
  <c r="S29" i="32"/>
  <c r="R10" i="32"/>
  <c r="O97" i="32"/>
  <c r="L119" i="32"/>
  <c r="O98" i="32"/>
  <c r="K34" i="32"/>
  <c r="N52" i="32"/>
  <c r="S19" i="32"/>
  <c r="T34" i="32"/>
  <c r="L58" i="32"/>
  <c r="R45" i="32"/>
  <c r="M99" i="32"/>
  <c r="J27" i="32"/>
  <c r="N102" i="32"/>
  <c r="I44" i="32"/>
  <c r="Q9" i="32"/>
  <c r="N25" i="32"/>
  <c r="P8" i="32"/>
  <c r="K19" i="32"/>
  <c r="R99" i="32"/>
  <c r="N85" i="32"/>
  <c r="O84" i="32"/>
  <c r="S70" i="32"/>
  <c r="P94" i="32"/>
  <c r="J45" i="32"/>
  <c r="N44" i="32"/>
  <c r="Q8" i="32"/>
  <c r="Q49" i="32"/>
  <c r="M73" i="32"/>
  <c r="I114" i="32"/>
  <c r="T70" i="32"/>
  <c r="L34" i="32"/>
  <c r="J114" i="32"/>
  <c r="I58" i="32"/>
  <c r="M103" i="32"/>
  <c r="K96" i="32"/>
  <c r="S69" i="32"/>
  <c r="S93" i="32"/>
  <c r="L52" i="32"/>
  <c r="S34" i="32"/>
  <c r="N90" i="32"/>
  <c r="K110" i="32"/>
  <c r="K51" i="32"/>
  <c r="K52" i="32"/>
  <c r="K90" i="32"/>
  <c r="Q10" i="32"/>
  <c r="R109" i="32"/>
  <c r="K68" i="32"/>
  <c r="T11" i="32"/>
  <c r="Q114" i="32"/>
  <c r="M114" i="32"/>
  <c r="T87" i="32"/>
  <c r="I57" i="32"/>
  <c r="T24" i="32"/>
  <c r="M12" i="32"/>
  <c r="L65" i="32"/>
  <c r="S75" i="32"/>
  <c r="Q115" i="32"/>
  <c r="J29" i="32"/>
  <c r="N41" i="32"/>
  <c r="T44" i="32"/>
  <c r="Q65" i="32"/>
  <c r="L73" i="32"/>
  <c r="L66" i="32"/>
  <c r="L80" i="32"/>
  <c r="L70" i="32"/>
  <c r="R46" i="32"/>
  <c r="K23" i="32"/>
  <c r="J95" i="32"/>
  <c r="P103" i="32"/>
  <c r="R11" i="32"/>
  <c r="K106" i="32"/>
  <c r="I98" i="32"/>
  <c r="P47" i="32"/>
  <c r="S83" i="32"/>
  <c r="N93" i="32"/>
  <c r="R85" i="32"/>
  <c r="T29" i="32"/>
  <c r="L64" i="32"/>
  <c r="J105" i="32"/>
  <c r="Q29" i="32"/>
  <c r="R4" i="32"/>
  <c r="P105" i="32"/>
  <c r="M24" i="32"/>
  <c r="R100" i="32"/>
  <c r="Q39" i="32"/>
  <c r="P26" i="32"/>
  <c r="K6" i="32"/>
  <c r="T10" i="32"/>
  <c r="J106" i="32"/>
  <c r="S27" i="32"/>
  <c r="O54" i="32"/>
  <c r="P18" i="32"/>
  <c r="R107" i="32"/>
  <c r="M46" i="32"/>
  <c r="S80" i="32"/>
  <c r="S63" i="32"/>
  <c r="T83" i="32"/>
  <c r="R57" i="32"/>
  <c r="S6" i="32"/>
  <c r="K38" i="32"/>
  <c r="L84" i="32"/>
  <c r="K61" i="32"/>
  <c r="Q103" i="32"/>
  <c r="T33" i="32"/>
  <c r="N56" i="32"/>
  <c r="I106" i="32"/>
  <c r="P78" i="32"/>
  <c r="L104" i="32"/>
  <c r="R82" i="32"/>
  <c r="T53" i="32"/>
  <c r="M102" i="32"/>
  <c r="J62" i="32"/>
  <c r="J92" i="32"/>
  <c r="Q30" i="32"/>
  <c r="O10" i="32"/>
  <c r="O105" i="32"/>
  <c r="N32" i="32"/>
  <c r="Q104" i="32"/>
  <c r="R43" i="32"/>
  <c r="K94" i="32"/>
  <c r="I8" i="32"/>
  <c r="L69" i="32"/>
  <c r="P31" i="32"/>
  <c r="L86" i="32"/>
  <c r="K101" i="32"/>
  <c r="O38" i="32"/>
  <c r="N33" i="32"/>
  <c r="S51" i="32"/>
  <c r="T26" i="32"/>
  <c r="R104" i="32"/>
  <c r="P110" i="32"/>
  <c r="R97" i="32"/>
  <c r="I72" i="32"/>
  <c r="S65" i="32"/>
  <c r="T94" i="32"/>
  <c r="M50" i="32"/>
  <c r="R26" i="32"/>
  <c r="T61" i="32"/>
  <c r="M65" i="32"/>
  <c r="J87" i="32"/>
  <c r="T114" i="32"/>
  <c r="I78" i="32"/>
  <c r="R9" i="32"/>
  <c r="K85" i="32"/>
  <c r="M112" i="32"/>
  <c r="M30" i="32"/>
  <c r="J39" i="32"/>
  <c r="Q84" i="32"/>
  <c r="L21" i="32"/>
  <c r="T116" i="32"/>
  <c r="N79" i="32"/>
  <c r="L98" i="32"/>
  <c r="S115" i="32"/>
  <c r="T18" i="32"/>
  <c r="S101" i="32"/>
  <c r="I75" i="32"/>
  <c r="N67" i="32"/>
  <c r="M101" i="32"/>
  <c r="L96" i="32"/>
  <c r="M108" i="32"/>
  <c r="R49" i="32"/>
  <c r="P96" i="32"/>
  <c r="N119" i="32"/>
  <c r="L27" i="32"/>
  <c r="I101" i="32"/>
  <c r="J102" i="32"/>
  <c r="S73" i="32"/>
  <c r="J80" i="32"/>
  <c r="O34" i="32"/>
  <c r="J68" i="32"/>
  <c r="M28" i="32"/>
  <c r="L6" i="32"/>
  <c r="M104" i="32"/>
  <c r="I11" i="32"/>
  <c r="P49" i="32"/>
  <c r="K44" i="32"/>
  <c r="J52" i="32"/>
  <c r="M4" i="32"/>
  <c r="S99" i="32"/>
  <c r="L25" i="32"/>
  <c r="R20" i="32"/>
  <c r="Q91" i="32"/>
  <c r="R56" i="32"/>
  <c r="P65" i="32"/>
  <c r="P90" i="32"/>
  <c r="J22" i="32"/>
  <c r="J78" i="32"/>
  <c r="T21" i="32"/>
  <c r="K56" i="32"/>
  <c r="J77" i="32"/>
  <c r="Q100" i="32"/>
  <c r="P39" i="32"/>
  <c r="M67" i="32"/>
  <c r="J42" i="32"/>
  <c r="I49" i="32"/>
  <c r="K98" i="32"/>
  <c r="L37" i="32"/>
  <c r="O119" i="32"/>
  <c r="J19" i="32"/>
  <c r="O43" i="32"/>
  <c r="K81" i="32"/>
  <c r="L9" i="32"/>
  <c r="S46" i="32"/>
  <c r="J82" i="32"/>
  <c r="Q27" i="32"/>
  <c r="L110" i="32"/>
  <c r="N107" i="32"/>
  <c r="M69" i="32"/>
  <c r="R14" i="32"/>
  <c r="S78" i="32"/>
  <c r="K11" i="32"/>
  <c r="S12" i="32"/>
  <c r="M63" i="32"/>
  <c r="J116" i="32"/>
  <c r="N101" i="32"/>
  <c r="O103" i="32"/>
  <c r="J13" i="32"/>
  <c r="P52" i="32"/>
  <c r="Q51" i="32"/>
  <c r="T71" i="32"/>
  <c r="Q63" i="32"/>
  <c r="R74" i="32"/>
  <c r="L93" i="32"/>
  <c r="T23" i="32"/>
  <c r="K49" i="32"/>
  <c r="I65" i="32"/>
  <c r="S68" i="32"/>
  <c r="Q83" i="32"/>
  <c r="M111" i="32"/>
  <c r="Q32" i="32"/>
  <c r="L111" i="32"/>
  <c r="N80" i="32"/>
  <c r="L118" i="32"/>
  <c r="I86" i="32"/>
  <c r="S107" i="32"/>
  <c r="Q69" i="32"/>
  <c r="R115" i="32"/>
  <c r="R76" i="32"/>
  <c r="N6" i="32"/>
  <c r="K20" i="32"/>
  <c r="P56" i="32"/>
  <c r="J7" i="32"/>
  <c r="Q4" i="32"/>
  <c r="T110" i="32"/>
  <c r="R68" i="32"/>
  <c r="Q45" i="32"/>
  <c r="P41" i="32"/>
  <c r="K83" i="32"/>
  <c r="N96" i="32"/>
  <c r="P48" i="32"/>
  <c r="O9" i="32"/>
  <c r="O44" i="32"/>
  <c r="P25" i="32"/>
  <c r="T118" i="32"/>
  <c r="P43" i="32"/>
  <c r="K57" i="32"/>
  <c r="O116" i="32"/>
  <c r="R91" i="32"/>
  <c r="L12" i="32"/>
  <c r="K22" i="32"/>
  <c r="O28" i="32"/>
  <c r="R117" i="32"/>
  <c r="M113" i="32"/>
  <c r="I56" i="32"/>
  <c r="M90" i="32"/>
  <c r="J58" i="32"/>
  <c r="L68" i="32"/>
  <c r="O25" i="32"/>
  <c r="L115" i="32"/>
  <c r="J55" i="32"/>
  <c r="P10" i="32"/>
  <c r="R69" i="32"/>
  <c r="Q79" i="32"/>
  <c r="O14" i="32"/>
  <c r="L31" i="32"/>
  <c r="O15" i="32"/>
  <c r="L30" i="32"/>
  <c r="Q41" i="32"/>
  <c r="T40" i="32"/>
  <c r="S10" i="32"/>
  <c r="I48" i="32"/>
  <c r="I15" i="32"/>
  <c r="L39" i="32"/>
  <c r="I103" i="32"/>
  <c r="J4" i="32"/>
  <c r="T102" i="32"/>
  <c r="J85" i="32"/>
  <c r="Q62" i="32"/>
  <c r="T111" i="32"/>
  <c r="P112" i="32"/>
  <c r="Q112" i="32"/>
  <c r="J79" i="32"/>
  <c r="R105" i="32"/>
  <c r="R110" i="32"/>
  <c r="K95" i="32"/>
  <c r="M100" i="32"/>
  <c r="Q5" i="32"/>
  <c r="Q46" i="32"/>
  <c r="O76" i="32"/>
  <c r="S52" i="32"/>
  <c r="J9" i="32"/>
  <c r="T90" i="32"/>
  <c r="T74" i="32"/>
  <c r="K65" i="32"/>
  <c r="I81" i="32"/>
  <c r="T86" i="32"/>
  <c r="P19" i="32"/>
  <c r="N40" i="32"/>
  <c r="O21" i="32"/>
  <c r="N50" i="32"/>
  <c r="N7" i="32"/>
  <c r="J50" i="32"/>
  <c r="R37" i="32"/>
  <c r="O13" i="32"/>
  <c r="S77" i="32"/>
  <c r="L29" i="32"/>
  <c r="N65" i="32"/>
  <c r="S50" i="32"/>
  <c r="S7" i="32"/>
  <c r="R25" i="32"/>
  <c r="I40" i="32"/>
  <c r="M31" i="32"/>
  <c r="J70" i="32"/>
  <c r="N23" i="32"/>
  <c r="R112" i="32"/>
  <c r="M58" i="32"/>
  <c r="O56" i="32"/>
  <c r="I79" i="32"/>
  <c r="N76" i="32"/>
  <c r="I24" i="32"/>
  <c r="N38" i="32"/>
  <c r="L102" i="32"/>
  <c r="J37" i="32"/>
  <c r="I54" i="32"/>
  <c r="K107" i="32"/>
  <c r="O102" i="32"/>
  <c r="P38" i="32"/>
  <c r="S5" i="32"/>
  <c r="T25" i="32"/>
  <c r="M9" i="32"/>
  <c r="P101" i="32"/>
  <c r="P117" i="32"/>
  <c r="T51" i="32"/>
  <c r="O20" i="32"/>
  <c r="L44" i="32"/>
  <c r="P27" i="32"/>
  <c r="Q64" i="32"/>
  <c r="Q68" i="32"/>
  <c r="M117" i="32"/>
  <c r="S79" i="32"/>
  <c r="M118" i="32"/>
  <c r="R48" i="32"/>
  <c r="K114" i="32"/>
  <c r="N55" i="32"/>
  <c r="S76" i="32"/>
  <c r="P102" i="32"/>
  <c r="J75" i="32"/>
  <c r="S72" i="32"/>
  <c r="I38" i="32"/>
  <c r="P116" i="32"/>
  <c r="N28" i="32"/>
  <c r="M41" i="32"/>
  <c r="T50" i="32"/>
  <c r="I46" i="32"/>
  <c r="T6" i="32"/>
  <c r="O12" i="32"/>
  <c r="S8" i="32"/>
  <c r="L24" i="32"/>
  <c r="N82" i="32"/>
  <c r="N64" i="32"/>
  <c r="Q43" i="32"/>
  <c r="L61" i="32"/>
  <c r="N72" i="32"/>
  <c r="I19" i="32"/>
  <c r="Q33" i="32"/>
  <c r="R103" i="32"/>
  <c r="L105" i="32"/>
  <c r="K64" i="32"/>
  <c r="R119" i="32"/>
  <c r="N21" i="32"/>
  <c r="O47" i="32"/>
  <c r="J107" i="32"/>
  <c r="N30" i="32"/>
  <c r="P67" i="32"/>
  <c r="S102" i="32"/>
  <c r="T52" i="32"/>
  <c r="Q58" i="32"/>
  <c r="P23" i="32"/>
  <c r="N62" i="32"/>
  <c r="K55" i="32"/>
  <c r="Q78" i="32"/>
  <c r="R73" i="32"/>
  <c r="L79" i="32"/>
  <c r="I97" i="32"/>
  <c r="P81" i="32"/>
  <c r="O100" i="32"/>
  <c r="I7" i="32"/>
  <c r="S11" i="32"/>
  <c r="M37" i="32"/>
  <c r="J41" i="32"/>
  <c r="P92" i="32"/>
  <c r="I13" i="32"/>
  <c r="M85" i="32"/>
  <c r="N49" i="32"/>
  <c r="T81" i="32"/>
  <c r="P97" i="32"/>
  <c r="T100" i="32"/>
  <c r="N5" i="32"/>
  <c r="N113" i="32"/>
  <c r="L82" i="32"/>
  <c r="R7" i="32"/>
  <c r="S21" i="32"/>
  <c r="S26" i="32"/>
  <c r="R72" i="32"/>
  <c r="T41" i="32"/>
  <c r="S57" i="32"/>
  <c r="M10" i="32"/>
  <c r="L41" i="32"/>
  <c r="K18" i="32"/>
  <c r="N45" i="32"/>
  <c r="K46" i="32"/>
  <c r="O101" i="32"/>
  <c r="P11" i="32"/>
  <c r="T37" i="32"/>
  <c r="S40" i="32"/>
  <c r="T54" i="32"/>
  <c r="S87" i="32"/>
  <c r="L76" i="32"/>
  <c r="K76" i="32"/>
  <c r="N46" i="32"/>
  <c r="N13" i="32"/>
  <c r="R15" i="32"/>
  <c r="O94" i="32"/>
  <c r="J98" i="32"/>
  <c r="P114" i="32"/>
  <c r="S118" i="32"/>
  <c r="K93" i="32"/>
  <c r="O90" i="32"/>
  <c r="M14" i="32"/>
  <c r="J26" i="32"/>
  <c r="K102" i="32"/>
  <c r="L32" i="32"/>
  <c r="I55" i="32"/>
  <c r="N12" i="32"/>
  <c r="J54" i="32"/>
  <c r="O41" i="32"/>
  <c r="M47" i="32"/>
  <c r="I28" i="32"/>
  <c r="R55" i="32"/>
  <c r="O96" i="32"/>
  <c r="Q55" i="32"/>
  <c r="K91" i="32"/>
  <c r="Q11" i="32"/>
  <c r="K7" i="32"/>
  <c r="T68" i="32"/>
  <c r="R66" i="32"/>
  <c r="Q53" i="32"/>
  <c r="R23" i="32"/>
  <c r="Q118" i="32"/>
  <c r="R58" i="32"/>
  <c r="S117" i="32"/>
  <c r="J28" i="32"/>
  <c r="P74" i="32"/>
  <c r="K87" i="32"/>
  <c r="J34" i="32"/>
  <c r="Q110" i="32"/>
  <c r="K73" i="32"/>
  <c r="T113" i="32"/>
  <c r="S47" i="32"/>
  <c r="O109" i="32"/>
  <c r="N14" i="32"/>
  <c r="J5" i="32"/>
  <c r="M83" i="32"/>
  <c r="R71" i="32"/>
  <c r="S109" i="32"/>
  <c r="O37" i="32"/>
  <c r="Q93" i="32"/>
  <c r="M52" i="32"/>
  <c r="O63" i="32"/>
  <c r="L46" i="32"/>
  <c r="L5" i="32"/>
  <c r="L22" i="32"/>
  <c r="P34" i="32"/>
  <c r="Q37" i="32"/>
  <c r="Q105" i="32"/>
  <c r="O4" i="32"/>
  <c r="S22" i="32"/>
  <c r="L7" i="32"/>
  <c r="K67" i="32"/>
  <c r="P93" i="32"/>
  <c r="P91" i="32"/>
  <c r="J83" i="32"/>
  <c r="O104" i="32"/>
  <c r="O29" i="32"/>
  <c r="O58" i="32"/>
  <c r="M119" i="32"/>
  <c r="I107" i="32"/>
  <c r="O114" i="32"/>
  <c r="O91" i="32"/>
  <c r="J109" i="32"/>
  <c r="K66" i="32"/>
  <c r="O68" i="32"/>
  <c r="I5" i="32"/>
  <c r="R102" i="32"/>
  <c r="K12" i="32"/>
  <c r="O95" i="32"/>
  <c r="K92" i="32"/>
  <c r="T43" i="32"/>
  <c r="P29" i="32"/>
  <c r="K42" i="32"/>
  <c r="O82" i="32"/>
  <c r="J14" i="32"/>
  <c r="R50" i="32"/>
  <c r="N104" i="32"/>
  <c r="M51" i="32"/>
  <c r="AF110" i="37"/>
  <c r="AF61" i="37"/>
  <c r="AF159" i="37"/>
  <c r="P98" i="32"/>
  <c r="S4" i="32"/>
  <c r="H28" i="33"/>
  <c r="H30" i="33"/>
  <c r="G4" i="33"/>
  <c r="J40" i="33"/>
  <c r="J23" i="33"/>
  <c r="M12" i="33"/>
  <c r="E17" i="33"/>
  <c r="G16" i="33"/>
  <c r="F4" i="33"/>
  <c r="E33" i="33"/>
  <c r="F40" i="33"/>
  <c r="F42" i="33"/>
  <c r="H17" i="33"/>
  <c r="J9" i="33"/>
  <c r="G10" i="33"/>
  <c r="M27" i="33"/>
  <c r="F15" i="33"/>
  <c r="E6" i="33"/>
  <c r="L35" i="33"/>
  <c r="B7" i="33"/>
  <c r="L41" i="33"/>
  <c r="I14" i="33"/>
  <c r="L11" i="33"/>
  <c r="E15" i="33"/>
  <c r="C25" i="33"/>
  <c r="C5" i="33"/>
  <c r="L18" i="33"/>
  <c r="E23" i="33"/>
  <c r="L31" i="33"/>
  <c r="D15" i="33"/>
  <c r="E40" i="33"/>
  <c r="L38" i="33"/>
  <c r="D3" i="33"/>
  <c r="G9" i="33"/>
  <c r="L40" i="33"/>
  <c r="E11" i="33"/>
  <c r="J7" i="33"/>
  <c r="J20" i="33"/>
  <c r="L32" i="33"/>
  <c r="J15" i="33"/>
  <c r="C23" i="33"/>
  <c r="I28" i="33"/>
  <c r="E22" i="33"/>
  <c r="H42" i="33"/>
  <c r="I22" i="33"/>
  <c r="K28" i="33"/>
  <c r="L10" i="33"/>
  <c r="M39" i="33"/>
  <c r="J34" i="33"/>
  <c r="G15" i="33"/>
  <c r="H37" i="33"/>
  <c r="D24" i="33"/>
  <c r="M41" i="33"/>
  <c r="J42" i="33"/>
  <c r="K5" i="33"/>
  <c r="E26" i="33"/>
  <c r="H40" i="33"/>
  <c r="M32" i="33"/>
  <c r="M30" i="33"/>
  <c r="I40" i="33"/>
  <c r="J29" i="33"/>
  <c r="D27" i="33"/>
  <c r="I16" i="33"/>
  <c r="D21" i="33"/>
  <c r="G21" i="33"/>
  <c r="I35" i="33"/>
  <c r="M8" i="33"/>
  <c r="F13" i="33"/>
  <c r="K41" i="33"/>
  <c r="K9" i="33"/>
  <c r="L19" i="33"/>
  <c r="D12" i="33"/>
  <c r="H27" i="33"/>
  <c r="K35" i="33"/>
  <c r="I11" i="33"/>
  <c r="E38" i="33"/>
  <c r="E8" i="33"/>
  <c r="L3" i="33"/>
  <c r="C15" i="33"/>
  <c r="M5" i="33"/>
  <c r="D19" i="33"/>
  <c r="L6" i="33"/>
  <c r="L13" i="33"/>
  <c r="B13" i="33"/>
  <c r="E28" i="33"/>
  <c r="F31" i="33"/>
  <c r="M40" i="33"/>
  <c r="F26" i="33"/>
  <c r="M3" i="33"/>
  <c r="L26" i="33"/>
  <c r="D25" i="33"/>
  <c r="E9" i="33"/>
  <c r="C36" i="33"/>
  <c r="C37" i="33"/>
  <c r="H29" i="33"/>
  <c r="I33" i="33"/>
  <c r="G36" i="33"/>
  <c r="C31" i="33"/>
  <c r="D31" i="33"/>
  <c r="L33" i="33"/>
  <c r="C11" i="33"/>
  <c r="L21" i="33"/>
  <c r="J33" i="33"/>
  <c r="H24" i="33"/>
  <c r="F37" i="33"/>
  <c r="M11" i="33"/>
  <c r="M15" i="33"/>
  <c r="F28" i="33"/>
  <c r="D18" i="33"/>
  <c r="K39" i="33"/>
  <c r="K37" i="33"/>
  <c r="J19" i="33"/>
  <c r="C24" i="33"/>
  <c r="C6" i="33"/>
  <c r="G28" i="33"/>
  <c r="B3" i="33"/>
  <c r="E24" i="33"/>
  <c r="B28" i="33"/>
  <c r="D10" i="33"/>
  <c r="H32" i="33"/>
  <c r="I37" i="33"/>
  <c r="K34" i="33"/>
  <c r="E35" i="33"/>
  <c r="G32" i="33"/>
  <c r="K14" i="33"/>
  <c r="J39" i="33"/>
  <c r="K4" i="33"/>
  <c r="C13" i="33"/>
  <c r="E37" i="33"/>
  <c r="H36" i="33"/>
  <c r="L25" i="33"/>
  <c r="G38" i="33"/>
  <c r="G31" i="33"/>
  <c r="F36" i="33"/>
  <c r="L14" i="33"/>
  <c r="M33" i="33"/>
  <c r="H25" i="33"/>
  <c r="C39" i="33"/>
  <c r="E4" i="33"/>
  <c r="D28" i="33"/>
  <c r="B41" i="33"/>
  <c r="H18" i="33"/>
  <c r="B8" i="33"/>
  <c r="G25" i="33"/>
  <c r="E19" i="33"/>
  <c r="E3" i="33"/>
  <c r="I39" i="33"/>
  <c r="J16" i="33"/>
  <c r="G33" i="33"/>
  <c r="B20" i="33"/>
  <c r="H33" i="33"/>
  <c r="E29" i="33"/>
  <c r="C29" i="33"/>
  <c r="J5" i="33"/>
  <c r="K38" i="33"/>
  <c r="L16" i="33"/>
  <c r="I5" i="33"/>
  <c r="L37" i="33"/>
  <c r="D36" i="33"/>
  <c r="I42" i="33"/>
  <c r="B25" i="33"/>
  <c r="M16" i="33"/>
  <c r="H12" i="33"/>
  <c r="F22" i="33"/>
  <c r="D41" i="33"/>
  <c r="K13" i="33"/>
  <c r="I17" i="33"/>
  <c r="G23" i="33"/>
  <c r="E7" i="33"/>
  <c r="C27" i="33"/>
  <c r="J4" i="33"/>
  <c r="B18" i="33"/>
  <c r="F7" i="33"/>
  <c r="C10" i="33"/>
  <c r="J21" i="33"/>
  <c r="C9" i="33"/>
  <c r="C32" i="33"/>
  <c r="L27" i="33"/>
  <c r="I15" i="33"/>
  <c r="G17" i="33"/>
  <c r="M14" i="33"/>
  <c r="K16" i="33"/>
  <c r="K27" i="33"/>
  <c r="H6" i="33"/>
  <c r="L17" i="33"/>
  <c r="K17" i="33"/>
  <c r="I8" i="33"/>
  <c r="C35" i="33"/>
  <c r="M19" i="33"/>
  <c r="M29" i="33"/>
  <c r="C22" i="33"/>
  <c r="J27" i="33"/>
  <c r="F38" i="33"/>
  <c r="G35" i="33"/>
  <c r="B5" i="33"/>
  <c r="D37" i="33"/>
  <c r="E18" i="33"/>
  <c r="H34" i="33"/>
  <c r="I9" i="33"/>
  <c r="C40" i="33"/>
  <c r="D39" i="33"/>
  <c r="K3" i="33"/>
  <c r="D13" i="33"/>
  <c r="G24" i="33"/>
  <c r="I10" i="33"/>
  <c r="F17" i="33"/>
  <c r="G14" i="33"/>
  <c r="E21" i="33"/>
  <c r="L39" i="33"/>
  <c r="G8" i="33"/>
  <c r="F27" i="33"/>
  <c r="D11" i="33"/>
  <c r="B10" i="33"/>
  <c r="J41" i="33"/>
  <c r="K42" i="33"/>
  <c r="E5" i="33"/>
  <c r="B15" i="33"/>
  <c r="L23" i="33"/>
  <c r="H11" i="33"/>
  <c r="C33" i="33"/>
  <c r="C4" i="33"/>
  <c r="D34" i="33"/>
  <c r="F5" i="33"/>
  <c r="L12" i="33"/>
  <c r="J10" i="33"/>
  <c r="J6" i="33"/>
  <c r="B29" i="33"/>
  <c r="D42" i="33"/>
  <c r="C42" i="33"/>
  <c r="G18" i="33"/>
  <c r="I36" i="33"/>
  <c r="F41" i="33"/>
  <c r="H4" i="33"/>
  <c r="M28" i="33"/>
  <c r="I30" i="33"/>
  <c r="B31" i="33"/>
  <c r="M13" i="33"/>
  <c r="M31" i="33"/>
  <c r="M34" i="33"/>
  <c r="I3" i="33"/>
  <c r="H38" i="33"/>
  <c r="M38" i="33"/>
  <c r="J36" i="33"/>
  <c r="K15" i="33"/>
  <c r="E14" i="33"/>
  <c r="G5" i="33"/>
  <c r="G34" i="33"/>
  <c r="B36" i="33"/>
  <c r="B34" i="33"/>
  <c r="K21" i="33"/>
  <c r="K18" i="33"/>
  <c r="L8" i="33"/>
  <c r="E34" i="33"/>
  <c r="D33" i="33"/>
  <c r="G19" i="33"/>
  <c r="H10" i="33"/>
  <c r="F39" i="33"/>
  <c r="G37" i="33"/>
  <c r="G11" i="33"/>
  <c r="M35" i="33"/>
  <c r="J35" i="33"/>
  <c r="F35" i="33"/>
  <c r="I20" i="33"/>
  <c r="D14" i="33"/>
  <c r="I4" i="33"/>
  <c r="K33" i="33"/>
  <c r="E10" i="33"/>
  <c r="H3" i="33"/>
  <c r="L42" i="33"/>
  <c r="F33" i="33"/>
  <c r="C26" i="33"/>
  <c r="F8" i="33"/>
  <c r="K19" i="33"/>
  <c r="H26" i="33"/>
  <c r="J3" i="33"/>
  <c r="B21" i="33"/>
  <c r="D16" i="33"/>
  <c r="J8" i="33"/>
  <c r="B14" i="33"/>
  <c r="C28" i="33"/>
  <c r="C7" i="33"/>
  <c r="G20" i="33"/>
  <c r="F3" i="33"/>
  <c r="J25" i="33"/>
  <c r="D22" i="33"/>
  <c r="J14" i="33"/>
  <c r="M17" i="33"/>
  <c r="M9" i="33"/>
  <c r="E41" i="33"/>
  <c r="J24" i="33"/>
  <c r="M23" i="33"/>
  <c r="I25" i="33"/>
  <c r="B32" i="33"/>
  <c r="G30" i="33"/>
  <c r="F32" i="33"/>
  <c r="C41" i="33"/>
  <c r="H5" i="33"/>
  <c r="H31" i="33"/>
  <c r="E12" i="33"/>
  <c r="F14" i="33"/>
  <c r="C12" i="33"/>
  <c r="C16" i="33"/>
  <c r="G26" i="33"/>
  <c r="I24" i="33"/>
  <c r="L30" i="33"/>
  <c r="H23" i="33"/>
  <c r="I29" i="33"/>
  <c r="B27" i="33"/>
  <c r="J28" i="33"/>
  <c r="K6" i="33"/>
  <c r="H7" i="33"/>
  <c r="F23" i="33"/>
  <c r="E25" i="33"/>
  <c r="F21" i="33"/>
  <c r="D32" i="33"/>
  <c r="J37" i="33"/>
  <c r="M36" i="33"/>
  <c r="J31" i="33"/>
  <c r="L20" i="33"/>
  <c r="B19" i="33"/>
  <c r="C34" i="33"/>
  <c r="E36" i="33"/>
  <c r="J26" i="33"/>
  <c r="L36" i="33"/>
  <c r="L29" i="33"/>
  <c r="G29" i="33"/>
  <c r="G13" i="33"/>
  <c r="B33" i="33"/>
  <c r="K23" i="33"/>
  <c r="L4" i="33"/>
  <c r="F19" i="33"/>
  <c r="K10" i="33"/>
  <c r="B12" i="33"/>
  <c r="K12" i="33"/>
  <c r="H14" i="33"/>
  <c r="J12" i="33"/>
  <c r="K20" i="33"/>
  <c r="H16" i="33"/>
  <c r="B6" i="33"/>
  <c r="J32" i="33"/>
  <c r="D4" i="33"/>
  <c r="L34" i="33"/>
  <c r="L24" i="33"/>
  <c r="I32" i="33"/>
  <c r="F16" i="33"/>
  <c r="D17" i="33"/>
  <c r="E42" i="33"/>
  <c r="B42" i="33"/>
  <c r="L28" i="33"/>
  <c r="B37" i="33"/>
  <c r="F18" i="33"/>
  <c r="L5" i="33"/>
  <c r="G40" i="33"/>
  <c r="F6" i="33"/>
  <c r="H9" i="33"/>
  <c r="D26" i="33"/>
  <c r="K40" i="33"/>
  <c r="M25" i="33"/>
  <c r="K22" i="33"/>
  <c r="L22" i="33"/>
  <c r="M6" i="33"/>
  <c r="E13" i="33"/>
  <c r="B39" i="33"/>
  <c r="D35" i="33"/>
  <c r="J22" i="33"/>
  <c r="C8" i="33"/>
  <c r="B26" i="33"/>
  <c r="C18" i="33"/>
  <c r="D20" i="33"/>
  <c r="I13" i="33"/>
  <c r="B11" i="33"/>
  <c r="H19" i="33"/>
  <c r="B38" i="33"/>
  <c r="H22" i="33"/>
  <c r="D23" i="33"/>
  <c r="H41" i="33"/>
  <c r="I18" i="33"/>
  <c r="I27" i="33"/>
  <c r="K7" i="33"/>
  <c r="H8" i="33"/>
  <c r="H13" i="33"/>
  <c r="F12" i="33"/>
  <c r="F11" i="33"/>
  <c r="B4" i="33"/>
  <c r="H15" i="33"/>
  <c r="F25" i="33"/>
  <c r="C3" i="33"/>
  <c r="E39" i="33"/>
  <c r="H39" i="33"/>
  <c r="K11" i="33"/>
  <c r="C30" i="33"/>
  <c r="E20" i="33"/>
  <c r="M7" i="33"/>
  <c r="E30" i="33"/>
  <c r="K24" i="33"/>
  <c r="C17" i="33"/>
  <c r="I38" i="33"/>
  <c r="E16" i="33"/>
  <c r="G6" i="33"/>
  <c r="M26" i="33"/>
  <c r="G7" i="33"/>
  <c r="D29" i="33"/>
  <c r="G42" i="33"/>
  <c r="F20" i="33"/>
  <c r="M37" i="33"/>
  <c r="I41" i="33"/>
  <c r="E31" i="33"/>
  <c r="M24" i="33"/>
  <c r="G27" i="33"/>
  <c r="E27" i="33"/>
  <c r="J18" i="33"/>
  <c r="I7" i="33"/>
  <c r="B9" i="33"/>
  <c r="B22" i="33"/>
  <c r="H21" i="33"/>
  <c r="K29" i="33"/>
  <c r="I19" i="33"/>
  <c r="M18" i="33"/>
  <c r="I26" i="33"/>
  <c r="K36" i="33"/>
  <c r="I31" i="33"/>
  <c r="B35" i="33"/>
  <c r="B16" i="33"/>
  <c r="G3" i="33"/>
  <c r="H35" i="33"/>
  <c r="M21" i="33"/>
  <c r="L9" i="33"/>
  <c r="B40" i="33"/>
  <c r="L7" i="33"/>
  <c r="D30" i="33"/>
  <c r="D8" i="33"/>
  <c r="I6" i="33"/>
  <c r="J11" i="33"/>
  <c r="I23" i="33"/>
  <c r="J13" i="33"/>
  <c r="K32" i="33"/>
  <c r="G12" i="33"/>
  <c r="B23" i="33"/>
  <c r="C21" i="33"/>
  <c r="C20" i="33"/>
  <c r="M4" i="33"/>
  <c r="K8" i="33"/>
  <c r="B17" i="33"/>
  <c r="M42" i="33"/>
  <c r="D40" i="33"/>
  <c r="F34" i="33"/>
  <c r="J17" i="33"/>
  <c r="D7" i="33"/>
  <c r="I34" i="33"/>
  <c r="I12" i="33"/>
  <c r="F9" i="33"/>
  <c r="M22" i="33"/>
  <c r="D6" i="33"/>
  <c r="L15" i="33"/>
  <c r="G22" i="33"/>
  <c r="M20" i="33"/>
  <c r="M10" i="33"/>
  <c r="D9" i="33"/>
  <c r="K31" i="33"/>
  <c r="D5" i="33"/>
  <c r="F24" i="33"/>
  <c r="G41" i="33"/>
  <c r="C14" i="33"/>
  <c r="K26" i="33"/>
  <c r="I21" i="33"/>
  <c r="F29" i="33"/>
  <c r="C19" i="33"/>
  <c r="C38" i="33"/>
  <c r="K30" i="33"/>
  <c r="H20" i="33"/>
  <c r="B24" i="33"/>
  <c r="J30" i="33"/>
  <c r="K25" i="33"/>
  <c r="J38" i="33"/>
  <c r="B30" i="33"/>
  <c r="G39" i="33"/>
  <c r="F10" i="33"/>
  <c r="F30" i="33"/>
  <c r="E32" i="33"/>
  <c r="D38" i="33"/>
  <c r="F8" i="34"/>
  <c r="K42" i="34"/>
  <c r="L6" i="34"/>
  <c r="G18" i="34"/>
  <c r="J27" i="34"/>
  <c r="C6" i="34"/>
  <c r="H19" i="34"/>
  <c r="H7" i="34"/>
  <c r="B38" i="34"/>
  <c r="I22" i="34"/>
  <c r="C36" i="34"/>
  <c r="F35" i="34"/>
  <c r="H37" i="34"/>
  <c r="J41" i="34"/>
  <c r="J38" i="34"/>
  <c r="D11" i="34"/>
  <c r="L41" i="34"/>
  <c r="C27" i="34"/>
  <c r="F36" i="34"/>
  <c r="J20" i="34"/>
  <c r="B13" i="34"/>
  <c r="L22" i="34"/>
  <c r="G24" i="34"/>
  <c r="K34" i="34"/>
  <c r="B29" i="34"/>
  <c r="E15" i="34"/>
  <c r="E23" i="34"/>
  <c r="B27" i="34"/>
  <c r="E10" i="34"/>
  <c r="M5" i="34"/>
  <c r="BF5" i="35" s="1"/>
  <c r="C3" i="34"/>
  <c r="I42" i="34"/>
  <c r="D6" i="34"/>
  <c r="C26" i="34"/>
  <c r="L15" i="34"/>
  <c r="D22" i="34"/>
  <c r="C4" i="34"/>
  <c r="K20" i="34"/>
  <c r="E7" i="34"/>
  <c r="D13" i="34"/>
  <c r="B4" i="34"/>
  <c r="B23" i="34"/>
  <c r="H15" i="34"/>
  <c r="I5" i="34"/>
  <c r="F30" i="34"/>
  <c r="C14" i="34"/>
  <c r="I36" i="34"/>
  <c r="D20" i="34"/>
  <c r="F11" i="34"/>
  <c r="L16" i="34"/>
  <c r="C41" i="34"/>
  <c r="I17" i="34"/>
  <c r="C29" i="34"/>
  <c r="B39" i="34"/>
  <c r="K29" i="34"/>
  <c r="I19" i="34"/>
  <c r="K14" i="34"/>
  <c r="E32" i="34"/>
  <c r="F37" i="34"/>
  <c r="H42" i="34"/>
  <c r="M9" i="34"/>
  <c r="C42" i="34"/>
  <c r="K30" i="34"/>
  <c r="K6" i="34"/>
  <c r="E4" i="34"/>
  <c r="I8" i="34"/>
  <c r="E6" i="34"/>
  <c r="E8" i="34"/>
  <c r="B42" i="34"/>
  <c r="D30" i="34"/>
  <c r="E31" i="34"/>
  <c r="H11" i="34"/>
  <c r="L21" i="34"/>
  <c r="I32" i="34"/>
  <c r="D40" i="34"/>
  <c r="G20" i="34"/>
  <c r="B19" i="34"/>
  <c r="J35" i="34"/>
  <c r="J11" i="34"/>
  <c r="I25" i="34"/>
  <c r="M21" i="34"/>
  <c r="B3" i="34"/>
  <c r="I35" i="34"/>
  <c r="G6" i="34"/>
  <c r="M7" i="34"/>
  <c r="G13" i="34"/>
  <c r="G8" i="34"/>
  <c r="M24" i="34"/>
  <c r="C16" i="34"/>
  <c r="D4" i="34"/>
  <c r="I15" i="34"/>
  <c r="E40" i="34"/>
  <c r="J31" i="34"/>
  <c r="E37" i="34"/>
  <c r="I31" i="34"/>
  <c r="M39" i="34"/>
  <c r="BF39" i="35" s="1"/>
  <c r="E21" i="34"/>
  <c r="E9" i="34"/>
  <c r="C7" i="34"/>
  <c r="J36" i="34"/>
  <c r="C31" i="34"/>
  <c r="H13" i="34"/>
  <c r="J25" i="34"/>
  <c r="K41" i="34"/>
  <c r="D16" i="34"/>
  <c r="L25" i="34"/>
  <c r="D9" i="34"/>
  <c r="K11" i="34"/>
  <c r="H10" i="34"/>
  <c r="K12" i="34"/>
  <c r="K40" i="34"/>
  <c r="F25" i="34"/>
  <c r="B7" i="34"/>
  <c r="G17" i="34"/>
  <c r="K39" i="34"/>
  <c r="G11" i="34"/>
  <c r="D29" i="34"/>
  <c r="B11" i="34"/>
  <c r="C33" i="34"/>
  <c r="G3" i="34"/>
  <c r="M26" i="34"/>
  <c r="K13" i="34"/>
  <c r="I14" i="34"/>
  <c r="M10" i="34"/>
  <c r="L30" i="34"/>
  <c r="C21" i="34"/>
  <c r="F14" i="34"/>
  <c r="F5" i="34"/>
  <c r="B41" i="34"/>
  <c r="B22" i="34"/>
  <c r="E17" i="34"/>
  <c r="D41" i="34"/>
  <c r="M20" i="34"/>
  <c r="G16" i="34"/>
  <c r="F9" i="34"/>
  <c r="F10" i="34"/>
  <c r="C25" i="34"/>
  <c r="L19" i="34"/>
  <c r="L3" i="34"/>
  <c r="J19" i="34"/>
  <c r="J39" i="34"/>
  <c r="J22" i="34"/>
  <c r="B16" i="34"/>
  <c r="B17" i="34"/>
  <c r="G9" i="34"/>
  <c r="H5" i="34"/>
  <c r="M19" i="34"/>
  <c r="G41" i="34"/>
  <c r="F31" i="34"/>
  <c r="J37" i="34"/>
  <c r="J26" i="34"/>
  <c r="M18" i="34"/>
  <c r="B36" i="34"/>
  <c r="F7" i="34"/>
  <c r="I41" i="34"/>
  <c r="B9" i="34"/>
  <c r="E41" i="34"/>
  <c r="D34" i="34"/>
  <c r="I24" i="34"/>
  <c r="D38" i="34"/>
  <c r="D3" i="34"/>
  <c r="E18" i="34"/>
  <c r="L26" i="34"/>
  <c r="H41" i="34"/>
  <c r="L31" i="34"/>
  <c r="J42" i="34"/>
  <c r="J24" i="34"/>
  <c r="K24" i="34"/>
  <c r="B30" i="34"/>
  <c r="J29" i="34"/>
  <c r="I11" i="34"/>
  <c r="D15" i="34"/>
  <c r="B37" i="34"/>
  <c r="C34" i="34"/>
  <c r="I34" i="34"/>
  <c r="AL34" i="35" s="1"/>
  <c r="J17" i="34"/>
  <c r="I10" i="34"/>
  <c r="G37" i="34"/>
  <c r="H17" i="34"/>
  <c r="K23" i="34"/>
  <c r="J40" i="34"/>
  <c r="D28" i="34"/>
  <c r="K31" i="34"/>
  <c r="D8" i="34"/>
  <c r="C12" i="34"/>
  <c r="E12" i="34"/>
  <c r="H34" i="34"/>
  <c r="D35" i="34"/>
  <c r="M42" i="34"/>
  <c r="I27" i="34"/>
  <c r="G38" i="34"/>
  <c r="B10" i="34"/>
  <c r="H26" i="34"/>
  <c r="H28" i="34"/>
  <c r="E3" i="34"/>
  <c r="F4" i="34"/>
  <c r="F23" i="34"/>
  <c r="J16" i="34"/>
  <c r="I26" i="34"/>
  <c r="M32" i="34"/>
  <c r="H33" i="34"/>
  <c r="D26" i="34"/>
  <c r="E30" i="34"/>
  <c r="I12" i="34"/>
  <c r="AL12" i="35" s="1"/>
  <c r="M28" i="34"/>
  <c r="B40" i="34"/>
  <c r="H4" i="34"/>
  <c r="F38" i="34"/>
  <c r="F20" i="34"/>
  <c r="E27" i="34"/>
  <c r="K32" i="34"/>
  <c r="E20" i="34"/>
  <c r="C28" i="34"/>
  <c r="K7" i="34"/>
  <c r="H27" i="34"/>
  <c r="H9" i="34"/>
  <c r="M38" i="34"/>
  <c r="B18" i="34"/>
  <c r="L40" i="34"/>
  <c r="G23" i="34"/>
  <c r="H18" i="34"/>
  <c r="E14" i="34"/>
  <c r="J5" i="34"/>
  <c r="M17" i="34"/>
  <c r="J6" i="34"/>
  <c r="D18" i="34"/>
  <c r="D12" i="34"/>
  <c r="H39" i="34"/>
  <c r="H30" i="34"/>
  <c r="I39" i="34"/>
  <c r="L42" i="34"/>
  <c r="C11" i="34"/>
  <c r="G32" i="34"/>
  <c r="G28" i="34"/>
  <c r="L36" i="34"/>
  <c r="M23" i="34"/>
  <c r="D25" i="34"/>
  <c r="C19" i="34"/>
  <c r="F26" i="34"/>
  <c r="G12" i="34"/>
  <c r="L11" i="34"/>
  <c r="J10" i="34"/>
  <c r="J34" i="34"/>
  <c r="E24" i="34"/>
  <c r="E33" i="34"/>
  <c r="D23" i="34"/>
  <c r="H38" i="34"/>
  <c r="D42" i="34"/>
  <c r="B15" i="34"/>
  <c r="M15" i="34"/>
  <c r="F18" i="34"/>
  <c r="H20" i="34"/>
  <c r="F16" i="34"/>
  <c r="H23" i="34"/>
  <c r="D17" i="34"/>
  <c r="G19" i="34"/>
  <c r="C39" i="34"/>
  <c r="L10" i="34"/>
  <c r="G35" i="34"/>
  <c r="I37" i="34"/>
  <c r="K4" i="34"/>
  <c r="L33" i="34"/>
  <c r="L28" i="34"/>
  <c r="M13" i="34"/>
  <c r="I20" i="34"/>
  <c r="I23" i="34"/>
  <c r="C20" i="34"/>
  <c r="J15" i="34"/>
  <c r="E5" i="34"/>
  <c r="F6" i="34"/>
  <c r="B31" i="34"/>
  <c r="E11" i="34"/>
  <c r="M29" i="34"/>
  <c r="K17" i="34"/>
  <c r="D39" i="34"/>
  <c r="L9" i="34"/>
  <c r="M34" i="34"/>
  <c r="H35" i="34"/>
  <c r="B8" i="34"/>
  <c r="L18" i="34"/>
  <c r="B35" i="34"/>
  <c r="B12" i="34"/>
  <c r="B34" i="34"/>
  <c r="C34" i="35" s="1"/>
  <c r="H6" i="34"/>
  <c r="M35" i="34"/>
  <c r="H36" i="34"/>
  <c r="I16" i="34"/>
  <c r="G33" i="34"/>
  <c r="G5" i="34"/>
  <c r="M30" i="34"/>
  <c r="L35" i="34"/>
  <c r="BA35" i="35" s="1"/>
  <c r="G42" i="34"/>
  <c r="L24" i="34"/>
  <c r="L5" i="34"/>
  <c r="H40" i="34"/>
  <c r="K27" i="34"/>
  <c r="H16" i="34"/>
  <c r="E28" i="34"/>
  <c r="I33" i="34"/>
  <c r="L39" i="34"/>
  <c r="M8" i="34"/>
  <c r="D37" i="34"/>
  <c r="H32" i="34"/>
  <c r="G39" i="34"/>
  <c r="I28" i="34"/>
  <c r="E36" i="34"/>
  <c r="M27" i="34"/>
  <c r="G14" i="34"/>
  <c r="H29" i="34"/>
  <c r="E29" i="34"/>
  <c r="B24" i="34"/>
  <c r="M31" i="34"/>
  <c r="B20" i="34"/>
  <c r="M4" i="34"/>
  <c r="C23" i="34"/>
  <c r="J4" i="34"/>
  <c r="I18" i="34"/>
  <c r="M41" i="34"/>
  <c r="E16" i="34"/>
  <c r="H31" i="34"/>
  <c r="F3" i="34"/>
  <c r="L38" i="34"/>
  <c r="F41" i="34"/>
  <c r="B5" i="34"/>
  <c r="I9" i="34"/>
  <c r="K38" i="34"/>
  <c r="H24" i="34"/>
  <c r="I4" i="34"/>
  <c r="F24" i="34"/>
  <c r="D21" i="34"/>
  <c r="J7" i="34"/>
  <c r="M40" i="34"/>
  <c r="E22" i="34"/>
  <c r="K19" i="34"/>
  <c r="C17" i="34"/>
  <c r="B25" i="34"/>
  <c r="M14" i="34"/>
  <c r="B26" i="34"/>
  <c r="G34" i="34"/>
  <c r="B21" i="34"/>
  <c r="M3" i="34"/>
  <c r="H22" i="34"/>
  <c r="F40" i="34"/>
  <c r="F42" i="34"/>
  <c r="B14" i="34"/>
  <c r="I40" i="34"/>
  <c r="AL40" i="35" s="1"/>
  <c r="C18" i="34"/>
  <c r="G22" i="34"/>
  <c r="M11" i="34"/>
  <c r="F27" i="34"/>
  <c r="C24" i="34"/>
  <c r="M37" i="34"/>
  <c r="L20" i="34"/>
  <c r="BA20" i="35" s="1"/>
  <c r="F13" i="34"/>
  <c r="G29" i="34"/>
  <c r="D33" i="34"/>
  <c r="K5" i="34"/>
  <c r="K22" i="34"/>
  <c r="C8" i="34"/>
  <c r="C5" i="34"/>
  <c r="J12" i="34"/>
  <c r="L37" i="34"/>
  <c r="L17" i="34"/>
  <c r="C22" i="34"/>
  <c r="K35" i="34"/>
  <c r="I7" i="34"/>
  <c r="F15" i="34"/>
  <c r="I29" i="34"/>
  <c r="L13" i="34"/>
  <c r="M33" i="34"/>
  <c r="C10" i="34"/>
  <c r="K10" i="34"/>
  <c r="F12" i="34"/>
  <c r="D19" i="34"/>
  <c r="D24" i="34"/>
  <c r="J8" i="34"/>
  <c r="C9" i="34"/>
  <c r="J32" i="34"/>
  <c r="C40" i="34"/>
  <c r="C15" i="34"/>
  <c r="L23" i="34"/>
  <c r="J30" i="34"/>
  <c r="C37" i="34"/>
  <c r="L4" i="34"/>
  <c r="B28" i="34"/>
  <c r="L34" i="34"/>
  <c r="F29" i="34"/>
  <c r="K25" i="34"/>
  <c r="F21" i="34"/>
  <c r="M22" i="34"/>
  <c r="F39" i="34"/>
  <c r="M6" i="34"/>
  <c r="K33" i="34"/>
  <c r="H12" i="34"/>
  <c r="D14" i="34"/>
  <c r="C30" i="34"/>
  <c r="E13" i="34"/>
  <c r="I13" i="34"/>
  <c r="E34" i="34"/>
  <c r="I30" i="34"/>
  <c r="L27" i="34"/>
  <c r="D31" i="34"/>
  <c r="K15" i="34"/>
  <c r="F32" i="34"/>
  <c r="G7" i="34"/>
  <c r="G21" i="34"/>
  <c r="G40" i="34"/>
  <c r="E39" i="34"/>
  <c r="F19" i="34"/>
  <c r="J33" i="34"/>
  <c r="I6" i="34"/>
  <c r="I38" i="34"/>
  <c r="K37" i="34"/>
  <c r="G26" i="34"/>
  <c r="J23" i="34"/>
  <c r="H25" i="34"/>
  <c r="G27" i="34"/>
  <c r="L8" i="34"/>
  <c r="F33" i="34"/>
  <c r="H3" i="34"/>
  <c r="B6" i="34"/>
  <c r="D27" i="34"/>
  <c r="C35" i="34"/>
  <c r="F17" i="34"/>
  <c r="I3" i="34"/>
  <c r="K3" i="34"/>
  <c r="D36" i="34"/>
  <c r="K18" i="34"/>
  <c r="B32" i="34"/>
  <c r="L29" i="34"/>
  <c r="H8" i="34"/>
  <c r="K21" i="34"/>
  <c r="K26" i="34"/>
  <c r="C38" i="34"/>
  <c r="D10" i="34"/>
  <c r="F28" i="34"/>
  <c r="W28" i="35" s="1"/>
  <c r="J21" i="34"/>
  <c r="G30" i="34"/>
  <c r="G36" i="34"/>
  <c r="AB36" i="35" s="1"/>
  <c r="J28" i="34"/>
  <c r="L12" i="34"/>
  <c r="H21" i="34"/>
  <c r="M12" i="34"/>
  <c r="M16" i="34"/>
  <c r="M36" i="34"/>
  <c r="K9" i="34"/>
  <c r="E35" i="34"/>
  <c r="K36" i="34"/>
  <c r="K8" i="34"/>
  <c r="L14" i="34"/>
  <c r="M25" i="34"/>
  <c r="H14" i="34"/>
  <c r="D5" i="34"/>
  <c r="B33" i="34"/>
  <c r="D7" i="34"/>
  <c r="C32" i="34"/>
  <c r="G15" i="34"/>
  <c r="E38" i="34"/>
  <c r="F34" i="34"/>
  <c r="E19" i="34"/>
  <c r="G25" i="34"/>
  <c r="D32" i="34"/>
  <c r="L32" i="34"/>
  <c r="G10" i="34"/>
  <c r="J9" i="34"/>
  <c r="K28" i="34"/>
  <c r="J3" i="34"/>
  <c r="G31" i="34"/>
  <c r="F22" i="34"/>
  <c r="L7" i="34"/>
  <c r="I21" i="34"/>
  <c r="G4" i="34"/>
  <c r="J14" i="34"/>
  <c r="J13" i="34"/>
  <c r="E26" i="34"/>
  <c r="J18" i="34"/>
  <c r="K16" i="34"/>
  <c r="C13" i="34"/>
  <c r="H13" i="35" s="1"/>
  <c r="E42" i="34"/>
  <c r="R42" i="35" s="1"/>
  <c r="E25" i="34"/>
  <c r="R93" i="32"/>
  <c r="P53" i="32"/>
  <c r="AG119" i="37"/>
  <c r="AG168" i="37"/>
  <c r="AG70" i="37"/>
  <c r="AH70" i="37"/>
  <c r="AH119" i="37"/>
  <c r="AH168" i="37"/>
  <c r="AG21" i="37"/>
  <c r="AH21" i="37"/>
  <c r="AG16" i="27"/>
  <c r="AG16" i="26"/>
  <c r="AG37" i="5"/>
  <c r="AH56" i="5"/>
  <c r="AH11" i="36"/>
  <c r="AG56" i="5"/>
  <c r="AG11" i="36"/>
  <c r="AH16" i="27"/>
  <c r="AH16" i="26"/>
  <c r="AH37" i="5"/>
  <c r="AI39" i="5"/>
  <c r="AT61" i="7"/>
  <c r="AJ35" i="5"/>
  <c r="AJ2" i="4"/>
  <c r="AL18" i="7"/>
  <c r="AL104" i="7" s="1"/>
  <c r="BS22" i="7"/>
  <c r="AK38" i="5"/>
  <c r="AH6" i="28"/>
  <c r="AL17" i="7"/>
  <c r="BA24" i="35" l="1"/>
  <c r="W13" i="35"/>
  <c r="M34" i="35"/>
  <c r="AB4" i="35"/>
  <c r="BA29" i="35"/>
  <c r="BF40" i="35"/>
  <c r="BF30" i="35"/>
  <c r="M42" i="35"/>
  <c r="Q42" i="35" s="1"/>
  <c r="AL21" i="35"/>
  <c r="H8" i="35"/>
  <c r="W31" i="35"/>
  <c r="C171" i="37"/>
  <c r="D162" i="37"/>
  <c r="D177" i="37" s="1"/>
  <c r="C191" i="37"/>
  <c r="C5" i="35"/>
  <c r="C14" i="35"/>
  <c r="AV18" i="35"/>
  <c r="C32" i="35"/>
  <c r="AV8" i="35"/>
  <c r="M10" i="35"/>
  <c r="W41" i="35"/>
  <c r="AQ14" i="35"/>
  <c r="W21" i="35"/>
  <c r="R16" i="35"/>
  <c r="BA40" i="35"/>
  <c r="BB40" i="35" s="1"/>
  <c r="AG20" i="35"/>
  <c r="AG40" i="35"/>
  <c r="AK40" i="35" s="1"/>
  <c r="W27" i="35"/>
  <c r="BA32" i="35"/>
  <c r="H24" i="35"/>
  <c r="R26" i="35"/>
  <c r="AV32" i="35"/>
  <c r="AV4" i="35"/>
  <c r="AQ18" i="35"/>
  <c r="AS18" i="35" s="1"/>
  <c r="AG3" i="35"/>
  <c r="R35" i="35"/>
  <c r="W39" i="35"/>
  <c r="BF27" i="35"/>
  <c r="R3" i="35"/>
  <c r="AQ24" i="35"/>
  <c r="R15" i="35"/>
  <c r="C8" i="32"/>
  <c r="BA34" i="35"/>
  <c r="W22" i="35"/>
  <c r="C28" i="35"/>
  <c r="M5" i="35"/>
  <c r="BF3" i="35"/>
  <c r="AG24" i="35"/>
  <c r="C20" i="35"/>
  <c r="AQ13" i="35"/>
  <c r="BA8" i="35"/>
  <c r="AB22" i="35"/>
  <c r="AV19" i="35"/>
  <c r="R14" i="35"/>
  <c r="AG28" i="35"/>
  <c r="AV23" i="35"/>
  <c r="AG8" i="35"/>
  <c r="R22" i="35"/>
  <c r="C15" i="35"/>
  <c r="AL3" i="35"/>
  <c r="AB30" i="35"/>
  <c r="W17" i="35"/>
  <c r="AQ30" i="35"/>
  <c r="C21" i="35"/>
  <c r="R28" i="35"/>
  <c r="S28" i="35" s="1"/>
  <c r="AG6" i="35"/>
  <c r="BF32" i="35"/>
  <c r="M15" i="35"/>
  <c r="AG42" i="35"/>
  <c r="H27" i="35"/>
  <c r="AG14" i="35"/>
  <c r="AQ21" i="35"/>
  <c r="H35" i="35"/>
  <c r="AG16" i="35"/>
  <c r="M17" i="35"/>
  <c r="AL26" i="35"/>
  <c r="BF11" i="35"/>
  <c r="BF15" i="35"/>
  <c r="AQ7" i="35"/>
  <c r="AG32" i="35"/>
  <c r="AB33" i="35"/>
  <c r="AL37" i="35"/>
  <c r="AB15" i="35"/>
  <c r="AB5" i="35"/>
  <c r="BA7" i="35"/>
  <c r="M21" i="35"/>
  <c r="AB26" i="35"/>
  <c r="AQ3" i="35"/>
  <c r="BF35" i="35"/>
  <c r="BB35" i="35" s="1"/>
  <c r="W16" i="35"/>
  <c r="F22" i="32"/>
  <c r="W30" i="35"/>
  <c r="BF25" i="35"/>
  <c r="BA23" i="35"/>
  <c r="AB34" i="35"/>
  <c r="BA14" i="35"/>
  <c r="W29" i="35"/>
  <c r="AQ4" i="35"/>
  <c r="BF38" i="35"/>
  <c r="AB29" i="35"/>
  <c r="AG27" i="35"/>
  <c r="AL9" i="35"/>
  <c r="C26" i="35"/>
  <c r="AB19" i="35"/>
  <c r="W23" i="35"/>
  <c r="C6" i="35"/>
  <c r="BA38" i="35"/>
  <c r="AV28" i="35"/>
  <c r="BA17" i="35"/>
  <c r="C8" i="35"/>
  <c r="D8" i="35" s="1"/>
  <c r="AB27" i="35"/>
  <c r="H18" i="35"/>
  <c r="AI16" i="39"/>
  <c r="AH9" i="26"/>
  <c r="AH9" i="27"/>
  <c r="AH9" i="39"/>
  <c r="AG9" i="26"/>
  <c r="AG9" i="39"/>
  <c r="AG9" i="27"/>
  <c r="C16" i="32"/>
  <c r="E29" i="32"/>
  <c r="F7" i="32"/>
  <c r="D15" i="32"/>
  <c r="E30" i="32"/>
  <c r="E10" i="32"/>
  <c r="F33" i="32"/>
  <c r="F34" i="32" s="1"/>
  <c r="F35" i="32" s="1"/>
  <c r="N42" i="35"/>
  <c r="B6" i="32"/>
  <c r="E16" i="32"/>
  <c r="B5" i="32"/>
  <c r="E15" i="32"/>
  <c r="E7" i="32"/>
  <c r="E23" i="32"/>
  <c r="E5" i="32"/>
  <c r="F8" i="32"/>
  <c r="E12" i="32"/>
  <c r="E13" i="32"/>
  <c r="F27" i="32"/>
  <c r="E24" i="32"/>
  <c r="D18" i="32"/>
  <c r="E27" i="32"/>
  <c r="C5" i="32"/>
  <c r="F28" i="32"/>
  <c r="C17" i="32"/>
  <c r="D7" i="32"/>
  <c r="D20" i="32"/>
  <c r="E18" i="32"/>
  <c r="C19" i="32"/>
  <c r="D24" i="32"/>
  <c r="D22" i="32"/>
  <c r="F31" i="32"/>
  <c r="G31" i="32" s="1"/>
  <c r="AC43" i="5" s="1"/>
  <c r="F13" i="32"/>
  <c r="F4" i="32"/>
  <c r="C13" i="32"/>
  <c r="F32" i="32"/>
  <c r="G32" i="32" s="1"/>
  <c r="AD43" i="5" s="1"/>
  <c r="E8" i="32"/>
  <c r="F29" i="32"/>
  <c r="C9" i="32"/>
  <c r="C18" i="32"/>
  <c r="E20" i="32"/>
  <c r="D17" i="32"/>
  <c r="E26" i="32"/>
  <c r="C4" i="32"/>
  <c r="F25" i="32"/>
  <c r="E22" i="32"/>
  <c r="E4" i="32"/>
  <c r="B13" i="32"/>
  <c r="F11" i="32"/>
  <c r="E6" i="32"/>
  <c r="D14" i="32"/>
  <c r="AG33" i="35"/>
  <c r="M29" i="35"/>
  <c r="AV31" i="35"/>
  <c r="W35" i="35"/>
  <c r="BF41" i="35"/>
  <c r="BF28" i="35"/>
  <c r="F6" i="32"/>
  <c r="F26" i="32"/>
  <c r="AB9" i="35"/>
  <c r="AL36" i="35"/>
  <c r="M6" i="35"/>
  <c r="AL11" i="35"/>
  <c r="C16" i="35"/>
  <c r="M27" i="35"/>
  <c r="AQ29" i="35"/>
  <c r="E17" i="32"/>
  <c r="C7" i="35"/>
  <c r="M32" i="35"/>
  <c r="C25" i="35"/>
  <c r="AB37" i="35"/>
  <c r="AL22" i="35"/>
  <c r="AB38" i="35"/>
  <c r="M36" i="35"/>
  <c r="AL16" i="35"/>
  <c r="AG15" i="35"/>
  <c r="C40" i="35"/>
  <c r="C18" i="35"/>
  <c r="W36" i="35"/>
  <c r="C22" i="35"/>
  <c r="H12" i="35"/>
  <c r="H3" i="35"/>
  <c r="BA41" i="35"/>
  <c r="C10" i="32"/>
  <c r="AQ37" i="35"/>
  <c r="AV34" i="35"/>
  <c r="E14" i="32"/>
  <c r="AL10" i="35"/>
  <c r="BA26" i="35"/>
  <c r="D6" i="32"/>
  <c r="R18" i="35"/>
  <c r="F17" i="32"/>
  <c r="C11" i="32"/>
  <c r="D21" i="32"/>
  <c r="B8" i="32"/>
  <c r="B15" i="32"/>
  <c r="D8" i="32"/>
  <c r="E11" i="32"/>
  <c r="D23" i="32"/>
  <c r="F30" i="32"/>
  <c r="F15" i="32"/>
  <c r="AB32" i="35"/>
  <c r="AL33" i="35"/>
  <c r="C31" i="35"/>
  <c r="H39" i="35"/>
  <c r="AV39" i="35"/>
  <c r="W34" i="35"/>
  <c r="H5" i="35"/>
  <c r="BF26" i="35"/>
  <c r="AB24" i="35"/>
  <c r="AV21" i="35"/>
  <c r="W42" i="35"/>
  <c r="C37" i="35"/>
  <c r="AL41" i="35"/>
  <c r="AQ39" i="35"/>
  <c r="H28" i="35"/>
  <c r="M28" i="35"/>
  <c r="AQ19" i="35"/>
  <c r="AQ12" i="35"/>
  <c r="AB39" i="35"/>
  <c r="AB23" i="35"/>
  <c r="M37" i="35"/>
  <c r="AB41" i="35"/>
  <c r="AQ35" i="35"/>
  <c r="M7" i="35"/>
  <c r="BA12" i="35"/>
  <c r="C13" i="35"/>
  <c r="D13" i="35" s="1"/>
  <c r="F21" i="32"/>
  <c r="E9" i="32"/>
  <c r="F14" i="32"/>
  <c r="C12" i="32"/>
  <c r="F20" i="32"/>
  <c r="B4" i="32"/>
  <c r="D12" i="32"/>
  <c r="C14" i="32"/>
  <c r="B10" i="32"/>
  <c r="E21" i="32"/>
  <c r="C27" i="35"/>
  <c r="AV26" i="35"/>
  <c r="W33" i="35"/>
  <c r="H17" i="35"/>
  <c r="W3" i="35"/>
  <c r="AQ5" i="35"/>
  <c r="W20" i="35"/>
  <c r="AQ40" i="35"/>
  <c r="BA3" i="35"/>
  <c r="R23" i="35"/>
  <c r="AG37" i="35"/>
  <c r="BF22" i="35"/>
  <c r="BA37" i="35"/>
  <c r="AG31" i="35"/>
  <c r="R36" i="35"/>
  <c r="AB42" i="35"/>
  <c r="BF13" i="35"/>
  <c r="W38" i="35"/>
  <c r="AQ42" i="35"/>
  <c r="BF18" i="35"/>
  <c r="BA19" i="35"/>
  <c r="AL28" i="35"/>
  <c r="AG18" i="35"/>
  <c r="AG4" i="35"/>
  <c r="AG26" i="35"/>
  <c r="BA31" i="35"/>
  <c r="H25" i="35"/>
  <c r="C29" i="35"/>
  <c r="H36" i="35"/>
  <c r="B11" i="32"/>
  <c r="D19" i="32"/>
  <c r="E19" i="32"/>
  <c r="D16" i="32"/>
  <c r="E28" i="32"/>
  <c r="F12" i="32"/>
  <c r="F9" i="32"/>
  <c r="R29" i="35"/>
  <c r="AV27" i="35"/>
  <c r="AG23" i="35"/>
  <c r="R20" i="35"/>
  <c r="AQ16" i="35"/>
  <c r="AL5" i="35"/>
  <c r="F10" i="32"/>
  <c r="B12" i="32"/>
  <c r="D13" i="32"/>
  <c r="AB17" i="35"/>
  <c r="BF14" i="35"/>
  <c r="B7" i="32"/>
  <c r="AG17" i="35"/>
  <c r="AG41" i="35"/>
  <c r="F18" i="32"/>
  <c r="AL18" i="35"/>
  <c r="C7" i="32"/>
  <c r="C20" i="32"/>
  <c r="F24" i="32"/>
  <c r="D11" i="32"/>
  <c r="D5" i="32"/>
  <c r="D25" i="32"/>
  <c r="E25" i="32"/>
  <c r="B9" i="32"/>
  <c r="D10" i="32"/>
  <c r="F19" i="32"/>
  <c r="D9" i="32"/>
  <c r="D4" i="32"/>
  <c r="F16" i="32"/>
  <c r="F5" i="32"/>
  <c r="F23" i="32"/>
  <c r="C6" i="32"/>
  <c r="C15" i="32"/>
  <c r="B14" i="32"/>
  <c r="AB14" i="35"/>
  <c r="W4" i="35"/>
  <c r="Z4" i="35" s="1"/>
  <c r="W40" i="35"/>
  <c r="AV5" i="35"/>
  <c r="W24" i="35"/>
  <c r="BF8" i="35"/>
  <c r="AB35" i="35"/>
  <c r="R30" i="35"/>
  <c r="AQ28" i="35"/>
  <c r="H23" i="35"/>
  <c r="BF42" i="35"/>
  <c r="BF19" i="35"/>
  <c r="AB31" i="35"/>
  <c r="AV3" i="35"/>
  <c r="AG22" i="35"/>
  <c r="AL4" i="35"/>
  <c r="BF4" i="35"/>
  <c r="BA39" i="35"/>
  <c r="BE39" i="35" s="1"/>
  <c r="AG36" i="35"/>
  <c r="BA10" i="35"/>
  <c r="R24" i="35"/>
  <c r="AL39" i="35"/>
  <c r="AG5" i="35"/>
  <c r="AQ20" i="35"/>
  <c r="AQ38" i="35"/>
  <c r="AV12" i="35"/>
  <c r="AL25" i="35"/>
  <c r="BA22" i="35"/>
  <c r="BF20" i="35"/>
  <c r="M16" i="35"/>
  <c r="Q16" i="35" s="1"/>
  <c r="W11" i="35"/>
  <c r="BA15" i="35"/>
  <c r="AB3" i="35"/>
  <c r="R31" i="35"/>
  <c r="C9" i="35"/>
  <c r="AB6" i="35"/>
  <c r="H21" i="35"/>
  <c r="BF7" i="35"/>
  <c r="H7" i="35"/>
  <c r="AL19" i="35"/>
  <c r="M41" i="35"/>
  <c r="AV30" i="35"/>
  <c r="C11" i="35"/>
  <c r="BF17" i="35"/>
  <c r="AB11" i="35"/>
  <c r="H20" i="35"/>
  <c r="BF21" i="35"/>
  <c r="AL13" i="35"/>
  <c r="C33" i="35"/>
  <c r="W14" i="35"/>
  <c r="W8" i="35"/>
  <c r="H19" i="35"/>
  <c r="AL38" i="35"/>
  <c r="M4" i="35"/>
  <c r="H42" i="35"/>
  <c r="I42" i="35" s="1"/>
  <c r="C23" i="35"/>
  <c r="AQ32" i="35"/>
  <c r="AQ25" i="35"/>
  <c r="C35" i="35"/>
  <c r="H41" i="35"/>
  <c r="AB20" i="35"/>
  <c r="M33" i="35"/>
  <c r="H6" i="35"/>
  <c r="BA9" i="35"/>
  <c r="AV40" i="35"/>
  <c r="M13" i="35"/>
  <c r="W37" i="35"/>
  <c r="M25" i="35"/>
  <c r="R8" i="35"/>
  <c r="AQ34" i="35"/>
  <c r="R17" i="35"/>
  <c r="AL7" i="35"/>
  <c r="C4" i="35"/>
  <c r="AV15" i="35"/>
  <c r="AB18" i="35"/>
  <c r="R5" i="35"/>
  <c r="H10" i="35"/>
  <c r="R38" i="35"/>
  <c r="BF12" i="35"/>
  <c r="AG35" i="35"/>
  <c r="AB13" i="35"/>
  <c r="R25" i="35"/>
  <c r="R12" i="35"/>
  <c r="M22" i="35"/>
  <c r="AQ36" i="35"/>
  <c r="AV42" i="35"/>
  <c r="M39" i="35"/>
  <c r="AL8" i="35"/>
  <c r="W7" i="35"/>
  <c r="R19" i="35"/>
  <c r="BA25" i="35"/>
  <c r="AQ33" i="35"/>
  <c r="M3" i="35"/>
  <c r="AQ23" i="35"/>
  <c r="W12" i="35"/>
  <c r="W6" i="35"/>
  <c r="AG10" i="35"/>
  <c r="H40" i="35"/>
  <c r="AV17" i="35"/>
  <c r="AB25" i="35"/>
  <c r="C3" i="35"/>
  <c r="BA21" i="35"/>
  <c r="W26" i="35"/>
  <c r="AV35" i="35"/>
  <c r="AX35" i="35" s="1"/>
  <c r="R6" i="35"/>
  <c r="R32" i="35"/>
  <c r="W9" i="35"/>
  <c r="AB12" i="35"/>
  <c r="AG13" i="35"/>
  <c r="AB40" i="35"/>
  <c r="AG7" i="35"/>
  <c r="BA42" i="35"/>
  <c r="AG38" i="35"/>
  <c r="C10" i="35"/>
  <c r="R37" i="35"/>
  <c r="AB28" i="35"/>
  <c r="H11" i="35"/>
  <c r="R40" i="35"/>
  <c r="W15" i="35"/>
  <c r="BF24" i="35"/>
  <c r="BA36" i="35"/>
  <c r="AV6" i="35"/>
  <c r="AQ6" i="35"/>
  <c r="AG34" i="35"/>
  <c r="BA16" i="35"/>
  <c r="BA33" i="35"/>
  <c r="M12" i="35"/>
  <c r="AG30" i="35"/>
  <c r="W10" i="35"/>
  <c r="AL31" i="35"/>
  <c r="W18" i="35"/>
  <c r="AV20" i="35"/>
  <c r="AZ20" i="35" s="1"/>
  <c r="W32" i="35"/>
  <c r="R34" i="35"/>
  <c r="BF34" i="35"/>
  <c r="AQ10" i="35"/>
  <c r="R7" i="35"/>
  <c r="C41" i="35"/>
  <c r="M31" i="35"/>
  <c r="AB10" i="35"/>
  <c r="AL23" i="35"/>
  <c r="AV36" i="35"/>
  <c r="AL27" i="35"/>
  <c r="M35" i="35"/>
  <c r="AV33" i="35"/>
  <c r="BF31" i="35"/>
  <c r="AB8" i="35"/>
  <c r="AE8" i="35" s="1"/>
  <c r="AV16" i="35"/>
  <c r="H31" i="35"/>
  <c r="AV9" i="35"/>
  <c r="AQ9" i="35"/>
  <c r="AQ11" i="35"/>
  <c r="H30" i="35"/>
  <c r="C39" i="35"/>
  <c r="BA28" i="35"/>
  <c r="AL29" i="35"/>
  <c r="W5" i="35"/>
  <c r="AL17" i="35"/>
  <c r="H29" i="35"/>
  <c r="R4" i="35"/>
  <c r="AV14" i="35"/>
  <c r="AV37" i="35"/>
  <c r="BA13" i="35"/>
  <c r="AV41" i="35"/>
  <c r="BA18" i="35"/>
  <c r="AL6" i="35"/>
  <c r="AV11" i="35"/>
  <c r="R13" i="35"/>
  <c r="S13" i="35" s="1"/>
  <c r="C42" i="35"/>
  <c r="C19" i="35"/>
  <c r="AQ8" i="35"/>
  <c r="M14" i="35"/>
  <c r="R21" i="35"/>
  <c r="AV13" i="35"/>
  <c r="BA6" i="35"/>
  <c r="AQ15" i="35"/>
  <c r="AV25" i="35"/>
  <c r="M40" i="35"/>
  <c r="AG39" i="35"/>
  <c r="M23" i="35"/>
  <c r="BF6" i="35"/>
  <c r="C12" i="35"/>
  <c r="BA30" i="35"/>
  <c r="BE30" i="35" s="1"/>
  <c r="BF23" i="35"/>
  <c r="AL20" i="35"/>
  <c r="AL30" i="35"/>
  <c r="H4" i="35"/>
  <c r="AL15" i="35"/>
  <c r="AG25" i="35"/>
  <c r="M18" i="35"/>
  <c r="AG29" i="35"/>
  <c r="M19" i="35"/>
  <c r="M9" i="35"/>
  <c r="M30" i="35"/>
  <c r="AV29" i="35"/>
  <c r="AY29" i="35" s="1"/>
  <c r="R39" i="35"/>
  <c r="AV10" i="35"/>
  <c r="AQ31" i="35"/>
  <c r="AL24" i="35"/>
  <c r="C36" i="35"/>
  <c r="H33" i="35"/>
  <c r="AQ27" i="35"/>
  <c r="BA27" i="35"/>
  <c r="BF33" i="35"/>
  <c r="H37" i="35"/>
  <c r="AL35" i="35"/>
  <c r="M24" i="35"/>
  <c r="R33" i="35"/>
  <c r="C24" i="35"/>
  <c r="BF10" i="35"/>
  <c r="C17" i="35"/>
  <c r="AG21" i="35"/>
  <c r="AH21" i="35" s="1"/>
  <c r="AB7" i="35"/>
  <c r="C38" i="35"/>
  <c r="AV22" i="35"/>
  <c r="W19" i="35"/>
  <c r="BF36" i="35"/>
  <c r="R41" i="35"/>
  <c r="AG11" i="35"/>
  <c r="H22" i="35"/>
  <c r="H32" i="35"/>
  <c r="AG12" i="35"/>
  <c r="AI12" i="35" s="1"/>
  <c r="H15" i="35"/>
  <c r="AB21" i="35"/>
  <c r="BA11" i="35"/>
  <c r="W25" i="35"/>
  <c r="AG19" i="35"/>
  <c r="AL32" i="35"/>
  <c r="BA4" i="35"/>
  <c r="H16" i="35"/>
  <c r="BF9" i="35"/>
  <c r="BF29" i="35"/>
  <c r="H9" i="35"/>
  <c r="BF16" i="35"/>
  <c r="R9" i="35"/>
  <c r="R11" i="35"/>
  <c r="AL14" i="35"/>
  <c r="AB16" i="35"/>
  <c r="AQ26" i="35"/>
  <c r="AQ17" i="35"/>
  <c r="AG9" i="35"/>
  <c r="M26" i="35"/>
  <c r="H34" i="35"/>
  <c r="M38" i="35"/>
  <c r="M20" i="35"/>
  <c r="H26" i="35"/>
  <c r="AV38" i="35"/>
  <c r="AV7" i="35"/>
  <c r="AX7" i="35" s="1"/>
  <c r="H14" i="35"/>
  <c r="AL42" i="35"/>
  <c r="BF37" i="35"/>
  <c r="M8" i="35"/>
  <c r="AQ22" i="35"/>
  <c r="M11" i="35"/>
  <c r="C30" i="35"/>
  <c r="R10" i="35"/>
  <c r="H38" i="35"/>
  <c r="BA5" i="35"/>
  <c r="BB5" i="35" s="1"/>
  <c r="R27" i="35"/>
  <c r="T27" i="35" s="1"/>
  <c r="AV24" i="35"/>
  <c r="AZ24" i="35" s="1"/>
  <c r="AQ41" i="35"/>
  <c r="AI168" i="37"/>
  <c r="AI70" i="37"/>
  <c r="AI119" i="37"/>
  <c r="AH176" i="37"/>
  <c r="AH127" i="37"/>
  <c r="AG78" i="37"/>
  <c r="AH78" i="37"/>
  <c r="AG176" i="37"/>
  <c r="AH159" i="37"/>
  <c r="AH61" i="37"/>
  <c r="AH110" i="37"/>
  <c r="AG110" i="37"/>
  <c r="AG159" i="37"/>
  <c r="AG61" i="37"/>
  <c r="AG127" i="37"/>
  <c r="AH29" i="37"/>
  <c r="AG29" i="37"/>
  <c r="AG12" i="37"/>
  <c r="AG23" i="39" s="1"/>
  <c r="AI21" i="37"/>
  <c r="AH12" i="37"/>
  <c r="AH23" i="39" s="1"/>
  <c r="AI56" i="5"/>
  <c r="AI11" i="36"/>
  <c r="AI16" i="27"/>
  <c r="AI16" i="26"/>
  <c r="AI37" i="5"/>
  <c r="AJ39" i="5"/>
  <c r="AU61" i="7"/>
  <c r="AK35" i="5"/>
  <c r="AK2" i="4"/>
  <c r="AM18" i="7"/>
  <c r="AM104" i="7" s="1"/>
  <c r="BT22" i="7"/>
  <c r="AL38" i="5"/>
  <c r="AM17" i="7"/>
  <c r="AI6" i="28"/>
  <c r="O42" i="35" l="1"/>
  <c r="P42" i="35"/>
  <c r="D171" i="37"/>
  <c r="AP21" i="35"/>
  <c r="P22" i="35"/>
  <c r="AW34" i="35"/>
  <c r="E162" i="37"/>
  <c r="E177" i="37" s="1"/>
  <c r="D191" i="37"/>
  <c r="AP14" i="35"/>
  <c r="AA27" i="35"/>
  <c r="AU8" i="35"/>
  <c r="AZ8" i="35"/>
  <c r="AW32" i="35"/>
  <c r="V21" i="35"/>
  <c r="K10" i="35"/>
  <c r="AX40" i="35"/>
  <c r="BD40" i="35"/>
  <c r="AD40" i="35"/>
  <c r="X15" i="35"/>
  <c r="AJ40" i="35"/>
  <c r="AF20" i="35"/>
  <c r="AH40" i="35"/>
  <c r="AE28" i="35"/>
  <c r="AI40" i="35"/>
  <c r="Y29" i="35"/>
  <c r="O15" i="35"/>
  <c r="BC40" i="35"/>
  <c r="BE40" i="35"/>
  <c r="D24" i="35"/>
  <c r="S16" i="35"/>
  <c r="AS32" i="35"/>
  <c r="AO18" i="35"/>
  <c r="AY32" i="35"/>
  <c r="AZ32" i="35"/>
  <c r="AU18" i="35"/>
  <c r="L15" i="35"/>
  <c r="N14" i="35"/>
  <c r="Q15" i="35"/>
  <c r="AT18" i="35"/>
  <c r="AX14" i="35"/>
  <c r="P35" i="35"/>
  <c r="BC32" i="35"/>
  <c r="Z22" i="35"/>
  <c r="U22" i="35"/>
  <c r="B22" i="35" s="1"/>
  <c r="U40" i="5" s="1"/>
  <c r="AR18" i="35"/>
  <c r="AE14" i="35"/>
  <c r="F27" i="35"/>
  <c r="AI3" i="35"/>
  <c r="AS4" i="35"/>
  <c r="BD15" i="35"/>
  <c r="AX32" i="35"/>
  <c r="AE24" i="35"/>
  <c r="T28" i="35"/>
  <c r="U39" i="35"/>
  <c r="AZ38" i="35"/>
  <c r="Y22" i="35"/>
  <c r="AU4" i="35"/>
  <c r="AR4" i="35"/>
  <c r="V30" i="35"/>
  <c r="O28" i="35"/>
  <c r="BC27" i="35"/>
  <c r="AC32" i="35"/>
  <c r="AW8" i="35"/>
  <c r="V28" i="35"/>
  <c r="X22" i="35"/>
  <c r="U28" i="35"/>
  <c r="AO13" i="35"/>
  <c r="AX8" i="35"/>
  <c r="P3" i="35"/>
  <c r="AF6" i="35"/>
  <c r="BE25" i="35"/>
  <c r="AY8" i="35"/>
  <c r="AD27" i="35"/>
  <c r="BD32" i="35"/>
  <c r="BE32" i="35"/>
  <c r="BC38" i="35"/>
  <c r="AT4" i="35"/>
  <c r="Z29" i="35"/>
  <c r="AY23" i="35"/>
  <c r="BD3" i="35"/>
  <c r="AA22" i="35"/>
  <c r="AH9" i="35"/>
  <c r="G33" i="32"/>
  <c r="AE43" i="5" s="1"/>
  <c r="AE13" i="36" s="1"/>
  <c r="AO21" i="35"/>
  <c r="AO7" i="35"/>
  <c r="X33" i="35"/>
  <c r="AA26" i="35"/>
  <c r="AM21" i="35"/>
  <c r="Z5" i="35"/>
  <c r="AP4" i="35"/>
  <c r="AE42" i="35"/>
  <c r="Z30" i="35"/>
  <c r="AJ3" i="35"/>
  <c r="AN3" i="35"/>
  <c r="BD38" i="35"/>
  <c r="AN21" i="35"/>
  <c r="T22" i="35"/>
  <c r="AZ23" i="35"/>
  <c r="N15" i="35"/>
  <c r="AX23" i="35"/>
  <c r="K21" i="35"/>
  <c r="P15" i="35"/>
  <c r="G34" i="32"/>
  <c r="AF43" i="5" s="1"/>
  <c r="AO3" i="35"/>
  <c r="G35" i="35"/>
  <c r="K17" i="35"/>
  <c r="V22" i="35"/>
  <c r="S22" i="35"/>
  <c r="AA30" i="35"/>
  <c r="AE27" i="35"/>
  <c r="AF16" i="35"/>
  <c r="AF27" i="35"/>
  <c r="Z27" i="35"/>
  <c r="V16" i="35"/>
  <c r="X30" i="35"/>
  <c r="T16" i="35"/>
  <c r="Y30" i="35"/>
  <c r="U16" i="35"/>
  <c r="X29" i="35"/>
  <c r="AN30" i="35"/>
  <c r="BD11" i="35"/>
  <c r="V17" i="35"/>
  <c r="AA29" i="35"/>
  <c r="AK3" i="35"/>
  <c r="BB32" i="35"/>
  <c r="AH3" i="35"/>
  <c r="AW23" i="35"/>
  <c r="AI26" i="35"/>
  <c r="Y27" i="35"/>
  <c r="AP3" i="35"/>
  <c r="BC35" i="35"/>
  <c r="BD35" i="35"/>
  <c r="BE35" i="35"/>
  <c r="BB38" i="35"/>
  <c r="AH37" i="35"/>
  <c r="D18" i="35"/>
  <c r="X27" i="35"/>
  <c r="AM3" i="35"/>
  <c r="AC27" i="35"/>
  <c r="F8" i="35"/>
  <c r="E8" i="35"/>
  <c r="G8" i="35"/>
  <c r="AZ17" i="35"/>
  <c r="BE38" i="35"/>
  <c r="AE291" i="36"/>
  <c r="AJ16" i="39"/>
  <c r="AI9" i="26"/>
  <c r="AI9" i="27"/>
  <c r="AI9" i="39"/>
  <c r="AI21" i="35"/>
  <c r="AM18" i="35"/>
  <c r="AN18" i="35"/>
  <c r="AF32" i="35"/>
  <c r="AZ40" i="35"/>
  <c r="I15" i="35"/>
  <c r="BC30" i="35"/>
  <c r="BE15" i="35"/>
  <c r="K15" i="35"/>
  <c r="E18" i="35"/>
  <c r="G18" i="35"/>
  <c r="AX20" i="35"/>
  <c r="U17" i="35"/>
  <c r="B17" i="35" s="1"/>
  <c r="P40" i="5" s="1"/>
  <c r="AW17" i="35"/>
  <c r="AR32" i="35"/>
  <c r="D35" i="35"/>
  <c r="AX17" i="35"/>
  <c r="AY17" i="35"/>
  <c r="O3" i="35"/>
  <c r="Y33" i="35"/>
  <c r="L30" i="35"/>
  <c r="I30" i="35"/>
  <c r="K30" i="35"/>
  <c r="J30" i="35"/>
  <c r="AF34" i="35"/>
  <c r="AC34" i="35"/>
  <c r="AE34" i="35"/>
  <c r="AG271" i="36" s="1"/>
  <c r="AD34" i="35"/>
  <c r="L25" i="35"/>
  <c r="K25" i="35"/>
  <c r="J25" i="35"/>
  <c r="I25" i="35"/>
  <c r="AI19" i="35"/>
  <c r="AH19" i="35"/>
  <c r="AK19" i="35"/>
  <c r="AJ19" i="35"/>
  <c r="AA31" i="35"/>
  <c r="Z31" i="35"/>
  <c r="Y31" i="35"/>
  <c r="X31" i="35"/>
  <c r="AP16" i="35"/>
  <c r="AO16" i="35"/>
  <c r="O281" i="36" s="1"/>
  <c r="AN16" i="35"/>
  <c r="AM16" i="35"/>
  <c r="D25" i="35"/>
  <c r="G25" i="35"/>
  <c r="F25" i="35"/>
  <c r="E25" i="35"/>
  <c r="AW37" i="35"/>
  <c r="AZ37" i="35"/>
  <c r="AY37" i="35"/>
  <c r="AX37" i="35"/>
  <c r="K37" i="35"/>
  <c r="J37" i="35"/>
  <c r="I37" i="35"/>
  <c r="L37" i="35"/>
  <c r="F5" i="35"/>
  <c r="G5" i="35"/>
  <c r="E5" i="35"/>
  <c r="D5" i="35"/>
  <c r="AN29" i="35"/>
  <c r="AM29" i="35"/>
  <c r="AP29" i="35"/>
  <c r="AO29" i="35"/>
  <c r="AF33" i="35"/>
  <c r="AE33" i="35"/>
  <c r="AD33" i="35"/>
  <c r="AC33" i="35"/>
  <c r="AD8" i="35"/>
  <c r="AD20" i="35"/>
  <c r="I10" i="35"/>
  <c r="AH26" i="35"/>
  <c r="AE6" i="35"/>
  <c r="BE3" i="35"/>
  <c r="AH12" i="35"/>
  <c r="AJ37" i="35"/>
  <c r="AJ276" i="36" s="1"/>
  <c r="S34" i="35"/>
  <c r="V34" i="35"/>
  <c r="U34" i="35"/>
  <c r="T34" i="35"/>
  <c r="U36" i="35"/>
  <c r="S36" i="35"/>
  <c r="T36" i="35"/>
  <c r="V36" i="35"/>
  <c r="L27" i="35"/>
  <c r="K27" i="35"/>
  <c r="J27" i="35"/>
  <c r="I27" i="35"/>
  <c r="BB15" i="35"/>
  <c r="Q3" i="35"/>
  <c r="L10" i="35"/>
  <c r="E35" i="35"/>
  <c r="AW40" i="35"/>
  <c r="Q11" i="35"/>
  <c r="O11" i="35"/>
  <c r="N11" i="35"/>
  <c r="P11" i="35"/>
  <c r="AU12" i="35"/>
  <c r="AT12" i="35"/>
  <c r="AS12" i="35"/>
  <c r="AR12" i="35"/>
  <c r="J19" i="35"/>
  <c r="L19" i="35"/>
  <c r="K19" i="35"/>
  <c r="I19" i="35"/>
  <c r="AR41" i="35"/>
  <c r="AU41" i="35"/>
  <c r="AT41" i="35"/>
  <c r="AS41" i="35"/>
  <c r="AT9" i="35"/>
  <c r="AS9" i="35"/>
  <c r="AR9" i="35"/>
  <c r="AU9" i="35"/>
  <c r="AM10" i="35"/>
  <c r="AP10" i="35"/>
  <c r="AO10" i="35"/>
  <c r="AN10" i="35"/>
  <c r="AR6" i="35"/>
  <c r="AU6" i="35"/>
  <c r="AT6" i="35"/>
  <c r="AS6" i="35"/>
  <c r="AP23" i="35"/>
  <c r="AO23" i="35"/>
  <c r="AN23" i="35"/>
  <c r="AM23" i="35"/>
  <c r="AE35" i="35"/>
  <c r="AH271" i="36" s="1"/>
  <c r="AC35" i="35"/>
  <c r="AF35" i="35"/>
  <c r="AD35" i="35"/>
  <c r="L13" i="35"/>
  <c r="J13" i="35"/>
  <c r="K13" i="35"/>
  <c r="I13" i="35"/>
  <c r="G19" i="35"/>
  <c r="E19" i="35"/>
  <c r="D19" i="35"/>
  <c r="F19" i="35"/>
  <c r="BE7" i="35"/>
  <c r="BD7" i="35"/>
  <c r="F296" i="36" s="1"/>
  <c r="BB7" i="35"/>
  <c r="BC7" i="35"/>
  <c r="AM38" i="35"/>
  <c r="AP38" i="35"/>
  <c r="AO38" i="35"/>
  <c r="AN38" i="35"/>
  <c r="AD23" i="35"/>
  <c r="AC23" i="35"/>
  <c r="AF23" i="35"/>
  <c r="AE23" i="35"/>
  <c r="AF26" i="35"/>
  <c r="AE26" i="35"/>
  <c r="AD26" i="35"/>
  <c r="AC26" i="35"/>
  <c r="AD37" i="35"/>
  <c r="AC37" i="35"/>
  <c r="AE37" i="35"/>
  <c r="AF37" i="35"/>
  <c r="Z39" i="35"/>
  <c r="X39" i="35"/>
  <c r="AA39" i="35"/>
  <c r="Y39" i="35"/>
  <c r="AS39" i="35"/>
  <c r="AR39" i="35"/>
  <c r="AU39" i="35"/>
  <c r="AT39" i="35"/>
  <c r="AL286" i="36" s="1"/>
  <c r="AD13" i="36"/>
  <c r="AY35" i="35"/>
  <c r="F18" i="35"/>
  <c r="AO14" i="35"/>
  <c r="BB39" i="35"/>
  <c r="BC15" i="35"/>
  <c r="AP13" i="35"/>
  <c r="AW38" i="35"/>
  <c r="BB25" i="35"/>
  <c r="J10" i="35"/>
  <c r="I5" i="35"/>
  <c r="AY14" i="35"/>
  <c r="L17" i="35"/>
  <c r="F35" i="35"/>
  <c r="D27" i="35"/>
  <c r="J15" i="35"/>
  <c r="AI37" i="35"/>
  <c r="AH35" i="35"/>
  <c r="AK35" i="35"/>
  <c r="AJ35" i="35"/>
  <c r="AI35" i="35"/>
  <c r="AA12" i="35"/>
  <c r="Z12" i="35"/>
  <c r="K266" i="36" s="1"/>
  <c r="Y12" i="35"/>
  <c r="X12" i="35"/>
  <c r="BE42" i="35"/>
  <c r="BD42" i="35"/>
  <c r="BC42" i="35"/>
  <c r="BB42" i="35"/>
  <c r="D34" i="35"/>
  <c r="G34" i="35"/>
  <c r="F34" i="35"/>
  <c r="E34" i="35"/>
  <c r="D9" i="35"/>
  <c r="G9" i="35"/>
  <c r="F9" i="35"/>
  <c r="E9" i="35"/>
  <c r="AC11" i="35"/>
  <c r="AF11" i="35"/>
  <c r="AE11" i="35"/>
  <c r="AD11" i="35"/>
  <c r="E37" i="35"/>
  <c r="F37" i="35"/>
  <c r="D37" i="35"/>
  <c r="G37" i="35"/>
  <c r="AF29" i="35"/>
  <c r="AE29" i="35"/>
  <c r="AD29" i="35"/>
  <c r="AC29" i="35"/>
  <c r="AS25" i="35"/>
  <c r="AR25" i="35"/>
  <c r="AT25" i="35"/>
  <c r="AU25" i="35"/>
  <c r="AZ13" i="35"/>
  <c r="AX13" i="35"/>
  <c r="AW13" i="35"/>
  <c r="AY13" i="35"/>
  <c r="L291" i="36" s="1"/>
  <c r="F31" i="35"/>
  <c r="E31" i="35"/>
  <c r="G31" i="35"/>
  <c r="D31" i="35"/>
  <c r="BE34" i="35"/>
  <c r="BD34" i="35"/>
  <c r="AG296" i="36" s="1"/>
  <c r="BC34" i="35"/>
  <c r="BB34" i="35"/>
  <c r="AZ36" i="35"/>
  <c r="AY36" i="35"/>
  <c r="AX36" i="35"/>
  <c r="AW36" i="35"/>
  <c r="U9" i="35"/>
  <c r="B9" i="35" s="1"/>
  <c r="H40" i="5" s="1"/>
  <c r="T9" i="35"/>
  <c r="S9" i="35"/>
  <c r="V9" i="35"/>
  <c r="I3" i="35"/>
  <c r="K3" i="35"/>
  <c r="L3" i="35"/>
  <c r="J3" i="35"/>
  <c r="BB12" i="35"/>
  <c r="BE12" i="35"/>
  <c r="BD12" i="35"/>
  <c r="BC12" i="35"/>
  <c r="AU40" i="35"/>
  <c r="AT40" i="35"/>
  <c r="AS40" i="35"/>
  <c r="AR40" i="35"/>
  <c r="V8" i="35"/>
  <c r="U8" i="35"/>
  <c r="T8" i="35"/>
  <c r="S8" i="35"/>
  <c r="D21" i="35"/>
  <c r="G21" i="35"/>
  <c r="F21" i="35"/>
  <c r="E21" i="35"/>
  <c r="AO20" i="35"/>
  <c r="AN20" i="35"/>
  <c r="AM20" i="35"/>
  <c r="AP20" i="35"/>
  <c r="E23" i="35"/>
  <c r="F23" i="35"/>
  <c r="D23" i="35"/>
  <c r="G23" i="35"/>
  <c r="AK18" i="35"/>
  <c r="AH18" i="35"/>
  <c r="AJ18" i="35"/>
  <c r="AI18" i="35"/>
  <c r="AR27" i="35"/>
  <c r="AU27" i="35"/>
  <c r="AT27" i="35"/>
  <c r="AS27" i="35"/>
  <c r="AC4" i="35"/>
  <c r="AD4" i="35"/>
  <c r="AF4" i="35"/>
  <c r="AE4" i="35"/>
  <c r="C271" i="36" s="1"/>
  <c r="Q23" i="35"/>
  <c r="P23" i="35"/>
  <c r="O23" i="35"/>
  <c r="N23" i="35"/>
  <c r="AP12" i="35"/>
  <c r="AO12" i="35"/>
  <c r="K281" i="36" s="1"/>
  <c r="AN12" i="35"/>
  <c r="AM12" i="35"/>
  <c r="G39" i="35"/>
  <c r="F39" i="35"/>
  <c r="E39" i="35"/>
  <c r="D39" i="35"/>
  <c r="Q18" i="35"/>
  <c r="O18" i="35"/>
  <c r="N18" i="35"/>
  <c r="P18" i="35"/>
  <c r="AK11" i="35"/>
  <c r="AJ11" i="35"/>
  <c r="AI11" i="35"/>
  <c r="AH11" i="35"/>
  <c r="AZ35" i="35"/>
  <c r="AM14" i="35"/>
  <c r="BC39" i="35"/>
  <c r="AM13" i="35"/>
  <c r="N3" i="35"/>
  <c r="AX38" i="35"/>
  <c r="AP18" i="35"/>
  <c r="BC25" i="35"/>
  <c r="K5" i="35"/>
  <c r="AZ14" i="35"/>
  <c r="I17" i="35"/>
  <c r="G27" i="35"/>
  <c r="Z33" i="35"/>
  <c r="AK37" i="35"/>
  <c r="L21" i="35"/>
  <c r="AY40" i="35"/>
  <c r="AM291" i="36" s="1"/>
  <c r="L11" i="35"/>
  <c r="I11" i="35"/>
  <c r="K11" i="35"/>
  <c r="J11" i="35"/>
  <c r="J26" i="35"/>
  <c r="L26" i="35"/>
  <c r="K26" i="35"/>
  <c r="I26" i="35"/>
  <c r="BD29" i="35"/>
  <c r="BC29" i="35"/>
  <c r="BB29" i="35"/>
  <c r="BE29" i="35"/>
  <c r="P41" i="35"/>
  <c r="O41" i="35"/>
  <c r="N41" i="35"/>
  <c r="Q41" i="35"/>
  <c r="BB33" i="35"/>
  <c r="BE33" i="35"/>
  <c r="BD33" i="35"/>
  <c r="AF296" i="36" s="1"/>
  <c r="BC33" i="35"/>
  <c r="L18" i="35"/>
  <c r="K18" i="35"/>
  <c r="J18" i="35"/>
  <c r="I18" i="35"/>
  <c r="AN15" i="35"/>
  <c r="AM15" i="35"/>
  <c r="AP15" i="35"/>
  <c r="AO15" i="35"/>
  <c r="N281" i="36" s="1"/>
  <c r="AT37" i="35"/>
  <c r="AS37" i="35"/>
  <c r="AR37" i="35"/>
  <c r="AU37" i="35"/>
  <c r="AT16" i="35"/>
  <c r="O286" i="36" s="1"/>
  <c r="AS16" i="35"/>
  <c r="AR16" i="35"/>
  <c r="AU16" i="35"/>
  <c r="P34" i="35"/>
  <c r="O34" i="35"/>
  <c r="N34" i="35"/>
  <c r="Q34" i="35"/>
  <c r="BC24" i="35"/>
  <c r="BB24" i="35"/>
  <c r="BE24" i="35"/>
  <c r="BD24" i="35"/>
  <c r="Q32" i="35"/>
  <c r="O32" i="35"/>
  <c r="N32" i="35"/>
  <c r="P32" i="35"/>
  <c r="AP33" i="35"/>
  <c r="AO33" i="35"/>
  <c r="AN33" i="35"/>
  <c r="AM33" i="35"/>
  <c r="N38" i="35"/>
  <c r="Q38" i="35"/>
  <c r="P38" i="35"/>
  <c r="O38" i="35"/>
  <c r="AW9" i="35"/>
  <c r="AZ9" i="35"/>
  <c r="AY9" i="35"/>
  <c r="AX9" i="35"/>
  <c r="V14" i="35"/>
  <c r="T14" i="35"/>
  <c r="S14" i="35"/>
  <c r="U14" i="35"/>
  <c r="X6" i="35"/>
  <c r="Z6" i="35"/>
  <c r="Y6" i="35"/>
  <c r="AA6" i="35"/>
  <c r="AF5" i="35"/>
  <c r="AE5" i="35"/>
  <c r="D271" i="36" s="1"/>
  <c r="AD5" i="35"/>
  <c r="AC5" i="35"/>
  <c r="AP28" i="35"/>
  <c r="AN28" i="35"/>
  <c r="AM28" i="35"/>
  <c r="AO28" i="35"/>
  <c r="AA281" i="36" s="1"/>
  <c r="O29" i="35"/>
  <c r="Q29" i="35"/>
  <c r="P29" i="35"/>
  <c r="N29" i="35"/>
  <c r="AC18" i="35"/>
  <c r="AE18" i="35"/>
  <c r="AD18" i="35"/>
  <c r="AF18" i="35"/>
  <c r="AW3" i="35"/>
  <c r="AY3" i="35"/>
  <c r="AX3" i="35"/>
  <c r="AZ3" i="35"/>
  <c r="AP19" i="35"/>
  <c r="AO19" i="35"/>
  <c r="R281" i="36" s="1"/>
  <c r="AN19" i="35"/>
  <c r="AM19" i="35"/>
  <c r="AC15" i="35"/>
  <c r="AE15" i="35"/>
  <c r="AF15" i="35"/>
  <c r="AD15" i="35"/>
  <c r="L6" i="35"/>
  <c r="I6" i="35"/>
  <c r="K6" i="35"/>
  <c r="J6" i="35"/>
  <c r="AW35" i="35"/>
  <c r="S21" i="35"/>
  <c r="AN14" i="35"/>
  <c r="S39" i="35"/>
  <c r="BD39" i="35"/>
  <c r="AR19" i="35"/>
  <c r="AN13" i="35"/>
  <c r="AW24" i="35"/>
  <c r="AY38" i="35"/>
  <c r="F24" i="35"/>
  <c r="BD25" i="35"/>
  <c r="X296" i="36" s="1"/>
  <c r="Y4" i="35"/>
  <c r="AS8" i="35"/>
  <c r="L5" i="35"/>
  <c r="Z15" i="35"/>
  <c r="AW14" i="35"/>
  <c r="J17" i="35"/>
  <c r="E27" i="35"/>
  <c r="AA33" i="35"/>
  <c r="AY7" i="35"/>
  <c r="J21" i="35"/>
  <c r="X5" i="35"/>
  <c r="S6" i="35"/>
  <c r="V6" i="35"/>
  <c r="U6" i="35"/>
  <c r="B6" i="35" s="1"/>
  <c r="E40" i="5" s="1"/>
  <c r="T6" i="35"/>
  <c r="AH28" i="35"/>
  <c r="AK28" i="35"/>
  <c r="AJ28" i="35"/>
  <c r="AI28" i="35"/>
  <c r="AP40" i="35"/>
  <c r="AO40" i="35"/>
  <c r="AM281" i="36" s="1"/>
  <c r="AM40" i="35"/>
  <c r="AN40" i="35"/>
  <c r="I28" i="35"/>
  <c r="J28" i="35"/>
  <c r="K28" i="35"/>
  <c r="L28" i="35"/>
  <c r="AI33" i="35"/>
  <c r="AH33" i="35"/>
  <c r="AJ33" i="35"/>
  <c r="AK33" i="35"/>
  <c r="AY26" i="35"/>
  <c r="Y291" i="36" s="1"/>
  <c r="AX26" i="35"/>
  <c r="AW26" i="35"/>
  <c r="AZ26" i="35"/>
  <c r="AK16" i="35"/>
  <c r="AH16" i="35"/>
  <c r="AJ16" i="35"/>
  <c r="AI16" i="35"/>
  <c r="AK36" i="35"/>
  <c r="AJ36" i="35"/>
  <c r="AI36" i="35"/>
  <c r="AH36" i="35"/>
  <c r="T21" i="35"/>
  <c r="V39" i="35"/>
  <c r="AS19" i="35"/>
  <c r="AX24" i="35"/>
  <c r="G24" i="35"/>
  <c r="AA4" i="35"/>
  <c r="AR8" i="35"/>
  <c r="J5" i="35"/>
  <c r="AA15" i="35"/>
  <c r="N28" i="35"/>
  <c r="AZ7" i="35"/>
  <c r="I21" i="35"/>
  <c r="AA5" i="35"/>
  <c r="AP11" i="35"/>
  <c r="AO11" i="35"/>
  <c r="AN11" i="35"/>
  <c r="AM11" i="35"/>
  <c r="AZ31" i="35"/>
  <c r="AY31" i="35"/>
  <c r="AD291" i="36" s="1"/>
  <c r="AX31" i="35"/>
  <c r="AW31" i="35"/>
  <c r="K38" i="35"/>
  <c r="J38" i="35"/>
  <c r="L38" i="35"/>
  <c r="I38" i="35"/>
  <c r="L8" i="35"/>
  <c r="J8" i="35"/>
  <c r="I8" i="35"/>
  <c r="K8" i="35"/>
  <c r="AM17" i="35"/>
  <c r="AP17" i="35"/>
  <c r="AO17" i="35"/>
  <c r="AN17" i="35"/>
  <c r="E16" i="35"/>
  <c r="G16" i="35"/>
  <c r="F16" i="35"/>
  <c r="D16" i="35"/>
  <c r="S19" i="35"/>
  <c r="V19" i="35"/>
  <c r="U19" i="35"/>
  <c r="B19" i="35" s="1"/>
  <c r="R40" i="5" s="1"/>
  <c r="T19" i="35"/>
  <c r="AO27" i="35"/>
  <c r="Z281" i="36" s="1"/>
  <c r="AN27" i="35"/>
  <c r="AM27" i="35"/>
  <c r="AP27" i="35"/>
  <c r="AK15" i="35"/>
  <c r="AJ15" i="35"/>
  <c r="N276" i="36" s="1"/>
  <c r="AI15" i="35"/>
  <c r="AH15" i="35"/>
  <c r="AR13" i="35"/>
  <c r="AU13" i="35"/>
  <c r="AT13" i="35"/>
  <c r="AS13" i="35"/>
  <c r="Q4" i="35"/>
  <c r="O4" i="35"/>
  <c r="N4" i="35"/>
  <c r="P4" i="35"/>
  <c r="BC31" i="35"/>
  <c r="BB31" i="35"/>
  <c r="BD31" i="35"/>
  <c r="BE31" i="35"/>
  <c r="AR20" i="35"/>
  <c r="AU20" i="35"/>
  <c r="AT20" i="35"/>
  <c r="AS20" i="35"/>
  <c r="O40" i="35"/>
  <c r="N40" i="35"/>
  <c r="P40" i="35"/>
  <c r="Q40" i="35"/>
  <c r="AU35" i="35"/>
  <c r="AT35" i="35"/>
  <c r="AS35" i="35"/>
  <c r="AR35" i="35"/>
  <c r="N19" i="35"/>
  <c r="Q19" i="35"/>
  <c r="P19" i="35"/>
  <c r="O19" i="35"/>
  <c r="P5" i="35"/>
  <c r="O5" i="35"/>
  <c r="Q5" i="35"/>
  <c r="N5" i="35"/>
  <c r="J33" i="35"/>
  <c r="L33" i="35"/>
  <c r="K33" i="35"/>
  <c r="I33" i="35"/>
  <c r="AJ13" i="35"/>
  <c r="AI13" i="35"/>
  <c r="AK13" i="35"/>
  <c r="AH13" i="35"/>
  <c r="N31" i="35"/>
  <c r="Q31" i="35"/>
  <c r="P31" i="35"/>
  <c r="O31" i="35"/>
  <c r="N24" i="35"/>
  <c r="Q24" i="35"/>
  <c r="P24" i="35"/>
  <c r="O24" i="35"/>
  <c r="Z35" i="35"/>
  <c r="AH266" i="36" s="1"/>
  <c r="Y35" i="35"/>
  <c r="AA35" i="35"/>
  <c r="X35" i="35"/>
  <c r="AE17" i="35"/>
  <c r="AD17" i="35"/>
  <c r="AF17" i="35"/>
  <c r="AC17" i="35"/>
  <c r="AY19" i="35"/>
  <c r="AX19" i="35"/>
  <c r="AW19" i="35"/>
  <c r="AZ19" i="35"/>
  <c r="U20" i="35"/>
  <c r="T20" i="35"/>
  <c r="S20" i="35"/>
  <c r="V20" i="35"/>
  <c r="D28" i="35"/>
  <c r="G28" i="35"/>
  <c r="E28" i="35"/>
  <c r="F28" i="35"/>
  <c r="Z32" i="35"/>
  <c r="AE266" i="36" s="1"/>
  <c r="X32" i="35"/>
  <c r="Y32" i="35"/>
  <c r="AA32" i="35"/>
  <c r="AJ10" i="35"/>
  <c r="AH10" i="35"/>
  <c r="AK10" i="35"/>
  <c r="AI10" i="35"/>
  <c r="L36" i="35"/>
  <c r="J36" i="35"/>
  <c r="I36" i="35"/>
  <c r="K36" i="35"/>
  <c r="AA9" i="35"/>
  <c r="Z9" i="35"/>
  <c r="H266" i="36" s="1"/>
  <c r="X9" i="35"/>
  <c r="Y9" i="35"/>
  <c r="AC13" i="36"/>
  <c r="N16" i="35"/>
  <c r="U21" i="35"/>
  <c r="AD28" i="35"/>
  <c r="T39" i="35"/>
  <c r="AL298" i="36" s="1"/>
  <c r="AU23" i="35"/>
  <c r="AT19" i="35"/>
  <c r="O26" i="35"/>
  <c r="AY24" i="35"/>
  <c r="S27" i="35"/>
  <c r="E24" i="35"/>
  <c r="V13" i="35"/>
  <c r="X4" i="35"/>
  <c r="AC40" i="35"/>
  <c r="AT8" i="35"/>
  <c r="G286" i="36" s="1"/>
  <c r="Y15" i="35"/>
  <c r="E13" i="35"/>
  <c r="P28" i="35"/>
  <c r="AI9" i="35"/>
  <c r="AF42" i="35"/>
  <c r="AR28" i="35"/>
  <c r="AM4" i="35"/>
  <c r="AW7" i="35"/>
  <c r="AY34" i="35"/>
  <c r="Y5" i="35"/>
  <c r="BE18" i="35"/>
  <c r="BD18" i="35"/>
  <c r="Q296" i="36" s="1"/>
  <c r="BC18" i="35"/>
  <c r="BB18" i="35"/>
  <c r="AP5" i="35"/>
  <c r="AO5" i="35"/>
  <c r="AN5" i="35"/>
  <c r="AM5" i="35"/>
  <c r="AP39" i="35"/>
  <c r="AO39" i="35"/>
  <c r="AN39" i="35"/>
  <c r="AM39" i="35"/>
  <c r="AA38" i="35"/>
  <c r="Y38" i="35"/>
  <c r="X38" i="35"/>
  <c r="Z38" i="35"/>
  <c r="AK266" i="36" s="1"/>
  <c r="O16" i="35"/>
  <c r="AF28" i="35"/>
  <c r="AR23" i="35"/>
  <c r="AU19" i="35"/>
  <c r="N26" i="35"/>
  <c r="U27" i="35"/>
  <c r="B27" i="35" s="1"/>
  <c r="Z40" i="5" s="1"/>
  <c r="T13" i="35"/>
  <c r="G13" i="35"/>
  <c r="Q28" i="35"/>
  <c r="AJ9" i="35"/>
  <c r="AD42" i="35"/>
  <c r="AS28" i="35"/>
  <c r="AN4" i="35"/>
  <c r="G26" i="35"/>
  <c r="E26" i="35"/>
  <c r="D26" i="35"/>
  <c r="F26" i="35"/>
  <c r="Q33" i="35"/>
  <c r="P33" i="35"/>
  <c r="O33" i="35"/>
  <c r="N33" i="35"/>
  <c r="AJ6" i="35"/>
  <c r="AI6" i="35"/>
  <c r="AK6" i="35"/>
  <c r="AH6" i="35"/>
  <c r="Y40" i="35"/>
  <c r="AM278" i="36" s="1"/>
  <c r="X40" i="35"/>
  <c r="Z40" i="35"/>
  <c r="AM266" i="36" s="1"/>
  <c r="AA40" i="35"/>
  <c r="L4" i="35"/>
  <c r="I4" i="35"/>
  <c r="J4" i="35"/>
  <c r="K4" i="35"/>
  <c r="L9" i="35"/>
  <c r="J9" i="35"/>
  <c r="I9" i="35"/>
  <c r="K9" i="35"/>
  <c r="BB19" i="35"/>
  <c r="BE19" i="35"/>
  <c r="BD19" i="35"/>
  <c r="R296" i="36" s="1"/>
  <c r="BC19" i="35"/>
  <c r="AZ10" i="35"/>
  <c r="AY10" i="35"/>
  <c r="I291" i="36" s="1"/>
  <c r="AX10" i="35"/>
  <c r="AW10" i="35"/>
  <c r="AJ17" i="35"/>
  <c r="AH17" i="35"/>
  <c r="AK17" i="35"/>
  <c r="AI17" i="35"/>
  <c r="AX21" i="35"/>
  <c r="AW21" i="35"/>
  <c r="AY21" i="35"/>
  <c r="T291" i="36" s="1"/>
  <c r="AZ21" i="35"/>
  <c r="F41" i="35"/>
  <c r="E41" i="35"/>
  <c r="D41" i="35"/>
  <c r="G41" i="35"/>
  <c r="V24" i="35"/>
  <c r="U24" i="35"/>
  <c r="T24" i="35"/>
  <c r="S24" i="35"/>
  <c r="BE14" i="35"/>
  <c r="BD14" i="35"/>
  <c r="M296" i="36" s="1"/>
  <c r="BC14" i="35"/>
  <c r="BB14" i="35"/>
  <c r="AP42" i="35"/>
  <c r="AN42" i="35"/>
  <c r="AO42" i="35"/>
  <c r="AM42" i="35"/>
  <c r="U3" i="35"/>
  <c r="B3" i="35" s="1"/>
  <c r="B40" i="5" s="1"/>
  <c r="V3" i="35"/>
  <c r="T3" i="35"/>
  <c r="S3" i="35"/>
  <c r="AK41" i="35"/>
  <c r="AJ41" i="35"/>
  <c r="AN276" i="36" s="1"/>
  <c r="AI41" i="35"/>
  <c r="AH41" i="35"/>
  <c r="AR34" i="35"/>
  <c r="AU34" i="35"/>
  <c r="AT34" i="35"/>
  <c r="AS34" i="35"/>
  <c r="AK22" i="35"/>
  <c r="AJ22" i="35"/>
  <c r="U276" i="36" s="1"/>
  <c r="AI22" i="35"/>
  <c r="AH22" i="35"/>
  <c r="P16" i="35"/>
  <c r="AC28" i="35"/>
  <c r="N35" i="35"/>
  <c r="AS23" i="35"/>
  <c r="P26" i="35"/>
  <c r="BB11" i="35"/>
  <c r="V27" i="35"/>
  <c r="U13" i="35"/>
  <c r="T23" i="35"/>
  <c r="AE40" i="35"/>
  <c r="BC5" i="35"/>
  <c r="F13" i="35"/>
  <c r="U30" i="35"/>
  <c r="B30" i="35" s="1"/>
  <c r="AC40" i="5" s="1"/>
  <c r="AF14" i="35"/>
  <c r="AC42" i="35"/>
  <c r="Y19" i="35"/>
  <c r="AT28" i="35"/>
  <c r="AC24" i="35"/>
  <c r="AO4" i="35"/>
  <c r="C281" i="36" s="1"/>
  <c r="AM7" i="35"/>
  <c r="AX34" i="35"/>
  <c r="J42" i="35"/>
  <c r="AF12" i="35"/>
  <c r="AE12" i="35"/>
  <c r="AC12" i="35"/>
  <c r="AD12" i="35"/>
  <c r="I23" i="35"/>
  <c r="L23" i="35"/>
  <c r="J23" i="35"/>
  <c r="K23" i="35"/>
  <c r="Q25" i="35"/>
  <c r="O25" i="35"/>
  <c r="N25" i="35"/>
  <c r="P25" i="35"/>
  <c r="AK25" i="35"/>
  <c r="AJ25" i="35"/>
  <c r="AI25" i="35"/>
  <c r="AH25" i="35"/>
  <c r="L20" i="35"/>
  <c r="K20" i="35"/>
  <c r="J20" i="35"/>
  <c r="I20" i="35"/>
  <c r="K24" i="35"/>
  <c r="J24" i="35"/>
  <c r="L24" i="35"/>
  <c r="I24" i="35"/>
  <c r="AP9" i="35"/>
  <c r="AO9" i="35"/>
  <c r="H281" i="36" s="1"/>
  <c r="AN9" i="35"/>
  <c r="AM9" i="35"/>
  <c r="AF13" i="35"/>
  <c r="AE13" i="35"/>
  <c r="AD13" i="35"/>
  <c r="AC13" i="35"/>
  <c r="AJ38" i="35"/>
  <c r="AK276" i="36" s="1"/>
  <c r="AH38" i="35"/>
  <c r="AK38" i="35"/>
  <c r="AI38" i="35"/>
  <c r="BD22" i="35"/>
  <c r="BC22" i="35"/>
  <c r="BB22" i="35"/>
  <c r="BE22" i="35"/>
  <c r="J40" i="35"/>
  <c r="I40" i="35"/>
  <c r="L40" i="35"/>
  <c r="K40" i="35"/>
  <c r="AD9" i="35"/>
  <c r="AC9" i="35"/>
  <c r="AE9" i="35"/>
  <c r="H271" i="36" s="1"/>
  <c r="AF9" i="35"/>
  <c r="AC25" i="35"/>
  <c r="AF25" i="35"/>
  <c r="AD25" i="35"/>
  <c r="AE25" i="35"/>
  <c r="X271" i="36" s="1"/>
  <c r="U32" i="35"/>
  <c r="B32" i="35" s="1"/>
  <c r="AE40" i="5" s="1"/>
  <c r="T32" i="35"/>
  <c r="V32" i="35"/>
  <c r="S32" i="35"/>
  <c r="AK39" i="35"/>
  <c r="AI39" i="35"/>
  <c r="AJ39" i="35"/>
  <c r="AH39" i="35"/>
  <c r="AF19" i="35"/>
  <c r="AE19" i="35"/>
  <c r="AD19" i="35"/>
  <c r="AC19" i="35"/>
  <c r="Z7" i="35"/>
  <c r="Y7" i="35"/>
  <c r="AA7" i="35"/>
  <c r="X7" i="35"/>
  <c r="AJ24" i="35"/>
  <c r="AH24" i="35"/>
  <c r="AI24" i="35"/>
  <c r="AK24" i="35"/>
  <c r="AJ20" i="35"/>
  <c r="S276" i="36" s="1"/>
  <c r="AI20" i="35"/>
  <c r="AH20" i="35"/>
  <c r="AK20" i="35"/>
  <c r="AN8" i="35"/>
  <c r="AM8" i="35"/>
  <c r="AP8" i="35"/>
  <c r="AO8" i="35"/>
  <c r="V5" i="35"/>
  <c r="U5" i="35"/>
  <c r="B5" i="35" s="1"/>
  <c r="D40" i="5" s="1"/>
  <c r="T5" i="35"/>
  <c r="S5" i="35"/>
  <c r="AJ27" i="35"/>
  <c r="Z276" i="36" s="1"/>
  <c r="AI27" i="35"/>
  <c r="AH27" i="35"/>
  <c r="AK27" i="35"/>
  <c r="V10" i="35"/>
  <c r="U10" i="35"/>
  <c r="T10" i="35"/>
  <c r="S10" i="35"/>
  <c r="Q37" i="35"/>
  <c r="P37" i="35"/>
  <c r="O37" i="35"/>
  <c r="N37" i="35"/>
  <c r="L39" i="35"/>
  <c r="K39" i="35"/>
  <c r="I39" i="35"/>
  <c r="J39" i="35"/>
  <c r="Z11" i="35"/>
  <c r="J266" i="36" s="1"/>
  <c r="X11" i="35"/>
  <c r="AA11" i="35"/>
  <c r="Y11" i="35"/>
  <c r="AZ15" i="35"/>
  <c r="AY15" i="35"/>
  <c r="AX15" i="35"/>
  <c r="AW15" i="35"/>
  <c r="AZ39" i="35"/>
  <c r="AY39" i="35"/>
  <c r="AL291" i="36" s="1"/>
  <c r="AX39" i="35"/>
  <c r="AW39" i="35"/>
  <c r="AU5" i="35"/>
  <c r="AT5" i="35"/>
  <c r="AS5" i="35"/>
  <c r="AR5" i="35"/>
  <c r="AA17" i="35"/>
  <c r="X17" i="35"/>
  <c r="Y17" i="35"/>
  <c r="Z17" i="35"/>
  <c r="T38" i="35"/>
  <c r="S38" i="35"/>
  <c r="U38" i="35"/>
  <c r="B38" i="35" s="1"/>
  <c r="AK40" i="5" s="1"/>
  <c r="V38" i="35"/>
  <c r="D17" i="35"/>
  <c r="G17" i="35"/>
  <c r="F17" i="35"/>
  <c r="E17" i="35"/>
  <c r="AP37" i="35"/>
  <c r="AO37" i="35"/>
  <c r="AJ281" i="36" s="1"/>
  <c r="AN37" i="35"/>
  <c r="AM37" i="35"/>
  <c r="AA37" i="35"/>
  <c r="Z37" i="35"/>
  <c r="Y37" i="35"/>
  <c r="X37" i="35"/>
  <c r="BE28" i="35"/>
  <c r="AA297" i="36" s="1"/>
  <c r="BD28" i="35"/>
  <c r="BB28" i="35"/>
  <c r="BC28" i="35"/>
  <c r="O35" i="35"/>
  <c r="AT23" i="35"/>
  <c r="Q26" i="35"/>
  <c r="BC11" i="35"/>
  <c r="U23" i="35"/>
  <c r="B23" i="35" s="1"/>
  <c r="V40" i="5" s="1"/>
  <c r="AF40" i="35"/>
  <c r="BD5" i="35"/>
  <c r="S30" i="35"/>
  <c r="AK9" i="35"/>
  <c r="AD14" i="35"/>
  <c r="AA19" i="35"/>
  <c r="AU28" i="35"/>
  <c r="AF24" i="35"/>
  <c r="AZ34" i="35"/>
  <c r="K42" i="35"/>
  <c r="Z3" i="35"/>
  <c r="X3" i="35"/>
  <c r="AA3" i="35"/>
  <c r="Y3" i="35"/>
  <c r="U25" i="35"/>
  <c r="T25" i="35"/>
  <c r="V25" i="35"/>
  <c r="S25" i="35"/>
  <c r="AE21" i="35"/>
  <c r="T271" i="36" s="1"/>
  <c r="AC21" i="35"/>
  <c r="AD21" i="35"/>
  <c r="AF21" i="35"/>
  <c r="AM31" i="35"/>
  <c r="AP31" i="35"/>
  <c r="AO31" i="35"/>
  <c r="AD281" i="36" s="1"/>
  <c r="AN31" i="35"/>
  <c r="BE23" i="35"/>
  <c r="BC23" i="35"/>
  <c r="BB23" i="35"/>
  <c r="BD23" i="35"/>
  <c r="V296" i="36" s="1"/>
  <c r="AK29" i="35"/>
  <c r="AJ29" i="35"/>
  <c r="AB276" i="36" s="1"/>
  <c r="AI29" i="35"/>
  <c r="AH29" i="35"/>
  <c r="AU36" i="35"/>
  <c r="AT36" i="35"/>
  <c r="AR36" i="35"/>
  <c r="AS36" i="35"/>
  <c r="AD30" i="35"/>
  <c r="AC30" i="35"/>
  <c r="AE30" i="35"/>
  <c r="AC271" i="36" s="1"/>
  <c r="AF30" i="35"/>
  <c r="Z25" i="35"/>
  <c r="X25" i="35"/>
  <c r="AA25" i="35"/>
  <c r="Y25" i="35"/>
  <c r="AU42" i="35"/>
  <c r="AT42" i="35"/>
  <c r="AO286" i="36" s="1"/>
  <c r="AS42" i="35"/>
  <c r="AR42" i="35"/>
  <c r="AH7" i="35"/>
  <c r="AK7" i="35"/>
  <c r="AJ7" i="35"/>
  <c r="F276" i="36" s="1"/>
  <c r="AI7" i="35"/>
  <c r="AP25" i="35"/>
  <c r="AO25" i="35"/>
  <c r="AN25" i="35"/>
  <c r="AM25" i="35"/>
  <c r="BC17" i="35"/>
  <c r="BB17" i="35"/>
  <c r="BE17" i="35"/>
  <c r="BD17" i="35"/>
  <c r="P296" i="36" s="1"/>
  <c r="T11" i="35"/>
  <c r="U11" i="35"/>
  <c r="S11" i="35"/>
  <c r="V11" i="35"/>
  <c r="BE4" i="35"/>
  <c r="BD4" i="35"/>
  <c r="C296" i="36" s="1"/>
  <c r="BC4" i="35"/>
  <c r="BB4" i="35"/>
  <c r="S40" i="35"/>
  <c r="V40" i="35"/>
  <c r="T40" i="35"/>
  <c r="U40" i="35"/>
  <c r="BE13" i="35"/>
  <c r="BD13" i="35"/>
  <c r="L296" i="36" s="1"/>
  <c r="BC13" i="35"/>
  <c r="BB13" i="35"/>
  <c r="S33" i="35"/>
  <c r="V33" i="35"/>
  <c r="U33" i="35"/>
  <c r="B33" i="35" s="1"/>
  <c r="AF40" i="5" s="1"/>
  <c r="T33" i="35"/>
  <c r="AY12" i="35"/>
  <c r="K291" i="36" s="1"/>
  <c r="AX12" i="35"/>
  <c r="AW12" i="35"/>
  <c r="AZ12" i="35"/>
  <c r="V42" i="35"/>
  <c r="U42" i="35"/>
  <c r="T42" i="35"/>
  <c r="S42" i="35"/>
  <c r="BE41" i="35"/>
  <c r="BD41" i="35"/>
  <c r="BC41" i="35"/>
  <c r="BB41" i="35"/>
  <c r="Q22" i="35"/>
  <c r="BB27" i="35"/>
  <c r="AN24" i="35"/>
  <c r="AD3" i="35"/>
  <c r="AM30" i="35"/>
  <c r="V23" i="35"/>
  <c r="S41" i="35"/>
  <c r="Z26" i="35"/>
  <c r="BE5" i="35"/>
  <c r="AE16" i="35"/>
  <c r="O271" i="36" s="1"/>
  <c r="T30" i="35"/>
  <c r="X34" i="35"/>
  <c r="AC14" i="35"/>
  <c r="I34" i="35"/>
  <c r="X19" i="35"/>
  <c r="T29" i="35"/>
  <c r="AD24" i="35"/>
  <c r="Y36" i="35"/>
  <c r="AH34" i="35"/>
  <c r="AN7" i="35"/>
  <c r="T31" i="35"/>
  <c r="L42" i="35"/>
  <c r="AW29" i="35"/>
  <c r="G32" i="35"/>
  <c r="D32" i="35"/>
  <c r="F32" i="35"/>
  <c r="E32" i="35"/>
  <c r="AZ18" i="35"/>
  <c r="AY18" i="35"/>
  <c r="Q291" i="36" s="1"/>
  <c r="AW18" i="35"/>
  <c r="AX18" i="35"/>
  <c r="Q293" i="36" s="1"/>
  <c r="AO6" i="35"/>
  <c r="AN6" i="35"/>
  <c r="AM6" i="35"/>
  <c r="AP6" i="35"/>
  <c r="V12" i="35"/>
  <c r="U12" i="35"/>
  <c r="T12" i="35"/>
  <c r="S12" i="35"/>
  <c r="AA13" i="35"/>
  <c r="Z13" i="35"/>
  <c r="X13" i="35"/>
  <c r="Y13" i="35"/>
  <c r="F7" i="35"/>
  <c r="G7" i="35"/>
  <c r="D7" i="35"/>
  <c r="E7" i="35"/>
  <c r="P20" i="35"/>
  <c r="O20" i="35"/>
  <c r="N20" i="35"/>
  <c r="Q20" i="35"/>
  <c r="BD8" i="35"/>
  <c r="BC8" i="35"/>
  <c r="BB8" i="35"/>
  <c r="BE8" i="35"/>
  <c r="AH42" i="35"/>
  <c r="AK42" i="35"/>
  <c r="AJ42" i="35"/>
  <c r="AO276" i="36" s="1"/>
  <c r="AI42" i="35"/>
  <c r="AK32" i="35"/>
  <c r="AI32" i="35"/>
  <c r="AH32" i="35"/>
  <c r="AJ32" i="35"/>
  <c r="AE276" i="36" s="1"/>
  <c r="I14" i="35"/>
  <c r="L14" i="35"/>
  <c r="K14" i="35"/>
  <c r="J14" i="35"/>
  <c r="I35" i="35"/>
  <c r="L35" i="35"/>
  <c r="K35" i="35"/>
  <c r="J35" i="35"/>
  <c r="Z28" i="35"/>
  <c r="AA266" i="36" s="1"/>
  <c r="Y28" i="35"/>
  <c r="X28" i="35"/>
  <c r="AA28" i="35"/>
  <c r="AK8" i="35"/>
  <c r="AJ8" i="35"/>
  <c r="AI8" i="35"/>
  <c r="AH8" i="35"/>
  <c r="AU15" i="35"/>
  <c r="AT15" i="35"/>
  <c r="N286" i="36" s="1"/>
  <c r="AR15" i="35"/>
  <c r="AS15" i="35"/>
  <c r="AE36" i="35"/>
  <c r="AI271" i="36" s="1"/>
  <c r="AC36" i="35"/>
  <c r="AF36" i="35"/>
  <c r="AD36" i="35"/>
  <c r="AO41" i="35"/>
  <c r="AN281" i="36" s="1"/>
  <c r="AN41" i="35"/>
  <c r="AM41" i="35"/>
  <c r="AP41" i="35"/>
  <c r="G14" i="35"/>
  <c r="F14" i="35"/>
  <c r="E14" i="35"/>
  <c r="D14" i="35"/>
  <c r="AU24" i="35"/>
  <c r="W300" i="36" s="1"/>
  <c r="AS24" i="35"/>
  <c r="AR24" i="35"/>
  <c r="AT24" i="35"/>
  <c r="W286" i="36" s="1"/>
  <c r="AU7" i="35"/>
  <c r="F300" i="36" s="1"/>
  <c r="AT7" i="35"/>
  <c r="F286" i="36" s="1"/>
  <c r="AS7" i="35"/>
  <c r="AR7" i="35"/>
  <c r="P27" i="35"/>
  <c r="O27" i="35"/>
  <c r="N27" i="35"/>
  <c r="Q27" i="35"/>
  <c r="AU38" i="35"/>
  <c r="AS38" i="35"/>
  <c r="AR38" i="35"/>
  <c r="AT38" i="35"/>
  <c r="AZ11" i="35"/>
  <c r="AY11" i="35"/>
  <c r="J291" i="36" s="1"/>
  <c r="AX11" i="35"/>
  <c r="AW11" i="35"/>
  <c r="AU10" i="35"/>
  <c r="AS10" i="35"/>
  <c r="AT10" i="35"/>
  <c r="I286" i="36" s="1"/>
  <c r="AR10" i="35"/>
  <c r="AW30" i="35"/>
  <c r="AZ30" i="35"/>
  <c r="AY30" i="35"/>
  <c r="AX30" i="35"/>
  <c r="AX28" i="35"/>
  <c r="AW28" i="35"/>
  <c r="AZ28" i="35"/>
  <c r="AY28" i="35"/>
  <c r="AA291" i="36" s="1"/>
  <c r="AK23" i="35"/>
  <c r="AJ23" i="35"/>
  <c r="V276" i="36" s="1"/>
  <c r="AI23" i="35"/>
  <c r="AH23" i="35"/>
  <c r="J12" i="35"/>
  <c r="K12" i="35"/>
  <c r="I12" i="35"/>
  <c r="L12" i="35"/>
  <c r="AE38" i="35"/>
  <c r="AK271" i="36" s="1"/>
  <c r="AD38" i="35"/>
  <c r="AF38" i="35"/>
  <c r="AC38" i="35"/>
  <c r="AU17" i="35"/>
  <c r="AS17" i="35"/>
  <c r="AT17" i="35"/>
  <c r="AR17" i="35"/>
  <c r="AN36" i="35"/>
  <c r="AM36" i="35"/>
  <c r="AP36" i="35"/>
  <c r="AO36" i="35"/>
  <c r="AI281" i="36" s="1"/>
  <c r="N17" i="35"/>
  <c r="P17" i="35"/>
  <c r="O17" i="35"/>
  <c r="Q17" i="35"/>
  <c r="AP32" i="35"/>
  <c r="AO32" i="35"/>
  <c r="AN32" i="35"/>
  <c r="AM32" i="35"/>
  <c r="L16" i="35"/>
  <c r="I16" i="35"/>
  <c r="J16" i="35"/>
  <c r="K16" i="35"/>
  <c r="AK4" i="35"/>
  <c r="AJ4" i="35"/>
  <c r="AI4" i="35"/>
  <c r="AH4" i="35"/>
  <c r="T4" i="35"/>
  <c r="U4" i="35"/>
  <c r="B4" i="35" s="1"/>
  <c r="C40" i="5" s="1"/>
  <c r="V4" i="35"/>
  <c r="S4" i="35"/>
  <c r="Z42" i="35"/>
  <c r="AO266" i="36" s="1"/>
  <c r="Y42" i="35"/>
  <c r="X42" i="35"/>
  <c r="AA42" i="35"/>
  <c r="AU26" i="35"/>
  <c r="AT26" i="35"/>
  <c r="AS26" i="35"/>
  <c r="AR26" i="35"/>
  <c r="I7" i="35"/>
  <c r="K7" i="35"/>
  <c r="L7" i="35"/>
  <c r="J7" i="35"/>
  <c r="AU21" i="35"/>
  <c r="AT21" i="35"/>
  <c r="T286" i="36" s="1"/>
  <c r="AS21" i="35"/>
  <c r="AR21" i="35"/>
  <c r="AZ41" i="35"/>
  <c r="AX41" i="35"/>
  <c r="AY41" i="35"/>
  <c r="AN291" i="36" s="1"/>
  <c r="AW41" i="35"/>
  <c r="L32" i="35"/>
  <c r="K32" i="35"/>
  <c r="I32" i="35"/>
  <c r="J32" i="35"/>
  <c r="V35" i="35"/>
  <c r="T35" i="35"/>
  <c r="S35" i="35"/>
  <c r="U35" i="35"/>
  <c r="Q35" i="35"/>
  <c r="O14" i="35"/>
  <c r="AO24" i="35"/>
  <c r="W281" i="36" s="1"/>
  <c r="BE11" i="35"/>
  <c r="AF3" i="35"/>
  <c r="S23" i="35"/>
  <c r="T41" i="35"/>
  <c r="Y34" i="35"/>
  <c r="J34" i="35"/>
  <c r="Z19" i="35"/>
  <c r="V29" i="35"/>
  <c r="Z36" i="35"/>
  <c r="AI266" i="36" s="1"/>
  <c r="AK34" i="35"/>
  <c r="AP7" i="35"/>
  <c r="V31" i="35"/>
  <c r="AX29" i="35"/>
  <c r="N10" i="35"/>
  <c r="Q10" i="35"/>
  <c r="P10" i="35"/>
  <c r="O10" i="35"/>
  <c r="AC39" i="35"/>
  <c r="AE39" i="35"/>
  <c r="AL271" i="36" s="1"/>
  <c r="AD39" i="35"/>
  <c r="AF39" i="35"/>
  <c r="BE16" i="35"/>
  <c r="BC16" i="35"/>
  <c r="BB16" i="35"/>
  <c r="BD16" i="35"/>
  <c r="BE9" i="35"/>
  <c r="BC9" i="35"/>
  <c r="BD9" i="35"/>
  <c r="H296" i="36" s="1"/>
  <c r="BB9" i="35"/>
  <c r="AZ27" i="35"/>
  <c r="AX27" i="35"/>
  <c r="Z293" i="36" s="1"/>
  <c r="AY27" i="35"/>
  <c r="Z291" i="36" s="1"/>
  <c r="AW27" i="35"/>
  <c r="AZ6" i="35"/>
  <c r="AX6" i="35"/>
  <c r="AW6" i="35"/>
  <c r="AY6" i="35"/>
  <c r="E291" i="36" s="1"/>
  <c r="X8" i="35"/>
  <c r="Z8" i="35"/>
  <c r="Y8" i="35"/>
  <c r="AA8" i="35"/>
  <c r="T15" i="35"/>
  <c r="S15" i="35"/>
  <c r="V15" i="35"/>
  <c r="U15" i="35"/>
  <c r="P6" i="35"/>
  <c r="O6" i="35"/>
  <c r="N6" i="35"/>
  <c r="Q6" i="35"/>
  <c r="G10" i="35"/>
  <c r="D10" i="35"/>
  <c r="F10" i="35"/>
  <c r="E10" i="35"/>
  <c r="G6" i="35"/>
  <c r="F6" i="35"/>
  <c r="D6" i="35"/>
  <c r="E6" i="35"/>
  <c r="AF41" i="35"/>
  <c r="AD41" i="35"/>
  <c r="AC41" i="35"/>
  <c r="AE41" i="35"/>
  <c r="AN271" i="36" s="1"/>
  <c r="BE37" i="35"/>
  <c r="BC37" i="35"/>
  <c r="BD37" i="35"/>
  <c r="BB37" i="35"/>
  <c r="AP26" i="35"/>
  <c r="AO26" i="35"/>
  <c r="Y281" i="36" s="1"/>
  <c r="AM26" i="35"/>
  <c r="AN26" i="35"/>
  <c r="AZ4" i="35"/>
  <c r="AY4" i="35"/>
  <c r="C291" i="36" s="1"/>
  <c r="AX4" i="35"/>
  <c r="AW4" i="35"/>
  <c r="AU22" i="35"/>
  <c r="AT22" i="35"/>
  <c r="AS22" i="35"/>
  <c r="AR22" i="35"/>
  <c r="G33" i="35"/>
  <c r="E33" i="35"/>
  <c r="D33" i="35"/>
  <c r="F33" i="35"/>
  <c r="F4" i="35"/>
  <c r="D4" i="35"/>
  <c r="E4" i="35"/>
  <c r="G4" i="35"/>
  <c r="Q21" i="35"/>
  <c r="P21" i="35"/>
  <c r="O21" i="35"/>
  <c r="N21" i="35"/>
  <c r="G29" i="35"/>
  <c r="D29" i="35"/>
  <c r="E29" i="35"/>
  <c r="F29" i="35"/>
  <c r="AU33" i="35"/>
  <c r="AT33" i="35"/>
  <c r="AS33" i="35"/>
  <c r="AR33" i="35"/>
  <c r="U18" i="35"/>
  <c r="B18" i="35" s="1"/>
  <c r="Q40" i="5" s="1"/>
  <c r="T18" i="35"/>
  <c r="V18" i="35"/>
  <c r="S18" i="35"/>
  <c r="F11" i="35"/>
  <c r="D11" i="35"/>
  <c r="E11" i="35"/>
  <c r="G11" i="35"/>
  <c r="S26" i="35"/>
  <c r="V26" i="35"/>
  <c r="U26" i="35"/>
  <c r="T26" i="35"/>
  <c r="V7" i="35"/>
  <c r="T7" i="35"/>
  <c r="S7" i="35"/>
  <c r="U7" i="35"/>
  <c r="B7" i="35" s="1"/>
  <c r="F40" i="5" s="1"/>
  <c r="Z18" i="35"/>
  <c r="Q266" i="36" s="1"/>
  <c r="X18" i="35"/>
  <c r="AA18" i="35"/>
  <c r="Y18" i="35"/>
  <c r="AA20" i="35"/>
  <c r="X20" i="35"/>
  <c r="Z20" i="35"/>
  <c r="S266" i="36" s="1"/>
  <c r="Y20" i="35"/>
  <c r="BE21" i="35"/>
  <c r="BD21" i="35"/>
  <c r="BC21" i="35"/>
  <c r="BB21" i="35"/>
  <c r="T287" i="36" s="1"/>
  <c r="AK30" i="35"/>
  <c r="AI30" i="35"/>
  <c r="AH30" i="35"/>
  <c r="AJ30" i="35"/>
  <c r="AJ31" i="35"/>
  <c r="AD276" i="36" s="1"/>
  <c r="AH31" i="35"/>
  <c r="AI31" i="35"/>
  <c r="AK31" i="35"/>
  <c r="D20" i="35"/>
  <c r="G20" i="35"/>
  <c r="F20" i="35"/>
  <c r="E20" i="35"/>
  <c r="AY5" i="35"/>
  <c r="D291" i="36" s="1"/>
  <c r="AX5" i="35"/>
  <c r="AW5" i="35"/>
  <c r="AZ5" i="35"/>
  <c r="AA16" i="35"/>
  <c r="Z16" i="35"/>
  <c r="Y16" i="35"/>
  <c r="X16" i="35"/>
  <c r="Z21" i="35"/>
  <c r="T266" i="36" s="1"/>
  <c r="Y21" i="35"/>
  <c r="AA21" i="35"/>
  <c r="X21" i="35"/>
  <c r="BC10" i="35"/>
  <c r="BB10" i="35"/>
  <c r="BE10" i="35"/>
  <c r="BD10" i="35"/>
  <c r="I296" i="36" s="1"/>
  <c r="Q39" i="35"/>
  <c r="O39" i="35"/>
  <c r="N39" i="35"/>
  <c r="P39" i="35"/>
  <c r="P13" i="35"/>
  <c r="O13" i="35"/>
  <c r="N13" i="35"/>
  <c r="Q13" i="35"/>
  <c r="AA10" i="35"/>
  <c r="Y10" i="35"/>
  <c r="Z10" i="35"/>
  <c r="X10" i="35"/>
  <c r="AY33" i="35"/>
  <c r="AF291" i="36" s="1"/>
  <c r="AX33" i="35"/>
  <c r="AW33" i="35"/>
  <c r="AZ33" i="35"/>
  <c r="AX42" i="35"/>
  <c r="AW42" i="35"/>
  <c r="AY42" i="35"/>
  <c r="AZ42" i="35"/>
  <c r="G40" i="35"/>
  <c r="E40" i="35"/>
  <c r="D40" i="35"/>
  <c r="F40" i="35"/>
  <c r="L22" i="35"/>
  <c r="J22" i="35"/>
  <c r="I22" i="35"/>
  <c r="K22" i="35"/>
  <c r="AO34" i="35"/>
  <c r="AG281" i="36" s="1"/>
  <c r="AN34" i="35"/>
  <c r="AM34" i="35"/>
  <c r="AP34" i="35"/>
  <c r="AT30" i="35"/>
  <c r="AC286" i="36" s="1"/>
  <c r="AS30" i="35"/>
  <c r="AR30" i="35"/>
  <c r="AU30" i="35"/>
  <c r="BE20" i="35"/>
  <c r="BD20" i="35"/>
  <c r="S296" i="36" s="1"/>
  <c r="BC20" i="35"/>
  <c r="BB20" i="35"/>
  <c r="AF22" i="35"/>
  <c r="AE22" i="35"/>
  <c r="U271" i="36" s="1"/>
  <c r="AD22" i="35"/>
  <c r="AC22" i="35"/>
  <c r="Z14" i="35"/>
  <c r="M266" i="36" s="1"/>
  <c r="Y14" i="35"/>
  <c r="X14" i="35"/>
  <c r="AA14" i="35"/>
  <c r="G36" i="35"/>
  <c r="D36" i="35"/>
  <c r="F36" i="35"/>
  <c r="E36" i="35"/>
  <c r="O36" i="35"/>
  <c r="N36" i="35"/>
  <c r="Q36" i="35"/>
  <c r="P36" i="35"/>
  <c r="AP35" i="35"/>
  <c r="AN35" i="35"/>
  <c r="AH293" i="36" s="1"/>
  <c r="AM35" i="35"/>
  <c r="AO35" i="35"/>
  <c r="AA24" i="35"/>
  <c r="Z24" i="35"/>
  <c r="Y24" i="35"/>
  <c r="X24" i="35"/>
  <c r="F3" i="35"/>
  <c r="E3" i="35"/>
  <c r="D3" i="35"/>
  <c r="G3" i="35"/>
  <c r="AU31" i="35"/>
  <c r="AS31" i="35"/>
  <c r="AT31" i="35"/>
  <c r="AR31" i="35"/>
  <c r="N22" i="35"/>
  <c r="AC8" i="35"/>
  <c r="BD27" i="35"/>
  <c r="Z296" i="36" s="1"/>
  <c r="P14" i="35"/>
  <c r="AP24" i="35"/>
  <c r="AC20" i="35"/>
  <c r="AC3" i="35"/>
  <c r="AW20" i="35"/>
  <c r="AO30" i="35"/>
  <c r="AU32" i="35"/>
  <c r="U41" i="35"/>
  <c r="B41" i="35" s="1"/>
  <c r="AN40" i="5" s="1"/>
  <c r="S17" i="35"/>
  <c r="X26" i="35"/>
  <c r="AC16" i="35"/>
  <c r="AK26" i="35"/>
  <c r="Z34" i="35"/>
  <c r="AG266" i="36" s="1"/>
  <c r="AD32" i="35"/>
  <c r="K34" i="35"/>
  <c r="AC6" i="35"/>
  <c r="S29" i="35"/>
  <c r="BB3" i="35"/>
  <c r="AA36" i="35"/>
  <c r="AJ12" i="35"/>
  <c r="AI34" i="35"/>
  <c r="AJ21" i="35"/>
  <c r="T276" i="36" s="1"/>
  <c r="S31" i="35"/>
  <c r="BB30" i="35"/>
  <c r="Q9" i="35"/>
  <c r="P9" i="35"/>
  <c r="O9" i="35"/>
  <c r="N9" i="35"/>
  <c r="Q7" i="35"/>
  <c r="P7" i="35"/>
  <c r="O7" i="35"/>
  <c r="N7" i="35"/>
  <c r="V37" i="35"/>
  <c r="U37" i="35"/>
  <c r="T37" i="35"/>
  <c r="S37" i="35"/>
  <c r="AA23" i="35"/>
  <c r="Y23" i="35"/>
  <c r="X23" i="35"/>
  <c r="Z23" i="35"/>
  <c r="V266" i="36" s="1"/>
  <c r="G22" i="35"/>
  <c r="F22" i="35"/>
  <c r="D22" i="35"/>
  <c r="E22" i="35"/>
  <c r="AN22" i="35"/>
  <c r="AM22" i="35"/>
  <c r="AO22" i="35"/>
  <c r="U281" i="36" s="1"/>
  <c r="AP22" i="35"/>
  <c r="BD36" i="35"/>
  <c r="BC36" i="35"/>
  <c r="BB36" i="35"/>
  <c r="BE36" i="35"/>
  <c r="AU14" i="35"/>
  <c r="AT14" i="35"/>
  <c r="M286" i="36" s="1"/>
  <c r="AS14" i="35"/>
  <c r="AR14" i="35"/>
  <c r="AZ25" i="35"/>
  <c r="AY25" i="35"/>
  <c r="X291" i="36" s="1"/>
  <c r="AW25" i="35"/>
  <c r="AX25" i="35"/>
  <c r="Q30" i="35"/>
  <c r="P30" i="35"/>
  <c r="N30" i="35"/>
  <c r="O30" i="35"/>
  <c r="G38" i="35"/>
  <c r="F38" i="35"/>
  <c r="E38" i="35"/>
  <c r="D38" i="35"/>
  <c r="AH14" i="35"/>
  <c r="AK14" i="35"/>
  <c r="AI14" i="35"/>
  <c r="AJ14" i="35"/>
  <c r="M276" i="36" s="1"/>
  <c r="G15" i="35"/>
  <c r="F15" i="35"/>
  <c r="D15" i="35"/>
  <c r="E15" i="35"/>
  <c r="AU29" i="35"/>
  <c r="AT29" i="35"/>
  <c r="AB286" i="36" s="1"/>
  <c r="AS29" i="35"/>
  <c r="AR29" i="35"/>
  <c r="BE6" i="35"/>
  <c r="BD6" i="35"/>
  <c r="BC6" i="35"/>
  <c r="BB6" i="35"/>
  <c r="AS11" i="35"/>
  <c r="AR11" i="35"/>
  <c r="AT11" i="35"/>
  <c r="J286" i="36" s="1"/>
  <c r="AU11" i="35"/>
  <c r="E30" i="35"/>
  <c r="G30" i="35"/>
  <c r="D30" i="35"/>
  <c r="F30" i="35"/>
  <c r="K31" i="35"/>
  <c r="J31" i="35"/>
  <c r="L31" i="35"/>
  <c r="I31" i="35"/>
  <c r="AW16" i="35"/>
  <c r="AZ16" i="35"/>
  <c r="AY16" i="35"/>
  <c r="O291" i="36" s="1"/>
  <c r="AX16" i="35"/>
  <c r="AE7" i="35"/>
  <c r="F271" i="36" s="1"/>
  <c r="AC7" i="35"/>
  <c r="AD7" i="35"/>
  <c r="AF7" i="35"/>
  <c r="AE10" i="35"/>
  <c r="AD10" i="35"/>
  <c r="AF10" i="35"/>
  <c r="AC10" i="35"/>
  <c r="N12" i="35"/>
  <c r="P12" i="35"/>
  <c r="O12" i="35"/>
  <c r="Q12" i="35"/>
  <c r="O8" i="35"/>
  <c r="Q8" i="35"/>
  <c r="P8" i="35"/>
  <c r="N8" i="35"/>
  <c r="F42" i="35"/>
  <c r="E42" i="35"/>
  <c r="G42" i="35"/>
  <c r="D42" i="35"/>
  <c r="L41" i="35"/>
  <c r="K41" i="35"/>
  <c r="J41" i="35"/>
  <c r="I41" i="35"/>
  <c r="AZ22" i="35"/>
  <c r="AY22" i="35"/>
  <c r="U291" i="36" s="1"/>
  <c r="AX22" i="35"/>
  <c r="AW22" i="35"/>
  <c r="AR3" i="35"/>
  <c r="AT3" i="35"/>
  <c r="B286" i="36" s="1"/>
  <c r="AS3" i="35"/>
  <c r="AU3" i="35"/>
  <c r="AI5" i="35"/>
  <c r="AH5" i="35"/>
  <c r="AK5" i="35"/>
  <c r="AJ5" i="35"/>
  <c r="D276" i="36" s="1"/>
  <c r="AE31" i="35"/>
  <c r="AD271" i="36" s="1"/>
  <c r="AD31" i="35"/>
  <c r="AC31" i="35"/>
  <c r="AF31" i="35"/>
  <c r="Y41" i="35"/>
  <c r="X41" i="35"/>
  <c r="AA41" i="35"/>
  <c r="Z41" i="35"/>
  <c r="AN266" i="36" s="1"/>
  <c r="BB26" i="35"/>
  <c r="BE26" i="35"/>
  <c r="BD26" i="35"/>
  <c r="BC26" i="35"/>
  <c r="G12" i="35"/>
  <c r="E12" i="35"/>
  <c r="F12" i="35"/>
  <c r="D12" i="35"/>
  <c r="L29" i="35"/>
  <c r="J29" i="35"/>
  <c r="I29" i="35"/>
  <c r="K29" i="35"/>
  <c r="O22" i="35"/>
  <c r="AF8" i="35"/>
  <c r="BE27" i="35"/>
  <c r="Q14" i="35"/>
  <c r="AM24" i="35"/>
  <c r="AE20" i="35"/>
  <c r="S271" i="36" s="1"/>
  <c r="AE3" i="35"/>
  <c r="B271" i="36" s="1"/>
  <c r="AY20" i="35"/>
  <c r="S291" i="36" s="1"/>
  <c r="AP30" i="35"/>
  <c r="AT32" i="35"/>
  <c r="AE286" i="36" s="1"/>
  <c r="V41" i="35"/>
  <c r="T17" i="35"/>
  <c r="Y26" i="35"/>
  <c r="AD16" i="35"/>
  <c r="AJ26" i="35"/>
  <c r="Y276" i="36" s="1"/>
  <c r="AA34" i="35"/>
  <c r="AE32" i="35"/>
  <c r="AE271" i="36" s="1"/>
  <c r="L34" i="35"/>
  <c r="AD6" i="35"/>
  <c r="U29" i="35"/>
  <c r="B29" i="35" s="1"/>
  <c r="AB40" i="5" s="1"/>
  <c r="BC3" i="35"/>
  <c r="X36" i="35"/>
  <c r="AK12" i="35"/>
  <c r="AJ34" i="35"/>
  <c r="AG276" i="36" s="1"/>
  <c r="AK21" i="35"/>
  <c r="U31" i="35"/>
  <c r="B31" i="35" s="1"/>
  <c r="AD40" i="5" s="1"/>
  <c r="BD30" i="35"/>
  <c r="AC296" i="36" s="1"/>
  <c r="AZ29" i="35"/>
  <c r="AE296" i="36"/>
  <c r="AC59" i="5"/>
  <c r="AC46" i="5"/>
  <c r="AH286" i="36"/>
  <c r="AH296" i="36"/>
  <c r="T281" i="36"/>
  <c r="B35" i="35"/>
  <c r="AH40" i="5" s="1"/>
  <c r="AF271" i="36"/>
  <c r="W296" i="36"/>
  <c r="AD46" i="5"/>
  <c r="B28" i="35"/>
  <c r="AA40" i="5" s="1"/>
  <c r="AD59" i="5"/>
  <c r="AB271" i="36"/>
  <c r="C276" i="36"/>
  <c r="B13" i="35"/>
  <c r="L40" i="5" s="1"/>
  <c r="S286" i="36"/>
  <c r="AM286" i="36"/>
  <c r="B16" i="35"/>
  <c r="O40" i="5" s="1"/>
  <c r="Z266" i="36"/>
  <c r="AM271" i="36"/>
  <c r="R286" i="36"/>
  <c r="R266" i="36"/>
  <c r="B11" i="35"/>
  <c r="J40" i="5" s="1"/>
  <c r="Q286" i="36"/>
  <c r="P281" i="36"/>
  <c r="B296" i="36"/>
  <c r="AL281" i="36"/>
  <c r="M281" i="36"/>
  <c r="C286" i="36"/>
  <c r="B281" i="36"/>
  <c r="AB266" i="36"/>
  <c r="N266" i="36"/>
  <c r="X276" i="36"/>
  <c r="AC266" i="36"/>
  <c r="N296" i="36"/>
  <c r="Q281" i="36"/>
  <c r="E286" i="36"/>
  <c r="AF266" i="36"/>
  <c r="B266" i="36"/>
  <c r="O266" i="36"/>
  <c r="K286" i="36"/>
  <c r="R291" i="36"/>
  <c r="G296" i="36"/>
  <c r="L281" i="36"/>
  <c r="S281" i="36"/>
  <c r="AC281" i="36"/>
  <c r="B276" i="36"/>
  <c r="AM296" i="36"/>
  <c r="AK296" i="36"/>
  <c r="AA271" i="36"/>
  <c r="C266" i="36"/>
  <c r="M271" i="36"/>
  <c r="Q276" i="36"/>
  <c r="AE281" i="36"/>
  <c r="AH281" i="36"/>
  <c r="B15" i="35"/>
  <c r="N40" i="5" s="1"/>
  <c r="B39" i="35"/>
  <c r="AL40" i="5" s="1"/>
  <c r="O296" i="36"/>
  <c r="P276" i="36"/>
  <c r="E266" i="36"/>
  <c r="AG291" i="36"/>
  <c r="K276" i="36"/>
  <c r="K296" i="36"/>
  <c r="AI291" i="36"/>
  <c r="O276" i="36"/>
  <c r="AB296" i="36"/>
  <c r="X281" i="36"/>
  <c r="AH276" i="36"/>
  <c r="AM276" i="36"/>
  <c r="E276" i="36"/>
  <c r="AI296" i="36"/>
  <c r="I281" i="36"/>
  <c r="H291" i="36"/>
  <c r="X286" i="36"/>
  <c r="L286" i="36"/>
  <c r="AD296" i="36"/>
  <c r="B40" i="35"/>
  <c r="AM40" i="5" s="1"/>
  <c r="AB291" i="36"/>
  <c r="R271" i="36"/>
  <c r="G291" i="36"/>
  <c r="AF281" i="36"/>
  <c r="P266" i="36"/>
  <c r="E271" i="36"/>
  <c r="AF276" i="36"/>
  <c r="AD266" i="36"/>
  <c r="AA276" i="36"/>
  <c r="AC276" i="36"/>
  <c r="Y271" i="36"/>
  <c r="L271" i="36"/>
  <c r="P291" i="36"/>
  <c r="V291" i="36"/>
  <c r="V271" i="36"/>
  <c r="B36" i="35"/>
  <c r="AI40" i="5" s="1"/>
  <c r="F266" i="36"/>
  <c r="B21" i="35"/>
  <c r="T40" i="5" s="1"/>
  <c r="I276" i="36"/>
  <c r="AO271" i="36"/>
  <c r="AI286" i="36"/>
  <c r="J276" i="36"/>
  <c r="L266" i="36"/>
  <c r="K271" i="36"/>
  <c r="AL266" i="36"/>
  <c r="B8" i="35"/>
  <c r="G40" i="5" s="1"/>
  <c r="G271" i="36"/>
  <c r="L298" i="36"/>
  <c r="AF286" i="36"/>
  <c r="AJ266" i="36"/>
  <c r="V281" i="36"/>
  <c r="G276" i="36"/>
  <c r="E281" i="36"/>
  <c r="J281" i="36"/>
  <c r="I266" i="36"/>
  <c r="AO296" i="36"/>
  <c r="AJ271" i="36"/>
  <c r="B24" i="35"/>
  <c r="W40" i="5" s="1"/>
  <c r="D266" i="36"/>
  <c r="B37" i="35"/>
  <c r="AJ40" i="5" s="1"/>
  <c r="W266" i="36"/>
  <c r="U266" i="36"/>
  <c r="B42" i="35"/>
  <c r="AO40" i="5" s="1"/>
  <c r="W271" i="36"/>
  <c r="N271" i="36"/>
  <c r="P271" i="36"/>
  <c r="D281" i="36"/>
  <c r="W276" i="36"/>
  <c r="AJ286" i="36"/>
  <c r="AK281" i="36"/>
  <c r="X266" i="36"/>
  <c r="D286" i="36"/>
  <c r="AJ291" i="36"/>
  <c r="F281" i="36"/>
  <c r="AK286" i="36"/>
  <c r="N291" i="36"/>
  <c r="J271" i="36"/>
  <c r="AL293" i="36"/>
  <c r="G300" i="36"/>
  <c r="B20" i="35"/>
  <c r="S40" i="5" s="1"/>
  <c r="G35" i="32"/>
  <c r="AG43" i="5" s="1"/>
  <c r="F36" i="32"/>
  <c r="U286" i="36"/>
  <c r="U296" i="36"/>
  <c r="Z271" i="36"/>
  <c r="B34" i="35"/>
  <c r="AG40" i="5" s="1"/>
  <c r="B10" i="35"/>
  <c r="I40" i="5" s="1"/>
  <c r="I271" i="36"/>
  <c r="Y266" i="36"/>
  <c r="H276" i="36"/>
  <c r="H286" i="36"/>
  <c r="Y296" i="36"/>
  <c r="AO291" i="36"/>
  <c r="B26" i="35"/>
  <c r="AN296" i="36"/>
  <c r="G266" i="36"/>
  <c r="B14" i="35"/>
  <c r="M40" i="5" s="1"/>
  <c r="AJ119" i="37"/>
  <c r="AJ168" i="37"/>
  <c r="AJ70" i="37"/>
  <c r="AI127" i="37"/>
  <c r="AI78" i="37"/>
  <c r="AI159" i="37"/>
  <c r="AI61" i="37"/>
  <c r="AI110" i="37"/>
  <c r="AI176" i="37"/>
  <c r="AI29" i="37"/>
  <c r="AJ21" i="37"/>
  <c r="AI12" i="37"/>
  <c r="AI23" i="39" s="1"/>
  <c r="AJ56" i="5"/>
  <c r="AJ11" i="36"/>
  <c r="AJ16" i="27"/>
  <c r="AJ37" i="5"/>
  <c r="AJ16" i="26"/>
  <c r="AK39" i="5"/>
  <c r="AV61" i="7"/>
  <c r="AL35" i="5"/>
  <c r="AL2" i="4"/>
  <c r="AN18" i="7"/>
  <c r="AN104" i="7" s="1"/>
  <c r="BU22" i="7"/>
  <c r="AJ6" i="28"/>
  <c r="AN17" i="7"/>
  <c r="AM38" i="5"/>
  <c r="F162" i="37" l="1"/>
  <c r="E191" i="37"/>
  <c r="AN300" i="36"/>
  <c r="AJ299" i="36"/>
  <c r="K295" i="36"/>
  <c r="AB284" i="36"/>
  <c r="AH297" i="36"/>
  <c r="AH298" i="36"/>
  <c r="E171" i="37"/>
  <c r="AM283" i="36"/>
  <c r="AH294" i="36"/>
  <c r="G298" i="36"/>
  <c r="M298" i="36"/>
  <c r="AE300" i="36"/>
  <c r="AE298" i="36"/>
  <c r="C292" i="36"/>
  <c r="F298" i="36"/>
  <c r="C295" i="36"/>
  <c r="Y297" i="36"/>
  <c r="AM298" i="36"/>
  <c r="AB298" i="36"/>
  <c r="I298" i="36"/>
  <c r="AE292" i="36"/>
  <c r="W297" i="36"/>
  <c r="S285" i="36"/>
  <c r="AK300" i="36"/>
  <c r="AE285" i="36"/>
  <c r="I297" i="36"/>
  <c r="AC297" i="36"/>
  <c r="G295" i="36"/>
  <c r="V298" i="36"/>
  <c r="Q289" i="36"/>
  <c r="K297" i="36"/>
  <c r="AJ296" i="36"/>
  <c r="V297" i="36"/>
  <c r="V300" i="36"/>
  <c r="J299" i="36"/>
  <c r="U298" i="36"/>
  <c r="AM293" i="36"/>
  <c r="AN297" i="36"/>
  <c r="P299" i="36"/>
  <c r="V287" i="36"/>
  <c r="J282" i="36"/>
  <c r="K290" i="36"/>
  <c r="S282" i="36"/>
  <c r="B292" i="36"/>
  <c r="G289" i="36"/>
  <c r="K288" i="36"/>
  <c r="V264" i="36"/>
  <c r="R299" i="36"/>
  <c r="E299" i="36"/>
  <c r="U297" i="36"/>
  <c r="M277" i="36"/>
  <c r="V288" i="36"/>
  <c r="V299" i="36"/>
  <c r="AA300" i="36"/>
  <c r="Q300" i="36"/>
  <c r="AL292" i="36"/>
  <c r="R298" i="36"/>
  <c r="Z299" i="36"/>
  <c r="AG277" i="36"/>
  <c r="X298" i="36"/>
  <c r="L294" i="36"/>
  <c r="C298" i="36"/>
  <c r="AM300" i="36"/>
  <c r="AK299" i="36"/>
  <c r="K289" i="36"/>
  <c r="AK297" i="36"/>
  <c r="AA287" i="36"/>
  <c r="E297" i="36"/>
  <c r="AF265" i="36"/>
  <c r="C297" i="36"/>
  <c r="R287" i="36"/>
  <c r="I293" i="36"/>
  <c r="B282" i="36"/>
  <c r="M283" i="36"/>
  <c r="Z273" i="36"/>
  <c r="C299" i="36"/>
  <c r="Q298" i="36"/>
  <c r="AB293" i="36"/>
  <c r="D299" i="36"/>
  <c r="AG298" i="36"/>
  <c r="R300" i="36"/>
  <c r="AM299" i="36"/>
  <c r="AN298" i="36"/>
  <c r="AH300" i="36"/>
  <c r="AL290" i="36"/>
  <c r="AJ297" i="36"/>
  <c r="AL300" i="36"/>
  <c r="AN299" i="36"/>
  <c r="AH299" i="36"/>
  <c r="P300" i="36"/>
  <c r="AB300" i="36"/>
  <c r="E298" i="36"/>
  <c r="AB262" i="36"/>
  <c r="AA268" i="36"/>
  <c r="E279" i="36"/>
  <c r="R278" i="36"/>
  <c r="M278" i="36"/>
  <c r="B272" i="36"/>
  <c r="L278" i="36"/>
  <c r="R277" i="36"/>
  <c r="AA275" i="36"/>
  <c r="AA267" i="36"/>
  <c r="K273" i="36"/>
  <c r="AF284" i="36"/>
  <c r="AM284" i="36"/>
  <c r="I294" i="36"/>
  <c r="Q288" i="36"/>
  <c r="O288" i="36"/>
  <c r="M284" i="36"/>
  <c r="G293" i="36"/>
  <c r="Q287" i="36"/>
  <c r="AC292" i="36"/>
  <c r="J295" i="36"/>
  <c r="AL274" i="36"/>
  <c r="AF290" i="36"/>
  <c r="H295" i="36"/>
  <c r="Z288" i="36"/>
  <c r="AL288" i="36"/>
  <c r="S295" i="36"/>
  <c r="Z275" i="36"/>
  <c r="AA289" i="36"/>
  <c r="AA290" i="36"/>
  <c r="S292" i="36"/>
  <c r="L295" i="36"/>
  <c r="V295" i="36"/>
  <c r="AG278" i="36"/>
  <c r="H292" i="36"/>
  <c r="T292" i="36"/>
  <c r="Z292" i="36"/>
  <c r="AH262" i="36"/>
  <c r="AB287" i="36"/>
  <c r="K293" i="36"/>
  <c r="B297" i="36"/>
  <c r="T295" i="36"/>
  <c r="AE283" i="36"/>
  <c r="AO299" i="36"/>
  <c r="AL282" i="36"/>
  <c r="AE282" i="36"/>
  <c r="G299" i="36"/>
  <c r="S298" i="36"/>
  <c r="L293" i="36"/>
  <c r="Z298" i="36"/>
  <c r="S294" i="36"/>
  <c r="L297" i="36"/>
  <c r="H300" i="36"/>
  <c r="J294" i="36"/>
  <c r="T298" i="36"/>
  <c r="Q294" i="36"/>
  <c r="Y300" i="36"/>
  <c r="S300" i="36"/>
  <c r="AL272" i="36"/>
  <c r="AD299" i="36"/>
  <c r="AE294" i="36"/>
  <c r="W298" i="36"/>
  <c r="AJ298" i="36"/>
  <c r="L292" i="36"/>
  <c r="AL297" i="36"/>
  <c r="AG288" i="36"/>
  <c r="AL277" i="36"/>
  <c r="B300" i="36"/>
  <c r="T300" i="36"/>
  <c r="AM263" i="36"/>
  <c r="AL294" i="36"/>
  <c r="B279" i="36"/>
  <c r="I299" i="36"/>
  <c r="AM288" i="36"/>
  <c r="B298" i="36"/>
  <c r="AK298" i="36"/>
  <c r="Z300" i="36"/>
  <c r="X297" i="36"/>
  <c r="AL278" i="36"/>
  <c r="E300" i="36"/>
  <c r="AB295" i="36"/>
  <c r="J300" i="36"/>
  <c r="AL285" i="36"/>
  <c r="Z297" i="36"/>
  <c r="AJ289" i="36"/>
  <c r="M292" i="36"/>
  <c r="AA299" i="36"/>
  <c r="D300" i="36"/>
  <c r="E278" i="36"/>
  <c r="C300" i="36"/>
  <c r="AD300" i="36"/>
  <c r="AG299" i="36"/>
  <c r="AJ290" i="36"/>
  <c r="B287" i="36"/>
  <c r="J298" i="36"/>
  <c r="L299" i="36"/>
  <c r="U300" i="36"/>
  <c r="Y298" i="36"/>
  <c r="N285" i="36"/>
  <c r="L300" i="36"/>
  <c r="AH287" i="36"/>
  <c r="M294" i="36"/>
  <c r="K298" i="36"/>
  <c r="T293" i="36"/>
  <c r="Y299" i="36"/>
  <c r="F297" i="36"/>
  <c r="S299" i="36"/>
  <c r="R292" i="36"/>
  <c r="K299" i="36"/>
  <c r="O293" i="36"/>
  <c r="M299" i="36"/>
  <c r="C287" i="36"/>
  <c r="AJ293" i="36"/>
  <c r="G297" i="36"/>
  <c r="R293" i="36"/>
  <c r="O272" i="36"/>
  <c r="B293" i="36"/>
  <c r="Q299" i="36"/>
  <c r="AG293" i="36"/>
  <c r="Z290" i="36"/>
  <c r="N268" i="36"/>
  <c r="AD290" i="36"/>
  <c r="AF268" i="36"/>
  <c r="AM297" i="36"/>
  <c r="V292" i="36"/>
  <c r="H298" i="36"/>
  <c r="O295" i="36"/>
  <c r="AJ287" i="36"/>
  <c r="AJ295" i="36"/>
  <c r="D298" i="36"/>
  <c r="AM295" i="36"/>
  <c r="M293" i="36"/>
  <c r="AB292" i="36"/>
  <c r="C294" i="36"/>
  <c r="R290" i="36"/>
  <c r="I288" i="36"/>
  <c r="M287" i="36"/>
  <c r="AA292" i="36"/>
  <c r="Q280" i="36"/>
  <c r="G290" i="36"/>
  <c r="AE46" i="5"/>
  <c r="X292" i="36"/>
  <c r="AE59" i="5"/>
  <c r="AE57" i="5" s="1"/>
  <c r="AE69" i="5" s="1"/>
  <c r="R295" i="36"/>
  <c r="T299" i="36"/>
  <c r="Z285" i="36"/>
  <c r="AL273" i="36"/>
  <c r="M297" i="36"/>
  <c r="AL299" i="36"/>
  <c r="AB288" i="36"/>
  <c r="AB289" i="36"/>
  <c r="Q272" i="36"/>
  <c r="AH288" i="36"/>
  <c r="Q295" i="36"/>
  <c r="AD277" i="36"/>
  <c r="AL284" i="36"/>
  <c r="AB267" i="36"/>
  <c r="O267" i="36"/>
  <c r="C267" i="36"/>
  <c r="R270" i="36"/>
  <c r="AL263" i="36"/>
  <c r="C283" i="36"/>
  <c r="T264" i="36"/>
  <c r="C278" i="36"/>
  <c r="AD272" i="36"/>
  <c r="AE284" i="36"/>
  <c r="S275" i="36"/>
  <c r="Q277" i="36"/>
  <c r="S273" i="36"/>
  <c r="S274" i="36"/>
  <c r="C280" i="36"/>
  <c r="R272" i="36"/>
  <c r="Q283" i="36"/>
  <c r="Q278" i="36"/>
  <c r="AA263" i="36"/>
  <c r="N265" i="36"/>
  <c r="AH269" i="36"/>
  <c r="AG268" i="36"/>
  <c r="T279" i="36"/>
  <c r="AJ262" i="36"/>
  <c r="C279" i="36"/>
  <c r="J273" i="36"/>
  <c r="E285" i="36"/>
  <c r="AC272" i="36"/>
  <c r="R262" i="36"/>
  <c r="AM269" i="36"/>
  <c r="O280" i="36"/>
  <c r="B283" i="36"/>
  <c r="R263" i="36"/>
  <c r="V263" i="36"/>
  <c r="Q263" i="36"/>
  <c r="M263" i="36"/>
  <c r="M265" i="36"/>
  <c r="B275" i="36"/>
  <c r="AJ285" i="36"/>
  <c r="AC277" i="36"/>
  <c r="AI265" i="36"/>
  <c r="V262" i="36"/>
  <c r="N267" i="36"/>
  <c r="O277" i="36"/>
  <c r="V283" i="36"/>
  <c r="X279" i="36"/>
  <c r="M275" i="36"/>
  <c r="AB272" i="36"/>
  <c r="N270" i="36"/>
  <c r="C263" i="36"/>
  <c r="AL280" i="36"/>
  <c r="AA270" i="36"/>
  <c r="G285" i="36"/>
  <c r="K283" i="36"/>
  <c r="AF285" i="36"/>
  <c r="S279" i="36"/>
  <c r="AJ284" i="36"/>
  <c r="AF273" i="36"/>
  <c r="V267" i="36"/>
  <c r="AH270" i="36"/>
  <c r="AF59" i="5"/>
  <c r="AF12" i="39" s="1"/>
  <c r="AF46" i="5"/>
  <c r="AL283" i="36"/>
  <c r="AH263" i="36"/>
  <c r="L280" i="36"/>
  <c r="AF13" i="36"/>
  <c r="AH267" i="36"/>
  <c r="M288" i="36"/>
  <c r="I273" i="36"/>
  <c r="N280" i="36"/>
  <c r="T263" i="36"/>
  <c r="Q273" i="36"/>
  <c r="O273" i="36"/>
  <c r="AC279" i="36"/>
  <c r="V278" i="36"/>
  <c r="AB273" i="36"/>
  <c r="AB290" i="36"/>
  <c r="R282" i="36"/>
  <c r="M270" i="36"/>
  <c r="K285" i="36"/>
  <c r="L288" i="36"/>
  <c r="AH268" i="36"/>
  <c r="AI279" i="36"/>
  <c r="T282" i="36"/>
  <c r="K274" i="36"/>
  <c r="AB264" i="36"/>
  <c r="E282" i="36"/>
  <c r="O278" i="36"/>
  <c r="V282" i="36"/>
  <c r="M289" i="36"/>
  <c r="B299" i="36"/>
  <c r="C282" i="36"/>
  <c r="M282" i="36"/>
  <c r="M290" i="36"/>
  <c r="C284" i="36"/>
  <c r="R289" i="36"/>
  <c r="AL279" i="36"/>
  <c r="I278" i="36"/>
  <c r="C274" i="36"/>
  <c r="AL275" i="36"/>
  <c r="V273" i="36"/>
  <c r="AB279" i="36"/>
  <c r="R275" i="36"/>
  <c r="AB269" i="36"/>
  <c r="S268" i="36"/>
  <c r="AD283" i="36"/>
  <c r="B285" i="36"/>
  <c r="O263" i="36"/>
  <c r="AD265" i="36"/>
  <c r="AM285" i="36"/>
  <c r="AM280" i="36"/>
  <c r="O268" i="36"/>
  <c r="M269" i="36"/>
  <c r="AD280" i="36"/>
  <c r="B265" i="36"/>
  <c r="C264" i="36"/>
  <c r="AF280" i="36"/>
  <c r="AL269" i="36"/>
  <c r="AB268" i="36"/>
  <c r="M272" i="36"/>
  <c r="O284" i="36"/>
  <c r="G275" i="36"/>
  <c r="AJ283" i="36"/>
  <c r="K287" i="36"/>
  <c r="AG283" i="36"/>
  <c r="M273" i="36"/>
  <c r="AC270" i="36"/>
  <c r="AF275" i="36"/>
  <c r="AD282" i="36"/>
  <c r="AL289" i="36"/>
  <c r="L287" i="36"/>
  <c r="Z287" i="36"/>
  <c r="R273" i="36"/>
  <c r="S280" i="36"/>
  <c r="O275" i="36"/>
  <c r="E290" i="36"/>
  <c r="AG273" i="36"/>
  <c r="C290" i="36"/>
  <c r="AB278" i="36"/>
  <c r="J288" i="36"/>
  <c r="AF283" i="36"/>
  <c r="AH273" i="36"/>
  <c r="AG263" i="36"/>
  <c r="O274" i="36"/>
  <c r="Z284" i="36"/>
  <c r="C289" i="36"/>
  <c r="AB277" i="36"/>
  <c r="AF278" i="36"/>
  <c r="AI273" i="36"/>
  <c r="AB283" i="36"/>
  <c r="AJ273" i="36"/>
  <c r="R274" i="36"/>
  <c r="V268" i="36"/>
  <c r="Q290" i="36"/>
  <c r="AH285" i="36"/>
  <c r="M279" i="36"/>
  <c r="C285" i="36"/>
  <c r="AA278" i="36"/>
  <c r="S277" i="36"/>
  <c r="AJ288" i="36"/>
  <c r="E292" i="36"/>
  <c r="AI262" i="36"/>
  <c r="Q282" i="36"/>
  <c r="J292" i="36"/>
  <c r="S289" i="36"/>
  <c r="M280" i="36"/>
  <c r="M262" i="36"/>
  <c r="AB299" i="36"/>
  <c r="K300" i="36"/>
  <c r="C272" i="36"/>
  <c r="AD295" i="36"/>
  <c r="AB274" i="36"/>
  <c r="AD294" i="36"/>
  <c r="O290" i="36"/>
  <c r="AD284" i="36"/>
  <c r="AB297" i="36"/>
  <c r="AI275" i="36"/>
  <c r="O294" i="36"/>
  <c r="M300" i="36"/>
  <c r="I292" i="36"/>
  <c r="S287" i="36"/>
  <c r="AM279" i="36"/>
  <c r="AH264" i="36"/>
  <c r="S270" i="36"/>
  <c r="S284" i="36"/>
  <c r="AO294" i="36"/>
  <c r="G270" i="36"/>
  <c r="AM282" i="36"/>
  <c r="AA262" i="36"/>
  <c r="AK16" i="39"/>
  <c r="AC290" i="36"/>
  <c r="B284" i="36"/>
  <c r="AI284" i="36"/>
  <c r="AJ294" i="36"/>
  <c r="R285" i="36"/>
  <c r="AL287" i="36"/>
  <c r="R294" i="36"/>
  <c r="AJ9" i="26"/>
  <c r="AJ9" i="27"/>
  <c r="AJ9" i="39"/>
  <c r="S290" i="36"/>
  <c r="V277" i="36"/>
  <c r="W299" i="36"/>
  <c r="AD275" i="36"/>
  <c r="AL270" i="36"/>
  <c r="AH282" i="36"/>
  <c r="S297" i="36"/>
  <c r="AD293" i="36"/>
  <c r="Q274" i="36"/>
  <c r="O297" i="36"/>
  <c r="AJ282" i="36"/>
  <c r="V280" i="36"/>
  <c r="C293" i="36"/>
  <c r="V290" i="36"/>
  <c r="E294" i="36"/>
  <c r="K292" i="36"/>
  <c r="Q292" i="36"/>
  <c r="F299" i="36"/>
  <c r="AM294" i="36"/>
  <c r="O262" i="36"/>
  <c r="M274" i="36"/>
  <c r="M285" i="36"/>
  <c r="AC12" i="27"/>
  <c r="AC12" i="39"/>
  <c r="AD12" i="27"/>
  <c r="AD12" i="39"/>
  <c r="O269" i="36"/>
  <c r="L262" i="36"/>
  <c r="X264" i="36"/>
  <c r="AA264" i="36"/>
  <c r="S267" i="36"/>
  <c r="R268" i="36"/>
  <c r="Q262" i="36"/>
  <c r="AF264" i="36"/>
  <c r="C269" i="36"/>
  <c r="Q269" i="36"/>
  <c r="D264" i="36"/>
  <c r="O264" i="36"/>
  <c r="AB263" i="36"/>
  <c r="O265" i="36"/>
  <c r="AB265" i="36"/>
  <c r="AF263" i="36"/>
  <c r="C270" i="36"/>
  <c r="AA265" i="36"/>
  <c r="AC57" i="5"/>
  <c r="AC14" i="37" s="1"/>
  <c r="AC63" i="37" s="1"/>
  <c r="AC112" i="37" s="1"/>
  <c r="AG42" i="5"/>
  <c r="AG11" i="27" s="1"/>
  <c r="O42" i="5"/>
  <c r="AE42" i="5"/>
  <c r="L42" i="5"/>
  <c r="B42" i="5"/>
  <c r="AC42" i="5"/>
  <c r="I42" i="5"/>
  <c r="AD42" i="5"/>
  <c r="AK42" i="5"/>
  <c r="G42" i="5"/>
  <c r="G12" i="36" s="1"/>
  <c r="J42" i="5"/>
  <c r="AF42" i="5"/>
  <c r="AH42" i="5"/>
  <c r="M42" i="5"/>
  <c r="W42" i="5"/>
  <c r="W11" i="27" s="1"/>
  <c r="AA42" i="5"/>
  <c r="L277" i="36"/>
  <c r="AJ277" i="36"/>
  <c r="V272" i="36"/>
  <c r="AB281" i="36"/>
  <c r="F291" i="36"/>
  <c r="H287" i="36"/>
  <c r="AH277" i="36"/>
  <c r="E289" i="36"/>
  <c r="AJ292" i="36"/>
  <c r="N290" i="36"/>
  <c r="N295" i="36"/>
  <c r="Y286" i="36"/>
  <c r="C277" i="36"/>
  <c r="T296" i="36"/>
  <c r="W291" i="36"/>
  <c r="B289" i="36"/>
  <c r="B290" i="36"/>
  <c r="AL276" i="36"/>
  <c r="L289" i="36"/>
  <c r="Z286" i="36"/>
  <c r="B12" i="35"/>
  <c r="K40" i="5" s="1"/>
  <c r="R276" i="36"/>
  <c r="D296" i="36"/>
  <c r="B291" i="36"/>
  <c r="B25" i="35"/>
  <c r="X40" i="5" s="1"/>
  <c r="E296" i="36"/>
  <c r="AA296" i="36"/>
  <c r="AC291" i="36"/>
  <c r="AG286" i="36"/>
  <c r="Q297" i="36"/>
  <c r="Q271" i="36"/>
  <c r="G281" i="36"/>
  <c r="AA286" i="36"/>
  <c r="M291" i="36"/>
  <c r="AI276" i="36"/>
  <c r="AD286" i="36"/>
  <c r="J296" i="36"/>
  <c r="AG287" i="36"/>
  <c r="V284" i="36"/>
  <c r="V286" i="36"/>
  <c r="T297" i="36"/>
  <c r="AH291" i="36"/>
  <c r="E287" i="36"/>
  <c r="R297" i="36"/>
  <c r="AN286" i="36"/>
  <c r="AL296" i="36"/>
  <c r="AK291" i="36"/>
  <c r="G280" i="36"/>
  <c r="AO281" i="36"/>
  <c r="D297" i="36"/>
  <c r="Z280" i="36"/>
  <c r="P286" i="36"/>
  <c r="L276" i="36"/>
  <c r="AI295" i="36"/>
  <c r="R264" i="36"/>
  <c r="D262" i="36"/>
  <c r="AD273" i="36"/>
  <c r="AF287" i="36"/>
  <c r="M268" i="36"/>
  <c r="E263" i="36"/>
  <c r="J297" i="36"/>
  <c r="H290" i="36"/>
  <c r="N292" i="36"/>
  <c r="Z282" i="36"/>
  <c r="AJ280" i="36"/>
  <c r="AL295" i="36"/>
  <c r="B273" i="36"/>
  <c r="AL265" i="36"/>
  <c r="V285" i="36"/>
  <c r="AD297" i="36"/>
  <c r="U299" i="36"/>
  <c r="K268" i="36"/>
  <c r="Z295" i="36"/>
  <c r="D265" i="36"/>
  <c r="Z283" i="36"/>
  <c r="E264" i="36"/>
  <c r="AO293" i="36"/>
  <c r="AO292" i="36"/>
  <c r="S288" i="36"/>
  <c r="AB294" i="36"/>
  <c r="T277" i="36"/>
  <c r="AF294" i="36"/>
  <c r="Q279" i="36"/>
  <c r="G283" i="36"/>
  <c r="Z289" i="36"/>
  <c r="R267" i="36"/>
  <c r="Q267" i="36"/>
  <c r="M264" i="36"/>
  <c r="B267" i="36"/>
  <c r="AM267" i="36"/>
  <c r="AA272" i="36"/>
  <c r="AG262" i="36"/>
  <c r="L272" i="36"/>
  <c r="AI263" i="36"/>
  <c r="AD262" i="36"/>
  <c r="AH272" i="36"/>
  <c r="J277" i="36"/>
  <c r="AF277" i="36"/>
  <c r="AA280" i="36"/>
  <c r="V265" i="36"/>
  <c r="AG269" i="36"/>
  <c r="AG267" i="36"/>
  <c r="Q285" i="36"/>
  <c r="I285" i="36"/>
  <c r="AD270" i="36"/>
  <c r="AE275" i="36"/>
  <c r="AI278" i="36"/>
  <c r="N275" i="36"/>
  <c r="S283" i="36"/>
  <c r="AB275" i="36"/>
  <c r="Q265" i="36"/>
  <c r="AI290" i="36"/>
  <c r="B263" i="36"/>
  <c r="O282" i="36"/>
  <c r="H288" i="36"/>
  <c r="K278" i="36"/>
  <c r="J269" i="36"/>
  <c r="O287" i="36"/>
  <c r="AJ268" i="36"/>
  <c r="Z277" i="36"/>
  <c r="AF295" i="36"/>
  <c r="T272" i="36"/>
  <c r="AA293" i="36"/>
  <c r="D263" i="36"/>
  <c r="K284" i="36"/>
  <c r="AF292" i="36"/>
  <c r="AH278" i="36"/>
  <c r="AI274" i="36"/>
  <c r="AH274" i="36"/>
  <c r="N284" i="36"/>
  <c r="K265" i="36"/>
  <c r="E269" i="36"/>
  <c r="B270" i="36"/>
  <c r="AA298" i="36"/>
  <c r="AF300" i="36"/>
  <c r="B294" i="36"/>
  <c r="I289" i="36"/>
  <c r="AD285" i="36"/>
  <c r="AM292" i="36"/>
  <c r="L279" i="36"/>
  <c r="H294" i="36"/>
  <c r="E272" i="36"/>
  <c r="AE267" i="36"/>
  <c r="B277" i="36"/>
  <c r="K267" i="36"/>
  <c r="AD287" i="36"/>
  <c r="I295" i="36"/>
  <c r="AG285" i="36"/>
  <c r="AB282" i="36"/>
  <c r="P298" i="36"/>
  <c r="AE295" i="36"/>
  <c r="AI297" i="36"/>
  <c r="P297" i="36"/>
  <c r="AJ300" i="36"/>
  <c r="AH284" i="36"/>
  <c r="I275" i="36"/>
  <c r="AE293" i="36"/>
  <c r="S272" i="36"/>
  <c r="O300" i="36"/>
  <c r="E295" i="36"/>
  <c r="AD289" i="36"/>
  <c r="Q268" i="36"/>
  <c r="AH290" i="36"/>
  <c r="AD268" i="36"/>
  <c r="T270" i="36"/>
  <c r="AI264" i="36"/>
  <c r="J275" i="36"/>
  <c r="T274" i="36"/>
  <c r="AF272" i="36"/>
  <c r="AA274" i="36"/>
  <c r="AC273" i="36"/>
  <c r="AE263" i="36"/>
  <c r="AM265" i="36"/>
  <c r="AI268" i="36"/>
  <c r="AF262" i="36"/>
  <c r="AF267" i="36"/>
  <c r="AD267" i="36"/>
  <c r="Z278" i="36"/>
  <c r="AA277" i="36"/>
  <c r="AE268" i="36"/>
  <c r="AM275" i="36"/>
  <c r="AC275" i="36"/>
  <c r="O279" i="36"/>
  <c r="R280" i="36"/>
  <c r="AM272" i="36"/>
  <c r="AD57" i="5"/>
  <c r="B274" i="36"/>
  <c r="AE270" i="36"/>
  <c r="E283" i="36"/>
  <c r="AH265" i="36"/>
  <c r="AG264" i="36"/>
  <c r="AH279" i="36"/>
  <c r="AC282" i="36"/>
  <c r="AG265" i="36"/>
  <c r="R283" i="36"/>
  <c r="AE274" i="36"/>
  <c r="L285" i="36"/>
  <c r="C273" i="36"/>
  <c r="AM262" i="36"/>
  <c r="AD269" i="36"/>
  <c r="AA288" i="36"/>
  <c r="AI270" i="36"/>
  <c r="S278" i="36"/>
  <c r="T267" i="36"/>
  <c r="AD279" i="36"/>
  <c r="Q264" i="36"/>
  <c r="AC268" i="36"/>
  <c r="R269" i="36"/>
  <c r="AI269" i="36"/>
  <c r="J290" i="36"/>
  <c r="B264" i="36"/>
  <c r="O283" i="36"/>
  <c r="O285" i="36"/>
  <c r="AC284" i="36"/>
  <c r="C275" i="36"/>
  <c r="B269" i="36"/>
  <c r="E284" i="36"/>
  <c r="X268" i="36"/>
  <c r="AH275" i="36"/>
  <c r="AF293" i="36"/>
  <c r="AM290" i="36"/>
  <c r="Z279" i="36"/>
  <c r="AM289" i="36"/>
  <c r="L268" i="36"/>
  <c r="G269" i="36"/>
  <c r="AB280" i="36"/>
  <c r="J272" i="36"/>
  <c r="E288" i="36"/>
  <c r="I272" i="36"/>
  <c r="E267" i="36"/>
  <c r="AA269" i="36"/>
  <c r="AA294" i="36"/>
  <c r="B288" i="36"/>
  <c r="H293" i="36"/>
  <c r="J289" i="36"/>
  <c r="T294" i="36"/>
  <c r="AA295" i="36"/>
  <c r="AM287" i="36"/>
  <c r="K264" i="36"/>
  <c r="J279" i="36"/>
  <c r="T262" i="36"/>
  <c r="E274" i="36"/>
  <c r="E268" i="36"/>
  <c r="AH280" i="36"/>
  <c r="X267" i="36"/>
  <c r="AE269" i="36"/>
  <c r="O298" i="36"/>
  <c r="AO295" i="36"/>
  <c r="L274" i="36"/>
  <c r="Q275" i="36"/>
  <c r="AE290" i="36"/>
  <c r="L273" i="36"/>
  <c r="AF288" i="36"/>
  <c r="C288" i="36"/>
  <c r="K269" i="36"/>
  <c r="E277" i="36"/>
  <c r="AM274" i="36"/>
  <c r="AH283" i="36"/>
  <c r="AD263" i="36"/>
  <c r="AL267" i="36"/>
  <c r="I279" i="36"/>
  <c r="K280" i="36"/>
  <c r="AM270" i="36"/>
  <c r="L267" i="36"/>
  <c r="E273" i="36"/>
  <c r="L290" i="36"/>
  <c r="AD292" i="36"/>
  <c r="X294" i="36"/>
  <c r="J287" i="36"/>
  <c r="B280" i="36"/>
  <c r="R288" i="36"/>
  <c r="H289" i="36"/>
  <c r="AI287" i="36"/>
  <c r="I300" i="36"/>
  <c r="O292" i="36"/>
  <c r="AO300" i="36"/>
  <c r="AE265" i="36"/>
  <c r="AO298" i="36"/>
  <c r="AE262" i="36"/>
  <c r="M267" i="36"/>
  <c r="AI288" i="36"/>
  <c r="AB285" i="36"/>
  <c r="J268" i="36"/>
  <c r="AD288" i="36"/>
  <c r="B295" i="36"/>
  <c r="AI300" i="36"/>
  <c r="K294" i="36"/>
  <c r="AO297" i="36"/>
  <c r="R265" i="36"/>
  <c r="K272" i="36"/>
  <c r="S293" i="36"/>
  <c r="G284" i="36"/>
  <c r="AH292" i="36"/>
  <c r="T280" i="36"/>
  <c r="AI280" i="36"/>
  <c r="H297" i="36"/>
  <c r="O299" i="36"/>
  <c r="AM268" i="36"/>
  <c r="J293" i="36"/>
  <c r="N300" i="36"/>
  <c r="Z42" i="5"/>
  <c r="H42" i="5"/>
  <c r="T42" i="5"/>
  <c r="U42" i="5"/>
  <c r="E42" i="5"/>
  <c r="AO42" i="5"/>
  <c r="AN42" i="5"/>
  <c r="F42" i="5"/>
  <c r="D42" i="5"/>
  <c r="S42" i="5"/>
  <c r="V42" i="5"/>
  <c r="AJ42" i="5"/>
  <c r="C42" i="5"/>
  <c r="AM42" i="5"/>
  <c r="AL42" i="5"/>
  <c r="R42" i="5"/>
  <c r="AI42" i="5"/>
  <c r="AB42" i="5"/>
  <c r="Q42" i="5"/>
  <c r="P42" i="5"/>
  <c r="N42" i="5"/>
  <c r="AH289" i="36"/>
  <c r="E293" i="36"/>
  <c r="X277" i="36"/>
  <c r="AF298" i="36"/>
  <c r="AF297" i="36"/>
  <c r="T290" i="36"/>
  <c r="G277" i="36"/>
  <c r="I282" i="36"/>
  <c r="AH295" i="36"/>
  <c r="AC287" i="36"/>
  <c r="AM277" i="36"/>
  <c r="AD298" i="36"/>
  <c r="L284" i="36"/>
  <c r="Z294" i="36"/>
  <c r="AE297" i="36"/>
  <c r="AI298" i="36"/>
  <c r="H299" i="36"/>
  <c r="O270" i="36"/>
  <c r="M295" i="36"/>
  <c r="N283" i="36"/>
  <c r="L265" i="36"/>
  <c r="O289" i="36"/>
  <c r="AD278" i="36"/>
  <c r="I277" i="36"/>
  <c r="X284" i="36"/>
  <c r="Z272" i="36"/>
  <c r="AF279" i="36"/>
  <c r="K263" i="36"/>
  <c r="Z274" i="36"/>
  <c r="L270" i="36"/>
  <c r="X290" i="36"/>
  <c r="AI282" i="36"/>
  <c r="K279" i="36"/>
  <c r="AJ279" i="36"/>
  <c r="L282" i="36"/>
  <c r="B278" i="36"/>
  <c r="C268" i="36"/>
  <c r="AG272" i="36"/>
  <c r="I284" i="36"/>
  <c r="X273" i="36"/>
  <c r="K277" i="36"/>
  <c r="T265" i="36"/>
  <c r="AB270" i="36"/>
  <c r="X283" i="36"/>
  <c r="AI285" i="36"/>
  <c r="AC262" i="36"/>
  <c r="AJ278" i="36"/>
  <c r="AA283" i="36"/>
  <c r="V275" i="36"/>
  <c r="Q270" i="36"/>
  <c r="B262" i="36"/>
  <c r="E262" i="36"/>
  <c r="AJ263" i="36"/>
  <c r="AA285" i="36"/>
  <c r="K282" i="36"/>
  <c r="I290" i="36"/>
  <c r="AE273" i="36"/>
  <c r="J283" i="36"/>
  <c r="X300" i="36"/>
  <c r="AG297" i="36"/>
  <c r="K275" i="36"/>
  <c r="L283" i="36"/>
  <c r="AE299" i="36"/>
  <c r="AC265" i="36"/>
  <c r="AD264" i="36"/>
  <c r="AM273" i="36"/>
  <c r="X287" i="36"/>
  <c r="B268" i="36"/>
  <c r="V294" i="36"/>
  <c r="V293" i="36"/>
  <c r="Q284" i="36"/>
  <c r="X293" i="36"/>
  <c r="C265" i="36"/>
  <c r="X270" i="36"/>
  <c r="I274" i="36"/>
  <c r="AJ267" i="36"/>
  <c r="AL262" i="36"/>
  <c r="AC299" i="36"/>
  <c r="I283" i="36"/>
  <c r="Y262" i="36"/>
  <c r="R284" i="36"/>
  <c r="C262" i="36"/>
  <c r="AG292" i="36"/>
  <c r="Z270" i="36"/>
  <c r="AL264" i="36"/>
  <c r="AJ275" i="36"/>
  <c r="L263" i="36"/>
  <c r="E270" i="36"/>
  <c r="X295" i="36"/>
  <c r="G267" i="36"/>
  <c r="AI292" i="36"/>
  <c r="AA279" i="36"/>
  <c r="X288" i="36"/>
  <c r="J274" i="36"/>
  <c r="AE287" i="36"/>
  <c r="X269" i="36"/>
  <c r="E275" i="36"/>
  <c r="K262" i="36"/>
  <c r="X289" i="36"/>
  <c r="AI289" i="36"/>
  <c r="AE288" i="36"/>
  <c r="AI293" i="36"/>
  <c r="AF289" i="36"/>
  <c r="L275" i="36"/>
  <c r="AE289" i="36"/>
  <c r="R279" i="36"/>
  <c r="AJ269" i="36"/>
  <c r="AM264" i="36"/>
  <c r="J267" i="36"/>
  <c r="T269" i="36"/>
  <c r="AC263" i="36"/>
  <c r="AF270" i="36"/>
  <c r="T285" i="36"/>
  <c r="AF282" i="36"/>
  <c r="AI272" i="36"/>
  <c r="AC280" i="36"/>
  <c r="AG274" i="36"/>
  <c r="AA282" i="36"/>
  <c r="V270" i="36"/>
  <c r="G268" i="36"/>
  <c r="AC283" i="36"/>
  <c r="AI283" i="36"/>
  <c r="AE272" i="36"/>
  <c r="V274" i="36"/>
  <c r="X274" i="36"/>
  <c r="AD274" i="36"/>
  <c r="AG279" i="36"/>
  <c r="AC267" i="36"/>
  <c r="T289" i="36"/>
  <c r="AE278" i="36"/>
  <c r="E265" i="36"/>
  <c r="G273" i="36"/>
  <c r="AE279" i="36"/>
  <c r="L264" i="36"/>
  <c r="AC285" i="36"/>
  <c r="G274" i="36"/>
  <c r="AE280" i="36"/>
  <c r="N282" i="36"/>
  <c r="AE277" i="36"/>
  <c r="Y40" i="5"/>
  <c r="G294" i="36"/>
  <c r="AL268" i="36"/>
  <c r="S264" i="36"/>
  <c r="J284" i="36"/>
  <c r="I287" i="36"/>
  <c r="AJ274" i="36"/>
  <c r="J285" i="36"/>
  <c r="S269" i="36"/>
  <c r="AI299" i="36"/>
  <c r="AG300" i="36"/>
  <c r="X282" i="36"/>
  <c r="AF299" i="36"/>
  <c r="X299" i="36"/>
  <c r="AG289" i="36"/>
  <c r="T268" i="36"/>
  <c r="AK270" i="36"/>
  <c r="AA273" i="36"/>
  <c r="AC269" i="36"/>
  <c r="T275" i="36"/>
  <c r="X265" i="36"/>
  <c r="AE264" i="36"/>
  <c r="N273" i="36"/>
  <c r="AI267" i="36"/>
  <c r="Y270" i="36"/>
  <c r="T278" i="36"/>
  <c r="AC274" i="36"/>
  <c r="F278" i="36"/>
  <c r="AC278" i="36"/>
  <c r="N277" i="36"/>
  <c r="AA284" i="36"/>
  <c r="G272" i="36"/>
  <c r="AG280" i="36"/>
  <c r="AI277" i="36"/>
  <c r="J270" i="36"/>
  <c r="G279" i="36"/>
  <c r="X285" i="36"/>
  <c r="AC289" i="36"/>
  <c r="AC294" i="36"/>
  <c r="K270" i="36"/>
  <c r="V289" i="36"/>
  <c r="I280" i="36"/>
  <c r="AG290" i="36"/>
  <c r="AG295" i="36"/>
  <c r="G288" i="36"/>
  <c r="AI294" i="36"/>
  <c r="X278" i="36"/>
  <c r="J278" i="36"/>
  <c r="L269" i="36"/>
  <c r="AK265" i="36"/>
  <c r="AC264" i="36"/>
  <c r="X263" i="36"/>
  <c r="AK267" i="36"/>
  <c r="T273" i="36"/>
  <c r="N272" i="36"/>
  <c r="AG270" i="36"/>
  <c r="U268" i="36"/>
  <c r="AF269" i="36"/>
  <c r="V269" i="36"/>
  <c r="AG275" i="36"/>
  <c r="AF274" i="36"/>
  <c r="N278" i="36"/>
  <c r="X275" i="36"/>
  <c r="X262" i="36"/>
  <c r="V279" i="36"/>
  <c r="AO273" i="36"/>
  <c r="G278" i="36"/>
  <c r="N287" i="36"/>
  <c r="AC288" i="36"/>
  <c r="AG282" i="36"/>
  <c r="AC295" i="36"/>
  <c r="AJ270" i="36"/>
  <c r="N294" i="36"/>
  <c r="X272" i="36"/>
  <c r="AC293" i="36"/>
  <c r="G282" i="36"/>
  <c r="J280" i="36"/>
  <c r="G292" i="36"/>
  <c r="AJ272" i="36"/>
  <c r="AC300" i="36"/>
  <c r="AG294" i="36"/>
  <c r="E280" i="36"/>
  <c r="AC298" i="36"/>
  <c r="F263" i="36"/>
  <c r="F262" i="36"/>
  <c r="AK268" i="36"/>
  <c r="F267" i="36"/>
  <c r="F275" i="36"/>
  <c r="N279" i="36"/>
  <c r="T283" i="36"/>
  <c r="T284" i="36"/>
  <c r="X280" i="36"/>
  <c r="T288" i="36"/>
  <c r="AK287" i="36"/>
  <c r="N289" i="36"/>
  <c r="AO280" i="36"/>
  <c r="AG284" i="36"/>
  <c r="N288" i="36"/>
  <c r="AJ265" i="36"/>
  <c r="N293" i="36"/>
  <c r="AJ264" i="36"/>
  <c r="Z262" i="36"/>
  <c r="AO282" i="36"/>
  <c r="P293" i="36"/>
  <c r="N299" i="36"/>
  <c r="N297" i="36"/>
  <c r="Z267" i="36"/>
  <c r="N298" i="36"/>
  <c r="G287" i="36"/>
  <c r="AK262" i="36"/>
  <c r="AK264" i="36"/>
  <c r="D270" i="36"/>
  <c r="D267" i="36"/>
  <c r="D268" i="36"/>
  <c r="W264" i="36"/>
  <c r="F264" i="36"/>
  <c r="D269" i="36"/>
  <c r="W263" i="36"/>
  <c r="W262" i="36"/>
  <c r="N262" i="36"/>
  <c r="W265" i="36"/>
  <c r="N264" i="36"/>
  <c r="N263" i="36"/>
  <c r="F265" i="36"/>
  <c r="AK263" i="36"/>
  <c r="P264" i="36"/>
  <c r="W267" i="36"/>
  <c r="D272" i="36"/>
  <c r="U264" i="36"/>
  <c r="AK269" i="36"/>
  <c r="D275" i="36"/>
  <c r="P265" i="36"/>
  <c r="AN262" i="36"/>
  <c r="F268" i="36"/>
  <c r="U265" i="36"/>
  <c r="N269" i="36"/>
  <c r="AN265" i="36"/>
  <c r="P263" i="36"/>
  <c r="D273" i="36"/>
  <c r="AN263" i="36"/>
  <c r="U262" i="36"/>
  <c r="W268" i="36"/>
  <c r="AN264" i="36"/>
  <c r="U263" i="36"/>
  <c r="F269" i="36"/>
  <c r="D274" i="36"/>
  <c r="P262" i="36"/>
  <c r="F270" i="36"/>
  <c r="W269" i="36"/>
  <c r="W270" i="36"/>
  <c r="AN267" i="36"/>
  <c r="U267" i="36"/>
  <c r="W272" i="36"/>
  <c r="W274" i="36"/>
  <c r="AK272" i="36"/>
  <c r="D278" i="36"/>
  <c r="AO262" i="36"/>
  <c r="F272" i="36"/>
  <c r="Y267" i="36"/>
  <c r="AN270" i="36"/>
  <c r="D279" i="36"/>
  <c r="Y269" i="36"/>
  <c r="W275" i="36"/>
  <c r="P270" i="36"/>
  <c r="P269" i="36"/>
  <c r="Y268" i="36"/>
  <c r="AO263" i="36"/>
  <c r="P267" i="36"/>
  <c r="U270" i="36"/>
  <c r="AK274" i="36"/>
  <c r="AO264" i="36"/>
  <c r="AN268" i="36"/>
  <c r="AO265" i="36"/>
  <c r="P268" i="36"/>
  <c r="U269" i="36"/>
  <c r="AK275" i="36"/>
  <c r="F274" i="36"/>
  <c r="D280" i="36"/>
  <c r="D277" i="36"/>
  <c r="AN269" i="36"/>
  <c r="W273" i="36"/>
  <c r="AK273" i="36"/>
  <c r="F273" i="36"/>
  <c r="N274" i="36"/>
  <c r="AN273" i="36"/>
  <c r="U274" i="36"/>
  <c r="AK279" i="36"/>
  <c r="Y274" i="36"/>
  <c r="W280" i="36"/>
  <c r="AN275" i="36"/>
  <c r="U272" i="36"/>
  <c r="F279" i="36"/>
  <c r="P273" i="36"/>
  <c r="Y272" i="36"/>
  <c r="W277" i="36"/>
  <c r="AO268" i="36"/>
  <c r="F280" i="36"/>
  <c r="P272" i="36"/>
  <c r="U273" i="36"/>
  <c r="W278" i="36"/>
  <c r="H264" i="36"/>
  <c r="P275" i="36"/>
  <c r="H262" i="36"/>
  <c r="F277" i="36"/>
  <c r="AO269" i="36"/>
  <c r="P274" i="36"/>
  <c r="D285" i="36"/>
  <c r="D282" i="36"/>
  <c r="AN274" i="36"/>
  <c r="H265" i="36"/>
  <c r="AN272" i="36"/>
  <c r="AO267" i="36"/>
  <c r="AK280" i="36"/>
  <c r="D283" i="36"/>
  <c r="U275" i="36"/>
  <c r="AK277" i="36"/>
  <c r="AK278" i="36"/>
  <c r="Y275" i="36"/>
  <c r="H263" i="36"/>
  <c r="AO270" i="36"/>
  <c r="Y273" i="36"/>
  <c r="D284" i="36"/>
  <c r="W279" i="36"/>
  <c r="P278" i="36"/>
  <c r="H270" i="36"/>
  <c r="D290" i="36"/>
  <c r="W285" i="36"/>
  <c r="AN278" i="36"/>
  <c r="H268" i="36"/>
  <c r="AO272" i="36"/>
  <c r="AO275" i="36"/>
  <c r="U279" i="36"/>
  <c r="Y277" i="36"/>
  <c r="W282" i="36"/>
  <c r="AN279" i="36"/>
  <c r="AO274" i="36"/>
  <c r="P280" i="36"/>
  <c r="Y280" i="36"/>
  <c r="Y279" i="36"/>
  <c r="W284" i="36"/>
  <c r="AN280" i="36"/>
  <c r="F283" i="36"/>
  <c r="AK285" i="36"/>
  <c r="U278" i="36"/>
  <c r="AK283" i="36"/>
  <c r="AK282" i="36"/>
  <c r="H269" i="36"/>
  <c r="F284" i="36"/>
  <c r="P277" i="36"/>
  <c r="P279" i="36"/>
  <c r="U280" i="36"/>
  <c r="U277" i="36"/>
  <c r="D289" i="36"/>
  <c r="D287" i="36"/>
  <c r="AK284" i="36"/>
  <c r="AN277" i="36"/>
  <c r="F285" i="36"/>
  <c r="D288" i="36"/>
  <c r="Y278" i="36"/>
  <c r="F282" i="36"/>
  <c r="H267" i="36"/>
  <c r="W283" i="36"/>
  <c r="Y282" i="36"/>
  <c r="D292" i="36"/>
  <c r="W290" i="36"/>
  <c r="U285" i="36"/>
  <c r="F289" i="36"/>
  <c r="W289" i="36"/>
  <c r="W288" i="36"/>
  <c r="P282" i="36"/>
  <c r="AN282" i="36"/>
  <c r="H274" i="36"/>
  <c r="P285" i="36"/>
  <c r="Y283" i="36"/>
  <c r="AN285" i="36"/>
  <c r="H272" i="36"/>
  <c r="H273" i="36"/>
  <c r="AK288" i="36"/>
  <c r="F287" i="36"/>
  <c r="U284" i="36"/>
  <c r="U282" i="36"/>
  <c r="AN283" i="36"/>
  <c r="Y284" i="36"/>
  <c r="D294" i="36"/>
  <c r="P284" i="36"/>
  <c r="AO278" i="36"/>
  <c r="AK290" i="36"/>
  <c r="F288" i="36"/>
  <c r="U283" i="36"/>
  <c r="AO279" i="36"/>
  <c r="W287" i="36"/>
  <c r="AO277" i="36"/>
  <c r="AN284" i="36"/>
  <c r="F290" i="36"/>
  <c r="Y285" i="36"/>
  <c r="D295" i="36"/>
  <c r="D293" i="36"/>
  <c r="AK289" i="36"/>
  <c r="H275" i="36"/>
  <c r="P283" i="36"/>
  <c r="H278" i="36"/>
  <c r="AN289" i="36"/>
  <c r="Y288" i="36"/>
  <c r="F295" i="36"/>
  <c r="U289" i="36"/>
  <c r="U290" i="36"/>
  <c r="Z265" i="36"/>
  <c r="I265" i="36"/>
  <c r="AO283" i="36"/>
  <c r="U287" i="36"/>
  <c r="P287" i="36"/>
  <c r="F293" i="36"/>
  <c r="AO284" i="36"/>
  <c r="I262" i="36"/>
  <c r="AK294" i="36"/>
  <c r="Y289" i="36"/>
  <c r="F292" i="36"/>
  <c r="AN288" i="36"/>
  <c r="AK295" i="36"/>
  <c r="P290" i="36"/>
  <c r="Z264" i="36"/>
  <c r="Y287" i="36"/>
  <c r="H277" i="36"/>
  <c r="Y290" i="36"/>
  <c r="AK293" i="36"/>
  <c r="I263" i="36"/>
  <c r="AO285" i="36"/>
  <c r="P288" i="36"/>
  <c r="W295" i="36"/>
  <c r="P289" i="36"/>
  <c r="W294" i="36"/>
  <c r="F294" i="36"/>
  <c r="AN287" i="36"/>
  <c r="H280" i="36"/>
  <c r="AN290" i="36"/>
  <c r="I264" i="36"/>
  <c r="W292" i="36"/>
  <c r="W293" i="36"/>
  <c r="Z263" i="36"/>
  <c r="H279" i="36"/>
  <c r="AK292" i="36"/>
  <c r="U288" i="36"/>
  <c r="I269" i="36"/>
  <c r="J262" i="36"/>
  <c r="G263" i="36"/>
  <c r="G262" i="36"/>
  <c r="H284" i="36"/>
  <c r="AN292" i="36"/>
  <c r="G264" i="36"/>
  <c r="AO288" i="36"/>
  <c r="J263" i="36"/>
  <c r="J264" i="36"/>
  <c r="S263" i="36"/>
  <c r="H283" i="36"/>
  <c r="AO289" i="36"/>
  <c r="AN295" i="36"/>
  <c r="I270" i="36"/>
  <c r="P295" i="36"/>
  <c r="AN293" i="36"/>
  <c r="U293" i="36"/>
  <c r="Y293" i="36"/>
  <c r="Y265" i="36"/>
  <c r="H285" i="36"/>
  <c r="AO290" i="36"/>
  <c r="AO287" i="36"/>
  <c r="Z268" i="36"/>
  <c r="S265" i="36"/>
  <c r="Y295" i="36"/>
  <c r="Y264" i="36"/>
  <c r="Z269" i="36"/>
  <c r="G265" i="36"/>
  <c r="H282" i="36"/>
  <c r="U295" i="36"/>
  <c r="AN294" i="36"/>
  <c r="P292" i="36"/>
  <c r="Y263" i="36"/>
  <c r="S262" i="36"/>
  <c r="U292" i="36"/>
  <c r="J265" i="36"/>
  <c r="I267" i="36"/>
  <c r="Y294" i="36"/>
  <c r="P294" i="36"/>
  <c r="U294" i="36"/>
  <c r="I268" i="36"/>
  <c r="Y292" i="36"/>
  <c r="F37" i="32"/>
  <c r="G36" i="32"/>
  <c r="AH43" i="5" s="1"/>
  <c r="AG13" i="36"/>
  <c r="AG46" i="5"/>
  <c r="AG59" i="5"/>
  <c r="AG12" i="39" s="1"/>
  <c r="AJ127" i="37"/>
  <c r="AJ78" i="37"/>
  <c r="AJ176" i="37"/>
  <c r="AK168" i="37"/>
  <c r="AK119" i="37"/>
  <c r="AK70" i="37"/>
  <c r="AJ61" i="37"/>
  <c r="AJ110" i="37"/>
  <c r="AJ159" i="37"/>
  <c r="AJ29" i="37"/>
  <c r="AK21" i="37"/>
  <c r="AJ12" i="37"/>
  <c r="AJ23" i="39" s="1"/>
  <c r="AK56" i="5"/>
  <c r="AK11" i="36"/>
  <c r="AK16" i="26"/>
  <c r="AK16" i="27"/>
  <c r="AK37" i="5"/>
  <c r="AW61" i="7"/>
  <c r="AM35" i="5"/>
  <c r="AM2" i="4"/>
  <c r="AO18" i="7"/>
  <c r="AO104" i="7" s="1"/>
  <c r="BV22" i="7"/>
  <c r="AN38" i="5"/>
  <c r="AK6" i="28"/>
  <c r="AO17" i="7"/>
  <c r="F177" i="37" l="1"/>
  <c r="G162" i="37"/>
  <c r="F171" i="37"/>
  <c r="F191" i="37"/>
  <c r="AE12" i="27"/>
  <c r="AE12" i="39"/>
  <c r="AF12" i="27"/>
  <c r="AF57" i="5"/>
  <c r="AF12" i="26" s="1"/>
  <c r="AK16" i="37"/>
  <c r="AK65" i="37" s="1"/>
  <c r="AK12" i="36"/>
  <c r="AK11" i="27"/>
  <c r="AK70" i="5"/>
  <c r="AK11" i="26"/>
  <c r="AK9" i="26"/>
  <c r="AK9" i="27"/>
  <c r="AK9" i="39"/>
  <c r="R11" i="39"/>
  <c r="H11" i="39"/>
  <c r="AJ11" i="39"/>
  <c r="AD16" i="37"/>
  <c r="AD163" i="37" s="1"/>
  <c r="AD11" i="39"/>
  <c r="V11" i="39"/>
  <c r="AH11" i="39"/>
  <c r="AC11" i="39"/>
  <c r="Z11" i="39"/>
  <c r="I11" i="39"/>
  <c r="AG16" i="37"/>
  <c r="AG163" i="37" s="1"/>
  <c r="AG12" i="36"/>
  <c r="S11" i="39"/>
  <c r="D11" i="39"/>
  <c r="AF11" i="39"/>
  <c r="B11" i="39"/>
  <c r="B18" i="39" s="1"/>
  <c r="M11" i="39"/>
  <c r="F11" i="39"/>
  <c r="W11" i="39"/>
  <c r="C11" i="39"/>
  <c r="AG70" i="5"/>
  <c r="W12" i="36"/>
  <c r="N11" i="39"/>
  <c r="AN11" i="39"/>
  <c r="J11" i="39"/>
  <c r="L11" i="39"/>
  <c r="AL11" i="39"/>
  <c r="AG11" i="39"/>
  <c r="AE27" i="39"/>
  <c r="W11" i="26"/>
  <c r="W70" i="5"/>
  <c r="AG11" i="26"/>
  <c r="P11" i="39"/>
  <c r="AO11" i="39"/>
  <c r="W16" i="37"/>
  <c r="W163" i="37" s="1"/>
  <c r="Q11" i="39"/>
  <c r="E11" i="39"/>
  <c r="AD11" i="27"/>
  <c r="G11" i="39"/>
  <c r="AE11" i="39"/>
  <c r="AB11" i="39"/>
  <c r="U11" i="39"/>
  <c r="AM11" i="39"/>
  <c r="AI11" i="39"/>
  <c r="T11" i="39"/>
  <c r="AA11" i="39"/>
  <c r="AK11" i="39"/>
  <c r="O11" i="39"/>
  <c r="AD11" i="26"/>
  <c r="AE58" i="5"/>
  <c r="AE12" i="26"/>
  <c r="AE14" i="37"/>
  <c r="AE63" i="37" s="1"/>
  <c r="AE112" i="37" s="1"/>
  <c r="AD12" i="36"/>
  <c r="AC58" i="5"/>
  <c r="AC69" i="5"/>
  <c r="AC27" i="39" s="1"/>
  <c r="AC12" i="26"/>
  <c r="G11" i="27"/>
  <c r="G16" i="37"/>
  <c r="G65" i="37" s="1"/>
  <c r="G70" i="5"/>
  <c r="B11" i="26"/>
  <c r="B70" i="5"/>
  <c r="B72" i="5" s="1"/>
  <c r="B16" i="37"/>
  <c r="X42" i="5"/>
  <c r="I11" i="26"/>
  <c r="I11" i="27"/>
  <c r="M11" i="26"/>
  <c r="M16" i="37"/>
  <c r="M114" i="37" s="1"/>
  <c r="M12" i="36"/>
  <c r="M70" i="5"/>
  <c r="M11" i="27"/>
  <c r="I70" i="5"/>
  <c r="AF11" i="26"/>
  <c r="I16" i="37"/>
  <c r="AF12" i="36"/>
  <c r="AF16" i="37"/>
  <c r="B11" i="27"/>
  <c r="AF11" i="27"/>
  <c r="AF70" i="5"/>
  <c r="AJ12" i="36"/>
  <c r="S11" i="27"/>
  <c r="AH12" i="36"/>
  <c r="AH11" i="26"/>
  <c r="AH16" i="37"/>
  <c r="AH11" i="27"/>
  <c r="AH70" i="5"/>
  <c r="AC12" i="36"/>
  <c r="AC70" i="5"/>
  <c r="AC16" i="37"/>
  <c r="AC11" i="27"/>
  <c r="AC11" i="26"/>
  <c r="D11" i="26"/>
  <c r="N16" i="37"/>
  <c r="N65" i="37" s="1"/>
  <c r="F11" i="26"/>
  <c r="P11" i="27"/>
  <c r="AN11" i="26"/>
  <c r="I12" i="36"/>
  <c r="J12" i="36"/>
  <c r="J11" i="26"/>
  <c r="J16" i="37"/>
  <c r="J70" i="5"/>
  <c r="J11" i="27"/>
  <c r="L11" i="27"/>
  <c r="L11" i="26"/>
  <c r="L70" i="5"/>
  <c r="L12" i="36"/>
  <c r="L16" i="37"/>
  <c r="E11" i="26"/>
  <c r="U11" i="27"/>
  <c r="AE11" i="27"/>
  <c r="AE11" i="26"/>
  <c r="AE12" i="36"/>
  <c r="AE16" i="37"/>
  <c r="AE70" i="5"/>
  <c r="R16" i="37"/>
  <c r="R114" i="37" s="1"/>
  <c r="K42" i="5"/>
  <c r="AL16" i="37"/>
  <c r="AL163" i="37" s="1"/>
  <c r="AA70" i="5"/>
  <c r="AA12" i="36"/>
  <c r="AA16" i="37"/>
  <c r="AA11" i="26"/>
  <c r="AA11" i="27"/>
  <c r="O70" i="5"/>
  <c r="O12" i="36"/>
  <c r="O16" i="37"/>
  <c r="O11" i="27"/>
  <c r="O11" i="26"/>
  <c r="AM12" i="36"/>
  <c r="Z16" i="37"/>
  <c r="Z65" i="37" s="1"/>
  <c r="B12" i="36"/>
  <c r="B18" i="36" s="1"/>
  <c r="G11" i="26"/>
  <c r="C70" i="5"/>
  <c r="AD70" i="5"/>
  <c r="Z11" i="27"/>
  <c r="R12" i="36"/>
  <c r="AJ70" i="5"/>
  <c r="S11" i="26"/>
  <c r="D11" i="27"/>
  <c r="S70" i="5"/>
  <c r="S16" i="37"/>
  <c r="S163" i="37" s="1"/>
  <c r="AO11" i="27"/>
  <c r="S12" i="36"/>
  <c r="D16" i="37"/>
  <c r="D163" i="37" s="1"/>
  <c r="R11" i="27"/>
  <c r="E12" i="36"/>
  <c r="AB70" i="5"/>
  <c r="Z11" i="26"/>
  <c r="AD69" i="5"/>
  <c r="AD12" i="26"/>
  <c r="AD58" i="5"/>
  <c r="AD14" i="37"/>
  <c r="AD63" i="37" s="1"/>
  <c r="AD112" i="37" s="1"/>
  <c r="Z12" i="36"/>
  <c r="Z70" i="5"/>
  <c r="D12" i="36"/>
  <c r="T11" i="27"/>
  <c r="F70" i="5"/>
  <c r="AB16" i="37"/>
  <c r="AB163" i="37" s="1"/>
  <c r="F11" i="27"/>
  <c r="F16" i="37"/>
  <c r="F163" i="37" s="1"/>
  <c r="AO11" i="26"/>
  <c r="AO70" i="5"/>
  <c r="AO12" i="36"/>
  <c r="E70" i="5"/>
  <c r="AO16" i="37"/>
  <c r="AO163" i="37" s="1"/>
  <c r="N12" i="36"/>
  <c r="V11" i="26"/>
  <c r="N11" i="27"/>
  <c r="F12" i="36"/>
  <c r="E16" i="37"/>
  <c r="E114" i="37" s="1"/>
  <c r="N70" i="5"/>
  <c r="N11" i="26"/>
  <c r="AB12" i="36"/>
  <c r="V12" i="36"/>
  <c r="V70" i="5"/>
  <c r="E11" i="27"/>
  <c r="AI11" i="27"/>
  <c r="AI11" i="26"/>
  <c r="AN16" i="37"/>
  <c r="AN114" i="37" s="1"/>
  <c r="P16" i="37"/>
  <c r="P65" i="37" s="1"/>
  <c r="AN11" i="27"/>
  <c r="AB11" i="27"/>
  <c r="P70" i="5"/>
  <c r="T11" i="26"/>
  <c r="Q70" i="5"/>
  <c r="AI70" i="5"/>
  <c r="T12" i="36"/>
  <c r="T16" i="37"/>
  <c r="AB11" i="26"/>
  <c r="D70" i="5"/>
  <c r="AI12" i="36"/>
  <c r="Q12" i="36"/>
  <c r="T70" i="5"/>
  <c r="AL11" i="27"/>
  <c r="P11" i="26"/>
  <c r="P12" i="36"/>
  <c r="AL11" i="26"/>
  <c r="Q11" i="27"/>
  <c r="AN70" i="5"/>
  <c r="AN12" i="36"/>
  <c r="AI16" i="37"/>
  <c r="AI163" i="37" s="1"/>
  <c r="V16" i="37"/>
  <c r="AL12" i="36"/>
  <c r="R70" i="5"/>
  <c r="R11" i="26"/>
  <c r="AM11" i="27"/>
  <c r="AM16" i="37"/>
  <c r="AM163" i="37" s="1"/>
  <c r="AM11" i="26"/>
  <c r="V11" i="27"/>
  <c r="AM70" i="5"/>
  <c r="AL70" i="5"/>
  <c r="Q11" i="26"/>
  <c r="AJ16" i="37"/>
  <c r="AJ11" i="26"/>
  <c r="AJ11" i="27"/>
  <c r="U70" i="5"/>
  <c r="U11" i="26"/>
  <c r="U16" i="37"/>
  <c r="U12" i="36"/>
  <c r="Q16" i="37"/>
  <c r="H11" i="27"/>
  <c r="H70" i="5"/>
  <c r="H11" i="26"/>
  <c r="H16" i="37"/>
  <c r="H12" i="36"/>
  <c r="Y42" i="5"/>
  <c r="C12" i="36"/>
  <c r="C16" i="37"/>
  <c r="C11" i="26"/>
  <c r="C11" i="27"/>
  <c r="AE22" i="36"/>
  <c r="AE27" i="36" s="1"/>
  <c r="AE27" i="26"/>
  <c r="AE27" i="27"/>
  <c r="AE87" i="5"/>
  <c r="AF14" i="37"/>
  <c r="AF63" i="37" s="1"/>
  <c r="AF112" i="37" s="1"/>
  <c r="AF69" i="5"/>
  <c r="AH13" i="36"/>
  <c r="AH59" i="5"/>
  <c r="AH12" i="39" s="1"/>
  <c r="AH46" i="5"/>
  <c r="F38" i="32"/>
  <c r="G37" i="32"/>
  <c r="AI43" i="5" s="1"/>
  <c r="AG12" i="27"/>
  <c r="AG57" i="5"/>
  <c r="AL39" i="5"/>
  <c r="AL16" i="39" s="1"/>
  <c r="AK61" i="37"/>
  <c r="AK110" i="37"/>
  <c r="AK159" i="37"/>
  <c r="AK127" i="37"/>
  <c r="AK78" i="37"/>
  <c r="AK176" i="37"/>
  <c r="AK29" i="37"/>
  <c r="AK12" i="37"/>
  <c r="AK23" i="39" s="1"/>
  <c r="AM39" i="5"/>
  <c r="AX61" i="7"/>
  <c r="AN35" i="5"/>
  <c r="AN2" i="4"/>
  <c r="AP18" i="7"/>
  <c r="AP104" i="7" s="1"/>
  <c r="BW22" i="7"/>
  <c r="AO38" i="5"/>
  <c r="AL6" i="28"/>
  <c r="AP17" i="7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G177" i="37" l="1"/>
  <c r="H162" i="37"/>
  <c r="G191" i="37"/>
  <c r="G171" i="37"/>
  <c r="AF58" i="5"/>
  <c r="AK114" i="37"/>
  <c r="AK163" i="37"/>
  <c r="B26" i="39"/>
  <c r="B39" i="39" s="1"/>
  <c r="B26" i="26"/>
  <c r="B26" i="27"/>
  <c r="W65" i="37"/>
  <c r="W114" i="37"/>
  <c r="AG114" i="37"/>
  <c r="AG65" i="37"/>
  <c r="AD114" i="37"/>
  <c r="AM16" i="39"/>
  <c r="AD65" i="37"/>
  <c r="M163" i="37"/>
  <c r="AF27" i="39"/>
  <c r="AD27" i="39"/>
  <c r="M65" i="37"/>
  <c r="Y11" i="39"/>
  <c r="X11" i="39"/>
  <c r="K11" i="39"/>
  <c r="AC27" i="26"/>
  <c r="AC87" i="5"/>
  <c r="AC22" i="36"/>
  <c r="AC27" i="36" s="1"/>
  <c r="AC27" i="27"/>
  <c r="AL21" i="37"/>
  <c r="AL29" i="37" s="1"/>
  <c r="AE39" i="36"/>
  <c r="G163" i="37"/>
  <c r="B86" i="5"/>
  <c r="G114" i="37"/>
  <c r="X16" i="37"/>
  <c r="X65" i="37" s="1"/>
  <c r="X11" i="27"/>
  <c r="X70" i="5"/>
  <c r="X12" i="36"/>
  <c r="X11" i="26"/>
  <c r="K70" i="5"/>
  <c r="N163" i="37"/>
  <c r="K11" i="27"/>
  <c r="B25" i="37"/>
  <c r="B114" i="37"/>
  <c r="B123" i="37" s="1"/>
  <c r="B65" i="37"/>
  <c r="B74" i="37" s="1"/>
  <c r="B163" i="37"/>
  <c r="N114" i="37"/>
  <c r="S114" i="37"/>
  <c r="S65" i="37"/>
  <c r="Z114" i="37"/>
  <c r="R163" i="37"/>
  <c r="R65" i="37"/>
  <c r="F65" i="37"/>
  <c r="F114" i="37"/>
  <c r="AF65" i="37"/>
  <c r="AF163" i="37"/>
  <c r="AF114" i="37"/>
  <c r="B52" i="36"/>
  <c r="I65" i="37"/>
  <c r="I114" i="37"/>
  <c r="I163" i="37"/>
  <c r="K11" i="26"/>
  <c r="AH65" i="37"/>
  <c r="AH163" i="37"/>
  <c r="AH114" i="37"/>
  <c r="O163" i="37"/>
  <c r="O114" i="37"/>
  <c r="O65" i="37"/>
  <c r="K16" i="37"/>
  <c r="K163" i="37" s="1"/>
  <c r="AC163" i="37"/>
  <c r="AC65" i="37"/>
  <c r="AC114" i="37"/>
  <c r="K12" i="36"/>
  <c r="Z163" i="37"/>
  <c r="AL65" i="37"/>
  <c r="AA65" i="37"/>
  <c r="AA114" i="37"/>
  <c r="AA163" i="37"/>
  <c r="AL114" i="37"/>
  <c r="AE114" i="37"/>
  <c r="AE65" i="37"/>
  <c r="AE163" i="37"/>
  <c r="J163" i="37"/>
  <c r="J65" i="37"/>
  <c r="J114" i="37"/>
  <c r="L163" i="37"/>
  <c r="L65" i="37"/>
  <c r="L114" i="37"/>
  <c r="D65" i="37"/>
  <c r="D114" i="37"/>
  <c r="AD22" i="36"/>
  <c r="AD27" i="36" s="1"/>
  <c r="AD27" i="26"/>
  <c r="AD27" i="27"/>
  <c r="AD87" i="5"/>
  <c r="AO65" i="37"/>
  <c r="AM65" i="37"/>
  <c r="Y11" i="26"/>
  <c r="E163" i="37"/>
  <c r="E65" i="37"/>
  <c r="AI114" i="37"/>
  <c r="AN163" i="37"/>
  <c r="AN65" i="37"/>
  <c r="P114" i="37"/>
  <c r="P163" i="37"/>
  <c r="AB114" i="37"/>
  <c r="AB65" i="37"/>
  <c r="AO114" i="37"/>
  <c r="T163" i="37"/>
  <c r="T65" i="37"/>
  <c r="T114" i="37"/>
  <c r="AM114" i="37"/>
  <c r="AI65" i="37"/>
  <c r="V163" i="37"/>
  <c r="V65" i="37"/>
  <c r="V114" i="37"/>
  <c r="Y70" i="5"/>
  <c r="Y12" i="36"/>
  <c r="Y11" i="27"/>
  <c r="H114" i="37"/>
  <c r="H65" i="37"/>
  <c r="H163" i="37"/>
  <c r="AJ114" i="37"/>
  <c r="AJ163" i="37"/>
  <c r="AJ65" i="37"/>
  <c r="Q114" i="37"/>
  <c r="Q163" i="37"/>
  <c r="Q65" i="37"/>
  <c r="Y16" i="37"/>
  <c r="Y114" i="37" s="1"/>
  <c r="C163" i="37"/>
  <c r="C114" i="37"/>
  <c r="C65" i="37"/>
  <c r="U65" i="37"/>
  <c r="U163" i="37"/>
  <c r="U114" i="37"/>
  <c r="AL37" i="5"/>
  <c r="AF22" i="36"/>
  <c r="AF27" i="36" s="1"/>
  <c r="AF87" i="5"/>
  <c r="AF27" i="27"/>
  <c r="AF27" i="26"/>
  <c r="G38" i="32"/>
  <c r="AJ43" i="5" s="1"/>
  <c r="F39" i="32"/>
  <c r="AI13" i="36"/>
  <c r="AI59" i="5"/>
  <c r="AI12" i="39" s="1"/>
  <c r="AI46" i="5"/>
  <c r="AL119" i="37"/>
  <c r="AL127" i="37" s="1"/>
  <c r="AL168" i="37"/>
  <c r="AL56" i="5"/>
  <c r="AH12" i="27"/>
  <c r="AH57" i="5"/>
  <c r="AG14" i="37"/>
  <c r="AG63" i="37" s="1"/>
  <c r="AG112" i="37" s="1"/>
  <c r="AG12" i="26"/>
  <c r="AG69" i="5"/>
  <c r="AG58" i="5"/>
  <c r="AL11" i="36"/>
  <c r="AL70" i="37"/>
  <c r="AL78" i="37" s="1"/>
  <c r="AL16" i="27"/>
  <c r="AL16" i="26"/>
  <c r="AM70" i="37"/>
  <c r="AM168" i="37"/>
  <c r="AM119" i="37"/>
  <c r="AM21" i="37"/>
  <c r="AM56" i="5"/>
  <c r="AM11" i="36"/>
  <c r="AM37" i="5"/>
  <c r="AM16" i="27"/>
  <c r="AM16" i="26"/>
  <c r="AN39" i="5"/>
  <c r="AY61" i="7"/>
  <c r="AO35" i="5"/>
  <c r="AO2" i="4"/>
  <c r="AQ18" i="7"/>
  <c r="AQ104" i="7" s="1"/>
  <c r="BX22" i="7"/>
  <c r="AM6" i="28"/>
  <c r="H171" i="37" l="1"/>
  <c r="H191" i="37"/>
  <c r="H177" i="37"/>
  <c r="I162" i="37"/>
  <c r="AL110" i="37"/>
  <c r="AL9" i="27"/>
  <c r="AL9" i="39"/>
  <c r="AL9" i="26"/>
  <c r="AN16" i="39"/>
  <c r="AM9" i="27"/>
  <c r="AM9" i="39"/>
  <c r="AM9" i="26"/>
  <c r="AG27" i="39"/>
  <c r="AC39" i="36"/>
  <c r="AD39" i="36"/>
  <c r="AF39" i="36"/>
  <c r="X163" i="37"/>
  <c r="X114" i="37"/>
  <c r="C164" i="37"/>
  <c r="C172" i="37" s="1"/>
  <c r="B172" i="37"/>
  <c r="K65" i="37"/>
  <c r="K114" i="37"/>
  <c r="AL159" i="37"/>
  <c r="Y163" i="37"/>
  <c r="AL61" i="37"/>
  <c r="Y65" i="37"/>
  <c r="AL12" i="37"/>
  <c r="AL23" i="39" s="1"/>
  <c r="AI12" i="27"/>
  <c r="AI57" i="5"/>
  <c r="G39" i="32"/>
  <c r="AK43" i="5" s="1"/>
  <c r="F40" i="32"/>
  <c r="AJ13" i="36"/>
  <c r="AJ59" i="5"/>
  <c r="AJ12" i="39" s="1"/>
  <c r="AJ46" i="5"/>
  <c r="AG22" i="36"/>
  <c r="AG27" i="36" s="1"/>
  <c r="AG27" i="27"/>
  <c r="AG27" i="26"/>
  <c r="AG87" i="5"/>
  <c r="AL176" i="37"/>
  <c r="AH14" i="37"/>
  <c r="AH63" i="37" s="1"/>
  <c r="AH112" i="37" s="1"/>
  <c r="AH12" i="26"/>
  <c r="AH58" i="5"/>
  <c r="AH69" i="5"/>
  <c r="AM110" i="37"/>
  <c r="AM159" i="37"/>
  <c r="AM61" i="37"/>
  <c r="AM127" i="37"/>
  <c r="AM78" i="37"/>
  <c r="AM176" i="37"/>
  <c r="AN70" i="37"/>
  <c r="AN119" i="37"/>
  <c r="AN168" i="37"/>
  <c r="AM29" i="37"/>
  <c r="AN21" i="37"/>
  <c r="AM12" i="37"/>
  <c r="AM23" i="39" s="1"/>
  <c r="AN56" i="5"/>
  <c r="AN11" i="36"/>
  <c r="J30" i="5"/>
  <c r="AN16" i="27"/>
  <c r="AN16" i="26"/>
  <c r="AN37" i="5"/>
  <c r="AO39" i="5"/>
  <c r="AZ61" i="7"/>
  <c r="AR18" i="7"/>
  <c r="AR104" i="7" s="1"/>
  <c r="BY22" i="7"/>
  <c r="AN6" i="28"/>
  <c r="I191" i="37" l="1"/>
  <c r="J162" i="37"/>
  <c r="I171" i="37"/>
  <c r="I177" i="37"/>
  <c r="AO16" i="39"/>
  <c r="AN9" i="39"/>
  <c r="AN9" i="26"/>
  <c r="AN9" i="27"/>
  <c r="AH27" i="39"/>
  <c r="AG39" i="36"/>
  <c r="D164" i="37"/>
  <c r="E164" i="37" s="1"/>
  <c r="AJ12" i="27"/>
  <c r="AJ57" i="5"/>
  <c r="G40" i="32"/>
  <c r="AL43" i="5" s="1"/>
  <c r="F41" i="32"/>
  <c r="AK13" i="36"/>
  <c r="AK59" i="5"/>
  <c r="AK12" i="39" s="1"/>
  <c r="AK46" i="5"/>
  <c r="AH22" i="36"/>
  <c r="AH27" i="36" s="1"/>
  <c r="AH27" i="26"/>
  <c r="AH27" i="27"/>
  <c r="AH87" i="5"/>
  <c r="AI14" i="37"/>
  <c r="AI63" i="37" s="1"/>
  <c r="AI112" i="37" s="1"/>
  <c r="AI12" i="26"/>
  <c r="AI69" i="5"/>
  <c r="AI58" i="5"/>
  <c r="AN127" i="37"/>
  <c r="AO119" i="37"/>
  <c r="AO70" i="37"/>
  <c r="AO168" i="37"/>
  <c r="AN176" i="37"/>
  <c r="AN78" i="37"/>
  <c r="AN159" i="37"/>
  <c r="AN61" i="37"/>
  <c r="AN110" i="37"/>
  <c r="AN29" i="37"/>
  <c r="AO21" i="37"/>
  <c r="AN12" i="37"/>
  <c r="AN23" i="39" s="1"/>
  <c r="AO56" i="5"/>
  <c r="AO11" i="36"/>
  <c r="AO16" i="26"/>
  <c r="AO37" i="5"/>
  <c r="AO16" i="27"/>
  <c r="BA61" i="7"/>
  <c r="AS18" i="7"/>
  <c r="AS104" i="7" s="1"/>
  <c r="BZ22" i="7"/>
  <c r="AO6" i="28"/>
  <c r="J171" i="37" l="1"/>
  <c r="J191" i="37"/>
  <c r="K162" i="37"/>
  <c r="J177" i="37"/>
  <c r="AO9" i="39"/>
  <c r="AO9" i="26"/>
  <c r="AO9" i="27"/>
  <c r="AI27" i="39"/>
  <c r="AH39" i="36"/>
  <c r="D172" i="37"/>
  <c r="F164" i="37"/>
  <c r="E172" i="37"/>
  <c r="AK12" i="27"/>
  <c r="AK57" i="5"/>
  <c r="AI22" i="36"/>
  <c r="AI27" i="36" s="1"/>
  <c r="AI87" i="5"/>
  <c r="AI27" i="27"/>
  <c r="AI27" i="26"/>
  <c r="G41" i="32"/>
  <c r="AM43" i="5" s="1"/>
  <c r="F42" i="32"/>
  <c r="AL13" i="36"/>
  <c r="AL59" i="5"/>
  <c r="AL12" i="39" s="1"/>
  <c r="AL46" i="5"/>
  <c r="AJ14" i="37"/>
  <c r="AJ63" i="37" s="1"/>
  <c r="AJ112" i="37" s="1"/>
  <c r="AJ69" i="5"/>
  <c r="AJ58" i="5"/>
  <c r="AJ12" i="26"/>
  <c r="AO127" i="37"/>
  <c r="AO176" i="37"/>
  <c r="AO159" i="37"/>
  <c r="AO61" i="37"/>
  <c r="AO110" i="37"/>
  <c r="AO78" i="37"/>
  <c r="AO29" i="37"/>
  <c r="AO12" i="37"/>
  <c r="AO23" i="39" s="1"/>
  <c r="BB61" i="7"/>
  <c r="AT18" i="7"/>
  <c r="AT104" i="7" s="1"/>
  <c r="CA22" i="7"/>
  <c r="K177" i="37" l="1"/>
  <c r="K191" i="37"/>
  <c r="L162" i="37"/>
  <c r="K171" i="37"/>
  <c r="AJ27" i="39"/>
  <c r="AI39" i="36"/>
  <c r="G164" i="37"/>
  <c r="F172" i="37"/>
  <c r="AM13" i="36"/>
  <c r="AM59" i="5"/>
  <c r="AM12" i="39" s="1"/>
  <c r="AM46" i="5"/>
  <c r="AK14" i="37"/>
  <c r="AK63" i="37" s="1"/>
  <c r="AK112" i="37" s="1"/>
  <c r="AK12" i="26"/>
  <c r="AK69" i="5"/>
  <c r="AK58" i="5"/>
  <c r="F43" i="32"/>
  <c r="G43" i="32" s="1"/>
  <c r="AO43" i="5" s="1"/>
  <c r="G42" i="32"/>
  <c r="AN43" i="5" s="1"/>
  <c r="AJ22" i="36"/>
  <c r="AJ27" i="36" s="1"/>
  <c r="AJ27" i="26"/>
  <c r="AJ87" i="5"/>
  <c r="AJ27" i="27"/>
  <c r="AL12" i="27"/>
  <c r="AL57" i="5"/>
  <c r="BC61" i="7"/>
  <c r="AU18" i="7"/>
  <c r="AU104" i="7" s="1"/>
  <c r="L191" i="37" l="1"/>
  <c r="L177" i="37"/>
  <c r="L171" i="37"/>
  <c r="M162" i="37"/>
  <c r="AK27" i="39"/>
  <c r="AJ39" i="36"/>
  <c r="H164" i="37"/>
  <c r="G172" i="37"/>
  <c r="AK22" i="36"/>
  <c r="AK27" i="36" s="1"/>
  <c r="AK87" i="5"/>
  <c r="AK27" i="27"/>
  <c r="AK27" i="26"/>
  <c r="AN13" i="36"/>
  <c r="AN59" i="5"/>
  <c r="AN12" i="39" s="1"/>
  <c r="AN46" i="5"/>
  <c r="AL12" i="26"/>
  <c r="AL58" i="5"/>
  <c r="AL69" i="5"/>
  <c r="AL14" i="37"/>
  <c r="AL63" i="37" s="1"/>
  <c r="AL112" i="37" s="1"/>
  <c r="AM12" i="27"/>
  <c r="AM57" i="5"/>
  <c r="AO13" i="36"/>
  <c r="AO59" i="5"/>
  <c r="AO12" i="39" s="1"/>
  <c r="AO46" i="5"/>
  <c r="BD61" i="7"/>
  <c r="AV18" i="7"/>
  <c r="AV104" i="7" s="1"/>
  <c r="N162" i="37" l="1"/>
  <c r="M191" i="37"/>
  <c r="M171" i="37"/>
  <c r="M177" i="37"/>
  <c r="AL27" i="39"/>
  <c r="AK39" i="36"/>
  <c r="I164" i="37"/>
  <c r="H172" i="37"/>
  <c r="AL22" i="36"/>
  <c r="AL27" i="36" s="1"/>
  <c r="AL27" i="26"/>
  <c r="AL27" i="27"/>
  <c r="AL87" i="5"/>
  <c r="AM14" i="37"/>
  <c r="AM63" i="37" s="1"/>
  <c r="AM112" i="37" s="1"/>
  <c r="AM69" i="5"/>
  <c r="AM58" i="5"/>
  <c r="AM12" i="26"/>
  <c r="AN12" i="27"/>
  <c r="AN57" i="5"/>
  <c r="AO12" i="27"/>
  <c r="AO57" i="5"/>
  <c r="BE61" i="7"/>
  <c r="AW18" i="7"/>
  <c r="AW104" i="7" s="1"/>
  <c r="N171" i="37" l="1"/>
  <c r="O162" i="37"/>
  <c r="N177" i="37"/>
  <c r="N191" i="37"/>
  <c r="AM27" i="39"/>
  <c r="AL39" i="36"/>
  <c r="J164" i="37"/>
  <c r="I172" i="37"/>
  <c r="AN14" i="37"/>
  <c r="AN63" i="37" s="1"/>
  <c r="AN112" i="37" s="1"/>
  <c r="AN58" i="5"/>
  <c r="AN69" i="5"/>
  <c r="AN12" i="26"/>
  <c r="AM22" i="36"/>
  <c r="AM27" i="36" s="1"/>
  <c r="AM27" i="27"/>
  <c r="AM27" i="26"/>
  <c r="AM87" i="5"/>
  <c r="AO14" i="37"/>
  <c r="AO63" i="37" s="1"/>
  <c r="AO112" i="37" s="1"/>
  <c r="AO58" i="5"/>
  <c r="AO69" i="5"/>
  <c r="AO12" i="26"/>
  <c r="BF61" i="7"/>
  <c r="AX18" i="7"/>
  <c r="AX104" i="7" s="1"/>
  <c r="O171" i="37" l="1"/>
  <c r="O177" i="37"/>
  <c r="P162" i="37"/>
  <c r="O191" i="37"/>
  <c r="AO27" i="39"/>
  <c r="AN27" i="39"/>
  <c r="AM39" i="36"/>
  <c r="K164" i="37"/>
  <c r="J172" i="37"/>
  <c r="AN22" i="36"/>
  <c r="AN27" i="36" s="1"/>
  <c r="AN27" i="26"/>
  <c r="AN87" i="5"/>
  <c r="AN27" i="27"/>
  <c r="AO22" i="36"/>
  <c r="AO27" i="36" s="1"/>
  <c r="AO27" i="27"/>
  <c r="AO27" i="26"/>
  <c r="AO87" i="5"/>
  <c r="BG61" i="7"/>
  <c r="AY18" i="7"/>
  <c r="AY104" i="7" s="1"/>
  <c r="Q162" i="37" l="1"/>
  <c r="P171" i="37"/>
  <c r="P191" i="37"/>
  <c r="P177" i="37"/>
  <c r="AO39" i="36"/>
  <c r="AN39" i="36"/>
  <c r="L164" i="37"/>
  <c r="K172" i="37"/>
  <c r="BH61" i="7"/>
  <c r="AZ18" i="7"/>
  <c r="AZ104" i="7" s="1"/>
  <c r="Q191" i="37" l="1"/>
  <c r="Q171" i="37"/>
  <c r="Q177" i="37"/>
  <c r="R162" i="37"/>
  <c r="M164" i="37"/>
  <c r="L172" i="37"/>
  <c r="BI61" i="7"/>
  <c r="B17" i="26"/>
  <c r="B18" i="26" s="1"/>
  <c r="B17" i="27"/>
  <c r="B18" i="27" s="1"/>
  <c r="B7" i="28"/>
  <c r="BA18" i="7"/>
  <c r="BA104" i="7" s="1"/>
  <c r="S162" i="37" l="1"/>
  <c r="R171" i="37"/>
  <c r="R177" i="37"/>
  <c r="R191" i="37"/>
  <c r="N164" i="37"/>
  <c r="M172" i="37"/>
  <c r="B76" i="5"/>
  <c r="B77" i="5" s="1"/>
  <c r="B29" i="27"/>
  <c r="B39" i="27" s="1"/>
  <c r="B63" i="5"/>
  <c r="B64" i="5" s="1"/>
  <c r="BJ61" i="7"/>
  <c r="B89" i="5"/>
  <c r="B99" i="5" s="1"/>
  <c r="B29" i="26"/>
  <c r="S9" i="4"/>
  <c r="B50" i="5"/>
  <c r="B51" i="5" s="1"/>
  <c r="C20" i="7"/>
  <c r="BB18" i="7"/>
  <c r="BB104" i="7" s="1"/>
  <c r="T162" i="37" l="1"/>
  <c r="S171" i="37"/>
  <c r="S191" i="37"/>
  <c r="S177" i="37"/>
  <c r="O164" i="37"/>
  <c r="N172" i="37"/>
  <c r="C33" i="7"/>
  <c r="C34" i="7" s="1"/>
  <c r="C63" i="7"/>
  <c r="C106" i="7"/>
  <c r="BK61" i="7"/>
  <c r="B39" i="26"/>
  <c r="H9" i="4"/>
  <c r="P9" i="4"/>
  <c r="E9" i="4"/>
  <c r="I9" i="4"/>
  <c r="AA9" i="4"/>
  <c r="AD9" i="4"/>
  <c r="F9" i="4"/>
  <c r="Q9" i="4"/>
  <c r="C31" i="7"/>
  <c r="BC18" i="7"/>
  <c r="BC104" i="7" s="1"/>
  <c r="T171" i="37" l="1"/>
  <c r="U162" i="37"/>
  <c r="T177" i="37"/>
  <c r="T191" i="37"/>
  <c r="P164" i="37"/>
  <c r="O172" i="37"/>
  <c r="C119" i="7"/>
  <c r="C120" i="7" s="1"/>
  <c r="C117" i="7"/>
  <c r="C74" i="7"/>
  <c r="C76" i="7"/>
  <c r="C77" i="7" s="1"/>
  <c r="BL61" i="7"/>
  <c r="R9" i="4"/>
  <c r="Y9" i="4"/>
  <c r="AB9" i="4"/>
  <c r="Z9" i="4"/>
  <c r="D9" i="4"/>
  <c r="O9" i="4"/>
  <c r="C9" i="4"/>
  <c r="U9" i="4"/>
  <c r="T9" i="4"/>
  <c r="X9" i="4"/>
  <c r="AC9" i="4"/>
  <c r="V9" i="4"/>
  <c r="J9" i="4"/>
  <c r="M9" i="4"/>
  <c r="G9" i="4"/>
  <c r="BD18" i="7"/>
  <c r="BD104" i="7" s="1"/>
  <c r="V162" i="37" l="1"/>
  <c r="U191" i="37"/>
  <c r="U171" i="37"/>
  <c r="U177" i="37"/>
  <c r="Q164" i="37"/>
  <c r="P172" i="37"/>
  <c r="BM61" i="7"/>
  <c r="N9" i="4"/>
  <c r="K9" i="4"/>
  <c r="L9" i="4"/>
  <c r="W9" i="4"/>
  <c r="BE18" i="7"/>
  <c r="BE104" i="7" s="1"/>
  <c r="V191" i="37" l="1"/>
  <c r="W162" i="37"/>
  <c r="V171" i="37"/>
  <c r="V177" i="37"/>
  <c r="R164" i="37"/>
  <c r="Q172" i="37"/>
  <c r="BN61" i="7"/>
  <c r="AE9" i="4"/>
  <c r="AF9" i="4"/>
  <c r="BF18" i="7"/>
  <c r="BF104" i="7" s="1"/>
  <c r="W177" i="37" l="1"/>
  <c r="W191" i="37"/>
  <c r="W171" i="37"/>
  <c r="X162" i="37"/>
  <c r="S164" i="37"/>
  <c r="R172" i="37"/>
  <c r="Y171" i="37"/>
  <c r="BO61" i="7"/>
  <c r="BG18" i="7"/>
  <c r="BG104" i="7" s="1"/>
  <c r="Y162" i="37" l="1"/>
  <c r="X191" i="37"/>
  <c r="X171" i="37"/>
  <c r="X177" i="37"/>
  <c r="T164" i="37"/>
  <c r="S172" i="37"/>
  <c r="Z171" i="37"/>
  <c r="BP61" i="7"/>
  <c r="AG9" i="4"/>
  <c r="BH18" i="7"/>
  <c r="BH104" i="7" s="1"/>
  <c r="Z162" i="37" l="1"/>
  <c r="Y191" i="37"/>
  <c r="Y177" i="37"/>
  <c r="U164" i="37"/>
  <c r="T172" i="37"/>
  <c r="AA171" i="37"/>
  <c r="BQ61" i="7"/>
  <c r="BI18" i="7"/>
  <c r="BI104" i="7" s="1"/>
  <c r="Z177" i="37" l="1"/>
  <c r="AA162" i="37"/>
  <c r="Z191" i="37"/>
  <c r="V164" i="37"/>
  <c r="U172" i="37"/>
  <c r="AB171" i="37"/>
  <c r="BR61" i="7"/>
  <c r="AH9" i="4"/>
  <c r="BJ18" i="7"/>
  <c r="BJ104" i="7" s="1"/>
  <c r="AB162" i="37" l="1"/>
  <c r="AA177" i="37"/>
  <c r="AA191" i="37"/>
  <c r="W164" i="37"/>
  <c r="V172" i="37"/>
  <c r="AC171" i="37"/>
  <c r="BS61" i="7"/>
  <c r="BK18" i="7"/>
  <c r="BK104" i="7" s="1"/>
  <c r="AB177" i="37" l="1"/>
  <c r="AB191" i="37"/>
  <c r="AC162" i="37"/>
  <c r="X164" i="37"/>
  <c r="W172" i="37"/>
  <c r="AD171" i="37"/>
  <c r="BT61" i="7"/>
  <c r="BL18" i="7"/>
  <c r="BL104" i="7" s="1"/>
  <c r="AD162" i="37" l="1"/>
  <c r="AC191" i="37"/>
  <c r="AC177" i="37"/>
  <c r="Y164" i="37"/>
  <c r="X172" i="37"/>
  <c r="AE171" i="37"/>
  <c r="BU61" i="7"/>
  <c r="AI9" i="4"/>
  <c r="BM18" i="7"/>
  <c r="BM104" i="7" s="1"/>
  <c r="AD177" i="37" l="1"/>
  <c r="AD191" i="37"/>
  <c r="AE162" i="37"/>
  <c r="Z164" i="37"/>
  <c r="Y172" i="37"/>
  <c r="AF171" i="37"/>
  <c r="BV61" i="7"/>
  <c r="BN18" i="7"/>
  <c r="BN104" i="7" s="1"/>
  <c r="AF162" i="37" l="1"/>
  <c r="AE191" i="37"/>
  <c r="AE177" i="37"/>
  <c r="AA164" i="37"/>
  <c r="Z172" i="37"/>
  <c r="AG171" i="37"/>
  <c r="BW61" i="7"/>
  <c r="AJ9" i="4"/>
  <c r="AL9" i="4"/>
  <c r="BO18" i="7"/>
  <c r="BO104" i="7" s="1"/>
  <c r="AG162" i="37" l="1"/>
  <c r="AF177" i="37"/>
  <c r="AF191" i="37"/>
  <c r="AB164" i="37"/>
  <c r="AA172" i="37"/>
  <c r="AH171" i="37"/>
  <c r="BX61" i="7"/>
  <c r="AK9" i="4"/>
  <c r="BP18" i="7"/>
  <c r="BP104" i="7" s="1"/>
  <c r="AG191" i="37" l="1"/>
  <c r="AH162" i="37"/>
  <c r="AG177" i="37"/>
  <c r="AC164" i="37"/>
  <c r="AB172" i="37"/>
  <c r="AI171" i="37"/>
  <c r="BY61" i="7"/>
  <c r="BQ18" i="7"/>
  <c r="BQ104" i="7" s="1"/>
  <c r="AH177" i="37" l="1"/>
  <c r="AH191" i="37"/>
  <c r="AI162" i="37"/>
  <c r="AD164" i="37"/>
  <c r="AC172" i="37"/>
  <c r="AJ171" i="37"/>
  <c r="BZ61" i="7"/>
  <c r="AM9" i="4"/>
  <c r="BR18" i="7"/>
  <c r="BR104" i="7" s="1"/>
  <c r="AI177" i="37" l="1"/>
  <c r="AI191" i="37"/>
  <c r="AJ162" i="37"/>
  <c r="AE164" i="37"/>
  <c r="AD172" i="37"/>
  <c r="AK171" i="37"/>
  <c r="CA61" i="7"/>
  <c r="BS18" i="7"/>
  <c r="BS104" i="7" s="1"/>
  <c r="AJ177" i="37" l="1"/>
  <c r="AK162" i="37"/>
  <c r="AJ191" i="37"/>
  <c r="AF164" i="37"/>
  <c r="AE172" i="37"/>
  <c r="AL171" i="37"/>
  <c r="B8" i="4"/>
  <c r="C34" i="4" s="1"/>
  <c r="AO9" i="4"/>
  <c r="AN9" i="4"/>
  <c r="BT18" i="7"/>
  <c r="BT104" i="7" s="1"/>
  <c r="AK177" i="37" l="1"/>
  <c r="AL162" i="37"/>
  <c r="AK191" i="37"/>
  <c r="AG164" i="37"/>
  <c r="AF172" i="37"/>
  <c r="AM171" i="37"/>
  <c r="G19" i="32"/>
  <c r="Q43" i="5" s="1"/>
  <c r="G4" i="32"/>
  <c r="B43" i="5" s="1"/>
  <c r="G11" i="32"/>
  <c r="I43" i="5" s="1"/>
  <c r="G6" i="32"/>
  <c r="D43" i="5" s="1"/>
  <c r="G7" i="32"/>
  <c r="E43" i="5" s="1"/>
  <c r="G20" i="32"/>
  <c r="R43" i="5" s="1"/>
  <c r="G13" i="32"/>
  <c r="K43" i="5" s="1"/>
  <c r="G10" i="32"/>
  <c r="H43" i="5" s="1"/>
  <c r="G21" i="32"/>
  <c r="S43" i="5" s="1"/>
  <c r="G22" i="32"/>
  <c r="T43" i="5" s="1"/>
  <c r="G8" i="32"/>
  <c r="F43" i="5" s="1"/>
  <c r="G17" i="32"/>
  <c r="O43" i="5" s="1"/>
  <c r="G12" i="32"/>
  <c r="J43" i="5" s="1"/>
  <c r="G9" i="32"/>
  <c r="G43" i="5" s="1"/>
  <c r="G5" i="32"/>
  <c r="C43" i="5" s="1"/>
  <c r="G14" i="32"/>
  <c r="L43" i="5" s="1"/>
  <c r="G23" i="32"/>
  <c r="U43" i="5" s="1"/>
  <c r="G18" i="32"/>
  <c r="P43" i="5" s="1"/>
  <c r="G16" i="32"/>
  <c r="N43" i="5" s="1"/>
  <c r="G24" i="32"/>
  <c r="V43" i="5" s="1"/>
  <c r="G15" i="32"/>
  <c r="M43" i="5" s="1"/>
  <c r="G25" i="32"/>
  <c r="W43" i="5" s="1"/>
  <c r="G26" i="32"/>
  <c r="X43" i="5" s="1"/>
  <c r="G27" i="32"/>
  <c r="Y43" i="5" s="1"/>
  <c r="G28" i="32"/>
  <c r="Z43" i="5" s="1"/>
  <c r="G29" i="32"/>
  <c r="AA43" i="5" s="1"/>
  <c r="G30" i="32"/>
  <c r="AB43" i="5" s="1"/>
  <c r="B28" i="4"/>
  <c r="M4" i="5"/>
  <c r="BU18" i="7"/>
  <c r="BU104" i="7" s="1"/>
  <c r="AL191" i="37" l="1"/>
  <c r="AL177" i="37"/>
  <c r="AM162" i="37"/>
  <c r="H13" i="36"/>
  <c r="K13" i="36"/>
  <c r="R13" i="36"/>
  <c r="E13" i="36"/>
  <c r="D13" i="36"/>
  <c r="V13" i="36"/>
  <c r="I13" i="36"/>
  <c r="B13" i="36"/>
  <c r="C14" i="36" s="1"/>
  <c r="W13" i="36"/>
  <c r="Q13" i="36"/>
  <c r="U13" i="36"/>
  <c r="G13" i="36"/>
  <c r="N13" i="36"/>
  <c r="J13" i="36"/>
  <c r="C13" i="36"/>
  <c r="O13" i="36"/>
  <c r="L13" i="36"/>
  <c r="AA13" i="36"/>
  <c r="F13" i="36"/>
  <c r="P13" i="36"/>
  <c r="Y13" i="36"/>
  <c r="T13" i="36"/>
  <c r="M13" i="36"/>
  <c r="AB13" i="36"/>
  <c r="Z13" i="36"/>
  <c r="X13" i="36"/>
  <c r="S13" i="36"/>
  <c r="AH164" i="37"/>
  <c r="AG172" i="37"/>
  <c r="AN171" i="37"/>
  <c r="AA59" i="5"/>
  <c r="AA12" i="39" s="1"/>
  <c r="AA46" i="5"/>
  <c r="O59" i="5"/>
  <c r="O12" i="39" s="1"/>
  <c r="O46" i="5"/>
  <c r="F59" i="5"/>
  <c r="F12" i="39" s="1"/>
  <c r="F46" i="5"/>
  <c r="T59" i="5"/>
  <c r="T12" i="39" s="1"/>
  <c r="T46" i="5"/>
  <c r="S59" i="5"/>
  <c r="S12" i="39" s="1"/>
  <c r="S46" i="5"/>
  <c r="H59" i="5"/>
  <c r="H12" i="39" s="1"/>
  <c r="H46" i="5"/>
  <c r="J59" i="5"/>
  <c r="J12" i="39" s="1"/>
  <c r="J46" i="5"/>
  <c r="Z59" i="5"/>
  <c r="Z12" i="39" s="1"/>
  <c r="Z46" i="5"/>
  <c r="K59" i="5"/>
  <c r="K12" i="39" s="1"/>
  <c r="K46" i="5"/>
  <c r="W59" i="5"/>
  <c r="W12" i="39" s="1"/>
  <c r="W46" i="5"/>
  <c r="R59" i="5"/>
  <c r="R12" i="39" s="1"/>
  <c r="R46" i="5"/>
  <c r="AB59" i="5"/>
  <c r="AB12" i="39" s="1"/>
  <c r="AB46" i="5"/>
  <c r="M59" i="5"/>
  <c r="M12" i="39" s="1"/>
  <c r="M46" i="5"/>
  <c r="E59" i="5"/>
  <c r="E12" i="39" s="1"/>
  <c r="E46" i="5"/>
  <c r="P59" i="5"/>
  <c r="P12" i="39" s="1"/>
  <c r="P46" i="5"/>
  <c r="D59" i="5"/>
  <c r="D12" i="39" s="1"/>
  <c r="D46" i="5"/>
  <c r="G59" i="5"/>
  <c r="G12" i="39" s="1"/>
  <c r="G46" i="5"/>
  <c r="X59" i="5"/>
  <c r="X12" i="39" s="1"/>
  <c r="X46" i="5"/>
  <c r="V59" i="5"/>
  <c r="V12" i="39" s="1"/>
  <c r="V46" i="5"/>
  <c r="N59" i="5"/>
  <c r="N12" i="39" s="1"/>
  <c r="N46" i="5"/>
  <c r="I59" i="5"/>
  <c r="I12" i="39" s="1"/>
  <c r="I46" i="5"/>
  <c r="Y59" i="5"/>
  <c r="Y12" i="39" s="1"/>
  <c r="Y46" i="5"/>
  <c r="L59" i="5"/>
  <c r="L12" i="39" s="1"/>
  <c r="L46" i="5"/>
  <c r="B59" i="5"/>
  <c r="B12" i="39" s="1"/>
  <c r="C13" i="39" s="1"/>
  <c r="B46" i="5"/>
  <c r="C47" i="5" s="1"/>
  <c r="U59" i="5"/>
  <c r="U12" i="39" s="1"/>
  <c r="U46" i="5"/>
  <c r="C59" i="5"/>
  <c r="C12" i="39" s="1"/>
  <c r="C46" i="5"/>
  <c r="Q59" i="5"/>
  <c r="Q12" i="39" s="1"/>
  <c r="Q46" i="5"/>
  <c r="C27" i="4"/>
  <c r="C18" i="4" s="1"/>
  <c r="C19" i="4" s="1"/>
  <c r="C26" i="4"/>
  <c r="BV18" i="7"/>
  <c r="BV104" i="7" s="1"/>
  <c r="AM177" i="37" l="1"/>
  <c r="AM191" i="37"/>
  <c r="AN162" i="37"/>
  <c r="B17" i="36"/>
  <c r="B19" i="36" s="1"/>
  <c r="D14" i="36"/>
  <c r="D16" i="36" s="1"/>
  <c r="C14" i="39"/>
  <c r="D13" i="39"/>
  <c r="AI164" i="37"/>
  <c r="AH172" i="37"/>
  <c r="AO171" i="37"/>
  <c r="C16" i="36"/>
  <c r="E14" i="36"/>
  <c r="J12" i="27"/>
  <c r="J57" i="5"/>
  <c r="J14" i="37" s="1"/>
  <c r="J63" i="37" s="1"/>
  <c r="J112" i="37" s="1"/>
  <c r="I12" i="27"/>
  <c r="I57" i="5"/>
  <c r="I14" i="37" s="1"/>
  <c r="I63" i="37" s="1"/>
  <c r="I112" i="37" s="1"/>
  <c r="H12" i="27"/>
  <c r="H57" i="5"/>
  <c r="H14" i="37" s="1"/>
  <c r="H63" i="37" s="1"/>
  <c r="H112" i="37" s="1"/>
  <c r="C12" i="27"/>
  <c r="C57" i="5"/>
  <c r="C14" i="37" s="1"/>
  <c r="C63" i="37" s="1"/>
  <c r="C112" i="37" s="1"/>
  <c r="R12" i="27"/>
  <c r="R57" i="5"/>
  <c r="R14" i="37" s="1"/>
  <c r="R63" i="37" s="1"/>
  <c r="R112" i="37" s="1"/>
  <c r="E12" i="27"/>
  <c r="E57" i="5"/>
  <c r="E14" i="37" s="1"/>
  <c r="E63" i="37" s="1"/>
  <c r="E112" i="37" s="1"/>
  <c r="Q12" i="27"/>
  <c r="Q57" i="5"/>
  <c r="Q14" i="37" s="1"/>
  <c r="Q63" i="37" s="1"/>
  <c r="Q112" i="37" s="1"/>
  <c r="N12" i="27"/>
  <c r="N57" i="5"/>
  <c r="N14" i="37" s="1"/>
  <c r="N63" i="37" s="1"/>
  <c r="N112" i="37" s="1"/>
  <c r="M12" i="27"/>
  <c r="M57" i="5"/>
  <c r="M14" i="37" s="1"/>
  <c r="M63" i="37" s="1"/>
  <c r="M112" i="37" s="1"/>
  <c r="V12" i="27"/>
  <c r="V57" i="5"/>
  <c r="V14" i="37" s="1"/>
  <c r="V63" i="37" s="1"/>
  <c r="V112" i="37" s="1"/>
  <c r="AB12" i="27"/>
  <c r="AB57" i="5"/>
  <c r="AB14" i="37" s="1"/>
  <c r="AB63" i="37" s="1"/>
  <c r="AB112" i="37" s="1"/>
  <c r="S12" i="27"/>
  <c r="S57" i="5"/>
  <c r="S14" i="37" s="1"/>
  <c r="S63" i="37" s="1"/>
  <c r="S112" i="37" s="1"/>
  <c r="U12" i="27"/>
  <c r="U57" i="5"/>
  <c r="U14" i="37" s="1"/>
  <c r="U63" i="37" s="1"/>
  <c r="U112" i="37" s="1"/>
  <c r="X12" i="27"/>
  <c r="X57" i="5"/>
  <c r="X14" i="37" s="1"/>
  <c r="X63" i="37" s="1"/>
  <c r="X112" i="37" s="1"/>
  <c r="T12" i="27"/>
  <c r="T57" i="5"/>
  <c r="T14" i="37" s="1"/>
  <c r="T63" i="37" s="1"/>
  <c r="T112" i="37" s="1"/>
  <c r="C6" i="10"/>
  <c r="C12" i="10" s="1"/>
  <c r="D47" i="5"/>
  <c r="G12" i="27"/>
  <c r="G57" i="5"/>
  <c r="G14" i="37" s="1"/>
  <c r="G63" i="37" s="1"/>
  <c r="G112" i="37" s="1"/>
  <c r="W12" i="27"/>
  <c r="W57" i="5"/>
  <c r="W14" i="37" s="1"/>
  <c r="W63" i="37" s="1"/>
  <c r="W112" i="37" s="1"/>
  <c r="F12" i="27"/>
  <c r="F57" i="5"/>
  <c r="F14" i="37" s="1"/>
  <c r="F63" i="37" s="1"/>
  <c r="F112" i="37" s="1"/>
  <c r="L12" i="27"/>
  <c r="L57" i="5"/>
  <c r="L14" i="37" s="1"/>
  <c r="L63" i="37" s="1"/>
  <c r="L112" i="37" s="1"/>
  <c r="D12" i="27"/>
  <c r="D57" i="5"/>
  <c r="D14" i="37" s="1"/>
  <c r="D63" i="37" s="1"/>
  <c r="D112" i="37" s="1"/>
  <c r="K12" i="27"/>
  <c r="K57" i="5"/>
  <c r="K14" i="37" s="1"/>
  <c r="K63" i="37" s="1"/>
  <c r="K112" i="37" s="1"/>
  <c r="O12" i="27"/>
  <c r="O57" i="5"/>
  <c r="O14" i="37" s="1"/>
  <c r="O63" i="37" s="1"/>
  <c r="O112" i="37" s="1"/>
  <c r="Y12" i="27"/>
  <c r="Y57" i="5"/>
  <c r="Y14" i="37" s="1"/>
  <c r="Y63" i="37" s="1"/>
  <c r="Y112" i="37" s="1"/>
  <c r="P12" i="27"/>
  <c r="P57" i="5"/>
  <c r="P14" i="37" s="1"/>
  <c r="P63" i="37" s="1"/>
  <c r="P112" i="37" s="1"/>
  <c r="Z12" i="27"/>
  <c r="Z57" i="5"/>
  <c r="Z14" i="37" s="1"/>
  <c r="Z63" i="37" s="1"/>
  <c r="Z112" i="37" s="1"/>
  <c r="AA12" i="27"/>
  <c r="AA57" i="5"/>
  <c r="AA14" i="37" s="1"/>
  <c r="AA63" i="37" s="1"/>
  <c r="AA112" i="37" s="1"/>
  <c r="C13" i="4"/>
  <c r="C14" i="4" s="1"/>
  <c r="BW18" i="7"/>
  <c r="BW104" i="7" s="1"/>
  <c r="AO162" i="37" l="1"/>
  <c r="AN191" i="37"/>
  <c r="AN177" i="37"/>
  <c r="E13" i="39"/>
  <c r="D14" i="39"/>
  <c r="C17" i="39"/>
  <c r="C18" i="39" s="1"/>
  <c r="C20" i="39"/>
  <c r="AI172" i="37"/>
  <c r="AJ164" i="37"/>
  <c r="B182" i="37"/>
  <c r="C182" i="37" s="1"/>
  <c r="D182" i="37" s="1"/>
  <c r="E182" i="37" s="1"/>
  <c r="F182" i="37" s="1"/>
  <c r="G182" i="37" s="1"/>
  <c r="H182" i="37" s="1"/>
  <c r="I182" i="37" s="1"/>
  <c r="J182" i="37" s="1"/>
  <c r="K182" i="37" s="1"/>
  <c r="L182" i="37" s="1"/>
  <c r="M182" i="37" s="1"/>
  <c r="N182" i="37" s="1"/>
  <c r="O182" i="37" s="1"/>
  <c r="P182" i="37" s="1"/>
  <c r="Q182" i="37" s="1"/>
  <c r="R182" i="37" s="1"/>
  <c r="S182" i="37" s="1"/>
  <c r="T182" i="37" s="1"/>
  <c r="U182" i="37" s="1"/>
  <c r="V182" i="37" s="1"/>
  <c r="W182" i="37" s="1"/>
  <c r="X182" i="37" s="1"/>
  <c r="Y182" i="37" s="1"/>
  <c r="Z182" i="37" s="1"/>
  <c r="AA182" i="37" s="1"/>
  <c r="AB182" i="37" s="1"/>
  <c r="AC182" i="37" s="1"/>
  <c r="AD182" i="37" s="1"/>
  <c r="AE182" i="37" s="1"/>
  <c r="AF182" i="37" s="1"/>
  <c r="AG182" i="37" s="1"/>
  <c r="AH182" i="37" s="1"/>
  <c r="AI182" i="37" s="1"/>
  <c r="AJ182" i="37" s="1"/>
  <c r="AK182" i="37" s="1"/>
  <c r="AL182" i="37" s="1"/>
  <c r="AM182" i="37" s="1"/>
  <c r="AN182" i="37" s="1"/>
  <c r="AO182" i="37" s="1"/>
  <c r="F151" i="37"/>
  <c r="D18" i="36"/>
  <c r="D17" i="36"/>
  <c r="C18" i="36"/>
  <c r="C17" i="36"/>
  <c r="F14" i="36"/>
  <c r="E16" i="36"/>
  <c r="U12" i="26"/>
  <c r="U58" i="5"/>
  <c r="U69" i="5"/>
  <c r="U27" i="39" s="1"/>
  <c r="E12" i="26"/>
  <c r="E58" i="5"/>
  <c r="E69" i="5"/>
  <c r="E27" i="39" s="1"/>
  <c r="D69" i="5"/>
  <c r="D27" i="39" s="1"/>
  <c r="D58" i="5"/>
  <c r="D12" i="26"/>
  <c r="L12" i="26"/>
  <c r="L69" i="5"/>
  <c r="L27" i="39" s="1"/>
  <c r="L58" i="5"/>
  <c r="R12" i="26"/>
  <c r="R69" i="5"/>
  <c r="R27" i="39" s="1"/>
  <c r="R58" i="5"/>
  <c r="X69" i="5"/>
  <c r="X27" i="39" s="1"/>
  <c r="X12" i="26"/>
  <c r="X58" i="5"/>
  <c r="F12" i="26"/>
  <c r="F58" i="5"/>
  <c r="F69" i="5"/>
  <c r="F27" i="39" s="1"/>
  <c r="C12" i="26"/>
  <c r="C69" i="5"/>
  <c r="C27" i="39" s="1"/>
  <c r="C58" i="5"/>
  <c r="AA12" i="26"/>
  <c r="AA58" i="5"/>
  <c r="AA69" i="5"/>
  <c r="AA27" i="39" s="1"/>
  <c r="Q12" i="26"/>
  <c r="Q58" i="5"/>
  <c r="Q69" i="5"/>
  <c r="Q27" i="39" s="1"/>
  <c r="W69" i="5"/>
  <c r="W27" i="39" s="1"/>
  <c r="W12" i="26"/>
  <c r="W58" i="5"/>
  <c r="P58" i="5"/>
  <c r="P12" i="26"/>
  <c r="P69" i="5"/>
  <c r="P27" i="39" s="1"/>
  <c r="V69" i="5"/>
  <c r="V27" i="39" s="1"/>
  <c r="V12" i="26"/>
  <c r="V58" i="5"/>
  <c r="I12" i="26"/>
  <c r="I69" i="5"/>
  <c r="I27" i="39" s="1"/>
  <c r="I58" i="5"/>
  <c r="S58" i="5"/>
  <c r="S12" i="26"/>
  <c r="S69" i="5"/>
  <c r="S27" i="39" s="1"/>
  <c r="Y69" i="5"/>
  <c r="Y27" i="39" s="1"/>
  <c r="Y12" i="26"/>
  <c r="Y58" i="5"/>
  <c r="AB69" i="5"/>
  <c r="AB27" i="39" s="1"/>
  <c r="AB12" i="26"/>
  <c r="AB58" i="5"/>
  <c r="G69" i="5"/>
  <c r="G27" i="39" s="1"/>
  <c r="G58" i="5"/>
  <c r="G12" i="26"/>
  <c r="O69" i="5"/>
  <c r="O27" i="39" s="1"/>
  <c r="O12" i="26"/>
  <c r="O58" i="5"/>
  <c r="J69" i="5"/>
  <c r="J27" i="39" s="1"/>
  <c r="J12" i="26"/>
  <c r="J58" i="5"/>
  <c r="Z58" i="5"/>
  <c r="Z12" i="26"/>
  <c r="Z69" i="5"/>
  <c r="Z27" i="39" s="1"/>
  <c r="H12" i="26"/>
  <c r="H58" i="5"/>
  <c r="H69" i="5"/>
  <c r="H27" i="39" s="1"/>
  <c r="E47" i="5"/>
  <c r="D6" i="10"/>
  <c r="D13" i="10" s="1"/>
  <c r="E13" i="10" s="1"/>
  <c r="F13" i="10" s="1"/>
  <c r="G13" i="10" s="1"/>
  <c r="H13" i="10" s="1"/>
  <c r="I13" i="10" s="1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M12" i="26"/>
  <c r="M58" i="5"/>
  <c r="M69" i="5"/>
  <c r="M27" i="39" s="1"/>
  <c r="D12" i="10"/>
  <c r="C7" i="10"/>
  <c r="C8" i="10" s="1"/>
  <c r="K69" i="5"/>
  <c r="K27" i="39" s="1"/>
  <c r="K12" i="26"/>
  <c r="K58" i="5"/>
  <c r="T12" i="26"/>
  <c r="T69" i="5"/>
  <c r="T27" i="39" s="1"/>
  <c r="T58" i="5"/>
  <c r="N12" i="26"/>
  <c r="N69" i="5"/>
  <c r="N27" i="39" s="1"/>
  <c r="N58" i="5"/>
  <c r="BX18" i="7"/>
  <c r="BX104" i="7" s="1"/>
  <c r="AO191" i="37" l="1"/>
  <c r="AO177" i="37"/>
  <c r="D20" i="39"/>
  <c r="D17" i="39"/>
  <c r="D18" i="39" s="1"/>
  <c r="F13" i="39"/>
  <c r="E14" i="39"/>
  <c r="Y22" i="36"/>
  <c r="Y27" i="36" s="1"/>
  <c r="K22" i="36"/>
  <c r="K27" i="36" s="1"/>
  <c r="S22" i="36"/>
  <c r="S27" i="36" s="1"/>
  <c r="W22" i="36"/>
  <c r="W27" i="36" s="1"/>
  <c r="U22" i="36"/>
  <c r="U27" i="36" s="1"/>
  <c r="Q22" i="36"/>
  <c r="Q27" i="36" s="1"/>
  <c r="X22" i="36"/>
  <c r="X27" i="36" s="1"/>
  <c r="R22" i="36"/>
  <c r="R27" i="36" s="1"/>
  <c r="AA22" i="36"/>
  <c r="AA27" i="36" s="1"/>
  <c r="N22" i="36"/>
  <c r="N27" i="36" s="1"/>
  <c r="L22" i="36"/>
  <c r="L27" i="36" s="1"/>
  <c r="V22" i="36"/>
  <c r="V27" i="36" s="1"/>
  <c r="C22" i="36"/>
  <c r="C27" i="36" s="1"/>
  <c r="J22" i="36"/>
  <c r="J27" i="36" s="1"/>
  <c r="I22" i="36"/>
  <c r="I27" i="36" s="1"/>
  <c r="M22" i="36"/>
  <c r="M27" i="36" s="1"/>
  <c r="O22" i="36"/>
  <c r="O27" i="36" s="1"/>
  <c r="G22" i="36"/>
  <c r="G27" i="36" s="1"/>
  <c r="P22" i="36"/>
  <c r="P27" i="36" s="1"/>
  <c r="Z22" i="36"/>
  <c r="Z27" i="36" s="1"/>
  <c r="AB22" i="36"/>
  <c r="AB27" i="36" s="1"/>
  <c r="F22" i="36"/>
  <c r="F27" i="36" s="1"/>
  <c r="D22" i="36"/>
  <c r="D27" i="36" s="1"/>
  <c r="H22" i="36"/>
  <c r="H27" i="36" s="1"/>
  <c r="T22" i="36"/>
  <c r="T27" i="36" s="1"/>
  <c r="E22" i="36"/>
  <c r="E27" i="36" s="1"/>
  <c r="AK164" i="37"/>
  <c r="AJ172" i="37"/>
  <c r="D19" i="36"/>
  <c r="C19" i="36"/>
  <c r="E18" i="36"/>
  <c r="E17" i="36"/>
  <c r="G14" i="36"/>
  <c r="F16" i="36"/>
  <c r="Q87" i="5"/>
  <c r="Q27" i="27"/>
  <c r="Q27" i="26"/>
  <c r="M87" i="5"/>
  <c r="M27" i="27"/>
  <c r="M27" i="26"/>
  <c r="AB87" i="5"/>
  <c r="AB27" i="26"/>
  <c r="AB27" i="27"/>
  <c r="I87" i="5"/>
  <c r="I27" i="26"/>
  <c r="I27" i="27"/>
  <c r="D87" i="5"/>
  <c r="D27" i="27"/>
  <c r="D27" i="26"/>
  <c r="E87" i="5"/>
  <c r="E27" i="27"/>
  <c r="E27" i="26"/>
  <c r="AA87" i="5"/>
  <c r="AA27" i="26"/>
  <c r="AA27" i="27"/>
  <c r="K87" i="5"/>
  <c r="K27" i="26"/>
  <c r="K27" i="27"/>
  <c r="F87" i="5"/>
  <c r="F27" i="26"/>
  <c r="F27" i="27"/>
  <c r="X87" i="5"/>
  <c r="X27" i="26"/>
  <c r="X27" i="27"/>
  <c r="F47" i="5"/>
  <c r="E6" i="10"/>
  <c r="E14" i="10" s="1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87" i="5"/>
  <c r="U27" i="26"/>
  <c r="U27" i="27"/>
  <c r="D7" i="10"/>
  <c r="D8" i="10" s="1"/>
  <c r="E12" i="10"/>
  <c r="J87" i="5"/>
  <c r="J27" i="26"/>
  <c r="J27" i="27"/>
  <c r="V87" i="5"/>
  <c r="V27" i="26"/>
  <c r="V27" i="27"/>
  <c r="Z87" i="5"/>
  <c r="Z27" i="27"/>
  <c r="Z27" i="26"/>
  <c r="N87" i="5"/>
  <c r="N27" i="26"/>
  <c r="N27" i="27"/>
  <c r="Y87" i="5"/>
  <c r="Y27" i="26"/>
  <c r="Y27" i="27"/>
  <c r="P87" i="5"/>
  <c r="P27" i="27"/>
  <c r="P27" i="26"/>
  <c r="T87" i="5"/>
  <c r="T27" i="26"/>
  <c r="T27" i="27"/>
  <c r="G87" i="5"/>
  <c r="G27" i="27"/>
  <c r="G27" i="26"/>
  <c r="W87" i="5"/>
  <c r="W27" i="27"/>
  <c r="W27" i="26"/>
  <c r="R87" i="5"/>
  <c r="R27" i="27"/>
  <c r="R27" i="26"/>
  <c r="H87" i="5"/>
  <c r="H27" i="27"/>
  <c r="H27" i="26"/>
  <c r="O87" i="5"/>
  <c r="O27" i="27"/>
  <c r="O27" i="26"/>
  <c r="S87" i="5"/>
  <c r="S27" i="27"/>
  <c r="S27" i="26"/>
  <c r="C27" i="27"/>
  <c r="C87" i="5"/>
  <c r="C27" i="26"/>
  <c r="L87" i="5"/>
  <c r="L27" i="26"/>
  <c r="L27" i="27"/>
  <c r="BY18" i="7"/>
  <c r="BY104" i="7" s="1"/>
  <c r="R39" i="36" l="1"/>
  <c r="Y39" i="36"/>
  <c r="E17" i="39"/>
  <c r="E18" i="39" s="1"/>
  <c r="E20" i="39"/>
  <c r="I39" i="36"/>
  <c r="G13" i="39"/>
  <c r="F14" i="39"/>
  <c r="S39" i="36"/>
  <c r="K39" i="36"/>
  <c r="D39" i="36"/>
  <c r="AA39" i="36"/>
  <c r="C56" i="36"/>
  <c r="C213" i="36" s="1"/>
  <c r="D56" i="36"/>
  <c r="E56" i="36" s="1"/>
  <c r="F56" i="36" s="1"/>
  <c r="G56" i="36" s="1"/>
  <c r="H56" i="36" s="1"/>
  <c r="I56" i="36" s="1"/>
  <c r="J56" i="36" s="1"/>
  <c r="K56" i="36" s="1"/>
  <c r="L56" i="36" s="1"/>
  <c r="M56" i="36" s="1"/>
  <c r="N56" i="36" s="1"/>
  <c r="O56" i="36" s="1"/>
  <c r="P56" i="36" s="1"/>
  <c r="Q56" i="36" s="1"/>
  <c r="R56" i="36" s="1"/>
  <c r="S56" i="36" s="1"/>
  <c r="T56" i="36" s="1"/>
  <c r="U56" i="36" s="1"/>
  <c r="V56" i="36" s="1"/>
  <c r="W56" i="36" s="1"/>
  <c r="X56" i="36" s="1"/>
  <c r="Y56" i="36" s="1"/>
  <c r="Z56" i="36" s="1"/>
  <c r="X39" i="36"/>
  <c r="Q39" i="36"/>
  <c r="M39" i="36"/>
  <c r="T39" i="36"/>
  <c r="C39" i="36"/>
  <c r="AB39" i="36"/>
  <c r="W39" i="36"/>
  <c r="G39" i="36"/>
  <c r="U39" i="36"/>
  <c r="F39" i="36"/>
  <c r="C28" i="36"/>
  <c r="V39" i="36"/>
  <c r="O39" i="36"/>
  <c r="N39" i="36"/>
  <c r="H39" i="36"/>
  <c r="P39" i="36"/>
  <c r="Z39" i="36"/>
  <c r="J39" i="36"/>
  <c r="L39" i="36"/>
  <c r="E39" i="36"/>
  <c r="AL164" i="37"/>
  <c r="AK172" i="37"/>
  <c r="E19" i="36"/>
  <c r="F18" i="36"/>
  <c r="F17" i="36"/>
  <c r="H14" i="36"/>
  <c r="G16" i="36"/>
  <c r="F12" i="10"/>
  <c r="E7" i="10"/>
  <c r="E8" i="10" s="1"/>
  <c r="G47" i="5"/>
  <c r="F6" i="10"/>
  <c r="F15" i="10" s="1"/>
  <c r="G15" i="10" s="1"/>
  <c r="H15" i="10" s="1"/>
  <c r="I15" i="10" s="1"/>
  <c r="J15" i="10" s="1"/>
  <c r="K15" i="10" s="1"/>
  <c r="L15" i="10" s="1"/>
  <c r="M15" i="10" s="1"/>
  <c r="N15" i="10" s="1"/>
  <c r="O15" i="10" s="1"/>
  <c r="P15" i="10" s="1"/>
  <c r="Q15" i="10" s="1"/>
  <c r="R15" i="10" s="1"/>
  <c r="S15" i="10" s="1"/>
  <c r="BZ18" i="7"/>
  <c r="BZ104" i="7" s="1"/>
  <c r="C182" i="36" l="1"/>
  <c r="C223" i="36" s="1"/>
  <c r="C188" i="36"/>
  <c r="C202" i="36"/>
  <c r="C195" i="36"/>
  <c r="C186" i="36"/>
  <c r="C227" i="36" s="1"/>
  <c r="C200" i="36"/>
  <c r="D200" i="36" s="1"/>
  <c r="E200" i="36" s="1"/>
  <c r="F200" i="36" s="1"/>
  <c r="G200" i="36" s="1"/>
  <c r="H200" i="36" s="1"/>
  <c r="I200" i="36" s="1"/>
  <c r="J200" i="36" s="1"/>
  <c r="K200" i="36" s="1"/>
  <c r="L200" i="36" s="1"/>
  <c r="M200" i="36" s="1"/>
  <c r="N200" i="36" s="1"/>
  <c r="O200" i="36" s="1"/>
  <c r="P200" i="36" s="1"/>
  <c r="Q200" i="36" s="1"/>
  <c r="R200" i="36" s="1"/>
  <c r="S200" i="36" s="1"/>
  <c r="T200" i="36" s="1"/>
  <c r="U200" i="36" s="1"/>
  <c r="V200" i="36" s="1"/>
  <c r="W200" i="36" s="1"/>
  <c r="X200" i="36" s="1"/>
  <c r="Y200" i="36" s="1"/>
  <c r="Z200" i="36" s="1"/>
  <c r="C187" i="36"/>
  <c r="C228" i="36" s="1"/>
  <c r="C190" i="36"/>
  <c r="C231" i="36" s="1"/>
  <c r="C193" i="36"/>
  <c r="D193" i="36" s="1"/>
  <c r="E193" i="36" s="1"/>
  <c r="F193" i="36" s="1"/>
  <c r="G193" i="36" s="1"/>
  <c r="H193" i="36" s="1"/>
  <c r="I193" i="36" s="1"/>
  <c r="J193" i="36" s="1"/>
  <c r="K193" i="36" s="1"/>
  <c r="L193" i="36" s="1"/>
  <c r="M193" i="36" s="1"/>
  <c r="N193" i="36" s="1"/>
  <c r="O193" i="36" s="1"/>
  <c r="P193" i="36" s="1"/>
  <c r="Q193" i="36" s="1"/>
  <c r="R193" i="36" s="1"/>
  <c r="S193" i="36" s="1"/>
  <c r="T193" i="36" s="1"/>
  <c r="U193" i="36" s="1"/>
  <c r="V193" i="36" s="1"/>
  <c r="C184" i="36"/>
  <c r="D184" i="36" s="1"/>
  <c r="E184" i="36" s="1"/>
  <c r="F184" i="36" s="1"/>
  <c r="G184" i="36" s="1"/>
  <c r="H184" i="36" s="1"/>
  <c r="I184" i="36" s="1"/>
  <c r="C194" i="36"/>
  <c r="D194" i="36" s="1"/>
  <c r="E194" i="36" s="1"/>
  <c r="F194" i="36" s="1"/>
  <c r="G194" i="36" s="1"/>
  <c r="H194" i="36" s="1"/>
  <c r="I194" i="36" s="1"/>
  <c r="J194" i="36" s="1"/>
  <c r="K194" i="36" s="1"/>
  <c r="L194" i="36" s="1"/>
  <c r="M194" i="36" s="1"/>
  <c r="N194" i="36" s="1"/>
  <c r="O194" i="36" s="1"/>
  <c r="P194" i="36" s="1"/>
  <c r="Q194" i="36" s="1"/>
  <c r="R194" i="36" s="1"/>
  <c r="S194" i="36" s="1"/>
  <c r="T194" i="36" s="1"/>
  <c r="U194" i="36" s="1"/>
  <c r="V194" i="36" s="1"/>
  <c r="W194" i="36" s="1"/>
  <c r="C207" i="36"/>
  <c r="C248" i="36" s="1"/>
  <c r="C197" i="36"/>
  <c r="D197" i="36" s="1"/>
  <c r="E197" i="36" s="1"/>
  <c r="F197" i="36" s="1"/>
  <c r="G197" i="36" s="1"/>
  <c r="H197" i="36" s="1"/>
  <c r="I197" i="36" s="1"/>
  <c r="J197" i="36" s="1"/>
  <c r="K197" i="36" s="1"/>
  <c r="L197" i="36" s="1"/>
  <c r="M197" i="36" s="1"/>
  <c r="N197" i="36" s="1"/>
  <c r="O197" i="36" s="1"/>
  <c r="P197" i="36" s="1"/>
  <c r="Q197" i="36" s="1"/>
  <c r="R197" i="36" s="1"/>
  <c r="S197" i="36" s="1"/>
  <c r="T197" i="36" s="1"/>
  <c r="U197" i="36" s="1"/>
  <c r="V197" i="36" s="1"/>
  <c r="W197" i="36" s="1"/>
  <c r="X197" i="36" s="1"/>
  <c r="Y197" i="36" s="1"/>
  <c r="Z197" i="36" s="1"/>
  <c r="C205" i="36"/>
  <c r="D205" i="36" s="1"/>
  <c r="E205" i="36" s="1"/>
  <c r="F205" i="36" s="1"/>
  <c r="G205" i="36" s="1"/>
  <c r="H205" i="36" s="1"/>
  <c r="I205" i="36" s="1"/>
  <c r="J205" i="36" s="1"/>
  <c r="K205" i="36" s="1"/>
  <c r="L205" i="36" s="1"/>
  <c r="M205" i="36" s="1"/>
  <c r="N205" i="36" s="1"/>
  <c r="O205" i="36" s="1"/>
  <c r="P205" i="36" s="1"/>
  <c r="Q205" i="36" s="1"/>
  <c r="R205" i="36" s="1"/>
  <c r="S205" i="36" s="1"/>
  <c r="T205" i="36" s="1"/>
  <c r="U205" i="36" s="1"/>
  <c r="V205" i="36" s="1"/>
  <c r="W205" i="36" s="1"/>
  <c r="X205" i="36" s="1"/>
  <c r="Y205" i="36" s="1"/>
  <c r="Z205" i="36" s="1"/>
  <c r="C203" i="36"/>
  <c r="C244" i="36" s="1"/>
  <c r="F17" i="39"/>
  <c r="F18" i="39" s="1"/>
  <c r="F20" i="39"/>
  <c r="C206" i="36"/>
  <c r="D206" i="36" s="1"/>
  <c r="E206" i="36" s="1"/>
  <c r="F206" i="36" s="1"/>
  <c r="G206" i="36" s="1"/>
  <c r="H206" i="36" s="1"/>
  <c r="I206" i="36" s="1"/>
  <c r="J206" i="36" s="1"/>
  <c r="K206" i="36" s="1"/>
  <c r="L206" i="36" s="1"/>
  <c r="M206" i="36" s="1"/>
  <c r="N206" i="36" s="1"/>
  <c r="O206" i="36" s="1"/>
  <c r="P206" i="36" s="1"/>
  <c r="Q206" i="36" s="1"/>
  <c r="R206" i="36" s="1"/>
  <c r="S206" i="36" s="1"/>
  <c r="T206" i="36" s="1"/>
  <c r="U206" i="36" s="1"/>
  <c r="V206" i="36" s="1"/>
  <c r="W206" i="36" s="1"/>
  <c r="X206" i="36" s="1"/>
  <c r="Y206" i="36" s="1"/>
  <c r="Z206" i="36" s="1"/>
  <c r="H13" i="39"/>
  <c r="G14" i="39"/>
  <c r="C198" i="36"/>
  <c r="D198" i="36" s="1"/>
  <c r="E198" i="36" s="1"/>
  <c r="F198" i="36" s="1"/>
  <c r="G198" i="36" s="1"/>
  <c r="H198" i="36" s="1"/>
  <c r="I198" i="36" s="1"/>
  <c r="J198" i="36" s="1"/>
  <c r="K198" i="36" s="1"/>
  <c r="L198" i="36" s="1"/>
  <c r="M198" i="36" s="1"/>
  <c r="N198" i="36" s="1"/>
  <c r="O198" i="36" s="1"/>
  <c r="P198" i="36" s="1"/>
  <c r="Q198" i="36" s="1"/>
  <c r="R198" i="36" s="1"/>
  <c r="S198" i="36" s="1"/>
  <c r="T198" i="36" s="1"/>
  <c r="U198" i="36" s="1"/>
  <c r="V198" i="36" s="1"/>
  <c r="W198" i="36" s="1"/>
  <c r="X198" i="36" s="1"/>
  <c r="Y198" i="36" s="1"/>
  <c r="Z198" i="36" s="1"/>
  <c r="C196" i="36"/>
  <c r="D196" i="36" s="1"/>
  <c r="E196" i="36" s="1"/>
  <c r="F196" i="36" s="1"/>
  <c r="G196" i="36" s="1"/>
  <c r="H196" i="36" s="1"/>
  <c r="I196" i="36" s="1"/>
  <c r="J196" i="36" s="1"/>
  <c r="K196" i="36" s="1"/>
  <c r="L196" i="36" s="1"/>
  <c r="M196" i="36" s="1"/>
  <c r="N196" i="36" s="1"/>
  <c r="O196" i="36" s="1"/>
  <c r="P196" i="36" s="1"/>
  <c r="Q196" i="36" s="1"/>
  <c r="R196" i="36" s="1"/>
  <c r="S196" i="36" s="1"/>
  <c r="T196" i="36" s="1"/>
  <c r="U196" i="36" s="1"/>
  <c r="V196" i="36" s="1"/>
  <c r="W196" i="36" s="1"/>
  <c r="X196" i="36" s="1"/>
  <c r="Y196" i="36" s="1"/>
  <c r="Z196" i="36" s="1"/>
  <c r="C179" i="36"/>
  <c r="D179" i="36" s="1"/>
  <c r="C210" i="36"/>
  <c r="D210" i="36" s="1"/>
  <c r="E210" i="36" s="1"/>
  <c r="F210" i="36" s="1"/>
  <c r="G210" i="36" s="1"/>
  <c r="H210" i="36" s="1"/>
  <c r="I210" i="36" s="1"/>
  <c r="J210" i="36" s="1"/>
  <c r="K210" i="36" s="1"/>
  <c r="L210" i="36" s="1"/>
  <c r="M210" i="36" s="1"/>
  <c r="N210" i="36" s="1"/>
  <c r="O210" i="36" s="1"/>
  <c r="P210" i="36" s="1"/>
  <c r="Q210" i="36" s="1"/>
  <c r="R210" i="36" s="1"/>
  <c r="S210" i="36" s="1"/>
  <c r="T210" i="36" s="1"/>
  <c r="U210" i="36" s="1"/>
  <c r="V210" i="36" s="1"/>
  <c r="W210" i="36" s="1"/>
  <c r="X210" i="36" s="1"/>
  <c r="Y210" i="36" s="1"/>
  <c r="Z210" i="36" s="1"/>
  <c r="C189" i="36"/>
  <c r="D189" i="36" s="1"/>
  <c r="E189" i="36" s="1"/>
  <c r="F189" i="36" s="1"/>
  <c r="G189" i="36" s="1"/>
  <c r="H189" i="36" s="1"/>
  <c r="I189" i="36" s="1"/>
  <c r="J189" i="36" s="1"/>
  <c r="K189" i="36" s="1"/>
  <c r="L189" i="36" s="1"/>
  <c r="M189" i="36" s="1"/>
  <c r="N189" i="36" s="1"/>
  <c r="O189" i="36" s="1"/>
  <c r="P189" i="36" s="1"/>
  <c r="Q189" i="36" s="1"/>
  <c r="R189" i="36" s="1"/>
  <c r="C191" i="36"/>
  <c r="C232" i="36" s="1"/>
  <c r="C204" i="36"/>
  <c r="C245" i="36" s="1"/>
  <c r="C180" i="36"/>
  <c r="D180" i="36" s="1"/>
  <c r="E180" i="36" s="1"/>
  <c r="C192" i="36"/>
  <c r="D192" i="36" s="1"/>
  <c r="E192" i="36" s="1"/>
  <c r="F192" i="36" s="1"/>
  <c r="G192" i="36" s="1"/>
  <c r="H192" i="36" s="1"/>
  <c r="I192" i="36" s="1"/>
  <c r="J192" i="36" s="1"/>
  <c r="K192" i="36" s="1"/>
  <c r="L192" i="36" s="1"/>
  <c r="M192" i="36" s="1"/>
  <c r="N192" i="36" s="1"/>
  <c r="O192" i="36" s="1"/>
  <c r="P192" i="36" s="1"/>
  <c r="Q192" i="36" s="1"/>
  <c r="R192" i="36" s="1"/>
  <c r="S192" i="36" s="1"/>
  <c r="T192" i="36" s="1"/>
  <c r="U192" i="36" s="1"/>
  <c r="C214" i="36"/>
  <c r="D214" i="36" s="1"/>
  <c r="E214" i="36" s="1"/>
  <c r="F214" i="36" s="1"/>
  <c r="G214" i="36" s="1"/>
  <c r="H214" i="36" s="1"/>
  <c r="I214" i="36" s="1"/>
  <c r="J214" i="36" s="1"/>
  <c r="K214" i="36" s="1"/>
  <c r="L214" i="36" s="1"/>
  <c r="M214" i="36" s="1"/>
  <c r="N214" i="36" s="1"/>
  <c r="O214" i="36" s="1"/>
  <c r="P214" i="36" s="1"/>
  <c r="Q214" i="36" s="1"/>
  <c r="R214" i="36" s="1"/>
  <c r="S214" i="36" s="1"/>
  <c r="T214" i="36" s="1"/>
  <c r="U214" i="36" s="1"/>
  <c r="V214" i="36" s="1"/>
  <c r="W214" i="36" s="1"/>
  <c r="X214" i="36" s="1"/>
  <c r="Y214" i="36" s="1"/>
  <c r="Z214" i="36" s="1"/>
  <c r="C208" i="36"/>
  <c r="D208" i="36" s="1"/>
  <c r="E208" i="36" s="1"/>
  <c r="F208" i="36" s="1"/>
  <c r="G208" i="36" s="1"/>
  <c r="H208" i="36" s="1"/>
  <c r="I208" i="36" s="1"/>
  <c r="J208" i="36" s="1"/>
  <c r="K208" i="36" s="1"/>
  <c r="L208" i="36" s="1"/>
  <c r="M208" i="36" s="1"/>
  <c r="N208" i="36" s="1"/>
  <c r="O208" i="36" s="1"/>
  <c r="P208" i="36" s="1"/>
  <c r="Q208" i="36" s="1"/>
  <c r="R208" i="36" s="1"/>
  <c r="S208" i="36" s="1"/>
  <c r="T208" i="36" s="1"/>
  <c r="U208" i="36" s="1"/>
  <c r="V208" i="36" s="1"/>
  <c r="W208" i="36" s="1"/>
  <c r="X208" i="36" s="1"/>
  <c r="Y208" i="36" s="1"/>
  <c r="Z208" i="36" s="1"/>
  <c r="C199" i="36"/>
  <c r="D199" i="36" s="1"/>
  <c r="E199" i="36" s="1"/>
  <c r="F199" i="36" s="1"/>
  <c r="G199" i="36" s="1"/>
  <c r="H199" i="36" s="1"/>
  <c r="I199" i="36" s="1"/>
  <c r="J199" i="36" s="1"/>
  <c r="K199" i="36" s="1"/>
  <c r="L199" i="36" s="1"/>
  <c r="M199" i="36" s="1"/>
  <c r="N199" i="36" s="1"/>
  <c r="O199" i="36" s="1"/>
  <c r="P199" i="36" s="1"/>
  <c r="Q199" i="36" s="1"/>
  <c r="R199" i="36" s="1"/>
  <c r="S199" i="36" s="1"/>
  <c r="T199" i="36" s="1"/>
  <c r="U199" i="36" s="1"/>
  <c r="V199" i="36" s="1"/>
  <c r="W199" i="36" s="1"/>
  <c r="X199" i="36" s="1"/>
  <c r="Y199" i="36" s="1"/>
  <c r="Z199" i="36" s="1"/>
  <c r="C215" i="36"/>
  <c r="D215" i="36" s="1"/>
  <c r="E215" i="36" s="1"/>
  <c r="F215" i="36" s="1"/>
  <c r="G215" i="36" s="1"/>
  <c r="H215" i="36" s="1"/>
  <c r="I215" i="36" s="1"/>
  <c r="J215" i="36" s="1"/>
  <c r="K215" i="36" s="1"/>
  <c r="L215" i="36" s="1"/>
  <c r="M215" i="36" s="1"/>
  <c r="N215" i="36" s="1"/>
  <c r="O215" i="36" s="1"/>
  <c r="P215" i="36" s="1"/>
  <c r="Q215" i="36" s="1"/>
  <c r="R215" i="36" s="1"/>
  <c r="S215" i="36" s="1"/>
  <c r="T215" i="36" s="1"/>
  <c r="U215" i="36" s="1"/>
  <c r="V215" i="36" s="1"/>
  <c r="W215" i="36" s="1"/>
  <c r="X215" i="36" s="1"/>
  <c r="Y215" i="36" s="1"/>
  <c r="Z215" i="36" s="1"/>
  <c r="C183" i="36"/>
  <c r="C224" i="36" s="1"/>
  <c r="C178" i="36"/>
  <c r="C219" i="36" s="1"/>
  <c r="C181" i="36"/>
  <c r="C222" i="36" s="1"/>
  <c r="C185" i="36"/>
  <c r="D185" i="36" s="1"/>
  <c r="E185" i="36" s="1"/>
  <c r="F185" i="36" s="1"/>
  <c r="G185" i="36" s="1"/>
  <c r="H185" i="36" s="1"/>
  <c r="I185" i="36" s="1"/>
  <c r="J185" i="36" s="1"/>
  <c r="C212" i="36"/>
  <c r="C253" i="36" s="1"/>
  <c r="C209" i="36"/>
  <c r="C250" i="36" s="1"/>
  <c r="C211" i="36"/>
  <c r="C252" i="36" s="1"/>
  <c r="C201" i="36"/>
  <c r="D201" i="36" s="1"/>
  <c r="E201" i="36" s="1"/>
  <c r="F201" i="36" s="1"/>
  <c r="G201" i="36" s="1"/>
  <c r="H201" i="36" s="1"/>
  <c r="I201" i="36" s="1"/>
  <c r="J201" i="36" s="1"/>
  <c r="K201" i="36" s="1"/>
  <c r="L201" i="36" s="1"/>
  <c r="M201" i="36" s="1"/>
  <c r="N201" i="36" s="1"/>
  <c r="O201" i="36" s="1"/>
  <c r="P201" i="36" s="1"/>
  <c r="Q201" i="36" s="1"/>
  <c r="R201" i="36" s="1"/>
  <c r="S201" i="36" s="1"/>
  <c r="T201" i="36" s="1"/>
  <c r="U201" i="36" s="1"/>
  <c r="V201" i="36" s="1"/>
  <c r="W201" i="36" s="1"/>
  <c r="X201" i="36" s="1"/>
  <c r="Y201" i="36" s="1"/>
  <c r="Z201" i="36" s="1"/>
  <c r="C41" i="36"/>
  <c r="D28" i="36"/>
  <c r="C29" i="36"/>
  <c r="AM164" i="37"/>
  <c r="AL172" i="37"/>
  <c r="F19" i="36"/>
  <c r="D186" i="36"/>
  <c r="E186" i="36" s="1"/>
  <c r="F186" i="36" s="1"/>
  <c r="G186" i="36" s="1"/>
  <c r="H186" i="36" s="1"/>
  <c r="I186" i="36" s="1"/>
  <c r="J186" i="36" s="1"/>
  <c r="K186" i="36" s="1"/>
  <c r="D213" i="36"/>
  <c r="E213" i="36" s="1"/>
  <c r="F213" i="36" s="1"/>
  <c r="G213" i="36" s="1"/>
  <c r="H213" i="36" s="1"/>
  <c r="I213" i="36" s="1"/>
  <c r="J213" i="36" s="1"/>
  <c r="K213" i="36" s="1"/>
  <c r="L213" i="36" s="1"/>
  <c r="M213" i="36" s="1"/>
  <c r="N213" i="36" s="1"/>
  <c r="O213" i="36" s="1"/>
  <c r="P213" i="36" s="1"/>
  <c r="Q213" i="36" s="1"/>
  <c r="R213" i="36" s="1"/>
  <c r="S213" i="36" s="1"/>
  <c r="T213" i="36" s="1"/>
  <c r="U213" i="36" s="1"/>
  <c r="V213" i="36" s="1"/>
  <c r="W213" i="36" s="1"/>
  <c r="X213" i="36" s="1"/>
  <c r="Y213" i="36" s="1"/>
  <c r="Z213" i="36" s="1"/>
  <c r="C254" i="36"/>
  <c r="D188" i="36"/>
  <c r="E188" i="36" s="1"/>
  <c r="F188" i="36" s="1"/>
  <c r="G188" i="36" s="1"/>
  <c r="H188" i="36" s="1"/>
  <c r="I188" i="36" s="1"/>
  <c r="J188" i="36" s="1"/>
  <c r="K188" i="36" s="1"/>
  <c r="L188" i="36" s="1"/>
  <c r="M188" i="36" s="1"/>
  <c r="C229" i="36"/>
  <c r="D195" i="36"/>
  <c r="E195" i="36" s="1"/>
  <c r="F195" i="36" s="1"/>
  <c r="G195" i="36" s="1"/>
  <c r="H195" i="36" s="1"/>
  <c r="I195" i="36" s="1"/>
  <c r="J195" i="36" s="1"/>
  <c r="K195" i="36" s="1"/>
  <c r="L195" i="36" s="1"/>
  <c r="M195" i="36" s="1"/>
  <c r="N195" i="36" s="1"/>
  <c r="O195" i="36" s="1"/>
  <c r="P195" i="36" s="1"/>
  <c r="Q195" i="36" s="1"/>
  <c r="R195" i="36" s="1"/>
  <c r="S195" i="36" s="1"/>
  <c r="T195" i="36" s="1"/>
  <c r="U195" i="36" s="1"/>
  <c r="V195" i="36" s="1"/>
  <c r="W195" i="36" s="1"/>
  <c r="X195" i="36" s="1"/>
  <c r="Y195" i="36" s="1"/>
  <c r="Z195" i="36" s="1"/>
  <c r="C236" i="36"/>
  <c r="C241" i="36"/>
  <c r="D202" i="36"/>
  <c r="E202" i="36" s="1"/>
  <c r="F202" i="36" s="1"/>
  <c r="G202" i="36" s="1"/>
  <c r="H202" i="36" s="1"/>
  <c r="I202" i="36" s="1"/>
  <c r="J202" i="36" s="1"/>
  <c r="K202" i="36" s="1"/>
  <c r="L202" i="36" s="1"/>
  <c r="M202" i="36" s="1"/>
  <c r="N202" i="36" s="1"/>
  <c r="O202" i="36" s="1"/>
  <c r="P202" i="36" s="1"/>
  <c r="Q202" i="36" s="1"/>
  <c r="R202" i="36" s="1"/>
  <c r="S202" i="36" s="1"/>
  <c r="T202" i="36" s="1"/>
  <c r="U202" i="36" s="1"/>
  <c r="V202" i="36" s="1"/>
  <c r="W202" i="36" s="1"/>
  <c r="X202" i="36" s="1"/>
  <c r="Y202" i="36" s="1"/>
  <c r="Z202" i="36" s="1"/>
  <c r="C243" i="36"/>
  <c r="AA56" i="36"/>
  <c r="G18" i="36"/>
  <c r="G17" i="36"/>
  <c r="I14" i="36"/>
  <c r="H16" i="36"/>
  <c r="T15" i="10"/>
  <c r="G6" i="10"/>
  <c r="G16" i="10" s="1"/>
  <c r="H16" i="10" s="1"/>
  <c r="I16" i="10" s="1"/>
  <c r="J16" i="10" s="1"/>
  <c r="K16" i="10" s="1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H47" i="5"/>
  <c r="G12" i="10"/>
  <c r="F7" i="10"/>
  <c r="F8" i="10" s="1"/>
  <c r="CA18" i="7"/>
  <c r="CA104" i="7" s="1"/>
  <c r="D203" i="36" l="1"/>
  <c r="E203" i="36" s="1"/>
  <c r="F203" i="36" s="1"/>
  <c r="G203" i="36" s="1"/>
  <c r="H203" i="36" s="1"/>
  <c r="I203" i="36" s="1"/>
  <c r="J203" i="36" s="1"/>
  <c r="K203" i="36" s="1"/>
  <c r="L203" i="36" s="1"/>
  <c r="M203" i="36" s="1"/>
  <c r="N203" i="36" s="1"/>
  <c r="O203" i="36" s="1"/>
  <c r="P203" i="36" s="1"/>
  <c r="Q203" i="36" s="1"/>
  <c r="R203" i="36" s="1"/>
  <c r="S203" i="36" s="1"/>
  <c r="T203" i="36" s="1"/>
  <c r="U203" i="36" s="1"/>
  <c r="V203" i="36" s="1"/>
  <c r="W203" i="36" s="1"/>
  <c r="X203" i="36" s="1"/>
  <c r="Y203" i="36" s="1"/>
  <c r="Z203" i="36" s="1"/>
  <c r="D187" i="36"/>
  <c r="E187" i="36" s="1"/>
  <c r="F187" i="36" s="1"/>
  <c r="G187" i="36" s="1"/>
  <c r="H187" i="36" s="1"/>
  <c r="I187" i="36" s="1"/>
  <c r="J187" i="36" s="1"/>
  <c r="K187" i="36" s="1"/>
  <c r="L187" i="36" s="1"/>
  <c r="D190" i="36"/>
  <c r="E190" i="36" s="1"/>
  <c r="F190" i="36" s="1"/>
  <c r="G190" i="36" s="1"/>
  <c r="H190" i="36" s="1"/>
  <c r="I190" i="36" s="1"/>
  <c r="J190" i="36" s="1"/>
  <c r="K190" i="36" s="1"/>
  <c r="L190" i="36" s="1"/>
  <c r="M190" i="36" s="1"/>
  <c r="N190" i="36" s="1"/>
  <c r="O190" i="36" s="1"/>
  <c r="P190" i="36" s="1"/>
  <c r="Q190" i="36" s="1"/>
  <c r="R190" i="36" s="1"/>
  <c r="S190" i="36" s="1"/>
  <c r="C230" i="36"/>
  <c r="D182" i="36"/>
  <c r="E182" i="36" s="1"/>
  <c r="F182" i="36" s="1"/>
  <c r="G182" i="36" s="1"/>
  <c r="C234" i="36"/>
  <c r="C251" i="36"/>
  <c r="C235" i="36"/>
  <c r="C237" i="36"/>
  <c r="D207" i="36"/>
  <c r="E207" i="36" s="1"/>
  <c r="F207" i="36" s="1"/>
  <c r="G207" i="36" s="1"/>
  <c r="H207" i="36" s="1"/>
  <c r="I207" i="36" s="1"/>
  <c r="J207" i="36" s="1"/>
  <c r="K207" i="36" s="1"/>
  <c r="L207" i="36" s="1"/>
  <c r="M207" i="36" s="1"/>
  <c r="N207" i="36" s="1"/>
  <c r="O207" i="36" s="1"/>
  <c r="P207" i="36" s="1"/>
  <c r="Q207" i="36" s="1"/>
  <c r="R207" i="36" s="1"/>
  <c r="S207" i="36" s="1"/>
  <c r="T207" i="36" s="1"/>
  <c r="U207" i="36" s="1"/>
  <c r="V207" i="36" s="1"/>
  <c r="W207" i="36" s="1"/>
  <c r="X207" i="36" s="1"/>
  <c r="Y207" i="36" s="1"/>
  <c r="Z207" i="36" s="1"/>
  <c r="AA207" i="36" s="1"/>
  <c r="C225" i="36"/>
  <c r="C238" i="36"/>
  <c r="C220" i="36"/>
  <c r="C242" i="36"/>
  <c r="C247" i="36"/>
  <c r="C240" i="36"/>
  <c r="C249" i="36"/>
  <c r="D183" i="36"/>
  <c r="E183" i="36" s="1"/>
  <c r="F183" i="36" s="1"/>
  <c r="G183" i="36" s="1"/>
  <c r="H183" i="36" s="1"/>
  <c r="C255" i="36"/>
  <c r="C256" i="36"/>
  <c r="C246" i="36"/>
  <c r="C221" i="36"/>
  <c r="G17" i="39"/>
  <c r="G18" i="39" s="1"/>
  <c r="G20" i="39"/>
  <c r="D191" i="36"/>
  <c r="E191" i="36" s="1"/>
  <c r="F191" i="36" s="1"/>
  <c r="G191" i="36" s="1"/>
  <c r="H191" i="36" s="1"/>
  <c r="I191" i="36" s="1"/>
  <c r="J191" i="36" s="1"/>
  <c r="K191" i="36" s="1"/>
  <c r="L191" i="36" s="1"/>
  <c r="M191" i="36" s="1"/>
  <c r="N191" i="36" s="1"/>
  <c r="O191" i="36" s="1"/>
  <c r="P191" i="36" s="1"/>
  <c r="Q191" i="36" s="1"/>
  <c r="R191" i="36" s="1"/>
  <c r="S191" i="36" s="1"/>
  <c r="T191" i="36" s="1"/>
  <c r="C239" i="36"/>
  <c r="I13" i="39"/>
  <c r="H14" i="39"/>
  <c r="C233" i="36"/>
  <c r="D204" i="36"/>
  <c r="E204" i="36" s="1"/>
  <c r="F204" i="36" s="1"/>
  <c r="G204" i="36" s="1"/>
  <c r="H204" i="36" s="1"/>
  <c r="I204" i="36" s="1"/>
  <c r="J204" i="36" s="1"/>
  <c r="K204" i="36" s="1"/>
  <c r="L204" i="36" s="1"/>
  <c r="M204" i="36" s="1"/>
  <c r="N204" i="36" s="1"/>
  <c r="O204" i="36" s="1"/>
  <c r="P204" i="36" s="1"/>
  <c r="Q204" i="36" s="1"/>
  <c r="R204" i="36" s="1"/>
  <c r="S204" i="36" s="1"/>
  <c r="T204" i="36" s="1"/>
  <c r="U204" i="36" s="1"/>
  <c r="V204" i="36" s="1"/>
  <c r="W204" i="36" s="1"/>
  <c r="X204" i="36" s="1"/>
  <c r="Y204" i="36" s="1"/>
  <c r="Z204" i="36" s="1"/>
  <c r="AA204" i="36" s="1"/>
  <c r="C226" i="36"/>
  <c r="D181" i="36"/>
  <c r="E181" i="36" s="1"/>
  <c r="F181" i="36" s="1"/>
  <c r="D209" i="36"/>
  <c r="E209" i="36" s="1"/>
  <c r="F209" i="36" s="1"/>
  <c r="G209" i="36" s="1"/>
  <c r="H209" i="36" s="1"/>
  <c r="I209" i="36" s="1"/>
  <c r="J209" i="36" s="1"/>
  <c r="K209" i="36" s="1"/>
  <c r="L209" i="36" s="1"/>
  <c r="M209" i="36" s="1"/>
  <c r="N209" i="36" s="1"/>
  <c r="O209" i="36" s="1"/>
  <c r="P209" i="36" s="1"/>
  <c r="Q209" i="36" s="1"/>
  <c r="R209" i="36" s="1"/>
  <c r="S209" i="36" s="1"/>
  <c r="T209" i="36" s="1"/>
  <c r="U209" i="36" s="1"/>
  <c r="V209" i="36" s="1"/>
  <c r="W209" i="36" s="1"/>
  <c r="X209" i="36" s="1"/>
  <c r="Y209" i="36" s="1"/>
  <c r="Z209" i="36" s="1"/>
  <c r="AA209" i="36" s="1"/>
  <c r="D212" i="36"/>
  <c r="E212" i="36" s="1"/>
  <c r="F212" i="36" s="1"/>
  <c r="G212" i="36" s="1"/>
  <c r="H212" i="36" s="1"/>
  <c r="I212" i="36" s="1"/>
  <c r="J212" i="36" s="1"/>
  <c r="K212" i="36" s="1"/>
  <c r="L212" i="36" s="1"/>
  <c r="M212" i="36" s="1"/>
  <c r="N212" i="36" s="1"/>
  <c r="O212" i="36" s="1"/>
  <c r="P212" i="36" s="1"/>
  <c r="Q212" i="36" s="1"/>
  <c r="R212" i="36" s="1"/>
  <c r="S212" i="36" s="1"/>
  <c r="T212" i="36" s="1"/>
  <c r="U212" i="36" s="1"/>
  <c r="V212" i="36" s="1"/>
  <c r="W212" i="36" s="1"/>
  <c r="X212" i="36" s="1"/>
  <c r="Y212" i="36" s="1"/>
  <c r="Z212" i="36" s="1"/>
  <c r="AA212" i="36" s="1"/>
  <c r="D211" i="36"/>
  <c r="E211" i="36" s="1"/>
  <c r="F211" i="36" s="1"/>
  <c r="G211" i="36" s="1"/>
  <c r="H211" i="36" s="1"/>
  <c r="I211" i="36" s="1"/>
  <c r="J211" i="36" s="1"/>
  <c r="K211" i="36" s="1"/>
  <c r="L211" i="36" s="1"/>
  <c r="M211" i="36" s="1"/>
  <c r="N211" i="36" s="1"/>
  <c r="O211" i="36" s="1"/>
  <c r="P211" i="36" s="1"/>
  <c r="Q211" i="36" s="1"/>
  <c r="R211" i="36" s="1"/>
  <c r="S211" i="36" s="1"/>
  <c r="T211" i="36" s="1"/>
  <c r="U211" i="36" s="1"/>
  <c r="V211" i="36" s="1"/>
  <c r="W211" i="36" s="1"/>
  <c r="X211" i="36" s="1"/>
  <c r="Y211" i="36" s="1"/>
  <c r="Z211" i="36" s="1"/>
  <c r="AA211" i="36" s="1"/>
  <c r="C216" i="36"/>
  <c r="E28" i="36"/>
  <c r="AM172" i="37"/>
  <c r="AN164" i="37"/>
  <c r="AA195" i="36"/>
  <c r="AA205" i="36"/>
  <c r="AA197" i="36"/>
  <c r="AA202" i="36"/>
  <c r="AA214" i="36"/>
  <c r="AA210" i="36"/>
  <c r="AA203" i="36"/>
  <c r="AA198" i="36"/>
  <c r="AA199" i="36"/>
  <c r="AA206" i="36"/>
  <c r="AA213" i="36"/>
  <c r="AA201" i="36"/>
  <c r="AA196" i="36"/>
  <c r="C51" i="36"/>
  <c r="C52" i="36" s="1"/>
  <c r="C53" i="36" s="1"/>
  <c r="C71" i="5" s="1"/>
  <c r="C42" i="36"/>
  <c r="C40" i="36"/>
  <c r="AA208" i="36"/>
  <c r="AA215" i="36"/>
  <c r="AA200" i="36"/>
  <c r="AB56" i="36"/>
  <c r="G19" i="36"/>
  <c r="H18" i="36"/>
  <c r="H17" i="36"/>
  <c r="J14" i="36"/>
  <c r="I16" i="36"/>
  <c r="G7" i="10"/>
  <c r="G8" i="10" s="1"/>
  <c r="H12" i="10"/>
  <c r="I47" i="5"/>
  <c r="H6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U15" i="10"/>
  <c r="AG19" i="7"/>
  <c r="AI19" i="7"/>
  <c r="AJ19" i="7"/>
  <c r="AO19" i="7"/>
  <c r="AP19" i="7"/>
  <c r="C257" i="36" l="1"/>
  <c r="C47" i="36" s="1"/>
  <c r="J13" i="39"/>
  <c r="I14" i="39"/>
  <c r="H17" i="39"/>
  <c r="H18" i="39" s="1"/>
  <c r="H20" i="39"/>
  <c r="F28" i="36"/>
  <c r="C72" i="5"/>
  <c r="AN172" i="37"/>
  <c r="AO164" i="37"/>
  <c r="AO172" i="37" s="1"/>
  <c r="AB204" i="36"/>
  <c r="AB203" i="36"/>
  <c r="AB210" i="36"/>
  <c r="AB202" i="36"/>
  <c r="AB201" i="36"/>
  <c r="AB214" i="36"/>
  <c r="AB205" i="36"/>
  <c r="AB200" i="36"/>
  <c r="AB199" i="36"/>
  <c r="AB215" i="36"/>
  <c r="AB198" i="36"/>
  <c r="AB213" i="36"/>
  <c r="AB197" i="36"/>
  <c r="AB196" i="36"/>
  <c r="AB212" i="36"/>
  <c r="AB207" i="36"/>
  <c r="AB206" i="36"/>
  <c r="AB208" i="36"/>
  <c r="AB211" i="36"/>
  <c r="AB209" i="36"/>
  <c r="AC56" i="36"/>
  <c r="H19" i="36"/>
  <c r="I18" i="36"/>
  <c r="I17" i="36"/>
  <c r="K14" i="36"/>
  <c r="J16" i="36"/>
  <c r="J47" i="5"/>
  <c r="I6" i="10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I12" i="10"/>
  <c r="H7" i="10"/>
  <c r="H8" i="10" s="1"/>
  <c r="AO105" i="7"/>
  <c r="AO62" i="7"/>
  <c r="AJ62" i="7"/>
  <c r="AJ105" i="7"/>
  <c r="AP62" i="7"/>
  <c r="AP105" i="7"/>
  <c r="AG105" i="7"/>
  <c r="AG62" i="7"/>
  <c r="AI105" i="7"/>
  <c r="AI62" i="7"/>
  <c r="AL19" i="7"/>
  <c r="AB19" i="7"/>
  <c r="AK19" i="7"/>
  <c r="AA19" i="7"/>
  <c r="AA105" i="7" s="1"/>
  <c r="C26" i="26" l="1"/>
  <c r="C26" i="27"/>
  <c r="C26" i="39"/>
  <c r="I17" i="39"/>
  <c r="I18" i="39" s="1"/>
  <c r="I20" i="39"/>
  <c r="G28" i="36"/>
  <c r="K13" i="39"/>
  <c r="J14" i="39"/>
  <c r="C86" i="5"/>
  <c r="AC206" i="36"/>
  <c r="AC199" i="36"/>
  <c r="AC210" i="36"/>
  <c r="AC205" i="36"/>
  <c r="AC212" i="36"/>
  <c r="AC197" i="36"/>
  <c r="AC201" i="36"/>
  <c r="AC214" i="36"/>
  <c r="AC207" i="36"/>
  <c r="AC200" i="36"/>
  <c r="AC203" i="36"/>
  <c r="AC209" i="36"/>
  <c r="AC211" i="36"/>
  <c r="AC202" i="36"/>
  <c r="AC208" i="36"/>
  <c r="AC204" i="36"/>
  <c r="AC215" i="36"/>
  <c r="AC213" i="36"/>
  <c r="AC198" i="36"/>
  <c r="AD56" i="36"/>
  <c r="I19" i="36"/>
  <c r="J18" i="36"/>
  <c r="J17" i="36"/>
  <c r="L14" i="36"/>
  <c r="K16" i="36"/>
  <c r="K47" i="5"/>
  <c r="J6" i="10"/>
  <c r="J19" i="10" s="1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Y19" i="10" s="1"/>
  <c r="I7" i="10"/>
  <c r="I8" i="10" s="1"/>
  <c r="J12" i="10"/>
  <c r="T18" i="10"/>
  <c r="AA62" i="7"/>
  <c r="X23" i="26"/>
  <c r="Z23" i="26"/>
  <c r="Y19" i="7"/>
  <c r="AB105" i="7"/>
  <c r="AB62" i="7"/>
  <c r="AH7" i="28"/>
  <c r="AF7" i="28"/>
  <c r="R19" i="7"/>
  <c r="AA7" i="28"/>
  <c r="AF83" i="5"/>
  <c r="AF23" i="26"/>
  <c r="AF23" i="27"/>
  <c r="AK23" i="26"/>
  <c r="AK23" i="27"/>
  <c r="AK83" i="5"/>
  <c r="AK7" i="28"/>
  <c r="AM19" i="7"/>
  <c r="AL105" i="7"/>
  <c r="AL62" i="7"/>
  <c r="AK105" i="7"/>
  <c r="AK62" i="7"/>
  <c r="AO7" i="28"/>
  <c r="AJ23" i="27"/>
  <c r="AJ83" i="5"/>
  <c r="AJ23" i="26"/>
  <c r="Z19" i="7"/>
  <c r="W19" i="7"/>
  <c r="AE19" i="7"/>
  <c r="AN7" i="28"/>
  <c r="AF19" i="7"/>
  <c r="AH83" i="5"/>
  <c r="AH23" i="27"/>
  <c r="AH23" i="26"/>
  <c r="AI23" i="27"/>
  <c r="AI23" i="26"/>
  <c r="AI83" i="5"/>
  <c r="Z7" i="28"/>
  <c r="AN19" i="7"/>
  <c r="AJ7" i="28"/>
  <c r="AH19" i="7"/>
  <c r="O19" i="7"/>
  <c r="AI7" i="28"/>
  <c r="AA23" i="26"/>
  <c r="AA23" i="27"/>
  <c r="AA83" i="5"/>
  <c r="AN23" i="26"/>
  <c r="AN23" i="27"/>
  <c r="AN83" i="5"/>
  <c r="X7" i="28"/>
  <c r="AO23" i="26"/>
  <c r="AO83" i="5"/>
  <c r="AO23" i="27"/>
  <c r="H28" i="36" l="1"/>
  <c r="J17" i="39"/>
  <c r="J18" i="39" s="1"/>
  <c r="J20" i="39"/>
  <c r="L13" i="39"/>
  <c r="K14" i="39"/>
  <c r="AD203" i="36"/>
  <c r="AD212" i="36"/>
  <c r="I28" i="36"/>
  <c r="AD206" i="36"/>
  <c r="AD205" i="36"/>
  <c r="AD215" i="36"/>
  <c r="AD211" i="36"/>
  <c r="AD213" i="36"/>
  <c r="AD210" i="36"/>
  <c r="AD204" i="36"/>
  <c r="AD200" i="36"/>
  <c r="AD199" i="36"/>
  <c r="AD209" i="36"/>
  <c r="AD214" i="36"/>
  <c r="AD207" i="36"/>
  <c r="AD208" i="36"/>
  <c r="AD202" i="36"/>
  <c r="AD197" i="36"/>
  <c r="AD201" i="36"/>
  <c r="AD198" i="36"/>
  <c r="AE56" i="36"/>
  <c r="J19" i="36"/>
  <c r="K18" i="36"/>
  <c r="K17" i="36"/>
  <c r="M14" i="36"/>
  <c r="L16" i="36"/>
  <c r="U18" i="10"/>
  <c r="K12" i="10"/>
  <c r="J7" i="10"/>
  <c r="J8" i="10" s="1"/>
  <c r="L47" i="5"/>
  <c r="L48" i="5" s="1"/>
  <c r="K6" i="10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Y20" i="10" s="1"/>
  <c r="Z20" i="10" s="1"/>
  <c r="X83" i="5"/>
  <c r="X23" i="27"/>
  <c r="Z83" i="5"/>
  <c r="Z23" i="27"/>
  <c r="O23" i="27"/>
  <c r="W83" i="5"/>
  <c r="M19" i="7"/>
  <c r="Y105" i="7"/>
  <c r="Y62" i="7"/>
  <c r="V19" i="7"/>
  <c r="X19" i="7"/>
  <c r="X105" i="7" s="1"/>
  <c r="P19" i="7"/>
  <c r="P62" i="7" s="1"/>
  <c r="U19" i="7"/>
  <c r="H19" i="7"/>
  <c r="H105" i="7" s="1"/>
  <c r="D48" i="5"/>
  <c r="E19" i="7"/>
  <c r="AD19" i="7"/>
  <c r="G48" i="5"/>
  <c r="AC19" i="7"/>
  <c r="Z105" i="7"/>
  <c r="Z62" i="7"/>
  <c r="Y23" i="27"/>
  <c r="Y83" i="5"/>
  <c r="Y23" i="26"/>
  <c r="AG7" i="28"/>
  <c r="AE7" i="28"/>
  <c r="AE105" i="7"/>
  <c r="AE62" i="7"/>
  <c r="O105" i="7"/>
  <c r="O62" i="7"/>
  <c r="AF105" i="7"/>
  <c r="AF62" i="7"/>
  <c r="AD23" i="27"/>
  <c r="AD83" i="5"/>
  <c r="AD23" i="26"/>
  <c r="V7" i="28"/>
  <c r="AM105" i="7"/>
  <c r="AM62" i="7"/>
  <c r="AL23" i="26"/>
  <c r="AL23" i="27"/>
  <c r="AL83" i="5"/>
  <c r="R105" i="7"/>
  <c r="R62" i="7"/>
  <c r="W105" i="7"/>
  <c r="W62" i="7"/>
  <c r="Q23" i="27"/>
  <c r="Q83" i="5"/>
  <c r="Q23" i="26"/>
  <c r="AG23" i="26"/>
  <c r="AG83" i="5"/>
  <c r="AG23" i="27"/>
  <c r="G7" i="28"/>
  <c r="G23" i="27"/>
  <c r="G83" i="5"/>
  <c r="G23" i="26"/>
  <c r="O7" i="28"/>
  <c r="AD7" i="28"/>
  <c r="Q7" i="28"/>
  <c r="AM23" i="27"/>
  <c r="AM23" i="26"/>
  <c r="AM83" i="5"/>
  <c r="AN105" i="7"/>
  <c r="AN62" i="7"/>
  <c r="AE23" i="26"/>
  <c r="AE83" i="5"/>
  <c r="AE23" i="27"/>
  <c r="V23" i="26"/>
  <c r="V83" i="5"/>
  <c r="V23" i="27"/>
  <c r="Y7" i="28"/>
  <c r="W7" i="28"/>
  <c r="AL7" i="28"/>
  <c r="N7" i="28"/>
  <c r="N23" i="26"/>
  <c r="N83" i="5"/>
  <c r="N23" i="27"/>
  <c r="AH105" i="7"/>
  <c r="AH62" i="7"/>
  <c r="AM7" i="28"/>
  <c r="M13" i="39" l="1"/>
  <c r="L14" i="39"/>
  <c r="K17" i="39"/>
  <c r="K18" i="39" s="1"/>
  <c r="K20" i="39"/>
  <c r="AE208" i="36"/>
  <c r="AE199" i="36"/>
  <c r="AE197" i="36"/>
  <c r="AE200" i="36"/>
  <c r="AE202" i="36"/>
  <c r="J28" i="36"/>
  <c r="AE212" i="36"/>
  <c r="AE207" i="36"/>
  <c r="AE204" i="36"/>
  <c r="AE210" i="36"/>
  <c r="AE213" i="36"/>
  <c r="AE214" i="36"/>
  <c r="AE203" i="36"/>
  <c r="AE209" i="36"/>
  <c r="AE211" i="36"/>
  <c r="AE215" i="36"/>
  <c r="AE198" i="36"/>
  <c r="AE205" i="36"/>
  <c r="AE201" i="36"/>
  <c r="AE206" i="36"/>
  <c r="AF56" i="36"/>
  <c r="K19" i="36"/>
  <c r="L18" i="36"/>
  <c r="L17" i="36"/>
  <c r="N14" i="36"/>
  <c r="M16" i="36"/>
  <c r="M47" i="5"/>
  <c r="M48" i="5" s="1"/>
  <c r="L6" i="10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Y21" i="10" s="1"/>
  <c r="Z21" i="10" s="1"/>
  <c r="AA21" i="10" s="1"/>
  <c r="K7" i="10"/>
  <c r="K8" i="10" s="1"/>
  <c r="L12" i="10"/>
  <c r="V18" i="10"/>
  <c r="O83" i="5"/>
  <c r="O23" i="26"/>
  <c r="P105" i="7"/>
  <c r="H62" i="7"/>
  <c r="G53" i="5"/>
  <c r="G50" i="5"/>
  <c r="G51" i="5" s="1"/>
  <c r="W23" i="27"/>
  <c r="X62" i="7"/>
  <c r="W23" i="26"/>
  <c r="Q19" i="7"/>
  <c r="D23" i="26"/>
  <c r="D23" i="27"/>
  <c r="D83" i="5"/>
  <c r="D50" i="5"/>
  <c r="D51" i="5" s="1"/>
  <c r="D7" i="28"/>
  <c r="L50" i="5"/>
  <c r="L51" i="5" s="1"/>
  <c r="L7" i="28"/>
  <c r="D53" i="5"/>
  <c r="U23" i="27"/>
  <c r="U23" i="26"/>
  <c r="U83" i="5"/>
  <c r="U62" i="7"/>
  <c r="U105" i="7"/>
  <c r="AC62" i="7"/>
  <c r="AC105" i="7"/>
  <c r="N19" i="7"/>
  <c r="T23" i="26"/>
  <c r="T83" i="5"/>
  <c r="T23" i="27"/>
  <c r="U7" i="28"/>
  <c r="E62" i="7"/>
  <c r="E105" i="7"/>
  <c r="AC7" i="28"/>
  <c r="L53" i="5"/>
  <c r="AB23" i="27"/>
  <c r="AB23" i="26"/>
  <c r="AB83" i="5"/>
  <c r="AD105" i="7"/>
  <c r="AD62" i="7"/>
  <c r="T7" i="28"/>
  <c r="L23" i="26"/>
  <c r="L23" i="27"/>
  <c r="L83" i="5"/>
  <c r="M105" i="7"/>
  <c r="M62" i="7"/>
  <c r="AB7" i="28"/>
  <c r="AC23" i="27"/>
  <c r="AC83" i="5"/>
  <c r="AC23" i="26"/>
  <c r="V62" i="7"/>
  <c r="V105" i="7"/>
  <c r="F19" i="7"/>
  <c r="E48" i="5"/>
  <c r="L20" i="39" l="1"/>
  <c r="L17" i="39"/>
  <c r="L18" i="39" s="1"/>
  <c r="N13" i="39"/>
  <c r="M14" i="39"/>
  <c r="J29" i="36"/>
  <c r="K28" i="36"/>
  <c r="AF204" i="36"/>
  <c r="AF205" i="36"/>
  <c r="AF198" i="36"/>
  <c r="AF207" i="36"/>
  <c r="AF215" i="36"/>
  <c r="AF200" i="36"/>
  <c r="AF208" i="36"/>
  <c r="AF211" i="36"/>
  <c r="AF199" i="36"/>
  <c r="AF202" i="36"/>
  <c r="AF197" i="36"/>
  <c r="AF209" i="36"/>
  <c r="AF203" i="36"/>
  <c r="AF214" i="36"/>
  <c r="AF206" i="36"/>
  <c r="AF213" i="36"/>
  <c r="AF212" i="36"/>
  <c r="AF201" i="36"/>
  <c r="AF210" i="36"/>
  <c r="AG56" i="36"/>
  <c r="L19" i="36"/>
  <c r="M18" i="36"/>
  <c r="M17" i="36"/>
  <c r="O14" i="36"/>
  <c r="N16" i="36"/>
  <c r="W18" i="10"/>
  <c r="L7" i="10"/>
  <c r="L8" i="10" s="1"/>
  <c r="M12" i="10"/>
  <c r="N47" i="5"/>
  <c r="M6" i="10"/>
  <c r="M22" i="10" s="1"/>
  <c r="N22" i="10" s="1"/>
  <c r="O22" i="10" s="1"/>
  <c r="P22" i="10" s="1"/>
  <c r="Q22" i="10" s="1"/>
  <c r="R22" i="10" s="1"/>
  <c r="S22" i="10" s="1"/>
  <c r="T22" i="10" s="1"/>
  <c r="U22" i="10" s="1"/>
  <c r="M23" i="27"/>
  <c r="M83" i="5"/>
  <c r="M23" i="26"/>
  <c r="E53" i="5"/>
  <c r="E83" i="5"/>
  <c r="E23" i="26"/>
  <c r="E23" i="27"/>
  <c r="M50" i="5"/>
  <c r="M51" i="5" s="1"/>
  <c r="M7" i="28"/>
  <c r="E50" i="5"/>
  <c r="E51" i="5" s="1"/>
  <c r="E7" i="28"/>
  <c r="T19" i="7"/>
  <c r="F62" i="7"/>
  <c r="F105" i="7"/>
  <c r="S19" i="7"/>
  <c r="J48" i="5"/>
  <c r="K19" i="7"/>
  <c r="N62" i="7"/>
  <c r="N105" i="7"/>
  <c r="Q105" i="7"/>
  <c r="Q62" i="7"/>
  <c r="P83" i="5"/>
  <c r="P23" i="27"/>
  <c r="P23" i="26"/>
  <c r="M53" i="5"/>
  <c r="K48" i="5"/>
  <c r="L19" i="7"/>
  <c r="P7" i="28"/>
  <c r="M20" i="39" l="1"/>
  <c r="M17" i="39"/>
  <c r="M18" i="39" s="1"/>
  <c r="O13" i="39"/>
  <c r="N14" i="39"/>
  <c r="AG208" i="36"/>
  <c r="AG212" i="36"/>
  <c r="L28" i="36"/>
  <c r="AG199" i="36"/>
  <c r="AG211" i="36"/>
  <c r="AG213" i="36"/>
  <c r="AG206" i="36"/>
  <c r="AG200" i="36"/>
  <c r="AG215" i="36"/>
  <c r="AG214" i="36"/>
  <c r="AG207" i="36"/>
  <c r="AG198" i="36"/>
  <c r="AG204" i="36"/>
  <c r="AG203" i="36"/>
  <c r="AG209" i="36"/>
  <c r="AG210" i="36"/>
  <c r="AG205" i="36"/>
  <c r="AG197" i="36"/>
  <c r="AG201" i="36"/>
  <c r="AG202" i="36"/>
  <c r="AH56" i="36"/>
  <c r="M19" i="36"/>
  <c r="N18" i="36"/>
  <c r="N17" i="36"/>
  <c r="P14" i="36"/>
  <c r="O16" i="36"/>
  <c r="V22" i="10"/>
  <c r="N6" i="10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Y23" i="10" s="1"/>
  <c r="Z23" i="10" s="1"/>
  <c r="AA23" i="10" s="1"/>
  <c r="AB23" i="10" s="1"/>
  <c r="AC23" i="10" s="1"/>
  <c r="O47" i="5"/>
  <c r="N48" i="5"/>
  <c r="N12" i="10"/>
  <c r="M7" i="10"/>
  <c r="M8" i="10" s="1"/>
  <c r="X18" i="10"/>
  <c r="K53" i="5"/>
  <c r="C48" i="5"/>
  <c r="D19" i="7"/>
  <c r="R83" i="5"/>
  <c r="R23" i="27"/>
  <c r="R23" i="26"/>
  <c r="S7" i="28"/>
  <c r="K50" i="5"/>
  <c r="K51" i="5" s="1"/>
  <c r="K7" i="28"/>
  <c r="J53" i="5"/>
  <c r="R7" i="28"/>
  <c r="G19" i="7"/>
  <c r="F48" i="5"/>
  <c r="K105" i="7"/>
  <c r="K62" i="7"/>
  <c r="J50" i="5"/>
  <c r="J51" i="5" s="1"/>
  <c r="J7" i="28"/>
  <c r="K23" i="26"/>
  <c r="K23" i="27"/>
  <c r="K83" i="5"/>
  <c r="L105" i="7"/>
  <c r="L62" i="7"/>
  <c r="J23" i="26"/>
  <c r="J83" i="5"/>
  <c r="J23" i="27"/>
  <c r="S62" i="7"/>
  <c r="S105" i="7"/>
  <c r="S23" i="26"/>
  <c r="S23" i="27"/>
  <c r="S83" i="5"/>
  <c r="T105" i="7"/>
  <c r="T62" i="7"/>
  <c r="N20" i="39" l="1"/>
  <c r="N17" i="39"/>
  <c r="N18" i="39" s="1"/>
  <c r="P13" i="39"/>
  <c r="O14" i="39"/>
  <c r="AI56" i="36"/>
  <c r="AJ56" i="36" s="1"/>
  <c r="AK56" i="36" s="1"/>
  <c r="AL56" i="36" s="1"/>
  <c r="AM56" i="36" s="1"/>
  <c r="AN56" i="36" s="1"/>
  <c r="AO56" i="36" s="1"/>
  <c r="L29" i="36"/>
  <c r="M28" i="36"/>
  <c r="AH209" i="36"/>
  <c r="AH203" i="36"/>
  <c r="AH208" i="36"/>
  <c r="AH202" i="36"/>
  <c r="AH214" i="36"/>
  <c r="AH201" i="36"/>
  <c r="AH212" i="36"/>
  <c r="AH197" i="36"/>
  <c r="AH215" i="36"/>
  <c r="AH205" i="36"/>
  <c r="AH210" i="36"/>
  <c r="AH200" i="36"/>
  <c r="AH206" i="36"/>
  <c r="AH213" i="36"/>
  <c r="AH204" i="36"/>
  <c r="AH211" i="36"/>
  <c r="AH199" i="36"/>
  <c r="AH198" i="36"/>
  <c r="AH207" i="36"/>
  <c r="N19" i="36"/>
  <c r="O18" i="36"/>
  <c r="O17" i="36"/>
  <c r="Q14" i="36"/>
  <c r="P16" i="36"/>
  <c r="O12" i="10"/>
  <c r="N7" i="10"/>
  <c r="N8" i="10" s="1"/>
  <c r="N50" i="5"/>
  <c r="N51" i="5" s="1"/>
  <c r="N53" i="5"/>
  <c r="P47" i="5"/>
  <c r="O6" i="10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Y24" i="10" s="1"/>
  <c r="Z24" i="10" s="1"/>
  <c r="AA24" i="10" s="1"/>
  <c r="AB24" i="10" s="1"/>
  <c r="AC24" i="10" s="1"/>
  <c r="AD24" i="10" s="1"/>
  <c r="O48" i="5"/>
  <c r="W22" i="10"/>
  <c r="D105" i="7"/>
  <c r="D62" i="7"/>
  <c r="D20" i="7"/>
  <c r="F53" i="5"/>
  <c r="F7" i="28"/>
  <c r="F50" i="5"/>
  <c r="F51" i="5" s="1"/>
  <c r="F23" i="27"/>
  <c r="F23" i="26"/>
  <c r="F83" i="5"/>
  <c r="H48" i="5"/>
  <c r="I19" i="7"/>
  <c r="I48" i="5"/>
  <c r="J19" i="7"/>
  <c r="C50" i="5"/>
  <c r="C51" i="5" s="1"/>
  <c r="C7" i="28"/>
  <c r="C23" i="27"/>
  <c r="C83" i="5"/>
  <c r="C23" i="26"/>
  <c r="G62" i="7"/>
  <c r="G105" i="7"/>
  <c r="C53" i="5"/>
  <c r="AI214" i="36" l="1"/>
  <c r="AJ214" i="36" s="1"/>
  <c r="AK214" i="36" s="1"/>
  <c r="AL214" i="36" s="1"/>
  <c r="AM214" i="36" s="1"/>
  <c r="AN214" i="36" s="1"/>
  <c r="AO214" i="36" s="1"/>
  <c r="AI198" i="36"/>
  <c r="AJ198" i="36" s="1"/>
  <c r="AK198" i="36" s="1"/>
  <c r="AL198" i="36" s="1"/>
  <c r="AM198" i="36" s="1"/>
  <c r="AN198" i="36" s="1"/>
  <c r="AO198" i="36" s="1"/>
  <c r="AI202" i="36"/>
  <c r="AJ202" i="36" s="1"/>
  <c r="AK202" i="36" s="1"/>
  <c r="AL202" i="36" s="1"/>
  <c r="AM202" i="36" s="1"/>
  <c r="AN202" i="36" s="1"/>
  <c r="AO202" i="36" s="1"/>
  <c r="AI208" i="36"/>
  <c r="AJ208" i="36" s="1"/>
  <c r="AK208" i="36" s="1"/>
  <c r="AL208" i="36" s="1"/>
  <c r="AM208" i="36" s="1"/>
  <c r="AN208" i="36" s="1"/>
  <c r="AO208" i="36" s="1"/>
  <c r="AI211" i="36"/>
  <c r="AJ211" i="36" s="1"/>
  <c r="AK211" i="36" s="1"/>
  <c r="AL211" i="36" s="1"/>
  <c r="AM211" i="36" s="1"/>
  <c r="AN211" i="36" s="1"/>
  <c r="AO211" i="36" s="1"/>
  <c r="AI203" i="36"/>
  <c r="AJ203" i="36" s="1"/>
  <c r="AK203" i="36" s="1"/>
  <c r="AL203" i="36" s="1"/>
  <c r="AM203" i="36" s="1"/>
  <c r="AN203" i="36" s="1"/>
  <c r="AO203" i="36" s="1"/>
  <c r="AI204" i="36"/>
  <c r="AJ204" i="36" s="1"/>
  <c r="AK204" i="36" s="1"/>
  <c r="AL204" i="36" s="1"/>
  <c r="AM204" i="36" s="1"/>
  <c r="AN204" i="36" s="1"/>
  <c r="AO204" i="36" s="1"/>
  <c r="AI209" i="36"/>
  <c r="AJ209" i="36" s="1"/>
  <c r="AK209" i="36" s="1"/>
  <c r="AL209" i="36" s="1"/>
  <c r="AM209" i="36" s="1"/>
  <c r="AN209" i="36" s="1"/>
  <c r="AO209" i="36" s="1"/>
  <c r="AI213" i="36"/>
  <c r="AJ213" i="36" s="1"/>
  <c r="AK213" i="36" s="1"/>
  <c r="AL213" i="36" s="1"/>
  <c r="AM213" i="36" s="1"/>
  <c r="AN213" i="36" s="1"/>
  <c r="AO213" i="36" s="1"/>
  <c r="O20" i="39"/>
  <c r="O17" i="39"/>
  <c r="O18" i="39" s="1"/>
  <c r="Q13" i="39"/>
  <c r="P14" i="39"/>
  <c r="AI206" i="36"/>
  <c r="AJ206" i="36" s="1"/>
  <c r="AK206" i="36" s="1"/>
  <c r="AL206" i="36" s="1"/>
  <c r="AM206" i="36" s="1"/>
  <c r="AN206" i="36" s="1"/>
  <c r="AO206" i="36" s="1"/>
  <c r="AI200" i="36"/>
  <c r="AJ200" i="36" s="1"/>
  <c r="AK200" i="36" s="1"/>
  <c r="AL200" i="36" s="1"/>
  <c r="AM200" i="36" s="1"/>
  <c r="AN200" i="36" s="1"/>
  <c r="AO200" i="36" s="1"/>
  <c r="AI210" i="36"/>
  <c r="AJ210" i="36" s="1"/>
  <c r="AK210" i="36" s="1"/>
  <c r="AL210" i="36" s="1"/>
  <c r="AM210" i="36" s="1"/>
  <c r="AN210" i="36" s="1"/>
  <c r="AO210" i="36" s="1"/>
  <c r="B56" i="36"/>
  <c r="B74" i="36" s="1"/>
  <c r="D74" i="36" s="1"/>
  <c r="AI205" i="36"/>
  <c r="AJ205" i="36" s="1"/>
  <c r="AK205" i="36" s="1"/>
  <c r="AL205" i="36" s="1"/>
  <c r="AM205" i="36" s="1"/>
  <c r="AN205" i="36" s="1"/>
  <c r="AO205" i="36" s="1"/>
  <c r="AI207" i="36"/>
  <c r="AJ207" i="36" s="1"/>
  <c r="AK207" i="36" s="1"/>
  <c r="AL207" i="36" s="1"/>
  <c r="AM207" i="36" s="1"/>
  <c r="AN207" i="36" s="1"/>
  <c r="AO207" i="36" s="1"/>
  <c r="AI215" i="36"/>
  <c r="AJ215" i="36" s="1"/>
  <c r="AK215" i="36" s="1"/>
  <c r="AL215" i="36" s="1"/>
  <c r="AM215" i="36" s="1"/>
  <c r="AN215" i="36" s="1"/>
  <c r="AO215" i="36" s="1"/>
  <c r="AI197" i="36"/>
  <c r="AJ197" i="36" s="1"/>
  <c r="AK197" i="36" s="1"/>
  <c r="AL197" i="36" s="1"/>
  <c r="AM197" i="36" s="1"/>
  <c r="AN197" i="36" s="1"/>
  <c r="AO197" i="36" s="1"/>
  <c r="AI212" i="36"/>
  <c r="AJ212" i="36" s="1"/>
  <c r="AK212" i="36" s="1"/>
  <c r="AL212" i="36" s="1"/>
  <c r="AM212" i="36" s="1"/>
  <c r="AN212" i="36" s="1"/>
  <c r="AO212" i="36" s="1"/>
  <c r="N28" i="36"/>
  <c r="AI199" i="36"/>
  <c r="AJ199" i="36" s="1"/>
  <c r="AK199" i="36" s="1"/>
  <c r="AL199" i="36" s="1"/>
  <c r="AM199" i="36" s="1"/>
  <c r="AN199" i="36" s="1"/>
  <c r="AO199" i="36" s="1"/>
  <c r="AI201" i="36"/>
  <c r="AJ201" i="36" s="1"/>
  <c r="AK201" i="36" s="1"/>
  <c r="AL201" i="36" s="1"/>
  <c r="AM201" i="36" s="1"/>
  <c r="AN201" i="36" s="1"/>
  <c r="AO201" i="36" s="1"/>
  <c r="O19" i="36"/>
  <c r="P18" i="36"/>
  <c r="P17" i="36"/>
  <c r="R14" i="36"/>
  <c r="Q16" i="36"/>
  <c r="O50" i="5"/>
  <c r="O51" i="5" s="1"/>
  <c r="O53" i="5"/>
  <c r="X22" i="10"/>
  <c r="Q47" i="5"/>
  <c r="P6" i="10"/>
  <c r="P25" i="10" s="1"/>
  <c r="Q25" i="10" s="1"/>
  <c r="R25" i="10" s="1"/>
  <c r="S25" i="10" s="1"/>
  <c r="T25" i="10" s="1"/>
  <c r="U25" i="10" s="1"/>
  <c r="V25" i="10" s="1"/>
  <c r="W25" i="10" s="1"/>
  <c r="X25" i="10" s="1"/>
  <c r="Y25" i="10" s="1"/>
  <c r="Z25" i="10" s="1"/>
  <c r="AA25" i="10" s="1"/>
  <c r="AB25" i="10" s="1"/>
  <c r="AC25" i="10" s="1"/>
  <c r="AD25" i="10" s="1"/>
  <c r="AE25" i="10" s="1"/>
  <c r="P48" i="5"/>
  <c r="P12" i="10"/>
  <c r="O7" i="10"/>
  <c r="O8" i="10" s="1"/>
  <c r="M9" i="7"/>
  <c r="M52" i="7" s="1"/>
  <c r="M2" i="5"/>
  <c r="B4" i="39" s="1"/>
  <c r="H83" i="5"/>
  <c r="H23" i="27"/>
  <c r="H23" i="26"/>
  <c r="D31" i="7"/>
  <c r="D106" i="7"/>
  <c r="D33" i="7"/>
  <c r="D34" i="7" s="1"/>
  <c r="D63" i="7"/>
  <c r="E20" i="7"/>
  <c r="H53" i="5"/>
  <c r="I50" i="5"/>
  <c r="I51" i="5" s="1"/>
  <c r="I7" i="28"/>
  <c r="I83" i="5"/>
  <c r="I23" i="27"/>
  <c r="I23" i="26"/>
  <c r="H50" i="5"/>
  <c r="H51" i="5" s="1"/>
  <c r="H7" i="28"/>
  <c r="I62" i="7"/>
  <c r="I105" i="7"/>
  <c r="I53" i="5"/>
  <c r="J62" i="7"/>
  <c r="J105" i="7"/>
  <c r="P17" i="39" l="1"/>
  <c r="P18" i="39" s="1"/>
  <c r="P20" i="39"/>
  <c r="R13" i="39"/>
  <c r="Q14" i="39"/>
  <c r="B153" i="36"/>
  <c r="B119" i="36"/>
  <c r="B104" i="36"/>
  <c r="B91" i="36"/>
  <c r="D91" i="36" s="1"/>
  <c r="D130" i="36" s="1"/>
  <c r="D170" i="36" s="1"/>
  <c r="D251" i="36" s="1"/>
  <c r="B166" i="36"/>
  <c r="B93" i="36"/>
  <c r="D93" i="36" s="1"/>
  <c r="D132" i="36" s="1"/>
  <c r="D172" i="36" s="1"/>
  <c r="D253" i="36" s="1"/>
  <c r="B86" i="36"/>
  <c r="D86" i="36" s="1"/>
  <c r="D125" i="36" s="1"/>
  <c r="D165" i="36" s="1"/>
  <c r="D246" i="36" s="1"/>
  <c r="B145" i="36"/>
  <c r="B160" i="36"/>
  <c r="B67" i="36"/>
  <c r="D67" i="36" s="1"/>
  <c r="D106" i="36" s="1"/>
  <c r="D146" i="36" s="1"/>
  <c r="D227" i="36" s="1"/>
  <c r="B140" i="36"/>
  <c r="B96" i="36"/>
  <c r="D96" i="36" s="1"/>
  <c r="D135" i="36" s="1"/>
  <c r="D175" i="36" s="1"/>
  <c r="D256" i="36" s="1"/>
  <c r="B132" i="36"/>
  <c r="B68" i="36"/>
  <c r="D68" i="36" s="1"/>
  <c r="D107" i="36" s="1"/>
  <c r="D147" i="36" s="1"/>
  <c r="D228" i="36" s="1"/>
  <c r="B131" i="36"/>
  <c r="B129" i="36"/>
  <c r="B127" i="36"/>
  <c r="B120" i="36"/>
  <c r="B152" i="36"/>
  <c r="B113" i="36"/>
  <c r="B110" i="36"/>
  <c r="B106" i="36"/>
  <c r="B85" i="36"/>
  <c r="D85" i="36" s="1"/>
  <c r="D124" i="36" s="1"/>
  <c r="D164" i="36" s="1"/>
  <c r="D245" i="36" s="1"/>
  <c r="B171" i="36"/>
  <c r="B138" i="36"/>
  <c r="B148" i="36"/>
  <c r="B144" i="36"/>
  <c r="B100" i="36"/>
  <c r="B161" i="36"/>
  <c r="B87" i="36"/>
  <c r="D87" i="36" s="1"/>
  <c r="E87" i="36" s="1"/>
  <c r="B147" i="36"/>
  <c r="B135" i="36"/>
  <c r="B61" i="36"/>
  <c r="D61" i="36" s="1"/>
  <c r="D100" i="36" s="1"/>
  <c r="D140" i="36" s="1"/>
  <c r="D221" i="36" s="1"/>
  <c r="B94" i="36"/>
  <c r="D94" i="36" s="1"/>
  <c r="D133" i="36" s="1"/>
  <c r="D173" i="36" s="1"/>
  <c r="D254" i="36" s="1"/>
  <c r="B124" i="36"/>
  <c r="B78" i="36"/>
  <c r="D78" i="36" s="1"/>
  <c r="D117" i="36" s="1"/>
  <c r="D157" i="36" s="1"/>
  <c r="D238" i="36" s="1"/>
  <c r="B122" i="36"/>
  <c r="B159" i="36"/>
  <c r="B121" i="36"/>
  <c r="B81" i="36"/>
  <c r="D81" i="36" s="1"/>
  <c r="D120" i="36" s="1"/>
  <c r="D160" i="36" s="1"/>
  <c r="D241" i="36" s="1"/>
  <c r="B117" i="36"/>
  <c r="B63" i="36"/>
  <c r="D63" i="36" s="1"/>
  <c r="D102" i="36" s="1"/>
  <c r="D142" i="36" s="1"/>
  <c r="D223" i="36" s="1"/>
  <c r="B115" i="36"/>
  <c r="B146" i="36"/>
  <c r="B65" i="36"/>
  <c r="D65" i="36" s="1"/>
  <c r="D104" i="36" s="1"/>
  <c r="B133" i="36"/>
  <c r="B108" i="36"/>
  <c r="B142" i="36"/>
  <c r="B66" i="36"/>
  <c r="D66" i="36" s="1"/>
  <c r="D105" i="36" s="1"/>
  <c r="D145" i="36" s="1"/>
  <c r="D226" i="36" s="1"/>
  <c r="B128" i="36"/>
  <c r="B102" i="36"/>
  <c r="B165" i="36"/>
  <c r="B99" i="36"/>
  <c r="B69" i="36"/>
  <c r="D69" i="36" s="1"/>
  <c r="D108" i="36" s="1"/>
  <c r="D148" i="36" s="1"/>
  <c r="D229" i="36" s="1"/>
  <c r="B150" i="36"/>
  <c r="B162" i="36"/>
  <c r="B76" i="36"/>
  <c r="D76" i="36" s="1"/>
  <c r="D115" i="36" s="1"/>
  <c r="D155" i="36" s="1"/>
  <c r="D236" i="36" s="1"/>
  <c r="B158" i="36"/>
  <c r="B134" i="36"/>
  <c r="B114" i="36"/>
  <c r="B141" i="36"/>
  <c r="B71" i="36"/>
  <c r="D71" i="36" s="1"/>
  <c r="D110" i="36" s="1"/>
  <c r="B130" i="36"/>
  <c r="B109" i="36"/>
  <c r="B95" i="36"/>
  <c r="D95" i="36" s="1"/>
  <c r="D134" i="36" s="1"/>
  <c r="D174" i="36" s="1"/>
  <c r="D255" i="36" s="1"/>
  <c r="B143" i="36"/>
  <c r="B126" i="36"/>
  <c r="B105" i="36"/>
  <c r="B172" i="36"/>
  <c r="B72" i="36"/>
  <c r="D72" i="36" s="1"/>
  <c r="D111" i="36" s="1"/>
  <c r="D151" i="36" s="1"/>
  <c r="D232" i="36" s="1"/>
  <c r="B101" i="36"/>
  <c r="B139" i="36"/>
  <c r="B156" i="36"/>
  <c r="B116" i="36"/>
  <c r="B98" i="36"/>
  <c r="B82" i="36"/>
  <c r="D82" i="36" s="1"/>
  <c r="D121" i="36" s="1"/>
  <c r="B149" i="36"/>
  <c r="B112" i="36"/>
  <c r="B75" i="36"/>
  <c r="D75" i="36" s="1"/>
  <c r="D114" i="36" s="1"/>
  <c r="B83" i="36"/>
  <c r="D83" i="36" s="1"/>
  <c r="D122" i="36" s="1"/>
  <c r="D162" i="36" s="1"/>
  <c r="D243" i="36" s="1"/>
  <c r="B79" i="36"/>
  <c r="D79" i="36" s="1"/>
  <c r="D118" i="36" s="1"/>
  <c r="D158" i="36" s="1"/>
  <c r="D239" i="36" s="1"/>
  <c r="B73" i="36"/>
  <c r="D73" i="36" s="1"/>
  <c r="D112" i="36" s="1"/>
  <c r="D152" i="36" s="1"/>
  <c r="D233" i="36" s="1"/>
  <c r="B123" i="36"/>
  <c r="B107" i="36"/>
  <c r="B90" i="36"/>
  <c r="D90" i="36" s="1"/>
  <c r="D129" i="36" s="1"/>
  <c r="D169" i="36" s="1"/>
  <c r="D250" i="36" s="1"/>
  <c r="B88" i="36"/>
  <c r="D88" i="36" s="1"/>
  <c r="D127" i="36" s="1"/>
  <c r="D167" i="36" s="1"/>
  <c r="D248" i="36" s="1"/>
  <c r="B168" i="36"/>
  <c r="B118" i="36"/>
  <c r="B103" i="36"/>
  <c r="B175" i="36"/>
  <c r="B157" i="36"/>
  <c r="B80" i="36"/>
  <c r="D80" i="36" s="1"/>
  <c r="D119" i="36" s="1"/>
  <c r="D159" i="36" s="1"/>
  <c r="D240" i="36" s="1"/>
  <c r="B92" i="36"/>
  <c r="D92" i="36" s="1"/>
  <c r="D131" i="36" s="1"/>
  <c r="D171" i="36" s="1"/>
  <c r="D252" i="36" s="1"/>
  <c r="B170" i="36"/>
  <c r="B59" i="36"/>
  <c r="D59" i="36" s="1"/>
  <c r="D98" i="36" s="1"/>
  <c r="D138" i="36" s="1"/>
  <c r="B125" i="36"/>
  <c r="B111" i="36"/>
  <c r="B89" i="36"/>
  <c r="D89" i="36" s="1"/>
  <c r="E89" i="36" s="1"/>
  <c r="F89" i="36" s="1"/>
  <c r="B62" i="36"/>
  <c r="D62" i="36" s="1"/>
  <c r="D101" i="36" s="1"/>
  <c r="B164" i="36"/>
  <c r="B154" i="36"/>
  <c r="B169" i="36"/>
  <c r="B163" i="36"/>
  <c r="B167" i="36"/>
  <c r="B84" i="36"/>
  <c r="D84" i="36" s="1"/>
  <c r="D123" i="36" s="1"/>
  <c r="D163" i="36" s="1"/>
  <c r="D244" i="36" s="1"/>
  <c r="B77" i="36"/>
  <c r="D77" i="36" s="1"/>
  <c r="D116" i="36" s="1"/>
  <c r="D156" i="36" s="1"/>
  <c r="D237" i="36" s="1"/>
  <c r="B155" i="36"/>
  <c r="B70" i="36"/>
  <c r="D70" i="36" s="1"/>
  <c r="E70" i="36" s="1"/>
  <c r="B151" i="36"/>
  <c r="B60" i="36"/>
  <c r="D60" i="36" s="1"/>
  <c r="D99" i="36" s="1"/>
  <c r="B64" i="36"/>
  <c r="D64" i="36" s="1"/>
  <c r="D103" i="36" s="1"/>
  <c r="B174" i="36"/>
  <c r="B173" i="36"/>
  <c r="N29" i="36"/>
  <c r="O28" i="36"/>
  <c r="E74" i="36"/>
  <c r="D113" i="36"/>
  <c r="D153" i="36" s="1"/>
  <c r="D234" i="36" s="1"/>
  <c r="P19" i="36"/>
  <c r="Q18" i="36"/>
  <c r="Q17" i="36"/>
  <c r="S14" i="36"/>
  <c r="R16" i="36"/>
  <c r="Q12" i="10"/>
  <c r="P7" i="10"/>
  <c r="P8" i="10" s="1"/>
  <c r="P53" i="5"/>
  <c r="P50" i="5"/>
  <c r="P51" i="5" s="1"/>
  <c r="Q6" i="10"/>
  <c r="Q26" i="10" s="1"/>
  <c r="R26" i="10" s="1"/>
  <c r="S26" i="10" s="1"/>
  <c r="T26" i="10" s="1"/>
  <c r="U26" i="10" s="1"/>
  <c r="V26" i="10" s="1"/>
  <c r="W26" i="10" s="1"/>
  <c r="X26" i="10" s="1"/>
  <c r="Y26" i="10" s="1"/>
  <c r="Z26" i="10" s="1"/>
  <c r="AA26" i="10" s="1"/>
  <c r="AB26" i="10" s="1"/>
  <c r="AC26" i="10" s="1"/>
  <c r="AD26" i="10" s="1"/>
  <c r="AE26" i="10" s="1"/>
  <c r="AF26" i="10" s="1"/>
  <c r="R47" i="5"/>
  <c r="Q48" i="5"/>
  <c r="Y22" i="10"/>
  <c r="C3" i="7"/>
  <c r="C89" i="7" s="1"/>
  <c r="M10" i="7"/>
  <c r="B4" i="26"/>
  <c r="M3" i="5"/>
  <c r="B5" i="39" s="1"/>
  <c r="B4" i="27"/>
  <c r="E33" i="7"/>
  <c r="E34" i="7" s="1"/>
  <c r="E63" i="7"/>
  <c r="E106" i="7"/>
  <c r="E31" i="7"/>
  <c r="F20" i="7"/>
  <c r="D117" i="7"/>
  <c r="D119" i="7"/>
  <c r="D120" i="7" s="1"/>
  <c r="D76" i="7"/>
  <c r="D77" i="7" s="1"/>
  <c r="D74" i="7"/>
  <c r="M53" i="7"/>
  <c r="M95" i="7"/>
  <c r="M96" i="7" s="1"/>
  <c r="Q20" i="39" l="1"/>
  <c r="Q17" i="39"/>
  <c r="Q18" i="39" s="1"/>
  <c r="S13" i="39"/>
  <c r="R14" i="39"/>
  <c r="E61" i="36"/>
  <c r="F61" i="36" s="1"/>
  <c r="G61" i="36" s="1"/>
  <c r="H61" i="36" s="1"/>
  <c r="E94" i="36"/>
  <c r="E133" i="36" s="1"/>
  <c r="E173" i="36" s="1"/>
  <c r="E254" i="36" s="1"/>
  <c r="E86" i="36"/>
  <c r="F86" i="36" s="1"/>
  <c r="G86" i="36" s="1"/>
  <c r="E93" i="36"/>
  <c r="F93" i="36" s="1"/>
  <c r="G93" i="36" s="1"/>
  <c r="E96" i="36"/>
  <c r="E135" i="36" s="1"/>
  <c r="E175" i="36" s="1"/>
  <c r="E256" i="36" s="1"/>
  <c r="E67" i="36"/>
  <c r="F67" i="36" s="1"/>
  <c r="G67" i="36" s="1"/>
  <c r="H67" i="36" s="1"/>
  <c r="E68" i="36"/>
  <c r="F68" i="36" s="1"/>
  <c r="D126" i="36"/>
  <c r="D166" i="36" s="1"/>
  <c r="D247" i="36" s="1"/>
  <c r="E91" i="36"/>
  <c r="F91" i="36" s="1"/>
  <c r="E85" i="36"/>
  <c r="F85" i="36" s="1"/>
  <c r="G85" i="36" s="1"/>
  <c r="H85" i="36" s="1"/>
  <c r="I85" i="36" s="1"/>
  <c r="E78" i="36"/>
  <c r="F78" i="36" s="1"/>
  <c r="G78" i="36" s="1"/>
  <c r="E66" i="36"/>
  <c r="F66" i="36" s="1"/>
  <c r="E63" i="36"/>
  <c r="E102" i="36" s="1"/>
  <c r="E142" i="36" s="1"/>
  <c r="E223" i="36" s="1"/>
  <c r="E81" i="36"/>
  <c r="F81" i="36" s="1"/>
  <c r="G81" i="36" s="1"/>
  <c r="H81" i="36" s="1"/>
  <c r="E65" i="36"/>
  <c r="F65" i="36" s="1"/>
  <c r="G65" i="36" s="1"/>
  <c r="H65" i="36" s="1"/>
  <c r="I65" i="36" s="1"/>
  <c r="E76" i="36"/>
  <c r="E115" i="36" s="1"/>
  <c r="E155" i="36" s="1"/>
  <c r="E236" i="36" s="1"/>
  <c r="E69" i="36"/>
  <c r="E108" i="36" s="1"/>
  <c r="E148" i="36" s="1"/>
  <c r="E229" i="36" s="1"/>
  <c r="E71" i="36"/>
  <c r="F71" i="36" s="1"/>
  <c r="G71" i="36" s="1"/>
  <c r="H71" i="36" s="1"/>
  <c r="I71" i="36" s="1"/>
  <c r="E95" i="36"/>
  <c r="F95" i="36" s="1"/>
  <c r="G95" i="36" s="1"/>
  <c r="H95" i="36" s="1"/>
  <c r="E72" i="36"/>
  <c r="F72" i="36" s="1"/>
  <c r="G72" i="36" s="1"/>
  <c r="E82" i="36"/>
  <c r="F82" i="36" s="1"/>
  <c r="G82" i="36" s="1"/>
  <c r="E79" i="36"/>
  <c r="F79" i="36" s="1"/>
  <c r="E73" i="36"/>
  <c r="F73" i="36" s="1"/>
  <c r="E75" i="36"/>
  <c r="F75" i="36" s="1"/>
  <c r="G75" i="36" s="1"/>
  <c r="E83" i="36"/>
  <c r="F83" i="36" s="1"/>
  <c r="E90" i="36"/>
  <c r="E129" i="36" s="1"/>
  <c r="E169" i="36" s="1"/>
  <c r="E250" i="36" s="1"/>
  <c r="E88" i="36"/>
  <c r="F88" i="36" s="1"/>
  <c r="E84" i="36"/>
  <c r="F84" i="36" s="1"/>
  <c r="G84" i="36" s="1"/>
  <c r="E59" i="36"/>
  <c r="F59" i="36" s="1"/>
  <c r="G59" i="36" s="1"/>
  <c r="E62" i="36"/>
  <c r="F62" i="36" s="1"/>
  <c r="G62" i="36" s="1"/>
  <c r="H62" i="36" s="1"/>
  <c r="E80" i="36"/>
  <c r="E119" i="36" s="1"/>
  <c r="E159" i="36" s="1"/>
  <c r="E240" i="36" s="1"/>
  <c r="E92" i="36"/>
  <c r="E131" i="36" s="1"/>
  <c r="E171" i="36" s="1"/>
  <c r="E252" i="36" s="1"/>
  <c r="E77" i="36"/>
  <c r="F77" i="36" s="1"/>
  <c r="D109" i="36"/>
  <c r="D149" i="36" s="1"/>
  <c r="D230" i="36" s="1"/>
  <c r="E60" i="36"/>
  <c r="F60" i="36" s="1"/>
  <c r="G60" i="36" s="1"/>
  <c r="D128" i="36"/>
  <c r="D168" i="36" s="1"/>
  <c r="D249" i="36" s="1"/>
  <c r="F70" i="36"/>
  <c r="G70" i="36" s="1"/>
  <c r="E64" i="36"/>
  <c r="F64" i="36" s="1"/>
  <c r="G64" i="36" s="1"/>
  <c r="O29" i="36"/>
  <c r="P28" i="36"/>
  <c r="F74" i="36"/>
  <c r="E113" i="36"/>
  <c r="E153" i="36" s="1"/>
  <c r="E234" i="36" s="1"/>
  <c r="F87" i="36"/>
  <c r="G89" i="36"/>
  <c r="D161" i="36"/>
  <c r="D242" i="36" s="1"/>
  <c r="D154" i="36"/>
  <c r="D235" i="36" s="1"/>
  <c r="D139" i="36"/>
  <c r="D220" i="36" s="1"/>
  <c r="D150" i="36"/>
  <c r="D231" i="36" s="1"/>
  <c r="D144" i="36"/>
  <c r="D225" i="36" s="1"/>
  <c r="D141" i="36"/>
  <c r="D222" i="36" s="1"/>
  <c r="D143" i="36"/>
  <c r="D224" i="36" s="1"/>
  <c r="Q19" i="36"/>
  <c r="R18" i="36"/>
  <c r="R17" i="36"/>
  <c r="T14" i="36"/>
  <c r="S16" i="36"/>
  <c r="Z22" i="10"/>
  <c r="Q50" i="5"/>
  <c r="Q51" i="5" s="1"/>
  <c r="Q53" i="5"/>
  <c r="S47" i="5"/>
  <c r="R6" i="10"/>
  <c r="R27" i="10" s="1"/>
  <c r="S27" i="10" s="1"/>
  <c r="T27" i="10" s="1"/>
  <c r="U27" i="10" s="1"/>
  <c r="V27" i="10" s="1"/>
  <c r="W27" i="10" s="1"/>
  <c r="X27" i="10" s="1"/>
  <c r="R48" i="5"/>
  <c r="R12" i="10"/>
  <c r="Q7" i="10"/>
  <c r="Q8" i="10" s="1"/>
  <c r="C46" i="7"/>
  <c r="B5" i="27"/>
  <c r="B5" i="26"/>
  <c r="E119" i="7"/>
  <c r="E120" i="7" s="1"/>
  <c r="E117" i="7"/>
  <c r="E76" i="7"/>
  <c r="E77" i="7" s="1"/>
  <c r="E74" i="7"/>
  <c r="F63" i="7"/>
  <c r="F106" i="7"/>
  <c r="F33" i="7"/>
  <c r="F34" i="7" s="1"/>
  <c r="F31" i="7"/>
  <c r="G20" i="7"/>
  <c r="E100" i="36" l="1"/>
  <c r="E140" i="36" s="1"/>
  <c r="E221" i="36" s="1"/>
  <c r="R20" i="39"/>
  <c r="R17" i="39"/>
  <c r="R18" i="39" s="1"/>
  <c r="F94" i="36"/>
  <c r="G94" i="36" s="1"/>
  <c r="T13" i="39"/>
  <c r="S14" i="39"/>
  <c r="E125" i="36"/>
  <c r="E165" i="36" s="1"/>
  <c r="E246" i="36" s="1"/>
  <c r="F96" i="36"/>
  <c r="F135" i="36" s="1"/>
  <c r="F175" i="36" s="1"/>
  <c r="F256" i="36" s="1"/>
  <c r="E132" i="36"/>
  <c r="E172" i="36" s="1"/>
  <c r="E253" i="36" s="1"/>
  <c r="E124" i="36"/>
  <c r="E164" i="36" s="1"/>
  <c r="E245" i="36" s="1"/>
  <c r="E117" i="36"/>
  <c r="E157" i="36" s="1"/>
  <c r="E238" i="36" s="1"/>
  <c r="E126" i="36"/>
  <c r="E166" i="36" s="1"/>
  <c r="E247" i="36" s="1"/>
  <c r="E107" i="36"/>
  <c r="E147" i="36" s="1"/>
  <c r="E228" i="36" s="1"/>
  <c r="E130" i="36"/>
  <c r="E170" i="36" s="1"/>
  <c r="E251" i="36" s="1"/>
  <c r="E106" i="36"/>
  <c r="E146" i="36" s="1"/>
  <c r="E227" i="36" s="1"/>
  <c r="E105" i="36"/>
  <c r="E145" i="36" s="1"/>
  <c r="E226" i="36" s="1"/>
  <c r="E104" i="36"/>
  <c r="F104" i="36" s="1"/>
  <c r="E120" i="36"/>
  <c r="F120" i="36" s="1"/>
  <c r="F160" i="36" s="1"/>
  <c r="F241" i="36" s="1"/>
  <c r="F63" i="36"/>
  <c r="G63" i="36" s="1"/>
  <c r="E110" i="36"/>
  <c r="E150" i="36" s="1"/>
  <c r="E231" i="36" s="1"/>
  <c r="E134" i="36"/>
  <c r="E174" i="36" s="1"/>
  <c r="E255" i="36" s="1"/>
  <c r="E112" i="36"/>
  <c r="E152" i="36" s="1"/>
  <c r="E233" i="36" s="1"/>
  <c r="E111" i="36"/>
  <c r="E151" i="36" s="1"/>
  <c r="E232" i="36" s="1"/>
  <c r="E118" i="36"/>
  <c r="E158" i="36" s="1"/>
  <c r="E239" i="36" s="1"/>
  <c r="F69" i="36"/>
  <c r="F108" i="36" s="1"/>
  <c r="F148" i="36" s="1"/>
  <c r="F229" i="36" s="1"/>
  <c r="F76" i="36"/>
  <c r="G76" i="36" s="1"/>
  <c r="H76" i="36" s="1"/>
  <c r="E122" i="36"/>
  <c r="E162" i="36" s="1"/>
  <c r="E243" i="36" s="1"/>
  <c r="E114" i="36"/>
  <c r="E154" i="36" s="1"/>
  <c r="E235" i="36" s="1"/>
  <c r="E121" i="36"/>
  <c r="E161" i="36" s="1"/>
  <c r="E242" i="36" s="1"/>
  <c r="E127" i="36"/>
  <c r="E167" i="36" s="1"/>
  <c r="E248" i="36" s="1"/>
  <c r="F90" i="36"/>
  <c r="F129" i="36" s="1"/>
  <c r="F169" i="36" s="1"/>
  <c r="F250" i="36" s="1"/>
  <c r="E101" i="36"/>
  <c r="E141" i="36" s="1"/>
  <c r="E222" i="36" s="1"/>
  <c r="E128" i="36"/>
  <c r="E168" i="36" s="1"/>
  <c r="E249" i="36" s="1"/>
  <c r="E123" i="36"/>
  <c r="E163" i="36" s="1"/>
  <c r="E244" i="36" s="1"/>
  <c r="E98" i="36"/>
  <c r="E138" i="36" s="1"/>
  <c r="E109" i="36"/>
  <c r="E149" i="36" s="1"/>
  <c r="E230" i="36" s="1"/>
  <c r="E99" i="36"/>
  <c r="E139" i="36" s="1"/>
  <c r="F92" i="36"/>
  <c r="F131" i="36" s="1"/>
  <c r="F171" i="36" s="1"/>
  <c r="F252" i="36" s="1"/>
  <c r="F80" i="36"/>
  <c r="G80" i="36" s="1"/>
  <c r="H80" i="36" s="1"/>
  <c r="E116" i="36"/>
  <c r="E156" i="36" s="1"/>
  <c r="E237" i="36" s="1"/>
  <c r="F133" i="36"/>
  <c r="F173" i="36" s="1"/>
  <c r="F254" i="36" s="1"/>
  <c r="E103" i="36"/>
  <c r="E143" i="36" s="1"/>
  <c r="E224" i="36" s="1"/>
  <c r="F100" i="36"/>
  <c r="F140" i="36" s="1"/>
  <c r="Q28" i="36"/>
  <c r="I61" i="36"/>
  <c r="H84" i="36"/>
  <c r="G88" i="36"/>
  <c r="H82" i="36"/>
  <c r="H94" i="36"/>
  <c r="G91" i="36"/>
  <c r="H93" i="36"/>
  <c r="I81" i="36"/>
  <c r="G77" i="36"/>
  <c r="J85" i="36"/>
  <c r="H64" i="36"/>
  <c r="G68" i="36"/>
  <c r="H70" i="36"/>
  <c r="H60" i="36"/>
  <c r="I62" i="36"/>
  <c r="I67" i="36"/>
  <c r="H89" i="36"/>
  <c r="H78" i="36"/>
  <c r="J65" i="36"/>
  <c r="G83" i="36"/>
  <c r="I95" i="36"/>
  <c r="G66" i="36"/>
  <c r="H86" i="36"/>
  <c r="G87" i="36"/>
  <c r="H75" i="36"/>
  <c r="J71" i="36"/>
  <c r="G73" i="36"/>
  <c r="H72" i="36"/>
  <c r="G74" i="36"/>
  <c r="F113" i="36"/>
  <c r="F153" i="36" s="1"/>
  <c r="F234" i="36" s="1"/>
  <c r="G79" i="36"/>
  <c r="H59" i="36"/>
  <c r="R19" i="36"/>
  <c r="S18" i="36"/>
  <c r="S17" i="36"/>
  <c r="U14" i="36"/>
  <c r="T16" i="36"/>
  <c r="R7" i="10"/>
  <c r="R8" i="10" s="1"/>
  <c r="R53" i="5"/>
  <c r="R50" i="5"/>
  <c r="R51" i="5" s="1"/>
  <c r="Y27" i="10"/>
  <c r="Z27" i="10" s="1"/>
  <c r="AA27" i="10" s="1"/>
  <c r="AB27" i="10" s="1"/>
  <c r="AC27" i="10" s="1"/>
  <c r="T47" i="5"/>
  <c r="S6" i="10"/>
  <c r="S28" i="10" s="1"/>
  <c r="S48" i="5"/>
  <c r="AA22" i="10"/>
  <c r="F119" i="7"/>
  <c r="F120" i="7" s="1"/>
  <c r="F117" i="7"/>
  <c r="F76" i="7"/>
  <c r="F77" i="7" s="1"/>
  <c r="F74" i="7"/>
  <c r="H20" i="7"/>
  <c r="G63" i="7"/>
  <c r="G106" i="7"/>
  <c r="G33" i="7"/>
  <c r="G34" i="7" s="1"/>
  <c r="G31" i="7"/>
  <c r="F132" i="36" l="1"/>
  <c r="F172" i="36" s="1"/>
  <c r="F253" i="36" s="1"/>
  <c r="G96" i="36"/>
  <c r="H96" i="36" s="1"/>
  <c r="S20" i="39"/>
  <c r="S17" i="39"/>
  <c r="S18" i="39" s="1"/>
  <c r="F124" i="36"/>
  <c r="G124" i="36" s="1"/>
  <c r="G164" i="36" s="1"/>
  <c r="G245" i="36" s="1"/>
  <c r="U13" i="39"/>
  <c r="T14" i="39"/>
  <c r="F117" i="36"/>
  <c r="F157" i="36" s="1"/>
  <c r="F238" i="36" s="1"/>
  <c r="F125" i="36"/>
  <c r="F165" i="36" s="1"/>
  <c r="F246" i="36" s="1"/>
  <c r="R28" i="36"/>
  <c r="F130" i="36"/>
  <c r="F170" i="36" s="1"/>
  <c r="F251" i="36" s="1"/>
  <c r="F106" i="36"/>
  <c r="F146" i="36" s="1"/>
  <c r="F227" i="36" s="1"/>
  <c r="F105" i="36"/>
  <c r="F145" i="36" s="1"/>
  <c r="F226" i="36" s="1"/>
  <c r="E144" i="36"/>
  <c r="E225" i="36" s="1"/>
  <c r="F126" i="36"/>
  <c r="F166" i="36" s="1"/>
  <c r="F247" i="36" s="1"/>
  <c r="G120" i="36"/>
  <c r="G160" i="36" s="1"/>
  <c r="G241" i="36" s="1"/>
  <c r="F107" i="36"/>
  <c r="F147" i="36" s="1"/>
  <c r="F228" i="36" s="1"/>
  <c r="E160" i="36"/>
  <c r="E241" i="36" s="1"/>
  <c r="F112" i="36"/>
  <c r="F152" i="36" s="1"/>
  <c r="F233" i="36" s="1"/>
  <c r="G69" i="36"/>
  <c r="H69" i="36" s="1"/>
  <c r="F110" i="36"/>
  <c r="G110" i="36" s="1"/>
  <c r="F111" i="36"/>
  <c r="F151" i="36" s="1"/>
  <c r="F232" i="36" s="1"/>
  <c r="F122" i="36"/>
  <c r="F162" i="36" s="1"/>
  <c r="F243" i="36" s="1"/>
  <c r="F102" i="36"/>
  <c r="F142" i="36" s="1"/>
  <c r="F223" i="36" s="1"/>
  <c r="F115" i="36"/>
  <c r="F155" i="36" s="1"/>
  <c r="F236" i="36" s="1"/>
  <c r="F114" i="36"/>
  <c r="F154" i="36" s="1"/>
  <c r="F235" i="36" s="1"/>
  <c r="F118" i="36"/>
  <c r="F158" i="36" s="1"/>
  <c r="F239" i="36" s="1"/>
  <c r="F121" i="36"/>
  <c r="F161" i="36" s="1"/>
  <c r="F242" i="36" s="1"/>
  <c r="F127" i="36"/>
  <c r="F167" i="36" s="1"/>
  <c r="F248" i="36" s="1"/>
  <c r="F134" i="36"/>
  <c r="F174" i="36" s="1"/>
  <c r="F255" i="36" s="1"/>
  <c r="G90" i="36"/>
  <c r="H90" i="36" s="1"/>
  <c r="I90" i="36" s="1"/>
  <c r="G133" i="36"/>
  <c r="G173" i="36" s="1"/>
  <c r="G254" i="36" s="1"/>
  <c r="F98" i="36"/>
  <c r="F138" i="36" s="1"/>
  <c r="F101" i="36"/>
  <c r="F141" i="36" s="1"/>
  <c r="F222" i="36" s="1"/>
  <c r="F123" i="36"/>
  <c r="F163" i="36" s="1"/>
  <c r="F244" i="36" s="1"/>
  <c r="F128" i="36"/>
  <c r="F168" i="36" s="1"/>
  <c r="F249" i="36" s="1"/>
  <c r="F99" i="36"/>
  <c r="F139" i="36" s="1"/>
  <c r="G92" i="36"/>
  <c r="G131" i="36" s="1"/>
  <c r="G171" i="36" s="1"/>
  <c r="G252" i="36" s="1"/>
  <c r="F109" i="36"/>
  <c r="F149" i="36" s="1"/>
  <c r="F230" i="36" s="1"/>
  <c r="G132" i="36"/>
  <c r="G172" i="36" s="1"/>
  <c r="G253" i="36" s="1"/>
  <c r="F119" i="36"/>
  <c r="F159" i="36" s="1"/>
  <c r="F240" i="36" s="1"/>
  <c r="F116" i="36"/>
  <c r="F156" i="36" s="1"/>
  <c r="F237" i="36" s="1"/>
  <c r="F103" i="36"/>
  <c r="F143" i="36" s="1"/>
  <c r="F224" i="36" s="1"/>
  <c r="G100" i="36"/>
  <c r="G140" i="36" s="1"/>
  <c r="Q29" i="36"/>
  <c r="J81" i="36"/>
  <c r="K65" i="36"/>
  <c r="H66" i="36"/>
  <c r="I70" i="36"/>
  <c r="I93" i="36"/>
  <c r="H79" i="36"/>
  <c r="I78" i="36"/>
  <c r="I75" i="36"/>
  <c r="H63" i="36"/>
  <c r="H91" i="36"/>
  <c r="H88" i="36"/>
  <c r="I72" i="36"/>
  <c r="J95" i="36"/>
  <c r="H73" i="36"/>
  <c r="H68" i="36"/>
  <c r="I94" i="36"/>
  <c r="I80" i="36"/>
  <c r="H83" i="36"/>
  <c r="H74" i="36"/>
  <c r="G113" i="36"/>
  <c r="G153" i="36" s="1"/>
  <c r="G234" i="36" s="1"/>
  <c r="I89" i="36"/>
  <c r="J62" i="36"/>
  <c r="I64" i="36"/>
  <c r="I82" i="36"/>
  <c r="I84" i="36"/>
  <c r="K71" i="36"/>
  <c r="H87" i="36"/>
  <c r="H77" i="36"/>
  <c r="G104" i="36"/>
  <c r="F144" i="36"/>
  <c r="F225" i="36" s="1"/>
  <c r="J67" i="36"/>
  <c r="I60" i="36"/>
  <c r="K85" i="36"/>
  <c r="J61" i="36"/>
  <c r="I76" i="36"/>
  <c r="I86" i="36"/>
  <c r="I59" i="36"/>
  <c r="S19" i="36"/>
  <c r="T18" i="36"/>
  <c r="T17" i="36"/>
  <c r="V14" i="36"/>
  <c r="U16" i="36"/>
  <c r="AB22" i="10"/>
  <c r="S50" i="5"/>
  <c r="S51" i="5" s="1"/>
  <c r="S53" i="5"/>
  <c r="T28" i="10"/>
  <c r="U28" i="10" s="1"/>
  <c r="V28" i="10" s="1"/>
  <c r="W28" i="10" s="1"/>
  <c r="X28" i="10" s="1"/>
  <c r="S7" i="10"/>
  <c r="S8" i="10" s="1"/>
  <c r="T6" i="10"/>
  <c r="T29" i="10" s="1"/>
  <c r="U47" i="5"/>
  <c r="T48" i="5"/>
  <c r="AD27" i="10"/>
  <c r="G119" i="7"/>
  <c r="G120" i="7" s="1"/>
  <c r="G117" i="7"/>
  <c r="G76" i="7"/>
  <c r="G77" i="7" s="1"/>
  <c r="G74" i="7"/>
  <c r="H33" i="7"/>
  <c r="H34" i="7" s="1"/>
  <c r="H106" i="7"/>
  <c r="H63" i="7"/>
  <c r="H31" i="7"/>
  <c r="I20" i="7"/>
  <c r="G135" i="36" l="1"/>
  <c r="G175" i="36" s="1"/>
  <c r="G256" i="36" s="1"/>
  <c r="H124" i="36"/>
  <c r="F164" i="36"/>
  <c r="F245" i="36" s="1"/>
  <c r="G105" i="36"/>
  <c r="G145" i="36" s="1"/>
  <c r="G226" i="36" s="1"/>
  <c r="G117" i="36"/>
  <c r="G157" i="36" s="1"/>
  <c r="G238" i="36" s="1"/>
  <c r="G130" i="36"/>
  <c r="G170" i="36" s="1"/>
  <c r="G251" i="36" s="1"/>
  <c r="S28" i="36"/>
  <c r="T28" i="36" s="1"/>
  <c r="T20" i="39"/>
  <c r="T17" i="39"/>
  <c r="T18" i="39" s="1"/>
  <c r="V13" i="39"/>
  <c r="U14" i="39"/>
  <c r="G106" i="36"/>
  <c r="G146" i="36" s="1"/>
  <c r="G227" i="36" s="1"/>
  <c r="G125" i="36"/>
  <c r="G165" i="36" s="1"/>
  <c r="G246" i="36" s="1"/>
  <c r="H120" i="36"/>
  <c r="H160" i="36" s="1"/>
  <c r="H241" i="36" s="1"/>
  <c r="G126" i="36"/>
  <c r="G166" i="36" s="1"/>
  <c r="G247" i="36" s="1"/>
  <c r="G108" i="36"/>
  <c r="G148" i="36" s="1"/>
  <c r="G229" i="36" s="1"/>
  <c r="G107" i="36"/>
  <c r="G147" i="36" s="1"/>
  <c r="G228" i="36" s="1"/>
  <c r="G112" i="36"/>
  <c r="G152" i="36" s="1"/>
  <c r="G233" i="36" s="1"/>
  <c r="G111" i="36"/>
  <c r="G151" i="36" s="1"/>
  <c r="G232" i="36" s="1"/>
  <c r="G102" i="36"/>
  <c r="G142" i="36" s="1"/>
  <c r="G223" i="36" s="1"/>
  <c r="G122" i="36"/>
  <c r="G162" i="36" s="1"/>
  <c r="G243" i="36" s="1"/>
  <c r="G121" i="36"/>
  <c r="G161" i="36" s="1"/>
  <c r="G242" i="36" s="1"/>
  <c r="F150" i="36"/>
  <c r="F231" i="36" s="1"/>
  <c r="G118" i="36"/>
  <c r="G158" i="36" s="1"/>
  <c r="G239" i="36" s="1"/>
  <c r="G115" i="36"/>
  <c r="G155" i="36" s="1"/>
  <c r="G236" i="36" s="1"/>
  <c r="G114" i="36"/>
  <c r="G154" i="36" s="1"/>
  <c r="G235" i="36" s="1"/>
  <c r="G127" i="36"/>
  <c r="G167" i="36" s="1"/>
  <c r="G248" i="36" s="1"/>
  <c r="G134" i="36"/>
  <c r="G174" i="36" s="1"/>
  <c r="G255" i="36" s="1"/>
  <c r="H133" i="36"/>
  <c r="H173" i="36" s="1"/>
  <c r="H254" i="36" s="1"/>
  <c r="G129" i="36"/>
  <c r="G169" i="36" s="1"/>
  <c r="G250" i="36" s="1"/>
  <c r="G128" i="36"/>
  <c r="G168" i="36" s="1"/>
  <c r="G249" i="36" s="1"/>
  <c r="G101" i="36"/>
  <c r="H101" i="36" s="1"/>
  <c r="G98" i="36"/>
  <c r="G138" i="36" s="1"/>
  <c r="H92" i="36"/>
  <c r="H131" i="36" s="1"/>
  <c r="H171" i="36" s="1"/>
  <c r="H252" i="36" s="1"/>
  <c r="G109" i="36"/>
  <c r="G149" i="36" s="1"/>
  <c r="G230" i="36" s="1"/>
  <c r="G116" i="36"/>
  <c r="G156" i="36" s="1"/>
  <c r="G237" i="36" s="1"/>
  <c r="G123" i="36"/>
  <c r="G163" i="36" s="1"/>
  <c r="G244" i="36" s="1"/>
  <c r="G99" i="36"/>
  <c r="G139" i="36" s="1"/>
  <c r="G119" i="36"/>
  <c r="G159" i="36" s="1"/>
  <c r="G240" i="36" s="1"/>
  <c r="H132" i="36"/>
  <c r="H172" i="36" s="1"/>
  <c r="H253" i="36" s="1"/>
  <c r="G103" i="36"/>
  <c r="G143" i="36" s="1"/>
  <c r="G224" i="36" s="1"/>
  <c r="H100" i="36"/>
  <c r="H140" i="36" s="1"/>
  <c r="L65" i="36"/>
  <c r="J76" i="36"/>
  <c r="I74" i="36"/>
  <c r="H113" i="36"/>
  <c r="H153" i="36" s="1"/>
  <c r="H234" i="36" s="1"/>
  <c r="I91" i="36"/>
  <c r="H130" i="36"/>
  <c r="H170" i="36" s="1"/>
  <c r="H251" i="36" s="1"/>
  <c r="I79" i="36"/>
  <c r="K81" i="36"/>
  <c r="J90" i="36"/>
  <c r="K61" i="36"/>
  <c r="J93" i="36"/>
  <c r="J82" i="36"/>
  <c r="I88" i="36"/>
  <c r="I73" i="36"/>
  <c r="J80" i="36"/>
  <c r="K95" i="36"/>
  <c r="J75" i="36"/>
  <c r="J70" i="36"/>
  <c r="H164" i="36"/>
  <c r="H245" i="36" s="1"/>
  <c r="I124" i="36"/>
  <c r="J84" i="36"/>
  <c r="G144" i="36"/>
  <c r="G225" i="36" s="1"/>
  <c r="H104" i="36"/>
  <c r="I63" i="36"/>
  <c r="J89" i="36"/>
  <c r="I96" i="36"/>
  <c r="H135" i="36"/>
  <c r="H175" i="36" s="1"/>
  <c r="H256" i="36" s="1"/>
  <c r="K67" i="36"/>
  <c r="I69" i="36"/>
  <c r="I77" i="36"/>
  <c r="J94" i="36"/>
  <c r="J72" i="36"/>
  <c r="G150" i="36"/>
  <c r="G231" i="36" s="1"/>
  <c r="H110" i="36"/>
  <c r="I83" i="36"/>
  <c r="J64" i="36"/>
  <c r="I66" i="36"/>
  <c r="H105" i="36"/>
  <c r="H145" i="36" s="1"/>
  <c r="H226" i="36" s="1"/>
  <c r="K62" i="36"/>
  <c r="I87" i="36"/>
  <c r="L85" i="36"/>
  <c r="L71" i="36"/>
  <c r="J86" i="36"/>
  <c r="J60" i="36"/>
  <c r="I68" i="36"/>
  <c r="J78" i="36"/>
  <c r="J59" i="36"/>
  <c r="T19" i="36"/>
  <c r="U18" i="36"/>
  <c r="U17" i="36"/>
  <c r="W14" i="36"/>
  <c r="V16" i="36"/>
  <c r="AE27" i="10"/>
  <c r="T50" i="5"/>
  <c r="T51" i="5" s="1"/>
  <c r="T53" i="5"/>
  <c r="V47" i="5"/>
  <c r="U6" i="10"/>
  <c r="U30" i="10" s="1"/>
  <c r="U48" i="5"/>
  <c r="U29" i="10"/>
  <c r="V29" i="10" s="1"/>
  <c r="W29" i="10" s="1"/>
  <c r="X29" i="10" s="1"/>
  <c r="Y29" i="10" s="1"/>
  <c r="Z29" i="10" s="1"/>
  <c r="AA29" i="10" s="1"/>
  <c r="AB29" i="10" s="1"/>
  <c r="AC29" i="10" s="1"/>
  <c r="AD29" i="10" s="1"/>
  <c r="AE29" i="10" s="1"/>
  <c r="AF29" i="10" s="1"/>
  <c r="AG29" i="10" s="1"/>
  <c r="AH29" i="10" s="1"/>
  <c r="AI29" i="10" s="1"/>
  <c r="T7" i="10"/>
  <c r="T8" i="10" s="1"/>
  <c r="Y28" i="10"/>
  <c r="Z28" i="10" s="1"/>
  <c r="H76" i="7"/>
  <c r="H77" i="7" s="1"/>
  <c r="H74" i="7"/>
  <c r="H119" i="7"/>
  <c r="H120" i="7" s="1"/>
  <c r="H117" i="7"/>
  <c r="I33" i="7"/>
  <c r="I34" i="7" s="1"/>
  <c r="I106" i="7"/>
  <c r="I63" i="7"/>
  <c r="I31" i="7"/>
  <c r="J20" i="7"/>
  <c r="S29" i="36" l="1"/>
  <c r="H125" i="36"/>
  <c r="H165" i="36" s="1"/>
  <c r="H246" i="36" s="1"/>
  <c r="H112" i="36"/>
  <c r="H152" i="36" s="1"/>
  <c r="H233" i="36" s="1"/>
  <c r="H117" i="36"/>
  <c r="H157" i="36" s="1"/>
  <c r="H238" i="36" s="1"/>
  <c r="W13" i="39"/>
  <c r="V14" i="39"/>
  <c r="H106" i="36"/>
  <c r="H146" i="36" s="1"/>
  <c r="H227" i="36" s="1"/>
  <c r="U17" i="39"/>
  <c r="U18" i="39" s="1"/>
  <c r="U20" i="39"/>
  <c r="H108" i="36"/>
  <c r="H148" i="36" s="1"/>
  <c r="H229" i="36" s="1"/>
  <c r="H126" i="36"/>
  <c r="H166" i="36" s="1"/>
  <c r="H247" i="36" s="1"/>
  <c r="I120" i="36"/>
  <c r="I160" i="36" s="1"/>
  <c r="I241" i="36" s="1"/>
  <c r="H111" i="36"/>
  <c r="H151" i="36" s="1"/>
  <c r="H232" i="36" s="1"/>
  <c r="T29" i="36"/>
  <c r="H121" i="36"/>
  <c r="H161" i="36" s="1"/>
  <c r="H242" i="36" s="1"/>
  <c r="H107" i="36"/>
  <c r="H147" i="36" s="1"/>
  <c r="H228" i="36" s="1"/>
  <c r="H118" i="36"/>
  <c r="H158" i="36" s="1"/>
  <c r="H239" i="36" s="1"/>
  <c r="H102" i="36"/>
  <c r="H142" i="36" s="1"/>
  <c r="H134" i="36"/>
  <c r="H174" i="36" s="1"/>
  <c r="H255" i="36" s="1"/>
  <c r="H122" i="36"/>
  <c r="H162" i="36" s="1"/>
  <c r="H243" i="36" s="1"/>
  <c r="G141" i="36"/>
  <c r="H115" i="36"/>
  <c r="H155" i="36" s="1"/>
  <c r="H236" i="36" s="1"/>
  <c r="H127" i="36"/>
  <c r="H167" i="36" s="1"/>
  <c r="H248" i="36" s="1"/>
  <c r="H129" i="36"/>
  <c r="H169" i="36" s="1"/>
  <c r="H250" i="36" s="1"/>
  <c r="H114" i="36"/>
  <c r="H154" i="36" s="1"/>
  <c r="H235" i="36" s="1"/>
  <c r="H116" i="36"/>
  <c r="H156" i="36" s="1"/>
  <c r="H237" i="36" s="1"/>
  <c r="H128" i="36"/>
  <c r="H168" i="36" s="1"/>
  <c r="H249" i="36" s="1"/>
  <c r="I92" i="36"/>
  <c r="J92" i="36" s="1"/>
  <c r="K92" i="36" s="1"/>
  <c r="I133" i="36"/>
  <c r="I173" i="36" s="1"/>
  <c r="I254" i="36" s="1"/>
  <c r="H109" i="36"/>
  <c r="H149" i="36" s="1"/>
  <c r="H230" i="36" s="1"/>
  <c r="H98" i="36"/>
  <c r="H138" i="36" s="1"/>
  <c r="H99" i="36"/>
  <c r="H139" i="36" s="1"/>
  <c r="H103" i="36"/>
  <c r="H143" i="36" s="1"/>
  <c r="H224" i="36" s="1"/>
  <c r="H123" i="36"/>
  <c r="H163" i="36" s="1"/>
  <c r="H244" i="36" s="1"/>
  <c r="H119" i="36"/>
  <c r="H159" i="36" s="1"/>
  <c r="H240" i="36" s="1"/>
  <c r="I100" i="36"/>
  <c r="I132" i="36"/>
  <c r="I172" i="36" s="1"/>
  <c r="I253" i="36" s="1"/>
  <c r="I117" i="36"/>
  <c r="I157" i="36" s="1"/>
  <c r="I238" i="36" s="1"/>
  <c r="I125" i="36"/>
  <c r="I165" i="36" s="1"/>
  <c r="I246" i="36" s="1"/>
  <c r="U28" i="36"/>
  <c r="L95" i="36"/>
  <c r="J83" i="36"/>
  <c r="J63" i="36"/>
  <c r="K80" i="36"/>
  <c r="K93" i="36"/>
  <c r="H144" i="36"/>
  <c r="H225" i="36" s="1"/>
  <c r="I104" i="36"/>
  <c r="K89" i="36"/>
  <c r="K78" i="36"/>
  <c r="J77" i="36"/>
  <c r="L61" i="36"/>
  <c r="J79" i="36"/>
  <c r="L62" i="36"/>
  <c r="K84" i="36"/>
  <c r="J73" i="36"/>
  <c r="K90" i="36"/>
  <c r="J91" i="36"/>
  <c r="I130" i="36"/>
  <c r="I170" i="36" s="1"/>
  <c r="I251" i="36" s="1"/>
  <c r="K94" i="36"/>
  <c r="I164" i="36"/>
  <c r="I245" i="36" s="1"/>
  <c r="J124" i="36"/>
  <c r="K64" i="36"/>
  <c r="J69" i="36"/>
  <c r="J88" i="36"/>
  <c r="L81" i="36"/>
  <c r="J74" i="36"/>
  <c r="I113" i="36"/>
  <c r="I153" i="36" s="1"/>
  <c r="I234" i="36" s="1"/>
  <c r="K60" i="36"/>
  <c r="J66" i="36"/>
  <c r="I105" i="36"/>
  <c r="I145" i="36" s="1"/>
  <c r="I226" i="36" s="1"/>
  <c r="L67" i="36"/>
  <c r="K70" i="36"/>
  <c r="K76" i="36"/>
  <c r="M85" i="36"/>
  <c r="J68" i="36"/>
  <c r="H150" i="36"/>
  <c r="H231" i="36" s="1"/>
  <c r="I110" i="36"/>
  <c r="K72" i="36"/>
  <c r="J96" i="36"/>
  <c r="I135" i="36"/>
  <c r="I175" i="36" s="1"/>
  <c r="I256" i="36" s="1"/>
  <c r="K75" i="36"/>
  <c r="K82" i="36"/>
  <c r="M65" i="36"/>
  <c r="J87" i="36"/>
  <c r="K86" i="36"/>
  <c r="M71" i="36"/>
  <c r="H141" i="36"/>
  <c r="I101" i="36"/>
  <c r="K59" i="36"/>
  <c r="U19" i="36"/>
  <c r="V18" i="36"/>
  <c r="V17" i="36"/>
  <c r="X14" i="36"/>
  <c r="W16" i="36"/>
  <c r="U50" i="5"/>
  <c r="U51" i="5" s="1"/>
  <c r="U53" i="5"/>
  <c r="V6" i="10"/>
  <c r="V31" i="10" s="1"/>
  <c r="W47" i="5"/>
  <c r="V48" i="5"/>
  <c r="AA28" i="10"/>
  <c r="V30" i="10"/>
  <c r="W30" i="10" s="1"/>
  <c r="X30" i="10" s="1"/>
  <c r="Y30" i="10" s="1"/>
  <c r="Z30" i="10" s="1"/>
  <c r="AA30" i="10" s="1"/>
  <c r="AB30" i="10" s="1"/>
  <c r="AC30" i="10" s="1"/>
  <c r="AD30" i="10" s="1"/>
  <c r="AE30" i="10" s="1"/>
  <c r="AF30" i="10" s="1"/>
  <c r="AG30" i="10" s="1"/>
  <c r="AH30" i="10" s="1"/>
  <c r="AI30" i="10" s="1"/>
  <c r="AJ30" i="10" s="1"/>
  <c r="U7" i="10"/>
  <c r="U8" i="10" s="1"/>
  <c r="AF27" i="10"/>
  <c r="J33" i="7"/>
  <c r="J34" i="7" s="1"/>
  <c r="J63" i="7"/>
  <c r="J106" i="7"/>
  <c r="K20" i="7"/>
  <c r="J31" i="7"/>
  <c r="I76" i="7"/>
  <c r="I77" i="7" s="1"/>
  <c r="I74" i="7"/>
  <c r="I119" i="7"/>
  <c r="I120" i="7" s="1"/>
  <c r="I117" i="7"/>
  <c r="J120" i="36" l="1"/>
  <c r="J160" i="36" s="1"/>
  <c r="J241" i="36" s="1"/>
  <c r="I106" i="36"/>
  <c r="I146" i="36" s="1"/>
  <c r="I227" i="36" s="1"/>
  <c r="I108" i="36"/>
  <c r="I148" i="36" s="1"/>
  <c r="I229" i="36" s="1"/>
  <c r="I112" i="36"/>
  <c r="I152" i="36" s="1"/>
  <c r="I233" i="36" s="1"/>
  <c r="V17" i="39"/>
  <c r="V18" i="39" s="1"/>
  <c r="V20" i="39"/>
  <c r="X13" i="39"/>
  <c r="W14" i="39"/>
  <c r="I121" i="36"/>
  <c r="I161" i="36" s="1"/>
  <c r="I242" i="36" s="1"/>
  <c r="I126" i="36"/>
  <c r="I166" i="36" s="1"/>
  <c r="I247" i="36" s="1"/>
  <c r="I111" i="36"/>
  <c r="I151" i="36" s="1"/>
  <c r="I232" i="36" s="1"/>
  <c r="I102" i="36"/>
  <c r="I142" i="36" s="1"/>
  <c r="I118" i="36"/>
  <c r="I158" i="36" s="1"/>
  <c r="I239" i="36" s="1"/>
  <c r="I122" i="36"/>
  <c r="I162" i="36" s="1"/>
  <c r="I243" i="36" s="1"/>
  <c r="I107" i="36"/>
  <c r="I147" i="36" s="1"/>
  <c r="I228" i="36" s="1"/>
  <c r="I128" i="36"/>
  <c r="I168" i="36" s="1"/>
  <c r="I249" i="36" s="1"/>
  <c r="I134" i="36"/>
  <c r="I174" i="36" s="1"/>
  <c r="I255" i="36" s="1"/>
  <c r="I115" i="36"/>
  <c r="I155" i="36" s="1"/>
  <c r="I236" i="36" s="1"/>
  <c r="I127" i="36"/>
  <c r="I167" i="36" s="1"/>
  <c r="I248" i="36" s="1"/>
  <c r="I99" i="36"/>
  <c r="I139" i="36" s="1"/>
  <c r="I109" i="36"/>
  <c r="I149" i="36" s="1"/>
  <c r="I230" i="36" s="1"/>
  <c r="I131" i="36"/>
  <c r="I129" i="36"/>
  <c r="I169" i="36" s="1"/>
  <c r="I250" i="36" s="1"/>
  <c r="I114" i="36"/>
  <c r="I154" i="36" s="1"/>
  <c r="I235" i="36" s="1"/>
  <c r="I98" i="36"/>
  <c r="I138" i="36" s="1"/>
  <c r="I116" i="36"/>
  <c r="I156" i="36" s="1"/>
  <c r="I237" i="36" s="1"/>
  <c r="J133" i="36"/>
  <c r="J173" i="36" s="1"/>
  <c r="J254" i="36" s="1"/>
  <c r="I103" i="36"/>
  <c r="I143" i="36" s="1"/>
  <c r="I123" i="36"/>
  <c r="I163" i="36" s="1"/>
  <c r="I244" i="36" s="1"/>
  <c r="I119" i="36"/>
  <c r="I159" i="36" s="1"/>
  <c r="I240" i="36" s="1"/>
  <c r="J117" i="36"/>
  <c r="J157" i="36" s="1"/>
  <c r="J238" i="36" s="1"/>
  <c r="J106" i="36"/>
  <c r="J146" i="36" s="1"/>
  <c r="J227" i="36" s="1"/>
  <c r="I140" i="36"/>
  <c r="J100" i="36"/>
  <c r="J132" i="36"/>
  <c r="J172" i="36" s="1"/>
  <c r="J253" i="36" s="1"/>
  <c r="J125" i="36"/>
  <c r="J165" i="36" s="1"/>
  <c r="J246" i="36" s="1"/>
  <c r="V28" i="36"/>
  <c r="K120" i="36"/>
  <c r="K160" i="36" s="1"/>
  <c r="K241" i="36" s="1"/>
  <c r="K77" i="36"/>
  <c r="L93" i="36"/>
  <c r="L92" i="36"/>
  <c r="L75" i="36"/>
  <c r="L76" i="36"/>
  <c r="L60" i="36"/>
  <c r="L64" i="36"/>
  <c r="J164" i="36"/>
  <c r="J245" i="36" s="1"/>
  <c r="K124" i="36"/>
  <c r="L80" i="36"/>
  <c r="L82" i="36"/>
  <c r="L84" i="36"/>
  <c r="L78" i="36"/>
  <c r="K63" i="36"/>
  <c r="L94" i="36"/>
  <c r="M62" i="36"/>
  <c r="K66" i="36"/>
  <c r="J105" i="36"/>
  <c r="J145" i="36" s="1"/>
  <c r="J226" i="36" s="1"/>
  <c r="K96" i="36"/>
  <c r="J135" i="36"/>
  <c r="J175" i="36" s="1"/>
  <c r="J256" i="36" s="1"/>
  <c r="L89" i="36"/>
  <c r="N85" i="36"/>
  <c r="K74" i="36"/>
  <c r="J113" i="36"/>
  <c r="J153" i="36" s="1"/>
  <c r="J234" i="36" s="1"/>
  <c r="K87" i="36"/>
  <c r="L70" i="36"/>
  <c r="M81" i="36"/>
  <c r="K91" i="36"/>
  <c r="J130" i="36"/>
  <c r="J170" i="36" s="1"/>
  <c r="J251" i="36" s="1"/>
  <c r="I144" i="36"/>
  <c r="I225" i="36" s="1"/>
  <c r="J104" i="36"/>
  <c r="I150" i="36"/>
  <c r="I231" i="36" s="1"/>
  <c r="J110" i="36"/>
  <c r="K83" i="36"/>
  <c r="K88" i="36"/>
  <c r="L90" i="36"/>
  <c r="K79" i="36"/>
  <c r="I141" i="36"/>
  <c r="J101" i="36"/>
  <c r="N71" i="36"/>
  <c r="L72" i="36"/>
  <c r="M95" i="36"/>
  <c r="L86" i="36"/>
  <c r="N65" i="36"/>
  <c r="M67" i="36"/>
  <c r="K68" i="36"/>
  <c r="K69" i="36"/>
  <c r="K73" i="36"/>
  <c r="M61" i="36"/>
  <c r="L59" i="36"/>
  <c r="V19" i="36"/>
  <c r="W18" i="36"/>
  <c r="W17" i="36"/>
  <c r="Y14" i="36"/>
  <c r="X16" i="36"/>
  <c r="AG27" i="10"/>
  <c r="W31" i="10"/>
  <c r="X31" i="10" s="1"/>
  <c r="Y31" i="10" s="1"/>
  <c r="Z31" i="10" s="1"/>
  <c r="AA31" i="10" s="1"/>
  <c r="AB31" i="10" s="1"/>
  <c r="AC31" i="10" s="1"/>
  <c r="AD31" i="10" s="1"/>
  <c r="AE31" i="10" s="1"/>
  <c r="AF31" i="10" s="1"/>
  <c r="AG31" i="10" s="1"/>
  <c r="AH31" i="10" s="1"/>
  <c r="AI31" i="10" s="1"/>
  <c r="AJ31" i="10" s="1"/>
  <c r="AK31" i="10" s="1"/>
  <c r="V7" i="10"/>
  <c r="V8" i="10" s="1"/>
  <c r="X47" i="5"/>
  <c r="W6" i="10"/>
  <c r="W32" i="10" s="1"/>
  <c r="W48" i="5"/>
  <c r="AB28" i="10"/>
  <c r="V50" i="5"/>
  <c r="V51" i="5" s="1"/>
  <c r="V53" i="5"/>
  <c r="K33" i="7"/>
  <c r="K34" i="7" s="1"/>
  <c r="K63" i="7"/>
  <c r="K106" i="7"/>
  <c r="L20" i="7"/>
  <c r="K31" i="7"/>
  <c r="J119" i="7"/>
  <c r="J120" i="7" s="1"/>
  <c r="J117" i="7"/>
  <c r="J76" i="7"/>
  <c r="J77" i="7" s="1"/>
  <c r="J74" i="7"/>
  <c r="J112" i="36" l="1"/>
  <c r="J152" i="36" s="1"/>
  <c r="J233" i="36" s="1"/>
  <c r="J108" i="36"/>
  <c r="J148" i="36" s="1"/>
  <c r="J229" i="36" s="1"/>
  <c r="J121" i="36"/>
  <c r="J161" i="36" s="1"/>
  <c r="J242" i="36" s="1"/>
  <c r="J126" i="36"/>
  <c r="J166" i="36" s="1"/>
  <c r="J247" i="36" s="1"/>
  <c r="J111" i="36"/>
  <c r="J151" i="36" s="1"/>
  <c r="J232" i="36" s="1"/>
  <c r="J102" i="36"/>
  <c r="J142" i="36" s="1"/>
  <c r="W17" i="39"/>
  <c r="W18" i="39" s="1"/>
  <c r="W20" i="39"/>
  <c r="J122" i="36"/>
  <c r="J162" i="36" s="1"/>
  <c r="J243" i="36" s="1"/>
  <c r="Y13" i="39"/>
  <c r="X14" i="39"/>
  <c r="J107" i="36"/>
  <c r="J147" i="36" s="1"/>
  <c r="J228" i="36" s="1"/>
  <c r="V29" i="36"/>
  <c r="J115" i="36"/>
  <c r="J155" i="36" s="1"/>
  <c r="J236" i="36" s="1"/>
  <c r="J118" i="36"/>
  <c r="J158" i="36" s="1"/>
  <c r="J239" i="36" s="1"/>
  <c r="J128" i="36"/>
  <c r="J168" i="36" s="1"/>
  <c r="J249" i="36" s="1"/>
  <c r="J134" i="36"/>
  <c r="J174" i="36" s="1"/>
  <c r="J255" i="36" s="1"/>
  <c r="J127" i="36"/>
  <c r="J167" i="36" s="1"/>
  <c r="J248" i="36" s="1"/>
  <c r="J129" i="36"/>
  <c r="J169" i="36" s="1"/>
  <c r="J250" i="36" s="1"/>
  <c r="J99" i="36"/>
  <c r="J139" i="36" s="1"/>
  <c r="J109" i="36"/>
  <c r="J149" i="36" s="1"/>
  <c r="J230" i="36" s="1"/>
  <c r="J98" i="36"/>
  <c r="J138" i="36" s="1"/>
  <c r="J123" i="36"/>
  <c r="J163" i="36" s="1"/>
  <c r="J244" i="36" s="1"/>
  <c r="J114" i="36"/>
  <c r="J154" i="36" s="1"/>
  <c r="J235" i="36" s="1"/>
  <c r="J103" i="36"/>
  <c r="J143" i="36" s="1"/>
  <c r="I171" i="36"/>
  <c r="I252" i="36" s="1"/>
  <c r="J131" i="36"/>
  <c r="J116" i="36"/>
  <c r="J156" i="36" s="1"/>
  <c r="J237" i="36" s="1"/>
  <c r="K133" i="36"/>
  <c r="K173" i="36" s="1"/>
  <c r="K254" i="36" s="1"/>
  <c r="J119" i="36"/>
  <c r="J159" i="36" s="1"/>
  <c r="J240" i="36" s="1"/>
  <c r="K117" i="36"/>
  <c r="K157" i="36" s="1"/>
  <c r="K238" i="36" s="1"/>
  <c r="K106" i="36"/>
  <c r="K125" i="36"/>
  <c r="K165" i="36" s="1"/>
  <c r="K246" i="36" s="1"/>
  <c r="K132" i="36"/>
  <c r="K172" i="36" s="1"/>
  <c r="K253" i="36" s="1"/>
  <c r="J140" i="36"/>
  <c r="K100" i="36"/>
  <c r="W28" i="36"/>
  <c r="L120" i="36"/>
  <c r="L160" i="36" s="1"/>
  <c r="L241" i="36" s="1"/>
  <c r="M70" i="36"/>
  <c r="N67" i="36"/>
  <c r="O71" i="36"/>
  <c r="L66" i="36"/>
  <c r="K105" i="36"/>
  <c r="K145" i="36" s="1"/>
  <c r="M60" i="36"/>
  <c r="L87" i="36"/>
  <c r="N62" i="36"/>
  <c r="M82" i="36"/>
  <c r="M76" i="36"/>
  <c r="M72" i="36"/>
  <c r="J144" i="36"/>
  <c r="K104" i="36"/>
  <c r="N61" i="36"/>
  <c r="M86" i="36"/>
  <c r="L79" i="36"/>
  <c r="L74" i="36"/>
  <c r="K113" i="36"/>
  <c r="K153" i="36" s="1"/>
  <c r="K234" i="36" s="1"/>
  <c r="M94" i="36"/>
  <c r="M80" i="36"/>
  <c r="M75" i="36"/>
  <c r="O65" i="36"/>
  <c r="K164" i="36"/>
  <c r="K245" i="36" s="1"/>
  <c r="L124" i="36"/>
  <c r="L73" i="36"/>
  <c r="K112" i="36"/>
  <c r="K152" i="36" s="1"/>
  <c r="K233" i="36" s="1"/>
  <c r="M90" i="36"/>
  <c r="O85" i="36"/>
  <c r="L63" i="36"/>
  <c r="K102" i="36"/>
  <c r="K142" i="36" s="1"/>
  <c r="M92" i="36"/>
  <c r="N95" i="36"/>
  <c r="L88" i="36"/>
  <c r="L91" i="36"/>
  <c r="K130" i="36"/>
  <c r="K170" i="36" s="1"/>
  <c r="K251" i="36" s="1"/>
  <c r="M78" i="36"/>
  <c r="M93" i="36"/>
  <c r="L96" i="36"/>
  <c r="K135" i="36"/>
  <c r="K175" i="36" s="1"/>
  <c r="K256" i="36" s="1"/>
  <c r="L69" i="36"/>
  <c r="K108" i="36"/>
  <c r="K148" i="36" s="1"/>
  <c r="K229" i="36" s="1"/>
  <c r="M64" i="36"/>
  <c r="L68" i="36"/>
  <c r="L83" i="36"/>
  <c r="N81" i="36"/>
  <c r="M89" i="36"/>
  <c r="M84" i="36"/>
  <c r="L77" i="36"/>
  <c r="J141" i="36"/>
  <c r="K101" i="36"/>
  <c r="J150" i="36"/>
  <c r="J231" i="36" s="1"/>
  <c r="K110" i="36"/>
  <c r="M59" i="36"/>
  <c r="W19" i="36"/>
  <c r="X18" i="36"/>
  <c r="X17" i="36"/>
  <c r="Z14" i="36"/>
  <c r="Y16" i="36"/>
  <c r="AC28" i="10"/>
  <c r="AD28" i="10" s="1"/>
  <c r="X6" i="10"/>
  <c r="X33" i="10" s="1"/>
  <c r="Y47" i="5"/>
  <c r="X48" i="5"/>
  <c r="W50" i="5"/>
  <c r="W51" i="5" s="1"/>
  <c r="W53" i="5"/>
  <c r="X32" i="10"/>
  <c r="Y32" i="10" s="1"/>
  <c r="Z32" i="10" s="1"/>
  <c r="AA32" i="10" s="1"/>
  <c r="W7" i="10"/>
  <c r="W8" i="10" s="1"/>
  <c r="K119" i="7"/>
  <c r="K120" i="7" s="1"/>
  <c r="K117" i="7"/>
  <c r="K76" i="7"/>
  <c r="K77" i="7" s="1"/>
  <c r="K74" i="7"/>
  <c r="L33" i="7"/>
  <c r="L34" i="7" s="1"/>
  <c r="L106" i="7"/>
  <c r="L63" i="7"/>
  <c r="M20" i="7"/>
  <c r="L31" i="7"/>
  <c r="C5" i="7"/>
  <c r="K126" i="36" l="1"/>
  <c r="K166" i="36" s="1"/>
  <c r="K247" i="36" s="1"/>
  <c r="K122" i="36"/>
  <c r="K162" i="36" s="1"/>
  <c r="K243" i="36" s="1"/>
  <c r="K121" i="36"/>
  <c r="K161" i="36" s="1"/>
  <c r="K242" i="36" s="1"/>
  <c r="K111" i="36"/>
  <c r="K151" i="36" s="1"/>
  <c r="K232" i="36" s="1"/>
  <c r="K107" i="36"/>
  <c r="K147" i="36" s="1"/>
  <c r="K228" i="36" s="1"/>
  <c r="K118" i="36"/>
  <c r="K158" i="36" s="1"/>
  <c r="K239" i="36" s="1"/>
  <c r="K128" i="36"/>
  <c r="K168" i="36" s="1"/>
  <c r="K249" i="36" s="1"/>
  <c r="X20" i="39"/>
  <c r="X17" i="39"/>
  <c r="X18" i="39" s="1"/>
  <c r="Z13" i="39"/>
  <c r="Y14" i="39"/>
  <c r="K127" i="36"/>
  <c r="K167" i="36" s="1"/>
  <c r="K248" i="36" s="1"/>
  <c r="K115" i="36"/>
  <c r="K155" i="36" s="1"/>
  <c r="K236" i="36" s="1"/>
  <c r="K134" i="36"/>
  <c r="K174" i="36" s="1"/>
  <c r="K255" i="36" s="1"/>
  <c r="X28" i="36"/>
  <c r="Y28" i="36" s="1"/>
  <c r="K123" i="36"/>
  <c r="K163" i="36" s="1"/>
  <c r="K244" i="36" s="1"/>
  <c r="K109" i="36"/>
  <c r="K149" i="36" s="1"/>
  <c r="K230" i="36" s="1"/>
  <c r="K99" i="36"/>
  <c r="K139" i="36" s="1"/>
  <c r="K129" i="36"/>
  <c r="K169" i="36" s="1"/>
  <c r="K250" i="36" s="1"/>
  <c r="K98" i="36"/>
  <c r="K138" i="36" s="1"/>
  <c r="K103" i="36"/>
  <c r="K143" i="36" s="1"/>
  <c r="K114" i="36"/>
  <c r="K154" i="36" s="1"/>
  <c r="K235" i="36" s="1"/>
  <c r="L133" i="36"/>
  <c r="L173" i="36" s="1"/>
  <c r="L254" i="36" s="1"/>
  <c r="L111" i="36"/>
  <c r="L151" i="36" s="1"/>
  <c r="L232" i="36" s="1"/>
  <c r="K119" i="36"/>
  <c r="K159" i="36" s="1"/>
  <c r="K240" i="36" s="1"/>
  <c r="J171" i="36"/>
  <c r="J252" i="36" s="1"/>
  <c r="K131" i="36"/>
  <c r="K116" i="36"/>
  <c r="K156" i="36" s="1"/>
  <c r="K237" i="36" s="1"/>
  <c r="L117" i="36"/>
  <c r="L157" i="36" s="1"/>
  <c r="L238" i="36" s="1"/>
  <c r="L125" i="36"/>
  <c r="L165" i="36" s="1"/>
  <c r="L246" i="36" s="1"/>
  <c r="L132" i="36"/>
  <c r="L172" i="36" s="1"/>
  <c r="L253" i="36" s="1"/>
  <c r="K146" i="36"/>
  <c r="K227" i="36" s="1"/>
  <c r="L106" i="36"/>
  <c r="K140" i="36"/>
  <c r="L100" i="36"/>
  <c r="M120" i="36"/>
  <c r="M160" i="36" s="1"/>
  <c r="M241" i="36" s="1"/>
  <c r="N76" i="36"/>
  <c r="M73" i="36"/>
  <c r="L112" i="36"/>
  <c r="L152" i="36" s="1"/>
  <c r="L233" i="36" s="1"/>
  <c r="M79" i="36"/>
  <c r="N82" i="36"/>
  <c r="L164" i="36"/>
  <c r="L245" i="36" s="1"/>
  <c r="M124" i="36"/>
  <c r="M66" i="36"/>
  <c r="L105" i="36"/>
  <c r="L145" i="36" s="1"/>
  <c r="N86" i="36"/>
  <c r="O62" i="36"/>
  <c r="M74" i="36"/>
  <c r="L113" i="36"/>
  <c r="L153" i="36" s="1"/>
  <c r="L234" i="36" s="1"/>
  <c r="M87" i="36"/>
  <c r="L126" i="36"/>
  <c r="L166" i="36" s="1"/>
  <c r="L247" i="36" s="1"/>
  <c r="N89" i="36"/>
  <c r="O61" i="36"/>
  <c r="N75" i="36"/>
  <c r="K150" i="36"/>
  <c r="K231" i="36" s="1"/>
  <c r="L110" i="36"/>
  <c r="N78" i="36"/>
  <c r="M83" i="36"/>
  <c r="L122" i="36"/>
  <c r="L162" i="36" s="1"/>
  <c r="L243" i="36" s="1"/>
  <c r="M91" i="36"/>
  <c r="L130" i="36"/>
  <c r="L170" i="36" s="1"/>
  <c r="L251" i="36" s="1"/>
  <c r="K144" i="36"/>
  <c r="L104" i="36"/>
  <c r="P71" i="36"/>
  <c r="M96" i="36"/>
  <c r="L135" i="36"/>
  <c r="L175" i="36" s="1"/>
  <c r="L256" i="36" s="1"/>
  <c r="N80" i="36"/>
  <c r="N84" i="36"/>
  <c r="N64" i="36"/>
  <c r="O67" i="36"/>
  <c r="N92" i="36"/>
  <c r="N90" i="36"/>
  <c r="N72" i="36"/>
  <c r="N93" i="36"/>
  <c r="O81" i="36"/>
  <c r="P65" i="36"/>
  <c r="K141" i="36"/>
  <c r="L101" i="36"/>
  <c r="M63" i="36"/>
  <c r="L102" i="36"/>
  <c r="L142" i="36" s="1"/>
  <c r="M68" i="36"/>
  <c r="P85" i="36"/>
  <c r="M77" i="36"/>
  <c r="M88" i="36"/>
  <c r="N94" i="36"/>
  <c r="M69" i="36"/>
  <c r="L108" i="36"/>
  <c r="L148" i="36" s="1"/>
  <c r="L229" i="36" s="1"/>
  <c r="O95" i="36"/>
  <c r="N60" i="36"/>
  <c r="N70" i="36"/>
  <c r="N59" i="36"/>
  <c r="X19" i="36"/>
  <c r="Y18" i="36"/>
  <c r="Y17" i="36"/>
  <c r="AA14" i="36"/>
  <c r="Z16" i="36"/>
  <c r="AB32" i="10"/>
  <c r="X53" i="5"/>
  <c r="X50" i="5"/>
  <c r="X51" i="5" s="1"/>
  <c r="Z47" i="5"/>
  <c r="Y6" i="10"/>
  <c r="Y34" i="10" s="1"/>
  <c r="Y48" i="5"/>
  <c r="Y33" i="10"/>
  <c r="Z33" i="10" s="1"/>
  <c r="AA33" i="10" s="1"/>
  <c r="AB33" i="10" s="1"/>
  <c r="AC33" i="10" s="1"/>
  <c r="AD33" i="10" s="1"/>
  <c r="AE33" i="10" s="1"/>
  <c r="AF33" i="10" s="1"/>
  <c r="AG33" i="10" s="1"/>
  <c r="AH33" i="10" s="1"/>
  <c r="AI33" i="10" s="1"/>
  <c r="AJ33" i="10" s="1"/>
  <c r="AK33" i="10" s="1"/>
  <c r="AL33" i="10" s="1"/>
  <c r="AM33" i="10" s="1"/>
  <c r="X7" i="10"/>
  <c r="X8" i="10" s="1"/>
  <c r="AE28" i="10"/>
  <c r="C48" i="7"/>
  <c r="C91" i="7"/>
  <c r="M106" i="7"/>
  <c r="M63" i="7"/>
  <c r="M33" i="7"/>
  <c r="M34" i="7" s="1"/>
  <c r="N20" i="7"/>
  <c r="M31" i="7"/>
  <c r="L76" i="7"/>
  <c r="L77" i="7" s="1"/>
  <c r="L74" i="7"/>
  <c r="L119" i="7"/>
  <c r="L120" i="7" s="1"/>
  <c r="L117" i="7"/>
  <c r="L121" i="36" l="1"/>
  <c r="L161" i="36" s="1"/>
  <c r="L242" i="36" s="1"/>
  <c r="L128" i="36"/>
  <c r="L168" i="36" s="1"/>
  <c r="L249" i="36" s="1"/>
  <c r="L107" i="36"/>
  <c r="L147" i="36" s="1"/>
  <c r="L228" i="36" s="1"/>
  <c r="L118" i="36"/>
  <c r="L158" i="36" s="1"/>
  <c r="L239" i="36" s="1"/>
  <c r="L115" i="36"/>
  <c r="L155" i="36" s="1"/>
  <c r="L236" i="36" s="1"/>
  <c r="L127" i="36"/>
  <c r="L167" i="36" s="1"/>
  <c r="L248" i="36" s="1"/>
  <c r="L134" i="36"/>
  <c r="L174" i="36" s="1"/>
  <c r="L255" i="36" s="1"/>
  <c r="Y20" i="39"/>
  <c r="Y17" i="39"/>
  <c r="Y18" i="39" s="1"/>
  <c r="AA13" i="39"/>
  <c r="Z14" i="39"/>
  <c r="M121" i="36"/>
  <c r="M161" i="36" s="1"/>
  <c r="M242" i="36" s="1"/>
  <c r="L123" i="36"/>
  <c r="L163" i="36" s="1"/>
  <c r="L244" i="36" s="1"/>
  <c r="Y29" i="36"/>
  <c r="X29" i="36"/>
  <c r="L98" i="36"/>
  <c r="L138" i="36" s="1"/>
  <c r="L103" i="36"/>
  <c r="L143" i="36" s="1"/>
  <c r="L109" i="36"/>
  <c r="L149" i="36" s="1"/>
  <c r="L230" i="36" s="1"/>
  <c r="L119" i="36"/>
  <c r="L159" i="36" s="1"/>
  <c r="L240" i="36" s="1"/>
  <c r="L99" i="36"/>
  <c r="L139" i="36" s="1"/>
  <c r="L129" i="36"/>
  <c r="L169" i="36" s="1"/>
  <c r="L250" i="36" s="1"/>
  <c r="L114" i="36"/>
  <c r="L154" i="36" s="1"/>
  <c r="L235" i="36" s="1"/>
  <c r="M133" i="36"/>
  <c r="M173" i="36" s="1"/>
  <c r="M254" i="36" s="1"/>
  <c r="M111" i="36"/>
  <c r="M151" i="36" s="1"/>
  <c r="M232" i="36" s="1"/>
  <c r="M115" i="36"/>
  <c r="M155" i="36" s="1"/>
  <c r="M236" i="36" s="1"/>
  <c r="L116" i="36"/>
  <c r="L156" i="36" s="1"/>
  <c r="L237" i="36" s="1"/>
  <c r="K171" i="36"/>
  <c r="K252" i="36" s="1"/>
  <c r="L131" i="36"/>
  <c r="M117" i="36"/>
  <c r="M157" i="36" s="1"/>
  <c r="M238" i="36" s="1"/>
  <c r="M132" i="36"/>
  <c r="M172" i="36" s="1"/>
  <c r="M253" i="36" s="1"/>
  <c r="M125" i="36"/>
  <c r="M165" i="36" s="1"/>
  <c r="M246" i="36" s="1"/>
  <c r="Z28" i="36"/>
  <c r="N120" i="36"/>
  <c r="N160" i="36" s="1"/>
  <c r="N241" i="36" s="1"/>
  <c r="L146" i="36"/>
  <c r="M106" i="36"/>
  <c r="L140" i="36"/>
  <c r="M100" i="36"/>
  <c r="L150" i="36"/>
  <c r="L231" i="36" s="1"/>
  <c r="M110" i="36"/>
  <c r="O92" i="36"/>
  <c r="M164" i="36"/>
  <c r="M245" i="36" s="1"/>
  <c r="N124" i="36"/>
  <c r="N96" i="36"/>
  <c r="M135" i="36"/>
  <c r="M175" i="36" s="1"/>
  <c r="M256" i="36" s="1"/>
  <c r="N87" i="36"/>
  <c r="M126" i="36"/>
  <c r="M166" i="36" s="1"/>
  <c r="M247" i="36" s="1"/>
  <c r="L141" i="36"/>
  <c r="M101" i="36"/>
  <c r="Q71" i="36"/>
  <c r="O82" i="36"/>
  <c r="N66" i="36"/>
  <c r="M105" i="36"/>
  <c r="M145" i="36" s="1"/>
  <c r="P67" i="36"/>
  <c r="N74" i="36"/>
  <c r="M113" i="36"/>
  <c r="M153" i="36" s="1"/>
  <c r="M234" i="36" s="1"/>
  <c r="N79" i="36"/>
  <c r="P81" i="36"/>
  <c r="O64" i="36"/>
  <c r="Q85" i="36"/>
  <c r="N91" i="36"/>
  <c r="M130" i="36"/>
  <c r="M170" i="36" s="1"/>
  <c r="M251" i="36" s="1"/>
  <c r="O75" i="36"/>
  <c r="P62" i="36"/>
  <c r="N73" i="36"/>
  <c r="M112" i="36"/>
  <c r="M152" i="36" s="1"/>
  <c r="M233" i="36" s="1"/>
  <c r="L144" i="36"/>
  <c r="M104" i="36"/>
  <c r="O72" i="36"/>
  <c r="O84" i="36"/>
  <c r="N88" i="36"/>
  <c r="N77" i="36"/>
  <c r="P95" i="36"/>
  <c r="N83" i="36"/>
  <c r="M122" i="36"/>
  <c r="M162" i="36" s="1"/>
  <c r="M243" i="36" s="1"/>
  <c r="P61" i="36"/>
  <c r="O86" i="36"/>
  <c r="Q65" i="36"/>
  <c r="O70" i="36"/>
  <c r="O80" i="36"/>
  <c r="O94" i="36"/>
  <c r="O93" i="36"/>
  <c r="O60" i="36"/>
  <c r="N68" i="36"/>
  <c r="O90" i="36"/>
  <c r="N69" i="36"/>
  <c r="M108" i="36"/>
  <c r="M148" i="36" s="1"/>
  <c r="M229" i="36" s="1"/>
  <c r="N63" i="36"/>
  <c r="M102" i="36"/>
  <c r="M142" i="36" s="1"/>
  <c r="O78" i="36"/>
  <c r="O89" i="36"/>
  <c r="O76" i="36"/>
  <c r="O59" i="36"/>
  <c r="Y19" i="36"/>
  <c r="Z18" i="36"/>
  <c r="Z17" i="36"/>
  <c r="AB14" i="36"/>
  <c r="AA16" i="36"/>
  <c r="AF28" i="10"/>
  <c r="Y50" i="5"/>
  <c r="Y51" i="5" s="1"/>
  <c r="Y53" i="5"/>
  <c r="Z34" i="10"/>
  <c r="AA34" i="10" s="1"/>
  <c r="AB34" i="10" s="1"/>
  <c r="AC34" i="10" s="1"/>
  <c r="AD34" i="10" s="1"/>
  <c r="AE34" i="10" s="1"/>
  <c r="AF34" i="10" s="1"/>
  <c r="AG34" i="10" s="1"/>
  <c r="AH34" i="10" s="1"/>
  <c r="AI34" i="10" s="1"/>
  <c r="AJ34" i="10" s="1"/>
  <c r="AK34" i="10" s="1"/>
  <c r="AL34" i="10" s="1"/>
  <c r="AM34" i="10" s="1"/>
  <c r="AN34" i="10" s="1"/>
  <c r="Y7" i="10"/>
  <c r="Y8" i="10" s="1"/>
  <c r="AA47" i="5"/>
  <c r="Z6" i="10"/>
  <c r="Z35" i="10" s="1"/>
  <c r="Z48" i="5"/>
  <c r="AC32" i="10"/>
  <c r="AD32" i="10" s="1"/>
  <c r="AE32" i="10" s="1"/>
  <c r="AF32" i="10" s="1"/>
  <c r="AG32" i="10" s="1"/>
  <c r="AH32" i="10" s="1"/>
  <c r="AI32" i="10" s="1"/>
  <c r="N33" i="7"/>
  <c r="N34" i="7" s="1"/>
  <c r="O20" i="7"/>
  <c r="N63" i="7"/>
  <c r="N106" i="7"/>
  <c r="N31" i="7"/>
  <c r="M76" i="7"/>
  <c r="M77" i="7" s="1"/>
  <c r="M74" i="7"/>
  <c r="M119" i="7"/>
  <c r="M120" i="7" s="1"/>
  <c r="M117" i="7"/>
  <c r="M107" i="36" l="1"/>
  <c r="M147" i="36" s="1"/>
  <c r="M118" i="36"/>
  <c r="M158" i="36" s="1"/>
  <c r="M239" i="36" s="1"/>
  <c r="M128" i="36"/>
  <c r="M168" i="36" s="1"/>
  <c r="M249" i="36" s="1"/>
  <c r="M134" i="36"/>
  <c r="M174" i="36" s="1"/>
  <c r="M255" i="36" s="1"/>
  <c r="M127" i="36"/>
  <c r="M167" i="36" s="1"/>
  <c r="M248" i="36" s="1"/>
  <c r="N121" i="36"/>
  <c r="N161" i="36" s="1"/>
  <c r="N242" i="36" s="1"/>
  <c r="M123" i="36"/>
  <c r="M163" i="36" s="1"/>
  <c r="M244" i="36" s="1"/>
  <c r="Z20" i="39"/>
  <c r="Z17" i="39"/>
  <c r="Z18" i="39" s="1"/>
  <c r="AB13" i="39"/>
  <c r="AA14" i="39"/>
  <c r="M98" i="36"/>
  <c r="M138" i="36" s="1"/>
  <c r="M103" i="36"/>
  <c r="M143" i="36" s="1"/>
  <c r="M119" i="36"/>
  <c r="M159" i="36" s="1"/>
  <c r="M240" i="36" s="1"/>
  <c r="M129" i="36"/>
  <c r="M169" i="36" s="1"/>
  <c r="M250" i="36" s="1"/>
  <c r="Z29" i="36"/>
  <c r="N133" i="36"/>
  <c r="N173" i="36" s="1"/>
  <c r="N254" i="36" s="1"/>
  <c r="M99" i="36"/>
  <c r="M139" i="36" s="1"/>
  <c r="M109" i="36"/>
  <c r="M149" i="36" s="1"/>
  <c r="M230" i="36" s="1"/>
  <c r="M116" i="36"/>
  <c r="M156" i="36" s="1"/>
  <c r="M237" i="36" s="1"/>
  <c r="N111" i="36"/>
  <c r="N151" i="36" s="1"/>
  <c r="N232" i="36" s="1"/>
  <c r="M114" i="36"/>
  <c r="M154" i="36" s="1"/>
  <c r="M235" i="36" s="1"/>
  <c r="N115" i="36"/>
  <c r="N155" i="36" s="1"/>
  <c r="N236" i="36" s="1"/>
  <c r="N117" i="36"/>
  <c r="N157" i="36" s="1"/>
  <c r="N238" i="36" s="1"/>
  <c r="N128" i="36"/>
  <c r="N168" i="36" s="1"/>
  <c r="N249" i="36" s="1"/>
  <c r="N125" i="36"/>
  <c r="N165" i="36" s="1"/>
  <c r="N246" i="36" s="1"/>
  <c r="N132" i="36"/>
  <c r="N172" i="36" s="1"/>
  <c r="N253" i="36" s="1"/>
  <c r="L171" i="36"/>
  <c r="L252" i="36" s="1"/>
  <c r="M131" i="36"/>
  <c r="O120" i="36"/>
  <c r="O160" i="36" s="1"/>
  <c r="O241" i="36" s="1"/>
  <c r="AA28" i="36"/>
  <c r="M146" i="36"/>
  <c r="N106" i="36"/>
  <c r="M140" i="36"/>
  <c r="N100" i="36"/>
  <c r="P93" i="36"/>
  <c r="P86" i="36"/>
  <c r="P84" i="36"/>
  <c r="O91" i="36"/>
  <c r="N130" i="36"/>
  <c r="N170" i="36" s="1"/>
  <c r="N251" i="36" s="1"/>
  <c r="Q67" i="36"/>
  <c r="Q61" i="36"/>
  <c r="P89" i="36"/>
  <c r="P72" i="36"/>
  <c r="R85" i="36"/>
  <c r="O66" i="36"/>
  <c r="N105" i="36"/>
  <c r="N145" i="36" s="1"/>
  <c r="O87" i="36"/>
  <c r="N126" i="36"/>
  <c r="N166" i="36" s="1"/>
  <c r="N247" i="36" s="1"/>
  <c r="M144" i="36"/>
  <c r="N104" i="36"/>
  <c r="P78" i="36"/>
  <c r="P64" i="36"/>
  <c r="P82" i="36"/>
  <c r="O96" i="36"/>
  <c r="N135" i="36"/>
  <c r="N175" i="36" s="1"/>
  <c r="N256" i="36" s="1"/>
  <c r="P80" i="36"/>
  <c r="Q95" i="36"/>
  <c r="N164" i="36"/>
  <c r="N245" i="36" s="1"/>
  <c r="O124" i="36"/>
  <c r="Q81" i="36"/>
  <c r="O63" i="36"/>
  <c r="N102" i="36"/>
  <c r="N142" i="36" s="1"/>
  <c r="O83" i="36"/>
  <c r="N122" i="36"/>
  <c r="N162" i="36" s="1"/>
  <c r="N243" i="36" s="1"/>
  <c r="P76" i="36"/>
  <c r="O68" i="36"/>
  <c r="N107" i="36"/>
  <c r="N147" i="36" s="1"/>
  <c r="P70" i="36"/>
  <c r="O77" i="36"/>
  <c r="O69" i="36"/>
  <c r="N108" i="36"/>
  <c r="N148" i="36" s="1"/>
  <c r="P90" i="36"/>
  <c r="O73" i="36"/>
  <c r="N112" i="36"/>
  <c r="N152" i="36" s="1"/>
  <c r="N233" i="36" s="1"/>
  <c r="O79" i="36"/>
  <c r="N118" i="36"/>
  <c r="N158" i="36" s="1"/>
  <c r="N239" i="36" s="1"/>
  <c r="P92" i="36"/>
  <c r="M141" i="36"/>
  <c r="N101" i="36"/>
  <c r="R65" i="36"/>
  <c r="O88" i="36"/>
  <c r="M150" i="36"/>
  <c r="M231" i="36" s="1"/>
  <c r="N110" i="36"/>
  <c r="P75" i="36"/>
  <c r="P94" i="36"/>
  <c r="P60" i="36"/>
  <c r="Q62" i="36"/>
  <c r="O74" i="36"/>
  <c r="N113" i="36"/>
  <c r="N153" i="36" s="1"/>
  <c r="N234" i="36" s="1"/>
  <c r="R71" i="36"/>
  <c r="P59" i="36"/>
  <c r="Z19" i="36"/>
  <c r="AA18" i="36"/>
  <c r="AA17" i="36"/>
  <c r="AC14" i="36"/>
  <c r="AB16" i="36"/>
  <c r="AA35" i="10"/>
  <c r="AB35" i="10" s="1"/>
  <c r="Z7" i="10"/>
  <c r="Z8" i="10" s="1"/>
  <c r="AJ32" i="10"/>
  <c r="Z53" i="5"/>
  <c r="Z50" i="5"/>
  <c r="Z51" i="5" s="1"/>
  <c r="AB47" i="5"/>
  <c r="AA6" i="10"/>
  <c r="AA36" i="10" s="1"/>
  <c r="AA48" i="5"/>
  <c r="AG28" i="10"/>
  <c r="N119" i="7"/>
  <c r="N120" i="7" s="1"/>
  <c r="N117" i="7"/>
  <c r="N76" i="7"/>
  <c r="N77" i="7" s="1"/>
  <c r="N74" i="7"/>
  <c r="P20" i="7"/>
  <c r="O63" i="7"/>
  <c r="O106" i="7"/>
  <c r="O33" i="7"/>
  <c r="O34" i="7" s="1"/>
  <c r="O31" i="7"/>
  <c r="O121" i="36" l="1"/>
  <c r="O161" i="36" s="1"/>
  <c r="O242" i="36" s="1"/>
  <c r="N134" i="36"/>
  <c r="N174" i="36" s="1"/>
  <c r="N255" i="36" s="1"/>
  <c r="N127" i="36"/>
  <c r="N167" i="36" s="1"/>
  <c r="N248" i="36" s="1"/>
  <c r="N123" i="36"/>
  <c r="N163" i="36" s="1"/>
  <c r="N244" i="36" s="1"/>
  <c r="N129" i="36"/>
  <c r="N169" i="36" s="1"/>
  <c r="N250" i="36" s="1"/>
  <c r="AA17" i="39"/>
  <c r="AA18" i="39" s="1"/>
  <c r="AA20" i="39"/>
  <c r="AC13" i="39"/>
  <c r="AB14" i="39"/>
  <c r="N98" i="36"/>
  <c r="N138" i="36" s="1"/>
  <c r="N103" i="36"/>
  <c r="N143" i="36" s="1"/>
  <c r="N109" i="36"/>
  <c r="N149" i="36" s="1"/>
  <c r="N230" i="36" s="1"/>
  <c r="N116" i="36"/>
  <c r="N156" i="36" s="1"/>
  <c r="N237" i="36" s="1"/>
  <c r="O111" i="36"/>
  <c r="O151" i="36" s="1"/>
  <c r="O232" i="36" s="1"/>
  <c r="N119" i="36"/>
  <c r="N159" i="36" s="1"/>
  <c r="N240" i="36" s="1"/>
  <c r="O133" i="36"/>
  <c r="O173" i="36" s="1"/>
  <c r="O254" i="36" s="1"/>
  <c r="N114" i="36"/>
  <c r="N154" i="36" s="1"/>
  <c r="N235" i="36" s="1"/>
  <c r="N99" i="36"/>
  <c r="N139" i="36" s="1"/>
  <c r="AA29" i="36"/>
  <c r="O115" i="36"/>
  <c r="O155" i="36" s="1"/>
  <c r="O236" i="36" s="1"/>
  <c r="O132" i="36"/>
  <c r="O172" i="36" s="1"/>
  <c r="O253" i="36" s="1"/>
  <c r="P120" i="36"/>
  <c r="P160" i="36" s="1"/>
  <c r="P241" i="36" s="1"/>
  <c r="O117" i="36"/>
  <c r="O157" i="36" s="1"/>
  <c r="O238" i="36" s="1"/>
  <c r="O125" i="36"/>
  <c r="O165" i="36" s="1"/>
  <c r="O246" i="36" s="1"/>
  <c r="O123" i="36"/>
  <c r="O163" i="36" s="1"/>
  <c r="O244" i="36" s="1"/>
  <c r="O134" i="36"/>
  <c r="O174" i="36" s="1"/>
  <c r="O255" i="36" s="1"/>
  <c r="AB28" i="36"/>
  <c r="O128" i="36"/>
  <c r="O168" i="36" s="1"/>
  <c r="O249" i="36" s="1"/>
  <c r="M171" i="36"/>
  <c r="M252" i="36" s="1"/>
  <c r="N131" i="36"/>
  <c r="N146" i="36"/>
  <c r="O106" i="36"/>
  <c r="N140" i="36"/>
  <c r="O100" i="36"/>
  <c r="N144" i="36"/>
  <c r="O104" i="36"/>
  <c r="R95" i="36"/>
  <c r="P87" i="36"/>
  <c r="O126" i="36"/>
  <c r="O166" i="36" s="1"/>
  <c r="O247" i="36" s="1"/>
  <c r="P91" i="36"/>
  <c r="O130" i="36"/>
  <c r="O170" i="36" s="1"/>
  <c r="O251" i="36" s="1"/>
  <c r="Q94" i="36"/>
  <c r="N141" i="36"/>
  <c r="O101" i="36"/>
  <c r="Q80" i="36"/>
  <c r="P66" i="36"/>
  <c r="O105" i="36"/>
  <c r="O145" i="36" s="1"/>
  <c r="Q84" i="36"/>
  <c r="R67" i="36"/>
  <c r="Q76" i="36"/>
  <c r="P96" i="36"/>
  <c r="O135" i="36"/>
  <c r="O175" i="36" s="1"/>
  <c r="O256" i="36" s="1"/>
  <c r="S85" i="36"/>
  <c r="Q90" i="36"/>
  <c r="R62" i="36"/>
  <c r="P77" i="36"/>
  <c r="R81" i="36"/>
  <c r="Q82" i="36"/>
  <c r="P121" i="36"/>
  <c r="P161" i="36" s="1"/>
  <c r="P242" i="36" s="1"/>
  <c r="Q72" i="36"/>
  <c r="P88" i="36"/>
  <c r="O127" i="36"/>
  <c r="O167" i="36" s="1"/>
  <c r="O248" i="36" s="1"/>
  <c r="P73" i="36"/>
  <c r="O112" i="36"/>
  <c r="O152" i="36" s="1"/>
  <c r="O233" i="36" s="1"/>
  <c r="Q60" i="36"/>
  <c r="Q70" i="36"/>
  <c r="Q64" i="36"/>
  <c r="Q89" i="36"/>
  <c r="Q86" i="36"/>
  <c r="O164" i="36"/>
  <c r="O245" i="36" s="1"/>
  <c r="P124" i="36"/>
  <c r="P63" i="36"/>
  <c r="O102" i="36"/>
  <c r="O142" i="36" s="1"/>
  <c r="N150" i="36"/>
  <c r="N231" i="36" s="1"/>
  <c r="O110" i="36"/>
  <c r="Q92" i="36"/>
  <c r="S65" i="36"/>
  <c r="P83" i="36"/>
  <c r="O122" i="36"/>
  <c r="O162" i="36" s="1"/>
  <c r="O243" i="36" s="1"/>
  <c r="P69" i="36"/>
  <c r="O108" i="36"/>
  <c r="O148" i="36" s="1"/>
  <c r="Q75" i="36"/>
  <c r="S71" i="36"/>
  <c r="P74" i="36"/>
  <c r="O113" i="36"/>
  <c r="O153" i="36" s="1"/>
  <c r="O234" i="36" s="1"/>
  <c r="P79" i="36"/>
  <c r="O118" i="36"/>
  <c r="O158" i="36" s="1"/>
  <c r="O239" i="36" s="1"/>
  <c r="P68" i="36"/>
  <c r="O107" i="36"/>
  <c r="O147" i="36" s="1"/>
  <c r="Q78" i="36"/>
  <c r="R61" i="36"/>
  <c r="Q93" i="36"/>
  <c r="Q59" i="36"/>
  <c r="AA19" i="36"/>
  <c r="AB18" i="36"/>
  <c r="AB17" i="36"/>
  <c r="AD14" i="36"/>
  <c r="AC16" i="36"/>
  <c r="AH28" i="10"/>
  <c r="AA50" i="5"/>
  <c r="AA51" i="5" s="1"/>
  <c r="AA53" i="5"/>
  <c r="AB36" i="10"/>
  <c r="AC36" i="10" s="1"/>
  <c r="AD36" i="10" s="1"/>
  <c r="AE36" i="10" s="1"/>
  <c r="AF36" i="10" s="1"/>
  <c r="AG36" i="10" s="1"/>
  <c r="AH36" i="10" s="1"/>
  <c r="AI36" i="10" s="1"/>
  <c r="AJ36" i="10" s="1"/>
  <c r="AK36" i="10" s="1"/>
  <c r="AL36" i="10" s="1"/>
  <c r="AM36" i="10" s="1"/>
  <c r="AN36" i="10" s="1"/>
  <c r="AO36" i="10" s="1"/>
  <c r="AP36" i="10" s="1"/>
  <c r="AA7" i="10"/>
  <c r="AA8" i="10" s="1"/>
  <c r="AC47" i="5"/>
  <c r="AB6" i="10"/>
  <c r="AB37" i="10" s="1"/>
  <c r="AC37" i="10" s="1"/>
  <c r="AD37" i="10" s="1"/>
  <c r="AE37" i="10" s="1"/>
  <c r="AF37" i="10" s="1"/>
  <c r="AG37" i="10" s="1"/>
  <c r="AH37" i="10" s="1"/>
  <c r="AI37" i="10" s="1"/>
  <c r="AJ37" i="10" s="1"/>
  <c r="AK37" i="10" s="1"/>
  <c r="AL37" i="10" s="1"/>
  <c r="AM37" i="10" s="1"/>
  <c r="AN37" i="10" s="1"/>
  <c r="AO37" i="10" s="1"/>
  <c r="AP37" i="10" s="1"/>
  <c r="AQ37" i="10" s="1"/>
  <c r="AB48" i="5"/>
  <c r="AK32" i="10"/>
  <c r="AC35" i="10"/>
  <c r="AD35" i="10" s="1"/>
  <c r="AE35" i="10" s="1"/>
  <c r="AF35" i="10" s="1"/>
  <c r="O119" i="7"/>
  <c r="O120" i="7" s="1"/>
  <c r="O117" i="7"/>
  <c r="O76" i="7"/>
  <c r="O77" i="7" s="1"/>
  <c r="O74" i="7"/>
  <c r="P63" i="7"/>
  <c r="P33" i="7"/>
  <c r="P34" i="7" s="1"/>
  <c r="P106" i="7"/>
  <c r="Q20" i="7"/>
  <c r="P31" i="7"/>
  <c r="O129" i="36" l="1"/>
  <c r="O169" i="36" s="1"/>
  <c r="O250" i="36" s="1"/>
  <c r="O98" i="36"/>
  <c r="O138" i="36" s="1"/>
  <c r="P111" i="36"/>
  <c r="P151" i="36" s="1"/>
  <c r="P232" i="36" s="1"/>
  <c r="O114" i="36"/>
  <c r="O154" i="36" s="1"/>
  <c r="O235" i="36" s="1"/>
  <c r="O116" i="36"/>
  <c r="O156" i="36" s="1"/>
  <c r="O237" i="36" s="1"/>
  <c r="AB20" i="39"/>
  <c r="AB17" i="39"/>
  <c r="AB18" i="39" s="1"/>
  <c r="O119" i="36"/>
  <c r="O159" i="36" s="1"/>
  <c r="O240" i="36" s="1"/>
  <c r="AD13" i="39"/>
  <c r="AC14" i="39"/>
  <c r="O109" i="36"/>
  <c r="O149" i="36" s="1"/>
  <c r="O230" i="36" s="1"/>
  <c r="O99" i="36"/>
  <c r="O139" i="36" s="1"/>
  <c r="O103" i="36"/>
  <c r="O143" i="36" s="1"/>
  <c r="P133" i="36"/>
  <c r="P173" i="36" s="1"/>
  <c r="P254" i="36" s="1"/>
  <c r="P129" i="36"/>
  <c r="P169" i="36" s="1"/>
  <c r="P250" i="36" s="1"/>
  <c r="Q120" i="36"/>
  <c r="Q160" i="36" s="1"/>
  <c r="Q241" i="36" s="1"/>
  <c r="P132" i="36"/>
  <c r="P172" i="36" s="1"/>
  <c r="P253" i="36" s="1"/>
  <c r="P115" i="36"/>
  <c r="P155" i="36" s="1"/>
  <c r="P236" i="36" s="1"/>
  <c r="AC28" i="36"/>
  <c r="AD28" i="36" s="1"/>
  <c r="P125" i="36"/>
  <c r="P165" i="36" s="1"/>
  <c r="P246" i="36" s="1"/>
  <c r="P123" i="36"/>
  <c r="P163" i="36" s="1"/>
  <c r="P244" i="36" s="1"/>
  <c r="P114" i="36"/>
  <c r="P154" i="36" s="1"/>
  <c r="P235" i="36" s="1"/>
  <c r="P117" i="36"/>
  <c r="P157" i="36" s="1"/>
  <c r="P238" i="36" s="1"/>
  <c r="P134" i="36"/>
  <c r="P174" i="36" s="1"/>
  <c r="P255" i="36" s="1"/>
  <c r="P98" i="36"/>
  <c r="P138" i="36" s="1"/>
  <c r="P128" i="36"/>
  <c r="P168" i="36" s="1"/>
  <c r="P249" i="36" s="1"/>
  <c r="N171" i="36"/>
  <c r="N252" i="36" s="1"/>
  <c r="O131" i="36"/>
  <c r="O146" i="36"/>
  <c r="P106" i="36"/>
  <c r="O140" i="36"/>
  <c r="P100" i="36"/>
  <c r="O141" i="36"/>
  <c r="P101" i="36"/>
  <c r="R76" i="36"/>
  <c r="R75" i="36"/>
  <c r="R94" i="36"/>
  <c r="Q68" i="36"/>
  <c r="P107" i="36"/>
  <c r="P147" i="36" s="1"/>
  <c r="R78" i="36"/>
  <c r="Q83" i="36"/>
  <c r="P122" i="36"/>
  <c r="P162" i="36" s="1"/>
  <c r="P243" i="36" s="1"/>
  <c r="S67" i="36"/>
  <c r="Q91" i="36"/>
  <c r="P130" i="36"/>
  <c r="P170" i="36" s="1"/>
  <c r="P251" i="36" s="1"/>
  <c r="S61" i="36"/>
  <c r="Q77" i="36"/>
  <c r="P116" i="36"/>
  <c r="P156" i="36" s="1"/>
  <c r="P237" i="36" s="1"/>
  <c r="R86" i="36"/>
  <c r="S62" i="36"/>
  <c r="Q88" i="36"/>
  <c r="P127" i="36"/>
  <c r="P167" i="36" s="1"/>
  <c r="P248" i="36" s="1"/>
  <c r="R72" i="36"/>
  <c r="Q111" i="36"/>
  <c r="Q151" i="36" s="1"/>
  <c r="Q232" i="36" s="1"/>
  <c r="R84" i="36"/>
  <c r="Q87" i="36"/>
  <c r="P126" i="36"/>
  <c r="P166" i="36" s="1"/>
  <c r="P247" i="36" s="1"/>
  <c r="P164" i="36"/>
  <c r="P245" i="36" s="1"/>
  <c r="Q124" i="36"/>
  <c r="Q69" i="36"/>
  <c r="P108" i="36"/>
  <c r="P148" i="36" s="1"/>
  <c r="Q74" i="36"/>
  <c r="P113" i="36"/>
  <c r="P153" i="36" s="1"/>
  <c r="P234" i="36" s="1"/>
  <c r="R90" i="36"/>
  <c r="Q96" i="36"/>
  <c r="P135" i="36"/>
  <c r="P175" i="36" s="1"/>
  <c r="P256" i="36" s="1"/>
  <c r="T65" i="36"/>
  <c r="R92" i="36"/>
  <c r="R82" i="36"/>
  <c r="Q121" i="36"/>
  <c r="Q161" i="36" s="1"/>
  <c r="Q242" i="36" s="1"/>
  <c r="Q66" i="36"/>
  <c r="P105" i="36"/>
  <c r="P145" i="36" s="1"/>
  <c r="S95" i="36"/>
  <c r="O150" i="36"/>
  <c r="O231" i="36" s="1"/>
  <c r="P110" i="36"/>
  <c r="Q63" i="36"/>
  <c r="P102" i="36"/>
  <c r="P142" i="36" s="1"/>
  <c r="T85" i="36"/>
  <c r="O144" i="36"/>
  <c r="P104" i="36"/>
  <c r="Q73" i="36"/>
  <c r="P112" i="36"/>
  <c r="P152" i="36" s="1"/>
  <c r="P233" i="36" s="1"/>
  <c r="R89" i="36"/>
  <c r="R64" i="36"/>
  <c r="Q79" i="36"/>
  <c r="P118" i="36"/>
  <c r="P158" i="36" s="1"/>
  <c r="P239" i="36" s="1"/>
  <c r="R70" i="36"/>
  <c r="R93" i="36"/>
  <c r="T71" i="36"/>
  <c r="R60" i="36"/>
  <c r="S81" i="36"/>
  <c r="R120" i="36"/>
  <c r="R160" i="36" s="1"/>
  <c r="R241" i="36" s="1"/>
  <c r="R80" i="36"/>
  <c r="R59" i="36"/>
  <c r="AB19" i="36"/>
  <c r="AC18" i="36"/>
  <c r="AC17" i="36"/>
  <c r="AE14" i="36"/>
  <c r="AD16" i="36"/>
  <c r="AB7" i="10"/>
  <c r="AB8" i="10" s="1"/>
  <c r="AL32" i="10"/>
  <c r="AD47" i="5"/>
  <c r="AC6" i="10"/>
  <c r="AC38" i="10" s="1"/>
  <c r="AC48" i="5"/>
  <c r="AB53" i="5"/>
  <c r="AB50" i="5"/>
  <c r="AB51" i="5" s="1"/>
  <c r="AG35" i="10"/>
  <c r="P119" i="7"/>
  <c r="P120" i="7" s="1"/>
  <c r="P117" i="7"/>
  <c r="P76" i="7"/>
  <c r="P77" i="7" s="1"/>
  <c r="P74" i="7"/>
  <c r="Q33" i="7"/>
  <c r="Q34" i="7" s="1"/>
  <c r="Q63" i="7"/>
  <c r="Q106" i="7"/>
  <c r="R20" i="7"/>
  <c r="Q31" i="7"/>
  <c r="P99" i="36" l="1"/>
  <c r="P139" i="36" s="1"/>
  <c r="Q129" i="36"/>
  <c r="Q169" i="36" s="1"/>
  <c r="Q250" i="36" s="1"/>
  <c r="P119" i="36"/>
  <c r="P159" i="36" s="1"/>
  <c r="P240" i="36" s="1"/>
  <c r="Q133" i="36"/>
  <c r="Q173" i="36" s="1"/>
  <c r="Q254" i="36" s="1"/>
  <c r="P109" i="36"/>
  <c r="P149" i="36" s="1"/>
  <c r="P230" i="36" s="1"/>
  <c r="Q119" i="36"/>
  <c r="Q159" i="36" s="1"/>
  <c r="Q240" i="36" s="1"/>
  <c r="P103" i="36"/>
  <c r="P143" i="36" s="1"/>
  <c r="AC20" i="39"/>
  <c r="AC17" i="39"/>
  <c r="AC18" i="39" s="1"/>
  <c r="AE13" i="39"/>
  <c r="AD14" i="39"/>
  <c r="Q115" i="36"/>
  <c r="Q155" i="36" s="1"/>
  <c r="Q236" i="36" s="1"/>
  <c r="Q125" i="36"/>
  <c r="Q165" i="36" s="1"/>
  <c r="Q246" i="36" s="1"/>
  <c r="Q123" i="36"/>
  <c r="Q163" i="36" s="1"/>
  <c r="Q244" i="36" s="1"/>
  <c r="Q114" i="36"/>
  <c r="Q154" i="36" s="1"/>
  <c r="Q235" i="36" s="1"/>
  <c r="Q132" i="36"/>
  <c r="Q172" i="36" s="1"/>
  <c r="Q253" i="36" s="1"/>
  <c r="Q99" i="36"/>
  <c r="Q139" i="36" s="1"/>
  <c r="Q117" i="36"/>
  <c r="Q157" i="36" s="1"/>
  <c r="Q238" i="36" s="1"/>
  <c r="AE28" i="36"/>
  <c r="AE29" i="36" s="1"/>
  <c r="AC29" i="36"/>
  <c r="Q98" i="36"/>
  <c r="Q138" i="36" s="1"/>
  <c r="Q134" i="36"/>
  <c r="Q174" i="36" s="1"/>
  <c r="Q255" i="36" s="1"/>
  <c r="Q128" i="36"/>
  <c r="Q168" i="36" s="1"/>
  <c r="Q249" i="36" s="1"/>
  <c r="O171" i="36"/>
  <c r="O252" i="36" s="1"/>
  <c r="P131" i="36"/>
  <c r="P146" i="36"/>
  <c r="Q106" i="36"/>
  <c r="P140" i="36"/>
  <c r="Q100" i="36"/>
  <c r="AC19" i="36"/>
  <c r="R96" i="36"/>
  <c r="Q135" i="36"/>
  <c r="Q175" i="36" s="1"/>
  <c r="Q256" i="36" s="1"/>
  <c r="S84" i="36"/>
  <c r="R91" i="36"/>
  <c r="Q130" i="36"/>
  <c r="Q170" i="36" s="1"/>
  <c r="Q251" i="36" s="1"/>
  <c r="S94" i="36"/>
  <c r="R133" i="36"/>
  <c r="R173" i="36" s="1"/>
  <c r="R254" i="36" s="1"/>
  <c r="T61" i="36"/>
  <c r="S72" i="36"/>
  <c r="R111" i="36"/>
  <c r="R151" i="36" s="1"/>
  <c r="R232" i="36" s="1"/>
  <c r="T67" i="36"/>
  <c r="S75" i="36"/>
  <c r="R63" i="36"/>
  <c r="Q102" i="36"/>
  <c r="Q142" i="36" s="1"/>
  <c r="P150" i="36"/>
  <c r="P231" i="36" s="1"/>
  <c r="Q110" i="36"/>
  <c r="S80" i="36"/>
  <c r="R119" i="36"/>
  <c r="R159" i="36" s="1"/>
  <c r="R240" i="36" s="1"/>
  <c r="T81" i="36"/>
  <c r="S120" i="36"/>
  <c r="S160" i="36" s="1"/>
  <c r="S241" i="36" s="1"/>
  <c r="U65" i="36"/>
  <c r="U71" i="36"/>
  <c r="R68" i="36"/>
  <c r="Q107" i="36"/>
  <c r="Q147" i="36" s="1"/>
  <c r="T62" i="36"/>
  <c r="R83" i="36"/>
  <c r="Q122" i="36"/>
  <c r="Q162" i="36" s="1"/>
  <c r="Q243" i="36" s="1"/>
  <c r="R79" i="36"/>
  <c r="Q118" i="36"/>
  <c r="Q158" i="36" s="1"/>
  <c r="Q239" i="36" s="1"/>
  <c r="S64" i="36"/>
  <c r="T95" i="36"/>
  <c r="R66" i="36"/>
  <c r="Q105" i="36"/>
  <c r="Q145" i="36" s="1"/>
  <c r="S93" i="36"/>
  <c r="S82" i="36"/>
  <c r="R121" i="36"/>
  <c r="R161" i="36" s="1"/>
  <c r="R242" i="36" s="1"/>
  <c r="S60" i="36"/>
  <c r="R74" i="36"/>
  <c r="Q113" i="36"/>
  <c r="Q153" i="36" s="1"/>
  <c r="Q234" i="36" s="1"/>
  <c r="R69" i="36"/>
  <c r="Q108" i="36"/>
  <c r="Q148" i="36" s="1"/>
  <c r="S86" i="36"/>
  <c r="S78" i="36"/>
  <c r="S76" i="36"/>
  <c r="S90" i="36"/>
  <c r="R129" i="36"/>
  <c r="R169" i="36" s="1"/>
  <c r="R250" i="36" s="1"/>
  <c r="R88" i="36"/>
  <c r="Q127" i="36"/>
  <c r="Q167" i="36" s="1"/>
  <c r="Q248" i="36" s="1"/>
  <c r="P144" i="36"/>
  <c r="Q104" i="36"/>
  <c r="S70" i="36"/>
  <c r="Q164" i="36"/>
  <c r="Q245" i="36" s="1"/>
  <c r="R124" i="36"/>
  <c r="P141" i="36"/>
  <c r="Q101" i="36"/>
  <c r="R87" i="36"/>
  <c r="Q126" i="36"/>
  <c r="Q166" i="36" s="1"/>
  <c r="Q247" i="36" s="1"/>
  <c r="S89" i="36"/>
  <c r="R73" i="36"/>
  <c r="Q112" i="36"/>
  <c r="Q152" i="36" s="1"/>
  <c r="Q233" i="36" s="1"/>
  <c r="U85" i="36"/>
  <c r="S92" i="36"/>
  <c r="R77" i="36"/>
  <c r="Q116" i="36"/>
  <c r="Q156" i="36" s="1"/>
  <c r="Q237" i="36" s="1"/>
  <c r="S59" i="36"/>
  <c r="AD18" i="36"/>
  <c r="AD17" i="36"/>
  <c r="AF14" i="36"/>
  <c r="AE16" i="36"/>
  <c r="AD38" i="10"/>
  <c r="AE38" i="10" s="1"/>
  <c r="AF38" i="10" s="1"/>
  <c r="AG38" i="10" s="1"/>
  <c r="AH38" i="10" s="1"/>
  <c r="AI38" i="10" s="1"/>
  <c r="AJ38" i="10" s="1"/>
  <c r="AK38" i="10" s="1"/>
  <c r="AL38" i="10" s="1"/>
  <c r="AM38" i="10" s="1"/>
  <c r="AN38" i="10" s="1"/>
  <c r="AO38" i="10" s="1"/>
  <c r="AP38" i="10" s="1"/>
  <c r="AC7" i="10"/>
  <c r="AC8" i="10" s="1"/>
  <c r="AH35" i="10"/>
  <c r="AC50" i="5"/>
  <c r="AC51" i="5" s="1"/>
  <c r="AC53" i="5"/>
  <c r="AD6" i="10"/>
  <c r="AD39" i="10" s="1"/>
  <c r="AE47" i="5"/>
  <c r="AD48" i="5"/>
  <c r="R33" i="7"/>
  <c r="R34" i="7" s="1"/>
  <c r="R63" i="7"/>
  <c r="R106" i="7"/>
  <c r="S20" i="7"/>
  <c r="R31" i="7"/>
  <c r="Q119" i="7"/>
  <c r="Q120" i="7" s="1"/>
  <c r="Q117" i="7"/>
  <c r="Q76" i="7"/>
  <c r="Q77" i="7" s="1"/>
  <c r="Q74" i="7"/>
  <c r="Q103" i="36" l="1"/>
  <c r="Q143" i="36" s="1"/>
  <c r="Q109" i="36"/>
  <c r="Q149" i="36" s="1"/>
  <c r="Q230" i="36" s="1"/>
  <c r="R115" i="36"/>
  <c r="R155" i="36" s="1"/>
  <c r="R236" i="36" s="1"/>
  <c r="R114" i="36"/>
  <c r="R154" i="36" s="1"/>
  <c r="R235" i="36" s="1"/>
  <c r="AD17" i="39"/>
  <c r="AD18" i="39" s="1"/>
  <c r="AD20" i="39"/>
  <c r="AF13" i="39"/>
  <c r="AE14" i="39"/>
  <c r="R123" i="36"/>
  <c r="R163" i="36" s="1"/>
  <c r="R244" i="36" s="1"/>
  <c r="R117" i="36"/>
  <c r="R157" i="36" s="1"/>
  <c r="R238" i="36" s="1"/>
  <c r="R125" i="36"/>
  <c r="R165" i="36" s="1"/>
  <c r="R246" i="36" s="1"/>
  <c r="AF28" i="36"/>
  <c r="AF29" i="36" s="1"/>
  <c r="R99" i="36"/>
  <c r="R139" i="36" s="1"/>
  <c r="R134" i="36"/>
  <c r="R174" i="36" s="1"/>
  <c r="R255" i="36" s="1"/>
  <c r="R98" i="36"/>
  <c r="R138" i="36" s="1"/>
  <c r="R132" i="36"/>
  <c r="R172" i="36" s="1"/>
  <c r="R253" i="36" s="1"/>
  <c r="R128" i="36"/>
  <c r="R168" i="36" s="1"/>
  <c r="R249" i="36" s="1"/>
  <c r="R103" i="36"/>
  <c r="R143" i="36" s="1"/>
  <c r="P171" i="36"/>
  <c r="P252" i="36" s="1"/>
  <c r="Q131" i="36"/>
  <c r="Q146" i="36"/>
  <c r="R106" i="36"/>
  <c r="Q140" i="36"/>
  <c r="R100" i="36"/>
  <c r="T82" i="36"/>
  <c r="S121" i="36"/>
  <c r="S161" i="36" s="1"/>
  <c r="S242" i="36" s="1"/>
  <c r="S83" i="36"/>
  <c r="R122" i="36"/>
  <c r="R162" i="36" s="1"/>
  <c r="R243" i="36" s="1"/>
  <c r="U81" i="36"/>
  <c r="T120" i="36"/>
  <c r="T160" i="36" s="1"/>
  <c r="T241" i="36" s="1"/>
  <c r="T72" i="36"/>
  <c r="S111" i="36"/>
  <c r="S151" i="36" s="1"/>
  <c r="S232" i="36" s="1"/>
  <c r="T93" i="36"/>
  <c r="U62" i="36"/>
  <c r="T80" i="36"/>
  <c r="S119" i="36"/>
  <c r="S159" i="36" s="1"/>
  <c r="S240" i="36" s="1"/>
  <c r="U61" i="36"/>
  <c r="T90" i="36"/>
  <c r="S129" i="36"/>
  <c r="S169" i="36" s="1"/>
  <c r="S250" i="36" s="1"/>
  <c r="T94" i="36"/>
  <c r="S133" i="36"/>
  <c r="S173" i="36" s="1"/>
  <c r="S254" i="36" s="1"/>
  <c r="U67" i="36"/>
  <c r="Q141" i="36"/>
  <c r="R101" i="36"/>
  <c r="R164" i="36"/>
  <c r="R245" i="36" s="1"/>
  <c r="S124" i="36"/>
  <c r="Q150" i="36"/>
  <c r="Q231" i="36" s="1"/>
  <c r="R110" i="36"/>
  <c r="S87" i="36"/>
  <c r="R126" i="36"/>
  <c r="R166" i="36" s="1"/>
  <c r="R247" i="36" s="1"/>
  <c r="T78" i="36"/>
  <c r="T92" i="36"/>
  <c r="T86" i="36"/>
  <c r="V85" i="36"/>
  <c r="U95" i="36"/>
  <c r="S68" i="36"/>
  <c r="R107" i="36"/>
  <c r="R147" i="36" s="1"/>
  <c r="S91" i="36"/>
  <c r="R130" i="36"/>
  <c r="R170" i="36" s="1"/>
  <c r="R251" i="36" s="1"/>
  <c r="S66" i="36"/>
  <c r="R105" i="36"/>
  <c r="R145" i="36" s="1"/>
  <c r="T76" i="36"/>
  <c r="S115" i="36"/>
  <c r="S155" i="36" s="1"/>
  <c r="S236" i="36" s="1"/>
  <c r="T64" i="36"/>
  <c r="V71" i="36"/>
  <c r="S63" i="36"/>
  <c r="R102" i="36"/>
  <c r="R142" i="36" s="1"/>
  <c r="T84" i="36"/>
  <c r="S77" i="36"/>
  <c r="R116" i="36"/>
  <c r="R156" i="36" s="1"/>
  <c r="R237" i="36" s="1"/>
  <c r="S69" i="36"/>
  <c r="R108" i="36"/>
  <c r="R148" i="36" s="1"/>
  <c r="T70" i="36"/>
  <c r="Q144" i="36"/>
  <c r="R104" i="36"/>
  <c r="S73" i="36"/>
  <c r="R112" i="36"/>
  <c r="R152" i="36" s="1"/>
  <c r="R233" i="36" s="1"/>
  <c r="S74" i="36"/>
  <c r="R113" i="36"/>
  <c r="R153" i="36" s="1"/>
  <c r="R234" i="36" s="1"/>
  <c r="T89" i="36"/>
  <c r="S88" i="36"/>
  <c r="R127" i="36"/>
  <c r="R167" i="36" s="1"/>
  <c r="R248" i="36" s="1"/>
  <c r="T60" i="36"/>
  <c r="S79" i="36"/>
  <c r="R118" i="36"/>
  <c r="R158" i="36" s="1"/>
  <c r="R239" i="36" s="1"/>
  <c r="V65" i="36"/>
  <c r="T75" i="36"/>
  <c r="S114" i="36"/>
  <c r="S154" i="36" s="1"/>
  <c r="S235" i="36" s="1"/>
  <c r="S96" i="36"/>
  <c r="R135" i="36"/>
  <c r="R175" i="36" s="1"/>
  <c r="R256" i="36" s="1"/>
  <c r="T59" i="36"/>
  <c r="AD19" i="36"/>
  <c r="AE18" i="36"/>
  <c r="AE17" i="36"/>
  <c r="AG14" i="36"/>
  <c r="AF16" i="36"/>
  <c r="AD50" i="5"/>
  <c r="AD51" i="5" s="1"/>
  <c r="AD53" i="5"/>
  <c r="AE39" i="10"/>
  <c r="AF39" i="10" s="1"/>
  <c r="AG39" i="10" s="1"/>
  <c r="AD7" i="10"/>
  <c r="AD8" i="10" s="1"/>
  <c r="AE6" i="10"/>
  <c r="AE40" i="10" s="1"/>
  <c r="AF47" i="5"/>
  <c r="AE48" i="5"/>
  <c r="AI35" i="10"/>
  <c r="AQ38" i="10"/>
  <c r="S33" i="7"/>
  <c r="S34" i="7" s="1"/>
  <c r="S63" i="7"/>
  <c r="S106" i="7"/>
  <c r="T20" i="7"/>
  <c r="S31" i="7"/>
  <c r="R119" i="7"/>
  <c r="R120" i="7" s="1"/>
  <c r="R117" i="7"/>
  <c r="R76" i="7"/>
  <c r="R77" i="7" s="1"/>
  <c r="R74" i="7"/>
  <c r="R109" i="36" l="1"/>
  <c r="AG13" i="39"/>
  <c r="AF14" i="39"/>
  <c r="S123" i="36"/>
  <c r="S163" i="36" s="1"/>
  <c r="S244" i="36" s="1"/>
  <c r="S117" i="36"/>
  <c r="S157" i="36" s="1"/>
  <c r="S238" i="36" s="1"/>
  <c r="S132" i="36"/>
  <c r="S172" i="36" s="1"/>
  <c r="S253" i="36" s="1"/>
  <c r="S99" i="36"/>
  <c r="S139" i="36" s="1"/>
  <c r="S98" i="36"/>
  <c r="S138" i="36" s="1"/>
  <c r="S134" i="36"/>
  <c r="S174" i="36" s="1"/>
  <c r="S255" i="36" s="1"/>
  <c r="AE17" i="39"/>
  <c r="AE18" i="39" s="1"/>
  <c r="AE20" i="39"/>
  <c r="AG28" i="36"/>
  <c r="S125" i="36"/>
  <c r="S165" i="36" s="1"/>
  <c r="S246" i="36" s="1"/>
  <c r="S128" i="36"/>
  <c r="S168" i="36" s="1"/>
  <c r="S249" i="36" s="1"/>
  <c r="S103" i="36"/>
  <c r="S143" i="36" s="1"/>
  <c r="Q171" i="36"/>
  <c r="Q252" i="36" s="1"/>
  <c r="R131" i="36"/>
  <c r="R146" i="36"/>
  <c r="S106" i="36"/>
  <c r="R140" i="36"/>
  <c r="S100" i="36"/>
  <c r="U86" i="36"/>
  <c r="T66" i="36"/>
  <c r="S105" i="36"/>
  <c r="S145" i="36" s="1"/>
  <c r="U92" i="36"/>
  <c r="U94" i="36"/>
  <c r="T133" i="36"/>
  <c r="T173" i="36" s="1"/>
  <c r="T254" i="36" s="1"/>
  <c r="U93" i="36"/>
  <c r="U78" i="36"/>
  <c r="T87" i="36"/>
  <c r="S126" i="36"/>
  <c r="S166" i="36" s="1"/>
  <c r="S247" i="36" s="1"/>
  <c r="U90" i="36"/>
  <c r="T129" i="36"/>
  <c r="T169" i="36" s="1"/>
  <c r="T250" i="36" s="1"/>
  <c r="U76" i="36"/>
  <c r="T115" i="36"/>
  <c r="T155" i="36" s="1"/>
  <c r="T236" i="36" s="1"/>
  <c r="T88" i="36"/>
  <c r="S127" i="36"/>
  <c r="S167" i="36" s="1"/>
  <c r="S248" i="36" s="1"/>
  <c r="U84" i="36"/>
  <c r="T123" i="36"/>
  <c r="T163" i="36" s="1"/>
  <c r="T244" i="36" s="1"/>
  <c r="R150" i="36"/>
  <c r="R231" i="36" s="1"/>
  <c r="S110" i="36"/>
  <c r="U72" i="36"/>
  <c r="T111" i="36"/>
  <c r="T151" i="36" s="1"/>
  <c r="T232" i="36" s="1"/>
  <c r="W71" i="36"/>
  <c r="T68" i="36"/>
  <c r="S107" i="36"/>
  <c r="S147" i="36" s="1"/>
  <c r="V61" i="36"/>
  <c r="U89" i="36"/>
  <c r="T91" i="36"/>
  <c r="S130" i="36"/>
  <c r="S170" i="36" s="1"/>
  <c r="S251" i="36" s="1"/>
  <c r="R144" i="36"/>
  <c r="S104" i="36"/>
  <c r="S164" i="36"/>
  <c r="S245" i="36" s="1"/>
  <c r="T124" i="36"/>
  <c r="V81" i="36"/>
  <c r="U120" i="36"/>
  <c r="U160" i="36" s="1"/>
  <c r="U241" i="36" s="1"/>
  <c r="T74" i="36"/>
  <c r="S113" i="36"/>
  <c r="S153" i="36" s="1"/>
  <c r="S234" i="36" s="1"/>
  <c r="W65" i="36"/>
  <c r="U64" i="36"/>
  <c r="V95" i="36"/>
  <c r="U80" i="36"/>
  <c r="T119" i="36"/>
  <c r="T159" i="36" s="1"/>
  <c r="T240" i="36" s="1"/>
  <c r="V67" i="36"/>
  <c r="T77" i="36"/>
  <c r="S116" i="36"/>
  <c r="S156" i="36" s="1"/>
  <c r="S237" i="36" s="1"/>
  <c r="T63" i="36"/>
  <c r="S102" i="36"/>
  <c r="S142" i="36" s="1"/>
  <c r="T73" i="36"/>
  <c r="S112" i="36"/>
  <c r="S152" i="36" s="1"/>
  <c r="S233" i="36" s="1"/>
  <c r="T83" i="36"/>
  <c r="S122" i="36"/>
  <c r="S162" i="36" s="1"/>
  <c r="S243" i="36" s="1"/>
  <c r="T69" i="36"/>
  <c r="S108" i="36"/>
  <c r="S148" i="36" s="1"/>
  <c r="V62" i="36"/>
  <c r="U60" i="36"/>
  <c r="T96" i="36"/>
  <c r="S135" i="36"/>
  <c r="S175" i="36" s="1"/>
  <c r="S256" i="36" s="1"/>
  <c r="U75" i="36"/>
  <c r="T114" i="36"/>
  <c r="T154" i="36" s="1"/>
  <c r="T235" i="36" s="1"/>
  <c r="R141" i="36"/>
  <c r="S101" i="36"/>
  <c r="T79" i="36"/>
  <c r="S118" i="36"/>
  <c r="S158" i="36" s="1"/>
  <c r="S239" i="36" s="1"/>
  <c r="U70" i="36"/>
  <c r="W85" i="36"/>
  <c r="U82" i="36"/>
  <c r="T121" i="36"/>
  <c r="T161" i="36" s="1"/>
  <c r="T242" i="36" s="1"/>
  <c r="U59" i="36"/>
  <c r="AE19" i="36"/>
  <c r="AF18" i="36"/>
  <c r="AF17" i="36"/>
  <c r="AH14" i="36"/>
  <c r="AG16" i="36"/>
  <c r="AE50" i="5"/>
  <c r="AE51" i="5" s="1"/>
  <c r="AE53" i="5"/>
  <c r="AR38" i="10"/>
  <c r="AJ35" i="10"/>
  <c r="AG47" i="5"/>
  <c r="AF6" i="10"/>
  <c r="AF41" i="10" s="1"/>
  <c r="AF48" i="5"/>
  <c r="AF40" i="10"/>
  <c r="AG40" i="10" s="1"/>
  <c r="AH40" i="10" s="1"/>
  <c r="AI40" i="10" s="1"/>
  <c r="AJ40" i="10" s="1"/>
  <c r="AK40" i="10" s="1"/>
  <c r="AL40" i="10" s="1"/>
  <c r="AM40" i="10" s="1"/>
  <c r="AN40" i="10" s="1"/>
  <c r="AO40" i="10" s="1"/>
  <c r="AP40" i="10" s="1"/>
  <c r="AQ40" i="10" s="1"/>
  <c r="AR40" i="10" s="1"/>
  <c r="AS40" i="10" s="1"/>
  <c r="AT40" i="10" s="1"/>
  <c r="AE7" i="10"/>
  <c r="AE8" i="10" s="1"/>
  <c r="AH39" i="10"/>
  <c r="T33" i="7"/>
  <c r="T34" i="7" s="1"/>
  <c r="T106" i="7"/>
  <c r="T63" i="7"/>
  <c r="U20" i="7"/>
  <c r="T31" i="7"/>
  <c r="S119" i="7"/>
  <c r="S120" i="7" s="1"/>
  <c r="S117" i="7"/>
  <c r="S76" i="7"/>
  <c r="S77" i="7" s="1"/>
  <c r="S74" i="7"/>
  <c r="T99" i="36" l="1"/>
  <c r="T139" i="36" s="1"/>
  <c r="R149" i="36"/>
  <c r="R230" i="36" s="1"/>
  <c r="S109" i="36"/>
  <c r="AF20" i="39"/>
  <c r="AF17" i="39"/>
  <c r="AF18" i="39" s="1"/>
  <c r="AG29" i="36"/>
  <c r="AH13" i="39"/>
  <c r="AG14" i="39"/>
  <c r="T117" i="36"/>
  <c r="T157" i="36" s="1"/>
  <c r="T238" i="36" s="1"/>
  <c r="AH28" i="36"/>
  <c r="T132" i="36"/>
  <c r="T172" i="36" s="1"/>
  <c r="T253" i="36" s="1"/>
  <c r="T125" i="36"/>
  <c r="T165" i="36" s="1"/>
  <c r="T246" i="36" s="1"/>
  <c r="T134" i="36"/>
  <c r="T174" i="36" s="1"/>
  <c r="T255" i="36" s="1"/>
  <c r="T103" i="36"/>
  <c r="T143" i="36" s="1"/>
  <c r="T128" i="36"/>
  <c r="T168" i="36" s="1"/>
  <c r="T249" i="36" s="1"/>
  <c r="T98" i="36"/>
  <c r="T138" i="36" s="1"/>
  <c r="R171" i="36"/>
  <c r="R252" i="36" s="1"/>
  <c r="S131" i="36"/>
  <c r="S146" i="36"/>
  <c r="T106" i="36"/>
  <c r="S140" i="36"/>
  <c r="T100" i="36"/>
  <c r="S141" i="36"/>
  <c r="T101" i="36"/>
  <c r="U83" i="36"/>
  <c r="T122" i="36"/>
  <c r="T162" i="36" s="1"/>
  <c r="T243" i="36" s="1"/>
  <c r="V64" i="36"/>
  <c r="V89" i="36"/>
  <c r="V93" i="36"/>
  <c r="U88" i="36"/>
  <c r="T127" i="36"/>
  <c r="T167" i="36" s="1"/>
  <c r="T248" i="36" s="1"/>
  <c r="V84" i="36"/>
  <c r="U123" i="36"/>
  <c r="U163" i="36" s="1"/>
  <c r="U244" i="36" s="1"/>
  <c r="U73" i="36"/>
  <c r="T112" i="36"/>
  <c r="T152" i="36" s="1"/>
  <c r="T233" i="36" s="1"/>
  <c r="X65" i="36"/>
  <c r="W61" i="36"/>
  <c r="U69" i="36"/>
  <c r="T108" i="36"/>
  <c r="T148" i="36" s="1"/>
  <c r="V76" i="36"/>
  <c r="U115" i="36"/>
  <c r="U155" i="36" s="1"/>
  <c r="U236" i="36" s="1"/>
  <c r="U68" i="36"/>
  <c r="T107" i="36"/>
  <c r="T147" i="36" s="1"/>
  <c r="V90" i="36"/>
  <c r="U129" i="36"/>
  <c r="U169" i="36" s="1"/>
  <c r="U250" i="36" s="1"/>
  <c r="V94" i="36"/>
  <c r="U133" i="36"/>
  <c r="U173" i="36" s="1"/>
  <c r="U254" i="36" s="1"/>
  <c r="X71" i="36"/>
  <c r="U91" i="36"/>
  <c r="T130" i="36"/>
  <c r="T170" i="36" s="1"/>
  <c r="T251" i="36" s="1"/>
  <c r="U74" i="36"/>
  <c r="T113" i="36"/>
  <c r="T153" i="36" s="1"/>
  <c r="T234" i="36" s="1"/>
  <c r="U96" i="36"/>
  <c r="T135" i="36"/>
  <c r="T175" i="36" s="1"/>
  <c r="T256" i="36" s="1"/>
  <c r="X85" i="36"/>
  <c r="T164" i="36"/>
  <c r="T245" i="36" s="1"/>
  <c r="U124" i="36"/>
  <c r="U87" i="36"/>
  <c r="T126" i="36"/>
  <c r="T166" i="36" s="1"/>
  <c r="T247" i="36" s="1"/>
  <c r="V92" i="36"/>
  <c r="U63" i="36"/>
  <c r="T102" i="36"/>
  <c r="T142" i="36" s="1"/>
  <c r="U77" i="36"/>
  <c r="T116" i="36"/>
  <c r="T156" i="36" s="1"/>
  <c r="T237" i="36" s="1"/>
  <c r="W67" i="36"/>
  <c r="W95" i="36"/>
  <c r="U79" i="36"/>
  <c r="T118" i="36"/>
  <c r="T158" i="36" s="1"/>
  <c r="T239" i="36" s="1"/>
  <c r="W81" i="36"/>
  <c r="V120" i="36"/>
  <c r="V160" i="36" s="1"/>
  <c r="V241" i="36" s="1"/>
  <c r="W62" i="36"/>
  <c r="S144" i="36"/>
  <c r="T104" i="36"/>
  <c r="V72" i="36"/>
  <c r="U111" i="36"/>
  <c r="U151" i="36" s="1"/>
  <c r="U66" i="36"/>
  <c r="T105" i="36"/>
  <c r="T145" i="36" s="1"/>
  <c r="V75" i="36"/>
  <c r="U114" i="36"/>
  <c r="U154" i="36" s="1"/>
  <c r="U235" i="36" s="1"/>
  <c r="V82" i="36"/>
  <c r="U121" i="36"/>
  <c r="U161" i="36" s="1"/>
  <c r="U242" i="36" s="1"/>
  <c r="V60" i="36"/>
  <c r="U99" i="36"/>
  <c r="U139" i="36" s="1"/>
  <c r="V80" i="36"/>
  <c r="U119" i="36"/>
  <c r="U159" i="36" s="1"/>
  <c r="U240" i="36" s="1"/>
  <c r="S150" i="36"/>
  <c r="S231" i="36" s="1"/>
  <c r="T110" i="36"/>
  <c r="V70" i="36"/>
  <c r="V78" i="36"/>
  <c r="V86" i="36"/>
  <c r="V59" i="36"/>
  <c r="W59" i="36" s="1"/>
  <c r="AF19" i="36"/>
  <c r="AG18" i="36"/>
  <c r="AG17" i="36"/>
  <c r="AI14" i="36"/>
  <c r="AH16" i="36"/>
  <c r="AH47" i="5"/>
  <c r="AG6" i="10"/>
  <c r="AG42" i="10" s="1"/>
  <c r="AG48" i="5"/>
  <c r="AG41" i="10"/>
  <c r="AH41" i="10" s="1"/>
  <c r="AI41" i="10" s="1"/>
  <c r="AJ41" i="10" s="1"/>
  <c r="AK41" i="10" s="1"/>
  <c r="AL41" i="10" s="1"/>
  <c r="AM41" i="10" s="1"/>
  <c r="AN41" i="10" s="1"/>
  <c r="AO41" i="10" s="1"/>
  <c r="AP41" i="10" s="1"/>
  <c r="AQ41" i="10" s="1"/>
  <c r="AR41" i="10" s="1"/>
  <c r="AS41" i="10" s="1"/>
  <c r="AT41" i="10" s="1"/>
  <c r="AU41" i="10" s="1"/>
  <c r="AF7" i="10"/>
  <c r="AF8" i="10" s="1"/>
  <c r="AI39" i="10"/>
  <c r="AJ39" i="10" s="1"/>
  <c r="AK39" i="10" s="1"/>
  <c r="AL39" i="10" s="1"/>
  <c r="AM39" i="10" s="1"/>
  <c r="AN39" i="10" s="1"/>
  <c r="AO39" i="10" s="1"/>
  <c r="AP39" i="10" s="1"/>
  <c r="AF53" i="5"/>
  <c r="AF50" i="5"/>
  <c r="AF51" i="5" s="1"/>
  <c r="AK35" i="10"/>
  <c r="T76" i="7"/>
  <c r="T77" i="7" s="1"/>
  <c r="T74" i="7"/>
  <c r="T119" i="7"/>
  <c r="T120" i="7" s="1"/>
  <c r="T117" i="7"/>
  <c r="U106" i="7"/>
  <c r="U33" i="7"/>
  <c r="U34" i="7" s="1"/>
  <c r="U63" i="7"/>
  <c r="V20" i="7"/>
  <c r="U31" i="7"/>
  <c r="AI28" i="36" l="1"/>
  <c r="AH29" i="36"/>
  <c r="S149" i="36"/>
  <c r="T109" i="36"/>
  <c r="U117" i="36"/>
  <c r="U157" i="36" s="1"/>
  <c r="U238" i="36" s="1"/>
  <c r="U103" i="36"/>
  <c r="U143" i="36" s="1"/>
  <c r="U125" i="36"/>
  <c r="U165" i="36" s="1"/>
  <c r="U246" i="36" s="1"/>
  <c r="AG17" i="39"/>
  <c r="AG18" i="39" s="1"/>
  <c r="AG20" i="39"/>
  <c r="AI13" i="39"/>
  <c r="AH14" i="39"/>
  <c r="U132" i="36"/>
  <c r="U172" i="36" s="1"/>
  <c r="U253" i="36" s="1"/>
  <c r="U128" i="36"/>
  <c r="U168" i="36" s="1"/>
  <c r="U249" i="36" s="1"/>
  <c r="U134" i="36"/>
  <c r="U174" i="36" s="1"/>
  <c r="U255" i="36" s="1"/>
  <c r="U98" i="36"/>
  <c r="U138" i="36" s="1"/>
  <c r="S171" i="36"/>
  <c r="S252" i="36" s="1"/>
  <c r="T131" i="36"/>
  <c r="T146" i="36"/>
  <c r="U106" i="36"/>
  <c r="T140" i="36"/>
  <c r="U100" i="36"/>
  <c r="X59" i="36"/>
  <c r="V96" i="36"/>
  <c r="U135" i="36"/>
  <c r="U175" i="36" s="1"/>
  <c r="U256" i="36" s="1"/>
  <c r="W76" i="36"/>
  <c r="V115" i="36"/>
  <c r="V155" i="36" s="1"/>
  <c r="V236" i="36" s="1"/>
  <c r="V88" i="36"/>
  <c r="U127" i="36"/>
  <c r="U167" i="36" s="1"/>
  <c r="U248" i="36" s="1"/>
  <c r="X95" i="36"/>
  <c r="W70" i="36"/>
  <c r="V66" i="36"/>
  <c r="U105" i="36"/>
  <c r="U145" i="36" s="1"/>
  <c r="V69" i="36"/>
  <c r="U108" i="36"/>
  <c r="U148" i="36" s="1"/>
  <c r="W93" i="36"/>
  <c r="V91" i="36"/>
  <c r="U130" i="36"/>
  <c r="U170" i="36" s="1"/>
  <c r="U251" i="36" s="1"/>
  <c r="X61" i="36"/>
  <c r="Y61" i="36" s="1"/>
  <c r="W89" i="36"/>
  <c r="Y85" i="36"/>
  <c r="X67" i="36"/>
  <c r="W72" i="36"/>
  <c r="V111" i="36"/>
  <c r="V151" i="36" s="1"/>
  <c r="W80" i="36"/>
  <c r="V119" i="36"/>
  <c r="V159" i="36" s="1"/>
  <c r="V240" i="36" s="1"/>
  <c r="W92" i="36"/>
  <c r="Y71" i="36"/>
  <c r="Y65" i="36"/>
  <c r="W64" i="36"/>
  <c r="W82" i="36"/>
  <c r="V121" i="36"/>
  <c r="V161" i="36" s="1"/>
  <c r="V242" i="36" s="1"/>
  <c r="X81" i="36"/>
  <c r="W120" i="36"/>
  <c r="W160" i="36" s="1"/>
  <c r="W241" i="36" s="1"/>
  <c r="W94" i="36"/>
  <c r="V133" i="36"/>
  <c r="V173" i="36" s="1"/>
  <c r="V254" i="36" s="1"/>
  <c r="V73" i="36"/>
  <c r="U112" i="36"/>
  <c r="U152" i="36" s="1"/>
  <c r="U233" i="36" s="1"/>
  <c r="V83" i="36"/>
  <c r="U122" i="36"/>
  <c r="U162" i="36" s="1"/>
  <c r="U243" i="36" s="1"/>
  <c r="T150" i="36"/>
  <c r="U110" i="36"/>
  <c r="V77" i="36"/>
  <c r="U116" i="36"/>
  <c r="U156" i="36" s="1"/>
  <c r="U237" i="36" s="1"/>
  <c r="T144" i="36"/>
  <c r="U104" i="36"/>
  <c r="W60" i="36"/>
  <c r="X60" i="36" s="1"/>
  <c r="V99" i="36"/>
  <c r="V139" i="36" s="1"/>
  <c r="W75" i="36"/>
  <c r="V114" i="36"/>
  <c r="V154" i="36" s="1"/>
  <c r="V235" i="36" s="1"/>
  <c r="T141" i="36"/>
  <c r="U101" i="36"/>
  <c r="V68" i="36"/>
  <c r="U107" i="36"/>
  <c r="U147" i="36" s="1"/>
  <c r="V74" i="36"/>
  <c r="U113" i="36"/>
  <c r="U153" i="36" s="1"/>
  <c r="U234" i="36" s="1"/>
  <c r="V63" i="36"/>
  <c r="U102" i="36"/>
  <c r="U142" i="36" s="1"/>
  <c r="X62" i="36"/>
  <c r="W86" i="36"/>
  <c r="V87" i="36"/>
  <c r="U126" i="36"/>
  <c r="U166" i="36" s="1"/>
  <c r="U247" i="36" s="1"/>
  <c r="W78" i="36"/>
  <c r="U164" i="36"/>
  <c r="U245" i="36" s="1"/>
  <c r="V124" i="36"/>
  <c r="V79" i="36"/>
  <c r="U118" i="36"/>
  <c r="U158" i="36" s="1"/>
  <c r="U239" i="36" s="1"/>
  <c r="W90" i="36"/>
  <c r="V129" i="36"/>
  <c r="V169" i="36" s="1"/>
  <c r="V250" i="36" s="1"/>
  <c r="W84" i="36"/>
  <c r="V123" i="36"/>
  <c r="V163" i="36" s="1"/>
  <c r="V244" i="36" s="1"/>
  <c r="AJ28" i="36"/>
  <c r="AG19" i="36"/>
  <c r="AH18" i="36"/>
  <c r="AH17" i="36"/>
  <c r="AJ14" i="36"/>
  <c r="AI16" i="36"/>
  <c r="AG53" i="5"/>
  <c r="AG50" i="5"/>
  <c r="AG51" i="5" s="1"/>
  <c r="AL35" i="10"/>
  <c r="AQ39" i="10"/>
  <c r="AH42" i="10"/>
  <c r="AG7" i="10"/>
  <c r="AG8" i="10" s="1"/>
  <c r="AI47" i="5"/>
  <c r="AI48" i="5" s="1"/>
  <c r="AH6" i="10"/>
  <c r="AH43" i="10" s="1"/>
  <c r="AI43" i="10" s="1"/>
  <c r="AJ43" i="10" s="1"/>
  <c r="AK43" i="10" s="1"/>
  <c r="AL43" i="10" s="1"/>
  <c r="AM43" i="10" s="1"/>
  <c r="AN43" i="10" s="1"/>
  <c r="AO43" i="10" s="1"/>
  <c r="AP43" i="10" s="1"/>
  <c r="AQ43" i="10" s="1"/>
  <c r="AR43" i="10" s="1"/>
  <c r="AS43" i="10" s="1"/>
  <c r="AT43" i="10" s="1"/>
  <c r="AU43" i="10" s="1"/>
  <c r="AV43" i="10" s="1"/>
  <c r="AW43" i="10" s="1"/>
  <c r="AH48" i="5"/>
  <c r="V33" i="7"/>
  <c r="V34" i="7" s="1"/>
  <c r="V63" i="7"/>
  <c r="V106" i="7"/>
  <c r="W20" i="7"/>
  <c r="V31" i="7"/>
  <c r="U76" i="7"/>
  <c r="U77" i="7" s="1"/>
  <c r="U74" i="7"/>
  <c r="U119" i="7"/>
  <c r="U120" i="7" s="1"/>
  <c r="U117" i="7"/>
  <c r="AI29" i="36" l="1"/>
  <c r="V125" i="36"/>
  <c r="V165" i="36" s="1"/>
  <c r="V246" i="36" s="1"/>
  <c r="V117" i="36"/>
  <c r="V157" i="36" s="1"/>
  <c r="V238" i="36" s="1"/>
  <c r="T149" i="36"/>
  <c r="U109" i="36"/>
  <c r="V134" i="36"/>
  <c r="V174" i="36" s="1"/>
  <c r="V255" i="36" s="1"/>
  <c r="V132" i="36"/>
  <c r="V172" i="36" s="1"/>
  <c r="V253" i="36" s="1"/>
  <c r="V103" i="36"/>
  <c r="V143" i="36" s="1"/>
  <c r="V128" i="36"/>
  <c r="V168" i="36" s="1"/>
  <c r="V249" i="36" s="1"/>
  <c r="V98" i="36"/>
  <c r="V138" i="36" s="1"/>
  <c r="AH20" i="39"/>
  <c r="AH17" i="39"/>
  <c r="AH18" i="39" s="1"/>
  <c r="AJ13" i="39"/>
  <c r="AI14" i="39"/>
  <c r="AJ29" i="36"/>
  <c r="T171" i="36"/>
  <c r="T252" i="36" s="1"/>
  <c r="U131" i="36"/>
  <c r="U146" i="36"/>
  <c r="V106" i="36"/>
  <c r="U140" i="36"/>
  <c r="V100" i="36"/>
  <c r="AI53" i="5"/>
  <c r="AI50" i="5"/>
  <c r="AI51" i="5" s="1"/>
  <c r="Y59" i="36"/>
  <c r="Y60" i="36"/>
  <c r="Z60" i="36" s="1"/>
  <c r="Z61" i="36"/>
  <c r="W77" i="36"/>
  <c r="V116" i="36"/>
  <c r="V156" i="36" s="1"/>
  <c r="V237" i="36" s="1"/>
  <c r="X82" i="36"/>
  <c r="W121" i="36"/>
  <c r="W161" i="36" s="1"/>
  <c r="W242" i="36" s="1"/>
  <c r="Y67" i="36"/>
  <c r="W66" i="36"/>
  <c r="V105" i="36"/>
  <c r="V145" i="36" s="1"/>
  <c r="X72" i="36"/>
  <c r="W111" i="36"/>
  <c r="W151" i="36" s="1"/>
  <c r="X64" i="36"/>
  <c r="Z85" i="36"/>
  <c r="X70" i="36"/>
  <c r="W74" i="36"/>
  <c r="V113" i="36"/>
  <c r="V153" i="36" s="1"/>
  <c r="V234" i="36" s="1"/>
  <c r="X86" i="36"/>
  <c r="Z65" i="36"/>
  <c r="X89" i="36"/>
  <c r="Y95" i="36"/>
  <c r="W73" i="36"/>
  <c r="V112" i="36"/>
  <c r="V152" i="36" s="1"/>
  <c r="V164" i="36"/>
  <c r="V245" i="36" s="1"/>
  <c r="W124" i="36"/>
  <c r="W83" i="36"/>
  <c r="V122" i="36"/>
  <c r="V162" i="36" s="1"/>
  <c r="V243" i="36" s="1"/>
  <c r="Y62" i="36"/>
  <c r="Z62" i="36" s="1"/>
  <c r="Z71" i="36"/>
  <c r="W88" i="36"/>
  <c r="V127" i="36"/>
  <c r="V167" i="36" s="1"/>
  <c r="V248" i="36" s="1"/>
  <c r="W68" i="36"/>
  <c r="V107" i="36"/>
  <c r="V147" i="36" s="1"/>
  <c r="X75" i="36"/>
  <c r="W114" i="36"/>
  <c r="W154" i="36" s="1"/>
  <c r="W235" i="36" s="1"/>
  <c r="X94" i="36"/>
  <c r="W133" i="36"/>
  <c r="W173" i="36" s="1"/>
  <c r="W254" i="36" s="1"/>
  <c r="U150" i="36"/>
  <c r="V110" i="36"/>
  <c r="W87" i="36"/>
  <c r="V126" i="36"/>
  <c r="V166" i="36" s="1"/>
  <c r="V247" i="36" s="1"/>
  <c r="X84" i="36"/>
  <c r="W123" i="36"/>
  <c r="W163" i="36" s="1"/>
  <c r="W244" i="36" s="1"/>
  <c r="W99" i="36"/>
  <c r="W139" i="36" s="1"/>
  <c r="X92" i="36"/>
  <c r="W91" i="36"/>
  <c r="V130" i="36"/>
  <c r="V170" i="36" s="1"/>
  <c r="V251" i="36" s="1"/>
  <c r="X76" i="36"/>
  <c r="W115" i="36"/>
  <c r="W155" i="36" s="1"/>
  <c r="W236" i="36" s="1"/>
  <c r="W69" i="36"/>
  <c r="V108" i="36"/>
  <c r="V148" i="36" s="1"/>
  <c r="X78" i="36"/>
  <c r="W117" i="36"/>
  <c r="W157" i="36" s="1"/>
  <c r="W238" i="36" s="1"/>
  <c r="U141" i="36"/>
  <c r="V101" i="36"/>
  <c r="X90" i="36"/>
  <c r="W129" i="36"/>
  <c r="W169" i="36" s="1"/>
  <c r="W250" i="36" s="1"/>
  <c r="Y81" i="36"/>
  <c r="X120" i="36"/>
  <c r="X160" i="36" s="1"/>
  <c r="X241" i="36" s="1"/>
  <c r="W79" i="36"/>
  <c r="V118" i="36"/>
  <c r="V158" i="36" s="1"/>
  <c r="V239" i="36" s="1"/>
  <c r="W63" i="36"/>
  <c r="V102" i="36"/>
  <c r="V142" i="36" s="1"/>
  <c r="U144" i="36"/>
  <c r="V104" i="36"/>
  <c r="X80" i="36"/>
  <c r="W119" i="36"/>
  <c r="W159" i="36" s="1"/>
  <c r="W240" i="36" s="1"/>
  <c r="X93" i="36"/>
  <c r="W96" i="36"/>
  <c r="V135" i="36"/>
  <c r="V175" i="36" s="1"/>
  <c r="V256" i="36" s="1"/>
  <c r="AK28" i="36"/>
  <c r="AH19" i="36"/>
  <c r="AI18" i="36"/>
  <c r="AI17" i="36"/>
  <c r="AK14" i="36"/>
  <c r="AJ16" i="36"/>
  <c r="AR39" i="10"/>
  <c r="AH53" i="5"/>
  <c r="AH50" i="5"/>
  <c r="AH51" i="5" s="1"/>
  <c r="AI6" i="10"/>
  <c r="AI44" i="10" s="1"/>
  <c r="AJ47" i="5"/>
  <c r="AJ48" i="5" s="1"/>
  <c r="AI42" i="10"/>
  <c r="AJ42" i="10" s="1"/>
  <c r="AK42" i="10" s="1"/>
  <c r="AH7" i="10"/>
  <c r="AH8" i="10" s="1"/>
  <c r="AM35" i="10"/>
  <c r="X20" i="7"/>
  <c r="W106" i="7"/>
  <c r="W63" i="7"/>
  <c r="W33" i="7"/>
  <c r="W34" i="7" s="1"/>
  <c r="W31" i="7"/>
  <c r="V76" i="7"/>
  <c r="V77" i="7" s="1"/>
  <c r="V74" i="7"/>
  <c r="V119" i="7"/>
  <c r="V120" i="7" s="1"/>
  <c r="V117" i="7"/>
  <c r="W125" i="36" l="1"/>
  <c r="W165" i="36" s="1"/>
  <c r="W246" i="36" s="1"/>
  <c r="W132" i="36"/>
  <c r="W172" i="36" s="1"/>
  <c r="W253" i="36" s="1"/>
  <c r="W98" i="36"/>
  <c r="W138" i="36" s="1"/>
  <c r="W134" i="36"/>
  <c r="U149" i="36"/>
  <c r="V109" i="36"/>
  <c r="W128" i="36"/>
  <c r="W168" i="36" s="1"/>
  <c r="W249" i="36" s="1"/>
  <c r="W103" i="36"/>
  <c r="W143" i="36" s="1"/>
  <c r="AI20" i="39"/>
  <c r="AI17" i="39"/>
  <c r="AI18" i="39" s="1"/>
  <c r="AK13" i="39"/>
  <c r="AJ14" i="39"/>
  <c r="AK29" i="36"/>
  <c r="U171" i="36"/>
  <c r="U252" i="36" s="1"/>
  <c r="V131" i="36"/>
  <c r="V146" i="36"/>
  <c r="W106" i="36"/>
  <c r="V140" i="36"/>
  <c r="W100" i="36"/>
  <c r="AJ53" i="5"/>
  <c r="AJ50" i="5"/>
  <c r="AJ51" i="5" s="1"/>
  <c r="X98" i="36"/>
  <c r="X138" i="36" s="1"/>
  <c r="Z59" i="36"/>
  <c r="AA60" i="36"/>
  <c r="AA62" i="36"/>
  <c r="AB62" i="36" s="1"/>
  <c r="AA61" i="36"/>
  <c r="X99" i="36"/>
  <c r="X139" i="36" s="1"/>
  <c r="Z95" i="36"/>
  <c r="Y64" i="36"/>
  <c r="X96" i="36"/>
  <c r="W135" i="36"/>
  <c r="W175" i="36" s="1"/>
  <c r="W256" i="36" s="1"/>
  <c r="Y89" i="36"/>
  <c r="Y72" i="36"/>
  <c r="X111" i="36"/>
  <c r="X151" i="36" s="1"/>
  <c r="X68" i="36"/>
  <c r="W107" i="36"/>
  <c r="W147" i="36" s="1"/>
  <c r="Y93" i="36"/>
  <c r="X132" i="36"/>
  <c r="X172" i="36" s="1"/>
  <c r="X253" i="36" s="1"/>
  <c r="AA65" i="36"/>
  <c r="X66" i="36"/>
  <c r="W105" i="36"/>
  <c r="W145" i="36" s="1"/>
  <c r="V141" i="36"/>
  <c r="W101" i="36"/>
  <c r="Y92" i="36"/>
  <c r="Y86" i="36"/>
  <c r="X125" i="36"/>
  <c r="X165" i="36" s="1"/>
  <c r="X246" i="36" s="1"/>
  <c r="Z67" i="36"/>
  <c r="X73" i="36"/>
  <c r="W112" i="36"/>
  <c r="W152" i="36" s="1"/>
  <c r="AA71" i="36"/>
  <c r="Y90" i="36"/>
  <c r="X129" i="36"/>
  <c r="X169" i="36" s="1"/>
  <c r="X250" i="36" s="1"/>
  <c r="Y78" i="36"/>
  <c r="X117" i="36"/>
  <c r="X157" i="36" s="1"/>
  <c r="X238" i="36" s="1"/>
  <c r="X83" i="36"/>
  <c r="W122" i="36"/>
  <c r="W162" i="36" s="1"/>
  <c r="W243" i="36" s="1"/>
  <c r="X74" i="36"/>
  <c r="W113" i="36"/>
  <c r="W153" i="36" s="1"/>
  <c r="Y82" i="36"/>
  <c r="X121" i="36"/>
  <c r="X161" i="36" s="1"/>
  <c r="X242" i="36" s="1"/>
  <c r="X88" i="36"/>
  <c r="W127" i="36"/>
  <c r="W167" i="36" s="1"/>
  <c r="W248" i="36" s="1"/>
  <c r="Y84" i="36"/>
  <c r="X123" i="36"/>
  <c r="X163" i="36" s="1"/>
  <c r="X244" i="36" s="1"/>
  <c r="V150" i="36"/>
  <c r="W110" i="36"/>
  <c r="W164" i="36"/>
  <c r="W245" i="36" s="1"/>
  <c r="X124" i="36"/>
  <c r="AA85" i="36"/>
  <c r="Y80" i="36"/>
  <c r="X119" i="36"/>
  <c r="X159" i="36" s="1"/>
  <c r="X240" i="36" s="1"/>
  <c r="X87" i="36"/>
  <c r="W126" i="36"/>
  <c r="W166" i="36" s="1"/>
  <c r="W247" i="36" s="1"/>
  <c r="V144" i="36"/>
  <c r="W104" i="36"/>
  <c r="X69" i="36"/>
  <c r="W108" i="36"/>
  <c r="W148" i="36" s="1"/>
  <c r="Y70" i="36"/>
  <c r="X77" i="36"/>
  <c r="W116" i="36"/>
  <c r="W156" i="36" s="1"/>
  <c r="W237" i="36" s="1"/>
  <c r="X91" i="36"/>
  <c r="W130" i="36"/>
  <c r="W170" i="36" s="1"/>
  <c r="W251" i="36" s="1"/>
  <c r="Z81" i="36"/>
  <c r="Y120" i="36"/>
  <c r="Y160" i="36" s="1"/>
  <c r="Y241" i="36" s="1"/>
  <c r="X63" i="36"/>
  <c r="W102" i="36"/>
  <c r="W142" i="36" s="1"/>
  <c r="Y94" i="36"/>
  <c r="X133" i="36"/>
  <c r="X173" i="36" s="1"/>
  <c r="X254" i="36" s="1"/>
  <c r="Y76" i="36"/>
  <c r="X115" i="36"/>
  <c r="X155" i="36" s="1"/>
  <c r="X236" i="36" s="1"/>
  <c r="X79" i="36"/>
  <c r="W118" i="36"/>
  <c r="W158" i="36" s="1"/>
  <c r="W239" i="36" s="1"/>
  <c r="Y75" i="36"/>
  <c r="X114" i="36"/>
  <c r="X154" i="36" s="1"/>
  <c r="AL28" i="36"/>
  <c r="AI19" i="36"/>
  <c r="AJ18" i="36"/>
  <c r="AJ17" i="36"/>
  <c r="AL14" i="36"/>
  <c r="AK16" i="36"/>
  <c r="AN35" i="10"/>
  <c r="AJ44" i="10"/>
  <c r="AK44" i="10" s="1"/>
  <c r="AL44" i="10" s="1"/>
  <c r="AM44" i="10" s="1"/>
  <c r="AN44" i="10" s="1"/>
  <c r="AO44" i="10" s="1"/>
  <c r="AP44" i="10" s="1"/>
  <c r="AQ44" i="10" s="1"/>
  <c r="AR44" i="10" s="1"/>
  <c r="AS44" i="10" s="1"/>
  <c r="AT44" i="10" s="1"/>
  <c r="AU44" i="10" s="1"/>
  <c r="AV44" i="10" s="1"/>
  <c r="AW44" i="10" s="1"/>
  <c r="AI7" i="10"/>
  <c r="AI8" i="10" s="1"/>
  <c r="AJ6" i="10"/>
  <c r="AJ45" i="10" s="1"/>
  <c r="AK47" i="5"/>
  <c r="AK48" i="5" s="1"/>
  <c r="AL42" i="10"/>
  <c r="AS39" i="10"/>
  <c r="W76" i="7"/>
  <c r="W77" i="7" s="1"/>
  <c r="W74" i="7"/>
  <c r="W119" i="7"/>
  <c r="W120" i="7" s="1"/>
  <c r="W117" i="7"/>
  <c r="Y20" i="7"/>
  <c r="X106" i="7"/>
  <c r="X33" i="7"/>
  <c r="X34" i="7" s="1"/>
  <c r="X63" i="7"/>
  <c r="X31" i="7"/>
  <c r="X128" i="36" l="1"/>
  <c r="X168" i="36" s="1"/>
  <c r="X249" i="36" s="1"/>
  <c r="V149" i="36"/>
  <c r="W109" i="36"/>
  <c r="X103" i="36"/>
  <c r="X143" i="36" s="1"/>
  <c r="W174" i="36"/>
  <c r="W255" i="36" s="1"/>
  <c r="X134" i="36"/>
  <c r="AJ17" i="39"/>
  <c r="AJ18" i="39" s="1"/>
  <c r="AJ20" i="39"/>
  <c r="AL13" i="39"/>
  <c r="AK14" i="39"/>
  <c r="AL29" i="36"/>
  <c r="V171" i="36"/>
  <c r="V252" i="36" s="1"/>
  <c r="W131" i="36"/>
  <c r="Y98" i="36"/>
  <c r="Y138" i="36" s="1"/>
  <c r="W146" i="36"/>
  <c r="X106" i="36"/>
  <c r="W140" i="36"/>
  <c r="X100" i="36"/>
  <c r="AA59" i="36"/>
  <c r="AK53" i="5"/>
  <c r="AK50" i="5"/>
  <c r="AK51" i="5" s="1"/>
  <c r="Y99" i="36"/>
  <c r="Y139" i="36" s="1"/>
  <c r="AC62" i="36"/>
  <c r="AB60" i="36"/>
  <c r="AB61" i="36"/>
  <c r="Y68" i="36"/>
  <c r="X107" i="36"/>
  <c r="X147" i="36" s="1"/>
  <c r="Z86" i="36"/>
  <c r="Y125" i="36"/>
  <c r="Y165" i="36" s="1"/>
  <c r="Y246" i="36" s="1"/>
  <c r="Z82" i="36"/>
  <c r="Y121" i="36"/>
  <c r="Y161" i="36" s="1"/>
  <c r="Y242" i="36" s="1"/>
  <c r="Z75" i="36"/>
  <c r="Y114" i="36"/>
  <c r="Y154" i="36" s="1"/>
  <c r="Z72" i="36"/>
  <c r="Y111" i="36"/>
  <c r="Y151" i="36" s="1"/>
  <c r="AA67" i="36"/>
  <c r="AA81" i="36"/>
  <c r="Z120" i="36"/>
  <c r="Z160" i="36" s="1"/>
  <c r="Z241" i="36" s="1"/>
  <c r="Z92" i="36"/>
  <c r="Z89" i="36"/>
  <c r="Y128" i="36"/>
  <c r="Y168" i="36" s="1"/>
  <c r="Y249" i="36" s="1"/>
  <c r="Z78" i="36"/>
  <c r="Y117" i="36"/>
  <c r="Y157" i="36" s="1"/>
  <c r="Y238" i="36" s="1"/>
  <c r="W141" i="36"/>
  <c r="X101" i="36"/>
  <c r="Z93" i="36"/>
  <c r="Y132" i="36"/>
  <c r="Y172" i="36" s="1"/>
  <c r="Y253" i="36" s="1"/>
  <c r="Y83" i="36"/>
  <c r="X122" i="36"/>
  <c r="X162" i="36" s="1"/>
  <c r="X243" i="36" s="1"/>
  <c r="Z80" i="36"/>
  <c r="Y119" i="36"/>
  <c r="Y159" i="36" s="1"/>
  <c r="Y240" i="36" s="1"/>
  <c r="Z90" i="36"/>
  <c r="Y129" i="36"/>
  <c r="Y169" i="36" s="1"/>
  <c r="Y250" i="36" s="1"/>
  <c r="Y96" i="36"/>
  <c r="X135" i="36"/>
  <c r="X175" i="36" s="1"/>
  <c r="X256" i="36" s="1"/>
  <c r="AB85" i="36"/>
  <c r="Z94" i="36"/>
  <c r="Y133" i="36"/>
  <c r="Y173" i="36" s="1"/>
  <c r="Y254" i="36" s="1"/>
  <c r="Y66" i="36"/>
  <c r="X105" i="36"/>
  <c r="X145" i="36" s="1"/>
  <c r="Y91" i="36"/>
  <c r="X130" i="36"/>
  <c r="X170" i="36" s="1"/>
  <c r="X251" i="36" s="1"/>
  <c r="Y79" i="36"/>
  <c r="X118" i="36"/>
  <c r="X158" i="36" s="1"/>
  <c r="X239" i="36" s="1"/>
  <c r="Z84" i="36"/>
  <c r="Y123" i="36"/>
  <c r="Y163" i="36" s="1"/>
  <c r="Y244" i="36" s="1"/>
  <c r="AB71" i="36"/>
  <c r="Z64" i="36"/>
  <c r="Y103" i="36"/>
  <c r="Y143" i="36" s="1"/>
  <c r="Y74" i="36"/>
  <c r="X113" i="36"/>
  <c r="X153" i="36" s="1"/>
  <c r="Y77" i="36"/>
  <c r="X116" i="36"/>
  <c r="X156" i="36" s="1"/>
  <c r="X237" i="36" s="1"/>
  <c r="Z76" i="36"/>
  <c r="Y115" i="36"/>
  <c r="Y155" i="36" s="1"/>
  <c r="Y236" i="36" s="1"/>
  <c r="W144" i="36"/>
  <c r="X104" i="36"/>
  <c r="AB65" i="36"/>
  <c r="AC65" i="36" s="1"/>
  <c r="Y87" i="36"/>
  <c r="X126" i="36"/>
  <c r="X166" i="36" s="1"/>
  <c r="X247" i="36" s="1"/>
  <c r="X164" i="36"/>
  <c r="X245" i="36" s="1"/>
  <c r="Y124" i="36"/>
  <c r="W150" i="36"/>
  <c r="X110" i="36"/>
  <c r="Z70" i="36"/>
  <c r="Y69" i="36"/>
  <c r="X108" i="36"/>
  <c r="X148" i="36" s="1"/>
  <c r="Y63" i="36"/>
  <c r="X102" i="36"/>
  <c r="X142" i="36" s="1"/>
  <c r="Y88" i="36"/>
  <c r="X127" i="36"/>
  <c r="X167" i="36" s="1"/>
  <c r="X248" i="36" s="1"/>
  <c r="Y73" i="36"/>
  <c r="X112" i="36"/>
  <c r="X152" i="36" s="1"/>
  <c r="AA95" i="36"/>
  <c r="AM28" i="36"/>
  <c r="AJ19" i="36"/>
  <c r="AK18" i="36"/>
  <c r="AK17" i="36"/>
  <c r="AM14" i="36"/>
  <c r="AL16" i="36"/>
  <c r="AK45" i="10"/>
  <c r="AL45" i="10" s="1"/>
  <c r="AM45" i="10" s="1"/>
  <c r="AN45" i="10" s="1"/>
  <c r="AO45" i="10" s="1"/>
  <c r="AP45" i="10" s="1"/>
  <c r="AQ45" i="10" s="1"/>
  <c r="AR45" i="10" s="1"/>
  <c r="AS45" i="10" s="1"/>
  <c r="AT45" i="10" s="1"/>
  <c r="AU45" i="10" s="1"/>
  <c r="AV45" i="10" s="1"/>
  <c r="AW45" i="10" s="1"/>
  <c r="AX45" i="10" s="1"/>
  <c r="AY45" i="10" s="1"/>
  <c r="AJ7" i="10"/>
  <c r="AJ8" i="10" s="1"/>
  <c r="AX44" i="10"/>
  <c r="AM42" i="10"/>
  <c r="AK6" i="10"/>
  <c r="AK46" i="10" s="1"/>
  <c r="AL47" i="5"/>
  <c r="AL48" i="5" s="1"/>
  <c r="AO35" i="10"/>
  <c r="X76" i="7"/>
  <c r="X77" i="7" s="1"/>
  <c r="X74" i="7"/>
  <c r="X119" i="7"/>
  <c r="X120" i="7" s="1"/>
  <c r="X117" i="7"/>
  <c r="Y33" i="7"/>
  <c r="Y34" i="7" s="1"/>
  <c r="Y106" i="7"/>
  <c r="Y63" i="7"/>
  <c r="Z20" i="7"/>
  <c r="Y31" i="7"/>
  <c r="X174" i="36" l="1"/>
  <c r="X255" i="36" s="1"/>
  <c r="Y134" i="36"/>
  <c r="W149" i="36"/>
  <c r="X109" i="36"/>
  <c r="AK17" i="39"/>
  <c r="AK18" i="39" s="1"/>
  <c r="AK20" i="39"/>
  <c r="AM13" i="39"/>
  <c r="AL14" i="39"/>
  <c r="AM29" i="36"/>
  <c r="Z98" i="36"/>
  <c r="Z138" i="36" s="1"/>
  <c r="W171" i="36"/>
  <c r="W252" i="36" s="1"/>
  <c r="X131" i="36"/>
  <c r="X146" i="36"/>
  <c r="Y106" i="36"/>
  <c r="X140" i="36"/>
  <c r="Y100" i="36"/>
  <c r="Z99" i="36"/>
  <c r="Z139" i="36" s="1"/>
  <c r="AL50" i="5"/>
  <c r="AL51" i="5" s="1"/>
  <c r="AL53" i="5"/>
  <c r="AB59" i="36"/>
  <c r="AC60" i="36"/>
  <c r="AD62" i="36"/>
  <c r="AD65" i="36"/>
  <c r="AC61" i="36"/>
  <c r="Z83" i="36"/>
  <c r="Y122" i="36"/>
  <c r="Y162" i="36" s="1"/>
  <c r="Y243" i="36" s="1"/>
  <c r="AB67" i="36"/>
  <c r="X144" i="36"/>
  <c r="Y104" i="36"/>
  <c r="Z63" i="36"/>
  <c r="AA63" i="36" s="1"/>
  <c r="Y102" i="36"/>
  <c r="Y142" i="36" s="1"/>
  <c r="AA72" i="36"/>
  <c r="Z111" i="36"/>
  <c r="Z151" i="36" s="1"/>
  <c r="Z79" i="36"/>
  <c r="Y118" i="36"/>
  <c r="Y158" i="36" s="1"/>
  <c r="Y239" i="36" s="1"/>
  <c r="Z91" i="36"/>
  <c r="Y130" i="36"/>
  <c r="Y170" i="36" s="1"/>
  <c r="Y251" i="36" s="1"/>
  <c r="AA75" i="36"/>
  <c r="Z114" i="36"/>
  <c r="Z154" i="36" s="1"/>
  <c r="AA80" i="36"/>
  <c r="Z119" i="36"/>
  <c r="Z159" i="36" s="1"/>
  <c r="Z240" i="36" s="1"/>
  <c r="Z69" i="36"/>
  <c r="Y108" i="36"/>
  <c r="Y148" i="36" s="1"/>
  <c r="AA70" i="36"/>
  <c r="Y164" i="36"/>
  <c r="Y245" i="36" s="1"/>
  <c r="Z124" i="36"/>
  <c r="Z77" i="36"/>
  <c r="Y116" i="36"/>
  <c r="Y156" i="36" s="1"/>
  <c r="Y237" i="36" s="1"/>
  <c r="X150" i="36"/>
  <c r="Y110" i="36"/>
  <c r="AB95" i="36"/>
  <c r="AC85" i="36"/>
  <c r="AA78" i="36"/>
  <c r="Z117" i="36"/>
  <c r="Z157" i="36" s="1"/>
  <c r="Z238" i="36" s="1"/>
  <c r="AA82" i="36"/>
  <c r="Z121" i="36"/>
  <c r="Z161" i="36" s="1"/>
  <c r="Z242" i="36" s="1"/>
  <c r="AA93" i="36"/>
  <c r="Z132" i="36"/>
  <c r="Z172" i="36" s="1"/>
  <c r="Z253" i="36" s="1"/>
  <c r="Z74" i="36"/>
  <c r="Y113" i="36"/>
  <c r="Y153" i="36" s="1"/>
  <c r="X141" i="36"/>
  <c r="Y101" i="36"/>
  <c r="AC71" i="36"/>
  <c r="AA89" i="36"/>
  <c r="Z128" i="36"/>
  <c r="Z168" i="36" s="1"/>
  <c r="Z249" i="36" s="1"/>
  <c r="AA86" i="36"/>
  <c r="Z125" i="36"/>
  <c r="Z165" i="36" s="1"/>
  <c r="Z246" i="36" s="1"/>
  <c r="AA64" i="36"/>
  <c r="Z103" i="36"/>
  <c r="Z143" i="36" s="1"/>
  <c r="AB81" i="36"/>
  <c r="AA120" i="36"/>
  <c r="AA160" i="36" s="1"/>
  <c r="AA241" i="36" s="1"/>
  <c r="AA76" i="36"/>
  <c r="Z115" i="36"/>
  <c r="Z155" i="36" s="1"/>
  <c r="Z236" i="36" s="1"/>
  <c r="Z66" i="36"/>
  <c r="Y105" i="36"/>
  <c r="Y145" i="36" s="1"/>
  <c r="AA94" i="36"/>
  <c r="Z133" i="36"/>
  <c r="Z173" i="36" s="1"/>
  <c r="Z254" i="36" s="1"/>
  <c r="Z73" i="36"/>
  <c r="Y112" i="36"/>
  <c r="Y152" i="36" s="1"/>
  <c r="Z87" i="36"/>
  <c r="Y126" i="36"/>
  <c r="Y166" i="36" s="1"/>
  <c r="Y247" i="36" s="1"/>
  <c r="Z96" i="36"/>
  <c r="Y135" i="36"/>
  <c r="Y175" i="36" s="1"/>
  <c r="Y256" i="36" s="1"/>
  <c r="Z88" i="36"/>
  <c r="Y127" i="36"/>
  <c r="Y167" i="36" s="1"/>
  <c r="Y248" i="36" s="1"/>
  <c r="AA84" i="36"/>
  <c r="Z123" i="36"/>
  <c r="Z163" i="36" s="1"/>
  <c r="Z244" i="36" s="1"/>
  <c r="AA90" i="36"/>
  <c r="Z129" i="36"/>
  <c r="Z169" i="36" s="1"/>
  <c r="Z250" i="36" s="1"/>
  <c r="AA92" i="36"/>
  <c r="Z68" i="36"/>
  <c r="Y107" i="36"/>
  <c r="Y147" i="36" s="1"/>
  <c r="AN28" i="36"/>
  <c r="AK19" i="36"/>
  <c r="AL18" i="36"/>
  <c r="AL17" i="36"/>
  <c r="AN14" i="36"/>
  <c r="AM16" i="36"/>
  <c r="AL46" i="10"/>
  <c r="AK7" i="10"/>
  <c r="AK8" i="10" s="1"/>
  <c r="AM47" i="5"/>
  <c r="AM48" i="5" s="1"/>
  <c r="AL6" i="10"/>
  <c r="AL47" i="10" s="1"/>
  <c r="AM47" i="10" s="1"/>
  <c r="AN47" i="10" s="1"/>
  <c r="AO47" i="10" s="1"/>
  <c r="AP47" i="10" s="1"/>
  <c r="AQ47" i="10" s="1"/>
  <c r="AR47" i="10" s="1"/>
  <c r="AS47" i="10" s="1"/>
  <c r="AT47" i="10" s="1"/>
  <c r="AU47" i="10" s="1"/>
  <c r="AV47" i="10" s="1"/>
  <c r="AW47" i="10" s="1"/>
  <c r="AX47" i="10" s="1"/>
  <c r="AY47" i="10" s="1"/>
  <c r="AZ47" i="10" s="1"/>
  <c r="BA47" i="10" s="1"/>
  <c r="AN42" i="10"/>
  <c r="Y119" i="7"/>
  <c r="Y120" i="7" s="1"/>
  <c r="Y117" i="7"/>
  <c r="AA20" i="7"/>
  <c r="Z33" i="7"/>
  <c r="Z34" i="7" s="1"/>
  <c r="Z63" i="7"/>
  <c r="Z106" i="7"/>
  <c r="Z31" i="7"/>
  <c r="Y76" i="7"/>
  <c r="Y77" i="7" s="1"/>
  <c r="Y74" i="7"/>
  <c r="X149" i="36" l="1"/>
  <c r="Y109" i="36"/>
  <c r="Y174" i="36"/>
  <c r="Y255" i="36" s="1"/>
  <c r="Z134" i="36"/>
  <c r="AA98" i="36"/>
  <c r="AA138" i="36" s="1"/>
  <c r="AL20" i="39"/>
  <c r="AL17" i="39"/>
  <c r="AL18" i="39" s="1"/>
  <c r="AN13" i="39"/>
  <c r="AM14" i="39"/>
  <c r="AN29" i="36"/>
  <c r="X171" i="36"/>
  <c r="X252" i="36" s="1"/>
  <c r="Y131" i="36"/>
  <c r="Y146" i="36"/>
  <c r="Z106" i="36"/>
  <c r="Y140" i="36"/>
  <c r="Z100" i="36"/>
  <c r="AA99" i="36"/>
  <c r="AC59" i="36"/>
  <c r="AD59" i="36" s="1"/>
  <c r="AM50" i="5"/>
  <c r="AM51" i="5" s="1"/>
  <c r="AM53" i="5"/>
  <c r="AE62" i="36"/>
  <c r="AD60" i="36"/>
  <c r="AB63" i="36"/>
  <c r="AC63" i="36" s="1"/>
  <c r="AA103" i="36"/>
  <c r="AA143" i="36" s="1"/>
  <c r="AB64" i="36"/>
  <c r="AD61" i="36"/>
  <c r="Y141" i="36"/>
  <c r="Z101" i="36"/>
  <c r="AE65" i="36"/>
  <c r="AA77" i="36"/>
  <c r="Z116" i="36"/>
  <c r="Z156" i="36" s="1"/>
  <c r="Z237" i="36" s="1"/>
  <c r="Z164" i="36"/>
  <c r="Z245" i="36" s="1"/>
  <c r="AA124" i="36"/>
  <c r="AA79" i="36"/>
  <c r="Z118" i="36"/>
  <c r="Z158" i="36" s="1"/>
  <c r="Z239" i="36" s="1"/>
  <c r="AB84" i="36"/>
  <c r="AA123" i="36"/>
  <c r="AA163" i="36" s="1"/>
  <c r="AA244" i="36" s="1"/>
  <c r="AB93" i="36"/>
  <c r="AA132" i="36"/>
  <c r="AA172" i="36" s="1"/>
  <c r="AA253" i="36" s="1"/>
  <c r="AA91" i="36"/>
  <c r="Z130" i="36"/>
  <c r="Z170" i="36" s="1"/>
  <c r="Z251" i="36" s="1"/>
  <c r="AB72" i="36"/>
  <c r="AA111" i="36"/>
  <c r="AA151" i="36" s="1"/>
  <c r="AA74" i="36"/>
  <c r="Z113" i="36"/>
  <c r="Z153" i="36" s="1"/>
  <c r="AB70" i="36"/>
  <c r="AA88" i="36"/>
  <c r="Z127" i="36"/>
  <c r="Z167" i="36" s="1"/>
  <c r="Z248" i="36" s="1"/>
  <c r="Z102" i="36"/>
  <c r="Z142" i="36" s="1"/>
  <c r="AB78" i="36"/>
  <c r="AA117" i="36"/>
  <c r="AA157" i="36" s="1"/>
  <c r="AA238" i="36" s="1"/>
  <c r="AA69" i="36"/>
  <c r="Z108" i="36"/>
  <c r="Z148" i="36" s="1"/>
  <c r="Y144" i="36"/>
  <c r="Z104" i="36"/>
  <c r="AA66" i="36"/>
  <c r="Z105" i="36"/>
  <c r="Z145" i="36" s="1"/>
  <c r="AB76" i="36"/>
  <c r="AA115" i="36"/>
  <c r="AA155" i="36" s="1"/>
  <c r="AA236" i="36" s="1"/>
  <c r="AC81" i="36"/>
  <c r="AB120" i="36"/>
  <c r="AB160" i="36" s="1"/>
  <c r="AB241" i="36" s="1"/>
  <c r="AA96" i="36"/>
  <c r="Z135" i="36"/>
  <c r="Z175" i="36" s="1"/>
  <c r="Z256" i="36" s="1"/>
  <c r="AB86" i="36"/>
  <c r="AA125" i="36"/>
  <c r="AA165" i="36" s="1"/>
  <c r="AA246" i="36" s="1"/>
  <c r="AA73" i="36"/>
  <c r="Z112" i="36"/>
  <c r="Z152" i="36" s="1"/>
  <c r="AB89" i="36"/>
  <c r="AA128" i="36"/>
  <c r="AA168" i="36" s="1"/>
  <c r="AA249" i="36" s="1"/>
  <c r="AD85" i="36"/>
  <c r="AB80" i="36"/>
  <c r="AA119" i="36"/>
  <c r="AA159" i="36" s="1"/>
  <c r="AA240" i="36" s="1"/>
  <c r="AC67" i="36"/>
  <c r="AB82" i="36"/>
  <c r="AA121" i="36"/>
  <c r="AA161" i="36" s="1"/>
  <c r="AA242" i="36" s="1"/>
  <c r="AA87" i="36"/>
  <c r="Z126" i="36"/>
  <c r="Z166" i="36" s="1"/>
  <c r="Z247" i="36" s="1"/>
  <c r="AA68" i="36"/>
  <c r="Z107" i="36"/>
  <c r="Z147" i="36" s="1"/>
  <c r="AB94" i="36"/>
  <c r="AA133" i="36"/>
  <c r="AA173" i="36" s="1"/>
  <c r="AA254" i="36" s="1"/>
  <c r="AD71" i="36"/>
  <c r="AC95" i="36"/>
  <c r="AB75" i="36"/>
  <c r="AA114" i="36"/>
  <c r="AA154" i="36" s="1"/>
  <c r="AB92" i="36"/>
  <c r="AB90" i="36"/>
  <c r="AA129" i="36"/>
  <c r="AA169" i="36" s="1"/>
  <c r="AA250" i="36" s="1"/>
  <c r="Y150" i="36"/>
  <c r="Z110" i="36"/>
  <c r="AA83" i="36"/>
  <c r="Z122" i="36"/>
  <c r="Z162" i="36" s="1"/>
  <c r="Z243" i="36" s="1"/>
  <c r="AO28" i="36"/>
  <c r="AL19" i="36"/>
  <c r="AM18" i="36"/>
  <c r="AM17" i="36"/>
  <c r="AO14" i="36"/>
  <c r="AO16" i="36" s="1"/>
  <c r="AN16" i="36"/>
  <c r="AO42" i="10"/>
  <c r="AN47" i="5"/>
  <c r="AN48" i="5" s="1"/>
  <c r="AM6" i="10"/>
  <c r="AM48" i="10" s="1"/>
  <c r="AM46" i="10"/>
  <c r="AN46" i="10" s="1"/>
  <c r="AO46" i="10" s="1"/>
  <c r="AP46" i="10" s="1"/>
  <c r="AQ46" i="10" s="1"/>
  <c r="AR46" i="10" s="1"/>
  <c r="AS46" i="10" s="1"/>
  <c r="AT46" i="10" s="1"/>
  <c r="AU46" i="10" s="1"/>
  <c r="AV46" i="10" s="1"/>
  <c r="AW46" i="10" s="1"/>
  <c r="AL7" i="10"/>
  <c r="AL8" i="10" s="1"/>
  <c r="Z76" i="7"/>
  <c r="Z77" i="7" s="1"/>
  <c r="Z74" i="7"/>
  <c r="AA106" i="7"/>
  <c r="AB20" i="7"/>
  <c r="AA63" i="7"/>
  <c r="AA33" i="7"/>
  <c r="AA34" i="7" s="1"/>
  <c r="AA31" i="7"/>
  <c r="Z119" i="7"/>
  <c r="Z120" i="7" s="1"/>
  <c r="Z117" i="7"/>
  <c r="Z174" i="36" l="1"/>
  <c r="Z255" i="36" s="1"/>
  <c r="AA134" i="36"/>
  <c r="Y149" i="36"/>
  <c r="Z109" i="36"/>
  <c r="AB98" i="36"/>
  <c r="AB138" i="36" s="1"/>
  <c r="AM20" i="39"/>
  <c r="AM17" i="39"/>
  <c r="AM18" i="39" s="1"/>
  <c r="AO13" i="39"/>
  <c r="AO14" i="39" s="1"/>
  <c r="AN14" i="39"/>
  <c r="AO29" i="36"/>
  <c r="Y171" i="36"/>
  <c r="Y252" i="36" s="1"/>
  <c r="Z131" i="36"/>
  <c r="Z146" i="36"/>
  <c r="AA106" i="36"/>
  <c r="Z140" i="36"/>
  <c r="AA100" i="36"/>
  <c r="AE59" i="36"/>
  <c r="AA139" i="36"/>
  <c r="AB99" i="36"/>
  <c r="AN53" i="5"/>
  <c r="AN50" i="5"/>
  <c r="AN51" i="5" s="1"/>
  <c r="AC98" i="36"/>
  <c r="AC138" i="36" s="1"/>
  <c r="AD63" i="36"/>
  <c r="AE60" i="36"/>
  <c r="AF62" i="36"/>
  <c r="AF65" i="36"/>
  <c r="Z141" i="36"/>
  <c r="AA101" i="36"/>
  <c r="AE61" i="36"/>
  <c r="AC64" i="36"/>
  <c r="AB103" i="36"/>
  <c r="AB143" i="36" s="1"/>
  <c r="AA102" i="36"/>
  <c r="AA142" i="36" s="1"/>
  <c r="AB91" i="36"/>
  <c r="AA130" i="36"/>
  <c r="AA170" i="36" s="1"/>
  <c r="AA251" i="36" s="1"/>
  <c r="AC93" i="36"/>
  <c r="AB132" i="36"/>
  <c r="AB172" i="36" s="1"/>
  <c r="AB253" i="36" s="1"/>
  <c r="AE71" i="36"/>
  <c r="Z150" i="36"/>
  <c r="AA110" i="36"/>
  <c r="AC94" i="36"/>
  <c r="AB133" i="36"/>
  <c r="AB173" i="36" s="1"/>
  <c r="AB254" i="36" s="1"/>
  <c r="AB73" i="36"/>
  <c r="AA112" i="36"/>
  <c r="AA152" i="36" s="1"/>
  <c r="AC84" i="36"/>
  <c r="AB123" i="36"/>
  <c r="AB163" i="36" s="1"/>
  <c r="AB244" i="36" s="1"/>
  <c r="AB83" i="36"/>
  <c r="AA122" i="36"/>
  <c r="AA162" i="36" s="1"/>
  <c r="AA243" i="36" s="1"/>
  <c r="AE85" i="36"/>
  <c r="AC89" i="36"/>
  <c r="AB128" i="36"/>
  <c r="AB168" i="36" s="1"/>
  <c r="AB249" i="36" s="1"/>
  <c r="AB69" i="36"/>
  <c r="AA108" i="36"/>
  <c r="AA148" i="36" s="1"/>
  <c r="AB87" i="36"/>
  <c r="AA126" i="36"/>
  <c r="AA166" i="36" s="1"/>
  <c r="AA247" i="36" s="1"/>
  <c r="AB79" i="36"/>
  <c r="AA118" i="36"/>
  <c r="AA158" i="36" s="1"/>
  <c r="AA239" i="36" s="1"/>
  <c r="Z144" i="36"/>
  <c r="AA104" i="36"/>
  <c r="AB68" i="36"/>
  <c r="AA107" i="36"/>
  <c r="AA147" i="36" s="1"/>
  <c r="AC90" i="36"/>
  <c r="AB129" i="36"/>
  <c r="AB169" i="36" s="1"/>
  <c r="AB250" i="36" s="1"/>
  <c r="AD81" i="36"/>
  <c r="AC120" i="36"/>
  <c r="AC160" i="36" s="1"/>
  <c r="AC241" i="36" s="1"/>
  <c r="AA164" i="36"/>
  <c r="AA245" i="36" s="1"/>
  <c r="AB124" i="36"/>
  <c r="AB96" i="36"/>
  <c r="AA135" i="36"/>
  <c r="AA175" i="36" s="1"/>
  <c r="AA256" i="36" s="1"/>
  <c r="AC72" i="36"/>
  <c r="AB111" i="36"/>
  <c r="AB151" i="36" s="1"/>
  <c r="AC86" i="36"/>
  <c r="AB125" i="36"/>
  <c r="AB165" i="36" s="1"/>
  <c r="AB246" i="36" s="1"/>
  <c r="AC92" i="36"/>
  <c r="AD95" i="36"/>
  <c r="AB66" i="36"/>
  <c r="AA105" i="36"/>
  <c r="AA145" i="36" s="1"/>
  <c r="AC78" i="36"/>
  <c r="AB117" i="36"/>
  <c r="AB157" i="36" s="1"/>
  <c r="AB238" i="36" s="1"/>
  <c r="AC82" i="36"/>
  <c r="AB121" i="36"/>
  <c r="AB161" i="36" s="1"/>
  <c r="AB242" i="36" s="1"/>
  <c r="AB88" i="36"/>
  <c r="AA127" i="36"/>
  <c r="AA167" i="36" s="1"/>
  <c r="AA248" i="36" s="1"/>
  <c r="AC75" i="36"/>
  <c r="AB114" i="36"/>
  <c r="AB154" i="36" s="1"/>
  <c r="AD67" i="36"/>
  <c r="AE67" i="36" s="1"/>
  <c r="AC70" i="36"/>
  <c r="AC80" i="36"/>
  <c r="AB119" i="36"/>
  <c r="AB159" i="36" s="1"/>
  <c r="AB240" i="36" s="1"/>
  <c r="AC76" i="36"/>
  <c r="AB115" i="36"/>
  <c r="AB155" i="36" s="1"/>
  <c r="AB74" i="36"/>
  <c r="AA113" i="36"/>
  <c r="AA153" i="36" s="1"/>
  <c r="AB77" i="36"/>
  <c r="AA116" i="36"/>
  <c r="AA156" i="36" s="1"/>
  <c r="AA237" i="36" s="1"/>
  <c r="AM19" i="36"/>
  <c r="AN18" i="36"/>
  <c r="AN17" i="36"/>
  <c r="AO18" i="36"/>
  <c r="AO17" i="36"/>
  <c r="AX46" i="10"/>
  <c r="AN48" i="10"/>
  <c r="AO48" i="10" s="1"/>
  <c r="AP48" i="10" s="1"/>
  <c r="AQ48" i="10" s="1"/>
  <c r="AR48" i="10" s="1"/>
  <c r="AS48" i="10" s="1"/>
  <c r="AT48" i="10" s="1"/>
  <c r="AU48" i="10" s="1"/>
  <c r="AV48" i="10" s="1"/>
  <c r="AW48" i="10" s="1"/>
  <c r="AX48" i="10" s="1"/>
  <c r="AY48" i="10" s="1"/>
  <c r="AZ48" i="10" s="1"/>
  <c r="BA48" i="10" s="1"/>
  <c r="AM7" i="10"/>
  <c r="AM8" i="10" s="1"/>
  <c r="AN6" i="10"/>
  <c r="AN49" i="10" s="1"/>
  <c r="AO49" i="10" s="1"/>
  <c r="AP49" i="10" s="1"/>
  <c r="AQ49" i="10" s="1"/>
  <c r="AR49" i="10" s="1"/>
  <c r="AS49" i="10" s="1"/>
  <c r="AT49" i="10" s="1"/>
  <c r="AU49" i="10" s="1"/>
  <c r="AV49" i="10" s="1"/>
  <c r="AW49" i="10" s="1"/>
  <c r="AX49" i="10" s="1"/>
  <c r="AY49" i="10" s="1"/>
  <c r="AZ49" i="10" s="1"/>
  <c r="BA49" i="10" s="1"/>
  <c r="BB49" i="10" s="1"/>
  <c r="BC49" i="10" s="1"/>
  <c r="AO47" i="5"/>
  <c r="AP42" i="10"/>
  <c r="AA76" i="7"/>
  <c r="AA77" i="7" s="1"/>
  <c r="AA74" i="7"/>
  <c r="AB33" i="7"/>
  <c r="AB34" i="7" s="1"/>
  <c r="AB63" i="7"/>
  <c r="AB106" i="7"/>
  <c r="AC20" i="7"/>
  <c r="AB31" i="7"/>
  <c r="AA119" i="7"/>
  <c r="AA120" i="7" s="1"/>
  <c r="AA117" i="7"/>
  <c r="Z149" i="36" l="1"/>
  <c r="AA109" i="36"/>
  <c r="AA174" i="36"/>
  <c r="AA255" i="36" s="1"/>
  <c r="AB134" i="36"/>
  <c r="AN17" i="39"/>
  <c r="AN18" i="39" s="1"/>
  <c r="AN20" i="39"/>
  <c r="AO20" i="39"/>
  <c r="AO17" i="39"/>
  <c r="AO18" i="39" s="1"/>
  <c r="Z171" i="36"/>
  <c r="Z252" i="36" s="1"/>
  <c r="AA131" i="36"/>
  <c r="AA146" i="36"/>
  <c r="AB106" i="36"/>
  <c r="AA140" i="36"/>
  <c r="AB100" i="36"/>
  <c r="AN7" i="10"/>
  <c r="AN8" i="10" s="1"/>
  <c r="AB139" i="36"/>
  <c r="AC99" i="36"/>
  <c r="AD98" i="36"/>
  <c r="AD138" i="36" s="1"/>
  <c r="AB102" i="36"/>
  <c r="AB142" i="36" s="1"/>
  <c r="AF59" i="36"/>
  <c r="AO6" i="10"/>
  <c r="AO50" i="10" s="1"/>
  <c r="AP50" i="10" s="1"/>
  <c r="AQ50" i="10" s="1"/>
  <c r="AR50" i="10" s="1"/>
  <c r="AS50" i="10" s="1"/>
  <c r="AT50" i="10" s="1"/>
  <c r="AU50" i="10" s="1"/>
  <c r="AV50" i="10" s="1"/>
  <c r="AW50" i="10" s="1"/>
  <c r="AX50" i="10" s="1"/>
  <c r="AY50" i="10" s="1"/>
  <c r="AZ50" i="10" s="1"/>
  <c r="BA50" i="10" s="1"/>
  <c r="BB50" i="10" s="1"/>
  <c r="BC50" i="10" s="1"/>
  <c r="BD50" i="10" s="1"/>
  <c r="BD7" i="10" s="1"/>
  <c r="BD8" i="10" s="1"/>
  <c r="AO48" i="5"/>
  <c r="AA141" i="36"/>
  <c r="AB101" i="36"/>
  <c r="AG62" i="36"/>
  <c r="AF60" i="36"/>
  <c r="AE63" i="36"/>
  <c r="AD64" i="36"/>
  <c r="AC103" i="36"/>
  <c r="AC143" i="36" s="1"/>
  <c r="AF61" i="36"/>
  <c r="AF67" i="36"/>
  <c r="AG65" i="36"/>
  <c r="AC79" i="36"/>
  <c r="AB118" i="36"/>
  <c r="AB158" i="36" s="1"/>
  <c r="AB239" i="36" s="1"/>
  <c r="AC73" i="36"/>
  <c r="AB112" i="36"/>
  <c r="AB152" i="36" s="1"/>
  <c r="AD86" i="36"/>
  <c r="AC125" i="36"/>
  <c r="AC165" i="36" s="1"/>
  <c r="AC246" i="36" s="1"/>
  <c r="AC74" i="36"/>
  <c r="AB113" i="36"/>
  <c r="AB153" i="36" s="1"/>
  <c r="AD94" i="36"/>
  <c r="AC133" i="36"/>
  <c r="AC173" i="36" s="1"/>
  <c r="AC254" i="36" s="1"/>
  <c r="AA144" i="36"/>
  <c r="AB104" i="36"/>
  <c r="AD72" i="36"/>
  <c r="AC111" i="36"/>
  <c r="AC151" i="36" s="1"/>
  <c r="AA150" i="36"/>
  <c r="AB110" i="36"/>
  <c r="AD78" i="36"/>
  <c r="AC117" i="36"/>
  <c r="AC157" i="36" s="1"/>
  <c r="AC238" i="36" s="1"/>
  <c r="AC69" i="36"/>
  <c r="AB108" i="36"/>
  <c r="AB148" i="36" s="1"/>
  <c r="AD82" i="36"/>
  <c r="AC121" i="36"/>
  <c r="AC161" i="36" s="1"/>
  <c r="AC242" i="36" s="1"/>
  <c r="AD84" i="36"/>
  <c r="AC123" i="36"/>
  <c r="AC163" i="36" s="1"/>
  <c r="AC244" i="36" s="1"/>
  <c r="AC88" i="36"/>
  <c r="AB127" i="36"/>
  <c r="AB167" i="36" s="1"/>
  <c r="AB248" i="36" s="1"/>
  <c r="AC87" i="36"/>
  <c r="AB126" i="36"/>
  <c r="AB166" i="36" s="1"/>
  <c r="AB247" i="36" s="1"/>
  <c r="AE81" i="36"/>
  <c r="AD120" i="36"/>
  <c r="AD160" i="36" s="1"/>
  <c r="AD241" i="36" s="1"/>
  <c r="AD89" i="36"/>
  <c r="AC128" i="36"/>
  <c r="AC168" i="36" s="1"/>
  <c r="AC249" i="36" s="1"/>
  <c r="AF71" i="36"/>
  <c r="AC77" i="36"/>
  <c r="AB116" i="36"/>
  <c r="AB156" i="36" s="1"/>
  <c r="AB237" i="36" s="1"/>
  <c r="AC96" i="36"/>
  <c r="AB135" i="36"/>
  <c r="AB175" i="36" s="1"/>
  <c r="AB256" i="36" s="1"/>
  <c r="AD76" i="36"/>
  <c r="AC115" i="36"/>
  <c r="AC155" i="36" s="1"/>
  <c r="AD75" i="36"/>
  <c r="AC114" i="36"/>
  <c r="AC154" i="36" s="1"/>
  <c r="AB164" i="36"/>
  <c r="AB245" i="36" s="1"/>
  <c r="AC124" i="36"/>
  <c r="AD70" i="36"/>
  <c r="AD90" i="36"/>
  <c r="AC129" i="36"/>
  <c r="AC169" i="36" s="1"/>
  <c r="AC250" i="36" s="1"/>
  <c r="AF85" i="36"/>
  <c r="AD93" i="36"/>
  <c r="AC132" i="36"/>
  <c r="AC172" i="36" s="1"/>
  <c r="AC253" i="36" s="1"/>
  <c r="AD80" i="36"/>
  <c r="AC119" i="36"/>
  <c r="AC159" i="36" s="1"/>
  <c r="AC240" i="36" s="1"/>
  <c r="AC66" i="36"/>
  <c r="AD66" i="36" s="1"/>
  <c r="AB105" i="36"/>
  <c r="AB145" i="36" s="1"/>
  <c r="AE95" i="36"/>
  <c r="AD92" i="36"/>
  <c r="AC68" i="36"/>
  <c r="AB107" i="36"/>
  <c r="AB147" i="36" s="1"/>
  <c r="AC83" i="36"/>
  <c r="AB122" i="36"/>
  <c r="AB162" i="36" s="1"/>
  <c r="AB243" i="36" s="1"/>
  <c r="AC91" i="36"/>
  <c r="AB130" i="36"/>
  <c r="AB170" i="36" s="1"/>
  <c r="AB251" i="36" s="1"/>
  <c r="AN19" i="36"/>
  <c r="AO19" i="36"/>
  <c r="AQ42" i="10"/>
  <c r="BB48" i="10"/>
  <c r="AY46" i="10"/>
  <c r="AC106" i="7"/>
  <c r="AC63" i="7"/>
  <c r="AC33" i="7"/>
  <c r="AC34" i="7" s="1"/>
  <c r="AD20" i="7"/>
  <c r="AC31" i="7"/>
  <c r="AB76" i="7"/>
  <c r="AB77" i="7" s="1"/>
  <c r="AB74" i="7"/>
  <c r="AB119" i="7"/>
  <c r="AB120" i="7" s="1"/>
  <c r="AB117" i="7"/>
  <c r="AA149" i="36" l="1"/>
  <c r="AB109" i="36"/>
  <c r="AB174" i="36"/>
  <c r="AB255" i="36" s="1"/>
  <c r="AC134" i="36"/>
  <c r="AA171" i="36"/>
  <c r="AA252" i="36" s="1"/>
  <c r="AB131" i="36"/>
  <c r="AE98" i="36"/>
  <c r="AE138" i="36" s="1"/>
  <c r="AB146" i="36"/>
  <c r="AC106" i="36"/>
  <c r="AB140" i="36"/>
  <c r="AC100" i="36"/>
  <c r="AO7" i="10"/>
  <c r="AO8" i="10" s="1"/>
  <c r="BC7" i="10"/>
  <c r="BC8" i="10" s="1"/>
  <c r="AG59" i="36"/>
  <c r="AP7" i="10"/>
  <c r="AP8" i="10" s="1"/>
  <c r="AC102" i="36"/>
  <c r="AC142" i="36" s="1"/>
  <c r="AX7" i="10"/>
  <c r="AX8" i="10" s="1"/>
  <c r="AC139" i="36"/>
  <c r="AD99" i="36"/>
  <c r="AW7" i="10"/>
  <c r="AW8" i="10" s="1"/>
  <c r="BA7" i="10"/>
  <c r="BA8" i="10" s="1"/>
  <c r="BB7" i="10"/>
  <c r="BB8" i="10" s="1"/>
  <c r="AO53" i="5"/>
  <c r="AO50" i="5"/>
  <c r="AO51" i="5" s="1"/>
  <c r="C3" i="5" s="1"/>
  <c r="C4" i="5"/>
  <c r="C16" i="5" s="1"/>
  <c r="AF63" i="36"/>
  <c r="AG60" i="36"/>
  <c r="AH62" i="36"/>
  <c r="AB141" i="36"/>
  <c r="AC101" i="36"/>
  <c r="AE66" i="36"/>
  <c r="AF66" i="36" s="1"/>
  <c r="AG67" i="36"/>
  <c r="AG61" i="36"/>
  <c r="AB144" i="36"/>
  <c r="AC104" i="36"/>
  <c r="AH65" i="36"/>
  <c r="AE64" i="36"/>
  <c r="AD103" i="36"/>
  <c r="AD143" i="36" s="1"/>
  <c r="AE75" i="36"/>
  <c r="AD114" i="36"/>
  <c r="AD154" i="36" s="1"/>
  <c r="AD88" i="36"/>
  <c r="AC127" i="36"/>
  <c r="AC167" i="36" s="1"/>
  <c r="AC248" i="36" s="1"/>
  <c r="AD74" i="36"/>
  <c r="AC113" i="36"/>
  <c r="AC153" i="36" s="1"/>
  <c r="AE72" i="36"/>
  <c r="AD111" i="36"/>
  <c r="AD151" i="36" s="1"/>
  <c r="AE76" i="36"/>
  <c r="AD115" i="36"/>
  <c r="AD155" i="36" s="1"/>
  <c r="AE93" i="36"/>
  <c r="AD132" i="36"/>
  <c r="AD172" i="36" s="1"/>
  <c r="AD253" i="36" s="1"/>
  <c r="AE86" i="36"/>
  <c r="AD125" i="36"/>
  <c r="AD165" i="36" s="1"/>
  <c r="AD246" i="36" s="1"/>
  <c r="AD87" i="36"/>
  <c r="AC126" i="36"/>
  <c r="AC166" i="36" s="1"/>
  <c r="AC247" i="36" s="1"/>
  <c r="AE94" i="36"/>
  <c r="AD133" i="36"/>
  <c r="AD173" i="36" s="1"/>
  <c r="AD254" i="36" s="1"/>
  <c r="AE82" i="36"/>
  <c r="AD121" i="36"/>
  <c r="AD161" i="36" s="1"/>
  <c r="AD242" i="36" s="1"/>
  <c r="AD68" i="36"/>
  <c r="AC107" i="36"/>
  <c r="AC147" i="36" s="1"/>
  <c r="AD96" i="36"/>
  <c r="AC135" i="36"/>
  <c r="AC175" i="36" s="1"/>
  <c r="AC256" i="36" s="1"/>
  <c r="AD83" i="36"/>
  <c r="AC122" i="36"/>
  <c r="AC162" i="36" s="1"/>
  <c r="AC243" i="36" s="1"/>
  <c r="AE70" i="36"/>
  <c r="AD73" i="36"/>
  <c r="AC112" i="36"/>
  <c r="AC152" i="36" s="1"/>
  <c r="AE80" i="36"/>
  <c r="AD119" i="36"/>
  <c r="AD159" i="36" s="1"/>
  <c r="AD240" i="36" s="1"/>
  <c r="AD91" i="36"/>
  <c r="AC130" i="36"/>
  <c r="AC170" i="36" s="1"/>
  <c r="AC251" i="36" s="1"/>
  <c r="AG85" i="36"/>
  <c r="AE90" i="36"/>
  <c r="AD129" i="36"/>
  <c r="AD169" i="36" s="1"/>
  <c r="AD250" i="36" s="1"/>
  <c r="AE92" i="36"/>
  <c r="AC164" i="36"/>
  <c r="AC245" i="36" s="1"/>
  <c r="AD124" i="36"/>
  <c r="AC105" i="36"/>
  <c r="AC145" i="36" s="1"/>
  <c r="AE84" i="36"/>
  <c r="AD123" i="36"/>
  <c r="AD163" i="36" s="1"/>
  <c r="AD244" i="36" s="1"/>
  <c r="AD77" i="36"/>
  <c r="AC116" i="36"/>
  <c r="AC156" i="36" s="1"/>
  <c r="AG71" i="36"/>
  <c r="AD69" i="36"/>
  <c r="AC108" i="36"/>
  <c r="AC148" i="36" s="1"/>
  <c r="AE89" i="36"/>
  <c r="AD128" i="36"/>
  <c r="AD168" i="36" s="1"/>
  <c r="AD249" i="36" s="1"/>
  <c r="AE78" i="36"/>
  <c r="AD117" i="36"/>
  <c r="AD157" i="36" s="1"/>
  <c r="AD238" i="36" s="1"/>
  <c r="AB150" i="36"/>
  <c r="AC110" i="36"/>
  <c r="AF95" i="36"/>
  <c r="AF81" i="36"/>
  <c r="AE120" i="36"/>
  <c r="AE160" i="36" s="1"/>
  <c r="AE241" i="36" s="1"/>
  <c r="AD79" i="36"/>
  <c r="AC118" i="36"/>
  <c r="AC158" i="36" s="1"/>
  <c r="AC239" i="36" s="1"/>
  <c r="AZ46" i="10"/>
  <c r="AZ7" i="10" s="1"/>
  <c r="AZ8" i="10" s="1"/>
  <c r="AY7" i="10"/>
  <c r="AY8" i="10" s="1"/>
  <c r="AR42" i="10"/>
  <c r="AQ7" i="10"/>
  <c r="AQ8" i="10" s="1"/>
  <c r="AD33" i="7"/>
  <c r="AD34" i="7" s="1"/>
  <c r="AD63" i="7"/>
  <c r="AD106" i="7"/>
  <c r="AE20" i="7"/>
  <c r="AD31" i="7"/>
  <c r="AC76" i="7"/>
  <c r="AC77" i="7" s="1"/>
  <c r="AC74" i="7"/>
  <c r="AC119" i="7"/>
  <c r="AC120" i="7" s="1"/>
  <c r="AC117" i="7"/>
  <c r="AB149" i="36" l="1"/>
  <c r="AC109" i="36"/>
  <c r="AC174" i="36"/>
  <c r="AC255" i="36" s="1"/>
  <c r="AD134" i="36"/>
  <c r="AF98" i="36"/>
  <c r="AF138" i="36" s="1"/>
  <c r="AB171" i="36"/>
  <c r="AB252" i="36" s="1"/>
  <c r="AC131" i="36"/>
  <c r="AC146" i="36"/>
  <c r="AD106" i="36"/>
  <c r="AC140" i="36"/>
  <c r="AD100" i="36"/>
  <c r="AD102" i="36"/>
  <c r="AD142" i="36" s="1"/>
  <c r="AD139" i="36"/>
  <c r="AE99" i="36"/>
  <c r="AH59" i="36"/>
  <c r="C17" i="5"/>
  <c r="C18" i="5" s="1"/>
  <c r="C5" i="5"/>
  <c r="C6" i="5" s="1"/>
  <c r="C25" i="5"/>
  <c r="AG66" i="36"/>
  <c r="AC141" i="36"/>
  <c r="AD101" i="36"/>
  <c r="AI62" i="36"/>
  <c r="AH60" i="36"/>
  <c r="AG63" i="36"/>
  <c r="AI65" i="36"/>
  <c r="AH67" i="36"/>
  <c r="AC144" i="36"/>
  <c r="AD104" i="36"/>
  <c r="AD105" i="36"/>
  <c r="AD145" i="36" s="1"/>
  <c r="AE103" i="36"/>
  <c r="AE143" i="36" s="1"/>
  <c r="AF64" i="36"/>
  <c r="AH61" i="36"/>
  <c r="AE96" i="36"/>
  <c r="AD135" i="36"/>
  <c r="AD175" i="36" s="1"/>
  <c r="AD256" i="36" s="1"/>
  <c r="AF76" i="36"/>
  <c r="AE115" i="36"/>
  <c r="AE155" i="36" s="1"/>
  <c r="AF86" i="36"/>
  <c r="AE125" i="36"/>
  <c r="AE165" i="36" s="1"/>
  <c r="AE246" i="36" s="1"/>
  <c r="AE83" i="36"/>
  <c r="AD122" i="36"/>
  <c r="AD162" i="36" s="1"/>
  <c r="AD243" i="36" s="1"/>
  <c r="AH85" i="36"/>
  <c r="AE79" i="36"/>
  <c r="AD118" i="36"/>
  <c r="AD158" i="36" s="1"/>
  <c r="AD239" i="36" s="1"/>
  <c r="AG81" i="36"/>
  <c r="AF120" i="36"/>
  <c r="AF160" i="36" s="1"/>
  <c r="AF241" i="36" s="1"/>
  <c r="AF70" i="36"/>
  <c r="AF89" i="36"/>
  <c r="AE128" i="36"/>
  <c r="AE168" i="36" s="1"/>
  <c r="AE249" i="36" s="1"/>
  <c r="AE69" i="36"/>
  <c r="AD108" i="36"/>
  <c r="AD148" i="36" s="1"/>
  <c r="AF80" i="36"/>
  <c r="AE119" i="36"/>
  <c r="AE159" i="36" s="1"/>
  <c r="AE240" i="36" s="1"/>
  <c r="AD164" i="36"/>
  <c r="AD245" i="36" s="1"/>
  <c r="AE124" i="36"/>
  <c r="AF92" i="36"/>
  <c r="AE68" i="36"/>
  <c r="AF68" i="36" s="1"/>
  <c r="AD107" i="36"/>
  <c r="AD147" i="36" s="1"/>
  <c r="AE74" i="36"/>
  <c r="AD113" i="36"/>
  <c r="AD153" i="36" s="1"/>
  <c r="AF78" i="36"/>
  <c r="AE117" i="36"/>
  <c r="AE157" i="36" s="1"/>
  <c r="AE238" i="36" s="1"/>
  <c r="AF93" i="36"/>
  <c r="AE132" i="36"/>
  <c r="AE172" i="36" s="1"/>
  <c r="AE253" i="36" s="1"/>
  <c r="AF90" i="36"/>
  <c r="AE129" i="36"/>
  <c r="AE169" i="36" s="1"/>
  <c r="AE250" i="36" s="1"/>
  <c r="AF72" i="36"/>
  <c r="AE111" i="36"/>
  <c r="AE151" i="36" s="1"/>
  <c r="AH71" i="36"/>
  <c r="AE91" i="36"/>
  <c r="AD130" i="36"/>
  <c r="AD170" i="36" s="1"/>
  <c r="AD251" i="36" s="1"/>
  <c r="AF82" i="36"/>
  <c r="AE121" i="36"/>
  <c r="AE161" i="36" s="1"/>
  <c r="AE242" i="36" s="1"/>
  <c r="AE77" i="36"/>
  <c r="AD116" i="36"/>
  <c r="AD156" i="36" s="1"/>
  <c r="AF94" i="36"/>
  <c r="AE133" i="36"/>
  <c r="AE173" i="36" s="1"/>
  <c r="AE254" i="36" s="1"/>
  <c r="AE88" i="36"/>
  <c r="AD127" i="36"/>
  <c r="AD167" i="36" s="1"/>
  <c r="AD248" i="36" s="1"/>
  <c r="AG95" i="36"/>
  <c r="AF84" i="36"/>
  <c r="AE123" i="36"/>
  <c r="AE163" i="36" s="1"/>
  <c r="AE244" i="36" s="1"/>
  <c r="AC150" i="36"/>
  <c r="AD110" i="36"/>
  <c r="AE73" i="36"/>
  <c r="AD112" i="36"/>
  <c r="AD152" i="36" s="1"/>
  <c r="AE87" i="36"/>
  <c r="AD126" i="36"/>
  <c r="AD166" i="36" s="1"/>
  <c r="AD247" i="36" s="1"/>
  <c r="AF75" i="36"/>
  <c r="AE114" i="36"/>
  <c r="AE154" i="36" s="1"/>
  <c r="AS42" i="10"/>
  <c r="AR7" i="10"/>
  <c r="AR8" i="10" s="1"/>
  <c r="AD76" i="7"/>
  <c r="AD77" i="7" s="1"/>
  <c r="AD74" i="7"/>
  <c r="AF20" i="7"/>
  <c r="AE63" i="7"/>
  <c r="AE33" i="7"/>
  <c r="AE34" i="7" s="1"/>
  <c r="AE106" i="7"/>
  <c r="AE31" i="7"/>
  <c r="AD119" i="7"/>
  <c r="AD120" i="7" s="1"/>
  <c r="AD117" i="7"/>
  <c r="AC149" i="36" l="1"/>
  <c r="AD109" i="36"/>
  <c r="AD174" i="36"/>
  <c r="AD255" i="36" s="1"/>
  <c r="AE134" i="36"/>
  <c r="AG98" i="36"/>
  <c r="AG138" i="36" s="1"/>
  <c r="AC171" i="36"/>
  <c r="AC252" i="36" s="1"/>
  <c r="AD131" i="36"/>
  <c r="AE102" i="36"/>
  <c r="AE142" i="36" s="1"/>
  <c r="AD146" i="36"/>
  <c r="AE106" i="36"/>
  <c r="AD140" i="36"/>
  <c r="AE100" i="36"/>
  <c r="C19" i="5"/>
  <c r="AI59" i="36"/>
  <c r="AE139" i="36"/>
  <c r="AF99" i="36"/>
  <c r="AH63" i="36"/>
  <c r="AI60" i="36"/>
  <c r="AJ62" i="36"/>
  <c r="AD141" i="36"/>
  <c r="AE101" i="36"/>
  <c r="AD144" i="36"/>
  <c r="AE104" i="36"/>
  <c r="AH66" i="36"/>
  <c r="AF103" i="36"/>
  <c r="AF143" i="36" s="1"/>
  <c r="AG64" i="36"/>
  <c r="AI61" i="36"/>
  <c r="AE105" i="36"/>
  <c r="AG68" i="36"/>
  <c r="AH68" i="36" s="1"/>
  <c r="AI67" i="36"/>
  <c r="AJ65" i="36"/>
  <c r="AG84" i="36"/>
  <c r="AF123" i="36"/>
  <c r="AF163" i="36" s="1"/>
  <c r="AF244" i="36" s="1"/>
  <c r="AE107" i="36"/>
  <c r="AE147" i="36" s="1"/>
  <c r="AF79" i="36"/>
  <c r="AE118" i="36"/>
  <c r="AE158" i="36" s="1"/>
  <c r="AE239" i="36" s="1"/>
  <c r="AI85" i="36"/>
  <c r="AG75" i="36"/>
  <c r="AF114" i="36"/>
  <c r="AF154" i="36" s="1"/>
  <c r="AG90" i="36"/>
  <c r="AF129" i="36"/>
  <c r="AF169" i="36" s="1"/>
  <c r="AF250" i="36" s="1"/>
  <c r="AH81" i="36"/>
  <c r="AG120" i="36"/>
  <c r="AG160" i="36" s="1"/>
  <c r="AG241" i="36" s="1"/>
  <c r="AG92" i="36"/>
  <c r="AE164" i="36"/>
  <c r="AE245" i="36" s="1"/>
  <c r="AF124" i="36"/>
  <c r="AF88" i="36"/>
  <c r="AE127" i="36"/>
  <c r="AE167" i="36" s="1"/>
  <c r="AE248" i="36" s="1"/>
  <c r="AG76" i="36"/>
  <c r="AF115" i="36"/>
  <c r="AF155" i="36" s="1"/>
  <c r="AD150" i="36"/>
  <c r="AE110" i="36"/>
  <c r="AF91" i="36"/>
  <c r="AE130" i="36"/>
  <c r="AE170" i="36" s="1"/>
  <c r="AE251" i="36" s="1"/>
  <c r="AH95" i="36"/>
  <c r="AG80" i="36"/>
  <c r="AF119" i="36"/>
  <c r="AF159" i="36" s="1"/>
  <c r="AF240" i="36" s="1"/>
  <c r="AG86" i="36"/>
  <c r="AF125" i="36"/>
  <c r="AF165" i="36" s="1"/>
  <c r="AF246" i="36" s="1"/>
  <c r="AI71" i="36"/>
  <c r="AG72" i="36"/>
  <c r="AF111" i="36"/>
  <c r="AF151" i="36" s="1"/>
  <c r="AF83" i="36"/>
  <c r="AE122" i="36"/>
  <c r="AE162" i="36" s="1"/>
  <c r="AE243" i="36" s="1"/>
  <c r="AG94" i="36"/>
  <c r="AF133" i="36"/>
  <c r="AF173" i="36" s="1"/>
  <c r="AF254" i="36" s="1"/>
  <c r="AG93" i="36"/>
  <c r="AF132" i="36"/>
  <c r="AF172" i="36" s="1"/>
  <c r="AF253" i="36" s="1"/>
  <c r="AF69" i="36"/>
  <c r="AE108" i="36"/>
  <c r="AE148" i="36" s="1"/>
  <c r="AF87" i="36"/>
  <c r="AE126" i="36"/>
  <c r="AE166" i="36" s="1"/>
  <c r="AE247" i="36" s="1"/>
  <c r="AF77" i="36"/>
  <c r="AE116" i="36"/>
  <c r="AE156" i="36" s="1"/>
  <c r="AG78" i="36"/>
  <c r="AF117" i="36"/>
  <c r="AF157" i="36" s="1"/>
  <c r="AF238" i="36" s="1"/>
  <c r="AG89" i="36"/>
  <c r="AF128" i="36"/>
  <c r="AF168" i="36" s="1"/>
  <c r="AF249" i="36" s="1"/>
  <c r="AF73" i="36"/>
  <c r="AE112" i="36"/>
  <c r="AE152" i="36" s="1"/>
  <c r="AG82" i="36"/>
  <c r="AF121" i="36"/>
  <c r="AF161" i="36" s="1"/>
  <c r="AF242" i="36" s="1"/>
  <c r="AF74" i="36"/>
  <c r="AE113" i="36"/>
  <c r="AE153" i="36" s="1"/>
  <c r="AG70" i="36"/>
  <c r="AH70" i="36" s="1"/>
  <c r="AF96" i="36"/>
  <c r="AE135" i="36"/>
  <c r="AE175" i="36" s="1"/>
  <c r="AE256" i="36" s="1"/>
  <c r="AT42" i="10"/>
  <c r="AS7" i="10"/>
  <c r="AS8" i="10" s="1"/>
  <c r="AE119" i="7"/>
  <c r="AE120" i="7" s="1"/>
  <c r="AE117" i="7"/>
  <c r="AE76" i="7"/>
  <c r="AE77" i="7" s="1"/>
  <c r="AE74" i="7"/>
  <c r="AG20" i="7"/>
  <c r="AF33" i="7"/>
  <c r="AF34" i="7" s="1"/>
  <c r="AF63" i="7"/>
  <c r="AF106" i="7"/>
  <c r="AF31" i="7"/>
  <c r="AD149" i="36" l="1"/>
  <c r="AE109" i="36"/>
  <c r="AE174" i="36"/>
  <c r="AE255" i="36" s="1"/>
  <c r="AF134" i="36"/>
  <c r="AH98" i="36"/>
  <c r="AH138" i="36" s="1"/>
  <c r="AF102" i="36"/>
  <c r="AF142" i="36" s="1"/>
  <c r="AD171" i="36"/>
  <c r="AD252" i="36" s="1"/>
  <c r="AE131" i="36"/>
  <c r="AE146" i="36"/>
  <c r="AF106" i="36"/>
  <c r="AE140" i="36"/>
  <c r="AF100" i="36"/>
  <c r="AG102" i="36"/>
  <c r="AG142" i="36" s="1"/>
  <c r="AF139" i="36"/>
  <c r="AG99" i="36"/>
  <c r="AJ59" i="36"/>
  <c r="AI66" i="36"/>
  <c r="AE144" i="36"/>
  <c r="AF104" i="36"/>
  <c r="AE141" i="36"/>
  <c r="AF101" i="36"/>
  <c r="AK62" i="36"/>
  <c r="AI68" i="36"/>
  <c r="AJ60" i="36"/>
  <c r="AE145" i="36"/>
  <c r="AF105" i="36"/>
  <c r="AI63" i="36"/>
  <c r="AI70" i="36"/>
  <c r="AK65" i="36"/>
  <c r="AF108" i="36"/>
  <c r="AF148" i="36" s="1"/>
  <c r="AG69" i="36"/>
  <c r="AJ67" i="36"/>
  <c r="AJ61" i="36"/>
  <c r="AH64" i="36"/>
  <c r="AG103" i="36"/>
  <c r="AG143" i="36" s="1"/>
  <c r="AF107" i="36"/>
  <c r="AF147" i="36" s="1"/>
  <c r="AH93" i="36"/>
  <c r="AG132" i="36"/>
  <c r="AG172" i="36" s="1"/>
  <c r="AG253" i="36" s="1"/>
  <c r="AH90" i="36"/>
  <c r="AG129" i="36"/>
  <c r="AG169" i="36" s="1"/>
  <c r="AG250" i="36" s="1"/>
  <c r="AH80" i="36"/>
  <c r="AG119" i="36"/>
  <c r="AG159" i="36" s="1"/>
  <c r="AG240" i="36" s="1"/>
  <c r="AI95" i="36"/>
  <c r="AG91" i="36"/>
  <c r="AF130" i="36"/>
  <c r="AF170" i="36" s="1"/>
  <c r="AF251" i="36" s="1"/>
  <c r="AG73" i="36"/>
  <c r="AF112" i="36"/>
  <c r="AF152" i="36" s="1"/>
  <c r="AE150" i="36"/>
  <c r="AF110" i="36"/>
  <c r="AH75" i="36"/>
  <c r="AG114" i="36"/>
  <c r="AG154" i="36" s="1"/>
  <c r="AG79" i="36"/>
  <c r="AF118" i="36"/>
  <c r="AF158" i="36" s="1"/>
  <c r="AF239" i="36" s="1"/>
  <c r="AG74" i="36"/>
  <c r="AF113" i="36"/>
  <c r="AF153" i="36" s="1"/>
  <c r="AH72" i="36"/>
  <c r="AG111" i="36"/>
  <c r="AG151" i="36" s="1"/>
  <c r="AH92" i="36"/>
  <c r="AH82" i="36"/>
  <c r="AG121" i="36"/>
  <c r="AG161" i="36" s="1"/>
  <c r="AG242" i="36" s="1"/>
  <c r="AG83" i="36"/>
  <c r="AF122" i="36"/>
  <c r="AF162" i="36" s="1"/>
  <c r="AF243" i="36" s="1"/>
  <c r="AH76" i="36"/>
  <c r="AG115" i="36"/>
  <c r="AG155" i="36" s="1"/>
  <c r="AG96" i="36"/>
  <c r="AF135" i="36"/>
  <c r="AF175" i="36" s="1"/>
  <c r="AF256" i="36" s="1"/>
  <c r="AI81" i="36"/>
  <c r="AH120" i="36"/>
  <c r="AH160" i="36" s="1"/>
  <c r="AH241" i="36" s="1"/>
  <c r="AH94" i="36"/>
  <c r="AG133" i="36"/>
  <c r="AG173" i="36" s="1"/>
  <c r="AG254" i="36" s="1"/>
  <c r="AH89" i="36"/>
  <c r="AG128" i="36"/>
  <c r="AG168" i="36" s="1"/>
  <c r="AG249" i="36" s="1"/>
  <c r="AH78" i="36"/>
  <c r="AG117" i="36"/>
  <c r="AG157" i="36" s="1"/>
  <c r="AG238" i="36" s="1"/>
  <c r="AJ85" i="36"/>
  <c r="AG77" i="36"/>
  <c r="AF116" i="36"/>
  <c r="AF156" i="36" s="1"/>
  <c r="AJ71" i="36"/>
  <c r="AG88" i="36"/>
  <c r="AF127" i="36"/>
  <c r="AF167" i="36" s="1"/>
  <c r="AF248" i="36" s="1"/>
  <c r="AF164" i="36"/>
  <c r="AF245" i="36" s="1"/>
  <c r="AG124" i="36"/>
  <c r="AG87" i="36"/>
  <c r="AF126" i="36"/>
  <c r="AF166" i="36" s="1"/>
  <c r="AF247" i="36" s="1"/>
  <c r="AH86" i="36"/>
  <c r="AG125" i="36"/>
  <c r="AG165" i="36" s="1"/>
  <c r="AG246" i="36" s="1"/>
  <c r="AH84" i="36"/>
  <c r="AG123" i="36"/>
  <c r="AG163" i="36" s="1"/>
  <c r="AG244" i="36" s="1"/>
  <c r="AU42" i="10"/>
  <c r="AT7" i="10"/>
  <c r="AT8" i="10" s="1"/>
  <c r="AF119" i="7"/>
  <c r="AF120" i="7" s="1"/>
  <c r="AF117" i="7"/>
  <c r="AF76" i="7"/>
  <c r="AF77" i="7" s="1"/>
  <c r="AF74" i="7"/>
  <c r="AG33" i="7"/>
  <c r="AG34" i="7" s="1"/>
  <c r="AG106" i="7"/>
  <c r="AG63" i="7"/>
  <c r="AH20" i="7"/>
  <c r="AG31" i="7"/>
  <c r="AE149" i="36" l="1"/>
  <c r="AF109" i="36"/>
  <c r="AF174" i="36"/>
  <c r="AF255" i="36" s="1"/>
  <c r="AG134" i="36"/>
  <c r="AI98" i="36"/>
  <c r="AI138" i="36" s="1"/>
  <c r="AH102" i="36"/>
  <c r="AH142" i="36" s="1"/>
  <c r="AE171" i="36"/>
  <c r="AE252" i="36" s="1"/>
  <c r="AF131" i="36"/>
  <c r="AF146" i="36"/>
  <c r="AG106" i="36"/>
  <c r="AF140" i="36"/>
  <c r="AG100" i="36"/>
  <c r="AK59" i="36"/>
  <c r="AJ98" i="36"/>
  <c r="AJ138" i="36" s="1"/>
  <c r="AG139" i="36"/>
  <c r="AH99" i="36"/>
  <c r="AK60" i="36"/>
  <c r="AF145" i="36"/>
  <c r="AG105" i="36"/>
  <c r="AJ68" i="36"/>
  <c r="AL62" i="36"/>
  <c r="AF141" i="36"/>
  <c r="AG101" i="36"/>
  <c r="AF144" i="36"/>
  <c r="AG104" i="36"/>
  <c r="AJ63" i="36"/>
  <c r="AI102" i="36"/>
  <c r="AI142" i="36" s="1"/>
  <c r="AJ66" i="36"/>
  <c r="AI64" i="36"/>
  <c r="AH103" i="36"/>
  <c r="AH143" i="36" s="1"/>
  <c r="AK67" i="36"/>
  <c r="AH69" i="36"/>
  <c r="AG108" i="36"/>
  <c r="AG148" i="36" s="1"/>
  <c r="AL65" i="36"/>
  <c r="AG107" i="36"/>
  <c r="AK61" i="36"/>
  <c r="AJ70" i="36"/>
  <c r="AH83" i="36"/>
  <c r="AG122" i="36"/>
  <c r="AG162" i="36" s="1"/>
  <c r="AG243" i="36" s="1"/>
  <c r="AF150" i="36"/>
  <c r="AG110" i="36"/>
  <c r="AI82" i="36"/>
  <c r="AH121" i="36"/>
  <c r="AH161" i="36" s="1"/>
  <c r="AH242" i="36" s="1"/>
  <c r="AH73" i="36"/>
  <c r="AG112" i="36"/>
  <c r="AG152" i="36" s="1"/>
  <c r="AG164" i="36"/>
  <c r="AG245" i="36" s="1"/>
  <c r="AH124" i="36"/>
  <c r="AH91" i="36"/>
  <c r="AG130" i="36"/>
  <c r="AG170" i="36" s="1"/>
  <c r="AG251" i="36" s="1"/>
  <c r="AI72" i="36"/>
  <c r="AH111" i="36"/>
  <c r="AH151" i="36" s="1"/>
  <c r="AH96" i="36"/>
  <c r="AG135" i="36"/>
  <c r="AG175" i="36" s="1"/>
  <c r="AG256" i="36" s="1"/>
  <c r="AI78" i="36"/>
  <c r="AH117" i="36"/>
  <c r="AH157" i="36" s="1"/>
  <c r="AH238" i="36" s="1"/>
  <c r="AH87" i="36"/>
  <c r="AG126" i="36"/>
  <c r="AG166" i="36" s="1"/>
  <c r="AG247" i="36" s="1"/>
  <c r="AI89" i="36"/>
  <c r="AH128" i="36"/>
  <c r="AH168" i="36" s="1"/>
  <c r="AH249" i="36" s="1"/>
  <c r="AH74" i="36"/>
  <c r="AG113" i="36"/>
  <c r="AG153" i="36" s="1"/>
  <c r="AI84" i="36"/>
  <c r="AH123" i="36"/>
  <c r="AH163" i="36" s="1"/>
  <c r="AH244" i="36" s="1"/>
  <c r="AK85" i="36"/>
  <c r="AI86" i="36"/>
  <c r="AH125" i="36"/>
  <c r="AH165" i="36" s="1"/>
  <c r="AH246" i="36" s="1"/>
  <c r="AI92" i="36"/>
  <c r="AI94" i="36"/>
  <c r="AH133" i="36"/>
  <c r="AH173" i="36" s="1"/>
  <c r="AH254" i="36" s="1"/>
  <c r="AJ95" i="36"/>
  <c r="AH88" i="36"/>
  <c r="AG127" i="36"/>
  <c r="AG167" i="36" s="1"/>
  <c r="AG248" i="36" s="1"/>
  <c r="AJ81" i="36"/>
  <c r="AI120" i="36"/>
  <c r="AI160" i="36" s="1"/>
  <c r="AI241" i="36" s="1"/>
  <c r="AI80" i="36"/>
  <c r="AH119" i="36"/>
  <c r="AH159" i="36" s="1"/>
  <c r="AH240" i="36" s="1"/>
  <c r="AK71" i="36"/>
  <c r="AH79" i="36"/>
  <c r="AG118" i="36"/>
  <c r="AG158" i="36" s="1"/>
  <c r="AG239" i="36" s="1"/>
  <c r="AI90" i="36"/>
  <c r="AH129" i="36"/>
  <c r="AH169" i="36" s="1"/>
  <c r="AH250" i="36" s="1"/>
  <c r="AH77" i="36"/>
  <c r="AG116" i="36"/>
  <c r="AG156" i="36" s="1"/>
  <c r="AI76" i="36"/>
  <c r="AH115" i="36"/>
  <c r="AH155" i="36" s="1"/>
  <c r="AI75" i="36"/>
  <c r="AH114" i="36"/>
  <c r="AH154" i="36" s="1"/>
  <c r="AI93" i="36"/>
  <c r="AH132" i="36"/>
  <c r="AH172" i="36" s="1"/>
  <c r="AH253" i="36" s="1"/>
  <c r="AV42" i="10"/>
  <c r="AV7" i="10" s="1"/>
  <c r="AV8" i="10" s="1"/>
  <c r="AU7" i="10"/>
  <c r="AU8" i="10" s="1"/>
  <c r="AH63" i="7"/>
  <c r="AH106" i="7"/>
  <c r="AI20" i="7"/>
  <c r="AH33" i="7"/>
  <c r="AH34" i="7" s="1"/>
  <c r="AH31" i="7"/>
  <c r="AG119" i="7"/>
  <c r="AG120" i="7" s="1"/>
  <c r="AG117" i="7"/>
  <c r="AG76" i="7"/>
  <c r="AG77" i="7" s="1"/>
  <c r="AG74" i="7"/>
  <c r="AF149" i="36" l="1"/>
  <c r="AG109" i="36"/>
  <c r="AG174" i="36"/>
  <c r="AG255" i="36" s="1"/>
  <c r="AH134" i="36"/>
  <c r="AF171" i="36"/>
  <c r="AF252" i="36" s="1"/>
  <c r="AG131" i="36"/>
  <c r="AG146" i="36"/>
  <c r="AH106" i="36"/>
  <c r="AG140" i="36"/>
  <c r="AH100" i="36"/>
  <c r="AH139" i="36"/>
  <c r="AI99" i="36"/>
  <c r="AL59" i="36"/>
  <c r="AK98" i="36"/>
  <c r="AK138" i="36" s="1"/>
  <c r="AG144" i="36"/>
  <c r="AH104" i="36"/>
  <c r="AG147" i="36"/>
  <c r="AH107" i="36"/>
  <c r="AG141" i="36"/>
  <c r="AH101" i="36"/>
  <c r="AK63" i="36"/>
  <c r="AJ102" i="36"/>
  <c r="AJ142" i="36" s="1"/>
  <c r="AM62" i="36"/>
  <c r="AK68" i="36"/>
  <c r="AG145" i="36"/>
  <c r="AH105" i="36"/>
  <c r="AK66" i="36"/>
  <c r="AL60" i="36"/>
  <c r="AK70" i="36"/>
  <c r="AL61" i="36"/>
  <c r="AL67" i="36"/>
  <c r="AM65" i="36"/>
  <c r="AI69" i="36"/>
  <c r="AH108" i="36"/>
  <c r="AH148" i="36" s="1"/>
  <c r="AJ64" i="36"/>
  <c r="AI103" i="36"/>
  <c r="AI143" i="36" s="1"/>
  <c r="AJ75" i="36"/>
  <c r="AI114" i="36"/>
  <c r="AI154" i="36" s="1"/>
  <c r="AI74" i="36"/>
  <c r="AH113" i="36"/>
  <c r="AH153" i="36" s="1"/>
  <c r="AJ80" i="36"/>
  <c r="AI119" i="36"/>
  <c r="AI159" i="36" s="1"/>
  <c r="AI240" i="36" s="1"/>
  <c r="AI91" i="36"/>
  <c r="AH130" i="36"/>
  <c r="AH170" i="36" s="1"/>
  <c r="AH251" i="36" s="1"/>
  <c r="AJ76" i="36"/>
  <c r="AI115" i="36"/>
  <c r="AI155" i="36" s="1"/>
  <c r="AJ93" i="36"/>
  <c r="AI132" i="36"/>
  <c r="AI172" i="36" s="1"/>
  <c r="AI253" i="36" s="1"/>
  <c r="AH164" i="36"/>
  <c r="AH245" i="36" s="1"/>
  <c r="AI124" i="36"/>
  <c r="AJ72" i="36"/>
  <c r="AI111" i="36"/>
  <c r="AI151" i="36" s="1"/>
  <c r="AK81" i="36"/>
  <c r="AJ120" i="36"/>
  <c r="AJ160" i="36" s="1"/>
  <c r="AJ241" i="36" s="1"/>
  <c r="AK95" i="36"/>
  <c r="AL85" i="36"/>
  <c r="AJ84" i="36"/>
  <c r="AI123" i="36"/>
  <c r="AI163" i="36" s="1"/>
  <c r="AI244" i="36" s="1"/>
  <c r="AI88" i="36"/>
  <c r="AH127" i="36"/>
  <c r="AH167" i="36" s="1"/>
  <c r="AH248" i="36" s="1"/>
  <c r="AI77" i="36"/>
  <c r="AH116" i="36"/>
  <c r="AH156" i="36" s="1"/>
  <c r="AJ89" i="36"/>
  <c r="AI128" i="36"/>
  <c r="AI168" i="36" s="1"/>
  <c r="AI249" i="36" s="1"/>
  <c r="AI73" i="36"/>
  <c r="AH112" i="36"/>
  <c r="AH152" i="36" s="1"/>
  <c r="AJ90" i="36"/>
  <c r="AI129" i="36"/>
  <c r="AI169" i="36" s="1"/>
  <c r="AI250" i="36" s="1"/>
  <c r="AJ94" i="36"/>
  <c r="AI133" i="36"/>
  <c r="AI173" i="36" s="1"/>
  <c r="AI254" i="36" s="1"/>
  <c r="AI87" i="36"/>
  <c r="AH126" i="36"/>
  <c r="AH166" i="36" s="1"/>
  <c r="AH247" i="36" s="1"/>
  <c r="AJ82" i="36"/>
  <c r="AI121" i="36"/>
  <c r="AI161" i="36" s="1"/>
  <c r="AI242" i="36" s="1"/>
  <c r="AG150" i="36"/>
  <c r="AH110" i="36"/>
  <c r="AI79" i="36"/>
  <c r="AH118" i="36"/>
  <c r="AH158" i="36" s="1"/>
  <c r="AH239" i="36" s="1"/>
  <c r="AJ92" i="36"/>
  <c r="AJ78" i="36"/>
  <c r="AI117" i="36"/>
  <c r="AI157" i="36" s="1"/>
  <c r="AI238" i="36" s="1"/>
  <c r="AL71" i="36"/>
  <c r="AJ86" i="36"/>
  <c r="AI125" i="36"/>
  <c r="AI165" i="36" s="1"/>
  <c r="AI246" i="36" s="1"/>
  <c r="AI96" i="36"/>
  <c r="AH135" i="36"/>
  <c r="AH175" i="36" s="1"/>
  <c r="AH256" i="36" s="1"/>
  <c r="AI83" i="36"/>
  <c r="AH122" i="36"/>
  <c r="AH162" i="36" s="1"/>
  <c r="AH243" i="36" s="1"/>
  <c r="K2" i="10"/>
  <c r="K3" i="10" s="1"/>
  <c r="C33" i="5" s="1"/>
  <c r="AH119" i="7"/>
  <c r="AH120" i="7" s="1"/>
  <c r="AH117" i="7"/>
  <c r="AH76" i="7"/>
  <c r="AH77" i="7" s="1"/>
  <c r="AH74" i="7"/>
  <c r="AI63" i="7"/>
  <c r="AI106" i="7"/>
  <c r="AJ20" i="7"/>
  <c r="AI33" i="7"/>
  <c r="AI34" i="7" s="1"/>
  <c r="AI31" i="7"/>
  <c r="AG149" i="36" l="1"/>
  <c r="AH109" i="36"/>
  <c r="AH174" i="36"/>
  <c r="AH255" i="36" s="1"/>
  <c r="AI134" i="36"/>
  <c r="AG171" i="36"/>
  <c r="AG252" i="36" s="1"/>
  <c r="AH131" i="36"/>
  <c r="AH146" i="36"/>
  <c r="AI106" i="36"/>
  <c r="AH140" i="36"/>
  <c r="AI100" i="36"/>
  <c r="AM59" i="36"/>
  <c r="AL98" i="36"/>
  <c r="AL138" i="36" s="1"/>
  <c r="AI139" i="36"/>
  <c r="AJ99" i="36"/>
  <c r="AH145" i="36"/>
  <c r="AI105" i="36"/>
  <c r="AL68" i="36"/>
  <c r="AL63" i="36"/>
  <c r="AK102" i="36"/>
  <c r="AK142" i="36" s="1"/>
  <c r="AN62" i="36"/>
  <c r="AH141" i="36"/>
  <c r="AI101" i="36"/>
  <c r="AM60" i="36"/>
  <c r="AH147" i="36"/>
  <c r="AI107" i="36"/>
  <c r="AL66" i="36"/>
  <c r="AH144" i="36"/>
  <c r="AI104" i="36"/>
  <c r="AK64" i="36"/>
  <c r="AJ103" i="36"/>
  <c r="AJ143" i="36" s="1"/>
  <c r="AJ69" i="36"/>
  <c r="AI108" i="36"/>
  <c r="AI148" i="36" s="1"/>
  <c r="AN65" i="36"/>
  <c r="AM61" i="36"/>
  <c r="AM67" i="36"/>
  <c r="AL70" i="36"/>
  <c r="AJ96" i="36"/>
  <c r="AI135" i="36"/>
  <c r="AI175" i="36" s="1"/>
  <c r="AI256" i="36" s="1"/>
  <c r="AK84" i="36"/>
  <c r="AJ123" i="36"/>
  <c r="AJ163" i="36" s="1"/>
  <c r="AJ244" i="36" s="1"/>
  <c r="AK76" i="36"/>
  <c r="AJ115" i="36"/>
  <c r="AJ155" i="36" s="1"/>
  <c r="AM85" i="36"/>
  <c r="AI164" i="36"/>
  <c r="AI245" i="36" s="1"/>
  <c r="AJ124" i="36"/>
  <c r="AK82" i="36"/>
  <c r="AJ121" i="36"/>
  <c r="AJ161" i="36" s="1"/>
  <c r="AJ242" i="36" s="1"/>
  <c r="AM71" i="36"/>
  <c r="AK78" i="36"/>
  <c r="AJ117" i="36"/>
  <c r="AJ157" i="36" s="1"/>
  <c r="AJ238" i="36" s="1"/>
  <c r="AJ83" i="36"/>
  <c r="AI122" i="36"/>
  <c r="AI162" i="36" s="1"/>
  <c r="AI243" i="36" s="1"/>
  <c r="AJ88" i="36"/>
  <c r="AI127" i="36"/>
  <c r="AI167" i="36" s="1"/>
  <c r="AI248" i="36" s="1"/>
  <c r="AK94" i="36"/>
  <c r="AJ133" i="36"/>
  <c r="AJ173" i="36" s="1"/>
  <c r="AJ254" i="36" s="1"/>
  <c r="AH150" i="36"/>
  <c r="AI110" i="36"/>
  <c r="AJ77" i="36"/>
  <c r="AI116" i="36"/>
  <c r="AI156" i="36" s="1"/>
  <c r="AK93" i="36"/>
  <c r="AJ132" i="36"/>
  <c r="AJ172" i="36" s="1"/>
  <c r="AJ253" i="36" s="1"/>
  <c r="AK86" i="36"/>
  <c r="AJ125" i="36"/>
  <c r="AJ165" i="36" s="1"/>
  <c r="AJ246" i="36" s="1"/>
  <c r="AJ87" i="36"/>
  <c r="AI126" i="36"/>
  <c r="AI166" i="36" s="1"/>
  <c r="AI247" i="36" s="1"/>
  <c r="AJ91" i="36"/>
  <c r="AI130" i="36"/>
  <c r="AI170" i="36" s="1"/>
  <c r="AI251" i="36" s="1"/>
  <c r="AK90" i="36"/>
  <c r="AJ129" i="36"/>
  <c r="AJ169" i="36" s="1"/>
  <c r="AJ250" i="36" s="1"/>
  <c r="AL95" i="36"/>
  <c r="AK80" i="36"/>
  <c r="AJ119" i="36"/>
  <c r="AJ159" i="36" s="1"/>
  <c r="AJ240" i="36" s="1"/>
  <c r="AK92" i="36"/>
  <c r="AJ73" i="36"/>
  <c r="AI112" i="36"/>
  <c r="AI152" i="36" s="1"/>
  <c r="AL81" i="36"/>
  <c r="AK120" i="36"/>
  <c r="AK160" i="36" s="1"/>
  <c r="AK241" i="36" s="1"/>
  <c r="AJ74" i="36"/>
  <c r="AI113" i="36"/>
  <c r="AI153" i="36" s="1"/>
  <c r="AJ79" i="36"/>
  <c r="AI118" i="36"/>
  <c r="AI158" i="36" s="1"/>
  <c r="AI239" i="36" s="1"/>
  <c r="AK89" i="36"/>
  <c r="AJ128" i="36"/>
  <c r="AJ168" i="36" s="1"/>
  <c r="AJ249" i="36" s="1"/>
  <c r="AK72" i="36"/>
  <c r="AJ111" i="36"/>
  <c r="AJ151" i="36" s="1"/>
  <c r="AK75" i="36"/>
  <c r="AJ114" i="36"/>
  <c r="AJ154" i="36" s="1"/>
  <c r="G33" i="5"/>
  <c r="G7" i="5" s="1"/>
  <c r="E33" i="5"/>
  <c r="E7" i="5" s="1"/>
  <c r="C7" i="5"/>
  <c r="C8" i="5" s="1"/>
  <c r="C26" i="5"/>
  <c r="C27" i="5" s="1"/>
  <c r="C28" i="5" s="1"/>
  <c r="C29" i="5" s="1"/>
  <c r="AI76" i="7"/>
  <c r="AI77" i="7" s="1"/>
  <c r="AI74" i="7"/>
  <c r="AJ33" i="7"/>
  <c r="AJ34" i="7" s="1"/>
  <c r="AJ106" i="7"/>
  <c r="AJ63" i="7"/>
  <c r="AK20" i="7"/>
  <c r="AJ31" i="7"/>
  <c r="AI119" i="7"/>
  <c r="AI120" i="7" s="1"/>
  <c r="AI117" i="7"/>
  <c r="AH149" i="36" l="1"/>
  <c r="AI109" i="36"/>
  <c r="AI174" i="36"/>
  <c r="AI255" i="36" s="1"/>
  <c r="AJ134" i="36"/>
  <c r="AH171" i="36"/>
  <c r="AH252" i="36" s="1"/>
  <c r="AI131" i="36"/>
  <c r="AI146" i="36"/>
  <c r="AJ106" i="36"/>
  <c r="AI140" i="36"/>
  <c r="AJ100" i="36"/>
  <c r="AJ139" i="36"/>
  <c r="AK99" i="36"/>
  <c r="AN59" i="36"/>
  <c r="AM98" i="36"/>
  <c r="AM138" i="36" s="1"/>
  <c r="AI147" i="36"/>
  <c r="AJ107" i="36"/>
  <c r="AN60" i="36"/>
  <c r="AI141" i="36"/>
  <c r="AJ101" i="36"/>
  <c r="AO62" i="36"/>
  <c r="AM63" i="36"/>
  <c r="AL102" i="36"/>
  <c r="AL142" i="36" s="1"/>
  <c r="AI144" i="36"/>
  <c r="AJ104" i="36"/>
  <c r="AM68" i="36"/>
  <c r="AI145" i="36"/>
  <c r="AJ105" i="36"/>
  <c r="AM66" i="36"/>
  <c r="AN67" i="36"/>
  <c r="AM70" i="36"/>
  <c r="AO65" i="36"/>
  <c r="AK69" i="36"/>
  <c r="AJ108" i="36"/>
  <c r="AJ148" i="36" s="1"/>
  <c r="AN61" i="36"/>
  <c r="AL64" i="36"/>
  <c r="AK103" i="36"/>
  <c r="AK143" i="36" s="1"/>
  <c r="AL75" i="36"/>
  <c r="AK114" i="36"/>
  <c r="AK154" i="36" s="1"/>
  <c r="AL72" i="36"/>
  <c r="AK111" i="36"/>
  <c r="AK151" i="36" s="1"/>
  <c r="AL82" i="36"/>
  <c r="AK121" i="36"/>
  <c r="AK161" i="36" s="1"/>
  <c r="AK242" i="36" s="1"/>
  <c r="AK91" i="36"/>
  <c r="AJ130" i="36"/>
  <c r="AJ170" i="36" s="1"/>
  <c r="AJ251" i="36" s="1"/>
  <c r="AL93" i="36"/>
  <c r="AK132" i="36"/>
  <c r="AK172" i="36" s="1"/>
  <c r="AK253" i="36" s="1"/>
  <c r="AL80" i="36"/>
  <c r="AK119" i="36"/>
  <c r="AK159" i="36" s="1"/>
  <c r="AK240" i="36" s="1"/>
  <c r="AJ164" i="36"/>
  <c r="AJ245" i="36" s="1"/>
  <c r="AK124" i="36"/>
  <c r="AL90" i="36"/>
  <c r="AK129" i="36"/>
  <c r="AK169" i="36" s="1"/>
  <c r="AK250" i="36" s="1"/>
  <c r="AN71" i="36"/>
  <c r="AK77" i="36"/>
  <c r="AJ116" i="36"/>
  <c r="AJ156" i="36" s="1"/>
  <c r="AI150" i="36"/>
  <c r="AJ110" i="36"/>
  <c r="AL84" i="36"/>
  <c r="AK123" i="36"/>
  <c r="AK163" i="36" s="1"/>
  <c r="AK244" i="36" s="1"/>
  <c r="AL89" i="36"/>
  <c r="AK128" i="36"/>
  <c r="AK168" i="36" s="1"/>
  <c r="AK249" i="36" s="1"/>
  <c r="AN85" i="36"/>
  <c r="AK88" i="36"/>
  <c r="AJ127" i="36"/>
  <c r="AJ167" i="36" s="1"/>
  <c r="AJ248" i="36" s="1"/>
  <c r="AL92" i="36"/>
  <c r="AM95" i="36"/>
  <c r="AK79" i="36"/>
  <c r="AJ118" i="36"/>
  <c r="AJ158" i="36" s="1"/>
  <c r="AJ239" i="36" s="1"/>
  <c r="AL94" i="36"/>
  <c r="AK133" i="36"/>
  <c r="AK173" i="36" s="1"/>
  <c r="AK254" i="36" s="1"/>
  <c r="AK74" i="36"/>
  <c r="AJ113" i="36"/>
  <c r="AJ153" i="36" s="1"/>
  <c r="AL76" i="36"/>
  <c r="AK115" i="36"/>
  <c r="AK155" i="36" s="1"/>
  <c r="AM81" i="36"/>
  <c r="AL120" i="36"/>
  <c r="AL160" i="36" s="1"/>
  <c r="AL241" i="36" s="1"/>
  <c r="AK87" i="36"/>
  <c r="AJ126" i="36"/>
  <c r="AJ166" i="36" s="1"/>
  <c r="AJ247" i="36" s="1"/>
  <c r="AK83" i="36"/>
  <c r="AJ122" i="36"/>
  <c r="AJ162" i="36" s="1"/>
  <c r="AJ243" i="36" s="1"/>
  <c r="AK73" i="36"/>
  <c r="AJ112" i="36"/>
  <c r="AJ152" i="36" s="1"/>
  <c r="AL86" i="36"/>
  <c r="AK125" i="36"/>
  <c r="AK165" i="36" s="1"/>
  <c r="AK246" i="36" s="1"/>
  <c r="AL78" i="36"/>
  <c r="AK117" i="36"/>
  <c r="AK157" i="36" s="1"/>
  <c r="AK238" i="36" s="1"/>
  <c r="AK96" i="36"/>
  <c r="AJ135" i="36"/>
  <c r="AJ175" i="36" s="1"/>
  <c r="AJ256" i="36" s="1"/>
  <c r="C9" i="5"/>
  <c r="C10" i="5" s="1"/>
  <c r="C11" i="5" s="1"/>
  <c r="C12" i="5" s="1"/>
  <c r="C13" i="5" s="1"/>
  <c r="C14" i="5" s="1"/>
  <c r="AJ76" i="7"/>
  <c r="AJ77" i="7" s="1"/>
  <c r="AJ74" i="7"/>
  <c r="AK106" i="7"/>
  <c r="AK33" i="7"/>
  <c r="AK34" i="7" s="1"/>
  <c r="AK63" i="7"/>
  <c r="AL20" i="7"/>
  <c r="AK31" i="7"/>
  <c r="AJ119" i="7"/>
  <c r="AJ120" i="7" s="1"/>
  <c r="AJ117" i="7"/>
  <c r="AI149" i="36" l="1"/>
  <c r="AJ109" i="36"/>
  <c r="AJ174" i="36"/>
  <c r="AJ255" i="36" s="1"/>
  <c r="AK134" i="36"/>
  <c r="AI171" i="36"/>
  <c r="AI252" i="36" s="1"/>
  <c r="AJ131" i="36"/>
  <c r="AJ146" i="36"/>
  <c r="AK106" i="36"/>
  <c r="AJ140" i="36"/>
  <c r="AK100" i="36"/>
  <c r="AO59" i="36"/>
  <c r="AN98" i="36"/>
  <c r="AN138" i="36" s="1"/>
  <c r="AK139" i="36"/>
  <c r="AL99" i="36"/>
  <c r="AJ144" i="36"/>
  <c r="AK104" i="36"/>
  <c r="AN68" i="36"/>
  <c r="AN63" i="36"/>
  <c r="AM102" i="36"/>
  <c r="AM142" i="36" s="1"/>
  <c r="AJ141" i="36"/>
  <c r="AK101" i="36"/>
  <c r="AN66" i="36"/>
  <c r="AO60" i="36"/>
  <c r="AJ145" i="36"/>
  <c r="AK105" i="36"/>
  <c r="AJ147" i="36"/>
  <c r="AK107" i="36"/>
  <c r="AO61" i="36"/>
  <c r="AM64" i="36"/>
  <c r="AL103" i="36"/>
  <c r="AL143" i="36" s="1"/>
  <c r="AN70" i="36"/>
  <c r="AL69" i="36"/>
  <c r="AK108" i="36"/>
  <c r="AK148" i="36" s="1"/>
  <c r="AO67" i="36"/>
  <c r="AK164" i="36"/>
  <c r="AK245" i="36" s="1"/>
  <c r="AL124" i="36"/>
  <c r="AM89" i="36"/>
  <c r="AL128" i="36"/>
  <c r="AL168" i="36" s="1"/>
  <c r="AL249" i="36" s="1"/>
  <c r="AL74" i="36"/>
  <c r="AK113" i="36"/>
  <c r="AK153" i="36" s="1"/>
  <c r="AM84" i="36"/>
  <c r="AL123" i="36"/>
  <c r="AL163" i="36" s="1"/>
  <c r="AL244" i="36" s="1"/>
  <c r="AM76" i="36"/>
  <c r="AL115" i="36"/>
  <c r="AL155" i="36" s="1"/>
  <c r="AM93" i="36"/>
  <c r="AL132" i="36"/>
  <c r="AL172" i="36" s="1"/>
  <c r="AL253" i="36" s="1"/>
  <c r="AL73" i="36"/>
  <c r="AK112" i="36"/>
  <c r="AK152" i="36" s="1"/>
  <c r="AL96" i="36"/>
  <c r="AK135" i="36"/>
  <c r="AK175" i="36" s="1"/>
  <c r="AK256" i="36" s="1"/>
  <c r="AM80" i="36"/>
  <c r="AL119" i="36"/>
  <c r="AL159" i="36" s="1"/>
  <c r="AL240" i="36" s="1"/>
  <c r="AM86" i="36"/>
  <c r="AL125" i="36"/>
  <c r="AL165" i="36" s="1"/>
  <c r="AL246" i="36" s="1"/>
  <c r="AJ150" i="36"/>
  <c r="AK110" i="36"/>
  <c r="AM78" i="36"/>
  <c r="AL117" i="36"/>
  <c r="AL157" i="36" s="1"/>
  <c r="AL238" i="36" s="1"/>
  <c r="AL79" i="36"/>
  <c r="AK118" i="36"/>
  <c r="AK158" i="36" s="1"/>
  <c r="AK239" i="36" s="1"/>
  <c r="AO85" i="36"/>
  <c r="AM94" i="36"/>
  <c r="AL133" i="36"/>
  <c r="AL173" i="36" s="1"/>
  <c r="AL254" i="36" s="1"/>
  <c r="AL91" i="36"/>
  <c r="AK130" i="36"/>
  <c r="AK170" i="36" s="1"/>
  <c r="AK251" i="36" s="1"/>
  <c r="AL83" i="36"/>
  <c r="AK122" i="36"/>
  <c r="AK162" i="36" s="1"/>
  <c r="AK243" i="36" s="1"/>
  <c r="AN95" i="36"/>
  <c r="AL77" i="36"/>
  <c r="AK116" i="36"/>
  <c r="AK156" i="36" s="1"/>
  <c r="AM82" i="36"/>
  <c r="AL121" i="36"/>
  <c r="AL161" i="36" s="1"/>
  <c r="AL242" i="36" s="1"/>
  <c r="AL87" i="36"/>
  <c r="AK126" i="36"/>
  <c r="AK166" i="36" s="1"/>
  <c r="AK247" i="36" s="1"/>
  <c r="AM92" i="36"/>
  <c r="AO71" i="36"/>
  <c r="AM72" i="36"/>
  <c r="AL111" i="36"/>
  <c r="AL151" i="36" s="1"/>
  <c r="AN81" i="36"/>
  <c r="AM120" i="36"/>
  <c r="AM160" i="36" s="1"/>
  <c r="AM241" i="36" s="1"/>
  <c r="AL88" i="36"/>
  <c r="AK127" i="36"/>
  <c r="AK167" i="36" s="1"/>
  <c r="AK248" i="36" s="1"/>
  <c r="AM90" i="36"/>
  <c r="AL129" i="36"/>
  <c r="AL169" i="36" s="1"/>
  <c r="AL250" i="36" s="1"/>
  <c r="AM75" i="36"/>
  <c r="AL114" i="36"/>
  <c r="AL154" i="36" s="1"/>
  <c r="C20" i="5"/>
  <c r="C21" i="5" s="1"/>
  <c r="C22" i="5" s="1"/>
  <c r="C23" i="5" s="1"/>
  <c r="AK76" i="7"/>
  <c r="AK77" i="7" s="1"/>
  <c r="AK74" i="7"/>
  <c r="AK119" i="7"/>
  <c r="AK120" i="7" s="1"/>
  <c r="AK117" i="7"/>
  <c r="AM20" i="7"/>
  <c r="AL33" i="7"/>
  <c r="AL34" i="7" s="1"/>
  <c r="AL106" i="7"/>
  <c r="AL63" i="7"/>
  <c r="AL31" i="7"/>
  <c r="AJ149" i="36" l="1"/>
  <c r="AK109" i="36"/>
  <c r="AK174" i="36"/>
  <c r="AK255" i="36" s="1"/>
  <c r="AL134" i="36"/>
  <c r="AJ171" i="36"/>
  <c r="AJ252" i="36" s="1"/>
  <c r="AK131" i="36"/>
  <c r="AK146" i="36"/>
  <c r="AL106" i="36"/>
  <c r="AK140" i="36"/>
  <c r="AL100" i="36"/>
  <c r="AL139" i="36"/>
  <c r="AM99" i="36"/>
  <c r="AO98" i="36"/>
  <c r="AO138" i="36" s="1"/>
  <c r="AO66" i="36"/>
  <c r="AK141" i="36"/>
  <c r="AL101" i="36"/>
  <c r="AO63" i="36"/>
  <c r="AN102" i="36"/>
  <c r="AN142" i="36" s="1"/>
  <c r="AO68" i="36"/>
  <c r="AK147" i="36"/>
  <c r="AL107" i="36"/>
  <c r="AK144" i="36"/>
  <c r="AL104" i="36"/>
  <c r="AK145" i="36"/>
  <c r="AL105" i="36"/>
  <c r="AL108" i="36"/>
  <c r="AL148" i="36" s="1"/>
  <c r="AM69" i="36"/>
  <c r="AN64" i="36"/>
  <c r="AM103" i="36"/>
  <c r="AM143" i="36" s="1"/>
  <c r="AO70" i="36"/>
  <c r="AM79" i="36"/>
  <c r="AL118" i="36"/>
  <c r="AL158" i="36" s="1"/>
  <c r="AL239" i="36" s="1"/>
  <c r="AK150" i="36"/>
  <c r="AL110" i="36"/>
  <c r="AM73" i="36"/>
  <c r="AL112" i="36"/>
  <c r="AL152" i="36" s="1"/>
  <c r="AN93" i="36"/>
  <c r="AM132" i="36"/>
  <c r="AM172" i="36" s="1"/>
  <c r="AM253" i="36" s="1"/>
  <c r="AM88" i="36"/>
  <c r="AL127" i="36"/>
  <c r="AL167" i="36" s="1"/>
  <c r="AL248" i="36" s="1"/>
  <c r="AN76" i="36"/>
  <c r="AM115" i="36"/>
  <c r="AM155" i="36" s="1"/>
  <c r="AN84" i="36"/>
  <c r="AM123" i="36"/>
  <c r="AM163" i="36" s="1"/>
  <c r="AM244" i="36" s="1"/>
  <c r="AN75" i="36"/>
  <c r="AM114" i="36"/>
  <c r="AM154" i="36" s="1"/>
  <c r="AN80" i="36"/>
  <c r="AM119" i="36"/>
  <c r="AM159" i="36" s="1"/>
  <c r="AM240" i="36" s="1"/>
  <c r="AN90" i="36"/>
  <c r="AM129" i="36"/>
  <c r="AM169" i="36" s="1"/>
  <c r="AM250" i="36" s="1"/>
  <c r="AM77" i="36"/>
  <c r="AL116" i="36"/>
  <c r="AL156" i="36" s="1"/>
  <c r="AO81" i="36"/>
  <c r="AN120" i="36"/>
  <c r="AN160" i="36" s="1"/>
  <c r="AN241" i="36" s="1"/>
  <c r="AN86" i="36"/>
  <c r="AM125" i="36"/>
  <c r="AM165" i="36" s="1"/>
  <c r="AM246" i="36" s="1"/>
  <c r="AM87" i="36"/>
  <c r="AL126" i="36"/>
  <c r="AL166" i="36" s="1"/>
  <c r="AL247" i="36" s="1"/>
  <c r="AN82" i="36"/>
  <c r="AM121" i="36"/>
  <c r="AM161" i="36" s="1"/>
  <c r="AM242" i="36" s="1"/>
  <c r="AN78" i="36"/>
  <c r="AM117" i="36"/>
  <c r="AM157" i="36" s="1"/>
  <c r="AM238" i="36" s="1"/>
  <c r="AO95" i="36"/>
  <c r="AN72" i="36"/>
  <c r="AM111" i="36"/>
  <c r="AM151" i="36" s="1"/>
  <c r="AM83" i="36"/>
  <c r="AL122" i="36"/>
  <c r="AL162" i="36" s="1"/>
  <c r="AL243" i="36" s="1"/>
  <c r="AM74" i="36"/>
  <c r="AL113" i="36"/>
  <c r="AL153" i="36" s="1"/>
  <c r="AM91" i="36"/>
  <c r="AL130" i="36"/>
  <c r="AL170" i="36" s="1"/>
  <c r="AL251" i="36" s="1"/>
  <c r="AN89" i="36"/>
  <c r="AM128" i="36"/>
  <c r="AM168" i="36" s="1"/>
  <c r="AM249" i="36" s="1"/>
  <c r="AL164" i="36"/>
  <c r="AL245" i="36" s="1"/>
  <c r="AM124" i="36"/>
  <c r="AN92" i="36"/>
  <c r="AN94" i="36"/>
  <c r="AM133" i="36"/>
  <c r="AM173" i="36" s="1"/>
  <c r="AM254" i="36" s="1"/>
  <c r="AM96" i="36"/>
  <c r="AL135" i="36"/>
  <c r="AL175" i="36" s="1"/>
  <c r="AL256" i="36" s="1"/>
  <c r="C24" i="5"/>
  <c r="C30" i="5" s="1"/>
  <c r="B65" i="5" s="1"/>
  <c r="AL119" i="7"/>
  <c r="AL120" i="7" s="1"/>
  <c r="AL117" i="7"/>
  <c r="AN20" i="7"/>
  <c r="AM63" i="7"/>
  <c r="AM33" i="7"/>
  <c r="AM34" i="7" s="1"/>
  <c r="AM106" i="7"/>
  <c r="AM31" i="7"/>
  <c r="AL76" i="7"/>
  <c r="AL77" i="7" s="1"/>
  <c r="AL74" i="7"/>
  <c r="AK149" i="36" l="1"/>
  <c r="AL109" i="36"/>
  <c r="AL174" i="36"/>
  <c r="AL255" i="36" s="1"/>
  <c r="AM134" i="36"/>
  <c r="AK171" i="36"/>
  <c r="AK252" i="36" s="1"/>
  <c r="AL131" i="36"/>
  <c r="AL146" i="36"/>
  <c r="AM106" i="36"/>
  <c r="AL140" i="36"/>
  <c r="AM100" i="36"/>
  <c r="B78" i="5"/>
  <c r="AN52" i="5"/>
  <c r="P52" i="5"/>
  <c r="E52" i="5"/>
  <c r="AC52" i="5"/>
  <c r="AM139" i="36"/>
  <c r="AN99" i="36"/>
  <c r="Y52" i="5"/>
  <c r="AG52" i="5"/>
  <c r="AD52" i="5"/>
  <c r="AL52" i="5"/>
  <c r="R52" i="5"/>
  <c r="AI52" i="5"/>
  <c r="T52" i="5"/>
  <c r="W52" i="5"/>
  <c r="L52" i="5"/>
  <c r="Q52" i="5"/>
  <c r="B52" i="5"/>
  <c r="F52" i="5"/>
  <c r="O52" i="5"/>
  <c r="AE52" i="5"/>
  <c r="G52" i="5"/>
  <c r="D52" i="5"/>
  <c r="AJ52" i="5"/>
  <c r="AF52" i="5"/>
  <c r="N52" i="5"/>
  <c r="AA52" i="5"/>
  <c r="AO52" i="5"/>
  <c r="I52" i="5"/>
  <c r="X52" i="5"/>
  <c r="AB52" i="5"/>
  <c r="M52" i="5"/>
  <c r="J52" i="5"/>
  <c r="V52" i="5"/>
  <c r="AM52" i="5"/>
  <c r="K52" i="5"/>
  <c r="H52" i="5"/>
  <c r="AK52" i="5"/>
  <c r="S52" i="5"/>
  <c r="C52" i="5"/>
  <c r="AH52" i="5"/>
  <c r="U52" i="5"/>
  <c r="Z52" i="5"/>
  <c r="AL147" i="36"/>
  <c r="AM107" i="36"/>
  <c r="AO102" i="36"/>
  <c r="AO142" i="36" s="1"/>
  <c r="AL141" i="36"/>
  <c r="AM101" i="36"/>
  <c r="AL144" i="36"/>
  <c r="AM104" i="36"/>
  <c r="AL145" i="36"/>
  <c r="AM105" i="36"/>
  <c r="AO64" i="36"/>
  <c r="AN103" i="36"/>
  <c r="AN143" i="36" s="1"/>
  <c r="AN69" i="36"/>
  <c r="AM108" i="36"/>
  <c r="AM148" i="36" s="1"/>
  <c r="AO86" i="36"/>
  <c r="AN125" i="36"/>
  <c r="AN165" i="36" s="1"/>
  <c r="AN246" i="36" s="1"/>
  <c r="AN74" i="36"/>
  <c r="AM113" i="36"/>
  <c r="AM153" i="36" s="1"/>
  <c r="AN83" i="36"/>
  <c r="AM122" i="36"/>
  <c r="AM162" i="36" s="1"/>
  <c r="AM243" i="36" s="1"/>
  <c r="AM164" i="36"/>
  <c r="AM245" i="36" s="1"/>
  <c r="AN124" i="36"/>
  <c r="AO84" i="36"/>
  <c r="AN123" i="36"/>
  <c r="AN163" i="36" s="1"/>
  <c r="AN244" i="36" s="1"/>
  <c r="AO76" i="36"/>
  <c r="AN115" i="36"/>
  <c r="AN155" i="36" s="1"/>
  <c r="AN88" i="36"/>
  <c r="AM127" i="36"/>
  <c r="AM167" i="36" s="1"/>
  <c r="AM248" i="36" s="1"/>
  <c r="AN77" i="36"/>
  <c r="AM116" i="36"/>
  <c r="AM156" i="36" s="1"/>
  <c r="AL150" i="36"/>
  <c r="AM110" i="36"/>
  <c r="AO93" i="36"/>
  <c r="AN132" i="36"/>
  <c r="AN172" i="36" s="1"/>
  <c r="AN253" i="36" s="1"/>
  <c r="AO80" i="36"/>
  <c r="AN119" i="36"/>
  <c r="AN159" i="36" s="1"/>
  <c r="AN240" i="36" s="1"/>
  <c r="AO90" i="36"/>
  <c r="AN129" i="36"/>
  <c r="AN169" i="36" s="1"/>
  <c r="AN250" i="36" s="1"/>
  <c r="AN87" i="36"/>
  <c r="AM126" i="36"/>
  <c r="AM166" i="36" s="1"/>
  <c r="AM247" i="36" s="1"/>
  <c r="AO94" i="36"/>
  <c r="AN133" i="36"/>
  <c r="AN173" i="36" s="1"/>
  <c r="AN254" i="36" s="1"/>
  <c r="AO82" i="36"/>
  <c r="AN121" i="36"/>
  <c r="AN161" i="36" s="1"/>
  <c r="AN242" i="36" s="1"/>
  <c r="AO75" i="36"/>
  <c r="AN114" i="36"/>
  <c r="AN154" i="36" s="1"/>
  <c r="AN79" i="36"/>
  <c r="AM118" i="36"/>
  <c r="AM158" i="36" s="1"/>
  <c r="AM239" i="36" s="1"/>
  <c r="AN96" i="36"/>
  <c r="AM135" i="36"/>
  <c r="AM175" i="36" s="1"/>
  <c r="AM256" i="36" s="1"/>
  <c r="AO120" i="36"/>
  <c r="AO160" i="36" s="1"/>
  <c r="AO241" i="36" s="1"/>
  <c r="AO72" i="36"/>
  <c r="AN111" i="36"/>
  <c r="AN151" i="36" s="1"/>
  <c r="AO92" i="36"/>
  <c r="AN73" i="36"/>
  <c r="AM112" i="36"/>
  <c r="AM152" i="36" s="1"/>
  <c r="AO78" i="36"/>
  <c r="AN117" i="36"/>
  <c r="AN157" i="36" s="1"/>
  <c r="AN238" i="36" s="1"/>
  <c r="AO89" i="36"/>
  <c r="AN128" i="36"/>
  <c r="AN168" i="36" s="1"/>
  <c r="AN249" i="36" s="1"/>
  <c r="AN91" i="36"/>
  <c r="AM130" i="36"/>
  <c r="AM170" i="36" s="1"/>
  <c r="AM251" i="36" s="1"/>
  <c r="AN63" i="7"/>
  <c r="AN33" i="7"/>
  <c r="AN34" i="7" s="1"/>
  <c r="AO20" i="7"/>
  <c r="AN106" i="7"/>
  <c r="AN31" i="7"/>
  <c r="AM76" i="7"/>
  <c r="AM77" i="7" s="1"/>
  <c r="AM74" i="7"/>
  <c r="AM119" i="7"/>
  <c r="AM120" i="7" s="1"/>
  <c r="AM117" i="7"/>
  <c r="AL149" i="36" l="1"/>
  <c r="AM109" i="36"/>
  <c r="AM174" i="36"/>
  <c r="AM255" i="36" s="1"/>
  <c r="AN134" i="36"/>
  <c r="AL171" i="36"/>
  <c r="AL252" i="36" s="1"/>
  <c r="AM131" i="36"/>
  <c r="AM146" i="36"/>
  <c r="AN106" i="36"/>
  <c r="AM140" i="36"/>
  <c r="AN100" i="36"/>
  <c r="AN139" i="36"/>
  <c r="AO99" i="36"/>
  <c r="AO139" i="36" s="1"/>
  <c r="AM145" i="36"/>
  <c r="AN105" i="36"/>
  <c r="AM144" i="36"/>
  <c r="AN104" i="36"/>
  <c r="AM141" i="36"/>
  <c r="AN101" i="36"/>
  <c r="AM147" i="36"/>
  <c r="AN107" i="36"/>
  <c r="AO117" i="36"/>
  <c r="AO157" i="36" s="1"/>
  <c r="AO238" i="36" s="1"/>
  <c r="AO133" i="36"/>
  <c r="AO173" i="36" s="1"/>
  <c r="AO254" i="36" s="1"/>
  <c r="AO69" i="36"/>
  <c r="AN108" i="36"/>
  <c r="AN148" i="36" s="1"/>
  <c r="AO111" i="36"/>
  <c r="AO151" i="36" s="1"/>
  <c r="AO115" i="36"/>
  <c r="AO155" i="36" s="1"/>
  <c r="AO103" i="36"/>
  <c r="AO143" i="36" s="1"/>
  <c r="AO88" i="36"/>
  <c r="AN127" i="36"/>
  <c r="AN167" i="36" s="1"/>
  <c r="AN248" i="36" s="1"/>
  <c r="AN164" i="36"/>
  <c r="AN245" i="36" s="1"/>
  <c r="AO124" i="36"/>
  <c r="AO164" i="36" s="1"/>
  <c r="AO245" i="36" s="1"/>
  <c r="AO119" i="36"/>
  <c r="AO159" i="36" s="1"/>
  <c r="AO240" i="36" s="1"/>
  <c r="AO79" i="36"/>
  <c r="AN118" i="36"/>
  <c r="AN158" i="36" s="1"/>
  <c r="AN239" i="36" s="1"/>
  <c r="AO91" i="36"/>
  <c r="AN130" i="36"/>
  <c r="AN170" i="36" s="1"/>
  <c r="AN251" i="36" s="1"/>
  <c r="AO132" i="36"/>
  <c r="AO172" i="36" s="1"/>
  <c r="AO253" i="36" s="1"/>
  <c r="AO87" i="36"/>
  <c r="AN126" i="36"/>
  <c r="AN166" i="36" s="1"/>
  <c r="AN247" i="36" s="1"/>
  <c r="AO129" i="36"/>
  <c r="AO169" i="36" s="1"/>
  <c r="AO250" i="36" s="1"/>
  <c r="AO123" i="36"/>
  <c r="AO163" i="36" s="1"/>
  <c r="AO244" i="36" s="1"/>
  <c r="AO96" i="36"/>
  <c r="AN135" i="36"/>
  <c r="AN175" i="36" s="1"/>
  <c r="AN256" i="36" s="1"/>
  <c r="AO128" i="36"/>
  <c r="AO168" i="36" s="1"/>
  <c r="AO249" i="36" s="1"/>
  <c r="AO83" i="36"/>
  <c r="AN122" i="36"/>
  <c r="AN162" i="36" s="1"/>
  <c r="AN243" i="36" s="1"/>
  <c r="AO114" i="36"/>
  <c r="AO154" i="36" s="1"/>
  <c r="AM150" i="36"/>
  <c r="AN110" i="36"/>
  <c r="AO74" i="36"/>
  <c r="AN113" i="36"/>
  <c r="AN153" i="36" s="1"/>
  <c r="AO121" i="36"/>
  <c r="AO161" i="36" s="1"/>
  <c r="AO242" i="36" s="1"/>
  <c r="AO73" i="36"/>
  <c r="AN112" i="36"/>
  <c r="AN152" i="36" s="1"/>
  <c r="AO77" i="36"/>
  <c r="AN116" i="36"/>
  <c r="AN156" i="36" s="1"/>
  <c r="AO125" i="36"/>
  <c r="AO165" i="36" s="1"/>
  <c r="AO246" i="36" s="1"/>
  <c r="AN119" i="7"/>
  <c r="AN120" i="7" s="1"/>
  <c r="AN117" i="7"/>
  <c r="AO63" i="7"/>
  <c r="AO33" i="7"/>
  <c r="AO34" i="7" s="1"/>
  <c r="AO106" i="7"/>
  <c r="AP20" i="7"/>
  <c r="AO31" i="7"/>
  <c r="AN76" i="7"/>
  <c r="AN77" i="7" s="1"/>
  <c r="AN74" i="7"/>
  <c r="AM149" i="36" l="1"/>
  <c r="AN109" i="36"/>
  <c r="AN174" i="36"/>
  <c r="AN255" i="36" s="1"/>
  <c r="AO134" i="36"/>
  <c r="AO174" i="36" s="1"/>
  <c r="AO255" i="36" s="1"/>
  <c r="AM171" i="36"/>
  <c r="AM252" i="36" s="1"/>
  <c r="AN131" i="36"/>
  <c r="AN146" i="36"/>
  <c r="AO106" i="36"/>
  <c r="AO146" i="36" s="1"/>
  <c r="AN140" i="36"/>
  <c r="AO100" i="36"/>
  <c r="AO140" i="36" s="1"/>
  <c r="AO113" i="36"/>
  <c r="AO153" i="36" s="1"/>
  <c r="AN147" i="36"/>
  <c r="AO107" i="36"/>
  <c r="AO147" i="36" s="1"/>
  <c r="AN141" i="36"/>
  <c r="AO101" i="36"/>
  <c r="AO141" i="36" s="1"/>
  <c r="AN144" i="36"/>
  <c r="AO104" i="36"/>
  <c r="AO144" i="36" s="1"/>
  <c r="AN145" i="36"/>
  <c r="AO105" i="36"/>
  <c r="AO145" i="36" s="1"/>
  <c r="AO108" i="36"/>
  <c r="AO148" i="36" s="1"/>
  <c r="AO112" i="36"/>
  <c r="AO152" i="36" s="1"/>
  <c r="AO126" i="36"/>
  <c r="AO166" i="36" s="1"/>
  <c r="AO247" i="36" s="1"/>
  <c r="AN150" i="36"/>
  <c r="AO110" i="36"/>
  <c r="AO150" i="36" s="1"/>
  <c r="AO130" i="36"/>
  <c r="AO170" i="36" s="1"/>
  <c r="AO251" i="36" s="1"/>
  <c r="AO118" i="36"/>
  <c r="AO158" i="36" s="1"/>
  <c r="AO239" i="36" s="1"/>
  <c r="AO122" i="36"/>
  <c r="AO162" i="36" s="1"/>
  <c r="AO243" i="36" s="1"/>
  <c r="AO135" i="36"/>
  <c r="AO175" i="36" s="1"/>
  <c r="AO256" i="36" s="1"/>
  <c r="AO116" i="36"/>
  <c r="AO156" i="36" s="1"/>
  <c r="AO127" i="36"/>
  <c r="AO167" i="36" s="1"/>
  <c r="AO248" i="36" s="1"/>
  <c r="AO76" i="7"/>
  <c r="AO77" i="7" s="1"/>
  <c r="AO74" i="7"/>
  <c r="AO119" i="7"/>
  <c r="AO120" i="7" s="1"/>
  <c r="AO117" i="7"/>
  <c r="AP106" i="7"/>
  <c r="AP33" i="7"/>
  <c r="AP34" i="7" s="1"/>
  <c r="AP63" i="7"/>
  <c r="AQ20" i="7"/>
  <c r="AP31" i="7"/>
  <c r="AN149" i="36" l="1"/>
  <c r="AO109" i="36"/>
  <c r="AO149" i="36" s="1"/>
  <c r="AN171" i="36"/>
  <c r="AN252" i="36" s="1"/>
  <c r="AO131" i="36"/>
  <c r="AO171" i="36" s="1"/>
  <c r="AO252" i="36" s="1"/>
  <c r="AQ25" i="7"/>
  <c r="AQ26" i="7" s="1"/>
  <c r="AR20" i="7"/>
  <c r="AQ63" i="7"/>
  <c r="AQ106" i="7"/>
  <c r="AQ33" i="7"/>
  <c r="AQ34" i="7" s="1"/>
  <c r="AQ31" i="7"/>
  <c r="AP76" i="7"/>
  <c r="AP77" i="7" s="1"/>
  <c r="AP74" i="7"/>
  <c r="AP119" i="7"/>
  <c r="AP120" i="7" s="1"/>
  <c r="AP117" i="7"/>
  <c r="AQ68" i="7" l="1"/>
  <c r="AQ69" i="7" s="1"/>
  <c r="AQ76" i="7"/>
  <c r="AQ77" i="7" s="1"/>
  <c r="AQ74" i="7"/>
  <c r="AR63" i="7"/>
  <c r="AR106" i="7"/>
  <c r="AS20" i="7"/>
  <c r="AR25" i="7"/>
  <c r="AR26" i="7" s="1"/>
  <c r="AR33" i="7"/>
  <c r="AR34" i="7" s="1"/>
  <c r="AR31" i="7"/>
  <c r="AQ119" i="7"/>
  <c r="AQ120" i="7" s="1"/>
  <c r="AQ111" i="7"/>
  <c r="AQ112" i="7" s="1"/>
  <c r="AQ117" i="7"/>
  <c r="AR111" i="7" l="1"/>
  <c r="AR112" i="7" s="1"/>
  <c r="AR119" i="7"/>
  <c r="AR120" i="7" s="1"/>
  <c r="AR117" i="7"/>
  <c r="AR76" i="7"/>
  <c r="AR77" i="7" s="1"/>
  <c r="AR68" i="7"/>
  <c r="AR69" i="7" s="1"/>
  <c r="AR74" i="7"/>
  <c r="AT20" i="7"/>
  <c r="AS63" i="7"/>
  <c r="AS25" i="7"/>
  <c r="AS26" i="7" s="1"/>
  <c r="AS33" i="7"/>
  <c r="AS34" i="7" s="1"/>
  <c r="AS106" i="7"/>
  <c r="AS31" i="7"/>
  <c r="AS111" i="7" l="1"/>
  <c r="AS112" i="7" s="1"/>
  <c r="AS119" i="7"/>
  <c r="AS120" i="7" s="1"/>
  <c r="AS117" i="7"/>
  <c r="AS76" i="7"/>
  <c r="AS77" i="7" s="1"/>
  <c r="AS68" i="7"/>
  <c r="AS69" i="7" s="1"/>
  <c r="AS74" i="7"/>
  <c r="AU20" i="7"/>
  <c r="AT63" i="7"/>
  <c r="AT33" i="7"/>
  <c r="AT34" i="7" s="1"/>
  <c r="AT106" i="7"/>
  <c r="AT25" i="7"/>
  <c r="AT26" i="7" s="1"/>
  <c r="AT31" i="7"/>
  <c r="AT119" i="7" l="1"/>
  <c r="AT120" i="7" s="1"/>
  <c r="AT111" i="7"/>
  <c r="AT112" i="7" s="1"/>
  <c r="AT117" i="7"/>
  <c r="AT76" i="7"/>
  <c r="AT77" i="7" s="1"/>
  <c r="AT68" i="7"/>
  <c r="AT69" i="7" s="1"/>
  <c r="AT74" i="7"/>
  <c r="AU25" i="7"/>
  <c r="AU26" i="7" s="1"/>
  <c r="AU33" i="7"/>
  <c r="AU34" i="7" s="1"/>
  <c r="AU63" i="7"/>
  <c r="AU106" i="7"/>
  <c r="AV20" i="7"/>
  <c r="AU31" i="7"/>
  <c r="AV63" i="7" l="1"/>
  <c r="AW20" i="7"/>
  <c r="AV25" i="7"/>
  <c r="AV26" i="7" s="1"/>
  <c r="AV106" i="7"/>
  <c r="AV33" i="7"/>
  <c r="AV34" i="7" s="1"/>
  <c r="AV31" i="7"/>
  <c r="AU111" i="7"/>
  <c r="AU112" i="7" s="1"/>
  <c r="AU119" i="7"/>
  <c r="AU120" i="7" s="1"/>
  <c r="AU117" i="7"/>
  <c r="AU76" i="7"/>
  <c r="AU77" i="7" s="1"/>
  <c r="AU68" i="7"/>
  <c r="AU69" i="7" s="1"/>
  <c r="AU74" i="7"/>
  <c r="AV111" i="7" l="1"/>
  <c r="AV112" i="7" s="1"/>
  <c r="AV119" i="7"/>
  <c r="AV120" i="7" s="1"/>
  <c r="AV117" i="7"/>
  <c r="AW25" i="7"/>
  <c r="AW26" i="7" s="1"/>
  <c r="AW33" i="7"/>
  <c r="AW34" i="7" s="1"/>
  <c r="AW106" i="7"/>
  <c r="AW63" i="7"/>
  <c r="AX20" i="7"/>
  <c r="AW31" i="7"/>
  <c r="AV76" i="7"/>
  <c r="AV77" i="7" s="1"/>
  <c r="AV68" i="7"/>
  <c r="AV69" i="7" s="1"/>
  <c r="AV74" i="7"/>
  <c r="AW76" i="7" l="1"/>
  <c r="AW77" i="7" s="1"/>
  <c r="AW68" i="7"/>
  <c r="AW69" i="7" s="1"/>
  <c r="AW74" i="7"/>
  <c r="AW119" i="7"/>
  <c r="AW120" i="7" s="1"/>
  <c r="AW111" i="7"/>
  <c r="AW112" i="7" s="1"/>
  <c r="AW117" i="7"/>
  <c r="AY20" i="7"/>
  <c r="AX63" i="7"/>
  <c r="AX33" i="7"/>
  <c r="AX34" i="7" s="1"/>
  <c r="AX106" i="7"/>
  <c r="AX25" i="7"/>
  <c r="AX26" i="7" s="1"/>
  <c r="AX31" i="7"/>
  <c r="AX119" i="7" l="1"/>
  <c r="AX120" i="7" s="1"/>
  <c r="AX111" i="7"/>
  <c r="AX112" i="7" s="1"/>
  <c r="AX117" i="7"/>
  <c r="AX76" i="7"/>
  <c r="AX77" i="7" s="1"/>
  <c r="AX68" i="7"/>
  <c r="AX69" i="7" s="1"/>
  <c r="AX74" i="7"/>
  <c r="AY63" i="7"/>
  <c r="AY33" i="7"/>
  <c r="AY34" i="7" s="1"/>
  <c r="AZ20" i="7"/>
  <c r="AY25" i="7"/>
  <c r="AY26" i="7" s="1"/>
  <c r="AY106" i="7"/>
  <c r="AY31" i="7"/>
  <c r="AY111" i="7" l="1"/>
  <c r="AY112" i="7" s="1"/>
  <c r="AY119" i="7"/>
  <c r="AY120" i="7" s="1"/>
  <c r="AY117" i="7"/>
  <c r="AY68" i="7"/>
  <c r="AY69" i="7" s="1"/>
  <c r="AY76" i="7"/>
  <c r="AY77" i="7" s="1"/>
  <c r="AY74" i="7"/>
  <c r="AZ106" i="7"/>
  <c r="AZ33" i="7"/>
  <c r="AZ34" i="7" s="1"/>
  <c r="AZ63" i="7"/>
  <c r="AZ25" i="7"/>
  <c r="AZ26" i="7" s="1"/>
  <c r="BA20" i="7"/>
  <c r="AZ31" i="7"/>
  <c r="AZ68" i="7" l="1"/>
  <c r="AZ69" i="7" s="1"/>
  <c r="AZ76" i="7"/>
  <c r="AZ77" i="7" s="1"/>
  <c r="AZ74" i="7"/>
  <c r="BA33" i="7"/>
  <c r="BA34" i="7" s="1"/>
  <c r="BA63" i="7"/>
  <c r="BA106" i="7"/>
  <c r="BA25" i="7"/>
  <c r="BA26" i="7" s="1"/>
  <c r="BB20" i="7"/>
  <c r="BA31" i="7"/>
  <c r="AZ111" i="7"/>
  <c r="AZ112" i="7" s="1"/>
  <c r="AZ119" i="7"/>
  <c r="AZ120" i="7" s="1"/>
  <c r="AZ117" i="7"/>
  <c r="BB33" i="7" l="1"/>
  <c r="BB34" i="7" s="1"/>
  <c r="BB63" i="7"/>
  <c r="BB106" i="7"/>
  <c r="BC20" i="7"/>
  <c r="BB25" i="7"/>
  <c r="BB26" i="7" s="1"/>
  <c r="BB31" i="7"/>
  <c r="BA111" i="7"/>
  <c r="BA112" i="7" s="1"/>
  <c r="BA119" i="7"/>
  <c r="BA120" i="7" s="1"/>
  <c r="BA117" i="7"/>
  <c r="BA76" i="7"/>
  <c r="BA77" i="7" s="1"/>
  <c r="BA68" i="7"/>
  <c r="BA69" i="7" s="1"/>
  <c r="BA74" i="7"/>
  <c r="BD20" i="7" l="1"/>
  <c r="BC25" i="7"/>
  <c r="BC26" i="7" s="1"/>
  <c r="BC33" i="7"/>
  <c r="BC34" i="7" s="1"/>
  <c r="BC106" i="7"/>
  <c r="BC63" i="7"/>
  <c r="BC31" i="7"/>
  <c r="BB111" i="7"/>
  <c r="BB112" i="7" s="1"/>
  <c r="BB119" i="7"/>
  <c r="BB120" i="7" s="1"/>
  <c r="BB117" i="7"/>
  <c r="BB76" i="7"/>
  <c r="BB77" i="7" s="1"/>
  <c r="BB68" i="7"/>
  <c r="BB69" i="7" s="1"/>
  <c r="BB74" i="7"/>
  <c r="BE20" i="7" l="1"/>
  <c r="BD25" i="7"/>
  <c r="BD26" i="7" s="1"/>
  <c r="BD33" i="7"/>
  <c r="BD34" i="7" s="1"/>
  <c r="BD63" i="7"/>
  <c r="BD106" i="7"/>
  <c r="BD31" i="7"/>
  <c r="BC68" i="7"/>
  <c r="BC69" i="7" s="1"/>
  <c r="BC76" i="7"/>
  <c r="BC77" i="7" s="1"/>
  <c r="BC74" i="7"/>
  <c r="BC119" i="7"/>
  <c r="BC120" i="7" s="1"/>
  <c r="BC111" i="7"/>
  <c r="BC112" i="7" s="1"/>
  <c r="BC117" i="7"/>
  <c r="BD111" i="7" l="1"/>
  <c r="BD112" i="7" s="1"/>
  <c r="BD119" i="7"/>
  <c r="BD120" i="7" s="1"/>
  <c r="BD117" i="7"/>
  <c r="BD68" i="7"/>
  <c r="BD69" i="7" s="1"/>
  <c r="BD76" i="7"/>
  <c r="BD77" i="7" s="1"/>
  <c r="BD74" i="7"/>
  <c r="BE25" i="7"/>
  <c r="BE26" i="7" s="1"/>
  <c r="BE33" i="7"/>
  <c r="BE34" i="7" s="1"/>
  <c r="BE106" i="7"/>
  <c r="BE63" i="7"/>
  <c r="BF20" i="7"/>
  <c r="BE31" i="7"/>
  <c r="BE119" i="7" l="1"/>
  <c r="BE120" i="7" s="1"/>
  <c r="BE111" i="7"/>
  <c r="BE112" i="7" s="1"/>
  <c r="BE117" i="7"/>
  <c r="BF106" i="7"/>
  <c r="BF33" i="7"/>
  <c r="BF34" i="7" s="1"/>
  <c r="BF25" i="7"/>
  <c r="BF26" i="7" s="1"/>
  <c r="BG20" i="7"/>
  <c r="BF63" i="7"/>
  <c r="BF31" i="7"/>
  <c r="BE76" i="7"/>
  <c r="BE77" i="7" s="1"/>
  <c r="BE68" i="7"/>
  <c r="BE69" i="7" s="1"/>
  <c r="BE74" i="7"/>
  <c r="BF119" i="7" l="1"/>
  <c r="BF120" i="7" s="1"/>
  <c r="BF111" i="7"/>
  <c r="BF112" i="7" s="1"/>
  <c r="BF117" i="7"/>
  <c r="BF68" i="7"/>
  <c r="BF69" i="7" s="1"/>
  <c r="BF76" i="7"/>
  <c r="BF77" i="7" s="1"/>
  <c r="BF74" i="7"/>
  <c r="BH20" i="7"/>
  <c r="BG63" i="7"/>
  <c r="BG106" i="7"/>
  <c r="BG25" i="7"/>
  <c r="BG26" i="7" s="1"/>
  <c r="BG33" i="7"/>
  <c r="BG34" i="7" s="1"/>
  <c r="BG31" i="7"/>
  <c r="BG76" i="7" l="1"/>
  <c r="BG77" i="7" s="1"/>
  <c r="BG68" i="7"/>
  <c r="BG69" i="7" s="1"/>
  <c r="BG74" i="7"/>
  <c r="BH106" i="7"/>
  <c r="BH25" i="7"/>
  <c r="BH26" i="7" s="1"/>
  <c r="BH63" i="7"/>
  <c r="BI20" i="7"/>
  <c r="BH33" i="7"/>
  <c r="BH34" i="7" s="1"/>
  <c r="BH31" i="7"/>
  <c r="BG111" i="7"/>
  <c r="BG112" i="7" s="1"/>
  <c r="BG119" i="7"/>
  <c r="BG120" i="7" s="1"/>
  <c r="BG117" i="7"/>
  <c r="BH76" i="7" l="1"/>
  <c r="BH77" i="7" s="1"/>
  <c r="BH68" i="7"/>
  <c r="BH69" i="7" s="1"/>
  <c r="BH74" i="7"/>
  <c r="BH119" i="7"/>
  <c r="BH120" i="7" s="1"/>
  <c r="BH111" i="7"/>
  <c r="BH112" i="7" s="1"/>
  <c r="BH117" i="7"/>
  <c r="BJ20" i="7"/>
  <c r="BI63" i="7"/>
  <c r="BI33" i="7"/>
  <c r="BI34" i="7" s="1"/>
  <c r="BI25" i="7"/>
  <c r="BI26" i="7" s="1"/>
  <c r="BI106" i="7"/>
  <c r="BI31" i="7"/>
  <c r="BI76" i="7" l="1"/>
  <c r="BI77" i="7" s="1"/>
  <c r="BI68" i="7"/>
  <c r="BI69" i="7" s="1"/>
  <c r="BI74" i="7"/>
  <c r="BJ63" i="7"/>
  <c r="BJ106" i="7"/>
  <c r="BK20" i="7"/>
  <c r="BL20" i="7" s="1"/>
  <c r="BJ25" i="7"/>
  <c r="BJ26" i="7" s="1"/>
  <c r="BJ33" i="7"/>
  <c r="BJ34" i="7" s="1"/>
  <c r="BJ31" i="7"/>
  <c r="BI119" i="7"/>
  <c r="BI120" i="7" s="1"/>
  <c r="BI111" i="7"/>
  <c r="BI112" i="7" s="1"/>
  <c r="BI117" i="7"/>
  <c r="BL106" i="7" l="1"/>
  <c r="BL33" i="7"/>
  <c r="BL25" i="7"/>
  <c r="BL26" i="7" s="1"/>
  <c r="BM20" i="7"/>
  <c r="BL63" i="7"/>
  <c r="BK25" i="7"/>
  <c r="BK26" i="7" s="1"/>
  <c r="BK63" i="7"/>
  <c r="BK106" i="7"/>
  <c r="BK33" i="7"/>
  <c r="BK34" i="7" s="1"/>
  <c r="BK31" i="7"/>
  <c r="BL31" i="7" s="1"/>
  <c r="BJ68" i="7"/>
  <c r="BJ69" i="7" s="1"/>
  <c r="BJ76" i="7"/>
  <c r="BJ77" i="7" s="1"/>
  <c r="BJ74" i="7"/>
  <c r="BJ111" i="7"/>
  <c r="BJ112" i="7" s="1"/>
  <c r="BJ119" i="7"/>
  <c r="BJ120" i="7" s="1"/>
  <c r="BJ117" i="7"/>
  <c r="BL68" i="7" l="1"/>
  <c r="BL69" i="7" s="1"/>
  <c r="BL76" i="7"/>
  <c r="BN20" i="7"/>
  <c r="BM63" i="7"/>
  <c r="BM106" i="7"/>
  <c r="BM33" i="7"/>
  <c r="BM34" i="7" s="1"/>
  <c r="BM25" i="7"/>
  <c r="BM26" i="7" s="1"/>
  <c r="BM31" i="7"/>
  <c r="BL34" i="7"/>
  <c r="BL119" i="7"/>
  <c r="BL111" i="7"/>
  <c r="BL112" i="7" s="1"/>
  <c r="BK111" i="7"/>
  <c r="BK112" i="7" s="1"/>
  <c r="BK119" i="7"/>
  <c r="BK120" i="7" s="1"/>
  <c r="BK117" i="7"/>
  <c r="BL117" i="7" s="1"/>
  <c r="BK68" i="7"/>
  <c r="BK69" i="7" s="1"/>
  <c r="BK76" i="7"/>
  <c r="BK77" i="7" s="1"/>
  <c r="BK74" i="7"/>
  <c r="BL74" i="7" s="1"/>
  <c r="BN63" i="7" l="1"/>
  <c r="BN25" i="7"/>
  <c r="BN26" i="7" s="1"/>
  <c r="BN106" i="7"/>
  <c r="BN33" i="7"/>
  <c r="BN34" i="7" s="1"/>
  <c r="BO20" i="7"/>
  <c r="BN31" i="7"/>
  <c r="BM119" i="7"/>
  <c r="BM120" i="7" s="1"/>
  <c r="BM111" i="7"/>
  <c r="BM112" i="7" s="1"/>
  <c r="BM117" i="7"/>
  <c r="BM68" i="7"/>
  <c r="BM69" i="7" s="1"/>
  <c r="BM76" i="7"/>
  <c r="BM77" i="7" s="1"/>
  <c r="BM74" i="7"/>
  <c r="BL77" i="7"/>
  <c r="BL120" i="7"/>
  <c r="BP20" i="7" l="1"/>
  <c r="BQ20" i="7" s="1"/>
  <c r="BO106" i="7"/>
  <c r="BO63" i="7"/>
  <c r="BO33" i="7"/>
  <c r="BO34" i="7" s="1"/>
  <c r="BO25" i="7"/>
  <c r="BO26" i="7" s="1"/>
  <c r="BO31" i="7"/>
  <c r="BN119" i="7"/>
  <c r="BN120" i="7" s="1"/>
  <c r="BN111" i="7"/>
  <c r="BN112" i="7" s="1"/>
  <c r="BN117" i="7"/>
  <c r="BN68" i="7"/>
  <c r="BN69" i="7" s="1"/>
  <c r="BN76" i="7"/>
  <c r="BN77" i="7" s="1"/>
  <c r="BN74" i="7"/>
  <c r="BQ33" i="7" l="1"/>
  <c r="BR20" i="7"/>
  <c r="BQ106" i="7"/>
  <c r="BQ25" i="7"/>
  <c r="BQ26" i="7" s="1"/>
  <c r="BQ63" i="7"/>
  <c r="BO68" i="7"/>
  <c r="BO69" i="7" s="1"/>
  <c r="BO76" i="7"/>
  <c r="BO77" i="7" s="1"/>
  <c r="BO74" i="7"/>
  <c r="BO119" i="7"/>
  <c r="BO120" i="7" s="1"/>
  <c r="BO111" i="7"/>
  <c r="BO112" i="7" s="1"/>
  <c r="BO117" i="7"/>
  <c r="BP33" i="7"/>
  <c r="BP34" i="7" s="1"/>
  <c r="BP25" i="7"/>
  <c r="BP26" i="7" s="1"/>
  <c r="BP63" i="7"/>
  <c r="BP106" i="7"/>
  <c r="BP31" i="7"/>
  <c r="BQ34" i="7" l="1"/>
  <c r="BQ31" i="7"/>
  <c r="BR31" i="7" s="1"/>
  <c r="BQ76" i="7"/>
  <c r="BQ68" i="7"/>
  <c r="BQ69" i="7" s="1"/>
  <c r="BQ119" i="7"/>
  <c r="BQ111" i="7"/>
  <c r="BQ112" i="7" s="1"/>
  <c r="BR63" i="7"/>
  <c r="BS20" i="7"/>
  <c r="BR106" i="7"/>
  <c r="BR33" i="7"/>
  <c r="BR25" i="7"/>
  <c r="BR26" i="7" s="1"/>
  <c r="BP119" i="7"/>
  <c r="BP120" i="7" s="1"/>
  <c r="BP111" i="7"/>
  <c r="BP112" i="7" s="1"/>
  <c r="BP117" i="7"/>
  <c r="BQ117" i="7" s="1"/>
  <c r="BP76" i="7"/>
  <c r="BP77" i="7" s="1"/>
  <c r="BP68" i="7"/>
  <c r="BP69" i="7" s="1"/>
  <c r="BP74" i="7"/>
  <c r="BR34" i="7" l="1"/>
  <c r="BQ77" i="7"/>
  <c r="BQ74" i="7"/>
  <c r="BR74" i="7" s="1"/>
  <c r="BT20" i="7"/>
  <c r="BS33" i="7"/>
  <c r="BS34" i="7" s="1"/>
  <c r="BS106" i="7"/>
  <c r="BS63" i="7"/>
  <c r="BS25" i="7"/>
  <c r="BS26" i="7" s="1"/>
  <c r="BS31" i="7"/>
  <c r="BR68" i="7"/>
  <c r="BR69" i="7" s="1"/>
  <c r="BR76" i="7"/>
  <c r="BR111" i="7"/>
  <c r="BR112" i="7" s="1"/>
  <c r="BR119" i="7"/>
  <c r="BR120" i="7" s="1"/>
  <c r="BR117" i="7"/>
  <c r="BQ120" i="7"/>
  <c r="BR77" i="7" l="1"/>
  <c r="BS76" i="7"/>
  <c r="BS77" i="7" s="1"/>
  <c r="BS68" i="7"/>
  <c r="BS69" i="7" s="1"/>
  <c r="BS74" i="7"/>
  <c r="BS119" i="7"/>
  <c r="BS120" i="7" s="1"/>
  <c r="BS111" i="7"/>
  <c r="BS112" i="7" s="1"/>
  <c r="BS117" i="7"/>
  <c r="BT106" i="7"/>
  <c r="BU20" i="7"/>
  <c r="BT63" i="7"/>
  <c r="BT25" i="7"/>
  <c r="BT26" i="7" s="1"/>
  <c r="BT33" i="7"/>
  <c r="BT34" i="7" s="1"/>
  <c r="BT31" i="7"/>
  <c r="BV20" i="7" l="1"/>
  <c r="BU106" i="7"/>
  <c r="BU33" i="7"/>
  <c r="BU34" i="7" s="1"/>
  <c r="BU63" i="7"/>
  <c r="BU25" i="7"/>
  <c r="BU26" i="7" s="1"/>
  <c r="BU31" i="7"/>
  <c r="BT76" i="7"/>
  <c r="BT77" i="7" s="1"/>
  <c r="BT68" i="7"/>
  <c r="BT69" i="7" s="1"/>
  <c r="BT74" i="7"/>
  <c r="BT119" i="7"/>
  <c r="BT120" i="7" s="1"/>
  <c r="BT111" i="7"/>
  <c r="BT112" i="7" s="1"/>
  <c r="BT117" i="7"/>
  <c r="BU111" i="7" l="1"/>
  <c r="BU112" i="7" s="1"/>
  <c r="BU119" i="7"/>
  <c r="BU120" i="7" s="1"/>
  <c r="BU117" i="7"/>
  <c r="BV31" i="7"/>
  <c r="BV33" i="7"/>
  <c r="BV34" i="7" s="1"/>
  <c r="BV106" i="7"/>
  <c r="BV63" i="7"/>
  <c r="BV25" i="7"/>
  <c r="BV26" i="7" s="1"/>
  <c r="BW20" i="7"/>
  <c r="BU68" i="7"/>
  <c r="BU69" i="7" s="1"/>
  <c r="BU76" i="7"/>
  <c r="BU77" i="7" s="1"/>
  <c r="BU74" i="7"/>
  <c r="BW63" i="7" l="1"/>
  <c r="BW33" i="7"/>
  <c r="BW34" i="7" s="1"/>
  <c r="BW106" i="7"/>
  <c r="BW25" i="7"/>
  <c r="BW26" i="7" s="1"/>
  <c r="BX20" i="7"/>
  <c r="BW31" i="7"/>
  <c r="BV117" i="7"/>
  <c r="BV119" i="7"/>
  <c r="BV120" i="7" s="1"/>
  <c r="BV111" i="7"/>
  <c r="BV112" i="7" s="1"/>
  <c r="BV68" i="7"/>
  <c r="BV69" i="7" s="1"/>
  <c r="BV76" i="7"/>
  <c r="BV77" i="7" s="1"/>
  <c r="BV74" i="7"/>
  <c r="BW76" i="7" l="1"/>
  <c r="BW77" i="7" s="1"/>
  <c r="BW74" i="7"/>
  <c r="BW68" i="7"/>
  <c r="BW69" i="7" s="1"/>
  <c r="BX33" i="7"/>
  <c r="BX34" i="7" s="1"/>
  <c r="BX25" i="7"/>
  <c r="BX26" i="7" s="1"/>
  <c r="BX31" i="7"/>
  <c r="BX63" i="7"/>
  <c r="BX106" i="7"/>
  <c r="BY20" i="7"/>
  <c r="BW119" i="7"/>
  <c r="BW120" i="7" s="1"/>
  <c r="BW117" i="7"/>
  <c r="BW111" i="7"/>
  <c r="BW112" i="7" s="1"/>
  <c r="BX117" i="7" l="1"/>
  <c r="BX119" i="7"/>
  <c r="BX120" i="7" s="1"/>
  <c r="BX111" i="7"/>
  <c r="BX112" i="7" s="1"/>
  <c r="BX68" i="7"/>
  <c r="BX69" i="7" s="1"/>
  <c r="BX76" i="7"/>
  <c r="BX77" i="7" s="1"/>
  <c r="BX74" i="7"/>
  <c r="BZ20" i="7"/>
  <c r="BY31" i="7"/>
  <c r="BY63" i="7"/>
  <c r="BY106" i="7"/>
  <c r="BY33" i="7"/>
  <c r="BY34" i="7" s="1"/>
  <c r="BY25" i="7"/>
  <c r="BY26" i="7" s="1"/>
  <c r="BZ106" i="7" l="1"/>
  <c r="CA20" i="7"/>
  <c r="BZ31" i="7"/>
  <c r="BZ33" i="7"/>
  <c r="BZ34" i="7" s="1"/>
  <c r="BZ63" i="7"/>
  <c r="BZ25" i="7"/>
  <c r="BZ26" i="7" s="1"/>
  <c r="BY117" i="7"/>
  <c r="BY111" i="7"/>
  <c r="BY112" i="7" s="1"/>
  <c r="BY119" i="7"/>
  <c r="BY120" i="7" s="1"/>
  <c r="BY74" i="7"/>
  <c r="BY68" i="7"/>
  <c r="BY69" i="7" s="1"/>
  <c r="BY76" i="7"/>
  <c r="BY77" i="7" s="1"/>
  <c r="CA25" i="7" l="1"/>
  <c r="CA26" i="7" s="1"/>
  <c r="CA33" i="7"/>
  <c r="CA34" i="7" s="1"/>
  <c r="B35" i="7" s="1"/>
  <c r="C35" i="7" s="1"/>
  <c r="D35" i="7" s="1"/>
  <c r="E35" i="7" s="1"/>
  <c r="F35" i="7" s="1"/>
  <c r="G35" i="7" s="1"/>
  <c r="H35" i="7" s="1"/>
  <c r="I35" i="7" s="1"/>
  <c r="J35" i="7" s="1"/>
  <c r="K35" i="7" s="1"/>
  <c r="L35" i="7" s="1"/>
  <c r="M35" i="7" s="1"/>
  <c r="N35" i="7" s="1"/>
  <c r="O35" i="7" s="1"/>
  <c r="P35" i="7" s="1"/>
  <c r="Q35" i="7" s="1"/>
  <c r="R35" i="7" s="1"/>
  <c r="CA31" i="7"/>
  <c r="B32" i="7" s="1"/>
  <c r="C32" i="7" s="1"/>
  <c r="D32" i="7" s="1"/>
  <c r="E32" i="7" s="1"/>
  <c r="F32" i="7" s="1"/>
  <c r="G32" i="7" s="1"/>
  <c r="H32" i="7" s="1"/>
  <c r="I32" i="7" s="1"/>
  <c r="J32" i="7" s="1"/>
  <c r="K32" i="7" s="1"/>
  <c r="L32" i="7" s="1"/>
  <c r="M32" i="7" s="1"/>
  <c r="N32" i="7" s="1"/>
  <c r="O32" i="7" s="1"/>
  <c r="P32" i="7" s="1"/>
  <c r="Q32" i="7" s="1"/>
  <c r="R32" i="7" s="1"/>
  <c r="S32" i="7" s="1"/>
  <c r="T32" i="7" s="1"/>
  <c r="U32" i="7" s="1"/>
  <c r="V32" i="7" s="1"/>
  <c r="W32" i="7" s="1"/>
  <c r="X32" i="7" s="1"/>
  <c r="Y32" i="7" s="1"/>
  <c r="Z32" i="7" s="1"/>
  <c r="AA32" i="7" s="1"/>
  <c r="AB32" i="7" s="1"/>
  <c r="AC32" i="7" s="1"/>
  <c r="AD32" i="7" s="1"/>
  <c r="AE32" i="7" s="1"/>
  <c r="AF32" i="7" s="1"/>
  <c r="AG32" i="7" s="1"/>
  <c r="AH32" i="7" s="1"/>
  <c r="AI32" i="7" s="1"/>
  <c r="AJ32" i="7" s="1"/>
  <c r="AK32" i="7" s="1"/>
  <c r="AL32" i="7" s="1"/>
  <c r="AM32" i="7" s="1"/>
  <c r="AN32" i="7" s="1"/>
  <c r="AO32" i="7" s="1"/>
  <c r="AP32" i="7" s="1"/>
  <c r="AQ32" i="7" s="1"/>
  <c r="AR32" i="7" s="1"/>
  <c r="AS32" i="7" s="1"/>
  <c r="AT32" i="7" s="1"/>
  <c r="AU32" i="7" s="1"/>
  <c r="AV32" i="7" s="1"/>
  <c r="AW32" i="7" s="1"/>
  <c r="AX32" i="7" s="1"/>
  <c r="AY32" i="7" s="1"/>
  <c r="AZ32" i="7" s="1"/>
  <c r="BA32" i="7" s="1"/>
  <c r="BB32" i="7" s="1"/>
  <c r="BC32" i="7" s="1"/>
  <c r="BD32" i="7" s="1"/>
  <c r="BE32" i="7" s="1"/>
  <c r="BF32" i="7" s="1"/>
  <c r="BG32" i="7" s="1"/>
  <c r="BH32" i="7" s="1"/>
  <c r="BI32" i="7" s="1"/>
  <c r="BJ32" i="7" s="1"/>
  <c r="BK32" i="7" s="1"/>
  <c r="BL32" i="7" s="1"/>
  <c r="BM32" i="7" s="1"/>
  <c r="BN32" i="7" s="1"/>
  <c r="BO32" i="7" s="1"/>
  <c r="BP32" i="7" s="1"/>
  <c r="BQ32" i="7" s="1"/>
  <c r="BR32" i="7" s="1"/>
  <c r="BS32" i="7" s="1"/>
  <c r="BT32" i="7" s="1"/>
  <c r="BU32" i="7" s="1"/>
  <c r="BV32" i="7" s="1"/>
  <c r="BW32" i="7" s="1"/>
  <c r="BX32" i="7" s="1"/>
  <c r="BY32" i="7" s="1"/>
  <c r="BZ32" i="7" s="1"/>
  <c r="CA63" i="7"/>
  <c r="CA106" i="7"/>
  <c r="BZ119" i="7"/>
  <c r="BZ120" i="7" s="1"/>
  <c r="BZ117" i="7"/>
  <c r="BZ111" i="7"/>
  <c r="BZ112" i="7" s="1"/>
  <c r="BZ68" i="7"/>
  <c r="BZ69" i="7" s="1"/>
  <c r="BZ74" i="7"/>
  <c r="BZ76" i="7"/>
  <c r="BZ77" i="7" s="1"/>
  <c r="CA117" i="7" l="1"/>
  <c r="B118" i="7" s="1"/>
  <c r="C118" i="7" s="1"/>
  <c r="D118" i="7" s="1"/>
  <c r="E118" i="7" s="1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AG118" i="7" s="1"/>
  <c r="AH118" i="7" s="1"/>
  <c r="AI118" i="7" s="1"/>
  <c r="AJ118" i="7" s="1"/>
  <c r="AK118" i="7" s="1"/>
  <c r="AL118" i="7" s="1"/>
  <c r="AM118" i="7" s="1"/>
  <c r="AN118" i="7" s="1"/>
  <c r="AO118" i="7" s="1"/>
  <c r="AP118" i="7" s="1"/>
  <c r="AQ118" i="7" s="1"/>
  <c r="AR118" i="7" s="1"/>
  <c r="AS118" i="7" s="1"/>
  <c r="AT118" i="7" s="1"/>
  <c r="AU118" i="7" s="1"/>
  <c r="AV118" i="7" s="1"/>
  <c r="AW118" i="7" s="1"/>
  <c r="AX118" i="7" s="1"/>
  <c r="AY118" i="7" s="1"/>
  <c r="AZ118" i="7" s="1"/>
  <c r="BA118" i="7" s="1"/>
  <c r="BB118" i="7" s="1"/>
  <c r="BC118" i="7" s="1"/>
  <c r="BD118" i="7" s="1"/>
  <c r="BE118" i="7" s="1"/>
  <c r="BF118" i="7" s="1"/>
  <c r="BG118" i="7" s="1"/>
  <c r="BH118" i="7" s="1"/>
  <c r="BI118" i="7" s="1"/>
  <c r="BJ118" i="7" s="1"/>
  <c r="BK118" i="7" s="1"/>
  <c r="BL118" i="7" s="1"/>
  <c r="BM118" i="7" s="1"/>
  <c r="BN118" i="7" s="1"/>
  <c r="BO118" i="7" s="1"/>
  <c r="BP118" i="7" s="1"/>
  <c r="BQ118" i="7" s="1"/>
  <c r="BR118" i="7" s="1"/>
  <c r="BS118" i="7" s="1"/>
  <c r="BT118" i="7" s="1"/>
  <c r="BU118" i="7" s="1"/>
  <c r="BV118" i="7" s="1"/>
  <c r="BW118" i="7" s="1"/>
  <c r="BX118" i="7" s="1"/>
  <c r="BY118" i="7" s="1"/>
  <c r="BZ118" i="7" s="1"/>
  <c r="CA111" i="7"/>
  <c r="CA112" i="7" s="1"/>
  <c r="CA119" i="7"/>
  <c r="CA120" i="7" s="1"/>
  <c r="B121" i="7" s="1"/>
  <c r="C121" i="7" s="1"/>
  <c r="D121" i="7" s="1"/>
  <c r="E121" i="7" s="1"/>
  <c r="F121" i="7" s="1"/>
  <c r="G121" i="7" s="1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CA68" i="7"/>
  <c r="CA69" i="7" s="1"/>
  <c r="CA76" i="7"/>
  <c r="CA77" i="7" s="1"/>
  <c r="B78" i="7" s="1"/>
  <c r="C78" i="7" s="1"/>
  <c r="D78" i="7" s="1"/>
  <c r="E78" i="7" s="1"/>
  <c r="F78" i="7" s="1"/>
  <c r="G78" i="7" s="1"/>
  <c r="H78" i="7" s="1"/>
  <c r="I78" i="7" s="1"/>
  <c r="J78" i="7" s="1"/>
  <c r="K78" i="7" s="1"/>
  <c r="L78" i="7" s="1"/>
  <c r="M78" i="7" s="1"/>
  <c r="N78" i="7" s="1"/>
  <c r="O78" i="7" s="1"/>
  <c r="P78" i="7" s="1"/>
  <c r="Q78" i="7" s="1"/>
  <c r="R78" i="7" s="1"/>
  <c r="S78" i="7" s="1"/>
  <c r="T78" i="7" s="1"/>
  <c r="U78" i="7" s="1"/>
  <c r="CA74" i="7"/>
  <c r="B75" i="7" s="1"/>
  <c r="C75" i="7" s="1"/>
  <c r="D75" i="7" s="1"/>
  <c r="E75" i="7" s="1"/>
  <c r="F75" i="7" s="1"/>
  <c r="G75" i="7" s="1"/>
  <c r="H75" i="7" s="1"/>
  <c r="I75" i="7" s="1"/>
  <c r="J75" i="7" s="1"/>
  <c r="K75" i="7" s="1"/>
  <c r="L75" i="7" s="1"/>
  <c r="M75" i="7" s="1"/>
  <c r="N75" i="7" s="1"/>
  <c r="O75" i="7" s="1"/>
  <c r="P75" i="7" s="1"/>
  <c r="Q75" i="7" s="1"/>
  <c r="R75" i="7" s="1"/>
  <c r="S75" i="7" s="1"/>
  <c r="T75" i="7" s="1"/>
  <c r="U75" i="7" s="1"/>
  <c r="V75" i="7" s="1"/>
  <c r="W75" i="7" s="1"/>
  <c r="X75" i="7" s="1"/>
  <c r="Y75" i="7" s="1"/>
  <c r="Z75" i="7" s="1"/>
  <c r="AA75" i="7" s="1"/>
  <c r="AB75" i="7" s="1"/>
  <c r="AC75" i="7" s="1"/>
  <c r="AD75" i="7" s="1"/>
  <c r="AE75" i="7" s="1"/>
  <c r="AF75" i="7" s="1"/>
  <c r="AG75" i="7" s="1"/>
  <c r="AH75" i="7" s="1"/>
  <c r="AI75" i="7" s="1"/>
  <c r="AJ75" i="7" s="1"/>
  <c r="AK75" i="7" s="1"/>
  <c r="AL75" i="7" s="1"/>
  <c r="AM75" i="7" s="1"/>
  <c r="AN75" i="7" s="1"/>
  <c r="AO75" i="7" s="1"/>
  <c r="AP75" i="7" s="1"/>
  <c r="AQ75" i="7" s="1"/>
  <c r="AR75" i="7" s="1"/>
  <c r="AS75" i="7" s="1"/>
  <c r="AT75" i="7" s="1"/>
  <c r="AU75" i="7" s="1"/>
  <c r="AV75" i="7" s="1"/>
  <c r="AW75" i="7" s="1"/>
  <c r="AX75" i="7" s="1"/>
  <c r="AY75" i="7" s="1"/>
  <c r="AZ75" i="7" s="1"/>
  <c r="BA75" i="7" s="1"/>
  <c r="BB75" i="7" s="1"/>
  <c r="BC75" i="7" s="1"/>
  <c r="BD75" i="7" s="1"/>
  <c r="BE75" i="7" s="1"/>
  <c r="BF75" i="7" s="1"/>
  <c r="BG75" i="7" s="1"/>
  <c r="BH75" i="7" s="1"/>
  <c r="BI75" i="7" s="1"/>
  <c r="BJ75" i="7" s="1"/>
  <c r="BK75" i="7" s="1"/>
  <c r="BL75" i="7" s="1"/>
  <c r="BM75" i="7" s="1"/>
  <c r="BN75" i="7" s="1"/>
  <c r="BO75" i="7" s="1"/>
  <c r="BP75" i="7" s="1"/>
  <c r="BQ75" i="7" s="1"/>
  <c r="BR75" i="7" s="1"/>
  <c r="BS75" i="7" s="1"/>
  <c r="BT75" i="7" s="1"/>
  <c r="BU75" i="7" s="1"/>
  <c r="BV75" i="7" s="1"/>
  <c r="BW75" i="7" s="1"/>
  <c r="BX75" i="7" s="1"/>
  <c r="BY75" i="7" s="1"/>
  <c r="BZ75" i="7" s="1"/>
  <c r="S35" i="7"/>
  <c r="T35" i="7" l="1"/>
  <c r="V121" i="7"/>
  <c r="V78" i="7"/>
  <c r="U35" i="7" l="1"/>
  <c r="W78" i="7"/>
  <c r="W121" i="7"/>
  <c r="V35" i="7" l="1"/>
  <c r="X121" i="7"/>
  <c r="X78" i="7"/>
  <c r="W35" i="7" l="1"/>
  <c r="Y78" i="7"/>
  <c r="Y121" i="7"/>
  <c r="X35" i="7" l="1"/>
  <c r="Z78" i="7"/>
  <c r="Z121" i="7"/>
  <c r="Y35" i="7" l="1"/>
  <c r="AA78" i="7"/>
  <c r="AA121" i="7"/>
  <c r="Z35" i="7" l="1"/>
  <c r="AB78" i="7"/>
  <c r="AB121" i="7"/>
  <c r="AA35" i="7" l="1"/>
  <c r="AC121" i="7"/>
  <c r="AC78" i="7"/>
  <c r="AB35" i="7" l="1"/>
  <c r="AD121" i="7"/>
  <c r="AD78" i="7"/>
  <c r="AC35" i="7" l="1"/>
  <c r="AE121" i="7"/>
  <c r="AE78" i="7"/>
  <c r="AD35" i="7" l="1"/>
  <c r="AF78" i="7"/>
  <c r="AF121" i="7"/>
  <c r="AE35" i="7" l="1"/>
  <c r="AG78" i="7"/>
  <c r="AG121" i="7"/>
  <c r="AF35" i="7" l="1"/>
  <c r="AH121" i="7"/>
  <c r="AH78" i="7"/>
  <c r="AG35" i="7" l="1"/>
  <c r="AI121" i="7"/>
  <c r="AI78" i="7"/>
  <c r="AH35" i="7" l="1"/>
  <c r="AJ121" i="7"/>
  <c r="AJ78" i="7"/>
  <c r="AI35" i="7" l="1"/>
  <c r="AK78" i="7"/>
  <c r="AK121" i="7"/>
  <c r="AJ35" i="7" l="1"/>
  <c r="AL121" i="7"/>
  <c r="AL78" i="7"/>
  <c r="AK35" i="7" l="1"/>
  <c r="AM78" i="7"/>
  <c r="AM121" i="7"/>
  <c r="AL35" i="7" l="1"/>
  <c r="AN78" i="7"/>
  <c r="AN121" i="7"/>
  <c r="AM35" i="7" l="1"/>
  <c r="AO121" i="7"/>
  <c r="AO78" i="7"/>
  <c r="AN35" i="7" l="1"/>
  <c r="AP78" i="7"/>
  <c r="AP121" i="7"/>
  <c r="AO35" i="7" l="1"/>
  <c r="AQ121" i="7"/>
  <c r="AQ78" i="7"/>
  <c r="AP35" i="7" l="1"/>
  <c r="AR121" i="7"/>
  <c r="AR78" i="7"/>
  <c r="AQ35" i="7" l="1"/>
  <c r="AS121" i="7"/>
  <c r="AS78" i="7"/>
  <c r="AR35" i="7" l="1"/>
  <c r="AT78" i="7"/>
  <c r="AT121" i="7"/>
  <c r="AS35" i="7" l="1"/>
  <c r="AU121" i="7"/>
  <c r="AU78" i="7"/>
  <c r="AT35" i="7" l="1"/>
  <c r="AV78" i="7"/>
  <c r="AV121" i="7"/>
  <c r="AU35" i="7" l="1"/>
  <c r="AW121" i="7"/>
  <c r="AW78" i="7"/>
  <c r="AV35" i="7" l="1"/>
  <c r="AX78" i="7"/>
  <c r="AX121" i="7"/>
  <c r="AW35" i="7" l="1"/>
  <c r="AY78" i="7"/>
  <c r="AY121" i="7"/>
  <c r="AX35" i="7" l="1"/>
  <c r="AZ78" i="7"/>
  <c r="AZ121" i="7"/>
  <c r="AY35" i="7" l="1"/>
  <c r="BA78" i="7"/>
  <c r="BA121" i="7"/>
  <c r="AZ35" i="7" l="1"/>
  <c r="BB121" i="7"/>
  <c r="BB78" i="7"/>
  <c r="BA35" i="7" l="1"/>
  <c r="BC78" i="7"/>
  <c r="BC121" i="7"/>
  <c r="BB35" i="7" l="1"/>
  <c r="BD78" i="7"/>
  <c r="BD121" i="7"/>
  <c r="BC35" i="7" l="1"/>
  <c r="BE78" i="7"/>
  <c r="BE121" i="7"/>
  <c r="BD35" i="7" l="1"/>
  <c r="BF121" i="7"/>
  <c r="BF78" i="7"/>
  <c r="BE35" i="7" l="1"/>
  <c r="BG78" i="7"/>
  <c r="BG121" i="7"/>
  <c r="BF35" i="7" l="1"/>
  <c r="BH78" i="7"/>
  <c r="BH121" i="7"/>
  <c r="BG35" i="7" l="1"/>
  <c r="BI78" i="7"/>
  <c r="BI121" i="7"/>
  <c r="BH35" i="7" l="1"/>
  <c r="BJ121" i="7"/>
  <c r="BJ78" i="7"/>
  <c r="BI35" i="7" l="1"/>
  <c r="BK78" i="7"/>
  <c r="BK121" i="7"/>
  <c r="BJ35" i="7" l="1"/>
  <c r="BL121" i="7"/>
  <c r="BL78" i="7"/>
  <c r="BK35" i="7" l="1"/>
  <c r="BM78" i="7"/>
  <c r="BM121" i="7"/>
  <c r="BL35" i="7" l="1"/>
  <c r="BN121" i="7"/>
  <c r="BN78" i="7"/>
  <c r="BM35" i="7" l="1"/>
  <c r="BO78" i="7"/>
  <c r="BO121" i="7"/>
  <c r="BN35" i="7" l="1"/>
  <c r="BP78" i="7"/>
  <c r="BP121" i="7"/>
  <c r="BO35" i="7" l="1"/>
  <c r="BQ121" i="7"/>
  <c r="BQ78" i="7"/>
  <c r="BP35" i="7" l="1"/>
  <c r="BR78" i="7"/>
  <c r="BR121" i="7"/>
  <c r="BQ35" i="7" l="1"/>
  <c r="BS121" i="7"/>
  <c r="BS78" i="7"/>
  <c r="BR35" i="7" l="1"/>
  <c r="BT78" i="7"/>
  <c r="BT121" i="7"/>
  <c r="BS35" i="7" l="1"/>
  <c r="BU78" i="7"/>
  <c r="BU121" i="7"/>
  <c r="BT35" i="7" l="1"/>
  <c r="BV121" i="7"/>
  <c r="BV78" i="7"/>
  <c r="BU35" i="7" l="1"/>
  <c r="BW121" i="7"/>
  <c r="BW78" i="7"/>
  <c r="BV35" i="7" l="1"/>
  <c r="BX78" i="7"/>
  <c r="BX121" i="7"/>
  <c r="BW35" i="7" l="1"/>
  <c r="BY78" i="7"/>
  <c r="BY121" i="7"/>
  <c r="BX35" i="7" l="1"/>
  <c r="BZ78" i="7"/>
  <c r="BZ121" i="7"/>
  <c r="BY35" i="7" l="1"/>
  <c r="CA121" i="7"/>
  <c r="CA78" i="7"/>
  <c r="BZ35" i="7" l="1"/>
  <c r="CA35" i="7" l="1"/>
  <c r="B12" i="27" l="1"/>
  <c r="B57" i="5"/>
  <c r="B14" i="37" s="1"/>
  <c r="B63" i="37" s="1"/>
  <c r="B112" i="37" s="1"/>
  <c r="C115" i="37" l="1"/>
  <c r="C113" i="37"/>
  <c r="C17" i="37"/>
  <c r="C15" i="37"/>
  <c r="C60" i="5"/>
  <c r="D60" i="5" s="1"/>
  <c r="E60" i="5" s="1"/>
  <c r="F60" i="5" s="1"/>
  <c r="G60" i="5" s="1"/>
  <c r="H60" i="5" s="1"/>
  <c r="I60" i="5" s="1"/>
  <c r="J60" i="5" s="1"/>
  <c r="K60" i="5" s="1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AG60" i="5" s="1"/>
  <c r="AH60" i="5" s="1"/>
  <c r="AI60" i="5" s="1"/>
  <c r="B12" i="26"/>
  <c r="B58" i="5"/>
  <c r="B69" i="5"/>
  <c r="B27" i="39" s="1"/>
  <c r="C13" i="27"/>
  <c r="C28" i="39" l="1"/>
  <c r="B22" i="36"/>
  <c r="C24" i="36" s="1"/>
  <c r="C128" i="37"/>
  <c r="C122" i="37"/>
  <c r="D113" i="37"/>
  <c r="C142" i="37"/>
  <c r="C123" i="37"/>
  <c r="D115" i="37"/>
  <c r="C24" i="37"/>
  <c r="C30" i="37"/>
  <c r="D17" i="37"/>
  <c r="C25" i="37"/>
  <c r="D15" i="37"/>
  <c r="C13" i="26"/>
  <c r="D13" i="26" s="1"/>
  <c r="AJ60" i="5"/>
  <c r="AI61" i="5"/>
  <c r="C73" i="5"/>
  <c r="D73" i="5" s="1"/>
  <c r="B27" i="27"/>
  <c r="C28" i="27" s="1"/>
  <c r="B27" i="26"/>
  <c r="C28" i="26" s="1"/>
  <c r="B87" i="5"/>
  <c r="C61" i="5"/>
  <c r="C65" i="5" s="1"/>
  <c r="D61" i="5"/>
  <c r="C14" i="27"/>
  <c r="D13" i="27"/>
  <c r="B27" i="36" l="1"/>
  <c r="C23" i="36"/>
  <c r="D23" i="36" s="1"/>
  <c r="E23" i="36" s="1"/>
  <c r="F23" i="36" s="1"/>
  <c r="G23" i="36" s="1"/>
  <c r="H23" i="36" s="1"/>
  <c r="I23" i="36" s="1"/>
  <c r="J23" i="36" s="1"/>
  <c r="K23" i="36" s="1"/>
  <c r="L23" i="36" s="1"/>
  <c r="M23" i="36" s="1"/>
  <c r="N23" i="36" s="1"/>
  <c r="O23" i="36" s="1"/>
  <c r="P23" i="36" s="1"/>
  <c r="Q23" i="36" s="1"/>
  <c r="R23" i="36" s="1"/>
  <c r="S23" i="36" s="1"/>
  <c r="T23" i="36" s="1"/>
  <c r="U23" i="36" s="1"/>
  <c r="V23" i="36" s="1"/>
  <c r="W23" i="36" s="1"/>
  <c r="X23" i="36" s="1"/>
  <c r="Y23" i="36" s="1"/>
  <c r="Z23" i="36" s="1"/>
  <c r="AA23" i="36" s="1"/>
  <c r="AB23" i="36" s="1"/>
  <c r="AC23" i="36" s="1"/>
  <c r="AD23" i="36" s="1"/>
  <c r="AE23" i="36" s="1"/>
  <c r="AF23" i="36" s="1"/>
  <c r="AG23" i="36" s="1"/>
  <c r="AH23" i="36" s="1"/>
  <c r="AI23" i="36" s="1"/>
  <c r="AJ23" i="36" s="1"/>
  <c r="AK23" i="36" s="1"/>
  <c r="AL23" i="36" s="1"/>
  <c r="AM23" i="36" s="1"/>
  <c r="AN23" i="36" s="1"/>
  <c r="AO23" i="36" s="1"/>
  <c r="C29" i="39"/>
  <c r="D28" i="39"/>
  <c r="B39" i="36"/>
  <c r="D128" i="37"/>
  <c r="E113" i="37"/>
  <c r="D122" i="37"/>
  <c r="D142" i="37"/>
  <c r="D123" i="37"/>
  <c r="E115" i="37"/>
  <c r="D24" i="37"/>
  <c r="D30" i="37"/>
  <c r="E17" i="37"/>
  <c r="D25" i="37"/>
  <c r="C14" i="26"/>
  <c r="C20" i="26" s="1"/>
  <c r="E15" i="37"/>
  <c r="AI63" i="5"/>
  <c r="AI64" i="5" s="1"/>
  <c r="AI66" i="5"/>
  <c r="AI65" i="5"/>
  <c r="AK60" i="5"/>
  <c r="AJ61" i="5"/>
  <c r="D24" i="36"/>
  <c r="D29" i="36" s="1"/>
  <c r="C30" i="36"/>
  <c r="C74" i="5"/>
  <c r="C76" i="5" s="1"/>
  <c r="C77" i="5" s="1"/>
  <c r="C66" i="5"/>
  <c r="C88" i="5"/>
  <c r="C63" i="5"/>
  <c r="C64" i="5" s="1"/>
  <c r="D74" i="5"/>
  <c r="C17" i="27"/>
  <c r="C18" i="27" s="1"/>
  <c r="C20" i="27"/>
  <c r="E61" i="5"/>
  <c r="D65" i="5"/>
  <c r="D66" i="5"/>
  <c r="D63" i="5"/>
  <c r="D64" i="5" s="1"/>
  <c r="D14" i="26"/>
  <c r="E13" i="26"/>
  <c r="C29" i="26"/>
  <c r="D28" i="26"/>
  <c r="D14" i="27"/>
  <c r="E13" i="27"/>
  <c r="C29" i="27"/>
  <c r="D28" i="27"/>
  <c r="D29" i="39" l="1"/>
  <c r="C39" i="39"/>
  <c r="C38" i="39"/>
  <c r="D41" i="36"/>
  <c r="C17" i="26"/>
  <c r="C18" i="26" s="1"/>
  <c r="E128" i="37"/>
  <c r="E122" i="37"/>
  <c r="E142" i="37"/>
  <c r="F113" i="37"/>
  <c r="F115" i="37"/>
  <c r="E123" i="37"/>
  <c r="E24" i="37"/>
  <c r="E30" i="37"/>
  <c r="F17" i="37"/>
  <c r="E25" i="37"/>
  <c r="F15" i="37"/>
  <c r="AJ66" i="5"/>
  <c r="AJ63" i="5"/>
  <c r="AJ64" i="5" s="1"/>
  <c r="AJ65" i="5"/>
  <c r="AL60" i="5"/>
  <c r="AK61" i="5"/>
  <c r="C31" i="36"/>
  <c r="C32" i="36" s="1"/>
  <c r="E24" i="36"/>
  <c r="E29" i="36" s="1"/>
  <c r="D30" i="36"/>
  <c r="C79" i="5"/>
  <c r="C78" i="5"/>
  <c r="C89" i="5"/>
  <c r="D88" i="5"/>
  <c r="D79" i="5"/>
  <c r="D78" i="5"/>
  <c r="D76" i="5"/>
  <c r="E14" i="27"/>
  <c r="F13" i="27"/>
  <c r="F61" i="5"/>
  <c r="D17" i="27"/>
  <c r="D18" i="27" s="1"/>
  <c r="D20" i="27"/>
  <c r="C38" i="27"/>
  <c r="C39" i="27"/>
  <c r="E63" i="5"/>
  <c r="E64" i="5" s="1"/>
  <c r="E66" i="5"/>
  <c r="E65" i="5"/>
  <c r="C39" i="26"/>
  <c r="C38" i="26"/>
  <c r="D29" i="26"/>
  <c r="D29" i="27"/>
  <c r="E14" i="26"/>
  <c r="F13" i="26"/>
  <c r="D20" i="26"/>
  <c r="D17" i="26"/>
  <c r="D18" i="26" s="1"/>
  <c r="D38" i="39" l="1"/>
  <c r="D40" i="36"/>
  <c r="D51" i="36"/>
  <c r="D52" i="36" s="1"/>
  <c r="C35" i="36"/>
  <c r="D42" i="36"/>
  <c r="E41" i="36"/>
  <c r="C45" i="36"/>
  <c r="G115" i="37"/>
  <c r="F123" i="37"/>
  <c r="F128" i="37"/>
  <c r="F122" i="37"/>
  <c r="G113" i="37"/>
  <c r="F142" i="37"/>
  <c r="F24" i="37"/>
  <c r="F30" i="37"/>
  <c r="G17" i="37"/>
  <c r="F25" i="37"/>
  <c r="G15" i="37"/>
  <c r="AK63" i="5"/>
  <c r="AK64" i="5" s="1"/>
  <c r="AK66" i="5"/>
  <c r="AK65" i="5"/>
  <c r="AM60" i="5"/>
  <c r="AL61" i="5"/>
  <c r="F24" i="36"/>
  <c r="F29" i="36" s="1"/>
  <c r="E30" i="36"/>
  <c r="D31" i="36"/>
  <c r="D32" i="36" s="1"/>
  <c r="D89" i="5"/>
  <c r="C99" i="5"/>
  <c r="C98" i="5"/>
  <c r="D38" i="26"/>
  <c r="F14" i="26"/>
  <c r="G13" i="26"/>
  <c r="F66" i="5"/>
  <c r="F63" i="5"/>
  <c r="F64" i="5" s="1"/>
  <c r="F65" i="5"/>
  <c r="E17" i="26"/>
  <c r="E18" i="26" s="1"/>
  <c r="E20" i="26"/>
  <c r="D38" i="27"/>
  <c r="G61" i="5"/>
  <c r="F14" i="27"/>
  <c r="G13" i="27"/>
  <c r="E17" i="27"/>
  <c r="E18" i="27" s="1"/>
  <c r="E20" i="27"/>
  <c r="C36" i="36" l="1"/>
  <c r="E51" i="36"/>
  <c r="E52" i="36" s="1"/>
  <c r="E42" i="36"/>
  <c r="E40" i="36"/>
  <c r="D178" i="36"/>
  <c r="E178" i="36" s="1"/>
  <c r="D45" i="36"/>
  <c r="D46" i="36" s="1"/>
  <c r="C46" i="36"/>
  <c r="F41" i="36"/>
  <c r="E31" i="36"/>
  <c r="E32" i="36" s="1"/>
  <c r="H115" i="37"/>
  <c r="G123" i="37"/>
  <c r="G128" i="37"/>
  <c r="G122" i="37"/>
  <c r="H113" i="37"/>
  <c r="G142" i="37"/>
  <c r="G24" i="37"/>
  <c r="G30" i="37"/>
  <c r="H17" i="37"/>
  <c r="G25" i="37"/>
  <c r="H15" i="37"/>
  <c r="AL66" i="5"/>
  <c r="AL63" i="5"/>
  <c r="AL64" i="5" s="1"/>
  <c r="AL65" i="5"/>
  <c r="AN60" i="5"/>
  <c r="AM61" i="5"/>
  <c r="G24" i="36"/>
  <c r="G29" i="36" s="1"/>
  <c r="F30" i="36"/>
  <c r="D98" i="5"/>
  <c r="F17" i="26"/>
  <c r="F18" i="26" s="1"/>
  <c r="F20" i="26"/>
  <c r="F20" i="27"/>
  <c r="F17" i="27"/>
  <c r="F18" i="27" s="1"/>
  <c r="G14" i="27"/>
  <c r="H13" i="27"/>
  <c r="G66" i="5"/>
  <c r="G63" i="5"/>
  <c r="G64" i="5" s="1"/>
  <c r="G65" i="5"/>
  <c r="H61" i="5"/>
  <c r="G14" i="26"/>
  <c r="H13" i="26"/>
  <c r="D216" i="36" l="1"/>
  <c r="D219" i="36"/>
  <c r="D257" i="36" s="1"/>
  <c r="D47" i="36" s="1"/>
  <c r="F40" i="36"/>
  <c r="E179" i="36"/>
  <c r="E216" i="36" s="1"/>
  <c r="C48" i="36"/>
  <c r="E45" i="36"/>
  <c r="E46" i="36" s="1"/>
  <c r="F31" i="36"/>
  <c r="F32" i="36" s="1"/>
  <c r="F51" i="36"/>
  <c r="F52" i="36" s="1"/>
  <c r="G41" i="36"/>
  <c r="F42" i="36"/>
  <c r="F178" i="36"/>
  <c r="E219" i="36"/>
  <c r="I113" i="37"/>
  <c r="H142" i="37"/>
  <c r="H128" i="37"/>
  <c r="H122" i="37"/>
  <c r="I115" i="37"/>
  <c r="H123" i="37"/>
  <c r="H24" i="37"/>
  <c r="H30" i="37"/>
  <c r="I17" i="37"/>
  <c r="H25" i="37"/>
  <c r="I15" i="37"/>
  <c r="AM66" i="5"/>
  <c r="AM63" i="5"/>
  <c r="AM64" i="5" s="1"/>
  <c r="AM65" i="5"/>
  <c r="AO60" i="5"/>
  <c r="AO61" i="5" s="1"/>
  <c r="AN61" i="5"/>
  <c r="H24" i="36"/>
  <c r="H29" i="36" s="1"/>
  <c r="G30" i="36"/>
  <c r="H14" i="26"/>
  <c r="I13" i="26"/>
  <c r="G20" i="26"/>
  <c r="G17" i="26"/>
  <c r="G18" i="26" s="1"/>
  <c r="I61" i="5"/>
  <c r="H14" i="27"/>
  <c r="I13" i="27"/>
  <c r="G17" i="27"/>
  <c r="G18" i="27" s="1"/>
  <c r="G20" i="27"/>
  <c r="H63" i="5"/>
  <c r="H64" i="5" s="1"/>
  <c r="H66" i="5"/>
  <c r="H65" i="5"/>
  <c r="D35" i="36" l="1"/>
  <c r="D48" i="36"/>
  <c r="E220" i="36"/>
  <c r="E257" i="36" s="1"/>
  <c r="E47" i="36" s="1"/>
  <c r="F179" i="36"/>
  <c r="F220" i="36" s="1"/>
  <c r="G31" i="36"/>
  <c r="G32" i="36" s="1"/>
  <c r="F180" i="36"/>
  <c r="F45" i="36"/>
  <c r="F46" i="36" s="1"/>
  <c r="H41" i="36"/>
  <c r="F219" i="36"/>
  <c r="G178" i="36"/>
  <c r="G219" i="36" s="1"/>
  <c r="J115" i="37"/>
  <c r="I123" i="37"/>
  <c r="I128" i="37"/>
  <c r="I122" i="37"/>
  <c r="I142" i="37"/>
  <c r="J113" i="37"/>
  <c r="I24" i="37"/>
  <c r="I30" i="37"/>
  <c r="J17" i="37"/>
  <c r="I25" i="37"/>
  <c r="J15" i="37"/>
  <c r="G42" i="36"/>
  <c r="G40" i="36"/>
  <c r="G51" i="36"/>
  <c r="G52" i="36" s="1"/>
  <c r="AN66" i="5"/>
  <c r="AN63" i="5"/>
  <c r="AN64" i="5" s="1"/>
  <c r="AN65" i="5"/>
  <c r="AO63" i="5"/>
  <c r="AO64" i="5" s="1"/>
  <c r="AO66" i="5"/>
  <c r="AO65" i="5"/>
  <c r="I24" i="36"/>
  <c r="I29" i="36" s="1"/>
  <c r="H30" i="36"/>
  <c r="H17" i="26"/>
  <c r="H18" i="26" s="1"/>
  <c r="H20" i="26"/>
  <c r="I14" i="26"/>
  <c r="J13" i="26"/>
  <c r="I14" i="27"/>
  <c r="J13" i="27"/>
  <c r="H17" i="27"/>
  <c r="H18" i="27" s="1"/>
  <c r="H20" i="27"/>
  <c r="J61" i="5"/>
  <c r="I65" i="5"/>
  <c r="I63" i="5"/>
  <c r="I64" i="5" s="1"/>
  <c r="I66" i="5"/>
  <c r="E35" i="36" l="1"/>
  <c r="G181" i="36"/>
  <c r="D36" i="36"/>
  <c r="D53" i="36"/>
  <c r="D71" i="5" s="1"/>
  <c r="G45" i="36"/>
  <c r="G46" i="36" s="1"/>
  <c r="F221" i="36"/>
  <c r="F257" i="36" s="1"/>
  <c r="F47" i="36" s="1"/>
  <c r="G180" i="36"/>
  <c r="G221" i="36" s="1"/>
  <c r="E48" i="36"/>
  <c r="G179" i="36"/>
  <c r="G220" i="36" s="1"/>
  <c r="H40" i="36"/>
  <c r="H51" i="36"/>
  <c r="H52" i="36" s="1"/>
  <c r="H42" i="36"/>
  <c r="H31" i="36"/>
  <c r="H32" i="36" s="1"/>
  <c r="I41" i="36"/>
  <c r="F216" i="36"/>
  <c r="H181" i="36"/>
  <c r="G222" i="36"/>
  <c r="J142" i="37"/>
  <c r="K113" i="37"/>
  <c r="J128" i="37"/>
  <c r="J122" i="37"/>
  <c r="K115" i="37"/>
  <c r="J123" i="37"/>
  <c r="J24" i="37"/>
  <c r="J30" i="37"/>
  <c r="K17" i="37"/>
  <c r="J25" i="37"/>
  <c r="K15" i="37"/>
  <c r="J24" i="36"/>
  <c r="I30" i="36"/>
  <c r="J14" i="26"/>
  <c r="K13" i="26"/>
  <c r="I17" i="26"/>
  <c r="I18" i="26" s="1"/>
  <c r="I20" i="26"/>
  <c r="K61" i="5"/>
  <c r="J63" i="5"/>
  <c r="J64" i="5" s="1"/>
  <c r="J66" i="5"/>
  <c r="J65" i="5"/>
  <c r="J14" i="27"/>
  <c r="K13" i="27"/>
  <c r="I20" i="27"/>
  <c r="I17" i="27"/>
  <c r="I18" i="27" s="1"/>
  <c r="D72" i="5" l="1"/>
  <c r="H182" i="36"/>
  <c r="I182" i="36" s="1"/>
  <c r="E36" i="36"/>
  <c r="E53" i="36"/>
  <c r="E71" i="5" s="1"/>
  <c r="F35" i="36"/>
  <c r="H178" i="36"/>
  <c r="H219" i="36" s="1"/>
  <c r="I42" i="36"/>
  <c r="I51" i="36"/>
  <c r="I52" i="36" s="1"/>
  <c r="J41" i="36"/>
  <c r="J51" i="36" s="1"/>
  <c r="J52" i="36" s="1"/>
  <c r="I40" i="36"/>
  <c r="F48" i="36"/>
  <c r="G216" i="36"/>
  <c r="H180" i="36"/>
  <c r="H221" i="36" s="1"/>
  <c r="G257" i="36"/>
  <c r="G47" i="36" s="1"/>
  <c r="H45" i="36"/>
  <c r="I31" i="36"/>
  <c r="H179" i="36"/>
  <c r="F53" i="36"/>
  <c r="F71" i="5" s="1"/>
  <c r="I181" i="36"/>
  <c r="I222" i="36" s="1"/>
  <c r="H222" i="36"/>
  <c r="L115" i="37"/>
  <c r="K123" i="37"/>
  <c r="K128" i="37"/>
  <c r="K122" i="37"/>
  <c r="L113" i="37"/>
  <c r="K142" i="37"/>
  <c r="K24" i="37"/>
  <c r="K30" i="37"/>
  <c r="L17" i="37"/>
  <c r="K25" i="37"/>
  <c r="L15" i="37"/>
  <c r="K24" i="36"/>
  <c r="K29" i="36" s="1"/>
  <c r="J30" i="36"/>
  <c r="K65" i="5"/>
  <c r="K63" i="5"/>
  <c r="K64" i="5" s="1"/>
  <c r="K66" i="5"/>
  <c r="L61" i="5"/>
  <c r="K14" i="27"/>
  <c r="L13" i="27"/>
  <c r="J20" i="27"/>
  <c r="J17" i="27"/>
  <c r="J18" i="27" s="1"/>
  <c r="K14" i="26"/>
  <c r="L13" i="26"/>
  <c r="J17" i="26"/>
  <c r="J18" i="26" s="1"/>
  <c r="J20" i="26"/>
  <c r="D86" i="5" l="1"/>
  <c r="D77" i="5"/>
  <c r="D26" i="27"/>
  <c r="D39" i="27" s="1"/>
  <c r="D26" i="26"/>
  <c r="E28" i="26" s="1"/>
  <c r="E73" i="5"/>
  <c r="E74" i="5" s="1"/>
  <c r="D26" i="39"/>
  <c r="E28" i="39" s="1"/>
  <c r="I179" i="36"/>
  <c r="I220" i="36" s="1"/>
  <c r="H223" i="36"/>
  <c r="D39" i="26"/>
  <c r="I183" i="36"/>
  <c r="J183" i="36" s="1"/>
  <c r="G35" i="36"/>
  <c r="I178" i="36"/>
  <c r="I219" i="36" s="1"/>
  <c r="F36" i="36"/>
  <c r="J42" i="36"/>
  <c r="I32" i="36"/>
  <c r="I180" i="36"/>
  <c r="I221" i="36" s="1"/>
  <c r="J40" i="36"/>
  <c r="G48" i="36"/>
  <c r="H220" i="36"/>
  <c r="K41" i="36"/>
  <c r="H216" i="36"/>
  <c r="I45" i="36"/>
  <c r="I46" i="36" s="1"/>
  <c r="J31" i="36"/>
  <c r="H46" i="36"/>
  <c r="D99" i="5"/>
  <c r="E88" i="5"/>
  <c r="F72" i="5"/>
  <c r="J182" i="36"/>
  <c r="J223" i="36" s="1"/>
  <c r="I223" i="36"/>
  <c r="J181" i="36"/>
  <c r="J222" i="36" s="1"/>
  <c r="M113" i="37"/>
  <c r="L142" i="37"/>
  <c r="L128" i="37"/>
  <c r="L122" i="37"/>
  <c r="M115" i="37"/>
  <c r="L123" i="37"/>
  <c r="L24" i="37"/>
  <c r="L30" i="37"/>
  <c r="M17" i="37"/>
  <c r="L25" i="37"/>
  <c r="M15" i="37"/>
  <c r="L24" i="36"/>
  <c r="K30" i="36"/>
  <c r="K17" i="27"/>
  <c r="K18" i="27" s="1"/>
  <c r="K20" i="27"/>
  <c r="M61" i="5"/>
  <c r="L14" i="27"/>
  <c r="M13" i="27"/>
  <c r="L14" i="26"/>
  <c r="M13" i="26"/>
  <c r="L65" i="5"/>
  <c r="L66" i="5"/>
  <c r="L63" i="5"/>
  <c r="L64" i="5" s="1"/>
  <c r="K17" i="26"/>
  <c r="K18" i="26" s="1"/>
  <c r="K20" i="26"/>
  <c r="E28" i="27" l="1"/>
  <c r="H257" i="36"/>
  <c r="H47" i="36" s="1"/>
  <c r="E72" i="5"/>
  <c r="F73" i="5" s="1"/>
  <c r="J179" i="36"/>
  <c r="K179" i="36" s="1"/>
  <c r="D39" i="39"/>
  <c r="F26" i="39"/>
  <c r="F26" i="26"/>
  <c r="F26" i="27"/>
  <c r="E29" i="27"/>
  <c r="E29" i="26"/>
  <c r="J178" i="36"/>
  <c r="J219" i="36" s="1"/>
  <c r="E29" i="39"/>
  <c r="I224" i="36"/>
  <c r="I257" i="36" s="1"/>
  <c r="I47" i="36" s="1"/>
  <c r="J184" i="36"/>
  <c r="K184" i="36" s="1"/>
  <c r="G53" i="36"/>
  <c r="G71" i="5" s="1"/>
  <c r="G36" i="36"/>
  <c r="H35" i="36"/>
  <c r="I216" i="36"/>
  <c r="J180" i="36"/>
  <c r="J221" i="36" s="1"/>
  <c r="J32" i="36"/>
  <c r="J220" i="36"/>
  <c r="L41" i="36"/>
  <c r="K51" i="36"/>
  <c r="K52" i="36" s="1"/>
  <c r="H48" i="36"/>
  <c r="K40" i="36"/>
  <c r="K42" i="36"/>
  <c r="J45" i="36"/>
  <c r="J46" i="36" s="1"/>
  <c r="K31" i="36"/>
  <c r="K181" i="36" s="1"/>
  <c r="L181" i="36" s="1"/>
  <c r="F86" i="5"/>
  <c r="E76" i="5"/>
  <c r="E79" i="5"/>
  <c r="E78" i="5"/>
  <c r="E89" i="5"/>
  <c r="K182" i="36"/>
  <c r="K223" i="36" s="1"/>
  <c r="K183" i="36"/>
  <c r="K224" i="36" s="1"/>
  <c r="J224" i="36"/>
  <c r="M123" i="37"/>
  <c r="N115" i="37"/>
  <c r="N113" i="37"/>
  <c r="M128" i="37"/>
  <c r="M142" i="37"/>
  <c r="M122" i="37"/>
  <c r="M24" i="37"/>
  <c r="M30" i="37"/>
  <c r="N17" i="37"/>
  <c r="M25" i="37"/>
  <c r="N15" i="37"/>
  <c r="K220" i="36"/>
  <c r="M24" i="36"/>
  <c r="M29" i="36" s="1"/>
  <c r="L30" i="36"/>
  <c r="M66" i="5"/>
  <c r="M63" i="5"/>
  <c r="M64" i="5" s="1"/>
  <c r="M65" i="5"/>
  <c r="N13" i="26"/>
  <c r="M14" i="26"/>
  <c r="N61" i="5"/>
  <c r="L20" i="26"/>
  <c r="L17" i="26"/>
  <c r="L18" i="26" s="1"/>
  <c r="M14" i="27"/>
  <c r="N13" i="27"/>
  <c r="L20" i="27"/>
  <c r="L17" i="27"/>
  <c r="L18" i="27" s="1"/>
  <c r="E77" i="5" l="1"/>
  <c r="G73" i="5"/>
  <c r="G74" i="5" s="1"/>
  <c r="G78" i="5" s="1"/>
  <c r="F74" i="5"/>
  <c r="F76" i="5" s="1"/>
  <c r="F77" i="5" s="1"/>
  <c r="G72" i="5"/>
  <c r="E86" i="5"/>
  <c r="F88" i="5" s="1"/>
  <c r="G88" i="5" s="1"/>
  <c r="G89" i="5" s="1"/>
  <c r="E26" i="27"/>
  <c r="F28" i="27" s="1"/>
  <c r="F29" i="27" s="1"/>
  <c r="E26" i="39"/>
  <c r="F28" i="39" s="1"/>
  <c r="F29" i="39" s="1"/>
  <c r="E26" i="26"/>
  <c r="F28" i="26" s="1"/>
  <c r="G28" i="26" s="1"/>
  <c r="H53" i="36"/>
  <c r="H71" i="5" s="1"/>
  <c r="K178" i="36"/>
  <c r="K219" i="36" s="1"/>
  <c r="E38" i="39"/>
  <c r="J225" i="36"/>
  <c r="J257" i="36" s="1"/>
  <c r="J47" i="36" s="1"/>
  <c r="E38" i="26"/>
  <c r="E38" i="27"/>
  <c r="I35" i="36"/>
  <c r="K185" i="36"/>
  <c r="L185" i="36" s="1"/>
  <c r="H36" i="36"/>
  <c r="J216" i="36"/>
  <c r="L42" i="36"/>
  <c r="L51" i="36"/>
  <c r="L52" i="36" s="1"/>
  <c r="K32" i="36"/>
  <c r="L40" i="36"/>
  <c r="L31" i="36"/>
  <c r="L179" i="36" s="1"/>
  <c r="M179" i="36" s="1"/>
  <c r="M220" i="36" s="1"/>
  <c r="M41" i="36"/>
  <c r="I48" i="36"/>
  <c r="K180" i="36"/>
  <c r="K45" i="36"/>
  <c r="G79" i="5"/>
  <c r="E98" i="5"/>
  <c r="K222" i="36"/>
  <c r="L184" i="36"/>
  <c r="K225" i="36"/>
  <c r="L183" i="36"/>
  <c r="L224" i="36" s="1"/>
  <c r="N142" i="37"/>
  <c r="N122" i="37"/>
  <c r="O113" i="37"/>
  <c r="N128" i="37"/>
  <c r="O115" i="37"/>
  <c r="N123" i="37"/>
  <c r="N24" i="37"/>
  <c r="N30" i="37"/>
  <c r="O17" i="37"/>
  <c r="N25" i="37"/>
  <c r="O15" i="37"/>
  <c r="M181" i="36"/>
  <c r="L222" i="36"/>
  <c r="N24" i="36"/>
  <c r="M30" i="36"/>
  <c r="M17" i="27"/>
  <c r="M18" i="27" s="1"/>
  <c r="M20" i="27"/>
  <c r="N14" i="27"/>
  <c r="O13" i="27"/>
  <c r="N14" i="26"/>
  <c r="O13" i="26"/>
  <c r="N65" i="5"/>
  <c r="N66" i="5"/>
  <c r="N63" i="5"/>
  <c r="N64" i="5" s="1"/>
  <c r="O61" i="5"/>
  <c r="M20" i="26"/>
  <c r="M17" i="26"/>
  <c r="M18" i="26" s="1"/>
  <c r="F78" i="5" l="1"/>
  <c r="G76" i="5"/>
  <c r="G77" i="5" s="1"/>
  <c r="E99" i="5"/>
  <c r="F89" i="5"/>
  <c r="F99" i="5" s="1"/>
  <c r="E39" i="39"/>
  <c r="F79" i="5"/>
  <c r="E39" i="26"/>
  <c r="H72" i="5"/>
  <c r="H86" i="5" s="1"/>
  <c r="E39" i="27"/>
  <c r="G28" i="27"/>
  <c r="G29" i="27" s="1"/>
  <c r="H73" i="5"/>
  <c r="H74" i="5" s="1"/>
  <c r="G86" i="5"/>
  <c r="G99" i="5" s="1"/>
  <c r="G26" i="26"/>
  <c r="H28" i="26" s="1"/>
  <c r="G26" i="27"/>
  <c r="H28" i="27" s="1"/>
  <c r="G26" i="39"/>
  <c r="F29" i="26"/>
  <c r="F38" i="26" s="1"/>
  <c r="G28" i="39"/>
  <c r="G29" i="39" s="1"/>
  <c r="L186" i="36"/>
  <c r="M186" i="36" s="1"/>
  <c r="F39" i="27"/>
  <c r="F38" i="27"/>
  <c r="G29" i="26"/>
  <c r="I36" i="36"/>
  <c r="F38" i="39"/>
  <c r="F39" i="39"/>
  <c r="H26" i="39"/>
  <c r="K226" i="36"/>
  <c r="L182" i="36"/>
  <c r="M182" i="36" s="1"/>
  <c r="M223" i="36" s="1"/>
  <c r="J35" i="36"/>
  <c r="I53" i="36"/>
  <c r="I71" i="5" s="1"/>
  <c r="L220" i="36"/>
  <c r="L178" i="36"/>
  <c r="L219" i="36" s="1"/>
  <c r="L32" i="36"/>
  <c r="K221" i="36"/>
  <c r="L180" i="36"/>
  <c r="L221" i="36" s="1"/>
  <c r="J48" i="36"/>
  <c r="L45" i="36"/>
  <c r="L46" i="36" s="1"/>
  <c r="K46" i="36"/>
  <c r="N41" i="36"/>
  <c r="N42" i="36" s="1"/>
  <c r="M31" i="36"/>
  <c r="K216" i="36"/>
  <c r="G98" i="5"/>
  <c r="M185" i="36"/>
  <c r="L226" i="36"/>
  <c r="M184" i="36"/>
  <c r="M225" i="36" s="1"/>
  <c r="L225" i="36"/>
  <c r="O123" i="37"/>
  <c r="P115" i="37"/>
  <c r="P113" i="37"/>
  <c r="O142" i="37"/>
  <c r="O128" i="37"/>
  <c r="O122" i="37"/>
  <c r="O24" i="37"/>
  <c r="O30" i="37"/>
  <c r="P17" i="37"/>
  <c r="O25" i="37"/>
  <c r="P15" i="37"/>
  <c r="M222" i="36"/>
  <c r="M40" i="36"/>
  <c r="M42" i="36"/>
  <c r="M51" i="36"/>
  <c r="M52" i="36" s="1"/>
  <c r="O24" i="36"/>
  <c r="N30" i="36"/>
  <c r="O14" i="26"/>
  <c r="P13" i="26"/>
  <c r="N20" i="26"/>
  <c r="N17" i="26"/>
  <c r="N18" i="26" s="1"/>
  <c r="P61" i="5"/>
  <c r="O63" i="5"/>
  <c r="O64" i="5" s="1"/>
  <c r="O66" i="5"/>
  <c r="O65" i="5"/>
  <c r="P13" i="27"/>
  <c r="O14" i="27"/>
  <c r="N17" i="27"/>
  <c r="N18" i="27" s="1"/>
  <c r="N20" i="27"/>
  <c r="H26" i="26" l="1"/>
  <c r="H26" i="27"/>
  <c r="F98" i="5"/>
  <c r="I73" i="5"/>
  <c r="H88" i="5"/>
  <c r="H89" i="5" s="1"/>
  <c r="F39" i="26"/>
  <c r="H28" i="39"/>
  <c r="I28" i="39" s="1"/>
  <c r="L227" i="36"/>
  <c r="N182" i="36"/>
  <c r="N223" i="36" s="1"/>
  <c r="K257" i="36"/>
  <c r="K47" i="36" s="1"/>
  <c r="K35" i="36" s="1"/>
  <c r="M187" i="36"/>
  <c r="N187" i="36" s="1"/>
  <c r="J53" i="36"/>
  <c r="J71" i="5" s="1"/>
  <c r="L223" i="36"/>
  <c r="J36" i="36"/>
  <c r="G39" i="39"/>
  <c r="G38" i="39"/>
  <c r="G39" i="26"/>
  <c r="G38" i="26"/>
  <c r="H29" i="26"/>
  <c r="I28" i="26"/>
  <c r="G38" i="27"/>
  <c r="G39" i="27"/>
  <c r="I28" i="27"/>
  <c r="H29" i="27"/>
  <c r="I72" i="5"/>
  <c r="M183" i="36"/>
  <c r="N183" i="36" s="1"/>
  <c r="N224" i="36" s="1"/>
  <c r="M180" i="36"/>
  <c r="M221" i="36" s="1"/>
  <c r="L216" i="36"/>
  <c r="M32" i="36"/>
  <c r="N51" i="36"/>
  <c r="N52" i="36" s="1"/>
  <c r="O41" i="36"/>
  <c r="N40" i="36"/>
  <c r="M178" i="36"/>
  <c r="M219" i="36" s="1"/>
  <c r="M45" i="36"/>
  <c r="N31" i="36"/>
  <c r="N179" i="36" s="1"/>
  <c r="O179" i="36" s="1"/>
  <c r="H76" i="5"/>
  <c r="H77" i="5" s="1"/>
  <c r="H78" i="5"/>
  <c r="H79" i="5"/>
  <c r="I74" i="5"/>
  <c r="N185" i="36"/>
  <c r="N226" i="36" s="1"/>
  <c r="M226" i="36"/>
  <c r="N186" i="36"/>
  <c r="M227" i="36"/>
  <c r="P128" i="37"/>
  <c r="P122" i="37"/>
  <c r="Q113" i="37"/>
  <c r="P142" i="37"/>
  <c r="Q115" i="37"/>
  <c r="P123" i="37"/>
  <c r="P24" i="37"/>
  <c r="P30" i="37"/>
  <c r="Q17" i="37"/>
  <c r="P25" i="37"/>
  <c r="Q15" i="37"/>
  <c r="P24" i="36"/>
  <c r="P29" i="36" s="1"/>
  <c r="O30" i="36"/>
  <c r="P66" i="5"/>
  <c r="P63" i="5"/>
  <c r="P64" i="5" s="1"/>
  <c r="P65" i="5"/>
  <c r="Q61" i="5"/>
  <c r="P14" i="26"/>
  <c r="Q13" i="26"/>
  <c r="O17" i="26"/>
  <c r="O18" i="26" s="1"/>
  <c r="O20" i="26"/>
  <c r="O17" i="27"/>
  <c r="O18" i="27" s="1"/>
  <c r="O20" i="27"/>
  <c r="Q13" i="27"/>
  <c r="P14" i="27"/>
  <c r="H29" i="39" l="1"/>
  <c r="I88" i="5"/>
  <c r="L257" i="36"/>
  <c r="L47" i="36" s="1"/>
  <c r="L35" i="36" s="1"/>
  <c r="K48" i="36"/>
  <c r="K36" i="36"/>
  <c r="J72" i="5"/>
  <c r="J26" i="26" s="1"/>
  <c r="N181" i="36"/>
  <c r="O181" i="36" s="1"/>
  <c r="O222" i="36" s="1"/>
  <c r="N184" i="36"/>
  <c r="N225" i="36" s="1"/>
  <c r="M228" i="36"/>
  <c r="O183" i="36"/>
  <c r="O224" i="36" s="1"/>
  <c r="M224" i="36"/>
  <c r="I26" i="26"/>
  <c r="J28" i="26" s="1"/>
  <c r="I26" i="27"/>
  <c r="J28" i="27" s="1"/>
  <c r="I26" i="39"/>
  <c r="J28" i="39" s="1"/>
  <c r="I29" i="26"/>
  <c r="I86" i="5"/>
  <c r="H39" i="26"/>
  <c r="H38" i="26"/>
  <c r="I29" i="27"/>
  <c r="H38" i="27"/>
  <c r="H39" i="27"/>
  <c r="I29" i="39"/>
  <c r="J73" i="5"/>
  <c r="J74" i="5" s="1"/>
  <c r="H39" i="39"/>
  <c r="H38" i="39"/>
  <c r="K53" i="36"/>
  <c r="K71" i="5" s="1"/>
  <c r="N180" i="36"/>
  <c r="N221" i="36" s="1"/>
  <c r="N32" i="36"/>
  <c r="N178" i="36"/>
  <c r="N219" i="36" s="1"/>
  <c r="M216" i="36"/>
  <c r="N188" i="36"/>
  <c r="N45" i="36"/>
  <c r="N46" i="36" s="1"/>
  <c r="O40" i="36"/>
  <c r="O42" i="36"/>
  <c r="O51" i="36"/>
  <c r="O52" i="36" s="1"/>
  <c r="M46" i="36"/>
  <c r="O31" i="36"/>
  <c r="P41" i="36"/>
  <c r="I89" i="5"/>
  <c r="I79" i="5"/>
  <c r="I76" i="5"/>
  <c r="I77" i="5" s="1"/>
  <c r="I78" i="5"/>
  <c r="H98" i="5"/>
  <c r="H99" i="5"/>
  <c r="N220" i="36"/>
  <c r="O186" i="36"/>
  <c r="O227" i="36" s="1"/>
  <c r="N227" i="36"/>
  <c r="O187" i="36"/>
  <c r="N228" i="36"/>
  <c r="Q123" i="37"/>
  <c r="R115" i="37"/>
  <c r="Q142" i="37"/>
  <c r="R113" i="37"/>
  <c r="Q128" i="37"/>
  <c r="Q122" i="37"/>
  <c r="Q24" i="37"/>
  <c r="Q30" i="37"/>
  <c r="R17" i="37"/>
  <c r="Q25" i="37"/>
  <c r="R15" i="37"/>
  <c r="P179" i="36"/>
  <c r="O220" i="36"/>
  <c r="Q24" i="36"/>
  <c r="P30" i="36"/>
  <c r="R61" i="5"/>
  <c r="P20" i="27"/>
  <c r="P17" i="27"/>
  <c r="P18" i="27" s="1"/>
  <c r="Q14" i="27"/>
  <c r="R13" i="27"/>
  <c r="Q63" i="5"/>
  <c r="Q64" i="5" s="1"/>
  <c r="Q66" i="5"/>
  <c r="Q65" i="5"/>
  <c r="Q14" i="26"/>
  <c r="R13" i="26"/>
  <c r="P17" i="26"/>
  <c r="P18" i="26" s="1"/>
  <c r="P20" i="26"/>
  <c r="L48" i="36" l="1"/>
  <c r="J88" i="5"/>
  <c r="L36" i="36"/>
  <c r="J26" i="27"/>
  <c r="J26" i="39"/>
  <c r="J86" i="5"/>
  <c r="K88" i="5" s="1"/>
  <c r="O184" i="36"/>
  <c r="P184" i="36" s="1"/>
  <c r="P225" i="36" s="1"/>
  <c r="M257" i="36"/>
  <c r="M47" i="36" s="1"/>
  <c r="M35" i="36" s="1"/>
  <c r="N222" i="36"/>
  <c r="K72" i="5"/>
  <c r="K73" i="5"/>
  <c r="K74" i="5" s="1"/>
  <c r="O182" i="36"/>
  <c r="P182" i="36" s="1"/>
  <c r="P223" i="36" s="1"/>
  <c r="O180" i="36"/>
  <c r="P180" i="36" s="1"/>
  <c r="Q180" i="36" s="1"/>
  <c r="J29" i="26"/>
  <c r="K28" i="26"/>
  <c r="I38" i="26"/>
  <c r="I39" i="26"/>
  <c r="I39" i="27"/>
  <c r="I38" i="27"/>
  <c r="J29" i="39"/>
  <c r="K28" i="39"/>
  <c r="I38" i="39"/>
  <c r="I39" i="39"/>
  <c r="J29" i="27"/>
  <c r="K28" i="27"/>
  <c r="O185" i="36"/>
  <c r="P185" i="36" s="1"/>
  <c r="N216" i="36"/>
  <c r="L53" i="36"/>
  <c r="L71" i="5" s="1"/>
  <c r="O32" i="36"/>
  <c r="O178" i="36"/>
  <c r="O219" i="36" s="1"/>
  <c r="P42" i="36"/>
  <c r="Q41" i="36"/>
  <c r="P51" i="36"/>
  <c r="P52" i="36" s="1"/>
  <c r="P40" i="36"/>
  <c r="O45" i="36"/>
  <c r="O46" i="36" s="1"/>
  <c r="P31" i="36"/>
  <c r="O188" i="36"/>
  <c r="N229" i="36"/>
  <c r="J89" i="5"/>
  <c r="J76" i="5"/>
  <c r="J77" i="5" s="1"/>
  <c r="J78" i="5"/>
  <c r="J79" i="5"/>
  <c r="I99" i="5"/>
  <c r="I98" i="5"/>
  <c r="P187" i="36"/>
  <c r="P228" i="36" s="1"/>
  <c r="O228" i="36"/>
  <c r="S113" i="37"/>
  <c r="R142" i="37"/>
  <c r="R128" i="37"/>
  <c r="R122" i="37"/>
  <c r="R123" i="37"/>
  <c r="S115" i="37"/>
  <c r="R24" i="37"/>
  <c r="R30" i="37"/>
  <c r="S17" i="37"/>
  <c r="R25" i="37"/>
  <c r="S15" i="37"/>
  <c r="P220" i="36"/>
  <c r="R24" i="36"/>
  <c r="R29" i="36" s="1"/>
  <c r="Q30" i="36"/>
  <c r="Q20" i="27"/>
  <c r="Q17" i="27"/>
  <c r="Q18" i="27" s="1"/>
  <c r="R14" i="27"/>
  <c r="S13" i="27"/>
  <c r="R14" i="26"/>
  <c r="S13" i="26"/>
  <c r="Q20" i="26"/>
  <c r="Q17" i="26"/>
  <c r="Q18" i="26" s="1"/>
  <c r="S61" i="5"/>
  <c r="R65" i="5"/>
  <c r="R63" i="5"/>
  <c r="R64" i="5" s="1"/>
  <c r="R66" i="5"/>
  <c r="M48" i="36" l="1"/>
  <c r="M53" i="36" s="1"/>
  <c r="M71" i="5" s="1"/>
  <c r="O225" i="36"/>
  <c r="N257" i="36"/>
  <c r="N47" i="36" s="1"/>
  <c r="N35" i="36" s="1"/>
  <c r="P183" i="36"/>
  <c r="Q183" i="36" s="1"/>
  <c r="Q224" i="36" s="1"/>
  <c r="M36" i="36"/>
  <c r="O223" i="36"/>
  <c r="P221" i="36"/>
  <c r="O221" i="36"/>
  <c r="K26" i="27"/>
  <c r="L28" i="27" s="1"/>
  <c r="L73" i="5"/>
  <c r="L74" i="5" s="1"/>
  <c r="K26" i="26"/>
  <c r="L28" i="26" s="1"/>
  <c r="K26" i="39"/>
  <c r="L28" i="39" s="1"/>
  <c r="K86" i="5"/>
  <c r="L88" i="5" s="1"/>
  <c r="L72" i="5"/>
  <c r="O226" i="36"/>
  <c r="J39" i="39"/>
  <c r="J38" i="39"/>
  <c r="K29" i="26"/>
  <c r="J39" i="26"/>
  <c r="J38" i="26"/>
  <c r="K29" i="39"/>
  <c r="K29" i="27"/>
  <c r="J39" i="27"/>
  <c r="J38" i="27"/>
  <c r="P186" i="36"/>
  <c r="Q186" i="36" s="1"/>
  <c r="P178" i="36"/>
  <c r="P219" i="36" s="1"/>
  <c r="Q42" i="36"/>
  <c r="Q51" i="36"/>
  <c r="Q52" i="36" s="1"/>
  <c r="P32" i="36"/>
  <c r="Q40" i="36"/>
  <c r="P181" i="36"/>
  <c r="Q181" i="36" s="1"/>
  <c r="Q222" i="36" s="1"/>
  <c r="N48" i="36"/>
  <c r="O229" i="36"/>
  <c r="P188" i="36"/>
  <c r="R41" i="36"/>
  <c r="O216" i="36"/>
  <c r="Q31" i="36"/>
  <c r="P45" i="36"/>
  <c r="J99" i="5"/>
  <c r="J98" i="5"/>
  <c r="K76" i="5"/>
  <c r="K77" i="5" s="1"/>
  <c r="K78" i="5"/>
  <c r="K79" i="5"/>
  <c r="K89" i="5"/>
  <c r="M72" i="5"/>
  <c r="Q185" i="36"/>
  <c r="Q226" i="36" s="1"/>
  <c r="P226" i="36"/>
  <c r="T115" i="37"/>
  <c r="S123" i="37"/>
  <c r="S128" i="37"/>
  <c r="S122" i="37"/>
  <c r="S142" i="37"/>
  <c r="T113" i="37"/>
  <c r="S24" i="37"/>
  <c r="S30" i="37"/>
  <c r="T17" i="37"/>
  <c r="S25" i="37"/>
  <c r="T15" i="37"/>
  <c r="Q221" i="36"/>
  <c r="S24" i="36"/>
  <c r="R30" i="36"/>
  <c r="T61" i="5"/>
  <c r="S65" i="5"/>
  <c r="S66" i="5"/>
  <c r="S63" i="5"/>
  <c r="S64" i="5" s="1"/>
  <c r="T13" i="27"/>
  <c r="S14" i="27"/>
  <c r="R20" i="27"/>
  <c r="R17" i="27"/>
  <c r="R18" i="27" s="1"/>
  <c r="R17" i="26"/>
  <c r="R18" i="26" s="1"/>
  <c r="R20" i="26"/>
  <c r="S14" i="26"/>
  <c r="T13" i="26"/>
  <c r="N36" i="36" l="1"/>
  <c r="P224" i="36"/>
  <c r="O257" i="36"/>
  <c r="O47" i="36" s="1"/>
  <c r="O35" i="36" s="1"/>
  <c r="L86" i="5"/>
  <c r="M88" i="5" s="1"/>
  <c r="M89" i="5" s="1"/>
  <c r="M98" i="5" s="1"/>
  <c r="L26" i="26"/>
  <c r="M28" i="26" s="1"/>
  <c r="M73" i="5"/>
  <c r="M74" i="5" s="1"/>
  <c r="M78" i="5" s="1"/>
  <c r="L26" i="39"/>
  <c r="M28" i="39" s="1"/>
  <c r="L26" i="27"/>
  <c r="M28" i="27" s="1"/>
  <c r="P227" i="36"/>
  <c r="L29" i="27"/>
  <c r="L29" i="39"/>
  <c r="K39" i="39"/>
  <c r="K38" i="39"/>
  <c r="K38" i="27"/>
  <c r="K39" i="27"/>
  <c r="K39" i="26"/>
  <c r="K38" i="26"/>
  <c r="L29" i="26"/>
  <c r="M26" i="39"/>
  <c r="M26" i="27"/>
  <c r="M26" i="26"/>
  <c r="Q178" i="36"/>
  <c r="Q219" i="36" s="1"/>
  <c r="Q187" i="36"/>
  <c r="Q228" i="36" s="1"/>
  <c r="Q184" i="36"/>
  <c r="R184" i="36" s="1"/>
  <c r="R225" i="36" s="1"/>
  <c r="Q179" i="36"/>
  <c r="R179" i="36" s="1"/>
  <c r="R220" i="36" s="1"/>
  <c r="P222" i="36"/>
  <c r="P216" i="36"/>
  <c r="N53" i="36"/>
  <c r="N71" i="5" s="1"/>
  <c r="R40" i="36"/>
  <c r="R181" i="36"/>
  <c r="R222" i="36" s="1"/>
  <c r="Q32" i="36"/>
  <c r="R42" i="36"/>
  <c r="R51" i="36"/>
  <c r="R52" i="36" s="1"/>
  <c r="S41" i="36"/>
  <c r="Q182" i="36"/>
  <c r="R182" i="36" s="1"/>
  <c r="S182" i="36" s="1"/>
  <c r="O48" i="36"/>
  <c r="Q45" i="36"/>
  <c r="Q46" i="36" s="1"/>
  <c r="R31" i="36"/>
  <c r="R185" i="36" s="1"/>
  <c r="P46" i="36"/>
  <c r="P229" i="36"/>
  <c r="Q188" i="36"/>
  <c r="Q229" i="36" s="1"/>
  <c r="K98" i="5"/>
  <c r="K99" i="5"/>
  <c r="L89" i="5"/>
  <c r="L79" i="5"/>
  <c r="L76" i="5"/>
  <c r="L77" i="5" s="1"/>
  <c r="L78" i="5"/>
  <c r="M86" i="5"/>
  <c r="R186" i="36"/>
  <c r="R227" i="36" s="1"/>
  <c r="Q227" i="36"/>
  <c r="U113" i="37"/>
  <c r="T128" i="37"/>
  <c r="T142" i="37"/>
  <c r="T122" i="37"/>
  <c r="U115" i="37"/>
  <c r="T123" i="37"/>
  <c r="T24" i="37"/>
  <c r="T30" i="37"/>
  <c r="U17" i="37"/>
  <c r="T25" i="37"/>
  <c r="U15" i="37"/>
  <c r="T24" i="36"/>
  <c r="S30" i="36"/>
  <c r="T14" i="27"/>
  <c r="U13" i="27"/>
  <c r="S20" i="27"/>
  <c r="S17" i="27"/>
  <c r="S18" i="27" s="1"/>
  <c r="U61" i="5"/>
  <c r="T14" i="26"/>
  <c r="U13" i="26"/>
  <c r="T66" i="5"/>
  <c r="T63" i="5"/>
  <c r="T64" i="5" s="1"/>
  <c r="T65" i="5"/>
  <c r="S17" i="26"/>
  <c r="S18" i="26" s="1"/>
  <c r="S20" i="26"/>
  <c r="O36" i="36" l="1"/>
  <c r="R187" i="36"/>
  <c r="S187" i="36" s="1"/>
  <c r="S228" i="36" s="1"/>
  <c r="R178" i="36"/>
  <c r="S178" i="36" s="1"/>
  <c r="T178" i="36" s="1"/>
  <c r="M76" i="5"/>
  <c r="M77" i="5" s="1"/>
  <c r="M79" i="5"/>
  <c r="N73" i="5"/>
  <c r="N74" i="5" s="1"/>
  <c r="N72" i="5"/>
  <c r="N28" i="26"/>
  <c r="M29" i="26"/>
  <c r="L39" i="26"/>
  <c r="L38" i="26"/>
  <c r="M29" i="39"/>
  <c r="N28" i="39"/>
  <c r="L38" i="39"/>
  <c r="L39" i="39"/>
  <c r="L38" i="27"/>
  <c r="L39" i="27"/>
  <c r="M29" i="27"/>
  <c r="N28" i="27"/>
  <c r="Q225" i="36"/>
  <c r="Q220" i="36"/>
  <c r="R183" i="36"/>
  <c r="S183" i="36" s="1"/>
  <c r="S224" i="36" s="1"/>
  <c r="R180" i="36"/>
  <c r="P257" i="36"/>
  <c r="P47" i="36" s="1"/>
  <c r="P35" i="36" s="1"/>
  <c r="S40" i="36"/>
  <c r="Q223" i="36"/>
  <c r="T41" i="36"/>
  <c r="O53" i="36"/>
  <c r="O71" i="5" s="1"/>
  <c r="S51" i="36"/>
  <c r="S52" i="36" s="1"/>
  <c r="S42" i="36"/>
  <c r="R32" i="36"/>
  <c r="R223" i="36"/>
  <c r="R228" i="36"/>
  <c r="R219" i="36"/>
  <c r="Q216" i="36"/>
  <c r="S31" i="36"/>
  <c r="S184" i="36" s="1"/>
  <c r="T184" i="36" s="1"/>
  <c r="R188" i="36"/>
  <c r="R229" i="36" s="1"/>
  <c r="R45" i="36"/>
  <c r="L98" i="5"/>
  <c r="L99" i="5"/>
  <c r="N88" i="5"/>
  <c r="M99" i="5"/>
  <c r="S185" i="36"/>
  <c r="S226" i="36" s="1"/>
  <c r="R226" i="36"/>
  <c r="U123" i="37"/>
  <c r="V115" i="37"/>
  <c r="V113" i="37"/>
  <c r="U142" i="37"/>
  <c r="U128" i="37"/>
  <c r="U122" i="37"/>
  <c r="U24" i="37"/>
  <c r="U30" i="37"/>
  <c r="V17" i="37"/>
  <c r="U25" i="37"/>
  <c r="V15" i="37"/>
  <c r="S179" i="36"/>
  <c r="S223" i="36"/>
  <c r="U24" i="36"/>
  <c r="U29" i="36" s="1"/>
  <c r="T30" i="36"/>
  <c r="U14" i="26"/>
  <c r="V13" i="26"/>
  <c r="V61" i="5"/>
  <c r="T20" i="26"/>
  <c r="T17" i="26"/>
  <c r="T18" i="26" s="1"/>
  <c r="U63" i="5"/>
  <c r="U64" i="5" s="1"/>
  <c r="U66" i="5"/>
  <c r="U65" i="5"/>
  <c r="V13" i="27"/>
  <c r="U14" i="27"/>
  <c r="T17" i="27"/>
  <c r="T18" i="27" s="1"/>
  <c r="T20" i="27"/>
  <c r="S219" i="36" l="1"/>
  <c r="S186" i="36"/>
  <c r="T186" i="36" s="1"/>
  <c r="T227" i="36" s="1"/>
  <c r="O73" i="5"/>
  <c r="N26" i="27"/>
  <c r="N26" i="26"/>
  <c r="O28" i="26" s="1"/>
  <c r="N26" i="39"/>
  <c r="O28" i="39" s="1"/>
  <c r="N86" i="5"/>
  <c r="O88" i="5" s="1"/>
  <c r="O72" i="5"/>
  <c r="Q257" i="36"/>
  <c r="Q47" i="36" s="1"/>
  <c r="Q35" i="36" s="1"/>
  <c r="R224" i="36"/>
  <c r="P36" i="36"/>
  <c r="M38" i="27"/>
  <c r="M39" i="27"/>
  <c r="N29" i="39"/>
  <c r="M38" i="39"/>
  <c r="M39" i="39"/>
  <c r="M39" i="26"/>
  <c r="M38" i="26"/>
  <c r="N29" i="26"/>
  <c r="N29" i="27"/>
  <c r="O28" i="27"/>
  <c r="P48" i="36"/>
  <c r="P53" i="36" s="1"/>
  <c r="P71" i="5" s="1"/>
  <c r="T183" i="36"/>
  <c r="T224" i="36" s="1"/>
  <c r="S181" i="36"/>
  <c r="T181" i="36" s="1"/>
  <c r="T222" i="36" s="1"/>
  <c r="S180" i="36"/>
  <c r="S221" i="36" s="1"/>
  <c r="R221" i="36"/>
  <c r="T40" i="36"/>
  <c r="T51" i="36"/>
  <c r="T52" i="36" s="1"/>
  <c r="T42" i="36"/>
  <c r="S32" i="36"/>
  <c r="S188" i="36"/>
  <c r="S229" i="36" s="1"/>
  <c r="R216" i="36"/>
  <c r="S45" i="36"/>
  <c r="S46" i="36" s="1"/>
  <c r="R46" i="36"/>
  <c r="S189" i="36"/>
  <c r="S230" i="36" s="1"/>
  <c r="T31" i="36"/>
  <c r="T185" i="36" s="1"/>
  <c r="U185" i="36" s="1"/>
  <c r="U41" i="36"/>
  <c r="O74" i="5"/>
  <c r="N76" i="5"/>
  <c r="N77" i="5" s="1"/>
  <c r="N79" i="5"/>
  <c r="N78" i="5"/>
  <c r="N89" i="5"/>
  <c r="S225" i="36"/>
  <c r="V128" i="37"/>
  <c r="V122" i="37"/>
  <c r="W113" i="37"/>
  <c r="V142" i="37"/>
  <c r="W115" i="37"/>
  <c r="V123" i="37"/>
  <c r="V24" i="37"/>
  <c r="V30" i="37"/>
  <c r="W17" i="37"/>
  <c r="V25" i="37"/>
  <c r="S220" i="36"/>
  <c r="T179" i="36"/>
  <c r="U179" i="36" s="1"/>
  <c r="W15" i="37"/>
  <c r="T219" i="36"/>
  <c r="U184" i="36"/>
  <c r="T225" i="36"/>
  <c r="V24" i="36"/>
  <c r="U30" i="36"/>
  <c r="V66" i="5"/>
  <c r="V63" i="5"/>
  <c r="V64" i="5" s="1"/>
  <c r="V65" i="5"/>
  <c r="V14" i="26"/>
  <c r="W13" i="26"/>
  <c r="U17" i="27"/>
  <c r="U18" i="27" s="1"/>
  <c r="U20" i="27"/>
  <c r="V14" i="27"/>
  <c r="W13" i="27"/>
  <c r="W61" i="5"/>
  <c r="U20" i="26"/>
  <c r="U17" i="26"/>
  <c r="U18" i="26" s="1"/>
  <c r="S227" i="36" l="1"/>
  <c r="R257" i="36"/>
  <c r="R47" i="36" s="1"/>
  <c r="R35" i="36" s="1"/>
  <c r="Q36" i="36"/>
  <c r="P73" i="5"/>
  <c r="P74" i="5" s="1"/>
  <c r="O26" i="26"/>
  <c r="P28" i="26" s="1"/>
  <c r="O86" i="5"/>
  <c r="P88" i="5" s="1"/>
  <c r="O26" i="39"/>
  <c r="P28" i="39" s="1"/>
  <c r="O26" i="27"/>
  <c r="P28" i="27" s="1"/>
  <c r="Q48" i="36"/>
  <c r="Q53" i="36" s="1"/>
  <c r="Q71" i="5" s="1"/>
  <c r="N38" i="27"/>
  <c r="N39" i="27"/>
  <c r="N39" i="26"/>
  <c r="N38" i="26"/>
  <c r="O29" i="26"/>
  <c r="N38" i="39"/>
  <c r="N39" i="39"/>
  <c r="O29" i="39"/>
  <c r="O29" i="27"/>
  <c r="S222" i="36"/>
  <c r="S257" i="36" s="1"/>
  <c r="S47" i="36" s="1"/>
  <c r="S35" i="36" s="1"/>
  <c r="T180" i="36"/>
  <c r="T221" i="36" s="1"/>
  <c r="T187" i="36"/>
  <c r="U187" i="36" s="1"/>
  <c r="U228" i="36" s="1"/>
  <c r="T182" i="36"/>
  <c r="T223" i="36" s="1"/>
  <c r="U40" i="36"/>
  <c r="T188" i="36"/>
  <c r="T229" i="36" s="1"/>
  <c r="R36" i="36"/>
  <c r="T32" i="36"/>
  <c r="T189" i="36"/>
  <c r="U189" i="36" s="1"/>
  <c r="U230" i="36" s="1"/>
  <c r="U51" i="36"/>
  <c r="U52" i="36" s="1"/>
  <c r="U42" i="36"/>
  <c r="S216" i="36"/>
  <c r="T190" i="36"/>
  <c r="T231" i="36" s="1"/>
  <c r="V41" i="36"/>
  <c r="V42" i="36" s="1"/>
  <c r="U31" i="36"/>
  <c r="U186" i="36" s="1"/>
  <c r="V186" i="36" s="1"/>
  <c r="T45" i="36"/>
  <c r="N99" i="5"/>
  <c r="N98" i="5"/>
  <c r="O89" i="5"/>
  <c r="O78" i="5"/>
  <c r="O76" i="5"/>
  <c r="O77" i="5" s="1"/>
  <c r="O79" i="5"/>
  <c r="T226" i="36"/>
  <c r="X115" i="37"/>
  <c r="W123" i="37"/>
  <c r="X113" i="37"/>
  <c r="W142" i="37"/>
  <c r="W128" i="37"/>
  <c r="W122" i="37"/>
  <c r="W24" i="37"/>
  <c r="W30" i="37"/>
  <c r="X17" i="37"/>
  <c r="W25" i="37"/>
  <c r="T220" i="36"/>
  <c r="X15" i="37"/>
  <c r="U181" i="36"/>
  <c r="U222" i="36" s="1"/>
  <c r="U225" i="36"/>
  <c r="U220" i="36"/>
  <c r="V185" i="36"/>
  <c r="U226" i="36"/>
  <c r="W24" i="36"/>
  <c r="V30" i="36"/>
  <c r="V20" i="27"/>
  <c r="V17" i="27"/>
  <c r="V18" i="27" s="1"/>
  <c r="W14" i="27"/>
  <c r="X13" i="27"/>
  <c r="W14" i="26"/>
  <c r="X13" i="26"/>
  <c r="W66" i="5"/>
  <c r="W63" i="5"/>
  <c r="W64" i="5" s="1"/>
  <c r="W65" i="5"/>
  <c r="V20" i="26"/>
  <c r="V17" i="26"/>
  <c r="V18" i="26" s="1"/>
  <c r="X61" i="5"/>
  <c r="R48" i="36" l="1"/>
  <c r="R53" i="36" s="1"/>
  <c r="R71" i="5" s="1"/>
  <c r="U178" i="36"/>
  <c r="U219" i="36" s="1"/>
  <c r="P72" i="5"/>
  <c r="U180" i="36"/>
  <c r="V180" i="36" s="1"/>
  <c r="V221" i="36" s="1"/>
  <c r="T228" i="36"/>
  <c r="P29" i="27"/>
  <c r="O38" i="39"/>
  <c r="O39" i="39"/>
  <c r="P29" i="26"/>
  <c r="O38" i="26"/>
  <c r="O39" i="26"/>
  <c r="P29" i="39"/>
  <c r="O38" i="27"/>
  <c r="O39" i="27"/>
  <c r="U182" i="36"/>
  <c r="U223" i="36" s="1"/>
  <c r="U183" i="36"/>
  <c r="V183" i="36" s="1"/>
  <c r="V224" i="36" s="1"/>
  <c r="U188" i="36"/>
  <c r="U229" i="36" s="1"/>
  <c r="S36" i="36"/>
  <c r="T230" i="36"/>
  <c r="U32" i="36"/>
  <c r="V51" i="36"/>
  <c r="V52" i="36" s="1"/>
  <c r="T216" i="36"/>
  <c r="U190" i="36"/>
  <c r="V190" i="36" s="1"/>
  <c r="V231" i="36" s="1"/>
  <c r="S48" i="36"/>
  <c r="U45" i="36"/>
  <c r="U46" i="36" s="1"/>
  <c r="U191" i="36"/>
  <c r="U232" i="36" s="1"/>
  <c r="V40" i="36"/>
  <c r="V31" i="36"/>
  <c r="V179" i="36" s="1"/>
  <c r="V220" i="36" s="1"/>
  <c r="T46" i="36"/>
  <c r="P76" i="5"/>
  <c r="P78" i="5"/>
  <c r="P79" i="5"/>
  <c r="P89" i="5"/>
  <c r="R72" i="5"/>
  <c r="O99" i="5"/>
  <c r="O98" i="5"/>
  <c r="U227" i="36"/>
  <c r="V178" i="36"/>
  <c r="V219" i="36" s="1"/>
  <c r="X128" i="37"/>
  <c r="X122" i="37"/>
  <c r="X142" i="37"/>
  <c r="Y113" i="37"/>
  <c r="X123" i="37"/>
  <c r="Y115" i="37"/>
  <c r="X24" i="37"/>
  <c r="X30" i="37"/>
  <c r="Y17" i="37"/>
  <c r="X25" i="37"/>
  <c r="V181" i="36"/>
  <c r="W181" i="36" s="1"/>
  <c r="Y15" i="37"/>
  <c r="W186" i="36"/>
  <c r="V227" i="36"/>
  <c r="V226" i="36"/>
  <c r="X24" i="36"/>
  <c r="W30" i="36"/>
  <c r="W29" i="36"/>
  <c r="Y13" i="26"/>
  <c r="X14" i="26"/>
  <c r="W17" i="26"/>
  <c r="W18" i="26" s="1"/>
  <c r="W20" i="26"/>
  <c r="Y61" i="5"/>
  <c r="X63" i="5"/>
  <c r="X64" i="5" s="1"/>
  <c r="X66" i="5"/>
  <c r="X65" i="5"/>
  <c r="X14" i="27"/>
  <c r="Y13" i="27"/>
  <c r="W20" i="27"/>
  <c r="W17" i="27"/>
  <c r="W18" i="27" s="1"/>
  <c r="V182" i="36" l="1"/>
  <c r="W182" i="36" s="1"/>
  <c r="V189" i="36"/>
  <c r="V230" i="36" s="1"/>
  <c r="V184" i="36"/>
  <c r="V225" i="36" s="1"/>
  <c r="Q72" i="5"/>
  <c r="Q26" i="26" s="1"/>
  <c r="T257" i="36"/>
  <c r="T47" i="36" s="1"/>
  <c r="T35" i="36" s="1"/>
  <c r="U221" i="36"/>
  <c r="P77" i="5"/>
  <c r="Q26" i="39"/>
  <c r="Q26" i="27"/>
  <c r="Q73" i="5"/>
  <c r="P26" i="26"/>
  <c r="Q28" i="26" s="1"/>
  <c r="R28" i="26" s="1"/>
  <c r="P26" i="39"/>
  <c r="Q28" i="39" s="1"/>
  <c r="P26" i="27"/>
  <c r="Q28" i="27" s="1"/>
  <c r="P86" i="5"/>
  <c r="Q88" i="5" s="1"/>
  <c r="Q89" i="5" s="1"/>
  <c r="P38" i="39"/>
  <c r="P38" i="26"/>
  <c r="R26" i="26"/>
  <c r="R26" i="27"/>
  <c r="R26" i="39"/>
  <c r="P38" i="27"/>
  <c r="U224" i="36"/>
  <c r="V188" i="36"/>
  <c r="V229" i="36" s="1"/>
  <c r="T36" i="36"/>
  <c r="S53" i="36"/>
  <c r="S71" i="5" s="1"/>
  <c r="W179" i="36"/>
  <c r="W220" i="36" s="1"/>
  <c r="V32" i="36"/>
  <c r="U231" i="36"/>
  <c r="U216" i="36"/>
  <c r="V191" i="36"/>
  <c r="W191" i="36" s="1"/>
  <c r="W232" i="36" s="1"/>
  <c r="W31" i="36"/>
  <c r="W178" i="36" s="1"/>
  <c r="X178" i="36" s="1"/>
  <c r="V192" i="36"/>
  <c r="V233" i="36" s="1"/>
  <c r="W41" i="36"/>
  <c r="V45" i="36"/>
  <c r="V187" i="36"/>
  <c r="W187" i="36" s="1"/>
  <c r="X187" i="36" s="1"/>
  <c r="P98" i="5"/>
  <c r="R86" i="5"/>
  <c r="W189" i="36"/>
  <c r="W230" i="36" s="1"/>
  <c r="W183" i="36"/>
  <c r="X183" i="36" s="1"/>
  <c r="V222" i="36"/>
  <c r="Y123" i="37"/>
  <c r="Z115" i="37"/>
  <c r="Z113" i="37"/>
  <c r="Y142" i="37"/>
  <c r="Y128" i="37"/>
  <c r="Y122" i="37"/>
  <c r="Y24" i="37"/>
  <c r="Y30" i="37"/>
  <c r="Z17" i="37"/>
  <c r="Y25" i="37"/>
  <c r="V223" i="36"/>
  <c r="Z15" i="37"/>
  <c r="W227" i="36"/>
  <c r="X182" i="36"/>
  <c r="W223" i="36"/>
  <c r="W222" i="36"/>
  <c r="Y24" i="36"/>
  <c r="X30" i="36"/>
  <c r="Y14" i="27"/>
  <c r="Z13" i="27"/>
  <c r="X17" i="27"/>
  <c r="X18" i="27" s="1"/>
  <c r="X20" i="27"/>
  <c r="Z61" i="5"/>
  <c r="Y63" i="5"/>
  <c r="Y64" i="5" s="1"/>
  <c r="Y66" i="5"/>
  <c r="Y65" i="5"/>
  <c r="X20" i="26"/>
  <c r="X17" i="26"/>
  <c r="X18" i="26" s="1"/>
  <c r="Z13" i="26"/>
  <c r="Y14" i="26"/>
  <c r="T48" i="36" l="1"/>
  <c r="T53" i="36" s="1"/>
  <c r="T71" i="5" s="1"/>
  <c r="Q86" i="5"/>
  <c r="W184" i="36"/>
  <c r="W225" i="36" s="1"/>
  <c r="R28" i="39"/>
  <c r="R28" i="27"/>
  <c r="R29" i="27" s="1"/>
  <c r="Q29" i="39"/>
  <c r="Q38" i="39" s="1"/>
  <c r="P39" i="39"/>
  <c r="P39" i="27"/>
  <c r="Q29" i="27"/>
  <c r="Q39" i="27" s="1"/>
  <c r="P39" i="26"/>
  <c r="Q29" i="26"/>
  <c r="Q39" i="26" s="1"/>
  <c r="U257" i="36"/>
  <c r="U47" i="36" s="1"/>
  <c r="U35" i="36" s="1"/>
  <c r="R88" i="5"/>
  <c r="S88" i="5" s="1"/>
  <c r="P99" i="5"/>
  <c r="S72" i="5"/>
  <c r="R73" i="5"/>
  <c r="Q74" i="5"/>
  <c r="R29" i="26"/>
  <c r="S28" i="26"/>
  <c r="R29" i="39"/>
  <c r="S28" i="39"/>
  <c r="W190" i="36"/>
  <c r="X190" i="36" s="1"/>
  <c r="W185" i="36"/>
  <c r="X185" i="36" s="1"/>
  <c r="X226" i="36" s="1"/>
  <c r="W180" i="36"/>
  <c r="X180" i="36" s="1"/>
  <c r="X221" i="36" s="1"/>
  <c r="W188" i="36"/>
  <c r="X188" i="36" s="1"/>
  <c r="W32" i="36"/>
  <c r="W45" i="36"/>
  <c r="V232" i="36"/>
  <c r="W192" i="36"/>
  <c r="W233" i="36" s="1"/>
  <c r="X31" i="36"/>
  <c r="X189" i="36" s="1"/>
  <c r="X41" i="36"/>
  <c r="V228" i="36"/>
  <c r="V46" i="36"/>
  <c r="W228" i="36"/>
  <c r="V216" i="36"/>
  <c r="W193" i="36"/>
  <c r="W234" i="36" s="1"/>
  <c r="Q99" i="5"/>
  <c r="Q98" i="5"/>
  <c r="T72" i="5"/>
  <c r="W224" i="36"/>
  <c r="X184" i="36"/>
  <c r="Y184" i="36" s="1"/>
  <c r="X191" i="36"/>
  <c r="AA113" i="37"/>
  <c r="Z128" i="37"/>
  <c r="Z142" i="37"/>
  <c r="Z122" i="37"/>
  <c r="AA115" i="37"/>
  <c r="Z123" i="37"/>
  <c r="Z24" i="37"/>
  <c r="Z30" i="37"/>
  <c r="AA17" i="37"/>
  <c r="Z25" i="37"/>
  <c r="AA15" i="37"/>
  <c r="W219" i="36"/>
  <c r="Y183" i="36"/>
  <c r="X224" i="36"/>
  <c r="X223" i="36"/>
  <c r="X228" i="36"/>
  <c r="Z24" i="36"/>
  <c r="Y30" i="36"/>
  <c r="Y178" i="36"/>
  <c r="X219" i="36"/>
  <c r="W42" i="36"/>
  <c r="W51" i="36"/>
  <c r="W52" i="36" s="1"/>
  <c r="W40" i="36"/>
  <c r="Y17" i="26"/>
  <c r="Y18" i="26" s="1"/>
  <c r="Y20" i="26"/>
  <c r="AA61" i="5"/>
  <c r="Z14" i="27"/>
  <c r="AA13" i="27"/>
  <c r="Z14" i="26"/>
  <c r="AA13" i="26"/>
  <c r="Z66" i="5"/>
  <c r="Z65" i="5"/>
  <c r="Z63" i="5"/>
  <c r="Z64" i="5" s="1"/>
  <c r="Y20" i="27"/>
  <c r="Y17" i="27"/>
  <c r="Y18" i="27" s="1"/>
  <c r="Q39" i="39" l="1"/>
  <c r="S28" i="27"/>
  <c r="S29" i="27" s="1"/>
  <c r="U36" i="36"/>
  <c r="Q38" i="27"/>
  <c r="R89" i="5"/>
  <c r="R98" i="5" s="1"/>
  <c r="Q38" i="26"/>
  <c r="U48" i="36"/>
  <c r="S86" i="5"/>
  <c r="T88" i="5" s="1"/>
  <c r="S26" i="26"/>
  <c r="T28" i="26" s="1"/>
  <c r="S26" i="39"/>
  <c r="T28" i="39" s="1"/>
  <c r="S26" i="27"/>
  <c r="T28" i="27" s="1"/>
  <c r="Q79" i="5"/>
  <c r="Q78" i="5"/>
  <c r="Q76" i="5"/>
  <c r="Q77" i="5" s="1"/>
  <c r="R74" i="5"/>
  <c r="S73" i="5"/>
  <c r="W231" i="36"/>
  <c r="X186" i="36"/>
  <c r="Y186" i="36" s="1"/>
  <c r="Y227" i="36" s="1"/>
  <c r="X181" i="36"/>
  <c r="Y181" i="36" s="1"/>
  <c r="Y222" i="36" s="1"/>
  <c r="W221" i="36"/>
  <c r="R38" i="39"/>
  <c r="R39" i="39"/>
  <c r="S29" i="26"/>
  <c r="R38" i="26"/>
  <c r="R39" i="26"/>
  <c r="T26" i="26"/>
  <c r="T26" i="39"/>
  <c r="T26" i="27"/>
  <c r="S29" i="39"/>
  <c r="R39" i="27"/>
  <c r="R38" i="27"/>
  <c r="W229" i="36"/>
  <c r="W226" i="36"/>
  <c r="X179" i="36"/>
  <c r="Y179" i="36" s="1"/>
  <c r="Z179" i="36" s="1"/>
  <c r="V257" i="36"/>
  <c r="V47" i="36" s="1"/>
  <c r="V35" i="36" s="1"/>
  <c r="W46" i="36"/>
  <c r="X32" i="36"/>
  <c r="X192" i="36"/>
  <c r="X233" i="36" s="1"/>
  <c r="Y41" i="36"/>
  <c r="Y31" i="36"/>
  <c r="X194" i="36"/>
  <c r="W216" i="36"/>
  <c r="X193" i="36"/>
  <c r="X45" i="36"/>
  <c r="X46" i="36" s="1"/>
  <c r="T86" i="5"/>
  <c r="S89" i="5"/>
  <c r="Y191" i="36"/>
  <c r="X232" i="36"/>
  <c r="X225" i="36"/>
  <c r="X231" i="36"/>
  <c r="AB115" i="37"/>
  <c r="AA123" i="37"/>
  <c r="AA128" i="37"/>
  <c r="AA142" i="37"/>
  <c r="AA122" i="37"/>
  <c r="AB113" i="37"/>
  <c r="AA24" i="37"/>
  <c r="AA30" i="37"/>
  <c r="AB17" i="37"/>
  <c r="AA25" i="37"/>
  <c r="AB15" i="37"/>
  <c r="Y185" i="36"/>
  <c r="Y226" i="36" s="1"/>
  <c r="Y189" i="36"/>
  <c r="X230" i="36"/>
  <c r="Z184" i="36"/>
  <c r="Y225" i="36"/>
  <c r="Y188" i="36"/>
  <c r="X229" i="36"/>
  <c r="Y224" i="36"/>
  <c r="X40" i="36"/>
  <c r="Z178" i="36"/>
  <c r="Y219" i="36"/>
  <c r="X42" i="36"/>
  <c r="X51" i="36"/>
  <c r="X52" i="36" s="1"/>
  <c r="AA24" i="36"/>
  <c r="Z30" i="36"/>
  <c r="Z17" i="26"/>
  <c r="Z18" i="26" s="1"/>
  <c r="Z20" i="26"/>
  <c r="AA14" i="27"/>
  <c r="AB13" i="27"/>
  <c r="Z20" i="27"/>
  <c r="Z17" i="27"/>
  <c r="Z18" i="27" s="1"/>
  <c r="AA63" i="5"/>
  <c r="AA64" i="5" s="1"/>
  <c r="AA66" i="5"/>
  <c r="AA65" i="5"/>
  <c r="AB61" i="5"/>
  <c r="AB13" i="26"/>
  <c r="AA14" i="26"/>
  <c r="R99" i="5" l="1"/>
  <c r="U53" i="36"/>
  <c r="R79" i="5"/>
  <c r="R78" i="5"/>
  <c r="R76" i="5"/>
  <c r="R77" i="5" s="1"/>
  <c r="S74" i="5"/>
  <c r="T73" i="5"/>
  <c r="X222" i="36"/>
  <c r="X227" i="36"/>
  <c r="W257" i="36"/>
  <c r="W47" i="36" s="1"/>
  <c r="W35" i="36" s="1"/>
  <c r="Y220" i="36"/>
  <c r="Y180" i="36"/>
  <c r="Z180" i="36" s="1"/>
  <c r="AA180" i="36" s="1"/>
  <c r="AB180" i="36" s="1"/>
  <c r="AC180" i="36" s="1"/>
  <c r="S39" i="27"/>
  <c r="S38" i="27"/>
  <c r="T29" i="39"/>
  <c r="U28" i="39"/>
  <c r="T29" i="27"/>
  <c r="U28" i="27"/>
  <c r="S38" i="39"/>
  <c r="S39" i="39"/>
  <c r="U28" i="26"/>
  <c r="T29" i="26"/>
  <c r="S39" i="26"/>
  <c r="S38" i="26"/>
  <c r="X220" i="36"/>
  <c r="Y187" i="36"/>
  <c r="Z187" i="36" s="1"/>
  <c r="Z228" i="36" s="1"/>
  <c r="Y182" i="36"/>
  <c r="Z182" i="36" s="1"/>
  <c r="Z223" i="36" s="1"/>
  <c r="Y192" i="36"/>
  <c r="Z192" i="36" s="1"/>
  <c r="V48" i="36"/>
  <c r="V53" i="36" s="1"/>
  <c r="V71" i="5" s="1"/>
  <c r="V36" i="36"/>
  <c r="Y32" i="36"/>
  <c r="Y190" i="36"/>
  <c r="Y231" i="36" s="1"/>
  <c r="X235" i="36"/>
  <c r="Y194" i="36"/>
  <c r="Y45" i="36"/>
  <c r="Y46" i="36" s="1"/>
  <c r="Y193" i="36"/>
  <c r="Y234" i="36" s="1"/>
  <c r="X234" i="36"/>
  <c r="X216" i="36"/>
  <c r="Z41" i="36"/>
  <c r="Z31" i="36"/>
  <c r="Z191" i="36" s="1"/>
  <c r="T89" i="5"/>
  <c r="U88" i="5"/>
  <c r="S98" i="5"/>
  <c r="S99" i="5"/>
  <c r="Y232" i="36"/>
  <c r="AB142" i="37"/>
  <c r="AB128" i="37"/>
  <c r="AB122" i="37"/>
  <c r="AC113" i="37"/>
  <c r="AC115" i="37"/>
  <c r="AB123" i="37"/>
  <c r="AB24" i="37"/>
  <c r="AB30" i="37"/>
  <c r="AC17" i="37"/>
  <c r="AB25" i="37"/>
  <c r="Z185" i="36"/>
  <c r="Z226" i="36" s="1"/>
  <c r="AC15" i="37"/>
  <c r="Z186" i="36"/>
  <c r="AA186" i="36" s="1"/>
  <c r="Z225" i="36"/>
  <c r="Z189" i="36"/>
  <c r="Y230" i="36"/>
  <c r="Y229" i="36"/>
  <c r="Y40" i="36"/>
  <c r="AB24" i="36"/>
  <c r="AB29" i="36" s="1"/>
  <c r="AA30" i="36"/>
  <c r="AA179" i="36"/>
  <c r="Z220" i="36"/>
  <c r="Y42" i="36"/>
  <c r="Y51" i="36"/>
  <c r="Y52" i="36" s="1"/>
  <c r="AA178" i="36"/>
  <c r="Z219" i="36"/>
  <c r="AC61" i="5"/>
  <c r="AA17" i="26"/>
  <c r="AA18" i="26" s="1"/>
  <c r="AA20" i="26"/>
  <c r="AC13" i="26"/>
  <c r="AB14" i="26"/>
  <c r="AB14" i="27"/>
  <c r="AC13" i="27"/>
  <c r="AA17" i="27"/>
  <c r="AA18" i="27" s="1"/>
  <c r="AA20" i="27"/>
  <c r="AB63" i="5"/>
  <c r="AB64" i="5" s="1"/>
  <c r="AB66" i="5"/>
  <c r="AB65" i="5"/>
  <c r="U71" i="5" l="1"/>
  <c r="U72" i="5" s="1"/>
  <c r="W48" i="36"/>
  <c r="W53" i="36" s="1"/>
  <c r="W71" i="5" s="1"/>
  <c r="T74" i="5"/>
  <c r="U73" i="5"/>
  <c r="U74" i="5" s="1"/>
  <c r="U79" i="5" s="1"/>
  <c r="S78" i="5"/>
  <c r="S76" i="5"/>
  <c r="S77" i="5" s="1"/>
  <c r="S79" i="5"/>
  <c r="W36" i="36"/>
  <c r="Y223" i="36"/>
  <c r="Z181" i="36"/>
  <c r="AA181" i="36" s="1"/>
  <c r="AB181" i="36" s="1"/>
  <c r="AC181" i="36" s="1"/>
  <c r="AD181" i="36" s="1"/>
  <c r="T38" i="26"/>
  <c r="T39" i="26"/>
  <c r="U29" i="26"/>
  <c r="U29" i="27"/>
  <c r="Y228" i="36"/>
  <c r="T39" i="27"/>
  <c r="T38" i="27"/>
  <c r="U29" i="39"/>
  <c r="T38" i="39"/>
  <c r="T39" i="39"/>
  <c r="Y233" i="36"/>
  <c r="Z188" i="36"/>
  <c r="Z229" i="36" s="1"/>
  <c r="Z190" i="36"/>
  <c r="AA190" i="36" s="1"/>
  <c r="AA231" i="36" s="1"/>
  <c r="X257" i="36"/>
  <c r="X47" i="36" s="1"/>
  <c r="X35" i="36" s="1"/>
  <c r="Z32" i="36"/>
  <c r="Z193" i="36"/>
  <c r="Z234" i="36" s="1"/>
  <c r="AA41" i="36"/>
  <c r="Z45" i="36"/>
  <c r="Z46" i="36" s="1"/>
  <c r="Z183" i="36"/>
  <c r="Y235" i="36"/>
  <c r="Z194" i="36"/>
  <c r="Z235" i="36" s="1"/>
  <c r="AA31" i="36"/>
  <c r="W72" i="5"/>
  <c r="U89" i="5"/>
  <c r="T98" i="5"/>
  <c r="T99" i="5"/>
  <c r="AA191" i="36"/>
  <c r="Z232" i="36"/>
  <c r="Z233" i="36"/>
  <c r="AA182" i="36"/>
  <c r="AA223" i="36" s="1"/>
  <c r="AA184" i="36"/>
  <c r="AB184" i="36" s="1"/>
  <c r="AB225" i="36" s="1"/>
  <c r="AA185" i="36"/>
  <c r="AA226" i="36" s="1"/>
  <c r="AD115" i="37"/>
  <c r="AC123" i="37"/>
  <c r="AC142" i="37"/>
  <c r="AC128" i="37"/>
  <c r="AC122" i="37"/>
  <c r="AD113" i="37"/>
  <c r="AD122" i="37" s="1"/>
  <c r="AC24" i="37"/>
  <c r="AC30" i="37"/>
  <c r="AD17" i="37"/>
  <c r="AC25" i="37"/>
  <c r="Z227" i="36"/>
  <c r="AD15" i="37"/>
  <c r="AA187" i="36"/>
  <c r="AB187" i="36" s="1"/>
  <c r="AB186" i="36"/>
  <c r="AA227" i="36"/>
  <c r="Z230" i="36"/>
  <c r="Z40" i="36"/>
  <c r="AB179" i="36"/>
  <c r="AA220" i="36"/>
  <c r="AB178" i="36"/>
  <c r="AA219" i="36"/>
  <c r="Z42" i="36"/>
  <c r="Z51" i="36"/>
  <c r="Z52" i="36" s="1"/>
  <c r="AC24" i="36"/>
  <c r="AB30" i="36"/>
  <c r="AC14" i="27"/>
  <c r="AD13" i="27"/>
  <c r="AB20" i="26"/>
  <c r="AB17" i="26"/>
  <c r="AB18" i="26" s="1"/>
  <c r="AB17" i="27"/>
  <c r="AB18" i="27" s="1"/>
  <c r="AB20" i="27"/>
  <c r="AD13" i="26"/>
  <c r="AC14" i="26"/>
  <c r="AD61" i="5"/>
  <c r="AC65" i="5"/>
  <c r="AC63" i="5"/>
  <c r="AC64" i="5" s="1"/>
  <c r="AC66" i="5"/>
  <c r="U26" i="26" l="1"/>
  <c r="V28" i="26" s="1"/>
  <c r="V29" i="26" s="1"/>
  <c r="U86" i="5"/>
  <c r="V88" i="5" s="1"/>
  <c r="V89" i="5" s="1"/>
  <c r="U26" i="27"/>
  <c r="V28" i="27" s="1"/>
  <c r="V29" i="27" s="1"/>
  <c r="U26" i="39"/>
  <c r="V28" i="39" s="1"/>
  <c r="V29" i="39" s="1"/>
  <c r="U78" i="5"/>
  <c r="V73" i="5"/>
  <c r="V74" i="5" s="1"/>
  <c r="V76" i="5" s="1"/>
  <c r="U76" i="5"/>
  <c r="U77" i="5" s="1"/>
  <c r="V72" i="5"/>
  <c r="V26" i="39" s="1"/>
  <c r="T79" i="5"/>
  <c r="T78" i="5"/>
  <c r="T76" i="5"/>
  <c r="T77" i="5" s="1"/>
  <c r="AA188" i="36"/>
  <c r="AB188" i="36" s="1"/>
  <c r="U38" i="27"/>
  <c r="W26" i="26"/>
  <c r="W26" i="27"/>
  <c r="W26" i="39"/>
  <c r="U39" i="26"/>
  <c r="U38" i="26"/>
  <c r="U38" i="39"/>
  <c r="AA189" i="36"/>
  <c r="AA230" i="36" s="1"/>
  <c r="AA193" i="36"/>
  <c r="AA234" i="36" s="1"/>
  <c r="X48" i="36"/>
  <c r="Z231" i="36"/>
  <c r="X36" i="36"/>
  <c r="AA32" i="36"/>
  <c r="AB41" i="36"/>
  <c r="AC41" i="36" s="1"/>
  <c r="AA183" i="36"/>
  <c r="AA224" i="36" s="1"/>
  <c r="Z224" i="36"/>
  <c r="AA45" i="36"/>
  <c r="AA46" i="36" s="1"/>
  <c r="AA192" i="36"/>
  <c r="AB192" i="36" s="1"/>
  <c r="AA194" i="36"/>
  <c r="AA235" i="36" s="1"/>
  <c r="AB31" i="36"/>
  <c r="AB185" i="36" s="1"/>
  <c r="AB226" i="36" s="1"/>
  <c r="U98" i="5"/>
  <c r="W86" i="5"/>
  <c r="AB182" i="36"/>
  <c r="AC182" i="36" s="1"/>
  <c r="AA225" i="36"/>
  <c r="AB191" i="36"/>
  <c r="AB232" i="36" s="1"/>
  <c r="AA232" i="36"/>
  <c r="AD30" i="37"/>
  <c r="AD24" i="37"/>
  <c r="AE113" i="37"/>
  <c r="AE122" i="37" s="1"/>
  <c r="AD142" i="37"/>
  <c r="AD128" i="37"/>
  <c r="AE115" i="37"/>
  <c r="AD123" i="37"/>
  <c r="AE17" i="37"/>
  <c r="AD25" i="37"/>
  <c r="AA228" i="36"/>
  <c r="AE15" i="37"/>
  <c r="AB227" i="36"/>
  <c r="AC187" i="36"/>
  <c r="AB228" i="36"/>
  <c r="AA40" i="36"/>
  <c r="AD24" i="36"/>
  <c r="AD29" i="36" s="1"/>
  <c r="AC30" i="36"/>
  <c r="AA51" i="36"/>
  <c r="AA52" i="36" s="1"/>
  <c r="AA42" i="36"/>
  <c r="AC178" i="36"/>
  <c r="AB219" i="36"/>
  <c r="AB220" i="36"/>
  <c r="AE13" i="27"/>
  <c r="AD14" i="27"/>
  <c r="AC20" i="27"/>
  <c r="AC17" i="27"/>
  <c r="AC18" i="27" s="1"/>
  <c r="AE61" i="5"/>
  <c r="AD66" i="5"/>
  <c r="AD65" i="5"/>
  <c r="AD63" i="5"/>
  <c r="AD64" i="5" s="1"/>
  <c r="AC20" i="26"/>
  <c r="AC17" i="26"/>
  <c r="AC18" i="26" s="1"/>
  <c r="AD14" i="26"/>
  <c r="AE13" i="26"/>
  <c r="U39" i="39" l="1"/>
  <c r="W28" i="39"/>
  <c r="W29" i="39" s="1"/>
  <c r="V77" i="5"/>
  <c r="U99" i="5"/>
  <c r="U39" i="27"/>
  <c r="AB190" i="36"/>
  <c r="AC190" i="36" s="1"/>
  <c r="W73" i="5"/>
  <c r="W74" i="5" s="1"/>
  <c r="W78" i="5" s="1"/>
  <c r="AA229" i="36"/>
  <c r="V78" i="5"/>
  <c r="V79" i="5"/>
  <c r="V26" i="26"/>
  <c r="W28" i="26" s="1"/>
  <c r="W29" i="26" s="1"/>
  <c r="V86" i="5"/>
  <c r="W88" i="5" s="1"/>
  <c r="X88" i="5" s="1"/>
  <c r="V26" i="27"/>
  <c r="W28" i="27" s="1"/>
  <c r="X28" i="27" s="1"/>
  <c r="AB189" i="36"/>
  <c r="AC189" i="36" s="1"/>
  <c r="V38" i="27"/>
  <c r="V38" i="26"/>
  <c r="V38" i="39"/>
  <c r="V39" i="39"/>
  <c r="X53" i="36"/>
  <c r="X71" i="5" s="1"/>
  <c r="AB32" i="36"/>
  <c r="AB183" i="36"/>
  <c r="AC183" i="36" s="1"/>
  <c r="AD183" i="36" s="1"/>
  <c r="AB194" i="36"/>
  <c r="AB235" i="36" s="1"/>
  <c r="AC185" i="36"/>
  <c r="AC226" i="36" s="1"/>
  <c r="AA233" i="36"/>
  <c r="AB195" i="36"/>
  <c r="AD41" i="36"/>
  <c r="AC31" i="36"/>
  <c r="AC186" i="36" s="1"/>
  <c r="AD186" i="36" s="1"/>
  <c r="AD227" i="36" s="1"/>
  <c r="AB193" i="36"/>
  <c r="AC193" i="36" s="1"/>
  <c r="AB45" i="36"/>
  <c r="AB46" i="36" s="1"/>
  <c r="V98" i="5"/>
  <c r="AC192" i="36"/>
  <c r="AC233" i="36" s="1"/>
  <c r="AB233" i="36"/>
  <c r="AB223" i="36"/>
  <c r="AE30" i="37"/>
  <c r="AE24" i="37"/>
  <c r="AF115" i="37"/>
  <c r="AE123" i="37"/>
  <c r="AE142" i="37"/>
  <c r="AE128" i="37"/>
  <c r="AF113" i="37"/>
  <c r="AF122" i="37" s="1"/>
  <c r="AF17" i="37"/>
  <c r="AE25" i="37"/>
  <c r="AF15" i="37"/>
  <c r="AC179" i="36"/>
  <c r="AD179" i="36" s="1"/>
  <c r="AC228" i="36"/>
  <c r="AC188" i="36"/>
  <c r="AB229" i="36"/>
  <c r="AB40" i="36"/>
  <c r="AD178" i="36"/>
  <c r="AC219" i="36"/>
  <c r="AB42" i="36"/>
  <c r="AB51" i="36"/>
  <c r="AB52" i="36" s="1"/>
  <c r="AD182" i="36"/>
  <c r="AC223" i="36"/>
  <c r="AE24" i="36"/>
  <c r="AD30" i="36"/>
  <c r="AF13" i="26"/>
  <c r="AE14" i="26"/>
  <c r="AD17" i="26"/>
  <c r="AD18" i="26" s="1"/>
  <c r="AD20" i="26"/>
  <c r="AD17" i="27"/>
  <c r="AD18" i="27" s="1"/>
  <c r="AD20" i="27"/>
  <c r="AE14" i="27"/>
  <c r="AF13" i="27"/>
  <c r="AF61" i="5"/>
  <c r="AE63" i="5"/>
  <c r="AE64" i="5" s="1"/>
  <c r="AE66" i="5"/>
  <c r="AE65" i="5"/>
  <c r="X28" i="39" l="1"/>
  <c r="W76" i="5"/>
  <c r="W77" i="5" s="1"/>
  <c r="W79" i="5"/>
  <c r="X73" i="5"/>
  <c r="X74" i="5" s="1"/>
  <c r="AB231" i="36"/>
  <c r="W89" i="5"/>
  <c r="W99" i="5" s="1"/>
  <c r="V99" i="5"/>
  <c r="AB230" i="36"/>
  <c r="V39" i="27"/>
  <c r="W29" i="27"/>
  <c r="W38" i="27" s="1"/>
  <c r="X28" i="26"/>
  <c r="X29" i="26" s="1"/>
  <c r="V39" i="26"/>
  <c r="AC184" i="36"/>
  <c r="AC225" i="36" s="1"/>
  <c r="AC191" i="36"/>
  <c r="AC232" i="36" s="1"/>
  <c r="W39" i="26"/>
  <c r="W38" i="26"/>
  <c r="X29" i="39"/>
  <c r="W39" i="39"/>
  <c r="W38" i="39"/>
  <c r="X29" i="27"/>
  <c r="X72" i="5"/>
  <c r="AC224" i="36"/>
  <c r="AB224" i="36"/>
  <c r="AC32" i="36"/>
  <c r="AB234" i="36"/>
  <c r="AD31" i="36"/>
  <c r="AD187" i="36" s="1"/>
  <c r="AE187" i="36" s="1"/>
  <c r="AE228" i="36" s="1"/>
  <c r="AC45" i="36"/>
  <c r="AC46" i="36" s="1"/>
  <c r="AC196" i="36"/>
  <c r="AE41" i="36"/>
  <c r="AC194" i="36"/>
  <c r="AD194" i="36" s="1"/>
  <c r="AB236" i="36"/>
  <c r="AC195" i="36"/>
  <c r="AC236" i="36" s="1"/>
  <c r="X89" i="5"/>
  <c r="X79" i="5"/>
  <c r="X78" i="5"/>
  <c r="X76" i="5"/>
  <c r="AC227" i="36"/>
  <c r="AD193" i="36"/>
  <c r="AD234" i="36" s="1"/>
  <c r="AC234" i="36"/>
  <c r="AD190" i="36"/>
  <c r="AC231" i="36"/>
  <c r="AF30" i="37"/>
  <c r="AF24" i="37"/>
  <c r="AC220" i="36"/>
  <c r="AG113" i="37"/>
  <c r="AG122" i="37" s="1"/>
  <c r="AF142" i="37"/>
  <c r="AF128" i="37"/>
  <c r="AG115" i="37"/>
  <c r="AF123" i="37"/>
  <c r="AG17" i="37"/>
  <c r="AF25" i="37"/>
  <c r="AG15" i="37"/>
  <c r="AD185" i="36"/>
  <c r="AE185" i="36" s="1"/>
  <c r="AD180" i="36"/>
  <c r="AE180" i="36" s="1"/>
  <c r="AD189" i="36"/>
  <c r="AC230" i="36"/>
  <c r="AD188" i="36"/>
  <c r="AC229" i="36"/>
  <c r="AC40" i="36"/>
  <c r="AE182" i="36"/>
  <c r="AD223" i="36"/>
  <c r="AE183" i="36"/>
  <c r="AD224" i="36"/>
  <c r="AC42" i="36"/>
  <c r="AC51" i="36"/>
  <c r="AC52" i="36" s="1"/>
  <c r="AE178" i="36"/>
  <c r="AD219" i="36"/>
  <c r="AF24" i="36"/>
  <c r="AE30" i="36"/>
  <c r="AE179" i="36"/>
  <c r="AD220" i="36"/>
  <c r="AE20" i="26"/>
  <c r="AE17" i="26"/>
  <c r="AE18" i="26" s="1"/>
  <c r="AG13" i="27"/>
  <c r="AF14" i="27"/>
  <c r="AF14" i="26"/>
  <c r="AG13" i="26"/>
  <c r="AG61" i="5"/>
  <c r="AF66" i="5"/>
  <c r="AF63" i="5"/>
  <c r="AF64" i="5" s="1"/>
  <c r="AF65" i="5"/>
  <c r="AE20" i="27"/>
  <c r="AE17" i="27"/>
  <c r="AE18" i="27" s="1"/>
  <c r="W98" i="5" l="1"/>
  <c r="AD184" i="36"/>
  <c r="AE184" i="36" s="1"/>
  <c r="W39" i="27"/>
  <c r="AD191" i="36"/>
  <c r="AE191" i="36" s="1"/>
  <c r="X38" i="27"/>
  <c r="X26" i="27"/>
  <c r="Y28" i="27" s="1"/>
  <c r="X26" i="39"/>
  <c r="Y28" i="39" s="1"/>
  <c r="X26" i="26"/>
  <c r="Y28" i="26" s="1"/>
  <c r="X38" i="39"/>
  <c r="X77" i="5"/>
  <c r="X38" i="26"/>
  <c r="Y73" i="5"/>
  <c r="Y74" i="5" s="1"/>
  <c r="X86" i="5"/>
  <c r="Y88" i="5" s="1"/>
  <c r="Y89" i="5" s="1"/>
  <c r="Y98" i="5" s="1"/>
  <c r="AD195" i="36"/>
  <c r="AD236" i="36" s="1"/>
  <c r="AD32" i="36"/>
  <c r="AD228" i="36"/>
  <c r="AE31" i="36"/>
  <c r="AE188" i="36" s="1"/>
  <c r="AC235" i="36"/>
  <c r="AF41" i="36"/>
  <c r="AD196" i="36"/>
  <c r="AD237" i="36" s="1"/>
  <c r="AC237" i="36"/>
  <c r="AD45" i="36"/>
  <c r="AD46" i="36" s="1"/>
  <c r="AD225" i="36"/>
  <c r="AD192" i="36"/>
  <c r="X98" i="5"/>
  <c r="AE194" i="36"/>
  <c r="AE235" i="36" s="1"/>
  <c r="AD235" i="36"/>
  <c r="AE190" i="36"/>
  <c r="AD231" i="36"/>
  <c r="AG30" i="37"/>
  <c r="AG24" i="37"/>
  <c r="AG123" i="37"/>
  <c r="AH115" i="37"/>
  <c r="AG142" i="37"/>
  <c r="AG128" i="37"/>
  <c r="AH113" i="37"/>
  <c r="AH122" i="37" s="1"/>
  <c r="AH17" i="37"/>
  <c r="AG25" i="37"/>
  <c r="AD226" i="36"/>
  <c r="AH15" i="37"/>
  <c r="AE186" i="36"/>
  <c r="AF186" i="36" s="1"/>
  <c r="AE181" i="36"/>
  <c r="AF181" i="36" s="1"/>
  <c r="AD229" i="36"/>
  <c r="AE189" i="36"/>
  <c r="AD230" i="36"/>
  <c r="AD40" i="36"/>
  <c r="AF185" i="36"/>
  <c r="AE226" i="36"/>
  <c r="AF178" i="36"/>
  <c r="AE219" i="36"/>
  <c r="AD51" i="36"/>
  <c r="AD52" i="36" s="1"/>
  <c r="AD42" i="36"/>
  <c r="AF183" i="36"/>
  <c r="AE224" i="36"/>
  <c r="AF179" i="36"/>
  <c r="AE220" i="36"/>
  <c r="AF182" i="36"/>
  <c r="AE223" i="36"/>
  <c r="AG24" i="36"/>
  <c r="AF30" i="36"/>
  <c r="AF184" i="36"/>
  <c r="AE225" i="36"/>
  <c r="AF20" i="27"/>
  <c r="AF17" i="27"/>
  <c r="AF18" i="27" s="1"/>
  <c r="AG14" i="27"/>
  <c r="AH13" i="27"/>
  <c r="AH61" i="5"/>
  <c r="AG14" i="26"/>
  <c r="AH13" i="26"/>
  <c r="AG65" i="5"/>
  <c r="AG66" i="5"/>
  <c r="AG63" i="5"/>
  <c r="AG64" i="5" s="1"/>
  <c r="AF17" i="26"/>
  <c r="AF18" i="26" s="1"/>
  <c r="AF20" i="26"/>
  <c r="AD232" i="36" l="1"/>
  <c r="AE193" i="36"/>
  <c r="AF193" i="36" s="1"/>
  <c r="X39" i="39"/>
  <c r="X39" i="26"/>
  <c r="Y29" i="26"/>
  <c r="Y29" i="39"/>
  <c r="Y29" i="27"/>
  <c r="X99" i="5"/>
  <c r="X39" i="27"/>
  <c r="AE195" i="36"/>
  <c r="AF195" i="36" s="1"/>
  <c r="AF236" i="36" s="1"/>
  <c r="Y78" i="5"/>
  <c r="Y76" i="5"/>
  <c r="Y79" i="5"/>
  <c r="AE234" i="36"/>
  <c r="AE32" i="36"/>
  <c r="AE45" i="36"/>
  <c r="AE46" i="36" s="1"/>
  <c r="AE192" i="36"/>
  <c r="AD233" i="36"/>
  <c r="AG41" i="36"/>
  <c r="AF31" i="36"/>
  <c r="AE40" i="36"/>
  <c r="AE196" i="36"/>
  <c r="AF191" i="36"/>
  <c r="AE232" i="36"/>
  <c r="AF190" i="36"/>
  <c r="AF231" i="36" s="1"/>
  <c r="AE231" i="36"/>
  <c r="AG193" i="36"/>
  <c r="AF234" i="36"/>
  <c r="AH30" i="37"/>
  <c r="AH24" i="37"/>
  <c r="AE227" i="36"/>
  <c r="AI113" i="37"/>
  <c r="AI122" i="37" s="1"/>
  <c r="AH128" i="37"/>
  <c r="AH142" i="37"/>
  <c r="AI115" i="37"/>
  <c r="AH123" i="37"/>
  <c r="AI17" i="37"/>
  <c r="AH25" i="37"/>
  <c r="AI15" i="37"/>
  <c r="AE230" i="36"/>
  <c r="AF188" i="36"/>
  <c r="AF229" i="36" s="1"/>
  <c r="AE229" i="36"/>
  <c r="AF180" i="36"/>
  <c r="AG180" i="36" s="1"/>
  <c r="AH180" i="36" s="1"/>
  <c r="AI180" i="36" s="1"/>
  <c r="AJ180" i="36" s="1"/>
  <c r="AK180" i="36" s="1"/>
  <c r="AL180" i="36" s="1"/>
  <c r="AM180" i="36" s="1"/>
  <c r="AN180" i="36" s="1"/>
  <c r="AO180" i="36" s="1"/>
  <c r="AG179" i="36"/>
  <c r="AF220" i="36"/>
  <c r="AG183" i="36"/>
  <c r="AF224" i="36"/>
  <c r="AG186" i="36"/>
  <c r="AF227" i="36"/>
  <c r="AE42" i="36"/>
  <c r="AE51" i="36"/>
  <c r="AE52" i="36" s="1"/>
  <c r="AH24" i="36"/>
  <c r="AG30" i="36"/>
  <c r="AG184" i="36"/>
  <c r="AF225" i="36"/>
  <c r="AG178" i="36"/>
  <c r="AF219" i="36"/>
  <c r="AG182" i="36"/>
  <c r="AF223" i="36"/>
  <c r="AG185" i="36"/>
  <c r="AF226" i="36"/>
  <c r="AH66" i="5"/>
  <c r="AH63" i="5"/>
  <c r="AH65" i="5"/>
  <c r="E4" i="5"/>
  <c r="E16" i="5" s="1"/>
  <c r="AH14" i="26"/>
  <c r="AI13" i="26"/>
  <c r="AG17" i="26"/>
  <c r="AG18" i="26" s="1"/>
  <c r="AG20" i="26"/>
  <c r="AI13" i="27"/>
  <c r="AH14" i="27"/>
  <c r="AG17" i="27"/>
  <c r="AG18" i="27" s="1"/>
  <c r="AG20" i="27"/>
  <c r="AF194" i="36" l="1"/>
  <c r="AG194" i="36" s="1"/>
  <c r="AF189" i="36"/>
  <c r="AF187" i="36"/>
  <c r="AG187" i="36" s="1"/>
  <c r="AH187" i="36" s="1"/>
  <c r="Y38" i="27"/>
  <c r="AE236" i="36"/>
  <c r="Y38" i="39"/>
  <c r="Y38" i="26"/>
  <c r="AF32" i="36"/>
  <c r="AG31" i="36"/>
  <c r="AH41" i="36"/>
  <c r="AF40" i="36"/>
  <c r="AF235" i="36"/>
  <c r="AF192" i="36"/>
  <c r="AE233" i="36"/>
  <c r="AF196" i="36"/>
  <c r="AE237" i="36"/>
  <c r="AF45" i="36"/>
  <c r="AF46" i="36" s="1"/>
  <c r="AH193" i="36"/>
  <c r="AG234" i="36"/>
  <c r="AH194" i="36"/>
  <c r="AG235" i="36"/>
  <c r="AG191" i="36"/>
  <c r="AG232" i="36" s="1"/>
  <c r="AF232" i="36"/>
  <c r="AI30" i="37"/>
  <c r="AI24" i="37"/>
  <c r="AJ115" i="37"/>
  <c r="AI123" i="37"/>
  <c r="AI142" i="37"/>
  <c r="AI128" i="37"/>
  <c r="AJ113" i="37"/>
  <c r="AJ122" i="37" s="1"/>
  <c r="AJ17" i="37"/>
  <c r="AI25" i="37"/>
  <c r="AJ15" i="37"/>
  <c r="AG189" i="36"/>
  <c r="AG230" i="36" s="1"/>
  <c r="AF230" i="36"/>
  <c r="AJ13" i="27"/>
  <c r="AI14" i="27"/>
  <c r="AJ13" i="26"/>
  <c r="AI14" i="26"/>
  <c r="AG188" i="36"/>
  <c r="AH188" i="36" s="1"/>
  <c r="AG181" i="36"/>
  <c r="AH181" i="36" s="1"/>
  <c r="AI181" i="36" s="1"/>
  <c r="AJ181" i="36" s="1"/>
  <c r="AK181" i="36" s="1"/>
  <c r="AL181" i="36" s="1"/>
  <c r="AM181" i="36" s="1"/>
  <c r="AN181" i="36" s="1"/>
  <c r="AO181" i="36" s="1"/>
  <c r="AH184" i="36"/>
  <c r="AG225" i="36"/>
  <c r="AI24" i="36"/>
  <c r="AH30" i="36"/>
  <c r="AF51" i="36"/>
  <c r="AF52" i="36" s="1"/>
  <c r="AF42" i="36"/>
  <c r="AH185" i="36"/>
  <c r="AG226" i="36"/>
  <c r="AH186" i="36"/>
  <c r="AG227" i="36"/>
  <c r="AH183" i="36"/>
  <c r="AG224" i="36"/>
  <c r="AG223" i="36"/>
  <c r="AH178" i="36"/>
  <c r="AG219" i="36"/>
  <c r="AH179" i="36"/>
  <c r="AG220" i="36"/>
  <c r="E17" i="5"/>
  <c r="E18" i="5" s="1"/>
  <c r="AH64" i="5"/>
  <c r="E3" i="5" s="1"/>
  <c r="E5" i="5" s="1"/>
  <c r="E6" i="5" s="1"/>
  <c r="AH20" i="27"/>
  <c r="AH17" i="27"/>
  <c r="AH18" i="27" s="1"/>
  <c r="AH20" i="26"/>
  <c r="AH17" i="26"/>
  <c r="AH18" i="26" s="1"/>
  <c r="E25" i="5"/>
  <c r="E26" i="5" s="1"/>
  <c r="E27" i="5" s="1"/>
  <c r="E28" i="5" s="1"/>
  <c r="E29" i="5" s="1"/>
  <c r="AG228" i="36" l="1"/>
  <c r="AF228" i="36"/>
  <c r="AG195" i="36"/>
  <c r="AG190" i="36"/>
  <c r="AH190" i="36" s="1"/>
  <c r="AH231" i="36" s="1"/>
  <c r="AG32" i="36"/>
  <c r="AG192" i="36"/>
  <c r="AF233" i="36"/>
  <c r="AG40" i="36"/>
  <c r="AI41" i="36"/>
  <c r="AH31" i="36"/>
  <c r="AG45" i="36"/>
  <c r="AG46" i="36" s="1"/>
  <c r="AG196" i="36"/>
  <c r="AG237" i="36" s="1"/>
  <c r="AF237" i="36"/>
  <c r="AI194" i="36"/>
  <c r="AH235" i="36"/>
  <c r="AI193" i="36"/>
  <c r="AI234" i="36" s="1"/>
  <c r="AH234" i="36"/>
  <c r="AH195" i="36"/>
  <c r="AG236" i="36"/>
  <c r="AJ30" i="37"/>
  <c r="AJ24" i="37"/>
  <c r="AK113" i="37"/>
  <c r="AK122" i="37" s="1"/>
  <c r="AJ128" i="37"/>
  <c r="AJ142" i="37"/>
  <c r="AK115" i="37"/>
  <c r="AJ123" i="37"/>
  <c r="AK17" i="37"/>
  <c r="AJ25" i="37"/>
  <c r="AK15" i="37"/>
  <c r="AG229" i="36"/>
  <c r="AI20" i="27"/>
  <c r="AI17" i="27"/>
  <c r="AI18" i="27" s="1"/>
  <c r="AK13" i="27"/>
  <c r="AJ14" i="27"/>
  <c r="AI20" i="26"/>
  <c r="AI17" i="26"/>
  <c r="AI18" i="26" s="1"/>
  <c r="AK13" i="26"/>
  <c r="AJ14" i="26"/>
  <c r="AH182" i="36"/>
  <c r="AI182" i="36" s="1"/>
  <c r="AI186" i="36"/>
  <c r="AH227" i="36"/>
  <c r="AI185" i="36"/>
  <c r="AH226" i="36"/>
  <c r="AG42" i="36"/>
  <c r="AG51" i="36"/>
  <c r="AG52" i="36" s="1"/>
  <c r="AI178" i="36"/>
  <c r="AH219" i="36"/>
  <c r="AJ24" i="36"/>
  <c r="AI30" i="36"/>
  <c r="AI179" i="36"/>
  <c r="AH220" i="36"/>
  <c r="AI187" i="36"/>
  <c r="AH228" i="36"/>
  <c r="AI188" i="36"/>
  <c r="AH229" i="36"/>
  <c r="AH224" i="36"/>
  <c r="AI184" i="36"/>
  <c r="AH225" i="36"/>
  <c r="E19" i="5"/>
  <c r="E8" i="5"/>
  <c r="E9" i="5" s="1"/>
  <c r="E10" i="5" s="1"/>
  <c r="E11" i="5" s="1"/>
  <c r="E12" i="5" s="1"/>
  <c r="AG231" i="36" l="1"/>
  <c r="AH191" i="36"/>
  <c r="AI191" i="36" s="1"/>
  <c r="AI232" i="36" s="1"/>
  <c r="AH189" i="36"/>
  <c r="AI189" i="36" s="1"/>
  <c r="AJ189" i="36" s="1"/>
  <c r="AK189" i="36" s="1"/>
  <c r="AL189" i="36" s="1"/>
  <c r="AH32" i="36"/>
  <c r="AH232" i="36"/>
  <c r="AI31" i="36"/>
  <c r="AI190" i="36" s="1"/>
  <c r="AJ41" i="36"/>
  <c r="AH40" i="36"/>
  <c r="AH45" i="36"/>
  <c r="AH46" i="36" s="1"/>
  <c r="AH196" i="36"/>
  <c r="AI196" i="36" s="1"/>
  <c r="AG233" i="36"/>
  <c r="AH192" i="36"/>
  <c r="AH233" i="36" s="1"/>
  <c r="AI195" i="36"/>
  <c r="AH236" i="36"/>
  <c r="AJ194" i="36"/>
  <c r="AJ235" i="36" s="1"/>
  <c r="AI235" i="36"/>
  <c r="AI183" i="36"/>
  <c r="AJ183" i="36" s="1"/>
  <c r="AK30" i="37"/>
  <c r="AK24" i="37"/>
  <c r="AL115" i="37"/>
  <c r="AK123" i="37"/>
  <c r="AK142" i="37"/>
  <c r="AK128" i="37"/>
  <c r="AL113" i="37"/>
  <c r="AL122" i="37" s="1"/>
  <c r="AL17" i="37"/>
  <c r="AK25" i="37"/>
  <c r="AL15" i="37"/>
  <c r="AJ17" i="26"/>
  <c r="AJ18" i="26" s="1"/>
  <c r="AJ20" i="26"/>
  <c r="AJ20" i="27"/>
  <c r="AJ17" i="27"/>
  <c r="AJ18" i="27" s="1"/>
  <c r="AL13" i="26"/>
  <c r="AK14" i="26"/>
  <c r="AL13" i="27"/>
  <c r="AK14" i="27"/>
  <c r="AH223" i="36"/>
  <c r="AI225" i="36"/>
  <c r="AJ179" i="36"/>
  <c r="AI220" i="36"/>
  <c r="AK24" i="36"/>
  <c r="AJ30" i="36"/>
  <c r="AJ178" i="36"/>
  <c r="AI219" i="36"/>
  <c r="AH42" i="36"/>
  <c r="AH51" i="36"/>
  <c r="AH52" i="36" s="1"/>
  <c r="AJ188" i="36"/>
  <c r="AI229" i="36"/>
  <c r="AJ185" i="36"/>
  <c r="AI226" i="36"/>
  <c r="AJ187" i="36"/>
  <c r="AI228" i="36"/>
  <c r="AJ182" i="36"/>
  <c r="AI223" i="36"/>
  <c r="AJ186" i="36"/>
  <c r="AI227" i="36"/>
  <c r="E13" i="5"/>
  <c r="E14" i="5" s="1"/>
  <c r="E20" i="5" s="1"/>
  <c r="AI32" i="36" l="1"/>
  <c r="AJ31" i="36"/>
  <c r="AI40" i="36"/>
  <c r="AK41" i="36"/>
  <c r="AH237" i="36"/>
  <c r="AI192" i="36"/>
  <c r="AI45" i="36"/>
  <c r="AI224" i="36"/>
  <c r="AJ196" i="36"/>
  <c r="AI237" i="36"/>
  <c r="AJ195" i="36"/>
  <c r="AI236" i="36"/>
  <c r="AJ184" i="36"/>
  <c r="AK184" i="36" s="1"/>
  <c r="AJ191" i="36"/>
  <c r="AJ190" i="36"/>
  <c r="AI231" i="36"/>
  <c r="AL30" i="37"/>
  <c r="AL24" i="37"/>
  <c r="AM113" i="37"/>
  <c r="AM122" i="37" s="1"/>
  <c r="AL128" i="37"/>
  <c r="AL142" i="37"/>
  <c r="AL123" i="37"/>
  <c r="AM115" i="37"/>
  <c r="AM17" i="37"/>
  <c r="AL25" i="37"/>
  <c r="AM15" i="37"/>
  <c r="AK17" i="27"/>
  <c r="AK18" i="27" s="1"/>
  <c r="AK20" i="27"/>
  <c r="AM13" i="27"/>
  <c r="AL14" i="27"/>
  <c r="AK17" i="26"/>
  <c r="AK18" i="26" s="1"/>
  <c r="AK20" i="26"/>
  <c r="AM13" i="26"/>
  <c r="AL14" i="26"/>
  <c r="AK182" i="36"/>
  <c r="AJ223" i="36"/>
  <c r="AK178" i="36"/>
  <c r="AJ219" i="36"/>
  <c r="AL24" i="36"/>
  <c r="AK30" i="36"/>
  <c r="AK188" i="36"/>
  <c r="AJ229" i="36"/>
  <c r="AI42" i="36"/>
  <c r="AI51" i="36"/>
  <c r="AI52" i="36" s="1"/>
  <c r="AK186" i="36"/>
  <c r="AJ227" i="36"/>
  <c r="AK179" i="36"/>
  <c r="AJ220" i="36"/>
  <c r="AJ228" i="36"/>
  <c r="AK185" i="36"/>
  <c r="AJ226" i="36"/>
  <c r="AK183" i="36"/>
  <c r="AJ224" i="36"/>
  <c r="E21" i="5"/>
  <c r="E22" i="5" s="1"/>
  <c r="E23" i="5" s="1"/>
  <c r="AJ32" i="36" l="1"/>
  <c r="AK31" i="36"/>
  <c r="AJ45" i="36"/>
  <c r="AJ46" i="36" s="1"/>
  <c r="AI46" i="36"/>
  <c r="AJ40" i="36"/>
  <c r="AJ192" i="36"/>
  <c r="AJ233" i="36" s="1"/>
  <c r="AI233" i="36"/>
  <c r="AL41" i="36"/>
  <c r="AJ193" i="36"/>
  <c r="AJ225" i="36"/>
  <c r="AK195" i="36"/>
  <c r="AK236" i="36" s="1"/>
  <c r="AJ236" i="36"/>
  <c r="AK196" i="36"/>
  <c r="AJ237" i="36"/>
  <c r="AK191" i="36"/>
  <c r="AJ232" i="36"/>
  <c r="AK187" i="36"/>
  <c r="AL187" i="36" s="1"/>
  <c r="AK190" i="36"/>
  <c r="AJ231" i="36"/>
  <c r="AM30" i="37"/>
  <c r="AM24" i="37"/>
  <c r="AM123" i="37"/>
  <c r="AN115" i="37"/>
  <c r="AN113" i="37"/>
  <c r="AN122" i="37" s="1"/>
  <c r="AM142" i="37"/>
  <c r="AM128" i="37"/>
  <c r="AN17" i="37"/>
  <c r="AM25" i="37"/>
  <c r="AN15" i="37"/>
  <c r="AN13" i="26"/>
  <c r="AM14" i="26"/>
  <c r="AL20" i="27"/>
  <c r="AL17" i="27"/>
  <c r="AL18" i="27" s="1"/>
  <c r="AN13" i="27"/>
  <c r="AM14" i="27"/>
  <c r="AL20" i="26"/>
  <c r="AL17" i="26"/>
  <c r="AL18" i="26" s="1"/>
  <c r="AK229" i="36"/>
  <c r="AL183" i="36"/>
  <c r="AK224" i="36"/>
  <c r="AL185" i="36"/>
  <c r="AK226" i="36"/>
  <c r="AL184" i="36"/>
  <c r="AK225" i="36"/>
  <c r="AL179" i="36"/>
  <c r="AK220" i="36"/>
  <c r="AK227" i="36"/>
  <c r="AJ42" i="36"/>
  <c r="AJ51" i="36"/>
  <c r="AJ52" i="36" s="1"/>
  <c r="AM24" i="36"/>
  <c r="AL30" i="36"/>
  <c r="AL178" i="36"/>
  <c r="AK219" i="36"/>
  <c r="AL182" i="36"/>
  <c r="AK223" i="36"/>
  <c r="E24" i="5"/>
  <c r="E30" i="5" s="1"/>
  <c r="AK32" i="36" l="1"/>
  <c r="AK192" i="36"/>
  <c r="AL192" i="36" s="1"/>
  <c r="AL31" i="36"/>
  <c r="AJ234" i="36"/>
  <c r="AK193" i="36"/>
  <c r="AK234" i="36" s="1"/>
  <c r="AM41" i="36"/>
  <c r="AK40" i="36"/>
  <c r="AK45" i="36"/>
  <c r="AK46" i="36" s="1"/>
  <c r="AK194" i="36"/>
  <c r="AK228" i="36"/>
  <c r="AL196" i="36"/>
  <c r="AL237" i="36" s="1"/>
  <c r="AK237" i="36"/>
  <c r="AL186" i="36"/>
  <c r="AL227" i="36" s="1"/>
  <c r="AL190" i="36"/>
  <c r="AK231" i="36"/>
  <c r="AL191" i="36"/>
  <c r="AK232" i="36"/>
  <c r="AN30" i="37"/>
  <c r="AN24" i="37"/>
  <c r="AO115" i="37"/>
  <c r="AO123" i="37" s="1"/>
  <c r="AN123" i="37"/>
  <c r="AO113" i="37"/>
  <c r="AO122" i="37" s="1"/>
  <c r="AN128" i="37"/>
  <c r="AN142" i="37"/>
  <c r="AO17" i="37"/>
  <c r="AO25" i="37" s="1"/>
  <c r="AN25" i="37"/>
  <c r="AO15" i="37"/>
  <c r="AL188" i="36"/>
  <c r="AM188" i="36" s="1"/>
  <c r="AM20" i="27"/>
  <c r="AM17" i="27"/>
  <c r="AM18" i="27" s="1"/>
  <c r="AO13" i="27"/>
  <c r="AO14" i="27" s="1"/>
  <c r="AN14" i="27"/>
  <c r="AM17" i="26"/>
  <c r="AM18" i="26" s="1"/>
  <c r="AM20" i="26"/>
  <c r="AO13" i="26"/>
  <c r="AO14" i="26" s="1"/>
  <c r="AN14" i="26"/>
  <c r="AM185" i="36"/>
  <c r="AL226" i="36"/>
  <c r="AM179" i="36"/>
  <c r="AL220" i="36"/>
  <c r="AL228" i="36"/>
  <c r="AM182" i="36"/>
  <c r="AL223" i="36"/>
  <c r="AM178" i="36"/>
  <c r="AL219" i="36"/>
  <c r="AM184" i="36"/>
  <c r="AL225" i="36"/>
  <c r="AN24" i="36"/>
  <c r="AM30" i="36"/>
  <c r="AM183" i="36"/>
  <c r="AL224" i="36"/>
  <c r="AK42" i="36"/>
  <c r="AK51" i="36"/>
  <c r="AK52" i="36" s="1"/>
  <c r="E31" i="5"/>
  <c r="AK233" i="36" l="1"/>
  <c r="AL32" i="36"/>
  <c r="AL193" i="36"/>
  <c r="AM193" i="36" s="1"/>
  <c r="AM31" i="36"/>
  <c r="AL40" i="36"/>
  <c r="AN41" i="36"/>
  <c r="AL45" i="36"/>
  <c r="AL46" i="36" s="1"/>
  <c r="AK235" i="36"/>
  <c r="AL194" i="36"/>
  <c r="AL235" i="36" s="1"/>
  <c r="AL195" i="36"/>
  <c r="AM186" i="36"/>
  <c r="AN186" i="36" s="1"/>
  <c r="AM190" i="36"/>
  <c r="AL231" i="36"/>
  <c r="AM192" i="36"/>
  <c r="AL233" i="36"/>
  <c r="AM191" i="36"/>
  <c r="AL232" i="36"/>
  <c r="AO30" i="37"/>
  <c r="B35" i="37" s="1"/>
  <c r="C35" i="37" s="1"/>
  <c r="D35" i="37" s="1"/>
  <c r="E35" i="37" s="1"/>
  <c r="F35" i="37" s="1"/>
  <c r="G35" i="37" s="1"/>
  <c r="H35" i="37" s="1"/>
  <c r="I35" i="37" s="1"/>
  <c r="J35" i="37" s="1"/>
  <c r="K35" i="37" s="1"/>
  <c r="L35" i="37" s="1"/>
  <c r="M35" i="37" s="1"/>
  <c r="N35" i="37" s="1"/>
  <c r="O35" i="37" s="1"/>
  <c r="P35" i="37" s="1"/>
  <c r="Q35" i="37" s="1"/>
  <c r="R35" i="37" s="1"/>
  <c r="S35" i="37" s="1"/>
  <c r="T35" i="37" s="1"/>
  <c r="U35" i="37" s="1"/>
  <c r="V35" i="37" s="1"/>
  <c r="W35" i="37" s="1"/>
  <c r="X35" i="37" s="1"/>
  <c r="Y35" i="37" s="1"/>
  <c r="Z35" i="37" s="1"/>
  <c r="AA35" i="37" s="1"/>
  <c r="AB35" i="37" s="1"/>
  <c r="AC35" i="37" s="1"/>
  <c r="AD35" i="37" s="1"/>
  <c r="AE35" i="37" s="1"/>
  <c r="AF35" i="37" s="1"/>
  <c r="AG35" i="37" s="1"/>
  <c r="AH35" i="37" s="1"/>
  <c r="AI35" i="37" s="1"/>
  <c r="AJ35" i="37" s="1"/>
  <c r="AK35" i="37" s="1"/>
  <c r="AL35" i="37" s="1"/>
  <c r="AM35" i="37" s="1"/>
  <c r="AN35" i="37" s="1"/>
  <c r="AO35" i="37" s="1"/>
  <c r="AO24" i="37"/>
  <c r="AO142" i="37"/>
  <c r="AO128" i="37"/>
  <c r="AL229" i="36"/>
  <c r="AM187" i="36"/>
  <c r="AN187" i="36" s="1"/>
  <c r="AM189" i="36"/>
  <c r="AN189" i="36" s="1"/>
  <c r="AO17" i="26"/>
  <c r="AO18" i="26" s="1"/>
  <c r="AO20" i="26"/>
  <c r="AN20" i="27"/>
  <c r="AN17" i="27"/>
  <c r="AN18" i="27" s="1"/>
  <c r="AO20" i="27"/>
  <c r="AO17" i="27"/>
  <c r="AO18" i="27" s="1"/>
  <c r="AN20" i="26"/>
  <c r="AN17" i="26"/>
  <c r="AN18" i="26" s="1"/>
  <c r="AN178" i="36"/>
  <c r="AM219" i="36"/>
  <c r="AN183" i="36"/>
  <c r="AM224" i="36"/>
  <c r="AN182" i="36"/>
  <c r="AM223" i="36"/>
  <c r="AL42" i="36"/>
  <c r="AL51" i="36"/>
  <c r="AL52" i="36" s="1"/>
  <c r="AN179" i="36"/>
  <c r="AM220" i="36"/>
  <c r="AO24" i="36"/>
  <c r="AO30" i="36" s="1"/>
  <c r="AN30" i="36"/>
  <c r="AN185" i="36"/>
  <c r="AM226" i="36"/>
  <c r="AN188" i="36"/>
  <c r="AM229" i="36"/>
  <c r="AN184" i="36"/>
  <c r="AM225" i="36"/>
  <c r="AM196" i="36" l="1"/>
  <c r="AN196" i="36" s="1"/>
  <c r="AN237" i="36" s="1"/>
  <c r="AL234" i="36"/>
  <c r="AM32" i="36"/>
  <c r="AL236" i="36"/>
  <c r="AM195" i="36"/>
  <c r="AM236" i="36" s="1"/>
  <c r="AO41" i="36"/>
  <c r="AO31" i="36"/>
  <c r="AM40" i="36"/>
  <c r="AN31" i="36"/>
  <c r="AM227" i="36"/>
  <c r="AM45" i="36"/>
  <c r="AM194" i="36"/>
  <c r="AN194" i="36" s="1"/>
  <c r="AO194" i="36" s="1"/>
  <c r="AO235" i="36" s="1"/>
  <c r="AN191" i="36"/>
  <c r="AM232" i="36"/>
  <c r="AN192" i="36"/>
  <c r="AM233" i="36"/>
  <c r="AN193" i="36"/>
  <c r="AM234" i="36"/>
  <c r="AN190" i="36"/>
  <c r="AM231" i="36"/>
  <c r="F4" i="37"/>
  <c r="F102" i="37"/>
  <c r="B133" i="37"/>
  <c r="AM228" i="36"/>
  <c r="AO189" i="36"/>
  <c r="AO179" i="36"/>
  <c r="AO220" i="36" s="1"/>
  <c r="AN220" i="36"/>
  <c r="AM42" i="36"/>
  <c r="AM51" i="36"/>
  <c r="AM52" i="36" s="1"/>
  <c r="AO187" i="36"/>
  <c r="AO228" i="36" s="1"/>
  <c r="AN228" i="36"/>
  <c r="AO184" i="36"/>
  <c r="AO225" i="36" s="1"/>
  <c r="AN225" i="36"/>
  <c r="AO182" i="36"/>
  <c r="AO223" i="36" s="1"/>
  <c r="AN223" i="36"/>
  <c r="AO188" i="36"/>
  <c r="AO229" i="36" s="1"/>
  <c r="AN229" i="36"/>
  <c r="AO186" i="36"/>
  <c r="AO227" i="36" s="1"/>
  <c r="AN227" i="36"/>
  <c r="AO185" i="36"/>
  <c r="AO226" i="36" s="1"/>
  <c r="AN226" i="36"/>
  <c r="AO183" i="36"/>
  <c r="AO224" i="36" s="1"/>
  <c r="AN224" i="36"/>
  <c r="AO178" i="36"/>
  <c r="AO219" i="36" s="1"/>
  <c r="AN219" i="36"/>
  <c r="AM237" i="36" l="1"/>
  <c r="AN32" i="36"/>
  <c r="AN235" i="36"/>
  <c r="AM235" i="36"/>
  <c r="AN45" i="36"/>
  <c r="AN46" i="36" s="1"/>
  <c r="AM46" i="36"/>
  <c r="AN40" i="36"/>
  <c r="AN195" i="36"/>
  <c r="AO196" i="36"/>
  <c r="AO237" i="36" s="1"/>
  <c r="AO190" i="36"/>
  <c r="AO231" i="36" s="1"/>
  <c r="AN231" i="36"/>
  <c r="AO193" i="36"/>
  <c r="AO234" i="36" s="1"/>
  <c r="AN234" i="36"/>
  <c r="AO192" i="36"/>
  <c r="AO233" i="36" s="1"/>
  <c r="AN233" i="36"/>
  <c r="AO191" i="36"/>
  <c r="AO232" i="36" s="1"/>
  <c r="AN232" i="36"/>
  <c r="C133" i="37"/>
  <c r="AN51" i="36"/>
  <c r="AN52" i="36" s="1"/>
  <c r="AN42" i="36"/>
  <c r="AO32" i="36" l="1"/>
  <c r="AO40" i="36"/>
  <c r="AO195" i="36"/>
  <c r="AO236" i="36" s="1"/>
  <c r="AN236" i="36"/>
  <c r="AO45" i="36"/>
  <c r="AO46" i="36" s="1"/>
  <c r="D133" i="37"/>
  <c r="AO42" i="36"/>
  <c r="AO51" i="36"/>
  <c r="AO52" i="36" s="1"/>
  <c r="E133" i="37" l="1"/>
  <c r="AO221" i="36"/>
  <c r="AN221" i="36"/>
  <c r="AM221" i="36"/>
  <c r="AL221" i="36"/>
  <c r="AK221" i="36"/>
  <c r="AJ221" i="36"/>
  <c r="AI221" i="36"/>
  <c r="AG221" i="36"/>
  <c r="AF221" i="36"/>
  <c r="AE221" i="36"/>
  <c r="AE257" i="36" s="1"/>
  <c r="AE47" i="36" s="1"/>
  <c r="AE35" i="36" s="1"/>
  <c r="AD221" i="36"/>
  <c r="AC221" i="36"/>
  <c r="AB221" i="36"/>
  <c r="AA221" i="36"/>
  <c r="AO230" i="36"/>
  <c r="AO216" i="36"/>
  <c r="AO222" i="36"/>
  <c r="AJ222" i="36"/>
  <c r="AC216" i="36"/>
  <c r="AD216" i="36"/>
  <c r="AF222" i="36"/>
  <c r="AE216" i="36"/>
  <c r="AG222" i="36"/>
  <c r="AG216" i="36"/>
  <c r="AH222" i="36"/>
  <c r="AF216" i="36"/>
  <c r="AI222" i="36"/>
  <c r="AK216" i="36"/>
  <c r="AN222" i="36"/>
  <c r="AL216" i="36"/>
  <c r="AM216" i="36"/>
  <c r="Z216" i="36"/>
  <c r="AN216" i="36"/>
  <c r="AC222" i="36"/>
  <c r="Z222" i="36"/>
  <c r="AA216" i="36"/>
  <c r="AD222" i="36"/>
  <c r="AL222" i="36"/>
  <c r="AM230" i="36"/>
  <c r="AA222" i="36"/>
  <c r="AN230" i="36"/>
  <c r="Y216" i="36"/>
  <c r="AB222" i="36"/>
  <c r="AB216" i="36"/>
  <c r="AE222" i="36"/>
  <c r="AH216" i="36"/>
  <c r="AK222" i="36"/>
  <c r="AI216" i="36"/>
  <c r="AH230" i="36"/>
  <c r="AJ216" i="36"/>
  <c r="Z221" i="36"/>
  <c r="AM222" i="36"/>
  <c r="AI230" i="36"/>
  <c r="AJ230" i="36"/>
  <c r="AK230" i="36"/>
  <c r="Y221" i="36"/>
  <c r="Y257" i="36" s="1"/>
  <c r="Y47" i="36" s="1"/>
  <c r="Y35" i="36" s="1"/>
  <c r="AH221" i="36"/>
  <c r="AL230" i="36"/>
  <c r="AE36" i="36" l="1"/>
  <c r="Y36" i="36"/>
  <c r="AC257" i="36"/>
  <c r="AC47" i="36" s="1"/>
  <c r="AC35" i="36" s="1"/>
  <c r="AF257" i="36"/>
  <c r="AF47" i="36" s="1"/>
  <c r="AF35" i="36" s="1"/>
  <c r="Z257" i="36"/>
  <c r="Z47" i="36" s="1"/>
  <c r="Z35" i="36" s="1"/>
  <c r="F133" i="37"/>
  <c r="AN257" i="36"/>
  <c r="AN47" i="36" s="1"/>
  <c r="AN35" i="36" s="1"/>
  <c r="AD257" i="36"/>
  <c r="AD47" i="36" s="1"/>
  <c r="AD35" i="36" s="1"/>
  <c r="AJ257" i="36"/>
  <c r="AJ47" i="36" s="1"/>
  <c r="AJ35" i="36" s="1"/>
  <c r="AI257" i="36"/>
  <c r="AI47" i="36" s="1"/>
  <c r="AI35" i="36" s="1"/>
  <c r="AL257" i="36"/>
  <c r="AL47" i="36" s="1"/>
  <c r="AL35" i="36" s="1"/>
  <c r="AM257" i="36"/>
  <c r="AM47" i="36" s="1"/>
  <c r="AM35" i="36" s="1"/>
  <c r="AK257" i="36"/>
  <c r="AK47" i="36" s="1"/>
  <c r="AK35" i="36" s="1"/>
  <c r="AO257" i="36"/>
  <c r="AO47" i="36" s="1"/>
  <c r="AO35" i="36" s="1"/>
  <c r="AH257" i="36"/>
  <c r="AH47" i="36" s="1"/>
  <c r="AH35" i="36" s="1"/>
  <c r="AA257" i="36"/>
  <c r="AA47" i="36" s="1"/>
  <c r="AA35" i="36" s="1"/>
  <c r="AG257" i="36"/>
  <c r="AG47" i="36" s="1"/>
  <c r="AG35" i="36" s="1"/>
  <c r="AB257" i="36"/>
  <c r="AB47" i="36" s="1"/>
  <c r="AB35" i="36" s="1"/>
  <c r="AE48" i="36"/>
  <c r="Y48" i="36"/>
  <c r="AF48" i="36" l="1"/>
  <c r="Z36" i="36"/>
  <c r="AC36" i="36"/>
  <c r="AF36" i="36"/>
  <c r="AO36" i="36"/>
  <c r="AN36" i="36"/>
  <c r="AG36" i="36"/>
  <c r="AK36" i="36"/>
  <c r="AD36" i="36"/>
  <c r="AB36" i="36"/>
  <c r="AH36" i="36"/>
  <c r="AL36" i="36"/>
  <c r="AJ36" i="36"/>
  <c r="AA36" i="36"/>
  <c r="AM36" i="36"/>
  <c r="AI36" i="36"/>
  <c r="AH48" i="36"/>
  <c r="AH53" i="36" s="1"/>
  <c r="AH71" i="5" s="1"/>
  <c r="AK48" i="36"/>
  <c r="AK53" i="36" s="1"/>
  <c r="AK71" i="5" s="1"/>
  <c r="AD48" i="36"/>
  <c r="AD53" i="36" s="1"/>
  <c r="AD71" i="5" s="1"/>
  <c r="Z48" i="36"/>
  <c r="Z53" i="36" s="1"/>
  <c r="Z71" i="5" s="1"/>
  <c r="AF53" i="36"/>
  <c r="AF71" i="5" s="1"/>
  <c r="AE53" i="36"/>
  <c r="AE71" i="5" s="1"/>
  <c r="Y53" i="36"/>
  <c r="Y71" i="5" s="1"/>
  <c r="G133" i="37"/>
  <c r="AC48" i="36"/>
  <c r="AB48" i="36"/>
  <c r="AA48" i="36"/>
  <c r="AG48" i="36"/>
  <c r="AO48" i="36"/>
  <c r="AN48" i="36"/>
  <c r="AM48" i="36"/>
  <c r="AL48" i="36"/>
  <c r="AI48" i="36"/>
  <c r="AJ48" i="36"/>
  <c r="AL53" i="36" l="1"/>
  <c r="AL71" i="5" s="1"/>
  <c r="AN53" i="36"/>
  <c r="AN71" i="5" s="1"/>
  <c r="AG53" i="36"/>
  <c r="AG71" i="5" s="1"/>
  <c r="AK72" i="5"/>
  <c r="AI53" i="36"/>
  <c r="AI71" i="5" s="1"/>
  <c r="Z72" i="5"/>
  <c r="AM53" i="36"/>
  <c r="AM71" i="5" s="1"/>
  <c r="AC53" i="36"/>
  <c r="AC71" i="5" s="1"/>
  <c r="AE72" i="5"/>
  <c r="AH72" i="5"/>
  <c r="Y72" i="5"/>
  <c r="AA53" i="36"/>
  <c r="AA71" i="5" s="1"/>
  <c r="AO53" i="36"/>
  <c r="AO71" i="5" s="1"/>
  <c r="AD72" i="5"/>
  <c r="AB53" i="36"/>
  <c r="AB71" i="5" s="1"/>
  <c r="AJ53" i="36"/>
  <c r="AJ71" i="5" s="1"/>
  <c r="AF72" i="5"/>
  <c r="H133" i="37"/>
  <c r="AK26" i="26" l="1"/>
  <c r="AK26" i="27"/>
  <c r="AK26" i="39"/>
  <c r="AE26" i="26"/>
  <c r="AE26" i="27"/>
  <c r="AE26" i="39"/>
  <c r="AH26" i="26"/>
  <c r="AH26" i="39"/>
  <c r="AH26" i="27"/>
  <c r="Y26" i="27"/>
  <c r="Y26" i="39"/>
  <c r="Y26" i="26"/>
  <c r="AF26" i="27"/>
  <c r="AF26" i="26"/>
  <c r="AF26" i="39"/>
  <c r="AD26" i="26"/>
  <c r="AD26" i="27"/>
  <c r="AD26" i="39"/>
  <c r="Z26" i="39"/>
  <c r="Z26" i="26"/>
  <c r="Z26" i="27"/>
  <c r="AO72" i="5"/>
  <c r="Z86" i="5"/>
  <c r="Z73" i="5"/>
  <c r="Y86" i="5"/>
  <c r="Y77" i="5"/>
  <c r="AK86" i="5"/>
  <c r="AM72" i="5"/>
  <c r="AG72" i="5"/>
  <c r="AH86" i="5"/>
  <c r="AI72" i="5"/>
  <c r="AN72" i="5"/>
  <c r="AJ72" i="5"/>
  <c r="AE86" i="5"/>
  <c r="AD86" i="5"/>
  <c r="AA72" i="5"/>
  <c r="AF86" i="5"/>
  <c r="AB72" i="5"/>
  <c r="AC72" i="5"/>
  <c r="AL72" i="5"/>
  <c r="I133" i="37"/>
  <c r="Z28" i="27" l="1"/>
  <c r="Y39" i="27"/>
  <c r="AJ26" i="26"/>
  <c r="AJ26" i="27"/>
  <c r="AJ26" i="39"/>
  <c r="Z28" i="26"/>
  <c r="Y39" i="26"/>
  <c r="AI26" i="26"/>
  <c r="AI26" i="27"/>
  <c r="AI26" i="39"/>
  <c r="AL26" i="27"/>
  <c r="AL26" i="39"/>
  <c r="AL26" i="26"/>
  <c r="AO26" i="39"/>
  <c r="AO26" i="27"/>
  <c r="AO26" i="26"/>
  <c r="AA26" i="39"/>
  <c r="AA26" i="27"/>
  <c r="AA26" i="26"/>
  <c r="AC26" i="39"/>
  <c r="AC26" i="26"/>
  <c r="AC26" i="27"/>
  <c r="AB26" i="27"/>
  <c r="AB26" i="26"/>
  <c r="AB26" i="39"/>
  <c r="AG26" i="26"/>
  <c r="AG26" i="27"/>
  <c r="AG26" i="39"/>
  <c r="AN26" i="39"/>
  <c r="AN26" i="27"/>
  <c r="AN26" i="26"/>
  <c r="Z28" i="39"/>
  <c r="Y39" i="39"/>
  <c r="AM26" i="27"/>
  <c r="AM26" i="39"/>
  <c r="AM26" i="26"/>
  <c r="AM86" i="5"/>
  <c r="Z88" i="5"/>
  <c r="Y99" i="5"/>
  <c r="AG86" i="5"/>
  <c r="AA86" i="5"/>
  <c r="AC86" i="5"/>
  <c r="AL86" i="5"/>
  <c r="AJ86" i="5"/>
  <c r="AN86" i="5"/>
  <c r="AA73" i="5"/>
  <c r="Z74" i="5"/>
  <c r="AB86" i="5"/>
  <c r="AI86" i="5"/>
  <c r="AO86" i="5"/>
  <c r="J133" i="37"/>
  <c r="AA28" i="26" l="1"/>
  <c r="Z29" i="26"/>
  <c r="Z29" i="39"/>
  <c r="AA28" i="39"/>
  <c r="Z29" i="27"/>
  <c r="AA28" i="27"/>
  <c r="AB73" i="5"/>
  <c r="AA74" i="5"/>
  <c r="Z89" i="5"/>
  <c r="AA88" i="5"/>
  <c r="Z78" i="5"/>
  <c r="Z79" i="5"/>
  <c r="Z76" i="5"/>
  <c r="Z77" i="5" s="1"/>
  <c r="K133" i="37"/>
  <c r="Z39" i="27" l="1"/>
  <c r="Z38" i="27"/>
  <c r="Z39" i="26"/>
  <c r="Z38" i="26"/>
  <c r="AB28" i="27"/>
  <c r="AA29" i="27"/>
  <c r="AA29" i="39"/>
  <c r="AB28" i="39"/>
  <c r="Z38" i="39"/>
  <c r="Z39" i="39"/>
  <c r="AA29" i="26"/>
  <c r="AB28" i="26"/>
  <c r="Z99" i="5"/>
  <c r="Z98" i="5"/>
  <c r="AB88" i="5"/>
  <c r="AA89" i="5"/>
  <c r="AA79" i="5"/>
  <c r="AA76" i="5"/>
  <c r="AA77" i="5" s="1"/>
  <c r="AA78" i="5"/>
  <c r="AC73" i="5"/>
  <c r="AB74" i="5"/>
  <c r="L133" i="37"/>
  <c r="AC28" i="26" l="1"/>
  <c r="AB29" i="26"/>
  <c r="AC28" i="27"/>
  <c r="AB29" i="27"/>
  <c r="AA39" i="27"/>
  <c r="AA38" i="27"/>
  <c r="AB29" i="39"/>
  <c r="AC28" i="39"/>
  <c r="AA38" i="26"/>
  <c r="AA39" i="26"/>
  <c r="AA39" i="39"/>
  <c r="AA38" i="39"/>
  <c r="AD73" i="5"/>
  <c r="AC74" i="5"/>
  <c r="AA98" i="5"/>
  <c r="AA99" i="5"/>
  <c r="AB78" i="5"/>
  <c r="AB76" i="5"/>
  <c r="AB77" i="5" s="1"/>
  <c r="AB79" i="5"/>
  <c r="AC88" i="5"/>
  <c r="AB89" i="5"/>
  <c r="M133" i="37"/>
  <c r="AC29" i="27" l="1"/>
  <c r="AD28" i="27"/>
  <c r="AC29" i="39"/>
  <c r="AD28" i="39"/>
  <c r="AB38" i="26"/>
  <c r="AB39" i="26"/>
  <c r="AB38" i="39"/>
  <c r="AB39" i="39"/>
  <c r="AB38" i="27"/>
  <c r="AB39" i="27"/>
  <c r="AC29" i="26"/>
  <c r="AD28" i="26"/>
  <c r="AB98" i="5"/>
  <c r="AB99" i="5"/>
  <c r="AC76" i="5"/>
  <c r="AC77" i="5" s="1"/>
  <c r="AC79" i="5"/>
  <c r="AC78" i="5"/>
  <c r="AC89" i="5"/>
  <c r="AD88" i="5"/>
  <c r="AD74" i="5"/>
  <c r="AE73" i="5"/>
  <c r="N133" i="37"/>
  <c r="AD29" i="26" l="1"/>
  <c r="AE28" i="26"/>
  <c r="AC38" i="26"/>
  <c r="AC39" i="26"/>
  <c r="AC38" i="39"/>
  <c r="AC39" i="39"/>
  <c r="AD29" i="27"/>
  <c r="AE28" i="27"/>
  <c r="AD29" i="39"/>
  <c r="AE28" i="39"/>
  <c r="AC39" i="27"/>
  <c r="AC38" i="27"/>
  <c r="AD78" i="5"/>
  <c r="AD76" i="5"/>
  <c r="AD77" i="5" s="1"/>
  <c r="AD79" i="5"/>
  <c r="AC98" i="5"/>
  <c r="AC99" i="5"/>
  <c r="AE74" i="5"/>
  <c r="AF73" i="5"/>
  <c r="AD89" i="5"/>
  <c r="AE88" i="5"/>
  <c r="O133" i="37"/>
  <c r="AE29" i="39" l="1"/>
  <c r="AF28" i="39"/>
  <c r="AF28" i="27"/>
  <c r="AE29" i="27"/>
  <c r="AE29" i="26"/>
  <c r="AF28" i="26"/>
  <c r="AD38" i="39"/>
  <c r="AD39" i="39"/>
  <c r="AD39" i="27"/>
  <c r="AD38" i="27"/>
  <c r="AD39" i="26"/>
  <c r="AD38" i="26"/>
  <c r="AE89" i="5"/>
  <c r="AE99" i="5" s="1"/>
  <c r="AF88" i="5"/>
  <c r="AG73" i="5"/>
  <c r="AF74" i="5"/>
  <c r="AD99" i="5"/>
  <c r="AD98" i="5"/>
  <c r="AE76" i="5"/>
  <c r="AE77" i="5" s="1"/>
  <c r="AE78" i="5"/>
  <c r="AE79" i="5"/>
  <c r="P133" i="37"/>
  <c r="AE39" i="27" l="1"/>
  <c r="AE38" i="27"/>
  <c r="AG28" i="26"/>
  <c r="AF29" i="26"/>
  <c r="AG28" i="27"/>
  <c r="AF29" i="27"/>
  <c r="AE38" i="26"/>
  <c r="AE39" i="26"/>
  <c r="AF29" i="39"/>
  <c r="AG28" i="39"/>
  <c r="AE98" i="5"/>
  <c r="AE38" i="39"/>
  <c r="AE39" i="39"/>
  <c r="AF78" i="5"/>
  <c r="AF79" i="5"/>
  <c r="AF76" i="5"/>
  <c r="AF77" i="5" s="1"/>
  <c r="AH73" i="5"/>
  <c r="AG74" i="5"/>
  <c r="AF89" i="5"/>
  <c r="AG88" i="5"/>
  <c r="Q133" i="37"/>
  <c r="AF38" i="39" l="1"/>
  <c r="AF39" i="39"/>
  <c r="AF39" i="26"/>
  <c r="AF38" i="26"/>
  <c r="AH28" i="39"/>
  <c r="AG29" i="39"/>
  <c r="AH28" i="27"/>
  <c r="AG29" i="27"/>
  <c r="AF39" i="27"/>
  <c r="AF38" i="27"/>
  <c r="AG29" i="26"/>
  <c r="AH28" i="26"/>
  <c r="AG89" i="5"/>
  <c r="AH88" i="5"/>
  <c r="AF99" i="5"/>
  <c r="AF98" i="5"/>
  <c r="AG78" i="5"/>
  <c r="AG76" i="5"/>
  <c r="AG77" i="5" s="1"/>
  <c r="AG79" i="5"/>
  <c r="AI73" i="5"/>
  <c r="AH74" i="5"/>
  <c r="R133" i="37"/>
  <c r="AI28" i="27" l="1"/>
  <c r="AH29" i="27"/>
  <c r="AG39" i="26"/>
  <c r="AG38" i="26"/>
  <c r="AG38" i="27"/>
  <c r="AG39" i="27"/>
  <c r="AG38" i="39"/>
  <c r="AG39" i="39"/>
  <c r="AI28" i="26"/>
  <c r="AH29" i="26"/>
  <c r="AH29" i="39"/>
  <c r="AI28" i="39"/>
  <c r="AH78" i="5"/>
  <c r="AH76" i="5"/>
  <c r="AH77" i="5" s="1"/>
  <c r="AH79" i="5"/>
  <c r="AI74" i="5"/>
  <c r="AJ73" i="5"/>
  <c r="AH89" i="5"/>
  <c r="AI88" i="5"/>
  <c r="AG99" i="5"/>
  <c r="AG98" i="5"/>
  <c r="S133" i="37"/>
  <c r="AH38" i="26" l="1"/>
  <c r="AH39" i="26"/>
  <c r="AI29" i="39"/>
  <c r="AJ28" i="39"/>
  <c r="AH39" i="27"/>
  <c r="AH38" i="27"/>
  <c r="AH38" i="39"/>
  <c r="AH39" i="39"/>
  <c r="AJ28" i="26"/>
  <c r="AI29" i="26"/>
  <c r="AJ28" i="27"/>
  <c r="AI29" i="27"/>
  <c r="AJ88" i="5"/>
  <c r="AI89" i="5"/>
  <c r="AH98" i="5"/>
  <c r="AH99" i="5"/>
  <c r="AK73" i="5"/>
  <c r="AJ74" i="5"/>
  <c r="AI78" i="5"/>
  <c r="AI79" i="5"/>
  <c r="AI76" i="5"/>
  <c r="AI77" i="5" s="1"/>
  <c r="T133" i="37"/>
  <c r="AJ29" i="27" l="1"/>
  <c r="AK28" i="27"/>
  <c r="AI38" i="27"/>
  <c r="AI39" i="27"/>
  <c r="AI39" i="26"/>
  <c r="AI38" i="26"/>
  <c r="AJ29" i="26"/>
  <c r="AK28" i="26"/>
  <c r="AJ29" i="39"/>
  <c r="AK28" i="39"/>
  <c r="AI38" i="39"/>
  <c r="AI39" i="39"/>
  <c r="AJ76" i="5"/>
  <c r="AJ77" i="5" s="1"/>
  <c r="AJ78" i="5"/>
  <c r="AJ79" i="5"/>
  <c r="AK74" i="5"/>
  <c r="AL73" i="5"/>
  <c r="AI98" i="5"/>
  <c r="AI99" i="5"/>
  <c r="AJ89" i="5"/>
  <c r="AK88" i="5"/>
  <c r="U133" i="37"/>
  <c r="AJ38" i="39" l="1"/>
  <c r="AJ39" i="39"/>
  <c r="AJ38" i="26"/>
  <c r="AJ39" i="26"/>
  <c r="AK29" i="39"/>
  <c r="AL28" i="39"/>
  <c r="AK29" i="26"/>
  <c r="AL28" i="26"/>
  <c r="AK29" i="27"/>
  <c r="AL28" i="27"/>
  <c r="AJ39" i="27"/>
  <c r="AJ38" i="27"/>
  <c r="AL88" i="5"/>
  <c r="AK89" i="5"/>
  <c r="AJ99" i="5"/>
  <c r="AJ98" i="5"/>
  <c r="AM73" i="5"/>
  <c r="AL74" i="5"/>
  <c r="AK79" i="5"/>
  <c r="AK76" i="5"/>
  <c r="AK77" i="5" s="1"/>
  <c r="AK78" i="5"/>
  <c r="V133" i="37"/>
  <c r="AL29" i="27" l="1"/>
  <c r="AM28" i="27"/>
  <c r="AK38" i="27"/>
  <c r="AK39" i="27"/>
  <c r="AM28" i="26"/>
  <c r="AL29" i="26"/>
  <c r="AK38" i="26"/>
  <c r="AK39" i="26"/>
  <c r="AL29" i="39"/>
  <c r="AM28" i="39"/>
  <c r="AK38" i="39"/>
  <c r="AK39" i="39"/>
  <c r="AL76" i="5"/>
  <c r="AL77" i="5" s="1"/>
  <c r="AL78" i="5"/>
  <c r="AL79" i="5"/>
  <c r="AK98" i="5"/>
  <c r="AK99" i="5"/>
  <c r="AM74" i="5"/>
  <c r="AN73" i="5"/>
  <c r="AM88" i="5"/>
  <c r="AL89" i="5"/>
  <c r="W133" i="37"/>
  <c r="AM29" i="39" l="1"/>
  <c r="AN28" i="39"/>
  <c r="AN28" i="26"/>
  <c r="AM29" i="26"/>
  <c r="AL38" i="39"/>
  <c r="AL39" i="39"/>
  <c r="AL39" i="26"/>
  <c r="AL38" i="26"/>
  <c r="AM29" i="27"/>
  <c r="AN28" i="27"/>
  <c r="AL39" i="27"/>
  <c r="AL38" i="27"/>
  <c r="AM89" i="5"/>
  <c r="AN88" i="5"/>
  <c r="AO73" i="5"/>
  <c r="AO74" i="5" s="1"/>
  <c r="AN74" i="5"/>
  <c r="AL99" i="5"/>
  <c r="AL98" i="5"/>
  <c r="AM79" i="5"/>
  <c r="AM76" i="5"/>
  <c r="AM77" i="5" s="1"/>
  <c r="AM78" i="5"/>
  <c r="X133" i="37"/>
  <c r="AM38" i="27" l="1"/>
  <c r="AM39" i="27"/>
  <c r="AO28" i="26"/>
  <c r="AO29" i="26" s="1"/>
  <c r="AN29" i="26"/>
  <c r="AN29" i="27"/>
  <c r="AO28" i="27"/>
  <c r="AO29" i="27" s="1"/>
  <c r="AN29" i="39"/>
  <c r="AO28" i="39"/>
  <c r="AO29" i="39" s="1"/>
  <c r="AM39" i="26"/>
  <c r="AM38" i="26"/>
  <c r="AM39" i="39"/>
  <c r="AM38" i="39"/>
  <c r="AO78" i="5"/>
  <c r="AO76" i="5"/>
  <c r="AO77" i="5" s="1"/>
  <c r="AO79" i="5"/>
  <c r="AN89" i="5"/>
  <c r="AO88" i="5"/>
  <c r="AO89" i="5" s="1"/>
  <c r="G4" i="5"/>
  <c r="G16" i="5" s="1"/>
  <c r="G17" i="5" s="1"/>
  <c r="G18" i="5" s="1"/>
  <c r="G19" i="5" s="1"/>
  <c r="AN78" i="5"/>
  <c r="AN79" i="5"/>
  <c r="AN76" i="5"/>
  <c r="AN77" i="5" s="1"/>
  <c r="AM98" i="5"/>
  <c r="AM99" i="5"/>
  <c r="Y133" i="37"/>
  <c r="G25" i="5" l="1"/>
  <c r="G26" i="5" s="1"/>
  <c r="G27" i="5" s="1"/>
  <c r="G28" i="5" s="1"/>
  <c r="G29" i="5" s="1"/>
  <c r="G3" i="5"/>
  <c r="G5" i="5" s="1"/>
  <c r="G6" i="5" s="1"/>
  <c r="G8" i="5" s="1"/>
  <c r="G9" i="5" s="1"/>
  <c r="G10" i="5" s="1"/>
  <c r="G11" i="5" s="1"/>
  <c r="G12" i="5" s="1"/>
  <c r="AN38" i="39"/>
  <c r="AN39" i="39"/>
  <c r="AN38" i="27"/>
  <c r="AN39" i="27"/>
  <c r="AO39" i="27"/>
  <c r="AO38" i="27"/>
  <c r="AO39" i="26"/>
  <c r="AO38" i="26"/>
  <c r="AO38" i="39"/>
  <c r="AO39" i="39"/>
  <c r="AN38" i="26"/>
  <c r="AN39" i="26"/>
  <c r="AO98" i="5"/>
  <c r="AO99" i="5"/>
  <c r="AN98" i="5"/>
  <c r="AN99" i="5"/>
  <c r="Z133" i="37"/>
  <c r="G13" i="5" l="1"/>
  <c r="G14" i="5" s="1"/>
  <c r="G20" i="5" s="1"/>
  <c r="G21" i="5" s="1"/>
  <c r="G22" i="5" s="1"/>
  <c r="G23" i="5" s="1"/>
  <c r="AA133" i="37"/>
  <c r="AB133" i="37" l="1"/>
  <c r="G24" i="5"/>
  <c r="G30" i="5" s="1"/>
  <c r="I30" i="5" s="1"/>
  <c r="AC133" i="37" l="1"/>
  <c r="G31" i="5"/>
  <c r="H30" i="5"/>
  <c r="F51" i="37" l="1"/>
  <c r="F100" i="37"/>
  <c r="F149" i="37"/>
  <c r="AD133" i="37"/>
  <c r="F2" i="37"/>
  <c r="AJ27" i="37" s="1"/>
  <c r="AJ28" i="37" s="1"/>
  <c r="C25" i="7"/>
  <c r="W95" i="5"/>
  <c r="N95" i="5"/>
  <c r="U95" i="5"/>
  <c r="AK95" i="5"/>
  <c r="AE95" i="5"/>
  <c r="B95" i="5"/>
  <c r="AC95" i="5"/>
  <c r="J95" i="5"/>
  <c r="AN95" i="5"/>
  <c r="V95" i="5"/>
  <c r="F95" i="5"/>
  <c r="L95" i="5"/>
  <c r="AA95" i="5"/>
  <c r="AG95" i="5"/>
  <c r="AB95" i="5"/>
  <c r="I95" i="5"/>
  <c r="AJ95" i="5"/>
  <c r="Y95" i="5"/>
  <c r="C95" i="5"/>
  <c r="AD95" i="5"/>
  <c r="AF95" i="5"/>
  <c r="E95" i="5"/>
  <c r="H95" i="5"/>
  <c r="G95" i="5"/>
  <c r="K95" i="5"/>
  <c r="X95" i="5"/>
  <c r="AH95" i="5"/>
  <c r="AL95" i="5"/>
  <c r="O95" i="5"/>
  <c r="R95" i="5"/>
  <c r="T95" i="5"/>
  <c r="Q95" i="5"/>
  <c r="M95" i="5"/>
  <c r="AO95" i="5"/>
  <c r="AM95" i="5"/>
  <c r="Z95" i="5"/>
  <c r="P95" i="5"/>
  <c r="D95" i="5"/>
  <c r="S95" i="5"/>
  <c r="AI95" i="5"/>
  <c r="U27" i="37" l="1"/>
  <c r="U28" i="37" s="1"/>
  <c r="F27" i="37"/>
  <c r="F28" i="37" s="1"/>
  <c r="AC27" i="37"/>
  <c r="AC28" i="37" s="1"/>
  <c r="J27" i="37"/>
  <c r="J28" i="37" s="1"/>
  <c r="L27" i="37"/>
  <c r="L28" i="37" s="1"/>
  <c r="Z27" i="37"/>
  <c r="Z28" i="37" s="1"/>
  <c r="G27" i="37"/>
  <c r="G28" i="37" s="1"/>
  <c r="AN27" i="37"/>
  <c r="AN28" i="37" s="1"/>
  <c r="AA27" i="37"/>
  <c r="AA28" i="37" s="1"/>
  <c r="AK27" i="37"/>
  <c r="AK28" i="37" s="1"/>
  <c r="AL27" i="37"/>
  <c r="AL28" i="37" s="1"/>
  <c r="M27" i="37"/>
  <c r="M28" i="37" s="1"/>
  <c r="B27" i="37"/>
  <c r="B28" i="37" s="1"/>
  <c r="C27" i="37"/>
  <c r="C28" i="37" s="1"/>
  <c r="D27" i="37"/>
  <c r="D28" i="37" s="1"/>
  <c r="AI27" i="37"/>
  <c r="AI28" i="37" s="1"/>
  <c r="AN174" i="37"/>
  <c r="AM174" i="37"/>
  <c r="B120" i="37"/>
  <c r="B121" i="37" s="1"/>
  <c r="P76" i="37"/>
  <c r="AL174" i="37"/>
  <c r="AL175" i="37" s="1"/>
  <c r="D76" i="37"/>
  <c r="AK174" i="37"/>
  <c r="AF125" i="37"/>
  <c r="AF126" i="37" s="1"/>
  <c r="C76" i="37"/>
  <c r="B76" i="37"/>
  <c r="B77" i="37" s="1"/>
  <c r="Q125" i="37"/>
  <c r="Q126" i="37" s="1"/>
  <c r="AJ174" i="37"/>
  <c r="AJ175" i="37" s="1"/>
  <c r="AD125" i="37"/>
  <c r="AD126" i="37" s="1"/>
  <c r="AD174" i="37"/>
  <c r="AD175" i="37" s="1"/>
  <c r="P125" i="37"/>
  <c r="P126" i="37" s="1"/>
  <c r="Z174" i="37"/>
  <c r="B169" i="37"/>
  <c r="B170" i="37" s="1"/>
  <c r="X174" i="37"/>
  <c r="K125" i="37"/>
  <c r="P174" i="37"/>
  <c r="K174" i="37"/>
  <c r="AM76" i="37"/>
  <c r="J174" i="37"/>
  <c r="J175" i="37" s="1"/>
  <c r="AF76" i="37"/>
  <c r="I174" i="37"/>
  <c r="I175" i="37" s="1"/>
  <c r="AE76" i="37"/>
  <c r="B71" i="37"/>
  <c r="B72" i="37" s="1"/>
  <c r="AN76" i="37"/>
  <c r="B174" i="37"/>
  <c r="B175" i="37" s="1"/>
  <c r="AD76" i="37"/>
  <c r="X76" i="37"/>
  <c r="B125" i="37"/>
  <c r="B126" i="37" s="1"/>
  <c r="Z76" i="37"/>
  <c r="Y76" i="37"/>
  <c r="L174" i="37"/>
  <c r="I76" i="37"/>
  <c r="AN125" i="37"/>
  <c r="AN126" i="37" s="1"/>
  <c r="M125" i="37"/>
  <c r="M126" i="37" s="1"/>
  <c r="D125" i="37"/>
  <c r="D126" i="37" s="1"/>
  <c r="W174" i="37"/>
  <c r="E76" i="37"/>
  <c r="C174" i="37"/>
  <c r="C175" i="37" s="1"/>
  <c r="R174" i="37"/>
  <c r="AH174" i="37"/>
  <c r="AH175" i="37" s="1"/>
  <c r="AA125" i="37"/>
  <c r="AA126" i="37" s="1"/>
  <c r="S76" i="37"/>
  <c r="Q174" i="37"/>
  <c r="AF174" i="37"/>
  <c r="AF175" i="37" s="1"/>
  <c r="AJ125" i="37"/>
  <c r="AJ126" i="37" s="1"/>
  <c r="AE174" i="37"/>
  <c r="AE175" i="37" s="1"/>
  <c r="H76" i="37"/>
  <c r="U125" i="37"/>
  <c r="U126" i="37" s="1"/>
  <c r="AI76" i="37"/>
  <c r="M76" i="37"/>
  <c r="AC76" i="37"/>
  <c r="T125" i="37"/>
  <c r="T126" i="37" s="1"/>
  <c r="AI125" i="37"/>
  <c r="AI126" i="37" s="1"/>
  <c r="AK76" i="37"/>
  <c r="V76" i="37"/>
  <c r="G174" i="37"/>
  <c r="G175" i="37" s="1"/>
  <c r="AB76" i="37"/>
  <c r="J76" i="37"/>
  <c r="AO125" i="37"/>
  <c r="AO126" i="37" s="1"/>
  <c r="AG76" i="37"/>
  <c r="AA174" i="37"/>
  <c r="AA175" i="37" s="1"/>
  <c r="AC125" i="37"/>
  <c r="W125" i="37"/>
  <c r="W126" i="37" s="1"/>
  <c r="AL76" i="37"/>
  <c r="F174" i="37"/>
  <c r="F175" i="37" s="1"/>
  <c r="G76" i="37"/>
  <c r="N76" i="37"/>
  <c r="U174" i="37"/>
  <c r="O76" i="37"/>
  <c r="T174" i="37"/>
  <c r="T175" i="37" s="1"/>
  <c r="S125" i="37"/>
  <c r="S126" i="37" s="1"/>
  <c r="G125" i="37"/>
  <c r="G126" i="37" s="1"/>
  <c r="U76" i="37"/>
  <c r="AJ76" i="37"/>
  <c r="F125" i="37"/>
  <c r="F126" i="37" s="1"/>
  <c r="AI174" i="37"/>
  <c r="AI175" i="37" s="1"/>
  <c r="AA76" i="37"/>
  <c r="C125" i="37"/>
  <c r="C126" i="37" s="1"/>
  <c r="Q76" i="37"/>
  <c r="AH125" i="37"/>
  <c r="AH126" i="37" s="1"/>
  <c r="Y125" i="37"/>
  <c r="H125" i="37"/>
  <c r="H126" i="37" s="1"/>
  <c r="AO76" i="37"/>
  <c r="AE125" i="37"/>
  <c r="AE126" i="37" s="1"/>
  <c r="R125" i="37"/>
  <c r="R126" i="37" s="1"/>
  <c r="O174" i="37"/>
  <c r="O175" i="37" s="1"/>
  <c r="J125" i="37"/>
  <c r="J126" i="37" s="1"/>
  <c r="AM125" i="37"/>
  <c r="I125" i="37"/>
  <c r="I126" i="37" s="1"/>
  <c r="O125" i="37"/>
  <c r="O126" i="37" s="1"/>
  <c r="N125" i="37"/>
  <c r="R76" i="37"/>
  <c r="N174" i="37"/>
  <c r="AC174" i="37"/>
  <c r="AC175" i="37" s="1"/>
  <c r="X125" i="37"/>
  <c r="X126" i="37" s="1"/>
  <c r="E174" i="37"/>
  <c r="E175" i="37" s="1"/>
  <c r="AK125" i="37"/>
  <c r="W76" i="37"/>
  <c r="V125" i="37"/>
  <c r="V126" i="37" s="1"/>
  <c r="K76" i="37"/>
  <c r="AB125" i="37"/>
  <c r="AB126" i="37" s="1"/>
  <c r="Y174" i="37"/>
  <c r="Y175" i="37" s="1"/>
  <c r="E125" i="37"/>
  <c r="E126" i="37" s="1"/>
  <c r="AB174" i="37"/>
  <c r="AL125" i="37"/>
  <c r="AL126" i="37" s="1"/>
  <c r="S174" i="37"/>
  <c r="S175" i="37" s="1"/>
  <c r="T76" i="37"/>
  <c r="Z125" i="37"/>
  <c r="L76" i="37"/>
  <c r="AH76" i="37"/>
  <c r="D174" i="37"/>
  <c r="D175" i="37" s="1"/>
  <c r="AG125" i="37"/>
  <c r="AG126" i="37" s="1"/>
  <c r="F76" i="37"/>
  <c r="AG174" i="37"/>
  <c r="AG175" i="37" s="1"/>
  <c r="L125" i="37"/>
  <c r="L126" i="37" s="1"/>
  <c r="H174" i="37"/>
  <c r="H175" i="37" s="1"/>
  <c r="M174" i="37"/>
  <c r="M175" i="37" s="1"/>
  <c r="V174" i="37"/>
  <c r="V175" i="37" s="1"/>
  <c r="AO174" i="37"/>
  <c r="AO175" i="37" s="1"/>
  <c r="C120" i="37"/>
  <c r="C169" i="37"/>
  <c r="D169" i="37"/>
  <c r="D120" i="37"/>
  <c r="E169" i="37"/>
  <c r="E120" i="37"/>
  <c r="F120" i="37"/>
  <c r="F169" i="37"/>
  <c r="G120" i="37"/>
  <c r="G169" i="37"/>
  <c r="H169" i="37"/>
  <c r="H120" i="37"/>
  <c r="I120" i="37"/>
  <c r="I169" i="37"/>
  <c r="J169" i="37"/>
  <c r="J120" i="37"/>
  <c r="K120" i="37"/>
  <c r="K169" i="37"/>
  <c r="L169" i="37"/>
  <c r="L120" i="37"/>
  <c r="M169" i="37"/>
  <c r="M120" i="37"/>
  <c r="N169" i="37"/>
  <c r="N120" i="37"/>
  <c r="O169" i="37"/>
  <c r="O120" i="37"/>
  <c r="P120" i="37"/>
  <c r="P169" i="37"/>
  <c r="Q169" i="37"/>
  <c r="Q120" i="37"/>
  <c r="R120" i="37"/>
  <c r="R169" i="37"/>
  <c r="S120" i="37"/>
  <c r="S169" i="37"/>
  <c r="T169" i="37"/>
  <c r="T120" i="37"/>
  <c r="U169" i="37"/>
  <c r="U120" i="37"/>
  <c r="V169" i="37"/>
  <c r="V120" i="37"/>
  <c r="W169" i="37"/>
  <c r="W120" i="37"/>
  <c r="X169" i="37"/>
  <c r="X120" i="37"/>
  <c r="Y169" i="37"/>
  <c r="Y120" i="37"/>
  <c r="Z169" i="37"/>
  <c r="Z120" i="37"/>
  <c r="AA120" i="37"/>
  <c r="AA169" i="37"/>
  <c r="AB169" i="37"/>
  <c r="AB120" i="37"/>
  <c r="AC169" i="37"/>
  <c r="AC120" i="37"/>
  <c r="AD120" i="37"/>
  <c r="AD169" i="37"/>
  <c r="AE169" i="37"/>
  <c r="AE120" i="37"/>
  <c r="AF169" i="37"/>
  <c r="AF120" i="37"/>
  <c r="AG169" i="37"/>
  <c r="AG120" i="37"/>
  <c r="AH169" i="37"/>
  <c r="AH120" i="37"/>
  <c r="AI169" i="37"/>
  <c r="AI120" i="37"/>
  <c r="AJ120" i="37"/>
  <c r="AJ169" i="37"/>
  <c r="AK169" i="37"/>
  <c r="AK120" i="37"/>
  <c r="AL169" i="37"/>
  <c r="AL120" i="37"/>
  <c r="AM120" i="37"/>
  <c r="AM169" i="37"/>
  <c r="AN120" i="37"/>
  <c r="AN169" i="37"/>
  <c r="AO169" i="37"/>
  <c r="AO120" i="37"/>
  <c r="AE133" i="37"/>
  <c r="O27" i="37"/>
  <c r="O28" i="37" s="1"/>
  <c r="AG27" i="37"/>
  <c r="AG28" i="37" s="1"/>
  <c r="B22" i="37"/>
  <c r="B23" i="37" s="1"/>
  <c r="Q27" i="37"/>
  <c r="Q28" i="37" s="1"/>
  <c r="R27" i="37"/>
  <c r="R28" i="37" s="1"/>
  <c r="S27" i="37"/>
  <c r="S28" i="37" s="1"/>
  <c r="AO27" i="37"/>
  <c r="AO28" i="37" s="1"/>
  <c r="AK22" i="37"/>
  <c r="W22" i="37"/>
  <c r="I22" i="37"/>
  <c r="AF22" i="37"/>
  <c r="AF23" i="37" s="1"/>
  <c r="AD22" i="37"/>
  <c r="AD23" i="37" s="1"/>
  <c r="P22" i="37"/>
  <c r="P23" i="37" s="1"/>
  <c r="M22" i="37"/>
  <c r="M23" i="37" s="1"/>
  <c r="AN22" i="37"/>
  <c r="AN23" i="37" s="1"/>
  <c r="L22" i="37"/>
  <c r="L23" i="37" s="1"/>
  <c r="Y22" i="37"/>
  <c r="Y23" i="37" s="1"/>
  <c r="AL22" i="37"/>
  <c r="AL23" i="37" s="1"/>
  <c r="J22" i="37"/>
  <c r="J23" i="37" s="1"/>
  <c r="U22" i="37"/>
  <c r="T22" i="37"/>
  <c r="T23" i="37" s="1"/>
  <c r="S22" i="37"/>
  <c r="S23" i="37" s="1"/>
  <c r="R22" i="37"/>
  <c r="R23" i="37" s="1"/>
  <c r="Q22" i="37"/>
  <c r="Q23" i="37" s="1"/>
  <c r="AC22" i="37"/>
  <c r="AC23" i="37" s="1"/>
  <c r="O22" i="37"/>
  <c r="O23" i="37" s="1"/>
  <c r="AA22" i="37"/>
  <c r="AA23" i="37" s="1"/>
  <c r="AM22" i="37"/>
  <c r="AM23" i="37" s="1"/>
  <c r="AJ22" i="37"/>
  <c r="V22" i="37"/>
  <c r="V23" i="37" s="1"/>
  <c r="G22" i="37"/>
  <c r="G23" i="37" s="1"/>
  <c r="E22" i="37"/>
  <c r="C22" i="37"/>
  <c r="C23" i="37" s="1"/>
  <c r="AB22" i="37"/>
  <c r="AB23" i="37" s="1"/>
  <c r="N22" i="37"/>
  <c r="N23" i="37" s="1"/>
  <c r="AO22" i="37"/>
  <c r="AO40" i="37" s="1"/>
  <c r="Z22" i="37"/>
  <c r="Z23" i="37" s="1"/>
  <c r="K22" i="37"/>
  <c r="K23" i="37" s="1"/>
  <c r="X22" i="37"/>
  <c r="X23" i="37" s="1"/>
  <c r="H22" i="37"/>
  <c r="H23" i="37" s="1"/>
  <c r="AI22" i="37"/>
  <c r="AI23" i="37" s="1"/>
  <c r="AH22" i="37"/>
  <c r="AH23" i="37" s="1"/>
  <c r="F22" i="37"/>
  <c r="F23" i="37" s="1"/>
  <c r="AG22" i="37"/>
  <c r="AG23" i="37" s="1"/>
  <c r="D22" i="37"/>
  <c r="D23" i="37" s="1"/>
  <c r="AE22" i="37"/>
  <c r="AE23" i="37" s="1"/>
  <c r="X27" i="37"/>
  <c r="X28" i="37" s="1"/>
  <c r="E27" i="37"/>
  <c r="E28" i="37" s="1"/>
  <c r="H27" i="37"/>
  <c r="H28" i="37" s="1"/>
  <c r="AH27" i="37"/>
  <c r="AH28" i="37" s="1"/>
  <c r="I27" i="37"/>
  <c r="I28" i="37" s="1"/>
  <c r="N27" i="37"/>
  <c r="N28" i="37" s="1"/>
  <c r="P27" i="37"/>
  <c r="P28" i="37" s="1"/>
  <c r="Y27" i="37"/>
  <c r="Y28" i="37" s="1"/>
  <c r="AF27" i="37"/>
  <c r="AF28" i="37" s="1"/>
  <c r="K27" i="37"/>
  <c r="K28" i="37" s="1"/>
  <c r="AM27" i="37"/>
  <c r="AM28" i="37" s="1"/>
  <c r="AE27" i="37"/>
  <c r="AE28" i="37" s="1"/>
  <c r="V27" i="37"/>
  <c r="V28" i="37" s="1"/>
  <c r="W27" i="37"/>
  <c r="W28" i="37" s="1"/>
  <c r="AB27" i="37"/>
  <c r="AB28" i="37" s="1"/>
  <c r="T27" i="37"/>
  <c r="T28" i="37" s="1"/>
  <c r="AD27" i="37"/>
  <c r="AD28" i="37" s="1"/>
  <c r="AK23" i="37"/>
  <c r="B97" i="5"/>
  <c r="X97" i="5"/>
  <c r="F97" i="5"/>
  <c r="G97" i="5"/>
  <c r="AO97" i="5"/>
  <c r="AI97" i="5"/>
  <c r="K97" i="5"/>
  <c r="AN97" i="5"/>
  <c r="S97" i="5"/>
  <c r="D97" i="5"/>
  <c r="P97" i="5"/>
  <c r="M97" i="5"/>
  <c r="Q97" i="5"/>
  <c r="T97" i="5"/>
  <c r="Y97" i="5"/>
  <c r="AK97" i="5"/>
  <c r="V97" i="5"/>
  <c r="Z97" i="5"/>
  <c r="AM97" i="5"/>
  <c r="AF97" i="5"/>
  <c r="R97" i="5"/>
  <c r="AJ97" i="5"/>
  <c r="U97" i="5"/>
  <c r="H97" i="5"/>
  <c r="E97" i="5"/>
  <c r="AC97" i="5"/>
  <c r="K11" i="5"/>
  <c r="C97" i="5"/>
  <c r="AM105" i="5"/>
  <c r="S105" i="5"/>
  <c r="B105" i="5"/>
  <c r="J105" i="5"/>
  <c r="D105" i="5"/>
  <c r="N105" i="5"/>
  <c r="AK105" i="5"/>
  <c r="AJ105" i="5"/>
  <c r="AG105" i="5"/>
  <c r="P105" i="5"/>
  <c r="W105" i="5"/>
  <c r="AE105" i="5"/>
  <c r="L105" i="5"/>
  <c r="R105" i="5"/>
  <c r="V105" i="5"/>
  <c r="Q105" i="5"/>
  <c r="Z105" i="5"/>
  <c r="C105" i="5"/>
  <c r="K105" i="5"/>
  <c r="AF105" i="5"/>
  <c r="AA105" i="5"/>
  <c r="U105" i="5"/>
  <c r="G105" i="5"/>
  <c r="X105" i="5"/>
  <c r="AC105" i="5"/>
  <c r="H105" i="5"/>
  <c r="Y105" i="5"/>
  <c r="AH105" i="5"/>
  <c r="M105" i="5"/>
  <c r="O105" i="5"/>
  <c r="AN105" i="5"/>
  <c r="F105" i="5"/>
  <c r="AB105" i="5"/>
  <c r="AI105" i="5"/>
  <c r="I105" i="5"/>
  <c r="T105" i="5"/>
  <c r="AD105" i="5"/>
  <c r="AL105" i="5"/>
  <c r="AO105" i="5"/>
  <c r="E105" i="5"/>
  <c r="I97" i="5"/>
  <c r="N97" i="5"/>
  <c r="AA97" i="5"/>
  <c r="AD97" i="5"/>
  <c r="AE97" i="5"/>
  <c r="O97" i="5"/>
  <c r="AB97" i="5"/>
  <c r="W97" i="5"/>
  <c r="AH97" i="5"/>
  <c r="L97" i="5"/>
  <c r="J97" i="5"/>
  <c r="AL97" i="5"/>
  <c r="AG97" i="5"/>
  <c r="AJ25" i="7"/>
  <c r="AJ26" i="7" s="1"/>
  <c r="AK25" i="7"/>
  <c r="AK26" i="7" s="1"/>
  <c r="AL25" i="7"/>
  <c r="AL26" i="7" s="1"/>
  <c r="AM25" i="7"/>
  <c r="AM26" i="7" s="1"/>
  <c r="AN25" i="7"/>
  <c r="AN26" i="7" s="1"/>
  <c r="AO25" i="7"/>
  <c r="AO26" i="7" s="1"/>
  <c r="AP25" i="7"/>
  <c r="AP26" i="7" s="1"/>
  <c r="L25" i="7"/>
  <c r="L26" i="7" s="1"/>
  <c r="S25" i="7"/>
  <c r="S26" i="7" s="1"/>
  <c r="K25" i="7"/>
  <c r="K26" i="7" s="1"/>
  <c r="O25" i="7"/>
  <c r="O26" i="7" s="1"/>
  <c r="AE25" i="7"/>
  <c r="AE26" i="7" s="1"/>
  <c r="Y25" i="7"/>
  <c r="Y26" i="7" s="1"/>
  <c r="C42" i="7"/>
  <c r="P25" i="7"/>
  <c r="P26" i="7" s="1"/>
  <c r="C26" i="7"/>
  <c r="AD25" i="7"/>
  <c r="AD26" i="7" s="1"/>
  <c r="AF25" i="7"/>
  <c r="AF26" i="7" s="1"/>
  <c r="AC25" i="7"/>
  <c r="AC26" i="7" s="1"/>
  <c r="T25" i="7"/>
  <c r="T26" i="7" s="1"/>
  <c r="V25" i="7"/>
  <c r="V26" i="7" s="1"/>
  <c r="W25" i="7"/>
  <c r="W26" i="7" s="1"/>
  <c r="I25" i="7"/>
  <c r="I26" i="7" s="1"/>
  <c r="AH25" i="7"/>
  <c r="AH26" i="7" s="1"/>
  <c r="G25" i="7"/>
  <c r="G26" i="7" s="1"/>
  <c r="U25" i="7"/>
  <c r="U26" i="7" s="1"/>
  <c r="Z25" i="7"/>
  <c r="Z26" i="7" s="1"/>
  <c r="F25" i="7"/>
  <c r="F26" i="7" s="1"/>
  <c r="N25" i="7"/>
  <c r="N26" i="7" s="1"/>
  <c r="H25" i="7"/>
  <c r="H26" i="7" s="1"/>
  <c r="E25" i="7"/>
  <c r="E26" i="7" s="1"/>
  <c r="R25" i="7"/>
  <c r="R26" i="7" s="1"/>
  <c r="D25" i="7"/>
  <c r="D26" i="7" s="1"/>
  <c r="AI25" i="7"/>
  <c r="AI26" i="7" s="1"/>
  <c r="AB25" i="7"/>
  <c r="AB26" i="7" s="1"/>
  <c r="Q25" i="7"/>
  <c r="Q26" i="7" s="1"/>
  <c r="M25" i="7"/>
  <c r="M26" i="7" s="1"/>
  <c r="AG25" i="7"/>
  <c r="AG26" i="7" s="1"/>
  <c r="J25" i="7"/>
  <c r="J26" i="7" s="1"/>
  <c r="AA25" i="7"/>
  <c r="AA26" i="7" s="1"/>
  <c r="X25" i="7"/>
  <c r="X26" i="7" s="1"/>
  <c r="AM121" i="37" l="1"/>
  <c r="AL138" i="37"/>
  <c r="AF170" i="37"/>
  <c r="AE187" i="37"/>
  <c r="AL170" i="37"/>
  <c r="AK187" i="37"/>
  <c r="AE170" i="37"/>
  <c r="AD187" i="37"/>
  <c r="X170" i="37"/>
  <c r="W187" i="37"/>
  <c r="Q170" i="37"/>
  <c r="P187" i="37"/>
  <c r="J170" i="37"/>
  <c r="I187" i="37"/>
  <c r="C121" i="37"/>
  <c r="B138" i="37"/>
  <c r="W175" i="37"/>
  <c r="AK121" i="37"/>
  <c r="AJ138" i="37"/>
  <c r="AD170" i="37"/>
  <c r="AC187" i="37"/>
  <c r="W121" i="37"/>
  <c r="V138" i="37"/>
  <c r="P170" i="37"/>
  <c r="O187" i="37"/>
  <c r="I170" i="37"/>
  <c r="H187" i="37"/>
  <c r="N126" i="37"/>
  <c r="N175" i="37"/>
  <c r="AK170" i="37"/>
  <c r="AJ187" i="37"/>
  <c r="AD121" i="37"/>
  <c r="AC138" i="37"/>
  <c r="W170" i="37"/>
  <c r="V187" i="37"/>
  <c r="P121" i="37"/>
  <c r="O138" i="37"/>
  <c r="I121" i="37"/>
  <c r="H138" i="37"/>
  <c r="AB175" i="37"/>
  <c r="AC126" i="37"/>
  <c r="X121" i="37"/>
  <c r="W138" i="37"/>
  <c r="AJ170" i="37"/>
  <c r="AI187" i="37"/>
  <c r="AC121" i="37"/>
  <c r="AB138" i="37"/>
  <c r="V121" i="37"/>
  <c r="U138" i="37"/>
  <c r="O121" i="37"/>
  <c r="N138" i="37"/>
  <c r="H121" i="37"/>
  <c r="G138" i="37"/>
  <c r="AJ121" i="37"/>
  <c r="AI138" i="37"/>
  <c r="AC170" i="37"/>
  <c r="AB187" i="37"/>
  <c r="V170" i="37"/>
  <c r="U187" i="37"/>
  <c r="O170" i="37"/>
  <c r="N187" i="37"/>
  <c r="H170" i="37"/>
  <c r="G187" i="37"/>
  <c r="AM126" i="37"/>
  <c r="K121" i="37"/>
  <c r="J138" i="37"/>
  <c r="AF133" i="37"/>
  <c r="AI121" i="37"/>
  <c r="AH138" i="37"/>
  <c r="AB121" i="37"/>
  <c r="AA138" i="37"/>
  <c r="U121" i="37"/>
  <c r="T138" i="37"/>
  <c r="N121" i="37"/>
  <c r="M138" i="37"/>
  <c r="G170" i="37"/>
  <c r="F187" i="37"/>
  <c r="L175" i="37"/>
  <c r="K175" i="37"/>
  <c r="AK175" i="37"/>
  <c r="Q121" i="37"/>
  <c r="P138" i="37"/>
  <c r="AI170" i="37"/>
  <c r="AH187" i="37"/>
  <c r="AB170" i="37"/>
  <c r="AA187" i="37"/>
  <c r="U170" i="37"/>
  <c r="T187" i="37"/>
  <c r="N170" i="37"/>
  <c r="M187" i="37"/>
  <c r="G121" i="37"/>
  <c r="F138" i="37"/>
  <c r="P175" i="37"/>
  <c r="J121" i="37"/>
  <c r="I138" i="37"/>
  <c r="AN138" i="37"/>
  <c r="AO121" i="37"/>
  <c r="AO138" i="37"/>
  <c r="AH121" i="37"/>
  <c r="AG138" i="37"/>
  <c r="AA170" i="37"/>
  <c r="Z187" i="37"/>
  <c r="T121" i="37"/>
  <c r="S138" i="37"/>
  <c r="M121" i="37"/>
  <c r="L138" i="37"/>
  <c r="F170" i="37"/>
  <c r="E187" i="37"/>
  <c r="Q175" i="37"/>
  <c r="K126" i="37"/>
  <c r="AO170" i="37"/>
  <c r="AN187" i="37"/>
  <c r="AO187" i="37"/>
  <c r="AH170" i="37"/>
  <c r="AG187" i="37"/>
  <c r="AA121" i="37"/>
  <c r="Z138" i="37"/>
  <c r="T170" i="37"/>
  <c r="S187" i="37"/>
  <c r="M170" i="37"/>
  <c r="L187" i="37"/>
  <c r="F121" i="37"/>
  <c r="E138" i="37"/>
  <c r="X175" i="37"/>
  <c r="AN170" i="37"/>
  <c r="AM187" i="37"/>
  <c r="AG121" i="37"/>
  <c r="AF138" i="37"/>
  <c r="Z121" i="37"/>
  <c r="Y138" i="37"/>
  <c r="S170" i="37"/>
  <c r="R187" i="37"/>
  <c r="L121" i="37"/>
  <c r="K138" i="37"/>
  <c r="E121" i="37"/>
  <c r="D138" i="37"/>
  <c r="AK126" i="37"/>
  <c r="Y170" i="37"/>
  <c r="X187" i="37"/>
  <c r="D170" i="37"/>
  <c r="C187" i="37"/>
  <c r="AN121" i="37"/>
  <c r="AM138" i="37"/>
  <c r="AG170" i="37"/>
  <c r="AF187" i="37"/>
  <c r="Z170" i="37"/>
  <c r="Y187" i="37"/>
  <c r="S121" i="37"/>
  <c r="R138" i="37"/>
  <c r="L170" i="37"/>
  <c r="K187" i="37"/>
  <c r="E170" i="37"/>
  <c r="D187" i="37"/>
  <c r="U175" i="37"/>
  <c r="Z175" i="37"/>
  <c r="AM175" i="37"/>
  <c r="R121" i="37"/>
  <c r="Q138" i="37"/>
  <c r="Z126" i="37"/>
  <c r="AL121" i="37"/>
  <c r="AK138" i="37"/>
  <c r="AE121" i="37"/>
  <c r="AD138" i="37"/>
  <c r="C170" i="37"/>
  <c r="B187" i="37"/>
  <c r="AM170" i="37"/>
  <c r="AL187" i="37"/>
  <c r="AF121" i="37"/>
  <c r="AE138" i="37"/>
  <c r="Y121" i="37"/>
  <c r="X138" i="37"/>
  <c r="R170" i="37"/>
  <c r="Q187" i="37"/>
  <c r="K170" i="37"/>
  <c r="J187" i="37"/>
  <c r="D121" i="37"/>
  <c r="C138" i="37"/>
  <c r="Y126" i="37"/>
  <c r="R175" i="37"/>
  <c r="AN175" i="37"/>
  <c r="AN40" i="37"/>
  <c r="AK40" i="37"/>
  <c r="AO23" i="37"/>
  <c r="AO41" i="37" s="1"/>
  <c r="AO42" i="37" s="1"/>
  <c r="AM40" i="37"/>
  <c r="AL40" i="37"/>
  <c r="Q40" i="37"/>
  <c r="U23" i="37"/>
  <c r="U40" i="37"/>
  <c r="F3" i="37"/>
  <c r="F5" i="37" s="1"/>
  <c r="Z178" i="37" s="1"/>
  <c r="Z179" i="37" s="1"/>
  <c r="AD40" i="37"/>
  <c r="AH40" i="37"/>
  <c r="AI40" i="37"/>
  <c r="C40" i="37"/>
  <c r="G40" i="37"/>
  <c r="D40" i="37"/>
  <c r="E23" i="37"/>
  <c r="AA40" i="37"/>
  <c r="X40" i="37"/>
  <c r="E40" i="37"/>
  <c r="J40" i="37"/>
  <c r="O40" i="37"/>
  <c r="W40" i="37"/>
  <c r="F40" i="37"/>
  <c r="L40" i="37"/>
  <c r="I40" i="37"/>
  <c r="K40" i="37"/>
  <c r="B40" i="37"/>
  <c r="V40" i="37"/>
  <c r="W23" i="37"/>
  <c r="AJ23" i="37"/>
  <c r="H40" i="37"/>
  <c r="S40" i="37"/>
  <c r="M40" i="37"/>
  <c r="I23" i="37"/>
  <c r="P40" i="37"/>
  <c r="AB40" i="37"/>
  <c r="N40" i="37"/>
  <c r="AE40" i="37"/>
  <c r="Z40" i="37"/>
  <c r="AF40" i="37"/>
  <c r="AG40" i="37"/>
  <c r="AJ40" i="37"/>
  <c r="T40" i="37"/>
  <c r="Y40" i="37"/>
  <c r="AC40" i="37"/>
  <c r="R40" i="37"/>
  <c r="B27" i="7"/>
  <c r="D42" i="7"/>
  <c r="E42" i="7" s="1"/>
  <c r="F42" i="7" s="1"/>
  <c r="G42" i="7" s="1"/>
  <c r="H42" i="7" s="1"/>
  <c r="I42" i="7" s="1"/>
  <c r="J42" i="7" s="1"/>
  <c r="K42" i="7" s="1"/>
  <c r="L42" i="7" s="1"/>
  <c r="M42" i="7" s="1"/>
  <c r="N42" i="7" s="1"/>
  <c r="O42" i="7" s="1"/>
  <c r="P42" i="7" s="1"/>
  <c r="Q42" i="7" s="1"/>
  <c r="R42" i="7" s="1"/>
  <c r="S42" i="7" s="1"/>
  <c r="T42" i="7" s="1"/>
  <c r="U42" i="7" s="1"/>
  <c r="V42" i="7" s="1"/>
  <c r="W42" i="7" s="1"/>
  <c r="X42" i="7" s="1"/>
  <c r="Y42" i="7" s="1"/>
  <c r="Z42" i="7" s="1"/>
  <c r="AA42" i="7" s="1"/>
  <c r="AB42" i="7" s="1"/>
  <c r="AC42" i="7" s="1"/>
  <c r="AD42" i="7" s="1"/>
  <c r="AE42" i="7" s="1"/>
  <c r="AF42" i="7" s="1"/>
  <c r="AG42" i="7" s="1"/>
  <c r="AH42" i="7" s="1"/>
  <c r="AI42" i="7" s="1"/>
  <c r="AJ42" i="7" s="1"/>
  <c r="AK42" i="7" s="1"/>
  <c r="AL42" i="7" s="1"/>
  <c r="AM42" i="7" s="1"/>
  <c r="AN42" i="7" s="1"/>
  <c r="AO42" i="7" s="1"/>
  <c r="AP42" i="7" s="1"/>
  <c r="AQ42" i="7" s="1"/>
  <c r="AR42" i="7" s="1"/>
  <c r="AS42" i="7" s="1"/>
  <c r="AT42" i="7" s="1"/>
  <c r="AU42" i="7" s="1"/>
  <c r="AV42" i="7" s="1"/>
  <c r="AW42" i="7" s="1"/>
  <c r="AX42" i="7" s="1"/>
  <c r="AY42" i="7" s="1"/>
  <c r="AZ42" i="7" s="1"/>
  <c r="BA42" i="7" s="1"/>
  <c r="BB42" i="7" s="1"/>
  <c r="BC42" i="7" s="1"/>
  <c r="BD42" i="7" s="1"/>
  <c r="BE42" i="7" s="1"/>
  <c r="BF42" i="7" s="1"/>
  <c r="BG42" i="7" s="1"/>
  <c r="BH42" i="7" s="1"/>
  <c r="BI42" i="7" s="1"/>
  <c r="BJ42" i="7" s="1"/>
  <c r="BK42" i="7" s="1"/>
  <c r="BL42" i="7" s="1"/>
  <c r="BM42" i="7" s="1"/>
  <c r="BN42" i="7" s="1"/>
  <c r="BO42" i="7" s="1"/>
  <c r="BP42" i="7" s="1"/>
  <c r="BQ42" i="7" s="1"/>
  <c r="BR42" i="7" s="1"/>
  <c r="BS42" i="7" s="1"/>
  <c r="BT42" i="7" s="1"/>
  <c r="BU42" i="7" s="1"/>
  <c r="BV42" i="7" s="1"/>
  <c r="BW42" i="7" s="1"/>
  <c r="BX42" i="7" s="1"/>
  <c r="BY42" i="7" s="1"/>
  <c r="BZ42" i="7" s="1"/>
  <c r="CA42" i="7" s="1"/>
  <c r="AB41" i="37" l="1"/>
  <c r="AL41" i="37"/>
  <c r="AL42" i="37" s="1"/>
  <c r="AK41" i="37"/>
  <c r="AN41" i="37"/>
  <c r="AM41" i="37"/>
  <c r="AM42" i="37" s="1"/>
  <c r="AN188" i="37"/>
  <c r="R31" i="37"/>
  <c r="R32" i="37" s="1"/>
  <c r="AK42" i="37"/>
  <c r="N80" i="37"/>
  <c r="AM188" i="37"/>
  <c r="AM189" i="37" s="1"/>
  <c r="AN189" i="37"/>
  <c r="AN42" i="37"/>
  <c r="F101" i="37"/>
  <c r="F103" i="37" s="1"/>
  <c r="I188" i="37"/>
  <c r="I189" i="37" s="1"/>
  <c r="Q178" i="37"/>
  <c r="Q179" i="37" s="1"/>
  <c r="F150" i="37"/>
  <c r="F152" i="37" s="1"/>
  <c r="P139" i="37"/>
  <c r="P140" i="37" s="1"/>
  <c r="L139" i="37"/>
  <c r="L140" i="37" s="1"/>
  <c r="AG188" i="37"/>
  <c r="AG189" i="37" s="1"/>
  <c r="AL139" i="37"/>
  <c r="AL140" i="37" s="1"/>
  <c r="AC139" i="37"/>
  <c r="AC140" i="37" s="1"/>
  <c r="AN139" i="37"/>
  <c r="AN140" i="37" s="1"/>
  <c r="U139" i="37"/>
  <c r="U140" i="37" s="1"/>
  <c r="AJ31" i="37"/>
  <c r="AJ32" i="37" s="1"/>
  <c r="R80" i="37"/>
  <c r="P80" i="37"/>
  <c r="AO178" i="37"/>
  <c r="AO179" i="37" s="1"/>
  <c r="AC80" i="37"/>
  <c r="AB80" i="37"/>
  <c r="AO129" i="37"/>
  <c r="AO130" i="37" s="1"/>
  <c r="R129" i="37"/>
  <c r="R130" i="37" s="1"/>
  <c r="AD178" i="37"/>
  <c r="AD179" i="37" s="1"/>
  <c r="AE178" i="37"/>
  <c r="AE179" i="37" s="1"/>
  <c r="AA129" i="37"/>
  <c r="AA130" i="37" s="1"/>
  <c r="X129" i="37"/>
  <c r="X130" i="37" s="1"/>
  <c r="AA178" i="37"/>
  <c r="AA179" i="37" s="1"/>
  <c r="O129" i="37"/>
  <c r="O130" i="37" s="1"/>
  <c r="M178" i="37"/>
  <c r="M179" i="37" s="1"/>
  <c r="M129" i="37"/>
  <c r="M130" i="37" s="1"/>
  <c r="C178" i="37"/>
  <c r="C179" i="37" s="1"/>
  <c r="C129" i="37"/>
  <c r="C130" i="37" s="1"/>
  <c r="Q129" i="37"/>
  <c r="Q130" i="37" s="1"/>
  <c r="B178" i="37"/>
  <c r="B179" i="37" s="1"/>
  <c r="Y178" i="37"/>
  <c r="Y179" i="37" s="1"/>
  <c r="G129" i="37"/>
  <c r="G130" i="37" s="1"/>
  <c r="F80" i="37"/>
  <c r="L80" i="37"/>
  <c r="Q80" i="37"/>
  <c r="AI178" i="37"/>
  <c r="AI179" i="37" s="1"/>
  <c r="E178" i="37"/>
  <c r="E179" i="37" s="1"/>
  <c r="S178" i="37"/>
  <c r="S179" i="37" s="1"/>
  <c r="AL178" i="37"/>
  <c r="AL179" i="37" s="1"/>
  <c r="AI129" i="37"/>
  <c r="AI130" i="37" s="1"/>
  <c r="AB129" i="37"/>
  <c r="AB130" i="37" s="1"/>
  <c r="H80" i="37"/>
  <c r="AA80" i="37"/>
  <c r="AE80" i="37"/>
  <c r="AJ178" i="37"/>
  <c r="AJ179" i="37" s="1"/>
  <c r="AG178" i="37"/>
  <c r="AG179" i="37" s="1"/>
  <c r="H129" i="37"/>
  <c r="H130" i="37" s="1"/>
  <c r="E80" i="37"/>
  <c r="AJ80" i="37"/>
  <c r="AF129" i="37"/>
  <c r="AF130" i="37" s="1"/>
  <c r="T80" i="37"/>
  <c r="AO80" i="37"/>
  <c r="G80" i="37"/>
  <c r="B129" i="37"/>
  <c r="B130" i="37" s="1"/>
  <c r="AG129" i="37"/>
  <c r="AG130" i="37" s="1"/>
  <c r="O80" i="37"/>
  <c r="L129" i="37"/>
  <c r="L130" i="37" s="1"/>
  <c r="S129" i="37"/>
  <c r="S130" i="37" s="1"/>
  <c r="F129" i="37"/>
  <c r="F130" i="37" s="1"/>
  <c r="V80" i="37"/>
  <c r="AD129" i="37"/>
  <c r="AD130" i="37" s="1"/>
  <c r="D178" i="37"/>
  <c r="D179" i="37" s="1"/>
  <c r="O178" i="37"/>
  <c r="O179" i="37" s="1"/>
  <c r="J129" i="37"/>
  <c r="J130" i="37" s="1"/>
  <c r="Y80" i="37"/>
  <c r="AF80" i="37"/>
  <c r="AF178" i="37"/>
  <c r="AF179" i="37" s="1"/>
  <c r="AC178" i="37"/>
  <c r="AC179" i="37" s="1"/>
  <c r="P129" i="37"/>
  <c r="P130" i="37" s="1"/>
  <c r="AD80" i="37"/>
  <c r="U129" i="37"/>
  <c r="U130" i="37" s="1"/>
  <c r="X80" i="37"/>
  <c r="AG80" i="37"/>
  <c r="I80" i="37"/>
  <c r="F178" i="37"/>
  <c r="F179" i="37" s="1"/>
  <c r="T129" i="37"/>
  <c r="T130" i="37" s="1"/>
  <c r="Z80" i="37"/>
  <c r="T178" i="37"/>
  <c r="T179" i="37" s="1"/>
  <c r="AH178" i="37"/>
  <c r="AH179" i="37" s="1"/>
  <c r="AJ129" i="37"/>
  <c r="AJ130" i="37" s="1"/>
  <c r="V129" i="37"/>
  <c r="V130" i="37" s="1"/>
  <c r="AE129" i="37"/>
  <c r="AE130" i="37" s="1"/>
  <c r="AN129" i="37"/>
  <c r="AN130" i="37" s="1"/>
  <c r="U80" i="37"/>
  <c r="J178" i="37"/>
  <c r="J179" i="37" s="1"/>
  <c r="B80" i="37"/>
  <c r="B81" i="37" s="1"/>
  <c r="AH129" i="37"/>
  <c r="AH130" i="37" s="1"/>
  <c r="K80" i="37"/>
  <c r="W80" i="37"/>
  <c r="I129" i="37"/>
  <c r="I130" i="37" s="1"/>
  <c r="W129" i="37"/>
  <c r="W130" i="37" s="1"/>
  <c r="AL80" i="37"/>
  <c r="E129" i="37"/>
  <c r="E130" i="37" s="1"/>
  <c r="D129" i="37"/>
  <c r="D130" i="37" s="1"/>
  <c r="G178" i="37"/>
  <c r="G179" i="37" s="1"/>
  <c r="H178" i="37"/>
  <c r="H179" i="37" s="1"/>
  <c r="AL129" i="37"/>
  <c r="AL130" i="37" s="1"/>
  <c r="AM80" i="37"/>
  <c r="I178" i="37"/>
  <c r="I179" i="37" s="1"/>
  <c r="C80" i="37"/>
  <c r="J80" i="37"/>
  <c r="V178" i="37"/>
  <c r="V179" i="37" s="1"/>
  <c r="C188" i="37"/>
  <c r="C189" i="37" s="1"/>
  <c r="S188" i="37"/>
  <c r="S189" i="37" s="1"/>
  <c r="D80" i="37"/>
  <c r="Q139" i="37"/>
  <c r="Q140" i="37" s="1"/>
  <c r="W188" i="37"/>
  <c r="W189" i="37" s="1"/>
  <c r="P188" i="37"/>
  <c r="P189" i="37" s="1"/>
  <c r="U178" i="37"/>
  <c r="U179" i="37" s="1"/>
  <c r="T188" i="37"/>
  <c r="T189" i="37" s="1"/>
  <c r="AB139" i="37"/>
  <c r="AB140" i="37" s="1"/>
  <c r="V188" i="37"/>
  <c r="V189" i="37" s="1"/>
  <c r="AJ188" i="37"/>
  <c r="AJ189" i="37" s="1"/>
  <c r="Q188" i="37"/>
  <c r="Q189" i="37" s="1"/>
  <c r="AK80" i="37"/>
  <c r="D139" i="37"/>
  <c r="D140" i="37" s="1"/>
  <c r="AE139" i="37"/>
  <c r="AE140" i="37" s="1"/>
  <c r="AH80" i="37"/>
  <c r="D188" i="37"/>
  <c r="D189" i="37" s="1"/>
  <c r="Z139" i="37"/>
  <c r="Z140" i="37" s="1"/>
  <c r="M139" i="37"/>
  <c r="M140" i="37" s="1"/>
  <c r="P178" i="37"/>
  <c r="P179" i="37" s="1"/>
  <c r="AK178" i="37"/>
  <c r="AK179" i="37" s="1"/>
  <c r="AD139" i="37"/>
  <c r="AD140" i="37" s="1"/>
  <c r="W139" i="37"/>
  <c r="W140" i="37" s="1"/>
  <c r="AA139" i="37"/>
  <c r="AA140" i="37" s="1"/>
  <c r="AI139" i="37"/>
  <c r="AI140" i="37" s="1"/>
  <c r="AC188" i="37"/>
  <c r="AC189" i="37" s="1"/>
  <c r="X139" i="37"/>
  <c r="X140" i="37" s="1"/>
  <c r="X188" i="37"/>
  <c r="X189" i="37" s="1"/>
  <c r="AI188" i="37"/>
  <c r="AI189" i="37" s="1"/>
  <c r="E188" i="37"/>
  <c r="E189" i="37" s="1"/>
  <c r="Y188" i="37"/>
  <c r="Y189" i="37" s="1"/>
  <c r="AG139" i="37"/>
  <c r="AG140" i="37" s="1"/>
  <c r="T139" i="37"/>
  <c r="T140" i="37" s="1"/>
  <c r="G139" i="37"/>
  <c r="G140" i="37" s="1"/>
  <c r="K178" i="37"/>
  <c r="K179" i="37" s="1"/>
  <c r="AN80" i="37"/>
  <c r="AK188" i="37"/>
  <c r="AK189" i="37" s="1"/>
  <c r="AD188" i="37"/>
  <c r="AD189" i="37" s="1"/>
  <c r="O188" i="37"/>
  <c r="O189" i="37" s="1"/>
  <c r="B139" i="37"/>
  <c r="B140" i="37" s="1"/>
  <c r="AH188" i="37"/>
  <c r="AH189" i="37" s="1"/>
  <c r="AG133" i="37"/>
  <c r="AJ139" i="37"/>
  <c r="AJ140" i="37" s="1"/>
  <c r="AE188" i="37"/>
  <c r="AE189" i="37" s="1"/>
  <c r="R188" i="37"/>
  <c r="R189" i="37" s="1"/>
  <c r="AA188" i="37"/>
  <c r="AA189" i="37" s="1"/>
  <c r="N188" i="37"/>
  <c r="N189" i="37" s="1"/>
  <c r="L178" i="37"/>
  <c r="L179" i="37" s="1"/>
  <c r="AC129" i="37"/>
  <c r="AC130" i="37" s="1"/>
  <c r="N178" i="37"/>
  <c r="N179" i="37" s="1"/>
  <c r="AK139" i="37"/>
  <c r="AK140" i="37" s="1"/>
  <c r="J139" i="37"/>
  <c r="J140" i="37" s="1"/>
  <c r="K139" i="37"/>
  <c r="K140" i="37" s="1"/>
  <c r="AI80" i="37"/>
  <c r="AL188" i="37"/>
  <c r="AL189" i="37" s="1"/>
  <c r="Z129" i="37"/>
  <c r="Z130" i="37" s="1"/>
  <c r="Y139" i="37"/>
  <c r="Y140" i="37" s="1"/>
  <c r="R139" i="37"/>
  <c r="R140" i="37" s="1"/>
  <c r="S139" i="37"/>
  <c r="S140" i="37" s="1"/>
  <c r="AK129" i="37"/>
  <c r="AK130" i="37" s="1"/>
  <c r="X178" i="37"/>
  <c r="X179" i="37" s="1"/>
  <c r="F188" i="37"/>
  <c r="F189" i="37" s="1"/>
  <c r="AO188" i="37"/>
  <c r="AO189" i="37" s="1"/>
  <c r="AH139" i="37"/>
  <c r="AH140" i="37" s="1"/>
  <c r="U188" i="37"/>
  <c r="U189" i="37" s="1"/>
  <c r="AB178" i="37"/>
  <c r="AB179" i="37" s="1"/>
  <c r="W178" i="37"/>
  <c r="W179" i="37" s="1"/>
  <c r="Y129" i="37"/>
  <c r="Y130" i="37" s="1"/>
  <c r="AN178" i="37"/>
  <c r="AN179" i="37" s="1"/>
  <c r="S80" i="37"/>
  <c r="G188" i="37"/>
  <c r="G189" i="37" s="1"/>
  <c r="AM129" i="37"/>
  <c r="AM130" i="37" s="1"/>
  <c r="O139" i="37"/>
  <c r="O140" i="37" s="1"/>
  <c r="N129" i="37"/>
  <c r="N130" i="37" s="1"/>
  <c r="M80" i="37"/>
  <c r="AF188" i="37"/>
  <c r="AF189" i="37" s="1"/>
  <c r="M188" i="37"/>
  <c r="M189" i="37" s="1"/>
  <c r="K188" i="37"/>
  <c r="K189" i="37" s="1"/>
  <c r="B188" i="37"/>
  <c r="B189" i="37" s="1"/>
  <c r="Z188" i="37"/>
  <c r="Z189" i="37" s="1"/>
  <c r="E139" i="37"/>
  <c r="E140" i="37" s="1"/>
  <c r="K129" i="37"/>
  <c r="K130" i="37" s="1"/>
  <c r="H139" i="37"/>
  <c r="H140" i="37" s="1"/>
  <c r="AO139" i="37"/>
  <c r="AO140" i="37" s="1"/>
  <c r="AB188" i="37"/>
  <c r="AB189" i="37" s="1"/>
  <c r="I139" i="37"/>
  <c r="I140" i="37" s="1"/>
  <c r="J188" i="37"/>
  <c r="J189" i="37" s="1"/>
  <c r="L188" i="37"/>
  <c r="L189" i="37" s="1"/>
  <c r="O31" i="37"/>
  <c r="O32" i="37" s="1"/>
  <c r="V31" i="37"/>
  <c r="V32" i="37" s="1"/>
  <c r="AF139" i="37"/>
  <c r="AF140" i="37" s="1"/>
  <c r="AM178" i="37"/>
  <c r="AM179" i="37" s="1"/>
  <c r="AN31" i="37"/>
  <c r="AN32" i="37" s="1"/>
  <c r="R178" i="37"/>
  <c r="R179" i="37" s="1"/>
  <c r="F139" i="37"/>
  <c r="F140" i="37" s="1"/>
  <c r="N139" i="37"/>
  <c r="N140" i="37" s="1"/>
  <c r="H188" i="37"/>
  <c r="H189" i="37" s="1"/>
  <c r="V139" i="37"/>
  <c r="V140" i="37" s="1"/>
  <c r="C139" i="37"/>
  <c r="C140" i="37" s="1"/>
  <c r="AM139" i="37"/>
  <c r="AM140" i="37" s="1"/>
  <c r="AH31" i="37"/>
  <c r="AH32" i="37" s="1"/>
  <c r="I31" i="37"/>
  <c r="I32" i="37" s="1"/>
  <c r="K31" i="37"/>
  <c r="K32" i="37" s="1"/>
  <c r="AO31" i="37"/>
  <c r="AO32" i="37" s="1"/>
  <c r="X31" i="37"/>
  <c r="X32" i="37" s="1"/>
  <c r="Y31" i="37"/>
  <c r="Y32" i="37" s="1"/>
  <c r="AB31" i="37"/>
  <c r="AB32" i="37" s="1"/>
  <c r="H31" i="37"/>
  <c r="H32" i="37" s="1"/>
  <c r="G41" i="37"/>
  <c r="G42" i="37" s="1"/>
  <c r="J31" i="37"/>
  <c r="J32" i="37" s="1"/>
  <c r="B31" i="37"/>
  <c r="B32" i="37" s="1"/>
  <c r="D31" i="37"/>
  <c r="D32" i="37" s="1"/>
  <c r="AF31" i="37"/>
  <c r="AF32" i="37" s="1"/>
  <c r="Z31" i="37"/>
  <c r="Z32" i="37" s="1"/>
  <c r="P31" i="37"/>
  <c r="P32" i="37" s="1"/>
  <c r="AE31" i="37"/>
  <c r="AE32" i="37" s="1"/>
  <c r="M31" i="37"/>
  <c r="M32" i="37" s="1"/>
  <c r="AA31" i="37"/>
  <c r="AA32" i="37" s="1"/>
  <c r="AL31" i="37"/>
  <c r="AL32" i="37" s="1"/>
  <c r="E31" i="37"/>
  <c r="E32" i="37" s="1"/>
  <c r="L31" i="37"/>
  <c r="L32" i="37" s="1"/>
  <c r="AC31" i="37"/>
  <c r="AC32" i="37" s="1"/>
  <c r="N31" i="37"/>
  <c r="N32" i="37" s="1"/>
  <c r="S31" i="37"/>
  <c r="S32" i="37" s="1"/>
  <c r="C31" i="37"/>
  <c r="C32" i="37" s="1"/>
  <c r="AK31" i="37"/>
  <c r="AK32" i="37" s="1"/>
  <c r="AG31" i="37"/>
  <c r="AG32" i="37" s="1"/>
  <c r="AD31" i="37"/>
  <c r="AD32" i="37" s="1"/>
  <c r="U31" i="37"/>
  <c r="U32" i="37" s="1"/>
  <c r="Q31" i="37"/>
  <c r="Q32" i="37" s="1"/>
  <c r="AM31" i="37"/>
  <c r="AM32" i="37" s="1"/>
  <c r="F31" i="37"/>
  <c r="F32" i="37" s="1"/>
  <c r="W31" i="37"/>
  <c r="W32" i="37" s="1"/>
  <c r="G31" i="37"/>
  <c r="G32" i="37" s="1"/>
  <c r="AI31" i="37"/>
  <c r="AI32" i="37" s="1"/>
  <c r="T31" i="37"/>
  <c r="T32" i="37" s="1"/>
  <c r="N41" i="37"/>
  <c r="N42" i="37" s="1"/>
  <c r="I41" i="37"/>
  <c r="I42" i="37" s="1"/>
  <c r="D41" i="37"/>
  <c r="D42" i="37" s="1"/>
  <c r="Y41" i="37"/>
  <c r="Y42" i="37" s="1"/>
  <c r="AB42" i="37"/>
  <c r="T41" i="37"/>
  <c r="T42" i="37" s="1"/>
  <c r="L41" i="37"/>
  <c r="L42" i="37" s="1"/>
  <c r="AG41" i="37"/>
  <c r="AG42" i="37" s="1"/>
  <c r="B41" i="37"/>
  <c r="B42" i="37" s="1"/>
  <c r="AH41" i="37"/>
  <c r="AH42" i="37" s="1"/>
  <c r="AA41" i="37"/>
  <c r="AA42" i="37" s="1"/>
  <c r="C41" i="37"/>
  <c r="C42" i="37" s="1"/>
  <c r="AF41" i="37"/>
  <c r="AF42" i="37" s="1"/>
  <c r="K41" i="37"/>
  <c r="K42" i="37" s="1"/>
  <c r="AJ41" i="37"/>
  <c r="AJ42" i="37" s="1"/>
  <c r="P41" i="37"/>
  <c r="P42" i="37" s="1"/>
  <c r="S41" i="37"/>
  <c r="S42" i="37" s="1"/>
  <c r="O41" i="37"/>
  <c r="O42" i="37" s="1"/>
  <c r="W41" i="37"/>
  <c r="W42" i="37" s="1"/>
  <c r="J41" i="37"/>
  <c r="J42" i="37" s="1"/>
  <c r="AD41" i="37"/>
  <c r="AD42" i="37" s="1"/>
  <c r="AC41" i="37"/>
  <c r="AC42" i="37" s="1"/>
  <c r="M41" i="37"/>
  <c r="AE41" i="37"/>
  <c r="AE42" i="37" s="1"/>
  <c r="Z41" i="37"/>
  <c r="Z42" i="37" s="1"/>
  <c r="Q41" i="37"/>
  <c r="Q42" i="37" s="1"/>
  <c r="E41" i="37"/>
  <c r="E42" i="37" s="1"/>
  <c r="H41" i="37"/>
  <c r="H42" i="37" s="1"/>
  <c r="U41" i="37"/>
  <c r="U42" i="37" s="1"/>
  <c r="F41" i="37"/>
  <c r="F42" i="37" s="1"/>
  <c r="AI41" i="37"/>
  <c r="AI42" i="37" s="1"/>
  <c r="X41" i="37"/>
  <c r="X42" i="37" s="1"/>
  <c r="R41" i="37"/>
  <c r="R42" i="37" s="1"/>
  <c r="V41" i="37"/>
  <c r="V42" i="37" s="1"/>
  <c r="C14" i="7"/>
  <c r="C27" i="7"/>
  <c r="AH133" i="37" l="1"/>
  <c r="B134" i="37"/>
  <c r="B183" i="37"/>
  <c r="B36" i="37"/>
  <c r="C36" i="37" s="1"/>
  <c r="C28" i="7"/>
  <c r="C29" i="7" s="1"/>
  <c r="C37" i="7" s="1"/>
  <c r="C38" i="7" s="1"/>
  <c r="C39" i="7" s="1"/>
  <c r="D27" i="7"/>
  <c r="B44" i="37" l="1"/>
  <c r="B25" i="39"/>
  <c r="B37" i="37"/>
  <c r="B38" i="37" s="1"/>
  <c r="B46" i="37" s="1"/>
  <c r="C183" i="37"/>
  <c r="B184" i="37"/>
  <c r="B185" i="37" s="1"/>
  <c r="B193" i="37" s="1"/>
  <c r="B194" i="37" s="1"/>
  <c r="B195" i="37" s="1"/>
  <c r="C134" i="37"/>
  <c r="B135" i="37"/>
  <c r="B136" i="37" s="1"/>
  <c r="B144" i="37" s="1"/>
  <c r="B145" i="37" s="1"/>
  <c r="B146" i="37" s="1"/>
  <c r="AI133" i="37"/>
  <c r="D36" i="37"/>
  <c r="C37" i="37"/>
  <c r="D28" i="7"/>
  <c r="D29" i="7" s="1"/>
  <c r="D37" i="7" s="1"/>
  <c r="D38" i="7" s="1"/>
  <c r="D39" i="7" s="1"/>
  <c r="E27" i="7"/>
  <c r="B85" i="5"/>
  <c r="B25" i="27"/>
  <c r="B25" i="26"/>
  <c r="C41" i="7"/>
  <c r="C43" i="7" s="1"/>
  <c r="C44" i="37" l="1"/>
  <c r="C25" i="39"/>
  <c r="B31" i="39"/>
  <c r="B40" i="39"/>
  <c r="AJ133" i="37"/>
  <c r="D134" i="37"/>
  <c r="C135" i="37"/>
  <c r="C136" i="37" s="1"/>
  <c r="C144" i="37" s="1"/>
  <c r="C145" i="37" s="1"/>
  <c r="C146" i="37" s="1"/>
  <c r="D183" i="37"/>
  <c r="C184" i="37"/>
  <c r="C185" i="37" s="1"/>
  <c r="C193" i="37" s="1"/>
  <c r="C194" i="37" s="1"/>
  <c r="C195" i="37" s="1"/>
  <c r="B47" i="37"/>
  <c r="B48" i="37" s="1"/>
  <c r="B199" i="37"/>
  <c r="C38" i="37"/>
  <c r="C46" i="37" s="1"/>
  <c r="E36" i="37"/>
  <c r="D37" i="37"/>
  <c r="B31" i="26"/>
  <c r="B40" i="26"/>
  <c r="B40" i="27"/>
  <c r="B31" i="27"/>
  <c r="B91" i="5"/>
  <c r="B100" i="5"/>
  <c r="E28" i="7"/>
  <c r="E29" i="7" s="1"/>
  <c r="E37" i="7" s="1"/>
  <c r="E38" i="7" s="1"/>
  <c r="E39" i="7" s="1"/>
  <c r="F27" i="7"/>
  <c r="D41" i="7"/>
  <c r="D43" i="7" s="1"/>
  <c r="C25" i="27"/>
  <c r="C85" i="5"/>
  <c r="C25" i="26"/>
  <c r="D44" i="37" l="1"/>
  <c r="D25" i="39"/>
  <c r="C40" i="39"/>
  <c r="C31" i="39"/>
  <c r="E183" i="37"/>
  <c r="D184" i="37"/>
  <c r="D185" i="37" s="1"/>
  <c r="D193" i="37" s="1"/>
  <c r="D194" i="37" s="1"/>
  <c r="D195" i="37" s="1"/>
  <c r="E134" i="37"/>
  <c r="D135" i="37"/>
  <c r="D136" i="37" s="1"/>
  <c r="D144" i="37" s="1"/>
  <c r="D145" i="37" s="1"/>
  <c r="D146" i="37" s="1"/>
  <c r="AK133" i="37"/>
  <c r="C47" i="37"/>
  <c r="C48" i="37" s="1"/>
  <c r="C199" i="37"/>
  <c r="D38" i="37"/>
  <c r="D46" i="37" s="1"/>
  <c r="F36" i="37"/>
  <c r="E37" i="37"/>
  <c r="G27" i="7"/>
  <c r="F28" i="7"/>
  <c r="F29" i="7" s="1"/>
  <c r="F37" i="7" s="1"/>
  <c r="F38" i="7" s="1"/>
  <c r="F39" i="7" s="1"/>
  <c r="D25" i="26"/>
  <c r="D25" i="27"/>
  <c r="D85" i="5"/>
  <c r="E41" i="7"/>
  <c r="E43" i="7" s="1"/>
  <c r="C31" i="26"/>
  <c r="C40" i="26"/>
  <c r="C91" i="5"/>
  <c r="C100" i="5"/>
  <c r="C40" i="27"/>
  <c r="C31" i="27"/>
  <c r="D31" i="39" l="1"/>
  <c r="D40" i="39"/>
  <c r="E44" i="37"/>
  <c r="E25" i="39"/>
  <c r="AL133" i="37"/>
  <c r="F134" i="37"/>
  <c r="E135" i="37"/>
  <c r="E136" i="37" s="1"/>
  <c r="E144" i="37" s="1"/>
  <c r="E145" i="37" s="1"/>
  <c r="E146" i="37" s="1"/>
  <c r="F183" i="37"/>
  <c r="E184" i="37"/>
  <c r="E185" i="37" s="1"/>
  <c r="E193" i="37" s="1"/>
  <c r="E194" i="37" s="1"/>
  <c r="E195" i="37" s="1"/>
  <c r="D47" i="37"/>
  <c r="D48" i="37" s="1"/>
  <c r="D199" i="37"/>
  <c r="E38" i="37"/>
  <c r="E46" i="37" s="1"/>
  <c r="G36" i="37"/>
  <c r="F37" i="37"/>
  <c r="F38" i="37" s="1"/>
  <c r="D91" i="5"/>
  <c r="D100" i="5"/>
  <c r="D40" i="26"/>
  <c r="D31" i="26"/>
  <c r="F41" i="7"/>
  <c r="F43" i="7" s="1"/>
  <c r="E25" i="26"/>
  <c r="E25" i="27"/>
  <c r="E85" i="5"/>
  <c r="H27" i="7"/>
  <c r="G28" i="7"/>
  <c r="G29" i="7" s="1"/>
  <c r="G37" i="7" s="1"/>
  <c r="G38" i="7" s="1"/>
  <c r="G39" i="7" s="1"/>
  <c r="D31" i="27"/>
  <c r="D40" i="27"/>
  <c r="F44" i="37" l="1"/>
  <c r="F25" i="39"/>
  <c r="E40" i="39"/>
  <c r="E31" i="39"/>
  <c r="G183" i="37"/>
  <c r="F184" i="37"/>
  <c r="F185" i="37" s="1"/>
  <c r="F193" i="37" s="1"/>
  <c r="F194" i="37" s="1"/>
  <c r="F195" i="37" s="1"/>
  <c r="G134" i="37"/>
  <c r="F135" i="37"/>
  <c r="F136" i="37" s="1"/>
  <c r="F144" i="37" s="1"/>
  <c r="F145" i="37" s="1"/>
  <c r="F146" i="37" s="1"/>
  <c r="AM133" i="37"/>
  <c r="E47" i="37"/>
  <c r="E48" i="37" s="1"/>
  <c r="E199" i="37"/>
  <c r="F46" i="37"/>
  <c r="H36" i="37"/>
  <c r="G37" i="37"/>
  <c r="E40" i="26"/>
  <c r="E31" i="26"/>
  <c r="G41" i="7"/>
  <c r="G43" i="7" s="1"/>
  <c r="F25" i="26"/>
  <c r="F85" i="5"/>
  <c r="F25" i="27"/>
  <c r="E100" i="5"/>
  <c r="E91" i="5"/>
  <c r="E40" i="27"/>
  <c r="E31" i="27"/>
  <c r="H28" i="7"/>
  <c r="H29" i="7" s="1"/>
  <c r="H37" i="7" s="1"/>
  <c r="H38" i="7" s="1"/>
  <c r="H39" i="7" s="1"/>
  <c r="I27" i="7"/>
  <c r="G44" i="37" l="1"/>
  <c r="G25" i="39"/>
  <c r="F31" i="39"/>
  <c r="F40" i="39"/>
  <c r="AN133" i="37"/>
  <c r="H134" i="37"/>
  <c r="G135" i="37"/>
  <c r="G136" i="37" s="1"/>
  <c r="G144" i="37" s="1"/>
  <c r="G145" i="37" s="1"/>
  <c r="G146" i="37" s="1"/>
  <c r="H183" i="37"/>
  <c r="G184" i="37"/>
  <c r="G185" i="37" s="1"/>
  <c r="G193" i="37" s="1"/>
  <c r="G194" i="37" s="1"/>
  <c r="G195" i="37" s="1"/>
  <c r="F47" i="37"/>
  <c r="F48" i="37" s="1"/>
  <c r="F199" i="37"/>
  <c r="B205" i="37" s="1"/>
  <c r="G38" i="37"/>
  <c r="G46" i="37" s="1"/>
  <c r="I36" i="37"/>
  <c r="H37" i="37"/>
  <c r="H38" i="37" s="1"/>
  <c r="F31" i="27"/>
  <c r="F40" i="27"/>
  <c r="F40" i="26"/>
  <c r="F31" i="26"/>
  <c r="I28" i="7"/>
  <c r="I29" i="7" s="1"/>
  <c r="I37" i="7" s="1"/>
  <c r="I38" i="7" s="1"/>
  <c r="I39" i="7" s="1"/>
  <c r="J27" i="7"/>
  <c r="F100" i="5"/>
  <c r="F91" i="5"/>
  <c r="H41" i="7"/>
  <c r="H43" i="7" s="1"/>
  <c r="G25" i="26"/>
  <c r="G25" i="27"/>
  <c r="G85" i="5"/>
  <c r="H44" i="37" l="1"/>
  <c r="H25" i="39"/>
  <c r="G31" i="39"/>
  <c r="G40" i="39"/>
  <c r="I183" i="37"/>
  <c r="H184" i="37"/>
  <c r="H185" i="37" s="1"/>
  <c r="H193" i="37" s="1"/>
  <c r="H194" i="37" s="1"/>
  <c r="H195" i="37" s="1"/>
  <c r="I134" i="37"/>
  <c r="H135" i="37"/>
  <c r="H136" i="37" s="1"/>
  <c r="H144" i="37" s="1"/>
  <c r="H145" i="37" s="1"/>
  <c r="H146" i="37" s="1"/>
  <c r="AO133" i="37"/>
  <c r="H207" i="37"/>
  <c r="F207" i="37"/>
  <c r="D207" i="37"/>
  <c r="G47" i="37"/>
  <c r="G48" i="37" s="1"/>
  <c r="G199" i="37"/>
  <c r="H46" i="37"/>
  <c r="J36" i="37"/>
  <c r="I37" i="37"/>
  <c r="I38" i="37" s="1"/>
  <c r="K27" i="7"/>
  <c r="J28" i="7"/>
  <c r="J29" i="7" s="1"/>
  <c r="J37" i="7" s="1"/>
  <c r="J38" i="7" s="1"/>
  <c r="J39" i="7" s="1"/>
  <c r="G100" i="5"/>
  <c r="G91" i="5"/>
  <c r="I41" i="7"/>
  <c r="I43" i="7" s="1"/>
  <c r="H85" i="5"/>
  <c r="H25" i="26"/>
  <c r="H25" i="27"/>
  <c r="G40" i="27"/>
  <c r="G31" i="27"/>
  <c r="G40" i="26"/>
  <c r="G31" i="26"/>
  <c r="I44" i="37" l="1"/>
  <c r="I25" i="39"/>
  <c r="H31" i="39"/>
  <c r="H40" i="39"/>
  <c r="J134" i="37"/>
  <c r="I135" i="37"/>
  <c r="I136" i="37" s="1"/>
  <c r="I144" i="37" s="1"/>
  <c r="I145" i="37" s="1"/>
  <c r="I146" i="37" s="1"/>
  <c r="J183" i="37"/>
  <c r="I184" i="37"/>
  <c r="I185" i="37" s="1"/>
  <c r="I193" i="37" s="1"/>
  <c r="I194" i="37" s="1"/>
  <c r="I195" i="37" s="1"/>
  <c r="H47" i="37"/>
  <c r="H48" i="37" s="1"/>
  <c r="H199" i="37"/>
  <c r="I46" i="37"/>
  <c r="K36" i="37"/>
  <c r="J37" i="37"/>
  <c r="J38" i="37" s="1"/>
  <c r="H91" i="5"/>
  <c r="H100" i="5"/>
  <c r="I85" i="5"/>
  <c r="I25" i="26"/>
  <c r="I25" i="27"/>
  <c r="J41" i="7"/>
  <c r="J43" i="7" s="1"/>
  <c r="L27" i="7"/>
  <c r="K28" i="7"/>
  <c r="K29" i="7" s="1"/>
  <c r="K37" i="7" s="1"/>
  <c r="K38" i="7" s="1"/>
  <c r="K39" i="7" s="1"/>
  <c r="H31" i="27"/>
  <c r="H40" i="27"/>
  <c r="H40" i="26"/>
  <c r="H31" i="26"/>
  <c r="J44" i="37" l="1"/>
  <c r="J25" i="39"/>
  <c r="I40" i="39"/>
  <c r="I31" i="39"/>
  <c r="K134" i="37"/>
  <c r="J135" i="37"/>
  <c r="J136" i="37" s="1"/>
  <c r="J144" i="37" s="1"/>
  <c r="J145" i="37" s="1"/>
  <c r="J146" i="37" s="1"/>
  <c r="K183" i="37"/>
  <c r="J184" i="37"/>
  <c r="J185" i="37" s="1"/>
  <c r="J193" i="37" s="1"/>
  <c r="J194" i="37" s="1"/>
  <c r="J195" i="37" s="1"/>
  <c r="I47" i="37"/>
  <c r="I48" i="37" s="1"/>
  <c r="I199" i="37"/>
  <c r="J46" i="37"/>
  <c r="L36" i="37"/>
  <c r="K37" i="37"/>
  <c r="K38" i="37" s="1"/>
  <c r="I31" i="27"/>
  <c r="I40" i="27"/>
  <c r="J85" i="5"/>
  <c r="J25" i="26"/>
  <c r="K41" i="7"/>
  <c r="K43" i="7" s="1"/>
  <c r="J25" i="27"/>
  <c r="I40" i="26"/>
  <c r="I31" i="26"/>
  <c r="L28" i="7"/>
  <c r="L29" i="7" s="1"/>
  <c r="L37" i="7" s="1"/>
  <c r="L38" i="7" s="1"/>
  <c r="L39" i="7" s="1"/>
  <c r="M27" i="7"/>
  <c r="I91" i="5"/>
  <c r="I100" i="5"/>
  <c r="K44" i="37" l="1"/>
  <c r="K25" i="39"/>
  <c r="J31" i="39"/>
  <c r="J40" i="39"/>
  <c r="L183" i="37"/>
  <c r="K184" i="37"/>
  <c r="K185" i="37" s="1"/>
  <c r="K193" i="37" s="1"/>
  <c r="K194" i="37" s="1"/>
  <c r="K195" i="37" s="1"/>
  <c r="L134" i="37"/>
  <c r="K135" i="37"/>
  <c r="K136" i="37" s="1"/>
  <c r="K144" i="37" s="1"/>
  <c r="K145" i="37" s="1"/>
  <c r="K146" i="37" s="1"/>
  <c r="J47" i="37"/>
  <c r="J48" i="37" s="1"/>
  <c r="J199" i="37"/>
  <c r="K46" i="37"/>
  <c r="M36" i="37"/>
  <c r="L37" i="37"/>
  <c r="L38" i="37" s="1"/>
  <c r="J100" i="5"/>
  <c r="J91" i="5"/>
  <c r="J40" i="26"/>
  <c r="J31" i="26"/>
  <c r="N27" i="7"/>
  <c r="M28" i="7"/>
  <c r="M29" i="7" s="1"/>
  <c r="M37" i="7" s="1"/>
  <c r="M38" i="7" s="1"/>
  <c r="M39" i="7" s="1"/>
  <c r="J31" i="27"/>
  <c r="J40" i="27"/>
  <c r="K25" i="27"/>
  <c r="K25" i="26"/>
  <c r="K85" i="5"/>
  <c r="L41" i="7"/>
  <c r="L43" i="7" s="1"/>
  <c r="L44" i="37" l="1"/>
  <c r="L25" i="39"/>
  <c r="K31" i="39"/>
  <c r="K40" i="39"/>
  <c r="M134" i="37"/>
  <c r="L135" i="37"/>
  <c r="L136" i="37" s="1"/>
  <c r="L144" i="37" s="1"/>
  <c r="L145" i="37" s="1"/>
  <c r="L146" i="37" s="1"/>
  <c r="M183" i="37"/>
  <c r="L184" i="37"/>
  <c r="L185" i="37" s="1"/>
  <c r="L193" i="37" s="1"/>
  <c r="L194" i="37" s="1"/>
  <c r="L195" i="37" s="1"/>
  <c r="K47" i="37"/>
  <c r="K48" i="37" s="1"/>
  <c r="K199" i="37"/>
  <c r="L46" i="37"/>
  <c r="N36" i="37"/>
  <c r="M37" i="37"/>
  <c r="M38" i="37" s="1"/>
  <c r="O27" i="7"/>
  <c r="N28" i="7"/>
  <c r="N29" i="7" s="1"/>
  <c r="N37" i="7" s="1"/>
  <c r="N38" i="7" s="1"/>
  <c r="N39" i="7" s="1"/>
  <c r="K40" i="27"/>
  <c r="K31" i="27"/>
  <c r="K100" i="5"/>
  <c r="K91" i="5"/>
  <c r="K40" i="26"/>
  <c r="K31" i="26"/>
  <c r="L85" i="5"/>
  <c r="M41" i="7"/>
  <c r="M43" i="7" s="1"/>
  <c r="L25" i="27"/>
  <c r="L25" i="26"/>
  <c r="L31" i="39" l="1"/>
  <c r="L40" i="39"/>
  <c r="M44" i="37"/>
  <c r="M25" i="39"/>
  <c r="N183" i="37"/>
  <c r="M184" i="37"/>
  <c r="M185" i="37" s="1"/>
  <c r="M193" i="37" s="1"/>
  <c r="M194" i="37" s="1"/>
  <c r="M195" i="37" s="1"/>
  <c r="N134" i="37"/>
  <c r="M135" i="37"/>
  <c r="M136" i="37" s="1"/>
  <c r="M144" i="37" s="1"/>
  <c r="M145" i="37" s="1"/>
  <c r="M146" i="37" s="1"/>
  <c r="L47" i="37"/>
  <c r="L48" i="37" s="1"/>
  <c r="L199" i="37"/>
  <c r="O36" i="37"/>
  <c r="N37" i="37"/>
  <c r="N38" i="37" s="1"/>
  <c r="L31" i="27"/>
  <c r="L40" i="27"/>
  <c r="L91" i="5"/>
  <c r="L100" i="5"/>
  <c r="L31" i="26"/>
  <c r="L40" i="26"/>
  <c r="M25" i="27"/>
  <c r="M85" i="5"/>
  <c r="N41" i="7"/>
  <c r="N43" i="7" s="1"/>
  <c r="M25" i="26"/>
  <c r="O28" i="7"/>
  <c r="O29" i="7" s="1"/>
  <c r="O37" i="7" s="1"/>
  <c r="O38" i="7" s="1"/>
  <c r="O39" i="7" s="1"/>
  <c r="P27" i="7"/>
  <c r="M31" i="39" l="1"/>
  <c r="M40" i="39"/>
  <c r="N44" i="37"/>
  <c r="N25" i="39"/>
  <c r="O134" i="37"/>
  <c r="N135" i="37"/>
  <c r="N136" i="37" s="1"/>
  <c r="N144" i="37" s="1"/>
  <c r="N145" i="37" s="1"/>
  <c r="N146" i="37" s="1"/>
  <c r="O183" i="37"/>
  <c r="N184" i="37"/>
  <c r="N185" i="37" s="1"/>
  <c r="N193" i="37" s="1"/>
  <c r="N194" i="37" s="1"/>
  <c r="N195" i="37" s="1"/>
  <c r="N46" i="37"/>
  <c r="P36" i="37"/>
  <c r="O37" i="37"/>
  <c r="O38" i="37" s="1"/>
  <c r="M31" i="26"/>
  <c r="M40" i="26"/>
  <c r="N25" i="26"/>
  <c r="O41" i="7"/>
  <c r="O43" i="7" s="1"/>
  <c r="N25" i="27"/>
  <c r="N85" i="5"/>
  <c r="M100" i="5"/>
  <c r="M91" i="5"/>
  <c r="M31" i="27"/>
  <c r="M40" i="27"/>
  <c r="Q27" i="7"/>
  <c r="P28" i="7"/>
  <c r="P29" i="7" s="1"/>
  <c r="P37" i="7" s="1"/>
  <c r="P38" i="7" s="1"/>
  <c r="P39" i="7" s="1"/>
  <c r="N31" i="39" l="1"/>
  <c r="N40" i="39"/>
  <c r="O44" i="37"/>
  <c r="O25" i="39"/>
  <c r="P183" i="37"/>
  <c r="O184" i="37"/>
  <c r="O185" i="37" s="1"/>
  <c r="O193" i="37" s="1"/>
  <c r="O194" i="37" s="1"/>
  <c r="O195" i="37" s="1"/>
  <c r="P134" i="37"/>
  <c r="O135" i="37"/>
  <c r="O136" i="37" s="1"/>
  <c r="O144" i="37" s="1"/>
  <c r="O145" i="37" s="1"/>
  <c r="O146" i="37" s="1"/>
  <c r="N47" i="37"/>
  <c r="N48" i="37" s="1"/>
  <c r="N199" i="37"/>
  <c r="O46" i="37"/>
  <c r="Q36" i="37"/>
  <c r="P37" i="37"/>
  <c r="P38" i="37" s="1"/>
  <c r="O25" i="26"/>
  <c r="O85" i="5"/>
  <c r="P41" i="7"/>
  <c r="P43" i="7" s="1"/>
  <c r="O25" i="27"/>
  <c r="N100" i="5"/>
  <c r="N91" i="5"/>
  <c r="N40" i="27"/>
  <c r="N31" i="27"/>
  <c r="R27" i="7"/>
  <c r="Q28" i="7"/>
  <c r="Q29" i="7" s="1"/>
  <c r="Q37" i="7" s="1"/>
  <c r="Q38" i="7" s="1"/>
  <c r="Q39" i="7" s="1"/>
  <c r="N31" i="26"/>
  <c r="N40" i="26"/>
  <c r="O31" i="39" l="1"/>
  <c r="O40" i="39"/>
  <c r="P44" i="37"/>
  <c r="P25" i="39"/>
  <c r="Q134" i="37"/>
  <c r="P135" i="37"/>
  <c r="P136" i="37" s="1"/>
  <c r="P144" i="37" s="1"/>
  <c r="P145" i="37" s="1"/>
  <c r="P146" i="37" s="1"/>
  <c r="Q183" i="37"/>
  <c r="P184" i="37"/>
  <c r="P185" i="37" s="1"/>
  <c r="P193" i="37" s="1"/>
  <c r="P194" i="37" s="1"/>
  <c r="P195" i="37" s="1"/>
  <c r="O47" i="37"/>
  <c r="O48" i="37" s="1"/>
  <c r="O199" i="37"/>
  <c r="P46" i="37"/>
  <c r="R36" i="37"/>
  <c r="Q37" i="37"/>
  <c r="Q38" i="37" s="1"/>
  <c r="Q41" i="7"/>
  <c r="Q43" i="7" s="1"/>
  <c r="P25" i="26"/>
  <c r="P25" i="27"/>
  <c r="P85" i="5"/>
  <c r="R28" i="7"/>
  <c r="R29" i="7" s="1"/>
  <c r="R37" i="7" s="1"/>
  <c r="R38" i="7" s="1"/>
  <c r="R39" i="7" s="1"/>
  <c r="S27" i="7"/>
  <c r="O31" i="27"/>
  <c r="O40" i="27"/>
  <c r="O91" i="5"/>
  <c r="O100" i="5"/>
  <c r="O31" i="26"/>
  <c r="O40" i="26"/>
  <c r="P31" i="39" l="1"/>
  <c r="P40" i="39"/>
  <c r="Q44" i="37"/>
  <c r="Q25" i="39"/>
  <c r="R183" i="37"/>
  <c r="Q184" i="37"/>
  <c r="Q185" i="37" s="1"/>
  <c r="Q193" i="37" s="1"/>
  <c r="Q194" i="37" s="1"/>
  <c r="Q195" i="37" s="1"/>
  <c r="R134" i="37"/>
  <c r="Q135" i="37"/>
  <c r="Q136" i="37" s="1"/>
  <c r="Q144" i="37" s="1"/>
  <c r="Q145" i="37" s="1"/>
  <c r="Q146" i="37" s="1"/>
  <c r="P47" i="37"/>
  <c r="P48" i="37" s="1"/>
  <c r="P199" i="37"/>
  <c r="Q46" i="37"/>
  <c r="S36" i="37"/>
  <c r="R37" i="37"/>
  <c r="R38" i="37" s="1"/>
  <c r="T27" i="7"/>
  <c r="S28" i="7"/>
  <c r="S29" i="7" s="1"/>
  <c r="S37" i="7" s="1"/>
  <c r="S38" i="7" s="1"/>
  <c r="S39" i="7" s="1"/>
  <c r="P40" i="26"/>
  <c r="P31" i="26"/>
  <c r="Q85" i="5"/>
  <c r="Q25" i="26"/>
  <c r="Q25" i="27"/>
  <c r="R41" i="7"/>
  <c r="R43" i="7" s="1"/>
  <c r="P91" i="5"/>
  <c r="P100" i="5"/>
  <c r="P40" i="27"/>
  <c r="P31" i="27"/>
  <c r="Q31" i="39" l="1"/>
  <c r="Q40" i="39"/>
  <c r="R44" i="37"/>
  <c r="R25" i="39"/>
  <c r="S134" i="37"/>
  <c r="R135" i="37"/>
  <c r="R136" i="37" s="1"/>
  <c r="R144" i="37" s="1"/>
  <c r="R145" i="37" s="1"/>
  <c r="R146" i="37" s="1"/>
  <c r="S183" i="37"/>
  <c r="R184" i="37"/>
  <c r="R185" i="37" s="1"/>
  <c r="R193" i="37" s="1"/>
  <c r="R194" i="37" s="1"/>
  <c r="R195" i="37" s="1"/>
  <c r="Q47" i="37"/>
  <c r="Q48" i="37" s="1"/>
  <c r="Q199" i="37"/>
  <c r="R46" i="37"/>
  <c r="T36" i="37"/>
  <c r="S37" i="37"/>
  <c r="S38" i="37" s="1"/>
  <c r="Q40" i="26"/>
  <c r="Q31" i="26"/>
  <c r="Q40" i="27"/>
  <c r="Q31" i="27"/>
  <c r="Q91" i="5"/>
  <c r="Q100" i="5"/>
  <c r="R85" i="5"/>
  <c r="S41" i="7"/>
  <c r="S43" i="7" s="1"/>
  <c r="R25" i="27"/>
  <c r="R25" i="26"/>
  <c r="T28" i="7"/>
  <c r="T29" i="7" s="1"/>
  <c r="T37" i="7" s="1"/>
  <c r="T38" i="7" s="1"/>
  <c r="T39" i="7" s="1"/>
  <c r="U27" i="7"/>
  <c r="R31" i="39" l="1"/>
  <c r="R40" i="39"/>
  <c r="S44" i="37"/>
  <c r="S25" i="39"/>
  <c r="T183" i="37"/>
  <c r="S184" i="37"/>
  <c r="S185" i="37" s="1"/>
  <c r="S193" i="37" s="1"/>
  <c r="S194" i="37" s="1"/>
  <c r="S195" i="37" s="1"/>
  <c r="T134" i="37"/>
  <c r="S135" i="37"/>
  <c r="S136" i="37" s="1"/>
  <c r="S144" i="37" s="1"/>
  <c r="S145" i="37" s="1"/>
  <c r="S146" i="37" s="1"/>
  <c r="R47" i="37"/>
  <c r="R48" i="37" s="1"/>
  <c r="R199" i="37"/>
  <c r="S46" i="37"/>
  <c r="U36" i="37"/>
  <c r="T37" i="37"/>
  <c r="T38" i="37" s="1"/>
  <c r="R31" i="27"/>
  <c r="R40" i="27"/>
  <c r="R91" i="5"/>
  <c r="R100" i="5"/>
  <c r="V27" i="7"/>
  <c r="U28" i="7"/>
  <c r="U29" i="7" s="1"/>
  <c r="U37" i="7" s="1"/>
  <c r="U38" i="7" s="1"/>
  <c r="U39" i="7" s="1"/>
  <c r="R40" i="26"/>
  <c r="R31" i="26"/>
  <c r="S25" i="26"/>
  <c r="S25" i="27"/>
  <c r="T41" i="7"/>
  <c r="T43" i="7" s="1"/>
  <c r="S85" i="5"/>
  <c r="S31" i="39" l="1"/>
  <c r="S40" i="39"/>
  <c r="T44" i="37"/>
  <c r="T25" i="39"/>
  <c r="U134" i="37"/>
  <c r="T135" i="37"/>
  <c r="T136" i="37" s="1"/>
  <c r="T144" i="37" s="1"/>
  <c r="T145" i="37" s="1"/>
  <c r="T146" i="37" s="1"/>
  <c r="U183" i="37"/>
  <c r="T184" i="37"/>
  <c r="T185" i="37" s="1"/>
  <c r="T193" i="37" s="1"/>
  <c r="T194" i="37" s="1"/>
  <c r="T195" i="37" s="1"/>
  <c r="S47" i="37"/>
  <c r="S48" i="37" s="1"/>
  <c r="S199" i="37"/>
  <c r="T46" i="37"/>
  <c r="V36" i="37"/>
  <c r="U37" i="37"/>
  <c r="U38" i="37" s="1"/>
  <c r="V28" i="7"/>
  <c r="V29" i="7" s="1"/>
  <c r="V37" i="7" s="1"/>
  <c r="V38" i="7" s="1"/>
  <c r="V39" i="7" s="1"/>
  <c r="W27" i="7"/>
  <c r="U41" i="7"/>
  <c r="U43" i="7" s="1"/>
  <c r="T25" i="27"/>
  <c r="T25" i="26"/>
  <c r="T85" i="5"/>
  <c r="S91" i="5"/>
  <c r="S100" i="5"/>
  <c r="S40" i="27"/>
  <c r="S31" i="27"/>
  <c r="S40" i="26"/>
  <c r="S31" i="26"/>
  <c r="T31" i="39" l="1"/>
  <c r="T40" i="39"/>
  <c r="U44" i="37"/>
  <c r="U25" i="39"/>
  <c r="V183" i="37"/>
  <c r="U184" i="37"/>
  <c r="U185" i="37" s="1"/>
  <c r="U193" i="37" s="1"/>
  <c r="U194" i="37" s="1"/>
  <c r="U195" i="37" s="1"/>
  <c r="V134" i="37"/>
  <c r="U135" i="37"/>
  <c r="U136" i="37" s="1"/>
  <c r="U144" i="37" s="1"/>
  <c r="U145" i="37" s="1"/>
  <c r="U146" i="37" s="1"/>
  <c r="T47" i="37"/>
  <c r="T48" i="37" s="1"/>
  <c r="T199" i="37"/>
  <c r="U46" i="37"/>
  <c r="W36" i="37"/>
  <c r="V37" i="37"/>
  <c r="V38" i="37" s="1"/>
  <c r="T31" i="26"/>
  <c r="T40" i="26"/>
  <c r="T31" i="27"/>
  <c r="T40" i="27"/>
  <c r="W28" i="7"/>
  <c r="W29" i="7" s="1"/>
  <c r="W37" i="7" s="1"/>
  <c r="W38" i="7" s="1"/>
  <c r="W39" i="7" s="1"/>
  <c r="X27" i="7"/>
  <c r="T100" i="5"/>
  <c r="T91" i="5"/>
  <c r="V41" i="7"/>
  <c r="V43" i="7" s="1"/>
  <c r="U25" i="26"/>
  <c r="U25" i="27"/>
  <c r="U85" i="5"/>
  <c r="U31" i="39" l="1"/>
  <c r="U40" i="39"/>
  <c r="V44" i="37"/>
  <c r="V25" i="39"/>
  <c r="W134" i="37"/>
  <c r="V135" i="37"/>
  <c r="V136" i="37" s="1"/>
  <c r="V144" i="37" s="1"/>
  <c r="V145" i="37" s="1"/>
  <c r="V146" i="37" s="1"/>
  <c r="W183" i="37"/>
  <c r="V184" i="37"/>
  <c r="V185" i="37" s="1"/>
  <c r="V193" i="37" s="1"/>
  <c r="V194" i="37" s="1"/>
  <c r="V195" i="37" s="1"/>
  <c r="U47" i="37"/>
  <c r="U48" i="37" s="1"/>
  <c r="U199" i="37"/>
  <c r="V46" i="37"/>
  <c r="X36" i="37"/>
  <c r="W37" i="37"/>
  <c r="W38" i="37" s="1"/>
  <c r="U31" i="27"/>
  <c r="U40" i="27"/>
  <c r="U91" i="5"/>
  <c r="U100" i="5"/>
  <c r="Y27" i="7"/>
  <c r="X28" i="7"/>
  <c r="X29" i="7" s="1"/>
  <c r="X37" i="7" s="1"/>
  <c r="X38" i="7" s="1"/>
  <c r="X39" i="7" s="1"/>
  <c r="U31" i="26"/>
  <c r="U40" i="26"/>
  <c r="V25" i="26"/>
  <c r="V25" i="27"/>
  <c r="V85" i="5"/>
  <c r="W41" i="7"/>
  <c r="W43" i="7" s="1"/>
  <c r="V31" i="39" l="1"/>
  <c r="V40" i="39"/>
  <c r="W44" i="37"/>
  <c r="W25" i="39"/>
  <c r="X183" i="37"/>
  <c r="W184" i="37"/>
  <c r="W185" i="37" s="1"/>
  <c r="W193" i="37" s="1"/>
  <c r="W194" i="37" s="1"/>
  <c r="W195" i="37" s="1"/>
  <c r="X134" i="37"/>
  <c r="W135" i="37"/>
  <c r="W136" i="37" s="1"/>
  <c r="W144" i="37" s="1"/>
  <c r="W145" i="37" s="1"/>
  <c r="W146" i="37" s="1"/>
  <c r="V47" i="37"/>
  <c r="V48" i="37" s="1"/>
  <c r="V199" i="37"/>
  <c r="W46" i="37"/>
  <c r="Y36" i="37"/>
  <c r="X37" i="37"/>
  <c r="X38" i="37" s="1"/>
  <c r="Z27" i="7"/>
  <c r="Y28" i="7"/>
  <c r="Y29" i="7" s="1"/>
  <c r="Y37" i="7" s="1"/>
  <c r="Y38" i="7" s="1"/>
  <c r="Y39" i="7" s="1"/>
  <c r="V40" i="26"/>
  <c r="V31" i="26"/>
  <c r="W25" i="26"/>
  <c r="X41" i="7"/>
  <c r="X43" i="7" s="1"/>
  <c r="W25" i="27"/>
  <c r="W85" i="5"/>
  <c r="V91" i="5"/>
  <c r="V100" i="5"/>
  <c r="V31" i="27"/>
  <c r="V40" i="27"/>
  <c r="W31" i="39" l="1"/>
  <c r="W40" i="39"/>
  <c r="X44" i="37"/>
  <c r="X25" i="39"/>
  <c r="Y134" i="37"/>
  <c r="X135" i="37"/>
  <c r="X136" i="37" s="1"/>
  <c r="X144" i="37" s="1"/>
  <c r="X145" i="37" s="1"/>
  <c r="X146" i="37" s="1"/>
  <c r="Y183" i="37"/>
  <c r="X184" i="37"/>
  <c r="X185" i="37" s="1"/>
  <c r="X193" i="37" s="1"/>
  <c r="X194" i="37" s="1"/>
  <c r="X195" i="37" s="1"/>
  <c r="W47" i="37"/>
  <c r="W48" i="37" s="1"/>
  <c r="W199" i="37"/>
  <c r="X46" i="37"/>
  <c r="Z36" i="37"/>
  <c r="Y37" i="37"/>
  <c r="Y38" i="37" s="1"/>
  <c r="W91" i="5"/>
  <c r="W100" i="5"/>
  <c r="W40" i="27"/>
  <c r="W31" i="27"/>
  <c r="W40" i="26"/>
  <c r="W31" i="26"/>
  <c r="X25" i="27"/>
  <c r="X85" i="5"/>
  <c r="Y41" i="7"/>
  <c r="Y43" i="7" s="1"/>
  <c r="X25" i="26"/>
  <c r="AA27" i="7"/>
  <c r="Z28" i="7"/>
  <c r="Z29" i="7" s="1"/>
  <c r="Z37" i="7" s="1"/>
  <c r="Z38" i="7" s="1"/>
  <c r="Z39" i="7" s="1"/>
  <c r="X31" i="39" l="1"/>
  <c r="X40" i="39"/>
  <c r="Y44" i="37"/>
  <c r="Y25" i="39"/>
  <c r="Z183" i="37"/>
  <c r="Y184" i="37"/>
  <c r="Y185" i="37" s="1"/>
  <c r="Y193" i="37" s="1"/>
  <c r="Y194" i="37" s="1"/>
  <c r="Y195" i="37" s="1"/>
  <c r="Z134" i="37"/>
  <c r="Y135" i="37"/>
  <c r="Y136" i="37" s="1"/>
  <c r="Y144" i="37" s="1"/>
  <c r="Y145" i="37" s="1"/>
  <c r="Y146" i="37" s="1"/>
  <c r="X47" i="37"/>
  <c r="X48" i="37" s="1"/>
  <c r="X199" i="37"/>
  <c r="Y46" i="37"/>
  <c r="AA36" i="37"/>
  <c r="Z37" i="37"/>
  <c r="Z38" i="37" s="1"/>
  <c r="Y25" i="26"/>
  <c r="Y85" i="5"/>
  <c r="Z41" i="7"/>
  <c r="Z43" i="7" s="1"/>
  <c r="Y25" i="27"/>
  <c r="X91" i="5"/>
  <c r="X100" i="5"/>
  <c r="AA28" i="7"/>
  <c r="AA29" i="7" s="1"/>
  <c r="AA37" i="7" s="1"/>
  <c r="AA38" i="7" s="1"/>
  <c r="AA39" i="7" s="1"/>
  <c r="AB27" i="7"/>
  <c r="X40" i="27"/>
  <c r="X31" i="27"/>
  <c r="X31" i="26"/>
  <c r="X40" i="26"/>
  <c r="Y31" i="39" l="1"/>
  <c r="Y40" i="39"/>
  <c r="Z44" i="37"/>
  <c r="Z25" i="39"/>
  <c r="AA134" i="37"/>
  <c r="Z135" i="37"/>
  <c r="Z136" i="37" s="1"/>
  <c r="Z144" i="37" s="1"/>
  <c r="Z145" i="37" s="1"/>
  <c r="Z146" i="37" s="1"/>
  <c r="AA183" i="37"/>
  <c r="Z184" i="37"/>
  <c r="Z185" i="37" s="1"/>
  <c r="Z193" i="37" s="1"/>
  <c r="Z194" i="37" s="1"/>
  <c r="Z195" i="37" s="1"/>
  <c r="Y47" i="37"/>
  <c r="Y48" i="37" s="1"/>
  <c r="Y199" i="37"/>
  <c r="Z46" i="37"/>
  <c r="AB36" i="37"/>
  <c r="AA37" i="37"/>
  <c r="AA38" i="37" s="1"/>
  <c r="AC27" i="7"/>
  <c r="AB28" i="7"/>
  <c r="AB29" i="7" s="1"/>
  <c r="AB37" i="7" s="1"/>
  <c r="AB38" i="7" s="1"/>
  <c r="AB39" i="7" s="1"/>
  <c r="AA41" i="7"/>
  <c r="AA43" i="7" s="1"/>
  <c r="Z25" i="26"/>
  <c r="Z85" i="5"/>
  <c r="Z25" i="27"/>
  <c r="Y40" i="27"/>
  <c r="Y31" i="27"/>
  <c r="Y91" i="5"/>
  <c r="Y100" i="5"/>
  <c r="Y31" i="26"/>
  <c r="Y40" i="26"/>
  <c r="Z31" i="39" l="1"/>
  <c r="Z40" i="39"/>
  <c r="AA44" i="37"/>
  <c r="AA25" i="39"/>
  <c r="AB183" i="37"/>
  <c r="AA184" i="37"/>
  <c r="AA185" i="37" s="1"/>
  <c r="AA193" i="37" s="1"/>
  <c r="AA194" i="37" s="1"/>
  <c r="AA195" i="37" s="1"/>
  <c r="AB134" i="37"/>
  <c r="AA135" i="37"/>
  <c r="AA136" i="37" s="1"/>
  <c r="AA144" i="37" s="1"/>
  <c r="AA145" i="37" s="1"/>
  <c r="AA146" i="37" s="1"/>
  <c r="Z47" i="37"/>
  <c r="Z48" i="37" s="1"/>
  <c r="Z199" i="37"/>
  <c r="AA46" i="37"/>
  <c r="AC36" i="37"/>
  <c r="AB37" i="37"/>
  <c r="AB38" i="37" s="1"/>
  <c r="Z40" i="26"/>
  <c r="Z31" i="26"/>
  <c r="AA25" i="26"/>
  <c r="AA25" i="27"/>
  <c r="AA85" i="5"/>
  <c r="AB41" i="7"/>
  <c r="AB43" i="7" s="1"/>
  <c r="AC28" i="7"/>
  <c r="AC29" i="7" s="1"/>
  <c r="AC37" i="7" s="1"/>
  <c r="AC38" i="7" s="1"/>
  <c r="AC39" i="7" s="1"/>
  <c r="AD27" i="7"/>
  <c r="Z40" i="27"/>
  <c r="Z31" i="27"/>
  <c r="Z91" i="5"/>
  <c r="Z100" i="5"/>
  <c r="AA31" i="39" l="1"/>
  <c r="AA40" i="39"/>
  <c r="AB44" i="37"/>
  <c r="AB25" i="39"/>
  <c r="AC134" i="37"/>
  <c r="AB135" i="37"/>
  <c r="AB136" i="37" s="1"/>
  <c r="AB144" i="37" s="1"/>
  <c r="AB145" i="37" s="1"/>
  <c r="AB146" i="37" s="1"/>
  <c r="AC183" i="37"/>
  <c r="AB184" i="37"/>
  <c r="AB185" i="37" s="1"/>
  <c r="AB193" i="37" s="1"/>
  <c r="AB194" i="37" s="1"/>
  <c r="AB195" i="37" s="1"/>
  <c r="AA47" i="37"/>
  <c r="AA48" i="37" s="1"/>
  <c r="AA199" i="37"/>
  <c r="AB46" i="37"/>
  <c r="AD36" i="37"/>
  <c r="AC37" i="37"/>
  <c r="AC38" i="37" s="1"/>
  <c r="AD28" i="7"/>
  <c r="AD29" i="7" s="1"/>
  <c r="AD37" i="7" s="1"/>
  <c r="AD38" i="7" s="1"/>
  <c r="AD39" i="7" s="1"/>
  <c r="AE27" i="7"/>
  <c r="AB85" i="5"/>
  <c r="AB25" i="26"/>
  <c r="AC41" i="7"/>
  <c r="AC43" i="7" s="1"/>
  <c r="AB25" i="27"/>
  <c r="AA91" i="5"/>
  <c r="AA100" i="5"/>
  <c r="AA40" i="27"/>
  <c r="AA31" i="27"/>
  <c r="AA31" i="26"/>
  <c r="AA40" i="26"/>
  <c r="AB31" i="39" l="1"/>
  <c r="AB40" i="39"/>
  <c r="AC44" i="37"/>
  <c r="AC25" i="39"/>
  <c r="AD183" i="37"/>
  <c r="AC184" i="37"/>
  <c r="AC185" i="37" s="1"/>
  <c r="AC193" i="37" s="1"/>
  <c r="AC194" i="37" s="1"/>
  <c r="AC195" i="37" s="1"/>
  <c r="AD134" i="37"/>
  <c r="AC135" i="37"/>
  <c r="AC136" i="37" s="1"/>
  <c r="AC144" i="37" s="1"/>
  <c r="AC145" i="37" s="1"/>
  <c r="AC146" i="37" s="1"/>
  <c r="AB47" i="37"/>
  <c r="AB48" i="37" s="1"/>
  <c r="AB199" i="37"/>
  <c r="AC46" i="37"/>
  <c r="AE36" i="37"/>
  <c r="AD37" i="37"/>
  <c r="AD38" i="37" s="1"/>
  <c r="AB40" i="27"/>
  <c r="AB31" i="27"/>
  <c r="AB40" i="26"/>
  <c r="AB31" i="26"/>
  <c r="AB91" i="5"/>
  <c r="AB100" i="5"/>
  <c r="AF27" i="7"/>
  <c r="AE28" i="7"/>
  <c r="AE29" i="7" s="1"/>
  <c r="AE37" i="7" s="1"/>
  <c r="AE38" i="7" s="1"/>
  <c r="AE39" i="7" s="1"/>
  <c r="AC85" i="5"/>
  <c r="AC25" i="27"/>
  <c r="AC25" i="26"/>
  <c r="AD41" i="7"/>
  <c r="AD43" i="7" s="1"/>
  <c r="AC31" i="39" l="1"/>
  <c r="AC40" i="39"/>
  <c r="AD44" i="37"/>
  <c r="AD25" i="39"/>
  <c r="AE134" i="37"/>
  <c r="AD135" i="37"/>
  <c r="AD136" i="37" s="1"/>
  <c r="AD144" i="37" s="1"/>
  <c r="AD145" i="37" s="1"/>
  <c r="AD146" i="37" s="1"/>
  <c r="AE183" i="37"/>
  <c r="AD184" i="37"/>
  <c r="AD185" i="37" s="1"/>
  <c r="AD193" i="37" s="1"/>
  <c r="AD194" i="37" s="1"/>
  <c r="AD195" i="37" s="1"/>
  <c r="AC47" i="37"/>
  <c r="AC48" i="37" s="1"/>
  <c r="AC199" i="37"/>
  <c r="AD46" i="37"/>
  <c r="AF36" i="37"/>
  <c r="AE37" i="37"/>
  <c r="AE38" i="37" s="1"/>
  <c r="AD85" i="5"/>
  <c r="AE41" i="7"/>
  <c r="AE43" i="7" s="1"/>
  <c r="AD25" i="27"/>
  <c r="AD25" i="26"/>
  <c r="AC40" i="26"/>
  <c r="AC31" i="26"/>
  <c r="AC31" i="27"/>
  <c r="AC40" i="27"/>
  <c r="AC91" i="5"/>
  <c r="AC100" i="5"/>
  <c r="AF28" i="7"/>
  <c r="AF29" i="7" s="1"/>
  <c r="AF37" i="7" s="1"/>
  <c r="AF38" i="7" s="1"/>
  <c r="AF39" i="7" s="1"/>
  <c r="AG27" i="7"/>
  <c r="AD31" i="39" l="1"/>
  <c r="AD40" i="39"/>
  <c r="AE44" i="37"/>
  <c r="AE25" i="39"/>
  <c r="AD199" i="37"/>
  <c r="AD47" i="37"/>
  <c r="AD48" i="37" s="1"/>
  <c r="AF183" i="37"/>
  <c r="AE184" i="37"/>
  <c r="AE185" i="37" s="1"/>
  <c r="AE193" i="37" s="1"/>
  <c r="AE194" i="37" s="1"/>
  <c r="AE195" i="37" s="1"/>
  <c r="AF134" i="37"/>
  <c r="AE135" i="37"/>
  <c r="AE136" i="37" s="1"/>
  <c r="AE144" i="37" s="1"/>
  <c r="AE145" i="37" s="1"/>
  <c r="AE146" i="37" s="1"/>
  <c r="AE46" i="37"/>
  <c r="AG36" i="37"/>
  <c r="AF37" i="37"/>
  <c r="AF38" i="37" s="1"/>
  <c r="AD40" i="27"/>
  <c r="AD31" i="27"/>
  <c r="AD100" i="5"/>
  <c r="AD91" i="5"/>
  <c r="AH27" i="7"/>
  <c r="AG28" i="7"/>
  <c r="AG29" i="7" s="1"/>
  <c r="AG37" i="7" s="1"/>
  <c r="AG38" i="7" s="1"/>
  <c r="AG39" i="7" s="1"/>
  <c r="AE25" i="26"/>
  <c r="AF41" i="7"/>
  <c r="AF43" i="7" s="1"/>
  <c r="AE25" i="27"/>
  <c r="AE85" i="5"/>
  <c r="AD31" i="26"/>
  <c r="AD40" i="26"/>
  <c r="AE31" i="39" l="1"/>
  <c r="AE40" i="39"/>
  <c r="AF44" i="37"/>
  <c r="AF46" i="37" s="1"/>
  <c r="AF25" i="39"/>
  <c r="AE199" i="37"/>
  <c r="AE47" i="37"/>
  <c r="AE48" i="37" s="1"/>
  <c r="AG134" i="37"/>
  <c r="AF135" i="37"/>
  <c r="AF136" i="37" s="1"/>
  <c r="AF144" i="37" s="1"/>
  <c r="AF145" i="37" s="1"/>
  <c r="AF146" i="37" s="1"/>
  <c r="AG183" i="37"/>
  <c r="AF184" i="37"/>
  <c r="AF185" i="37" s="1"/>
  <c r="AF193" i="37" s="1"/>
  <c r="AF194" i="37" s="1"/>
  <c r="AF195" i="37" s="1"/>
  <c r="AH36" i="37"/>
  <c r="AG37" i="37"/>
  <c r="AH28" i="7"/>
  <c r="AH29" i="7" s="1"/>
  <c r="AH37" i="7" s="1"/>
  <c r="AH38" i="7" s="1"/>
  <c r="AH39" i="7" s="1"/>
  <c r="AI27" i="7"/>
  <c r="AE100" i="5"/>
  <c r="AE91" i="5"/>
  <c r="AE40" i="27"/>
  <c r="AE31" i="27"/>
  <c r="AE40" i="26"/>
  <c r="AE31" i="26"/>
  <c r="AF25" i="26"/>
  <c r="AG41" i="7"/>
  <c r="AG43" i="7" s="1"/>
  <c r="AF25" i="27"/>
  <c r="AF85" i="5"/>
  <c r="AF31" i="39" l="1"/>
  <c r="AF40" i="39"/>
  <c r="AG44" i="37"/>
  <c r="AG25" i="39"/>
  <c r="AF199" i="37"/>
  <c r="AF47" i="37"/>
  <c r="AF48" i="37" s="1"/>
  <c r="AH183" i="37"/>
  <c r="AG184" i="37"/>
  <c r="AG185" i="37" s="1"/>
  <c r="AG193" i="37" s="1"/>
  <c r="AG194" i="37" s="1"/>
  <c r="AG195" i="37" s="1"/>
  <c r="AH134" i="37"/>
  <c r="AG135" i="37"/>
  <c r="AG136" i="37" s="1"/>
  <c r="AG144" i="37" s="1"/>
  <c r="AG145" i="37" s="1"/>
  <c r="AG146" i="37" s="1"/>
  <c r="AG38" i="37"/>
  <c r="AG46" i="37" s="1"/>
  <c r="AI36" i="37"/>
  <c r="AH37" i="37"/>
  <c r="AH38" i="37" s="1"/>
  <c r="AF40" i="26"/>
  <c r="AF31" i="26"/>
  <c r="AF91" i="5"/>
  <c r="AF100" i="5"/>
  <c r="AI28" i="7"/>
  <c r="AI29" i="7" s="1"/>
  <c r="AI37" i="7" s="1"/>
  <c r="AI38" i="7" s="1"/>
  <c r="AI39" i="7" s="1"/>
  <c r="AJ27" i="7"/>
  <c r="AF31" i="27"/>
  <c r="AF40" i="27"/>
  <c r="AH41" i="7"/>
  <c r="AH43" i="7" s="1"/>
  <c r="AG25" i="27"/>
  <c r="AG85" i="5"/>
  <c r="AG25" i="26"/>
  <c r="AG31" i="39" l="1"/>
  <c r="AG40" i="39"/>
  <c r="AH44" i="37"/>
  <c r="AH25" i="39"/>
  <c r="AG199" i="37"/>
  <c r="AG47" i="37"/>
  <c r="AG48" i="37" s="1"/>
  <c r="AI134" i="37"/>
  <c r="AH135" i="37"/>
  <c r="AH136" i="37" s="1"/>
  <c r="AH144" i="37" s="1"/>
  <c r="AH145" i="37" s="1"/>
  <c r="AH146" i="37" s="1"/>
  <c r="AI183" i="37"/>
  <c r="AH184" i="37"/>
  <c r="AH185" i="37" s="1"/>
  <c r="AH193" i="37" s="1"/>
  <c r="AH194" i="37" s="1"/>
  <c r="AH195" i="37" s="1"/>
  <c r="AH46" i="37"/>
  <c r="AJ36" i="37"/>
  <c r="AI37" i="37"/>
  <c r="AI38" i="37" s="1"/>
  <c r="AG91" i="5"/>
  <c r="AG100" i="5"/>
  <c r="AG31" i="27"/>
  <c r="AG40" i="27"/>
  <c r="AG40" i="26"/>
  <c r="AG31" i="26"/>
  <c r="AJ28" i="7"/>
  <c r="AJ29" i="7" s="1"/>
  <c r="AJ37" i="7" s="1"/>
  <c r="AJ38" i="7" s="1"/>
  <c r="AJ39" i="7" s="1"/>
  <c r="AK27" i="7"/>
  <c r="AH25" i="26"/>
  <c r="AH85" i="5"/>
  <c r="AI41" i="7"/>
  <c r="AI43" i="7" s="1"/>
  <c r="AH25" i="27"/>
  <c r="AH31" i="39" l="1"/>
  <c r="AH40" i="39"/>
  <c r="AI44" i="37"/>
  <c r="AI25" i="39"/>
  <c r="AH199" i="37"/>
  <c r="AH47" i="37"/>
  <c r="AH48" i="37" s="1"/>
  <c r="AJ183" i="37"/>
  <c r="AI184" i="37"/>
  <c r="AI185" i="37" s="1"/>
  <c r="AI193" i="37" s="1"/>
  <c r="AI194" i="37" s="1"/>
  <c r="AI195" i="37" s="1"/>
  <c r="AJ134" i="37"/>
  <c r="AI135" i="37"/>
  <c r="AI136" i="37" s="1"/>
  <c r="AI144" i="37" s="1"/>
  <c r="AI145" i="37" s="1"/>
  <c r="AI146" i="37" s="1"/>
  <c r="AI46" i="37"/>
  <c r="AK36" i="37"/>
  <c r="AJ37" i="37"/>
  <c r="AJ38" i="37" s="1"/>
  <c r="AH40" i="26"/>
  <c r="AH31" i="26"/>
  <c r="AL27" i="7"/>
  <c r="AK28" i="7"/>
  <c r="AK29" i="7" s="1"/>
  <c r="AK37" i="7" s="1"/>
  <c r="AK38" i="7" s="1"/>
  <c r="AK39" i="7" s="1"/>
  <c r="AH31" i="27"/>
  <c r="AH40" i="27"/>
  <c r="AH91" i="5"/>
  <c r="AH100" i="5"/>
  <c r="AI85" i="5"/>
  <c r="AI25" i="26"/>
  <c r="AJ41" i="7"/>
  <c r="AJ43" i="7" s="1"/>
  <c r="AI25" i="27"/>
  <c r="AI31" i="39" l="1"/>
  <c r="AI40" i="39"/>
  <c r="AJ44" i="37"/>
  <c r="AJ46" i="37" s="1"/>
  <c r="AJ25" i="39"/>
  <c r="AI199" i="37"/>
  <c r="AI47" i="37"/>
  <c r="AI48" i="37" s="1"/>
  <c r="AK134" i="37"/>
  <c r="AJ135" i="37"/>
  <c r="AJ136" i="37" s="1"/>
  <c r="AJ144" i="37" s="1"/>
  <c r="AJ145" i="37" s="1"/>
  <c r="AJ146" i="37" s="1"/>
  <c r="AK183" i="37"/>
  <c r="AJ184" i="37"/>
  <c r="AJ185" i="37" s="1"/>
  <c r="AJ193" i="37" s="1"/>
  <c r="AJ194" i="37" s="1"/>
  <c r="AJ195" i="37" s="1"/>
  <c r="AL36" i="37"/>
  <c r="AK37" i="37"/>
  <c r="AK38" i="37" s="1"/>
  <c r="AJ25" i="27"/>
  <c r="AK41" i="7"/>
  <c r="AK43" i="7" s="1"/>
  <c r="AJ85" i="5"/>
  <c r="AJ25" i="26"/>
  <c r="AM27" i="7"/>
  <c r="AL28" i="7"/>
  <c r="AL29" i="7" s="1"/>
  <c r="AL37" i="7" s="1"/>
  <c r="AL38" i="7" s="1"/>
  <c r="AL39" i="7" s="1"/>
  <c r="AI31" i="27"/>
  <c r="AI40" i="27"/>
  <c r="AI31" i="26"/>
  <c r="AI40" i="26"/>
  <c r="AI91" i="5"/>
  <c r="AI100" i="5"/>
  <c r="AJ31" i="39" l="1"/>
  <c r="AJ40" i="39"/>
  <c r="AK44" i="37"/>
  <c r="AK25" i="39"/>
  <c r="AJ199" i="37"/>
  <c r="AJ47" i="37"/>
  <c r="AJ48" i="37" s="1"/>
  <c r="AL183" i="37"/>
  <c r="AK184" i="37"/>
  <c r="AK185" i="37" s="1"/>
  <c r="AK193" i="37" s="1"/>
  <c r="AK194" i="37" s="1"/>
  <c r="AK195" i="37" s="1"/>
  <c r="AL134" i="37"/>
  <c r="AK135" i="37"/>
  <c r="AK136" i="37" s="1"/>
  <c r="AK144" i="37" s="1"/>
  <c r="AK145" i="37" s="1"/>
  <c r="AK146" i="37" s="1"/>
  <c r="AK46" i="37"/>
  <c r="AM36" i="37"/>
  <c r="AL37" i="37"/>
  <c r="AL38" i="37" s="1"/>
  <c r="AL41" i="7"/>
  <c r="AL43" i="7" s="1"/>
  <c r="AK25" i="26"/>
  <c r="AK25" i="27"/>
  <c r="AK85" i="5"/>
  <c r="AM28" i="7"/>
  <c r="AM29" i="7" s="1"/>
  <c r="AM37" i="7" s="1"/>
  <c r="AM38" i="7" s="1"/>
  <c r="AM39" i="7" s="1"/>
  <c r="AN27" i="7"/>
  <c r="AJ31" i="26"/>
  <c r="AJ40" i="26"/>
  <c r="AJ91" i="5"/>
  <c r="AJ100" i="5"/>
  <c r="AJ31" i="27"/>
  <c r="AJ40" i="27"/>
  <c r="AK31" i="39" l="1"/>
  <c r="AK40" i="39"/>
  <c r="AL44" i="37"/>
  <c r="AL25" i="39"/>
  <c r="AK199" i="37"/>
  <c r="AK47" i="37"/>
  <c r="AK48" i="37" s="1"/>
  <c r="AM134" i="37"/>
  <c r="AL135" i="37"/>
  <c r="AL136" i="37" s="1"/>
  <c r="AL144" i="37" s="1"/>
  <c r="AL145" i="37" s="1"/>
  <c r="AL146" i="37" s="1"/>
  <c r="AM183" i="37"/>
  <c r="AL184" i="37"/>
  <c r="AL185" i="37" s="1"/>
  <c r="AL193" i="37" s="1"/>
  <c r="AL194" i="37" s="1"/>
  <c r="AL195" i="37" s="1"/>
  <c r="AL46" i="37"/>
  <c r="AN36" i="37"/>
  <c r="AM37" i="37"/>
  <c r="AM38" i="37" s="1"/>
  <c r="AN28" i="7"/>
  <c r="AN29" i="7" s="1"/>
  <c r="AN37" i="7" s="1"/>
  <c r="AN38" i="7" s="1"/>
  <c r="AN39" i="7" s="1"/>
  <c r="AO27" i="7"/>
  <c r="AL25" i="27"/>
  <c r="AL25" i="26"/>
  <c r="AL85" i="5"/>
  <c r="AM41" i="7"/>
  <c r="AM43" i="7" s="1"/>
  <c r="AK91" i="5"/>
  <c r="AK100" i="5"/>
  <c r="AK31" i="27"/>
  <c r="AK40" i="27"/>
  <c r="AK31" i="26"/>
  <c r="AK40" i="26"/>
  <c r="AL31" i="39" l="1"/>
  <c r="AL40" i="39"/>
  <c r="AM44" i="37"/>
  <c r="AM25" i="39"/>
  <c r="AL199" i="37"/>
  <c r="AL47" i="37"/>
  <c r="AL48" i="37" s="1"/>
  <c r="AN183" i="37"/>
  <c r="AM184" i="37"/>
  <c r="AM185" i="37" s="1"/>
  <c r="AM193" i="37" s="1"/>
  <c r="AM194" i="37" s="1"/>
  <c r="AM195" i="37" s="1"/>
  <c r="AN134" i="37"/>
  <c r="AM135" i="37"/>
  <c r="AM136" i="37" s="1"/>
  <c r="AM144" i="37" s="1"/>
  <c r="AM145" i="37" s="1"/>
  <c r="AM146" i="37" s="1"/>
  <c r="AM46" i="37"/>
  <c r="AO36" i="37"/>
  <c r="AO37" i="37" s="1"/>
  <c r="AO38" i="37" s="1"/>
  <c r="AN37" i="37"/>
  <c r="AN38" i="37" s="1"/>
  <c r="AL91" i="5"/>
  <c r="AL100" i="5"/>
  <c r="AL31" i="26"/>
  <c r="AL40" i="26"/>
  <c r="AL31" i="27"/>
  <c r="AL40" i="27"/>
  <c r="AP27" i="7"/>
  <c r="AO28" i="7"/>
  <c r="AO29" i="7" s="1"/>
  <c r="AO37" i="7" s="1"/>
  <c r="AO38" i="7" s="1"/>
  <c r="AO39" i="7" s="1"/>
  <c r="AM25" i="26"/>
  <c r="AM25" i="27"/>
  <c r="AM85" i="5"/>
  <c r="AN41" i="7"/>
  <c r="AN43" i="7" s="1"/>
  <c r="AM31" i="39" l="1"/>
  <c r="AM40" i="39"/>
  <c r="AN44" i="37"/>
  <c r="AN25" i="39"/>
  <c r="AM199" i="37"/>
  <c r="AM47" i="37"/>
  <c r="AM48" i="37" s="1"/>
  <c r="AO134" i="37"/>
  <c r="AO135" i="37" s="1"/>
  <c r="AO136" i="37" s="1"/>
  <c r="AO144" i="37" s="1"/>
  <c r="AO145" i="37" s="1"/>
  <c r="AO146" i="37" s="1"/>
  <c r="AN135" i="37"/>
  <c r="AN136" i="37" s="1"/>
  <c r="AN144" i="37" s="1"/>
  <c r="AN145" i="37" s="1"/>
  <c r="AN146" i="37" s="1"/>
  <c r="AO183" i="37"/>
  <c r="AO184" i="37" s="1"/>
  <c r="AO185" i="37" s="1"/>
  <c r="AO193" i="37" s="1"/>
  <c r="AO194" i="37" s="1"/>
  <c r="AO195" i="37" s="1"/>
  <c r="AN184" i="37"/>
  <c r="AN185" i="37" s="1"/>
  <c r="AN193" i="37" s="1"/>
  <c r="AN194" i="37" s="1"/>
  <c r="AN195" i="37" s="1"/>
  <c r="AN46" i="37"/>
  <c r="AM91" i="5"/>
  <c r="AM100" i="5"/>
  <c r="AM31" i="27"/>
  <c r="AM40" i="27"/>
  <c r="AM31" i="26"/>
  <c r="AM40" i="26"/>
  <c r="AN25" i="26"/>
  <c r="AN85" i="5"/>
  <c r="AO41" i="7"/>
  <c r="AO43" i="7" s="1"/>
  <c r="AN25" i="27"/>
  <c r="AQ27" i="7"/>
  <c r="AP28" i="7"/>
  <c r="AP29" i="7" s="1"/>
  <c r="AP37" i="7" s="1"/>
  <c r="AP38" i="7" s="1"/>
  <c r="AP39" i="7" s="1"/>
  <c r="AN31" i="39" l="1"/>
  <c r="AN40" i="39"/>
  <c r="AO44" i="37"/>
  <c r="AO25" i="39"/>
  <c r="AN199" i="37"/>
  <c r="AN47" i="37"/>
  <c r="AN48" i="37" s="1"/>
  <c r="AO46" i="37"/>
  <c r="AN31" i="27"/>
  <c r="AN40" i="27"/>
  <c r="AP41" i="7"/>
  <c r="AP43" i="7" s="1"/>
  <c r="AO25" i="26"/>
  <c r="AO25" i="27"/>
  <c r="AO85" i="5"/>
  <c r="AN31" i="26"/>
  <c r="AN40" i="26"/>
  <c r="AR27" i="7"/>
  <c r="AQ28" i="7"/>
  <c r="AQ29" i="7" s="1"/>
  <c r="AQ37" i="7" s="1"/>
  <c r="AQ38" i="7" s="1"/>
  <c r="AQ39" i="7" s="1"/>
  <c r="AQ41" i="7" s="1"/>
  <c r="AQ43" i="7" s="1"/>
  <c r="AN91" i="5"/>
  <c r="AN100" i="5"/>
  <c r="AO31" i="39" l="1"/>
  <c r="AO40" i="39"/>
  <c r="AO199" i="37"/>
  <c r="AO47" i="37"/>
  <c r="AO48" i="37" s="1"/>
  <c r="AO31" i="26"/>
  <c r="AO40" i="26"/>
  <c r="AO91" i="5"/>
  <c r="AO100" i="5"/>
  <c r="AO31" i="27"/>
  <c r="AO40" i="27"/>
  <c r="AS27" i="7"/>
  <c r="AR28" i="7"/>
  <c r="AR29" i="7" s="1"/>
  <c r="AR37" i="7" s="1"/>
  <c r="AR38" i="7" s="1"/>
  <c r="AR39" i="7" s="1"/>
  <c r="AR41" i="7" s="1"/>
  <c r="AR43" i="7" s="1"/>
  <c r="AS28" i="7" l="1"/>
  <c r="AS29" i="7" s="1"/>
  <c r="AS37" i="7" s="1"/>
  <c r="AS38" i="7" s="1"/>
  <c r="AS39" i="7" s="1"/>
  <c r="AS41" i="7" s="1"/>
  <c r="AS43" i="7" s="1"/>
  <c r="AT27" i="7"/>
  <c r="AT28" i="7" l="1"/>
  <c r="AT29" i="7" s="1"/>
  <c r="AT37" i="7" s="1"/>
  <c r="AT38" i="7" s="1"/>
  <c r="AT39" i="7" s="1"/>
  <c r="AT41" i="7" s="1"/>
  <c r="AT43" i="7" s="1"/>
  <c r="AU27" i="7"/>
  <c r="AV27" i="7" l="1"/>
  <c r="AU28" i="7"/>
  <c r="AU29" i="7" s="1"/>
  <c r="AU37" i="7" s="1"/>
  <c r="AU38" i="7" s="1"/>
  <c r="AU39" i="7" s="1"/>
  <c r="AU41" i="7" s="1"/>
  <c r="AU43" i="7" s="1"/>
  <c r="AW27" i="7" l="1"/>
  <c r="AV28" i="7"/>
  <c r="AV29" i="7" s="1"/>
  <c r="AV37" i="7" s="1"/>
  <c r="AV38" i="7" s="1"/>
  <c r="AV39" i="7" s="1"/>
  <c r="AV41" i="7" s="1"/>
  <c r="AV43" i="7" s="1"/>
  <c r="AW28" i="7" l="1"/>
  <c r="AW29" i="7" s="1"/>
  <c r="AW37" i="7" s="1"/>
  <c r="AW38" i="7" s="1"/>
  <c r="AW39" i="7" s="1"/>
  <c r="AW41" i="7" s="1"/>
  <c r="AW43" i="7" s="1"/>
  <c r="AX27" i="7"/>
  <c r="AX28" i="7" l="1"/>
  <c r="AX29" i="7" s="1"/>
  <c r="AX37" i="7" s="1"/>
  <c r="AX38" i="7" s="1"/>
  <c r="AX39" i="7" s="1"/>
  <c r="AX41" i="7" s="1"/>
  <c r="AX43" i="7" s="1"/>
  <c r="AY27" i="7"/>
  <c r="AZ27" i="7" l="1"/>
  <c r="AY28" i="7"/>
  <c r="AY29" i="7" s="1"/>
  <c r="AY37" i="7" s="1"/>
  <c r="AY38" i="7" s="1"/>
  <c r="AY39" i="7" s="1"/>
  <c r="AY41" i="7" s="1"/>
  <c r="AY43" i="7" s="1"/>
  <c r="AZ28" i="7" l="1"/>
  <c r="AZ29" i="7" s="1"/>
  <c r="AZ37" i="7" s="1"/>
  <c r="AZ38" i="7" s="1"/>
  <c r="AZ39" i="7" s="1"/>
  <c r="AZ41" i="7" s="1"/>
  <c r="AZ43" i="7" s="1"/>
  <c r="BA27" i="7"/>
  <c r="BA28" i="7" l="1"/>
  <c r="BA29" i="7" s="1"/>
  <c r="BA37" i="7" s="1"/>
  <c r="BA38" i="7" s="1"/>
  <c r="BA39" i="7" s="1"/>
  <c r="BA41" i="7" s="1"/>
  <c r="BA43" i="7" s="1"/>
  <c r="BB27" i="7"/>
  <c r="BB28" i="7" l="1"/>
  <c r="BB29" i="7" s="1"/>
  <c r="BB37" i="7" s="1"/>
  <c r="BB38" i="7" s="1"/>
  <c r="BB39" i="7" s="1"/>
  <c r="BB41" i="7" s="1"/>
  <c r="BB43" i="7" s="1"/>
  <c r="BC27" i="7"/>
  <c r="BD27" i="7" l="1"/>
  <c r="BC28" i="7"/>
  <c r="BC29" i="7" s="1"/>
  <c r="BC37" i="7" s="1"/>
  <c r="BC38" i="7" s="1"/>
  <c r="BC39" i="7" s="1"/>
  <c r="BC41" i="7" s="1"/>
  <c r="BC43" i="7" s="1"/>
  <c r="BD28" i="7" l="1"/>
  <c r="BD29" i="7" s="1"/>
  <c r="BD37" i="7" s="1"/>
  <c r="BD38" i="7" s="1"/>
  <c r="BD39" i="7" s="1"/>
  <c r="BD41" i="7" s="1"/>
  <c r="BD43" i="7" s="1"/>
  <c r="BE27" i="7"/>
  <c r="BE28" i="7" l="1"/>
  <c r="BE29" i="7" s="1"/>
  <c r="BE37" i="7" s="1"/>
  <c r="BE38" i="7" s="1"/>
  <c r="BE39" i="7" s="1"/>
  <c r="BE41" i="7" s="1"/>
  <c r="BE43" i="7" s="1"/>
  <c r="BF27" i="7"/>
  <c r="BG27" i="7" l="1"/>
  <c r="BF28" i="7"/>
  <c r="BF29" i="7" s="1"/>
  <c r="BF37" i="7" s="1"/>
  <c r="BF38" i="7" s="1"/>
  <c r="BF39" i="7" s="1"/>
  <c r="BF41" i="7" s="1"/>
  <c r="BF43" i="7" s="1"/>
  <c r="BH27" i="7" l="1"/>
  <c r="BG28" i="7"/>
  <c r="BG29" i="7" s="1"/>
  <c r="BG37" i="7" s="1"/>
  <c r="BG38" i="7" s="1"/>
  <c r="BG39" i="7" s="1"/>
  <c r="BG41" i="7" s="1"/>
  <c r="BG43" i="7" s="1"/>
  <c r="BI27" i="7" l="1"/>
  <c r="BH28" i="7"/>
  <c r="BH29" i="7" s="1"/>
  <c r="BH37" i="7" s="1"/>
  <c r="BH38" i="7" s="1"/>
  <c r="BH39" i="7" s="1"/>
  <c r="BH41" i="7" s="1"/>
  <c r="BH43" i="7" s="1"/>
  <c r="BI28" i="7" l="1"/>
  <c r="BI29" i="7" s="1"/>
  <c r="BI37" i="7" s="1"/>
  <c r="BI38" i="7" s="1"/>
  <c r="BI39" i="7" s="1"/>
  <c r="BI41" i="7" s="1"/>
  <c r="BI43" i="7" s="1"/>
  <c r="BJ27" i="7"/>
  <c r="BJ28" i="7" l="1"/>
  <c r="BJ29" i="7" s="1"/>
  <c r="BJ37" i="7" s="1"/>
  <c r="BJ38" i="7" s="1"/>
  <c r="BJ39" i="7" s="1"/>
  <c r="BJ41" i="7" s="1"/>
  <c r="BJ43" i="7" s="1"/>
  <c r="BK27" i="7"/>
  <c r="BK28" i="7" l="1"/>
  <c r="BK29" i="7" s="1"/>
  <c r="BK37" i="7" s="1"/>
  <c r="BK38" i="7" s="1"/>
  <c r="BK39" i="7" s="1"/>
  <c r="BK41" i="7" s="1"/>
  <c r="BK43" i="7" s="1"/>
  <c r="BL27" i="7"/>
  <c r="BM27" i="7" l="1"/>
  <c r="BL28" i="7"/>
  <c r="BL29" i="7" s="1"/>
  <c r="BL37" i="7" s="1"/>
  <c r="BL38" i="7" s="1"/>
  <c r="BL39" i="7" s="1"/>
  <c r="BL41" i="7" s="1"/>
  <c r="BL43" i="7" s="1"/>
  <c r="BN27" i="7" l="1"/>
  <c r="BM28" i="7"/>
  <c r="BM29" i="7" s="1"/>
  <c r="BM37" i="7" s="1"/>
  <c r="BM38" i="7" s="1"/>
  <c r="BM39" i="7" s="1"/>
  <c r="BM41" i="7" s="1"/>
  <c r="BM43" i="7" s="1"/>
  <c r="BN28" i="7" l="1"/>
  <c r="BN29" i="7" s="1"/>
  <c r="BN37" i="7" s="1"/>
  <c r="BN38" i="7" s="1"/>
  <c r="BN39" i="7" s="1"/>
  <c r="BN41" i="7" s="1"/>
  <c r="BN43" i="7" s="1"/>
  <c r="BO27" i="7"/>
  <c r="BO28" i="7" l="1"/>
  <c r="BO29" i="7" s="1"/>
  <c r="BO37" i="7" s="1"/>
  <c r="BO38" i="7" s="1"/>
  <c r="BO39" i="7" s="1"/>
  <c r="BO41" i="7" s="1"/>
  <c r="BO43" i="7" s="1"/>
  <c r="BP27" i="7"/>
  <c r="BP28" i="7" l="1"/>
  <c r="BP29" i="7" s="1"/>
  <c r="BP37" i="7" s="1"/>
  <c r="BP38" i="7" s="1"/>
  <c r="BP39" i="7" s="1"/>
  <c r="BP41" i="7" s="1"/>
  <c r="BP43" i="7" s="1"/>
  <c r="BQ27" i="7"/>
  <c r="BQ28" i="7" l="1"/>
  <c r="BQ29" i="7" s="1"/>
  <c r="BQ37" i="7" s="1"/>
  <c r="BQ38" i="7" s="1"/>
  <c r="BQ39" i="7" s="1"/>
  <c r="BQ41" i="7" s="1"/>
  <c r="BQ43" i="7" s="1"/>
  <c r="BR27" i="7"/>
  <c r="BR28" i="7" l="1"/>
  <c r="BR29" i="7" s="1"/>
  <c r="BR37" i="7" s="1"/>
  <c r="BR38" i="7" s="1"/>
  <c r="BR39" i="7" s="1"/>
  <c r="BR41" i="7" s="1"/>
  <c r="BR43" i="7" s="1"/>
  <c r="BS27" i="7"/>
  <c r="BS28" i="7" l="1"/>
  <c r="BS29" i="7" s="1"/>
  <c r="BS37" i="7" s="1"/>
  <c r="BS38" i="7" s="1"/>
  <c r="BS39" i="7" s="1"/>
  <c r="BS41" i="7" s="1"/>
  <c r="BS43" i="7" s="1"/>
  <c r="BT27" i="7"/>
  <c r="BT28" i="7" l="1"/>
  <c r="BT29" i="7" s="1"/>
  <c r="BT37" i="7" s="1"/>
  <c r="BT38" i="7" s="1"/>
  <c r="BT39" i="7" s="1"/>
  <c r="BT41" i="7" s="1"/>
  <c r="BU27" i="7"/>
  <c r="BU28" i="7" l="1"/>
  <c r="BU29" i="7" s="1"/>
  <c r="BU37" i="7" s="1"/>
  <c r="BU38" i="7" s="1"/>
  <c r="BU39" i="7" s="1"/>
  <c r="BU41" i="7" s="1"/>
  <c r="BU43" i="7" s="1"/>
  <c r="BV27" i="7"/>
  <c r="BT43" i="7"/>
  <c r="BW27" i="7" l="1"/>
  <c r="BV28" i="7"/>
  <c r="BV29" i="7" s="1"/>
  <c r="BV37" i="7" s="1"/>
  <c r="BV38" i="7" s="1"/>
  <c r="BV39" i="7" s="1"/>
  <c r="BV41" i="7" s="1"/>
  <c r="BV43" i="7" l="1"/>
  <c r="BX27" i="7"/>
  <c r="BW28" i="7"/>
  <c r="BW29" i="7" s="1"/>
  <c r="BW37" i="7" s="1"/>
  <c r="BW38" i="7" s="1"/>
  <c r="BW39" i="7" s="1"/>
  <c r="BW41" i="7" s="1"/>
  <c r="BW43" i="7" s="1"/>
  <c r="BY27" i="7" l="1"/>
  <c r="BX28" i="7"/>
  <c r="BX29" i="7" s="1"/>
  <c r="BX37" i="7" s="1"/>
  <c r="BX38" i="7" s="1"/>
  <c r="BX39" i="7" s="1"/>
  <c r="BX41" i="7" s="1"/>
  <c r="BX43" i="7" l="1"/>
  <c r="BY28" i="7"/>
  <c r="BY29" i="7" s="1"/>
  <c r="BY37" i="7" s="1"/>
  <c r="BY38" i="7" s="1"/>
  <c r="BY39" i="7" s="1"/>
  <c r="BY41" i="7" s="1"/>
  <c r="BY43" i="7" s="1"/>
  <c r="BZ27" i="7"/>
  <c r="CA27" i="7" l="1"/>
  <c r="CA28" i="7" s="1"/>
  <c r="CA29" i="7" s="1"/>
  <c r="CA37" i="7" s="1"/>
  <c r="CA38" i="7" s="1"/>
  <c r="CA39" i="7" s="1"/>
  <c r="CA41" i="7" s="1"/>
  <c r="CA43" i="7" s="1"/>
  <c r="BZ28" i="7"/>
  <c r="BZ29" i="7" s="1"/>
  <c r="BZ37" i="7" s="1"/>
  <c r="BZ38" i="7" s="1"/>
  <c r="BZ39" i="7" s="1"/>
  <c r="BZ41" i="7" s="1"/>
  <c r="BZ43" i="7" s="1"/>
  <c r="C15" i="7" l="1"/>
  <c r="M42" i="37"/>
  <c r="M46" i="37" s="1"/>
  <c r="M47" i="37" l="1"/>
  <c r="M48" i="37" s="1"/>
  <c r="M199" i="37"/>
  <c r="B201" i="37" l="1"/>
  <c r="C201" i="37" l="1"/>
  <c r="D201" i="37" l="1"/>
  <c r="E201" i="37" l="1"/>
  <c r="F201" i="37" l="1"/>
  <c r="B208" i="37" s="1"/>
  <c r="F205" i="37" l="1"/>
  <c r="D208" i="37"/>
  <c r="H209" i="37"/>
  <c r="G201" i="37"/>
  <c r="H201" i="37" l="1"/>
  <c r="I201" i="37" l="1"/>
  <c r="J201" i="37" l="1"/>
  <c r="K201" i="37" l="1"/>
  <c r="L201" i="37" l="1"/>
  <c r="M201" i="37" l="1"/>
  <c r="N201" i="37" l="1"/>
  <c r="O201" i="37" l="1"/>
  <c r="P201" i="37" l="1"/>
  <c r="Q201" i="37" l="1"/>
  <c r="R201" i="37" l="1"/>
  <c r="S201" i="37" l="1"/>
  <c r="T201" i="37" l="1"/>
  <c r="U201" i="37" l="1"/>
  <c r="V201" i="37" l="1"/>
  <c r="W201" i="37" l="1"/>
  <c r="X201" i="37" l="1"/>
  <c r="Y201" i="37" l="1"/>
  <c r="Z201" i="37" l="1"/>
  <c r="AA201" i="37" l="1"/>
  <c r="AB201" i="37" l="1"/>
  <c r="AC201" i="37" l="1"/>
  <c r="AD201" i="37"/>
  <c r="AE201" i="37" l="1"/>
  <c r="AF201" i="37" l="1"/>
  <c r="AG201" i="37" l="1"/>
  <c r="AH201" i="37" l="1"/>
  <c r="AI201" i="37" l="1"/>
  <c r="AJ201" i="37" l="1"/>
  <c r="AK201" i="37" l="1"/>
  <c r="AL201" i="37" l="1"/>
  <c r="AM201" i="37" l="1"/>
  <c r="AO201" i="37" l="1"/>
  <c r="AN201" i="37"/>
  <c r="B202" i="37" l="1"/>
  <c r="C202" i="37" l="1"/>
  <c r="D202" i="37" l="1"/>
  <c r="E202" i="37" l="1"/>
  <c r="F202" i="37" l="1"/>
  <c r="B209" i="37" s="1"/>
  <c r="H205" i="37" l="1"/>
  <c r="F209" i="37"/>
  <c r="D209" i="37"/>
  <c r="G202" i="37"/>
  <c r="H202" i="37" l="1"/>
  <c r="I202" i="37" l="1"/>
  <c r="J202" i="37" l="1"/>
  <c r="K202" i="37" l="1"/>
  <c r="L202" i="37" l="1"/>
  <c r="M202" i="37" l="1"/>
  <c r="N202" i="37" l="1"/>
  <c r="O202" i="37" l="1"/>
  <c r="P202" i="37" l="1"/>
  <c r="Q202" i="37" l="1"/>
  <c r="R202" i="37" l="1"/>
  <c r="S202" i="37" l="1"/>
  <c r="T202" i="37" l="1"/>
  <c r="U202" i="37" l="1"/>
  <c r="V202" i="37" l="1"/>
  <c r="W202" i="37" l="1"/>
  <c r="X202" i="37" l="1"/>
  <c r="Y202" i="37" l="1"/>
  <c r="Z202" i="37" l="1"/>
  <c r="AA202" i="37" l="1"/>
  <c r="AB202" i="37" l="1"/>
  <c r="AC202" i="37" l="1"/>
  <c r="AD202" i="37"/>
  <c r="AE202" i="37" l="1"/>
  <c r="AF202" i="37" l="1"/>
  <c r="AG202" i="37" l="1"/>
  <c r="AH202" i="37" l="1"/>
  <c r="AI202" i="37" l="1"/>
  <c r="AJ202" i="37" l="1"/>
  <c r="AK202" i="37" l="1"/>
  <c r="AL202" i="37" l="1"/>
  <c r="AM202" i="37" l="1"/>
  <c r="AO202" i="37" l="1"/>
  <c r="AN202" i="37"/>
  <c r="C66" i="37" l="1"/>
  <c r="C64" i="37"/>
  <c r="C73" i="37" l="1"/>
  <c r="C77" i="37"/>
  <c r="D64" i="37"/>
  <c r="C79" i="37"/>
  <c r="C93" i="37"/>
  <c r="C81" i="37"/>
  <c r="C71" i="37"/>
  <c r="C74" i="37"/>
  <c r="D66" i="37"/>
  <c r="E66" i="37" l="1"/>
  <c r="D74" i="37"/>
  <c r="D71" i="37"/>
  <c r="C72" i="37"/>
  <c r="D93" i="37"/>
  <c r="E64" i="37"/>
  <c r="D79" i="37"/>
  <c r="D77" i="37"/>
  <c r="D73" i="37"/>
  <c r="D81" i="37"/>
  <c r="F64" i="37" l="1"/>
  <c r="E73" i="37"/>
  <c r="E81" i="37"/>
  <c r="E79" i="37"/>
  <c r="E93" i="37"/>
  <c r="E77" i="37"/>
  <c r="D72" i="37"/>
  <c r="F66" i="37"/>
  <c r="E74" i="37"/>
  <c r="E71" i="37"/>
  <c r="F71" i="37" l="1"/>
  <c r="F74" i="37"/>
  <c r="F93" i="37"/>
  <c r="F79" i="37"/>
  <c r="F73" i="37"/>
  <c r="F81" i="37"/>
  <c r="F77" i="37"/>
  <c r="E72" i="37"/>
  <c r="F72" i="37" l="1"/>
  <c r="G66" i="37" l="1"/>
  <c r="G64" i="37"/>
  <c r="H64" i="37" l="1"/>
  <c r="G77" i="37"/>
  <c r="G93" i="37"/>
  <c r="G73" i="37"/>
  <c r="G81" i="37"/>
  <c r="G79" i="37"/>
  <c r="G71" i="37"/>
  <c r="G74" i="37"/>
  <c r="H66" i="37"/>
  <c r="H71" i="37" l="1"/>
  <c r="H74" i="37"/>
  <c r="I66" i="37"/>
  <c r="G72" i="37"/>
  <c r="H77" i="37"/>
  <c r="H93" i="37"/>
  <c r="H79" i="37"/>
  <c r="H81" i="37"/>
  <c r="H73" i="37"/>
  <c r="I64" i="37"/>
  <c r="I77" i="37" l="1"/>
  <c r="I93" i="37"/>
  <c r="I73" i="37"/>
  <c r="J64" i="37"/>
  <c r="I79" i="37"/>
  <c r="I81" i="37"/>
  <c r="I71" i="37"/>
  <c r="I74" i="37"/>
  <c r="J66" i="37"/>
  <c r="H72" i="37"/>
  <c r="J93" i="37" l="1"/>
  <c r="J73" i="37"/>
  <c r="J77" i="37"/>
  <c r="J79" i="37"/>
  <c r="J81" i="37"/>
  <c r="K64" i="37"/>
  <c r="J74" i="37"/>
  <c r="J71" i="37"/>
  <c r="K66" i="37"/>
  <c r="I72" i="37"/>
  <c r="J72" i="37" l="1"/>
  <c r="K74" i="37"/>
  <c r="K71" i="37"/>
  <c r="L66" i="37"/>
  <c r="L64" i="37"/>
  <c r="K93" i="37"/>
  <c r="K77" i="37"/>
  <c r="K79" i="37"/>
  <c r="K81" i="37"/>
  <c r="K73" i="37"/>
  <c r="L71" i="37" l="1"/>
  <c r="M66" i="37"/>
  <c r="L74" i="37"/>
  <c r="K72" i="37"/>
  <c r="L77" i="37"/>
  <c r="M64" i="37"/>
  <c r="L93" i="37"/>
  <c r="L79" i="37"/>
  <c r="L81" i="37"/>
  <c r="L73" i="37"/>
  <c r="M77" i="37" l="1"/>
  <c r="M93" i="37"/>
  <c r="M73" i="37"/>
  <c r="M81" i="37"/>
  <c r="M79" i="37"/>
  <c r="N64" i="37"/>
  <c r="N66" i="37"/>
  <c r="M71" i="37"/>
  <c r="M74" i="37"/>
  <c r="L72" i="37"/>
  <c r="N93" i="37" l="1"/>
  <c r="N81" i="37"/>
  <c r="N73" i="37"/>
  <c r="N77" i="37"/>
  <c r="N79" i="37"/>
  <c r="O64" i="37"/>
  <c r="M72" i="37"/>
  <c r="N71" i="37"/>
  <c r="N74" i="37"/>
  <c r="O66" i="37"/>
  <c r="O71" i="37" l="1"/>
  <c r="O74" i="37"/>
  <c r="P66" i="37"/>
  <c r="N72" i="37"/>
  <c r="O81" i="37"/>
  <c r="O73" i="37"/>
  <c r="O93" i="37"/>
  <c r="O79" i="37"/>
  <c r="O77" i="37"/>
  <c r="P64" i="37"/>
  <c r="P74" i="37" l="1"/>
  <c r="P71" i="37"/>
  <c r="Q66" i="37"/>
  <c r="O72" i="37"/>
  <c r="P79" i="37"/>
  <c r="P73" i="37"/>
  <c r="P81" i="37"/>
  <c r="P93" i="37"/>
  <c r="P77" i="37"/>
  <c r="Q64" i="37"/>
  <c r="P72" i="37" l="1"/>
  <c r="Q79" i="37"/>
  <c r="Q81" i="37"/>
  <c r="Q77" i="37"/>
  <c r="Q73" i="37"/>
  <c r="Q93" i="37"/>
  <c r="R64" i="37"/>
  <c r="Q74" i="37"/>
  <c r="R66" i="37"/>
  <c r="Q71" i="37"/>
  <c r="R81" i="37" l="1"/>
  <c r="R79" i="37"/>
  <c r="R73" i="37"/>
  <c r="R93" i="37"/>
  <c r="R77" i="37"/>
  <c r="S64" i="37"/>
  <c r="Q72" i="37"/>
  <c r="R71" i="37"/>
  <c r="R74" i="37"/>
  <c r="S66" i="37"/>
  <c r="R72" i="37" l="1"/>
  <c r="S74" i="37"/>
  <c r="S71" i="37"/>
  <c r="T66" i="37"/>
  <c r="S73" i="37"/>
  <c r="S93" i="37"/>
  <c r="S77" i="37"/>
  <c r="S81" i="37"/>
  <c r="S79" i="37"/>
  <c r="T64" i="37"/>
  <c r="T71" i="37" l="1"/>
  <c r="T74" i="37"/>
  <c r="U66" i="37"/>
  <c r="U64" i="37"/>
  <c r="T81" i="37"/>
  <c r="T73" i="37"/>
  <c r="T93" i="37"/>
  <c r="T77" i="37"/>
  <c r="T79" i="37"/>
  <c r="S72" i="37"/>
  <c r="U79" i="37" l="1"/>
  <c r="V64" i="37"/>
  <c r="U77" i="37"/>
  <c r="U81" i="37"/>
  <c r="U73" i="37"/>
  <c r="U93" i="37"/>
  <c r="U71" i="37"/>
  <c r="U74" i="37"/>
  <c r="V66" i="37"/>
  <c r="T72" i="37"/>
  <c r="V71" i="37" l="1"/>
  <c r="V74" i="37"/>
  <c r="W66" i="37"/>
  <c r="V77" i="37"/>
  <c r="V81" i="37"/>
  <c r="V93" i="37"/>
  <c r="V73" i="37"/>
  <c r="V79" i="37"/>
  <c r="W64" i="37"/>
  <c r="U72" i="37"/>
  <c r="W79" i="37" l="1"/>
  <c r="W81" i="37"/>
  <c r="W73" i="37"/>
  <c r="W93" i="37"/>
  <c r="W77" i="37"/>
  <c r="X64" i="37"/>
  <c r="W74" i="37"/>
  <c r="W71" i="37"/>
  <c r="X66" i="37"/>
  <c r="V72" i="37"/>
  <c r="W72" i="37" l="1"/>
  <c r="X74" i="37"/>
  <c r="X71" i="37"/>
  <c r="Y66" i="37"/>
  <c r="X93" i="37"/>
  <c r="X77" i="37"/>
  <c r="X81" i="37"/>
  <c r="X79" i="37"/>
  <c r="X73" i="37"/>
  <c r="Y64" i="37"/>
  <c r="X72" i="37" l="1"/>
  <c r="Y77" i="37"/>
  <c r="Y81" i="37"/>
  <c r="Y73" i="37"/>
  <c r="Y79" i="37"/>
  <c r="Y93" i="37"/>
  <c r="Z64" i="37"/>
  <c r="Y71" i="37"/>
  <c r="Y74" i="37"/>
  <c r="Z66" i="37"/>
  <c r="Y72" i="37" l="1"/>
  <c r="Z81" i="37"/>
  <c r="Z79" i="37"/>
  <c r="Z73" i="37"/>
  <c r="Z77" i="37"/>
  <c r="AA64" i="37"/>
  <c r="Z93" i="37"/>
  <c r="AA66" i="37"/>
  <c r="Z74" i="37"/>
  <c r="Z71" i="37"/>
  <c r="Z72" i="37" l="1"/>
  <c r="AA73" i="37"/>
  <c r="AA77" i="37"/>
  <c r="AA93" i="37"/>
  <c r="AA81" i="37"/>
  <c r="AA79" i="37"/>
  <c r="AB64" i="37"/>
  <c r="AB66" i="37"/>
  <c r="AA71" i="37"/>
  <c r="AA74" i="37"/>
  <c r="AA72" i="37" l="1"/>
  <c r="AC66" i="37"/>
  <c r="AB74" i="37"/>
  <c r="AB71" i="37"/>
  <c r="AB77" i="37"/>
  <c r="AB79" i="37"/>
  <c r="AB81" i="37"/>
  <c r="AC64" i="37"/>
  <c r="AB93" i="37"/>
  <c r="AB73" i="37"/>
  <c r="AC74" i="37" l="1"/>
  <c r="AC71" i="37"/>
  <c r="AD66" i="37"/>
  <c r="AC73" i="37"/>
  <c r="AC77" i="37"/>
  <c r="AC93" i="37"/>
  <c r="AC81" i="37"/>
  <c r="AC79" i="37"/>
  <c r="AD64" i="37"/>
  <c r="AD73" i="37" s="1"/>
  <c r="AB72" i="37"/>
  <c r="AD77" i="37" l="1"/>
  <c r="AD93" i="37"/>
  <c r="AD79" i="37"/>
  <c r="AD81" i="37"/>
  <c r="AE64" i="37"/>
  <c r="AE73" i="37" s="1"/>
  <c r="AD74" i="37"/>
  <c r="AD71" i="37"/>
  <c r="AE66" i="37"/>
  <c r="AC72" i="37"/>
  <c r="AD72" i="37" l="1"/>
  <c r="AE71" i="37"/>
  <c r="AE74" i="37"/>
  <c r="AF66" i="37"/>
  <c r="AE93" i="37"/>
  <c r="AE77" i="37"/>
  <c r="AE81" i="37"/>
  <c r="AE79" i="37"/>
  <c r="AF64" i="37"/>
  <c r="AF73" i="37" s="1"/>
  <c r="AF74" i="37" l="1"/>
  <c r="AG66" i="37"/>
  <c r="AF71" i="37"/>
  <c r="AE72" i="37"/>
  <c r="AF77" i="37"/>
  <c r="AF81" i="37"/>
  <c r="AF79" i="37"/>
  <c r="AF93" i="37"/>
  <c r="AG64" i="37"/>
  <c r="AG73" i="37" s="1"/>
  <c r="AF72" i="37" l="1"/>
  <c r="AG74" i="37"/>
  <c r="AG71" i="37"/>
  <c r="AH66" i="37"/>
  <c r="AG79" i="37"/>
  <c r="AH64" i="37"/>
  <c r="AH73" i="37" s="1"/>
  <c r="AG93" i="37"/>
  <c r="AG81" i="37"/>
  <c r="AG77" i="37"/>
  <c r="AH74" i="37" l="1"/>
  <c r="AH71" i="37"/>
  <c r="AI66" i="37"/>
  <c r="AI64" i="37"/>
  <c r="AI73" i="37" s="1"/>
  <c r="AH93" i="37"/>
  <c r="AH77" i="37"/>
  <c r="AH81" i="37"/>
  <c r="AH79" i="37"/>
  <c r="AG72" i="37"/>
  <c r="AJ64" i="37" l="1"/>
  <c r="AJ73" i="37" s="1"/>
  <c r="AI93" i="37"/>
  <c r="AI77" i="37"/>
  <c r="AI79" i="37"/>
  <c r="AI81" i="37"/>
  <c r="AI74" i="37"/>
  <c r="AI71" i="37"/>
  <c r="AJ66" i="37"/>
  <c r="AH72" i="37"/>
  <c r="AJ74" i="37" l="1"/>
  <c r="AJ71" i="37"/>
  <c r="AK66" i="37"/>
  <c r="AI72" i="37"/>
  <c r="AJ79" i="37"/>
  <c r="AJ81" i="37"/>
  <c r="AJ93" i="37"/>
  <c r="AJ77" i="37"/>
  <c r="AK64" i="37"/>
  <c r="AK73" i="37" s="1"/>
  <c r="AK74" i="37" l="1"/>
  <c r="AK71" i="37"/>
  <c r="AL66" i="37"/>
  <c r="AK77" i="37"/>
  <c r="AK93" i="37"/>
  <c r="AK79" i="37"/>
  <c r="AK81" i="37"/>
  <c r="AL64" i="37"/>
  <c r="AL73" i="37" s="1"/>
  <c r="AJ72" i="37"/>
  <c r="AL77" i="37" l="1"/>
  <c r="AL79" i="37"/>
  <c r="AL81" i="37"/>
  <c r="AL93" i="37"/>
  <c r="AM64" i="37"/>
  <c r="AM73" i="37" s="1"/>
  <c r="AL71" i="37"/>
  <c r="AL74" i="37"/>
  <c r="AM66" i="37"/>
  <c r="AK72" i="37"/>
  <c r="AM93" i="37" l="1"/>
  <c r="AM79" i="37"/>
  <c r="AM81" i="37"/>
  <c r="AM77" i="37"/>
  <c r="AN64" i="37"/>
  <c r="AN73" i="37" s="1"/>
  <c r="AM71" i="37"/>
  <c r="AM74" i="37"/>
  <c r="AN66" i="37"/>
  <c r="AL72" i="37"/>
  <c r="AM72" i="37" l="1"/>
  <c r="AN74" i="37"/>
  <c r="AO66" i="37"/>
  <c r="AN71" i="37"/>
  <c r="AN81" i="37"/>
  <c r="AN93" i="37"/>
  <c r="AN77" i="37"/>
  <c r="AN79" i="37"/>
  <c r="AO64" i="37"/>
  <c r="AO73" i="37" s="1"/>
  <c r="AN72" i="37" l="1"/>
  <c r="AO74" i="37"/>
  <c r="AO71" i="37"/>
  <c r="AI89" i="37" s="1"/>
  <c r="AO79" i="37"/>
  <c r="AO81" i="37"/>
  <c r="B85" i="37" s="1"/>
  <c r="C85" i="37" s="1"/>
  <c r="D85" i="37" s="1"/>
  <c r="E85" i="37" s="1"/>
  <c r="F85" i="37" s="1"/>
  <c r="G85" i="37" s="1"/>
  <c r="H85" i="37" s="1"/>
  <c r="I85" i="37" s="1"/>
  <c r="J85" i="37" s="1"/>
  <c r="K85" i="37" s="1"/>
  <c r="L85" i="37" s="1"/>
  <c r="M85" i="37" s="1"/>
  <c r="N85" i="37" s="1"/>
  <c r="O85" i="37" s="1"/>
  <c r="P85" i="37" s="1"/>
  <c r="Q85" i="37" s="1"/>
  <c r="R85" i="37" s="1"/>
  <c r="S85" i="37" s="1"/>
  <c r="T85" i="37" s="1"/>
  <c r="U85" i="37" s="1"/>
  <c r="V85" i="37" s="1"/>
  <c r="W85" i="37" s="1"/>
  <c r="X85" i="37" s="1"/>
  <c r="Y85" i="37" s="1"/>
  <c r="Z85" i="37" s="1"/>
  <c r="AA85" i="37" s="1"/>
  <c r="AB85" i="37" s="1"/>
  <c r="AC85" i="37" s="1"/>
  <c r="AD85" i="37" s="1"/>
  <c r="AE85" i="37" s="1"/>
  <c r="AF85" i="37" s="1"/>
  <c r="AG85" i="37" s="1"/>
  <c r="AH85" i="37" s="1"/>
  <c r="AI85" i="37" s="1"/>
  <c r="AJ85" i="37" s="1"/>
  <c r="AK85" i="37" s="1"/>
  <c r="AL85" i="37" s="1"/>
  <c r="AM85" i="37" s="1"/>
  <c r="AN85" i="37" s="1"/>
  <c r="AO85" i="37" s="1"/>
  <c r="AO93" i="37"/>
  <c r="AO77" i="37"/>
  <c r="F52" i="37" s="1"/>
  <c r="AJ89" i="37"/>
  <c r="AG89" i="37" l="1"/>
  <c r="AH89" i="37"/>
  <c r="AL89" i="37"/>
  <c r="AN89" i="37"/>
  <c r="AO72" i="37"/>
  <c r="B90" i="37" s="1"/>
  <c r="AO89" i="37"/>
  <c r="G89" i="37"/>
  <c r="I89" i="37"/>
  <c r="E89" i="37"/>
  <c r="F89" i="37"/>
  <c r="D89" i="37"/>
  <c r="B89" i="37"/>
  <c r="C89" i="37"/>
  <c r="H89" i="37"/>
  <c r="J89" i="37"/>
  <c r="L89" i="37"/>
  <c r="K89" i="37"/>
  <c r="P89" i="37"/>
  <c r="N89" i="37"/>
  <c r="M89" i="37"/>
  <c r="O89" i="37"/>
  <c r="Q89" i="37"/>
  <c r="R89" i="37"/>
  <c r="S89" i="37"/>
  <c r="T89" i="37"/>
  <c r="U89" i="37"/>
  <c r="V89" i="37"/>
  <c r="W89" i="37"/>
  <c r="X89" i="37"/>
  <c r="Y89" i="37"/>
  <c r="Z89" i="37"/>
  <c r="AA89" i="37"/>
  <c r="AC89" i="37"/>
  <c r="AB89" i="37"/>
  <c r="AE89" i="37"/>
  <c r="AF89" i="37"/>
  <c r="AD89" i="37"/>
  <c r="AK89" i="37"/>
  <c r="F53" i="37"/>
  <c r="F54" i="37" s="1"/>
  <c r="B84" i="37"/>
  <c r="AM89" i="37"/>
  <c r="D90" i="37" l="1"/>
  <c r="D91" i="37" s="1"/>
  <c r="AO90" i="37"/>
  <c r="AO91" i="37" s="1"/>
  <c r="AK90" i="37"/>
  <c r="AK91" i="37" s="1"/>
  <c r="AA90" i="37"/>
  <c r="AA91" i="37" s="1"/>
  <c r="U90" i="37"/>
  <c r="U91" i="37" s="1"/>
  <c r="AB90" i="37"/>
  <c r="AB91" i="37" s="1"/>
  <c r="W90" i="37"/>
  <c r="W91" i="37" s="1"/>
  <c r="V90" i="37"/>
  <c r="V91" i="37" s="1"/>
  <c r="T90" i="37"/>
  <c r="T91" i="37" s="1"/>
  <c r="P90" i="37"/>
  <c r="P91" i="37" s="1"/>
  <c r="N90" i="37"/>
  <c r="N91" i="37" s="1"/>
  <c r="S90" i="37"/>
  <c r="S91" i="37" s="1"/>
  <c r="Q90" i="37"/>
  <c r="Q91" i="37" s="1"/>
  <c r="AD90" i="37"/>
  <c r="AD91" i="37" s="1"/>
  <c r="L90" i="37"/>
  <c r="L91" i="37" s="1"/>
  <c r="M90" i="37"/>
  <c r="M91" i="37" s="1"/>
  <c r="O90" i="37"/>
  <c r="O91" i="37" s="1"/>
  <c r="AF90" i="37"/>
  <c r="AF91" i="37" s="1"/>
  <c r="AC90" i="37"/>
  <c r="AC91" i="37" s="1"/>
  <c r="G90" i="37"/>
  <c r="G91" i="37" s="1"/>
  <c r="J90" i="37"/>
  <c r="J91" i="37" s="1"/>
  <c r="Z90" i="37"/>
  <c r="Z91" i="37" s="1"/>
  <c r="K90" i="37"/>
  <c r="K91" i="37" s="1"/>
  <c r="Y90" i="37"/>
  <c r="Y91" i="37" s="1"/>
  <c r="X90" i="37"/>
  <c r="X91" i="37" s="1"/>
  <c r="F90" i="37"/>
  <c r="F91" i="37" s="1"/>
  <c r="I90" i="37"/>
  <c r="I91" i="37" s="1"/>
  <c r="E90" i="37"/>
  <c r="E91" i="37" s="1"/>
  <c r="C84" i="37"/>
  <c r="B86" i="37"/>
  <c r="B87" i="37" s="1"/>
  <c r="AJ90" i="37"/>
  <c r="AJ91" i="37" s="1"/>
  <c r="AI90" i="37"/>
  <c r="AI91" i="37" s="1"/>
  <c r="AG90" i="37"/>
  <c r="AG91" i="37" s="1"/>
  <c r="AN90" i="37"/>
  <c r="AN91" i="37" s="1"/>
  <c r="AL90" i="37"/>
  <c r="AL91" i="37" s="1"/>
  <c r="AM90" i="37"/>
  <c r="AM91" i="37" s="1"/>
  <c r="B91" i="37"/>
  <c r="AE90" i="37"/>
  <c r="AE91" i="37" s="1"/>
  <c r="H90" i="37"/>
  <c r="H91" i="37" s="1"/>
  <c r="AH90" i="37"/>
  <c r="AH91" i="37" s="1"/>
  <c r="R90" i="37"/>
  <c r="R91" i="37" s="1"/>
  <c r="C90" i="37"/>
  <c r="C91" i="37" s="1"/>
  <c r="B95" i="37" l="1"/>
  <c r="C86" i="37"/>
  <c r="C87" i="37" s="1"/>
  <c r="C95" i="37" s="1"/>
  <c r="D84" i="37"/>
  <c r="E84" i="37" l="1"/>
  <c r="D86" i="37"/>
  <c r="D87" i="37" s="1"/>
  <c r="D95" i="37" s="1"/>
  <c r="B96" i="37"/>
  <c r="B97" i="37" s="1"/>
  <c r="B200" i="37"/>
  <c r="C96" i="37"/>
  <c r="C97" i="37" s="1"/>
  <c r="C200" i="37"/>
  <c r="D96" i="37" l="1"/>
  <c r="D97" i="37" s="1"/>
  <c r="D200" i="37"/>
  <c r="F84" i="37"/>
  <c r="E86" i="37"/>
  <c r="E87" i="37" s="1"/>
  <c r="E95" i="37" s="1"/>
  <c r="E200" i="37" l="1"/>
  <c r="E96" i="37"/>
  <c r="E97" i="37" s="1"/>
  <c r="F86" i="37"/>
  <c r="F87" i="37" s="1"/>
  <c r="F95" i="37" s="1"/>
  <c r="G84" i="37"/>
  <c r="G86" i="37" l="1"/>
  <c r="G87" i="37" s="1"/>
  <c r="G95" i="37" s="1"/>
  <c r="H84" i="37"/>
  <c r="F96" i="37"/>
  <c r="F97" i="37" s="1"/>
  <c r="F200" i="37"/>
  <c r="B207" i="37" s="1"/>
  <c r="F208" i="37" l="1"/>
  <c r="F206" i="37" s="1"/>
  <c r="H208" i="37"/>
  <c r="H206" i="37" s="1"/>
  <c r="D205" i="37"/>
  <c r="D206" i="37" s="1"/>
  <c r="B206" i="37"/>
  <c r="H86" i="37"/>
  <c r="H87" i="37" s="1"/>
  <c r="H95" i="37" s="1"/>
  <c r="I84" i="37"/>
  <c r="G96" i="37"/>
  <c r="G97" i="37" s="1"/>
  <c r="G200" i="37"/>
  <c r="I206" i="37" l="1"/>
  <c r="H96" i="37"/>
  <c r="H97" i="37" s="1"/>
  <c r="H200" i="37"/>
  <c r="I86" i="37"/>
  <c r="I87" i="37" s="1"/>
  <c r="I95" i="37" s="1"/>
  <c r="J84" i="37"/>
  <c r="H203" i="37" l="1"/>
  <c r="G203" i="37"/>
  <c r="F203" i="37"/>
  <c r="C203" i="37"/>
  <c r="E203" i="37"/>
  <c r="D203" i="37"/>
  <c r="B203" i="37"/>
  <c r="J86" i="37"/>
  <c r="J87" i="37" s="1"/>
  <c r="J95" i="37" s="1"/>
  <c r="K84" i="37"/>
  <c r="I200" i="37"/>
  <c r="I96" i="37"/>
  <c r="I97" i="37" s="1"/>
  <c r="I203" i="37" s="1"/>
  <c r="C24" i="27" l="1"/>
  <c r="C30" i="27" s="1"/>
  <c r="C24" i="39"/>
  <c r="C30" i="39" s="1"/>
  <c r="I24" i="27"/>
  <c r="I30" i="27" s="1"/>
  <c r="I36" i="27" s="1"/>
  <c r="I24" i="39"/>
  <c r="I30" i="39" s="1"/>
  <c r="B24" i="27"/>
  <c r="B30" i="27" s="1"/>
  <c r="C41" i="27" s="1"/>
  <c r="B24" i="39"/>
  <c r="B30" i="39" s="1"/>
  <c r="D24" i="27"/>
  <c r="D30" i="27" s="1"/>
  <c r="D36" i="27" s="1"/>
  <c r="D24" i="39"/>
  <c r="D30" i="39" s="1"/>
  <c r="E24" i="27"/>
  <c r="E30" i="27" s="1"/>
  <c r="E36" i="27" s="1"/>
  <c r="E24" i="39"/>
  <c r="E30" i="39" s="1"/>
  <c r="F24" i="27"/>
  <c r="F30" i="27" s="1"/>
  <c r="F36" i="27" s="1"/>
  <c r="F24" i="39"/>
  <c r="F30" i="39" s="1"/>
  <c r="G24" i="27"/>
  <c r="G30" i="27" s="1"/>
  <c r="H41" i="27" s="1"/>
  <c r="G24" i="39"/>
  <c r="G30" i="39" s="1"/>
  <c r="H24" i="27"/>
  <c r="H30" i="27" s="1"/>
  <c r="H24" i="39"/>
  <c r="H30" i="39" s="1"/>
  <c r="C36" i="27"/>
  <c r="H36" i="27"/>
  <c r="E24" i="26"/>
  <c r="E30" i="26" s="1"/>
  <c r="E84" i="5"/>
  <c r="E90" i="5" s="1"/>
  <c r="H84" i="5"/>
  <c r="H90" i="5" s="1"/>
  <c r="H24" i="26"/>
  <c r="H30" i="26" s="1"/>
  <c r="I24" i="26"/>
  <c r="I30" i="26" s="1"/>
  <c r="I84" i="5"/>
  <c r="I90" i="5" s="1"/>
  <c r="C24" i="26"/>
  <c r="C30" i="26" s="1"/>
  <c r="C84" i="5"/>
  <c r="C90" i="5" s="1"/>
  <c r="F84" i="5"/>
  <c r="F90" i="5" s="1"/>
  <c r="F24" i="26"/>
  <c r="F30" i="26" s="1"/>
  <c r="B24" i="26"/>
  <c r="B30" i="26" s="1"/>
  <c r="B84" i="5"/>
  <c r="B90" i="5" s="1"/>
  <c r="G84" i="5"/>
  <c r="G90" i="5" s="1"/>
  <c r="G24" i="26"/>
  <c r="G30" i="26" s="1"/>
  <c r="D24" i="26"/>
  <c r="D30" i="26" s="1"/>
  <c r="D84" i="5"/>
  <c r="D90" i="5" s="1"/>
  <c r="K86" i="37"/>
  <c r="K87" i="37" s="1"/>
  <c r="K95" i="37" s="1"/>
  <c r="L84" i="37"/>
  <c r="J200" i="37"/>
  <c r="J96" i="37"/>
  <c r="J97" i="37" s="1"/>
  <c r="J203" i="37" s="1"/>
  <c r="J24" i="39" s="1"/>
  <c r="J30" i="39" s="1"/>
  <c r="I41" i="27" l="1"/>
  <c r="E41" i="27"/>
  <c r="G41" i="27"/>
  <c r="F41" i="39"/>
  <c r="F36" i="39"/>
  <c r="E41" i="39"/>
  <c r="E36" i="39"/>
  <c r="D36" i="39"/>
  <c r="D41" i="39"/>
  <c r="J41" i="39"/>
  <c r="J36" i="39"/>
  <c r="B36" i="39"/>
  <c r="B41" i="39"/>
  <c r="F41" i="27"/>
  <c r="I41" i="39"/>
  <c r="I36" i="39"/>
  <c r="G41" i="39"/>
  <c r="G36" i="39"/>
  <c r="G36" i="27"/>
  <c r="B36" i="27"/>
  <c r="H36" i="39"/>
  <c r="H41" i="39"/>
  <c r="C41" i="39"/>
  <c r="C36" i="39"/>
  <c r="D41" i="27"/>
  <c r="B41" i="27"/>
  <c r="J84" i="5"/>
  <c r="J90" i="5" s="1"/>
  <c r="J101" i="5" s="1"/>
  <c r="J24" i="27"/>
  <c r="J30" i="27" s="1"/>
  <c r="J24" i="26"/>
  <c r="J30" i="26" s="1"/>
  <c r="J41" i="26" s="1"/>
  <c r="B101" i="5"/>
  <c r="B96" i="5"/>
  <c r="C101" i="5"/>
  <c r="C96" i="5"/>
  <c r="F41" i="26"/>
  <c r="F36" i="26"/>
  <c r="B41" i="26"/>
  <c r="B36" i="26"/>
  <c r="C41" i="26"/>
  <c r="C36" i="26"/>
  <c r="I36" i="26"/>
  <c r="I41" i="26"/>
  <c r="F101" i="5"/>
  <c r="F96" i="5"/>
  <c r="H36" i="26"/>
  <c r="H41" i="26"/>
  <c r="I96" i="5"/>
  <c r="I101" i="5"/>
  <c r="G96" i="5"/>
  <c r="G101" i="5"/>
  <c r="H96" i="5"/>
  <c r="H101" i="5"/>
  <c r="G41" i="26"/>
  <c r="G36" i="26"/>
  <c r="E101" i="5"/>
  <c r="E96" i="5"/>
  <c r="D96" i="5"/>
  <c r="D101" i="5"/>
  <c r="D41" i="26"/>
  <c r="D36" i="26"/>
  <c r="E36" i="26"/>
  <c r="E41" i="26"/>
  <c r="L86" i="37"/>
  <c r="L87" i="37" s="1"/>
  <c r="L95" i="37" s="1"/>
  <c r="M84" i="37"/>
  <c r="K96" i="37"/>
  <c r="K97" i="37" s="1"/>
  <c r="K203" i="37" s="1"/>
  <c r="K200" i="37"/>
  <c r="K24" i="27" l="1"/>
  <c r="K30" i="27" s="1"/>
  <c r="K24" i="39"/>
  <c r="K30" i="39" s="1"/>
  <c r="J36" i="26"/>
  <c r="J96" i="5"/>
  <c r="J103" i="5" s="1"/>
  <c r="J104" i="5" s="1"/>
  <c r="J106" i="5" s="1"/>
  <c r="K36" i="27"/>
  <c r="K41" i="27"/>
  <c r="J41" i="27"/>
  <c r="J36" i="27"/>
  <c r="K24" i="26"/>
  <c r="K30" i="26" s="1"/>
  <c r="K84" i="5"/>
  <c r="K90" i="5" s="1"/>
  <c r="B103" i="5"/>
  <c r="B104" i="5" s="1"/>
  <c r="B106" i="5" s="1"/>
  <c r="C103" i="5"/>
  <c r="C104" i="5" s="1"/>
  <c r="C106" i="5" s="1"/>
  <c r="E103" i="5"/>
  <c r="E104" i="5" s="1"/>
  <c r="E106" i="5" s="1"/>
  <c r="G103" i="5"/>
  <c r="G104" i="5" s="1"/>
  <c r="G106" i="5" s="1"/>
  <c r="D103" i="5"/>
  <c r="F103" i="5"/>
  <c r="F104" i="5" s="1"/>
  <c r="F106" i="5" s="1"/>
  <c r="H103" i="5"/>
  <c r="H104" i="5" s="1"/>
  <c r="H106" i="5" s="1"/>
  <c r="I103" i="5"/>
  <c r="N84" i="37"/>
  <c r="M86" i="37"/>
  <c r="M87" i="37" s="1"/>
  <c r="M95" i="37" s="1"/>
  <c r="L96" i="37"/>
  <c r="L97" i="37" s="1"/>
  <c r="L203" i="37" s="1"/>
  <c r="L200" i="37"/>
  <c r="K41" i="39" l="1"/>
  <c r="K36" i="39"/>
  <c r="L24" i="27"/>
  <c r="L30" i="27" s="1"/>
  <c r="L36" i="27" s="1"/>
  <c r="L24" i="39"/>
  <c r="L30" i="39" s="1"/>
  <c r="L24" i="26"/>
  <c r="L30" i="26" s="1"/>
  <c r="L84" i="5"/>
  <c r="L90" i="5" s="1"/>
  <c r="K101" i="5"/>
  <c r="K96" i="5"/>
  <c r="K41" i="26"/>
  <c r="K36" i="26"/>
  <c r="I104" i="5"/>
  <c r="I106" i="5" s="1"/>
  <c r="D104" i="5"/>
  <c r="D106" i="5" s="1"/>
  <c r="M200" i="37"/>
  <c r="M96" i="37"/>
  <c r="M97" i="37" s="1"/>
  <c r="M203" i="37" s="1"/>
  <c r="O84" i="37"/>
  <c r="N86" i="37"/>
  <c r="N87" i="37" s="1"/>
  <c r="N95" i="37" s="1"/>
  <c r="L41" i="27" l="1"/>
  <c r="M24" i="27"/>
  <c r="M30" i="27" s="1"/>
  <c r="M24" i="39"/>
  <c r="M30" i="39" s="1"/>
  <c r="L36" i="39"/>
  <c r="L41" i="39"/>
  <c r="K103" i="5"/>
  <c r="K104" i="5" s="1"/>
  <c r="K106" i="5" s="1"/>
  <c r="M41" i="27"/>
  <c r="M36" i="27"/>
  <c r="L96" i="5"/>
  <c r="L101" i="5"/>
  <c r="M24" i="26"/>
  <c r="M30" i="26" s="1"/>
  <c r="M84" i="5"/>
  <c r="M90" i="5" s="1"/>
  <c r="L36" i="26"/>
  <c r="L41" i="26"/>
  <c r="N200" i="37"/>
  <c r="N96" i="37"/>
  <c r="N97" i="37" s="1"/>
  <c r="N203" i="37" s="1"/>
  <c r="P84" i="37"/>
  <c r="O86" i="37"/>
  <c r="O87" i="37" s="1"/>
  <c r="O95" i="37" s="1"/>
  <c r="M36" i="39" l="1"/>
  <c r="M41" i="39"/>
  <c r="N24" i="27"/>
  <c r="N30" i="27" s="1"/>
  <c r="N36" i="27" s="1"/>
  <c r="N24" i="39"/>
  <c r="N30" i="39" s="1"/>
  <c r="M96" i="5"/>
  <c r="M101" i="5"/>
  <c r="N84" i="5"/>
  <c r="N90" i="5" s="1"/>
  <c r="N24" i="26"/>
  <c r="N30" i="26" s="1"/>
  <c r="M41" i="26"/>
  <c r="M36" i="26"/>
  <c r="L103" i="5"/>
  <c r="L104" i="5" s="1"/>
  <c r="L106" i="5" s="1"/>
  <c r="O96" i="37"/>
  <c r="O97" i="37" s="1"/>
  <c r="O203" i="37" s="1"/>
  <c r="O200" i="37"/>
  <c r="P86" i="37"/>
  <c r="P87" i="37" s="1"/>
  <c r="P95" i="37" s="1"/>
  <c r="Q84" i="37"/>
  <c r="N41" i="27" l="1"/>
  <c r="O24" i="27"/>
  <c r="O30" i="27" s="1"/>
  <c r="O41" i="27" s="1"/>
  <c r="O24" i="39"/>
  <c r="O30" i="39" s="1"/>
  <c r="N41" i="39"/>
  <c r="N36" i="39"/>
  <c r="O84" i="5"/>
  <c r="O90" i="5" s="1"/>
  <c r="O24" i="26"/>
  <c r="O30" i="26" s="1"/>
  <c r="N41" i="26"/>
  <c r="N36" i="26"/>
  <c r="N96" i="5"/>
  <c r="N101" i="5"/>
  <c r="M103" i="5"/>
  <c r="M104" i="5" s="1"/>
  <c r="M106" i="5" s="1"/>
  <c r="Q86" i="37"/>
  <c r="Q87" i="37" s="1"/>
  <c r="Q95" i="37" s="1"/>
  <c r="R84" i="37"/>
  <c r="P200" i="37"/>
  <c r="P96" i="37"/>
  <c r="P97" i="37" s="1"/>
  <c r="P203" i="37" s="1"/>
  <c r="O36" i="27" l="1"/>
  <c r="P24" i="27"/>
  <c r="P30" i="27" s="1"/>
  <c r="P41" i="27" s="1"/>
  <c r="P24" i="39"/>
  <c r="P30" i="39" s="1"/>
  <c r="O36" i="39"/>
  <c r="O41" i="39"/>
  <c r="P84" i="5"/>
  <c r="P90" i="5" s="1"/>
  <c r="P24" i="26"/>
  <c r="P30" i="26" s="1"/>
  <c r="N103" i="5"/>
  <c r="N104" i="5" s="1"/>
  <c r="N106" i="5" s="1"/>
  <c r="O41" i="26"/>
  <c r="O36" i="26"/>
  <c r="O96" i="5"/>
  <c r="O101" i="5"/>
  <c r="S84" i="37"/>
  <c r="R86" i="37"/>
  <c r="R87" i="37" s="1"/>
  <c r="R95" i="37" s="1"/>
  <c r="Q96" i="37"/>
  <c r="Q97" i="37" s="1"/>
  <c r="Q203" i="37" s="1"/>
  <c r="Q200" i="37"/>
  <c r="P36" i="27" l="1"/>
  <c r="Q24" i="27"/>
  <c r="Q30" i="27" s="1"/>
  <c r="Q41" i="27" s="1"/>
  <c r="Q24" i="39"/>
  <c r="Q30" i="39" s="1"/>
  <c r="P41" i="39"/>
  <c r="P36" i="39"/>
  <c r="Q36" i="27"/>
  <c r="P96" i="5"/>
  <c r="P101" i="5"/>
  <c r="Q24" i="26"/>
  <c r="Q30" i="26" s="1"/>
  <c r="Q84" i="5"/>
  <c r="Q90" i="5" s="1"/>
  <c r="O103" i="5"/>
  <c r="O104" i="5" s="1"/>
  <c r="O106" i="5" s="1"/>
  <c r="P36" i="26"/>
  <c r="P41" i="26"/>
  <c r="R96" i="37"/>
  <c r="R97" i="37" s="1"/>
  <c r="R203" i="37" s="1"/>
  <c r="R200" i="37"/>
  <c r="T84" i="37"/>
  <c r="S86" i="37"/>
  <c r="S87" i="37" s="1"/>
  <c r="S95" i="37" s="1"/>
  <c r="R24" i="27" l="1"/>
  <c r="R30" i="27" s="1"/>
  <c r="R24" i="39"/>
  <c r="R30" i="39" s="1"/>
  <c r="R36" i="39" s="1"/>
  <c r="Q41" i="39"/>
  <c r="Q36" i="39"/>
  <c r="R36" i="27"/>
  <c r="R41" i="27"/>
  <c r="Q101" i="5"/>
  <c r="Q96" i="5"/>
  <c r="P103" i="5"/>
  <c r="P104" i="5" s="1"/>
  <c r="P106" i="5" s="1"/>
  <c r="R24" i="26"/>
  <c r="R30" i="26" s="1"/>
  <c r="R84" i="5"/>
  <c r="R90" i="5" s="1"/>
  <c r="Q41" i="26"/>
  <c r="Q36" i="26"/>
  <c r="S200" i="37"/>
  <c r="S96" i="37"/>
  <c r="S97" i="37" s="1"/>
  <c r="S203" i="37" s="1"/>
  <c r="U84" i="37"/>
  <c r="T86" i="37"/>
  <c r="T87" i="37" s="1"/>
  <c r="T95" i="37" s="1"/>
  <c r="R41" i="39" l="1"/>
  <c r="S24" i="27"/>
  <c r="S30" i="27" s="1"/>
  <c r="S41" i="27" s="1"/>
  <c r="S24" i="39"/>
  <c r="S30" i="39" s="1"/>
  <c r="Q103" i="5"/>
  <c r="Q104" i="5" s="1"/>
  <c r="Q106" i="5" s="1"/>
  <c r="S36" i="27"/>
  <c r="R41" i="26"/>
  <c r="R36" i="26"/>
  <c r="S84" i="5"/>
  <c r="S90" i="5" s="1"/>
  <c r="S24" i="26"/>
  <c r="S30" i="26" s="1"/>
  <c r="R96" i="5"/>
  <c r="R101" i="5"/>
  <c r="T96" i="37"/>
  <c r="T97" i="37" s="1"/>
  <c r="T203" i="37" s="1"/>
  <c r="T200" i="37"/>
  <c r="U86" i="37"/>
  <c r="U87" i="37" s="1"/>
  <c r="U95" i="37" s="1"/>
  <c r="V84" i="37"/>
  <c r="T24" i="27" l="1"/>
  <c r="T30" i="27" s="1"/>
  <c r="T24" i="39"/>
  <c r="T30" i="39" s="1"/>
  <c r="S36" i="39"/>
  <c r="S41" i="39"/>
  <c r="T41" i="27"/>
  <c r="T36" i="27"/>
  <c r="R103" i="5"/>
  <c r="R104" i="5" s="1"/>
  <c r="R106" i="5" s="1"/>
  <c r="T84" i="5"/>
  <c r="T90" i="5" s="1"/>
  <c r="T24" i="26"/>
  <c r="T30" i="26" s="1"/>
  <c r="S36" i="26"/>
  <c r="S41" i="26"/>
  <c r="S101" i="5"/>
  <c r="S96" i="5"/>
  <c r="W84" i="37"/>
  <c r="V86" i="37"/>
  <c r="V87" i="37" s="1"/>
  <c r="V95" i="37" s="1"/>
  <c r="U96" i="37"/>
  <c r="U97" i="37" s="1"/>
  <c r="U203" i="37" s="1"/>
  <c r="U200" i="37"/>
  <c r="U24" i="27" l="1"/>
  <c r="U30" i="27" s="1"/>
  <c r="U24" i="39"/>
  <c r="U30" i="39" s="1"/>
  <c r="T41" i="39"/>
  <c r="T36" i="39"/>
  <c r="S103" i="5"/>
  <c r="S104" i="5" s="1"/>
  <c r="S106" i="5" s="1"/>
  <c r="U36" i="27"/>
  <c r="U41" i="27"/>
  <c r="U24" i="26"/>
  <c r="U30" i="26" s="1"/>
  <c r="U84" i="5"/>
  <c r="U90" i="5" s="1"/>
  <c r="T36" i="26"/>
  <c r="T41" i="26"/>
  <c r="T96" i="5"/>
  <c r="T101" i="5"/>
  <c r="V200" i="37"/>
  <c r="V96" i="37"/>
  <c r="V97" i="37" s="1"/>
  <c r="V203" i="37" s="1"/>
  <c r="X84" i="37"/>
  <c r="W86" i="37"/>
  <c r="W87" i="37" s="1"/>
  <c r="W95" i="37" s="1"/>
  <c r="U36" i="39" l="1"/>
  <c r="U41" i="39"/>
  <c r="V24" i="27"/>
  <c r="V30" i="27" s="1"/>
  <c r="V41" i="27" s="1"/>
  <c r="V24" i="39"/>
  <c r="V30" i="39" s="1"/>
  <c r="V84" i="5"/>
  <c r="V90" i="5" s="1"/>
  <c r="V24" i="26"/>
  <c r="V30" i="26" s="1"/>
  <c r="T103" i="5"/>
  <c r="T104" i="5" s="1"/>
  <c r="T106" i="5" s="1"/>
  <c r="U101" i="5"/>
  <c r="U96" i="5"/>
  <c r="U36" i="26"/>
  <c r="U41" i="26"/>
  <c r="W96" i="37"/>
  <c r="W97" i="37" s="1"/>
  <c r="W203" i="37" s="1"/>
  <c r="W200" i="37"/>
  <c r="X86" i="37"/>
  <c r="X87" i="37" s="1"/>
  <c r="X95" i="37" s="1"/>
  <c r="Y84" i="37"/>
  <c r="V36" i="27" l="1"/>
  <c r="W24" i="27"/>
  <c r="W30" i="27" s="1"/>
  <c r="W41" i="27" s="1"/>
  <c r="W24" i="39"/>
  <c r="W30" i="39" s="1"/>
  <c r="V36" i="39"/>
  <c r="V41" i="39"/>
  <c r="W84" i="5"/>
  <c r="W90" i="5" s="1"/>
  <c r="W24" i="26"/>
  <c r="W30" i="26" s="1"/>
  <c r="U103" i="5"/>
  <c r="U104" i="5" s="1"/>
  <c r="U106" i="5" s="1"/>
  <c r="V41" i="26"/>
  <c r="V36" i="26"/>
  <c r="V96" i="5"/>
  <c r="V101" i="5"/>
  <c r="Y86" i="37"/>
  <c r="Y87" i="37" s="1"/>
  <c r="Y95" i="37" s="1"/>
  <c r="Z84" i="37"/>
  <c r="X96" i="37"/>
  <c r="X97" i="37" s="1"/>
  <c r="X203" i="37" s="1"/>
  <c r="X200" i="37"/>
  <c r="W36" i="27" l="1"/>
  <c r="X24" i="27"/>
  <c r="X30" i="27" s="1"/>
  <c r="X41" i="27" s="1"/>
  <c r="X24" i="39"/>
  <c r="X30" i="39" s="1"/>
  <c r="W36" i="39"/>
  <c r="W41" i="39"/>
  <c r="X84" i="5"/>
  <c r="X90" i="5" s="1"/>
  <c r="X24" i="26"/>
  <c r="X30" i="26" s="1"/>
  <c r="V103" i="5"/>
  <c r="V104" i="5" s="1"/>
  <c r="V106" i="5" s="1"/>
  <c r="W41" i="26"/>
  <c r="W36" i="26"/>
  <c r="W101" i="5"/>
  <c r="W96" i="5"/>
  <c r="Z86" i="37"/>
  <c r="Z87" i="37" s="1"/>
  <c r="Z95" i="37" s="1"/>
  <c r="AA84" i="37"/>
  <c r="Y200" i="37"/>
  <c r="Y96" i="37"/>
  <c r="Y97" i="37" s="1"/>
  <c r="Y203" i="37" s="1"/>
  <c r="X36" i="27" l="1"/>
  <c r="X36" i="39"/>
  <c r="X41" i="39"/>
  <c r="Y24" i="27"/>
  <c r="Y30" i="27" s="1"/>
  <c r="Y41" i="27" s="1"/>
  <c r="Y24" i="39"/>
  <c r="Y30" i="39" s="1"/>
  <c r="Y24" i="26"/>
  <c r="Y30" i="26" s="1"/>
  <c r="Y84" i="5"/>
  <c r="Y90" i="5" s="1"/>
  <c r="W103" i="5"/>
  <c r="W104" i="5" s="1"/>
  <c r="W106" i="5" s="1"/>
  <c r="X41" i="26"/>
  <c r="X36" i="26"/>
  <c r="X96" i="5"/>
  <c r="X101" i="5"/>
  <c r="AA86" i="37"/>
  <c r="AA87" i="37" s="1"/>
  <c r="AA95" i="37" s="1"/>
  <c r="AB84" i="37"/>
  <c r="Z96" i="37"/>
  <c r="Z97" i="37" s="1"/>
  <c r="Z203" i="37" s="1"/>
  <c r="Z200" i="37"/>
  <c r="Y36" i="27" l="1"/>
  <c r="Y36" i="39"/>
  <c r="Y41" i="39"/>
  <c r="Z24" i="27"/>
  <c r="Z30" i="27" s="1"/>
  <c r="Z36" i="27" s="1"/>
  <c r="Z24" i="39"/>
  <c r="Z30" i="39" s="1"/>
  <c r="X103" i="5"/>
  <c r="X104" i="5" s="1"/>
  <c r="X106" i="5" s="1"/>
  <c r="Z24" i="26"/>
  <c r="Z30" i="26" s="1"/>
  <c r="Z84" i="5"/>
  <c r="Z90" i="5" s="1"/>
  <c r="Y101" i="5"/>
  <c r="Y96" i="5"/>
  <c r="Y36" i="26"/>
  <c r="Y41" i="26"/>
  <c r="AB86" i="37"/>
  <c r="AB87" i="37" s="1"/>
  <c r="AB95" i="37" s="1"/>
  <c r="AC84" i="37"/>
  <c r="AA200" i="37"/>
  <c r="AA96" i="37"/>
  <c r="AA97" i="37" s="1"/>
  <c r="AA203" i="37" s="1"/>
  <c r="Z41" i="27" l="1"/>
  <c r="Z41" i="39"/>
  <c r="Z36" i="39"/>
  <c r="AA24" i="27"/>
  <c r="AA30" i="27" s="1"/>
  <c r="AA41" i="27" s="1"/>
  <c r="AA24" i="39"/>
  <c r="AA30" i="39" s="1"/>
  <c r="Y103" i="5"/>
  <c r="Y104" i="5" s="1"/>
  <c r="Y106" i="5" s="1"/>
  <c r="AA24" i="26"/>
  <c r="AA30" i="26" s="1"/>
  <c r="AA84" i="5"/>
  <c r="AA90" i="5" s="1"/>
  <c r="Z101" i="5"/>
  <c r="Z96" i="5"/>
  <c r="Z36" i="26"/>
  <c r="Z41" i="26"/>
  <c r="AD84" i="37"/>
  <c r="AC86" i="37"/>
  <c r="AC87" i="37" s="1"/>
  <c r="AC95" i="37" s="1"/>
  <c r="AB96" i="37"/>
  <c r="AB97" i="37" s="1"/>
  <c r="AB203" i="37" s="1"/>
  <c r="AB200" i="37"/>
  <c r="AA36" i="27" l="1"/>
  <c r="AA41" i="39"/>
  <c r="AA36" i="39"/>
  <c r="AB24" i="27"/>
  <c r="AB30" i="27" s="1"/>
  <c r="AB41" i="27" s="1"/>
  <c r="AB24" i="39"/>
  <c r="AB30" i="39" s="1"/>
  <c r="Z103" i="5"/>
  <c r="Z104" i="5" s="1"/>
  <c r="Z106" i="5" s="1"/>
  <c r="AB24" i="26"/>
  <c r="AB30" i="26" s="1"/>
  <c r="AB84" i="5"/>
  <c r="AB90" i="5" s="1"/>
  <c r="AA101" i="5"/>
  <c r="AA96" i="5"/>
  <c r="AA36" i="26"/>
  <c r="AA41" i="26"/>
  <c r="AC96" i="37"/>
  <c r="AC97" i="37" s="1"/>
  <c r="AC203" i="37" s="1"/>
  <c r="AC200" i="37"/>
  <c r="AD86" i="37"/>
  <c r="AD87" i="37" s="1"/>
  <c r="AD95" i="37" s="1"/>
  <c r="AE84" i="37"/>
  <c r="AB36" i="27" l="1"/>
  <c r="AB36" i="39"/>
  <c r="AB41" i="39"/>
  <c r="AC24" i="27"/>
  <c r="AC30" i="27" s="1"/>
  <c r="AC41" i="27" s="1"/>
  <c r="AC24" i="39"/>
  <c r="AC30" i="39" s="1"/>
  <c r="AA103" i="5"/>
  <c r="AA104" i="5" s="1"/>
  <c r="AA106" i="5" s="1"/>
  <c r="AC24" i="26"/>
  <c r="AC30" i="26" s="1"/>
  <c r="AC84" i="5"/>
  <c r="AC90" i="5" s="1"/>
  <c r="AB96" i="5"/>
  <c r="AB101" i="5"/>
  <c r="AB41" i="26"/>
  <c r="AB36" i="26"/>
  <c r="AD200" i="37"/>
  <c r="AD96" i="37"/>
  <c r="AD97" i="37" s="1"/>
  <c r="AD203" i="37" s="1"/>
  <c r="AE86" i="37"/>
  <c r="AE87" i="37" s="1"/>
  <c r="AE95" i="37" s="1"/>
  <c r="AF84" i="37"/>
  <c r="AC36" i="27" l="1"/>
  <c r="AC41" i="39"/>
  <c r="AC36" i="39"/>
  <c r="AD24" i="27"/>
  <c r="AD30" i="27" s="1"/>
  <c r="AD36" i="27" s="1"/>
  <c r="AD24" i="39"/>
  <c r="AD30" i="39" s="1"/>
  <c r="AD24" i="26"/>
  <c r="AD30" i="26" s="1"/>
  <c r="AD84" i="5"/>
  <c r="AD90" i="5" s="1"/>
  <c r="AB103" i="5"/>
  <c r="AB104" i="5" s="1"/>
  <c r="AB106" i="5" s="1"/>
  <c r="AC96" i="5"/>
  <c r="AC101" i="5"/>
  <c r="AC36" i="26"/>
  <c r="AC41" i="26"/>
  <c r="AE200" i="37"/>
  <c r="AE96" i="37"/>
  <c r="AE97" i="37" s="1"/>
  <c r="AE203" i="37" s="1"/>
  <c r="AG84" i="37"/>
  <c r="AF86" i="37"/>
  <c r="AF87" i="37" s="1"/>
  <c r="AF95" i="37" s="1"/>
  <c r="AD41" i="27" l="1"/>
  <c r="AD36" i="39"/>
  <c r="AD41" i="39"/>
  <c r="AE24" i="27"/>
  <c r="AE30" i="27" s="1"/>
  <c r="AE36" i="27" s="1"/>
  <c r="AE24" i="39"/>
  <c r="AE30" i="39" s="1"/>
  <c r="AE24" i="26"/>
  <c r="AE30" i="26" s="1"/>
  <c r="AE84" i="5"/>
  <c r="AE90" i="5" s="1"/>
  <c r="AC103" i="5"/>
  <c r="AC104" i="5" s="1"/>
  <c r="AC106" i="5" s="1"/>
  <c r="AD96" i="5"/>
  <c r="AD101" i="5"/>
  <c r="AD41" i="26"/>
  <c r="AD36" i="26"/>
  <c r="AF200" i="37"/>
  <c r="AF96" i="37"/>
  <c r="AF97" i="37" s="1"/>
  <c r="AF203" i="37" s="1"/>
  <c r="AH84" i="37"/>
  <c r="AG86" i="37"/>
  <c r="AG87" i="37" s="1"/>
  <c r="AG95" i="37" s="1"/>
  <c r="AE41" i="27" l="1"/>
  <c r="AE41" i="39"/>
  <c r="AE36" i="39"/>
  <c r="AF24" i="27"/>
  <c r="AF30" i="27" s="1"/>
  <c r="AF41" i="27" s="1"/>
  <c r="AF24" i="39"/>
  <c r="AF30" i="39" s="1"/>
  <c r="AF84" i="5"/>
  <c r="AF90" i="5" s="1"/>
  <c r="AF24" i="26"/>
  <c r="AF30" i="26" s="1"/>
  <c r="AD103" i="5"/>
  <c r="AD104" i="5" s="1"/>
  <c r="AD106" i="5" s="1"/>
  <c r="AE96" i="5"/>
  <c r="AE101" i="5"/>
  <c r="AE36" i="26"/>
  <c r="AE41" i="26"/>
  <c r="AG200" i="37"/>
  <c r="AG96" i="37"/>
  <c r="AG97" i="37" s="1"/>
  <c r="AG203" i="37" s="1"/>
  <c r="AH86" i="37"/>
  <c r="AH87" i="37" s="1"/>
  <c r="AH95" i="37" s="1"/>
  <c r="AI84" i="37"/>
  <c r="AF36" i="27" l="1"/>
  <c r="AF36" i="39"/>
  <c r="AF41" i="39"/>
  <c r="AG24" i="27"/>
  <c r="AG30" i="27" s="1"/>
  <c r="AG36" i="27" s="1"/>
  <c r="AG24" i="39"/>
  <c r="AG30" i="39" s="1"/>
  <c r="AG24" i="26"/>
  <c r="AG30" i="26" s="1"/>
  <c r="AG84" i="5"/>
  <c r="AG90" i="5" s="1"/>
  <c r="AE103" i="5"/>
  <c r="AE104" i="5" s="1"/>
  <c r="AE106" i="5" s="1"/>
  <c r="AF41" i="26"/>
  <c r="AF36" i="26"/>
  <c r="AF96" i="5"/>
  <c r="AF101" i="5"/>
  <c r="AH200" i="37"/>
  <c r="AH96" i="37"/>
  <c r="AH97" i="37" s="1"/>
  <c r="AH203" i="37" s="1"/>
  <c r="AJ84" i="37"/>
  <c r="AI86" i="37"/>
  <c r="AI87" i="37" s="1"/>
  <c r="AI95" i="37" s="1"/>
  <c r="AG41" i="27" l="1"/>
  <c r="AG41" i="39"/>
  <c r="AG36" i="39"/>
  <c r="AH24" i="27"/>
  <c r="AH30" i="27" s="1"/>
  <c r="AH36" i="27" s="1"/>
  <c r="AH24" i="39"/>
  <c r="AH30" i="39" s="1"/>
  <c r="AH24" i="26"/>
  <c r="AH30" i="26" s="1"/>
  <c r="AH84" i="5"/>
  <c r="AH90" i="5" s="1"/>
  <c r="AF103" i="5"/>
  <c r="AF104" i="5" s="1"/>
  <c r="AF106" i="5" s="1"/>
  <c r="AG101" i="5"/>
  <c r="AG96" i="5"/>
  <c r="AG41" i="26"/>
  <c r="AG36" i="26"/>
  <c r="AI200" i="37"/>
  <c r="AI96" i="37"/>
  <c r="AI97" i="37" s="1"/>
  <c r="AI203" i="37" s="1"/>
  <c r="AJ86" i="37"/>
  <c r="AJ87" i="37" s="1"/>
  <c r="AJ95" i="37" s="1"/>
  <c r="AK84" i="37"/>
  <c r="AH36" i="39" l="1"/>
  <c r="AH41" i="39"/>
  <c r="AH41" i="27"/>
  <c r="AI24" i="27"/>
  <c r="AI30" i="27" s="1"/>
  <c r="AI41" i="27" s="1"/>
  <c r="AI24" i="39"/>
  <c r="AI30" i="39" s="1"/>
  <c r="AG103" i="5"/>
  <c r="AG104" i="5" s="1"/>
  <c r="AG106" i="5" s="1"/>
  <c r="AI84" i="5"/>
  <c r="AI90" i="5" s="1"/>
  <c r="AI24" i="26"/>
  <c r="AI30" i="26" s="1"/>
  <c r="AH101" i="5"/>
  <c r="AH96" i="5"/>
  <c r="AH36" i="26"/>
  <c r="AH41" i="26"/>
  <c r="AJ200" i="37"/>
  <c r="AJ96" i="37"/>
  <c r="AJ97" i="37" s="1"/>
  <c r="AJ203" i="37" s="1"/>
  <c r="AL84" i="37"/>
  <c r="AK86" i="37"/>
  <c r="AK87" i="37" s="1"/>
  <c r="AK95" i="37" s="1"/>
  <c r="AI36" i="39" l="1"/>
  <c r="AI41" i="39"/>
  <c r="AI36" i="27"/>
  <c r="AJ24" i="27"/>
  <c r="AJ30" i="27" s="1"/>
  <c r="AJ36" i="27" s="1"/>
  <c r="AJ24" i="39"/>
  <c r="AJ30" i="39" s="1"/>
  <c r="AH103" i="5"/>
  <c r="AH104" i="5" s="1"/>
  <c r="AH106" i="5" s="1"/>
  <c r="AJ24" i="26"/>
  <c r="AJ30" i="26" s="1"/>
  <c r="AJ84" i="5"/>
  <c r="AJ90" i="5" s="1"/>
  <c r="AI36" i="26"/>
  <c r="AI41" i="26"/>
  <c r="AI96" i="5"/>
  <c r="AI101" i="5"/>
  <c r="AK200" i="37"/>
  <c r="AK96" i="37"/>
  <c r="AK97" i="37" s="1"/>
  <c r="AK203" i="37" s="1"/>
  <c r="AM84" i="37"/>
  <c r="AL86" i="37"/>
  <c r="AL87" i="37" s="1"/>
  <c r="AL95" i="37" s="1"/>
  <c r="AJ41" i="27" l="1"/>
  <c r="AJ41" i="39"/>
  <c r="AJ36" i="39"/>
  <c r="AK24" i="27"/>
  <c r="AK30" i="27" s="1"/>
  <c r="AK41" i="27" s="1"/>
  <c r="AK24" i="39"/>
  <c r="AK30" i="39" s="1"/>
  <c r="AK84" i="5"/>
  <c r="AK90" i="5" s="1"/>
  <c r="AK24" i="26"/>
  <c r="AK30" i="26" s="1"/>
  <c r="AI103" i="5"/>
  <c r="AI104" i="5" s="1"/>
  <c r="AI106" i="5" s="1"/>
  <c r="AJ101" i="5"/>
  <c r="AJ96" i="5"/>
  <c r="AJ36" i="26"/>
  <c r="AJ41" i="26"/>
  <c r="AL200" i="37"/>
  <c r="AL96" i="37"/>
  <c r="AL97" i="37" s="1"/>
  <c r="AL203" i="37" s="1"/>
  <c r="AM86" i="37"/>
  <c r="AM87" i="37" s="1"/>
  <c r="AM95" i="37" s="1"/>
  <c r="AN84" i="37"/>
  <c r="AK36" i="27" l="1"/>
  <c r="AK36" i="39"/>
  <c r="AK41" i="39"/>
  <c r="AL24" i="27"/>
  <c r="AL30" i="27" s="1"/>
  <c r="AL41" i="27" s="1"/>
  <c r="AL24" i="39"/>
  <c r="AL30" i="39" s="1"/>
  <c r="AL24" i="26"/>
  <c r="AL30" i="26" s="1"/>
  <c r="AL84" i="5"/>
  <c r="AL90" i="5" s="1"/>
  <c r="AJ103" i="5"/>
  <c r="AJ104" i="5" s="1"/>
  <c r="AJ106" i="5" s="1"/>
  <c r="AK41" i="26"/>
  <c r="AK36" i="26"/>
  <c r="AK101" i="5"/>
  <c r="AK96" i="5"/>
  <c r="AM200" i="37"/>
  <c r="AM96" i="37"/>
  <c r="AM97" i="37" s="1"/>
  <c r="AM203" i="37" s="1"/>
  <c r="AN86" i="37"/>
  <c r="AN87" i="37" s="1"/>
  <c r="AN95" i="37" s="1"/>
  <c r="AO84" i="37"/>
  <c r="AO86" i="37" s="1"/>
  <c r="AO87" i="37" s="1"/>
  <c r="AO95" i="37" s="1"/>
  <c r="K10" i="5"/>
  <c r="AL36" i="27" l="1"/>
  <c r="AL36" i="39"/>
  <c r="AL41" i="39"/>
  <c r="AM24" i="27"/>
  <c r="AM30" i="27" s="1"/>
  <c r="AM36" i="27" s="1"/>
  <c r="AM24" i="39"/>
  <c r="AM30" i="39" s="1"/>
  <c r="AK103" i="5"/>
  <c r="AK104" i="5" s="1"/>
  <c r="AK106" i="5" s="1"/>
  <c r="AM84" i="5"/>
  <c r="AM90" i="5" s="1"/>
  <c r="AM24" i="26"/>
  <c r="AM30" i="26" s="1"/>
  <c r="AL96" i="5"/>
  <c r="AL101" i="5"/>
  <c r="AL41" i="26"/>
  <c r="AL36" i="26"/>
  <c r="AO200" i="37"/>
  <c r="AO96" i="37"/>
  <c r="AO97" i="37" s="1"/>
  <c r="AO203" i="37" s="1"/>
  <c r="AN200" i="37"/>
  <c r="AN96" i="37"/>
  <c r="AN97" i="37" s="1"/>
  <c r="AN203" i="37" s="1"/>
  <c r="AM41" i="27" l="1"/>
  <c r="AN24" i="27"/>
  <c r="AN30" i="27" s="1"/>
  <c r="AO41" i="27" s="1"/>
  <c r="AN24" i="39"/>
  <c r="AN30" i="39" s="1"/>
  <c r="AM36" i="39"/>
  <c r="AM41" i="39"/>
  <c r="AO24" i="27"/>
  <c r="AO24" i="39"/>
  <c r="AN41" i="27"/>
  <c r="AN84" i="5"/>
  <c r="AN90" i="5" s="1"/>
  <c r="AN24" i="26"/>
  <c r="AN30" i="26" s="1"/>
  <c r="AO24" i="26"/>
  <c r="AO84" i="5"/>
  <c r="AL103" i="5"/>
  <c r="AL104" i="5" s="1"/>
  <c r="AL106" i="5" s="1"/>
  <c r="AM41" i="26"/>
  <c r="AM36" i="26"/>
  <c r="AM101" i="5"/>
  <c r="AM96" i="5"/>
  <c r="AN36" i="27" l="1"/>
  <c r="AN41" i="39"/>
  <c r="AN36" i="39"/>
  <c r="AO41" i="39"/>
  <c r="AM103" i="5"/>
  <c r="AM104" i="5" s="1"/>
  <c r="AM106" i="5" s="1"/>
  <c r="AN41" i="26"/>
  <c r="AO41" i="26"/>
  <c r="AN36" i="26"/>
  <c r="AO101" i="5"/>
  <c r="AO103" i="5" s="1"/>
  <c r="AO104" i="5" s="1"/>
  <c r="AO106" i="5" s="1"/>
  <c r="AN96" i="5"/>
  <c r="AN101" i="5"/>
  <c r="AN103" i="5" l="1"/>
  <c r="AN104" i="5" s="1"/>
  <c r="AN106" i="5" s="1"/>
  <c r="K12" i="5" s="1"/>
  <c r="K13" i="5" s="1"/>
  <c r="K15" i="5" s="1"/>
  <c r="K16" i="5" s="1"/>
  <c r="L10" i="5" s="1"/>
  <c r="B1" i="26" s="1"/>
  <c r="W45" i="39" l="1"/>
  <c r="AF45" i="39"/>
  <c r="Q45" i="39"/>
  <c r="AL45" i="39"/>
  <c r="N45" i="39"/>
  <c r="S45" i="39"/>
  <c r="X45" i="39"/>
  <c r="AC45" i="39"/>
  <c r="AO45" i="39"/>
  <c r="O45" i="39"/>
  <c r="P45" i="39"/>
  <c r="K45" i="39"/>
  <c r="M45" i="39"/>
  <c r="B45" i="39"/>
  <c r="AD45" i="39"/>
  <c r="D45" i="39"/>
  <c r="V45" i="39"/>
  <c r="G45" i="39"/>
  <c r="AE45" i="39"/>
  <c r="AM45" i="39"/>
  <c r="AG45" i="39"/>
  <c r="F45" i="39"/>
  <c r="AB45" i="39"/>
  <c r="I45" i="39"/>
  <c r="T45" i="39"/>
  <c r="C45" i="39"/>
  <c r="AH45" i="39"/>
  <c r="AI45" i="39"/>
  <c r="U45" i="39"/>
  <c r="J45" i="39"/>
  <c r="R45" i="39"/>
  <c r="AJ45" i="39"/>
  <c r="E45" i="39"/>
  <c r="H45" i="39"/>
  <c r="AA45" i="39"/>
  <c r="AN45" i="39"/>
  <c r="Y45" i="39"/>
  <c r="AK45" i="39"/>
  <c r="Z45" i="39"/>
  <c r="L45" i="39"/>
  <c r="AO19" i="26"/>
  <c r="B35" i="26"/>
  <c r="B37" i="26" s="1"/>
  <c r="B43" i="26" s="1"/>
  <c r="B44" i="26" s="1"/>
  <c r="AE45" i="26"/>
  <c r="AB45" i="26"/>
  <c r="AF19" i="26"/>
  <c r="AN35" i="26"/>
  <c r="AN37" i="26" s="1"/>
  <c r="AN43" i="26" s="1"/>
  <c r="AN44" i="26" s="1"/>
  <c r="S19" i="26"/>
  <c r="T35" i="26"/>
  <c r="T37" i="26" s="1"/>
  <c r="T43" i="26" s="1"/>
  <c r="T44" i="26" s="1"/>
  <c r="E45" i="26"/>
  <c r="U45" i="27"/>
  <c r="X45" i="26"/>
  <c r="AJ19" i="26"/>
  <c r="M35" i="26"/>
  <c r="M37" i="26" s="1"/>
  <c r="M43" i="26" s="1"/>
  <c r="M44" i="26" s="1"/>
  <c r="L45" i="27"/>
  <c r="AM19" i="26"/>
  <c r="O45" i="27"/>
  <c r="AH45" i="27"/>
  <c r="AF45" i="26"/>
  <c r="T19" i="26"/>
  <c r="I45" i="27"/>
  <c r="AB45" i="27"/>
  <c r="H19" i="26"/>
  <c r="P45" i="26"/>
  <c r="AN45" i="27"/>
  <c r="J35" i="26"/>
  <c r="J37" i="26" s="1"/>
  <c r="J43" i="26" s="1"/>
  <c r="J44" i="26" s="1"/>
  <c r="G35" i="26"/>
  <c r="G37" i="26" s="1"/>
  <c r="G43" i="26" s="1"/>
  <c r="G44" i="26" s="1"/>
  <c r="AO35" i="26"/>
  <c r="AO37" i="26" s="1"/>
  <c r="AO43" i="26" s="1"/>
  <c r="AO44" i="26" s="1"/>
  <c r="AK45" i="26"/>
  <c r="V19" i="26"/>
  <c r="S45" i="27"/>
  <c r="Q19" i="26"/>
  <c r="AC19" i="26"/>
  <c r="AI19" i="26"/>
  <c r="AH19" i="26"/>
  <c r="AB19" i="26"/>
  <c r="AA45" i="26"/>
  <c r="AI35" i="26"/>
  <c r="AI37" i="26" s="1"/>
  <c r="AI43" i="26" s="1"/>
  <c r="AI44" i="26" s="1"/>
  <c r="H45" i="27"/>
  <c r="U45" i="26"/>
  <c r="AO45" i="26"/>
  <c r="G45" i="26"/>
  <c r="W35" i="26"/>
  <c r="W37" i="26" s="1"/>
  <c r="W43" i="26" s="1"/>
  <c r="W44" i="26" s="1"/>
  <c r="AJ45" i="26"/>
  <c r="I35" i="26"/>
  <c r="I37" i="26" s="1"/>
  <c r="I43" i="26" s="1"/>
  <c r="I44" i="26" s="1"/>
  <c r="U19" i="26"/>
  <c r="W45" i="27"/>
  <c r="H35" i="26"/>
  <c r="H37" i="26" s="1"/>
  <c r="H43" i="26" s="1"/>
  <c r="H44" i="26" s="1"/>
  <c r="M45" i="27"/>
  <c r="AA35" i="26"/>
  <c r="AA37" i="26" s="1"/>
  <c r="AA43" i="26" s="1"/>
  <c r="AA44" i="26" s="1"/>
  <c r="F35" i="26"/>
  <c r="F37" i="26" s="1"/>
  <c r="F43" i="26" s="1"/>
  <c r="F44" i="26" s="1"/>
  <c r="S45" i="26"/>
  <c r="Z45" i="26"/>
  <c r="T45" i="26"/>
  <c r="D45" i="26"/>
  <c r="AN19" i="26"/>
  <c r="AC35" i="26"/>
  <c r="AC37" i="26" s="1"/>
  <c r="AC43" i="26" s="1"/>
  <c r="AC44" i="26" s="1"/>
  <c r="I19" i="26"/>
  <c r="Q45" i="27"/>
  <c r="AE45" i="27"/>
  <c r="G45" i="27"/>
  <c r="O45" i="26"/>
  <c r="N45" i="26"/>
  <c r="AJ35" i="26"/>
  <c r="AJ37" i="26" s="1"/>
  <c r="AJ43" i="26" s="1"/>
  <c r="AJ44" i="26" s="1"/>
  <c r="Y35" i="26"/>
  <c r="Y37" i="26" s="1"/>
  <c r="Y43" i="26" s="1"/>
  <c r="Y44" i="26" s="1"/>
  <c r="AD45" i="27"/>
  <c r="AE35" i="26"/>
  <c r="AE37" i="26" s="1"/>
  <c r="AE43" i="26" s="1"/>
  <c r="AE44" i="26" s="1"/>
  <c r="AE46" i="26" s="1"/>
  <c r="AF45" i="27"/>
  <c r="K19" i="26"/>
  <c r="N19" i="26"/>
  <c r="D45" i="27"/>
  <c r="B45" i="26"/>
  <c r="AA45" i="27"/>
  <c r="V45" i="26"/>
  <c r="C68" i="7"/>
  <c r="AF35" i="26"/>
  <c r="AF37" i="26" s="1"/>
  <c r="AF43" i="26" s="1"/>
  <c r="AF44" i="26" s="1"/>
  <c r="Z19" i="26"/>
  <c r="AK19" i="26"/>
  <c r="J45" i="26"/>
  <c r="O19" i="26"/>
  <c r="R45" i="27"/>
  <c r="S35" i="26"/>
  <c r="S37" i="26" s="1"/>
  <c r="S43" i="26" s="1"/>
  <c r="S44" i="26" s="1"/>
  <c r="AC45" i="26"/>
  <c r="E35" i="26"/>
  <c r="E37" i="26" s="1"/>
  <c r="E43" i="26" s="1"/>
  <c r="E44" i="26" s="1"/>
  <c r="AD35" i="26"/>
  <c r="AD37" i="26" s="1"/>
  <c r="AD43" i="26" s="1"/>
  <c r="AD44" i="26" s="1"/>
  <c r="AA19" i="26"/>
  <c r="K45" i="27"/>
  <c r="J45" i="27"/>
  <c r="V35" i="26"/>
  <c r="V37" i="26" s="1"/>
  <c r="V43" i="26" s="1"/>
  <c r="V44" i="26" s="1"/>
  <c r="AM45" i="27"/>
  <c r="C45" i="26"/>
  <c r="K45" i="26"/>
  <c r="L35" i="26"/>
  <c r="L37" i="26" s="1"/>
  <c r="L43" i="26" s="1"/>
  <c r="L44" i="26" s="1"/>
  <c r="G19" i="26"/>
  <c r="X19" i="26"/>
  <c r="AL45" i="26"/>
  <c r="AL35" i="26"/>
  <c r="AL37" i="26" s="1"/>
  <c r="AL43" i="26" s="1"/>
  <c r="AL44" i="26" s="1"/>
  <c r="F45" i="27"/>
  <c r="AM45" i="26"/>
  <c r="L45" i="26"/>
  <c r="AK45" i="27"/>
  <c r="L19" i="26"/>
  <c r="I45" i="26"/>
  <c r="C19" i="26"/>
  <c r="M45" i="26"/>
  <c r="AI45" i="26"/>
  <c r="B45" i="27"/>
  <c r="B19" i="26"/>
  <c r="R19" i="26"/>
  <c r="AL19" i="26"/>
  <c r="AG19" i="26"/>
  <c r="O35" i="26"/>
  <c r="O37" i="26" s="1"/>
  <c r="O43" i="26" s="1"/>
  <c r="O44" i="26" s="1"/>
  <c r="P35" i="26"/>
  <c r="P37" i="26" s="1"/>
  <c r="P43" i="26" s="1"/>
  <c r="P44" i="26" s="1"/>
  <c r="Q35" i="26"/>
  <c r="Q37" i="26" s="1"/>
  <c r="Q43" i="26" s="1"/>
  <c r="Q44" i="26" s="1"/>
  <c r="U35" i="26"/>
  <c r="U37" i="26" s="1"/>
  <c r="U43" i="26" s="1"/>
  <c r="U44" i="26" s="1"/>
  <c r="N45" i="27"/>
  <c r="AL45" i="27"/>
  <c r="V45" i="27"/>
  <c r="R45" i="26"/>
  <c r="J19" i="26"/>
  <c r="F45" i="26"/>
  <c r="F19" i="26"/>
  <c r="AJ45" i="27"/>
  <c r="AH45" i="26"/>
  <c r="C35" i="26"/>
  <c r="AI45" i="27"/>
  <c r="Z35" i="26"/>
  <c r="Z37" i="26" s="1"/>
  <c r="Z43" i="26" s="1"/>
  <c r="Z44" i="26" s="1"/>
  <c r="AK35" i="26"/>
  <c r="AK37" i="26" s="1"/>
  <c r="AK43" i="26" s="1"/>
  <c r="AK44" i="26" s="1"/>
  <c r="E19" i="26"/>
  <c r="D19" i="26"/>
  <c r="AG45" i="26"/>
  <c r="D35" i="26"/>
  <c r="D37" i="26" s="1"/>
  <c r="D43" i="26" s="1"/>
  <c r="D44" i="26" s="1"/>
  <c r="AD45" i="26"/>
  <c r="AE19" i="26"/>
  <c r="Y45" i="26"/>
  <c r="AC45" i="27"/>
  <c r="Z45" i="27"/>
  <c r="Y45" i="27"/>
  <c r="E45" i="27"/>
  <c r="X35" i="26"/>
  <c r="X37" i="26" s="1"/>
  <c r="X43" i="26" s="1"/>
  <c r="X44" i="26" s="1"/>
  <c r="M19" i="26"/>
  <c r="W19" i="26"/>
  <c r="AO45" i="27"/>
  <c r="W45" i="26"/>
  <c r="K35" i="26"/>
  <c r="K37" i="26" s="1"/>
  <c r="K43" i="26" s="1"/>
  <c r="K44" i="26" s="1"/>
  <c r="X45" i="27"/>
  <c r="N35" i="26"/>
  <c r="N37" i="26" s="1"/>
  <c r="N43" i="26" s="1"/>
  <c r="N44" i="26" s="1"/>
  <c r="C45" i="27"/>
  <c r="T45" i="27"/>
  <c r="AB35" i="26"/>
  <c r="AB37" i="26" s="1"/>
  <c r="AB43" i="26" s="1"/>
  <c r="AB44" i="26" s="1"/>
  <c r="AB46" i="26" s="1"/>
  <c r="R35" i="26"/>
  <c r="R37" i="26" s="1"/>
  <c r="R43" i="26" s="1"/>
  <c r="R44" i="26" s="1"/>
  <c r="AM35" i="26"/>
  <c r="AM37" i="26" s="1"/>
  <c r="AM43" i="26" s="1"/>
  <c r="AM44" i="26" s="1"/>
  <c r="AG35" i="26"/>
  <c r="AG37" i="26" s="1"/>
  <c r="AG43" i="26" s="1"/>
  <c r="AG44" i="26" s="1"/>
  <c r="P19" i="26"/>
  <c r="H45" i="26"/>
  <c r="Y19" i="26"/>
  <c r="AN45" i="26"/>
  <c r="AH35" i="26"/>
  <c r="AH37" i="26" s="1"/>
  <c r="AH43" i="26" s="1"/>
  <c r="AH44" i="26" s="1"/>
  <c r="AG45" i="27"/>
  <c r="AD19" i="26"/>
  <c r="P45" i="27"/>
  <c r="Q45" i="26"/>
  <c r="AF46" i="26" l="1"/>
  <c r="O46" i="26"/>
  <c r="L46" i="26"/>
  <c r="AJ46" i="26"/>
  <c r="R46" i="26"/>
  <c r="V46" i="26"/>
  <c r="E46" i="26"/>
  <c r="X46" i="26"/>
  <c r="P46" i="26"/>
  <c r="AG46" i="26"/>
  <c r="AO68" i="7"/>
  <c r="AO69" i="7" s="1"/>
  <c r="AP68" i="7"/>
  <c r="AP69" i="7" s="1"/>
  <c r="J46" i="26"/>
  <c r="AM46" i="26"/>
  <c r="AG68" i="7"/>
  <c r="AG69" i="7" s="1"/>
  <c r="N68" i="7"/>
  <c r="N69" i="7" s="1"/>
  <c r="AM68" i="7"/>
  <c r="AM69" i="7" s="1"/>
  <c r="AE68" i="7"/>
  <c r="AE69" i="7" s="1"/>
  <c r="Z68" i="7"/>
  <c r="Z69" i="7" s="1"/>
  <c r="R68" i="7"/>
  <c r="R69" i="7" s="1"/>
  <c r="AD68" i="7"/>
  <c r="AD69" i="7" s="1"/>
  <c r="AL68" i="7"/>
  <c r="AL69" i="7" s="1"/>
  <c r="Y68" i="7"/>
  <c r="Y69" i="7" s="1"/>
  <c r="W68" i="7"/>
  <c r="W69" i="7" s="1"/>
  <c r="AI68" i="7"/>
  <c r="AI69" i="7" s="1"/>
  <c r="Q68" i="7"/>
  <c r="Q69" i="7" s="1"/>
  <c r="T68" i="7"/>
  <c r="T69" i="7" s="1"/>
  <c r="AJ68" i="7"/>
  <c r="AJ69" i="7" s="1"/>
  <c r="O68" i="7"/>
  <c r="O69" i="7" s="1"/>
  <c r="V68" i="7"/>
  <c r="V69" i="7" s="1"/>
  <c r="AC68" i="7"/>
  <c r="AC69" i="7" s="1"/>
  <c r="P68" i="7"/>
  <c r="P69" i="7" s="1"/>
  <c r="AA68" i="7"/>
  <c r="AA69" i="7" s="1"/>
  <c r="AK68" i="7"/>
  <c r="AK69" i="7" s="1"/>
  <c r="AH68" i="7"/>
  <c r="AH69" i="7" s="1"/>
  <c r="U68" i="7"/>
  <c r="U69" i="7" s="1"/>
  <c r="X68" i="7"/>
  <c r="X69" i="7" s="1"/>
  <c r="AF68" i="7"/>
  <c r="AF69" i="7" s="1"/>
  <c r="AB68" i="7"/>
  <c r="AB69" i="7" s="1"/>
  <c r="S68" i="7"/>
  <c r="S69" i="7" s="1"/>
  <c r="AN68" i="7"/>
  <c r="AN69" i="7" s="1"/>
  <c r="B46" i="26"/>
  <c r="AA46" i="26"/>
  <c r="AD46" i="26"/>
  <c r="AC46" i="26"/>
  <c r="W46" i="26"/>
  <c r="AO46" i="26"/>
  <c r="M46" i="26"/>
  <c r="S46" i="26"/>
  <c r="D46" i="26"/>
  <c r="Z46" i="26"/>
  <c r="E1" i="26"/>
  <c r="L11" i="5" s="1"/>
  <c r="C37" i="26"/>
  <c r="C43" i="26" s="1"/>
  <c r="C44" i="26" s="1"/>
  <c r="C46" i="26" s="1"/>
  <c r="AL46" i="26"/>
  <c r="G46" i="26"/>
  <c r="AI46" i="26"/>
  <c r="Y46" i="26"/>
  <c r="F46" i="26"/>
  <c r="T46" i="26"/>
  <c r="AN46" i="26"/>
  <c r="H46" i="26"/>
  <c r="N46" i="26"/>
  <c r="F68" i="7"/>
  <c r="F69" i="7" s="1"/>
  <c r="M68" i="7"/>
  <c r="M69" i="7" s="1"/>
  <c r="J68" i="7"/>
  <c r="J69" i="7" s="1"/>
  <c r="G68" i="7"/>
  <c r="G69" i="7" s="1"/>
  <c r="C69" i="7"/>
  <c r="D68" i="7"/>
  <c r="D69" i="7" s="1"/>
  <c r="C85" i="7"/>
  <c r="L68" i="7"/>
  <c r="L69" i="7" s="1"/>
  <c r="I68" i="7"/>
  <c r="I69" i="7" s="1"/>
  <c r="K68" i="7"/>
  <c r="K69" i="7" s="1"/>
  <c r="H68" i="7"/>
  <c r="H69" i="7" s="1"/>
  <c r="E68" i="7"/>
  <c r="E69" i="7" s="1"/>
  <c r="K46" i="26"/>
  <c r="AH46" i="26"/>
  <c r="U46" i="26"/>
  <c r="I46" i="26"/>
  <c r="AK46" i="26"/>
  <c r="Q46" i="26"/>
  <c r="D85" i="7" l="1"/>
  <c r="E85" i="7" s="1"/>
  <c r="F85" i="7" s="1"/>
  <c r="G85" i="7" s="1"/>
  <c r="H85" i="7" s="1"/>
  <c r="I85" i="7" s="1"/>
  <c r="J85" i="7" s="1"/>
  <c r="K85" i="7" s="1"/>
  <c r="L85" i="7" s="1"/>
  <c r="M85" i="7" s="1"/>
  <c r="N85" i="7" s="1"/>
  <c r="O85" i="7" s="1"/>
  <c r="P85" i="7" s="1"/>
  <c r="Q85" i="7" s="1"/>
  <c r="R85" i="7" s="1"/>
  <c r="S85" i="7" s="1"/>
  <c r="T85" i="7" s="1"/>
  <c r="U85" i="7" s="1"/>
  <c r="V85" i="7" s="1"/>
  <c r="W85" i="7" s="1"/>
  <c r="X85" i="7" s="1"/>
  <c r="Y85" i="7" s="1"/>
  <c r="Z85" i="7" s="1"/>
  <c r="AA85" i="7" s="1"/>
  <c r="AB85" i="7" s="1"/>
  <c r="AC85" i="7" s="1"/>
  <c r="AD85" i="7" s="1"/>
  <c r="AE85" i="7" s="1"/>
  <c r="AF85" i="7" s="1"/>
  <c r="AG85" i="7" s="1"/>
  <c r="AH85" i="7" s="1"/>
  <c r="AI85" i="7" s="1"/>
  <c r="AJ85" i="7" s="1"/>
  <c r="AK85" i="7" s="1"/>
  <c r="AL85" i="7" s="1"/>
  <c r="AM85" i="7" s="1"/>
  <c r="AN85" i="7" s="1"/>
  <c r="AO85" i="7" s="1"/>
  <c r="AP85" i="7" s="1"/>
  <c r="AQ85" i="7" s="1"/>
  <c r="AR85" i="7" s="1"/>
  <c r="AS85" i="7" s="1"/>
  <c r="AT85" i="7" s="1"/>
  <c r="AU85" i="7" s="1"/>
  <c r="AV85" i="7" s="1"/>
  <c r="AW85" i="7" s="1"/>
  <c r="AX85" i="7" s="1"/>
  <c r="AY85" i="7" s="1"/>
  <c r="AZ85" i="7" s="1"/>
  <c r="BA85" i="7" s="1"/>
  <c r="BB85" i="7" s="1"/>
  <c r="BC85" i="7" s="1"/>
  <c r="BD85" i="7" s="1"/>
  <c r="BE85" i="7" s="1"/>
  <c r="BF85" i="7" s="1"/>
  <c r="BG85" i="7" s="1"/>
  <c r="BH85" i="7" s="1"/>
  <c r="BI85" i="7" s="1"/>
  <c r="BJ85" i="7" s="1"/>
  <c r="BK85" i="7" s="1"/>
  <c r="E2" i="26"/>
  <c r="L12" i="5" s="1"/>
  <c r="B70" i="7"/>
  <c r="E3" i="26" l="1"/>
  <c r="L13" i="5" s="1"/>
  <c r="L15" i="5" s="1"/>
  <c r="L16" i="5" s="1"/>
  <c r="M10" i="5" s="1"/>
  <c r="B1" i="27" s="1"/>
  <c r="C70" i="7"/>
  <c r="C57" i="7"/>
  <c r="BL85" i="7"/>
  <c r="AI19" i="27" l="1"/>
  <c r="W35" i="27"/>
  <c r="U19" i="27"/>
  <c r="J35" i="27"/>
  <c r="Q19" i="27"/>
  <c r="AC19" i="27"/>
  <c r="N19" i="27"/>
  <c r="C19" i="27"/>
  <c r="B19" i="27"/>
  <c r="AN19" i="27"/>
  <c r="W19" i="27"/>
  <c r="T35" i="27"/>
  <c r="G19" i="27"/>
  <c r="J19" i="27"/>
  <c r="Z35" i="27"/>
  <c r="D19" i="27"/>
  <c r="S19" i="27"/>
  <c r="AC35" i="27"/>
  <c r="F19" i="27"/>
  <c r="AK19" i="27"/>
  <c r="H19" i="27"/>
  <c r="AF35" i="27"/>
  <c r="R19" i="27"/>
  <c r="U35" i="27"/>
  <c r="I19" i="27"/>
  <c r="AM19" i="27"/>
  <c r="K19" i="27"/>
  <c r="AG35" i="27"/>
  <c r="AA35" i="27"/>
  <c r="AL19" i="27"/>
  <c r="AF19" i="27"/>
  <c r="X35" i="27"/>
  <c r="P19" i="27"/>
  <c r="X19" i="27"/>
  <c r="B35" i="27"/>
  <c r="AJ19" i="27"/>
  <c r="M35" i="27"/>
  <c r="O19" i="27"/>
  <c r="AL35" i="27"/>
  <c r="V19" i="27"/>
  <c r="AH19" i="27"/>
  <c r="T19" i="27"/>
  <c r="L19" i="27"/>
  <c r="S35" i="27"/>
  <c r="Z19" i="27"/>
  <c r="AE19" i="27"/>
  <c r="N35" i="27"/>
  <c r="L35" i="27"/>
  <c r="V35" i="27"/>
  <c r="AO19" i="27"/>
  <c r="G35" i="27"/>
  <c r="E19" i="27"/>
  <c r="C35" i="27"/>
  <c r="AA19" i="27"/>
  <c r="E35" i="27"/>
  <c r="AO35" i="27"/>
  <c r="M19" i="27"/>
  <c r="AG19" i="27"/>
  <c r="AJ35" i="27"/>
  <c r="O35" i="27"/>
  <c r="Y35" i="27"/>
  <c r="Y19" i="27"/>
  <c r="K35" i="27"/>
  <c r="I35" i="27"/>
  <c r="D35" i="27"/>
  <c r="R35" i="27"/>
  <c r="AB35" i="27"/>
  <c r="AD35" i="27"/>
  <c r="AD19" i="27"/>
  <c r="H35" i="27"/>
  <c r="AN35" i="27"/>
  <c r="AK35" i="27"/>
  <c r="AH35" i="27"/>
  <c r="P35" i="27"/>
  <c r="AE35" i="27"/>
  <c r="AM35" i="27"/>
  <c r="F35" i="27"/>
  <c r="C111" i="7"/>
  <c r="AI35" i="27"/>
  <c r="AB19" i="27"/>
  <c r="Q35" i="27"/>
  <c r="C71" i="7"/>
  <c r="C72" i="7" s="1"/>
  <c r="C80" i="7" s="1"/>
  <c r="C81" i="7" s="1"/>
  <c r="C82" i="7" s="1"/>
  <c r="C84" i="7" s="1"/>
  <c r="C86" i="7" s="1"/>
  <c r="D70" i="7"/>
  <c r="BM85" i="7"/>
  <c r="AO37" i="27" l="1"/>
  <c r="AO43" i="27" s="1"/>
  <c r="AO44" i="27" s="1"/>
  <c r="AO46" i="27" s="1"/>
  <c r="AO111" i="7"/>
  <c r="AO112" i="7" s="1"/>
  <c r="AP111" i="7"/>
  <c r="AP112" i="7" s="1"/>
  <c r="AG111" i="7"/>
  <c r="AG112" i="7" s="1"/>
  <c r="S111" i="7"/>
  <c r="S112" i="7" s="1"/>
  <c r="P111" i="7"/>
  <c r="P112" i="7" s="1"/>
  <c r="T111" i="7"/>
  <c r="T112" i="7" s="1"/>
  <c r="X111" i="7"/>
  <c r="X112" i="7" s="1"/>
  <c r="Q111" i="7"/>
  <c r="Q112" i="7" s="1"/>
  <c r="AN111" i="7"/>
  <c r="AN112" i="7" s="1"/>
  <c r="Y111" i="7"/>
  <c r="Y112" i="7" s="1"/>
  <c r="AM111" i="7"/>
  <c r="AM112" i="7" s="1"/>
  <c r="AD111" i="7"/>
  <c r="AD112" i="7" s="1"/>
  <c r="U111" i="7"/>
  <c r="U112" i="7" s="1"/>
  <c r="AE111" i="7"/>
  <c r="AE112" i="7" s="1"/>
  <c r="Z111" i="7"/>
  <c r="Z112" i="7" s="1"/>
  <c r="V111" i="7"/>
  <c r="V112" i="7" s="1"/>
  <c r="O111" i="7"/>
  <c r="O112" i="7" s="1"/>
  <c r="AL111" i="7"/>
  <c r="AL112" i="7" s="1"/>
  <c r="AK111" i="7"/>
  <c r="AK112" i="7" s="1"/>
  <c r="AC111" i="7"/>
  <c r="AC112" i="7" s="1"/>
  <c r="AF111" i="7"/>
  <c r="AF112" i="7" s="1"/>
  <c r="R111" i="7"/>
  <c r="R112" i="7" s="1"/>
  <c r="AI111" i="7"/>
  <c r="AI112" i="7" s="1"/>
  <c r="AA111" i="7"/>
  <c r="AA112" i="7" s="1"/>
  <c r="AJ111" i="7"/>
  <c r="AJ112" i="7" s="1"/>
  <c r="W111" i="7"/>
  <c r="W112" i="7" s="1"/>
  <c r="AB111" i="7"/>
  <c r="AB112" i="7" s="1"/>
  <c r="AH111" i="7"/>
  <c r="AH112" i="7" s="1"/>
  <c r="N111" i="7"/>
  <c r="N112" i="7" s="1"/>
  <c r="Q37" i="27"/>
  <c r="Q43" i="27" s="1"/>
  <c r="Q44" i="27" s="1"/>
  <c r="Q46" i="27" s="1"/>
  <c r="I37" i="27"/>
  <c r="I43" i="27" s="1"/>
  <c r="I44" i="27" s="1"/>
  <c r="I46" i="27" s="1"/>
  <c r="V37" i="27"/>
  <c r="V43" i="27" s="1"/>
  <c r="V44" i="27" s="1"/>
  <c r="V46" i="27" s="1"/>
  <c r="M37" i="27"/>
  <c r="M43" i="27" s="1"/>
  <c r="M44" i="27" s="1"/>
  <c r="M46" i="27" s="1"/>
  <c r="AM37" i="27"/>
  <c r="AM43" i="27" s="1"/>
  <c r="AM44" i="27" s="1"/>
  <c r="AM46" i="27" s="1"/>
  <c r="L37" i="27"/>
  <c r="L43" i="27" s="1"/>
  <c r="L44" i="27" s="1"/>
  <c r="L46" i="27" s="1"/>
  <c r="R37" i="27"/>
  <c r="R43" i="27" s="1"/>
  <c r="R44" i="27" s="1"/>
  <c r="R46" i="27" s="1"/>
  <c r="G37" i="27"/>
  <c r="G43" i="27" s="1"/>
  <c r="G44" i="27" s="1"/>
  <c r="G46" i="27" s="1"/>
  <c r="J37" i="27"/>
  <c r="J43" i="27" s="1"/>
  <c r="J44" i="27" s="1"/>
  <c r="J46" i="27" s="1"/>
  <c r="B37" i="27"/>
  <c r="B43" i="27" s="1"/>
  <c r="B44" i="27" s="1"/>
  <c r="B46" i="27" s="1"/>
  <c r="Y37" i="27"/>
  <c r="Y43" i="27" s="1"/>
  <c r="Y44" i="27" s="1"/>
  <c r="Y46" i="27" s="1"/>
  <c r="P37" i="27"/>
  <c r="P43" i="27" s="1"/>
  <c r="P44" i="27" s="1"/>
  <c r="P46" i="27" s="1"/>
  <c r="AJ37" i="27"/>
  <c r="AJ43" i="27" s="1"/>
  <c r="AJ44" i="27" s="1"/>
  <c r="AJ46" i="27" s="1"/>
  <c r="C37" i="27"/>
  <c r="C43" i="27" s="1"/>
  <c r="C44" i="27" s="1"/>
  <c r="C46" i="27" s="1"/>
  <c r="E1" i="27"/>
  <c r="M11" i="5" s="1"/>
  <c r="U37" i="27"/>
  <c r="U43" i="27" s="1"/>
  <c r="U44" i="27" s="1"/>
  <c r="U46" i="27" s="1"/>
  <c r="AI37" i="27"/>
  <c r="AI43" i="27" s="1"/>
  <c r="AI44" i="27" s="1"/>
  <c r="AI46" i="27" s="1"/>
  <c r="F37" i="27"/>
  <c r="F43" i="27" s="1"/>
  <c r="F44" i="27" s="1"/>
  <c r="F46" i="27" s="1"/>
  <c r="X37" i="27"/>
  <c r="X43" i="27" s="1"/>
  <c r="X44" i="27" s="1"/>
  <c r="X46" i="27" s="1"/>
  <c r="AK37" i="27"/>
  <c r="AK43" i="27" s="1"/>
  <c r="AK44" i="27" s="1"/>
  <c r="AK46" i="27" s="1"/>
  <c r="S37" i="27"/>
  <c r="S43" i="27" s="1"/>
  <c r="S44" i="27" s="1"/>
  <c r="S46" i="27" s="1"/>
  <c r="W37" i="27"/>
  <c r="W43" i="27" s="1"/>
  <c r="W44" i="27" s="1"/>
  <c r="W46" i="27" s="1"/>
  <c r="AH37" i="27"/>
  <c r="AH43" i="27" s="1"/>
  <c r="AH44" i="27" s="1"/>
  <c r="AH46" i="27" s="1"/>
  <c r="AN37" i="27"/>
  <c r="AN43" i="27" s="1"/>
  <c r="AN44" i="27" s="1"/>
  <c r="AN46" i="27" s="1"/>
  <c r="AA37" i="27"/>
  <c r="AA43" i="27" s="1"/>
  <c r="AA44" i="27" s="1"/>
  <c r="AA46" i="27" s="1"/>
  <c r="Z37" i="27"/>
  <c r="Z43" i="27" s="1"/>
  <c r="Z44" i="27" s="1"/>
  <c r="Z46" i="27" s="1"/>
  <c r="AL37" i="27"/>
  <c r="AL43" i="27" s="1"/>
  <c r="AL44" i="27" s="1"/>
  <c r="AL46" i="27" s="1"/>
  <c r="AE37" i="27"/>
  <c r="AE43" i="27" s="1"/>
  <c r="AE44" i="27" s="1"/>
  <c r="AE46" i="27" s="1"/>
  <c r="AG37" i="27"/>
  <c r="AG43" i="27" s="1"/>
  <c r="AG44" i="27" s="1"/>
  <c r="AG46" i="27" s="1"/>
  <c r="AB37" i="27"/>
  <c r="AB43" i="27" s="1"/>
  <c r="AB44" i="27" s="1"/>
  <c r="AB46" i="27" s="1"/>
  <c r="G111" i="7"/>
  <c r="G112" i="7" s="1"/>
  <c r="E111" i="7"/>
  <c r="E112" i="7" s="1"/>
  <c r="C128" i="7"/>
  <c r="F111" i="7"/>
  <c r="F112" i="7" s="1"/>
  <c r="D111" i="7"/>
  <c r="D112" i="7" s="1"/>
  <c r="M111" i="7"/>
  <c r="M112" i="7" s="1"/>
  <c r="H111" i="7"/>
  <c r="H112" i="7" s="1"/>
  <c r="L111" i="7"/>
  <c r="L112" i="7" s="1"/>
  <c r="J111" i="7"/>
  <c r="J112" i="7" s="1"/>
  <c r="K111" i="7"/>
  <c r="K112" i="7" s="1"/>
  <c r="I111" i="7"/>
  <c r="I112" i="7" s="1"/>
  <c r="C112" i="7"/>
  <c r="K37" i="27"/>
  <c r="K43" i="27" s="1"/>
  <c r="K44" i="27" s="1"/>
  <c r="K46" i="27" s="1"/>
  <c r="AC37" i="27"/>
  <c r="AC43" i="27" s="1"/>
  <c r="AC44" i="27" s="1"/>
  <c r="AC46" i="27" s="1"/>
  <c r="E70" i="7"/>
  <c r="D71" i="7"/>
  <c r="D72" i="7" s="1"/>
  <c r="D80" i="7" s="1"/>
  <c r="D81" i="7" s="1"/>
  <c r="D82" i="7" s="1"/>
  <c r="D84" i="7" s="1"/>
  <c r="D86" i="7" s="1"/>
  <c r="E37" i="27"/>
  <c r="E43" i="27" s="1"/>
  <c r="E44" i="27" s="1"/>
  <c r="E46" i="27" s="1"/>
  <c r="D37" i="27"/>
  <c r="D43" i="27" s="1"/>
  <c r="D44" i="27" s="1"/>
  <c r="D46" i="27" s="1"/>
  <c r="AF37" i="27"/>
  <c r="AF43" i="27" s="1"/>
  <c r="AF44" i="27" s="1"/>
  <c r="AF46" i="27" s="1"/>
  <c r="N37" i="27"/>
  <c r="N43" i="27" s="1"/>
  <c r="N44" i="27" s="1"/>
  <c r="N46" i="27" s="1"/>
  <c r="O37" i="27"/>
  <c r="O43" i="27" s="1"/>
  <c r="O44" i="27" s="1"/>
  <c r="O46" i="27" s="1"/>
  <c r="H37" i="27"/>
  <c r="H43" i="27" s="1"/>
  <c r="H44" i="27" s="1"/>
  <c r="H46" i="27" s="1"/>
  <c r="AD37" i="27"/>
  <c r="AD43" i="27" s="1"/>
  <c r="AD44" i="27" s="1"/>
  <c r="AD46" i="27" s="1"/>
  <c r="T37" i="27"/>
  <c r="T43" i="27" s="1"/>
  <c r="T44" i="27" s="1"/>
  <c r="T46" i="27" s="1"/>
  <c r="BN85" i="7"/>
  <c r="B113" i="7" l="1"/>
  <c r="E2" i="27"/>
  <c r="F70" i="7"/>
  <c r="E71" i="7"/>
  <c r="E72" i="7" s="1"/>
  <c r="E80" i="7" s="1"/>
  <c r="E81" i="7" s="1"/>
  <c r="E82" i="7" s="1"/>
  <c r="E84" i="7" s="1"/>
  <c r="E86" i="7" s="1"/>
  <c r="D128" i="7"/>
  <c r="E128" i="7" s="1"/>
  <c r="F128" i="7" s="1"/>
  <c r="G128" i="7" s="1"/>
  <c r="H128" i="7" s="1"/>
  <c r="I128" i="7" s="1"/>
  <c r="J128" i="7" s="1"/>
  <c r="K128" i="7" s="1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AG128" i="7" s="1"/>
  <c r="AH128" i="7" s="1"/>
  <c r="AI128" i="7" s="1"/>
  <c r="AJ128" i="7" s="1"/>
  <c r="AK128" i="7" s="1"/>
  <c r="AL128" i="7" s="1"/>
  <c r="AM128" i="7" s="1"/>
  <c r="AN128" i="7" s="1"/>
  <c r="AO128" i="7" s="1"/>
  <c r="AP128" i="7" s="1"/>
  <c r="AQ128" i="7" s="1"/>
  <c r="AR128" i="7" s="1"/>
  <c r="AS128" i="7" s="1"/>
  <c r="AT128" i="7" s="1"/>
  <c r="AU128" i="7" s="1"/>
  <c r="AV128" i="7" s="1"/>
  <c r="AW128" i="7" s="1"/>
  <c r="AX128" i="7" s="1"/>
  <c r="AY128" i="7" s="1"/>
  <c r="AZ128" i="7" s="1"/>
  <c r="BA128" i="7" s="1"/>
  <c r="BB128" i="7" s="1"/>
  <c r="BC128" i="7" s="1"/>
  <c r="BD128" i="7" s="1"/>
  <c r="BE128" i="7" s="1"/>
  <c r="BF128" i="7" s="1"/>
  <c r="BG128" i="7" s="1"/>
  <c r="BH128" i="7" s="1"/>
  <c r="BI128" i="7" s="1"/>
  <c r="BJ128" i="7" s="1"/>
  <c r="BK128" i="7" s="1"/>
  <c r="BO85" i="7"/>
  <c r="C100" i="7" l="1"/>
  <c r="C113" i="7"/>
  <c r="M12" i="5"/>
  <c r="E3" i="27"/>
  <c r="M13" i="5" s="1"/>
  <c r="M15" i="5" s="1"/>
  <c r="M16" i="5" s="1"/>
  <c r="N10" i="5" s="1"/>
  <c r="F71" i="7"/>
  <c r="F72" i="7" s="1"/>
  <c r="F80" i="7" s="1"/>
  <c r="F81" i="7" s="1"/>
  <c r="F82" i="7" s="1"/>
  <c r="F84" i="7" s="1"/>
  <c r="F86" i="7" s="1"/>
  <c r="G70" i="7"/>
  <c r="BL128" i="7"/>
  <c r="BP85" i="7"/>
  <c r="B1" i="39" l="1"/>
  <c r="M23" i="5"/>
  <c r="C114" i="7"/>
  <c r="C115" i="7" s="1"/>
  <c r="C123" i="7" s="1"/>
  <c r="C124" i="7" s="1"/>
  <c r="C125" i="7" s="1"/>
  <c r="C127" i="7" s="1"/>
  <c r="C129" i="7" s="1"/>
  <c r="D113" i="7"/>
  <c r="H70" i="7"/>
  <c r="G71" i="7"/>
  <c r="G72" i="7" s="1"/>
  <c r="G80" i="7" s="1"/>
  <c r="G81" i="7" s="1"/>
  <c r="G82" i="7" s="1"/>
  <c r="G84" i="7" s="1"/>
  <c r="G86" i="7" s="1"/>
  <c r="BQ85" i="7"/>
  <c r="BM128" i="7"/>
  <c r="B3" i="28" l="1"/>
  <c r="AG35" i="39"/>
  <c r="O19" i="39"/>
  <c r="AF19" i="39"/>
  <c r="AO19" i="39"/>
  <c r="V35" i="39"/>
  <c r="Z19" i="39"/>
  <c r="AN35" i="39"/>
  <c r="C19" i="39"/>
  <c r="AB35" i="39"/>
  <c r="Z35" i="39"/>
  <c r="L35" i="39"/>
  <c r="AO35" i="39"/>
  <c r="AO37" i="39" s="1"/>
  <c r="AO43" i="39" s="1"/>
  <c r="AO44" i="39" s="1"/>
  <c r="AO46" i="39" s="1"/>
  <c r="AD35" i="39"/>
  <c r="Q19" i="39"/>
  <c r="AC35" i="39"/>
  <c r="AC19" i="39"/>
  <c r="AA19" i="39"/>
  <c r="M35" i="39"/>
  <c r="O35" i="39"/>
  <c r="AM19" i="39"/>
  <c r="Y35" i="39"/>
  <c r="AG19" i="39"/>
  <c r="B35" i="39"/>
  <c r="R35" i="39"/>
  <c r="AN19" i="39"/>
  <c r="B19" i="39"/>
  <c r="S19" i="39"/>
  <c r="F19" i="39"/>
  <c r="AB19" i="39"/>
  <c r="AM35" i="39"/>
  <c r="L19" i="39"/>
  <c r="M19" i="39"/>
  <c r="Y19" i="39"/>
  <c r="S35" i="39"/>
  <c r="AI35" i="39"/>
  <c r="AH35" i="39"/>
  <c r="AL19" i="39"/>
  <c r="T19" i="39"/>
  <c r="N35" i="39"/>
  <c r="T35" i="39"/>
  <c r="X19" i="39"/>
  <c r="J19" i="39"/>
  <c r="AF35" i="39"/>
  <c r="AJ35" i="39"/>
  <c r="R19" i="39"/>
  <c r="AH19" i="39"/>
  <c r="P35" i="39"/>
  <c r="K19" i="39"/>
  <c r="N19" i="39"/>
  <c r="Q35" i="39"/>
  <c r="AK35" i="39"/>
  <c r="AD19" i="39"/>
  <c r="AJ19" i="39"/>
  <c r="AE19" i="39"/>
  <c r="U35" i="39"/>
  <c r="H19" i="39"/>
  <c r="X35" i="39"/>
  <c r="C35" i="39"/>
  <c r="AE35" i="39"/>
  <c r="G19" i="39"/>
  <c r="W35" i="39"/>
  <c r="AI19" i="39"/>
  <c r="V19" i="39"/>
  <c r="U19" i="39"/>
  <c r="P19" i="39"/>
  <c r="E19" i="39"/>
  <c r="W19" i="39"/>
  <c r="I19" i="39"/>
  <c r="AK19" i="39"/>
  <c r="AL35" i="39"/>
  <c r="AA35" i="39"/>
  <c r="D19" i="39"/>
  <c r="D35" i="39"/>
  <c r="E35" i="39"/>
  <c r="F35" i="39"/>
  <c r="G35" i="39"/>
  <c r="H35" i="39"/>
  <c r="I35" i="39"/>
  <c r="J35" i="39"/>
  <c r="K35" i="39"/>
  <c r="H71" i="7"/>
  <c r="H72" i="7" s="1"/>
  <c r="H80" i="7" s="1"/>
  <c r="H81" i="7" s="1"/>
  <c r="H82" i="7" s="1"/>
  <c r="H84" i="7" s="1"/>
  <c r="H86" i="7" s="1"/>
  <c r="I70" i="7"/>
  <c r="E113" i="7"/>
  <c r="D114" i="7"/>
  <c r="D115" i="7" s="1"/>
  <c r="D123" i="7" s="1"/>
  <c r="D124" i="7" s="1"/>
  <c r="D125" i="7" s="1"/>
  <c r="D127" i="7" s="1"/>
  <c r="D129" i="7" s="1"/>
  <c r="BN128" i="7"/>
  <c r="BR85" i="7"/>
  <c r="AN37" i="39" l="1"/>
  <c r="AN49" i="39"/>
  <c r="AN43" i="39"/>
  <c r="AN44" i="39" s="1"/>
  <c r="AN46" i="39" s="1"/>
  <c r="L37" i="39"/>
  <c r="L43" i="39" s="1"/>
  <c r="L44" i="39" s="1"/>
  <c r="L46" i="39" s="1"/>
  <c r="L49" i="39"/>
  <c r="B49" i="39"/>
  <c r="B37" i="39"/>
  <c r="B43" i="39" s="1"/>
  <c r="B44" i="39" s="1"/>
  <c r="B46" i="39" s="1"/>
  <c r="B47" i="39" s="1"/>
  <c r="V37" i="39"/>
  <c r="V43" i="39" s="1"/>
  <c r="V44" i="39" s="1"/>
  <c r="V46" i="39" s="1"/>
  <c r="V49" i="39"/>
  <c r="N37" i="39"/>
  <c r="N43" i="39" s="1"/>
  <c r="N44" i="39" s="1"/>
  <c r="N46" i="39" s="1"/>
  <c r="N49" i="39"/>
  <c r="AB49" i="39"/>
  <c r="AB53" i="39" s="1"/>
  <c r="AB54" i="39" s="1"/>
  <c r="AB37" i="39"/>
  <c r="AB43" i="39" s="1"/>
  <c r="AB44" i="39" s="1"/>
  <c r="AB46" i="39" s="1"/>
  <c r="H37" i="39"/>
  <c r="H43" i="39" s="1"/>
  <c r="H44" i="39" s="1"/>
  <c r="H46" i="39" s="1"/>
  <c r="H49" i="39"/>
  <c r="Y49" i="39"/>
  <c r="Y37" i="39"/>
  <c r="Y43" i="39" s="1"/>
  <c r="F37" i="39"/>
  <c r="F43" i="39" s="1"/>
  <c r="F44" i="39" s="1"/>
  <c r="F46" i="39" s="1"/>
  <c r="F49" i="39"/>
  <c r="J37" i="39"/>
  <c r="J43" i="39" s="1"/>
  <c r="J44" i="39" s="1"/>
  <c r="J46" i="39" s="1"/>
  <c r="J49" i="39"/>
  <c r="AH49" i="39"/>
  <c r="AH37" i="39"/>
  <c r="AH43" i="39" s="1"/>
  <c r="AH44" i="39" s="1"/>
  <c r="AH46" i="39" s="1"/>
  <c r="P37" i="39"/>
  <c r="P43" i="39" s="1"/>
  <c r="P49" i="39"/>
  <c r="E37" i="39"/>
  <c r="E43" i="39" s="1"/>
  <c r="E44" i="39" s="1"/>
  <c r="E46" i="39" s="1"/>
  <c r="E49" i="39"/>
  <c r="AE37" i="39"/>
  <c r="AE43" i="39" s="1"/>
  <c r="AE44" i="39" s="1"/>
  <c r="AE46" i="39" s="1"/>
  <c r="AE49" i="39"/>
  <c r="K37" i="39"/>
  <c r="K43" i="39" s="1"/>
  <c r="K49" i="39"/>
  <c r="R37" i="39"/>
  <c r="R43" i="39" s="1"/>
  <c r="R49" i="39"/>
  <c r="R53" i="39" s="1"/>
  <c r="R54" i="39" s="1"/>
  <c r="G37" i="39"/>
  <c r="G43" i="39" s="1"/>
  <c r="G44" i="39" s="1"/>
  <c r="G46" i="39" s="1"/>
  <c r="G49" i="39"/>
  <c r="W49" i="39"/>
  <c r="W37" i="39"/>
  <c r="W43" i="39" s="1"/>
  <c r="W44" i="39" s="1"/>
  <c r="W46" i="39" s="1"/>
  <c r="C37" i="39"/>
  <c r="C43" i="39" s="1"/>
  <c r="C44" i="39" s="1"/>
  <c r="C46" i="39" s="1"/>
  <c r="C49" i="39"/>
  <c r="E1" i="39"/>
  <c r="N11" i="5" s="1"/>
  <c r="AJ37" i="39"/>
  <c r="AJ43" i="39" s="1"/>
  <c r="AJ44" i="39" s="1"/>
  <c r="AJ46" i="39" s="1"/>
  <c r="AJ49" i="39"/>
  <c r="AM37" i="39"/>
  <c r="AM43" i="39" s="1"/>
  <c r="AM49" i="39"/>
  <c r="AM53" i="39" s="1"/>
  <c r="AM54" i="39" s="1"/>
  <c r="T37" i="39"/>
  <c r="T43" i="39" s="1"/>
  <c r="T44" i="39" s="1"/>
  <c r="T46" i="39" s="1"/>
  <c r="T49" i="39"/>
  <c r="AK49" i="39"/>
  <c r="AK37" i="39"/>
  <c r="AK43" i="39" s="1"/>
  <c r="Q37" i="39"/>
  <c r="Q43" i="39" s="1"/>
  <c r="Q44" i="39" s="1"/>
  <c r="Q46" i="39" s="1"/>
  <c r="Q49" i="39"/>
  <c r="O37" i="39"/>
  <c r="O43" i="39" s="1"/>
  <c r="O44" i="39" s="1"/>
  <c r="O46" i="39" s="1"/>
  <c r="O49" i="39"/>
  <c r="D37" i="39"/>
  <c r="D43" i="39" s="1"/>
  <c r="D49" i="39"/>
  <c r="AA49" i="39"/>
  <c r="AA37" i="39"/>
  <c r="AA43" i="39" s="1"/>
  <c r="AA44" i="39" s="1"/>
  <c r="AA46" i="39" s="1"/>
  <c r="X37" i="39"/>
  <c r="X43" i="39" s="1"/>
  <c r="X44" i="39" s="1"/>
  <c r="X46" i="39" s="1"/>
  <c r="X49" i="39"/>
  <c r="X53" i="39" s="1"/>
  <c r="X54" i="39" s="1"/>
  <c r="AF37" i="39"/>
  <c r="AF43" i="39" s="1"/>
  <c r="AF49" i="39"/>
  <c r="AF53" i="39" s="1"/>
  <c r="AF54" i="39" s="1"/>
  <c r="AC37" i="39"/>
  <c r="AC43" i="39" s="1"/>
  <c r="AC49" i="39"/>
  <c r="AG37" i="39"/>
  <c r="AG43" i="39" s="1"/>
  <c r="AG44" i="39" s="1"/>
  <c r="AG46" i="39" s="1"/>
  <c r="AG49" i="39"/>
  <c r="Z49" i="39"/>
  <c r="Z37" i="39"/>
  <c r="Z43" i="39" s="1"/>
  <c r="Z44" i="39" s="1"/>
  <c r="Z46" i="39" s="1"/>
  <c r="I37" i="39"/>
  <c r="I43" i="39" s="1"/>
  <c r="I44" i="39" s="1"/>
  <c r="I46" i="39" s="1"/>
  <c r="I49" i="39"/>
  <c r="S37" i="39"/>
  <c r="S43" i="39" s="1"/>
  <c r="S44" i="39" s="1"/>
  <c r="S46" i="39" s="1"/>
  <c r="S49" i="39"/>
  <c r="M49" i="39"/>
  <c r="M37" i="39"/>
  <c r="M43" i="39" s="1"/>
  <c r="M44" i="39" s="1"/>
  <c r="M46" i="39" s="1"/>
  <c r="AL37" i="39"/>
  <c r="AL43" i="39" s="1"/>
  <c r="AL44" i="39" s="1"/>
  <c r="AL46" i="39" s="1"/>
  <c r="AL49" i="39"/>
  <c r="AI37" i="39"/>
  <c r="AI43" i="39" s="1"/>
  <c r="AI44" i="39" s="1"/>
  <c r="AI46" i="39" s="1"/>
  <c r="AI49" i="39"/>
  <c r="U37" i="39"/>
  <c r="U43" i="39" s="1"/>
  <c r="U49" i="39"/>
  <c r="AD37" i="39"/>
  <c r="AD43" i="39" s="1"/>
  <c r="AD44" i="39" s="1"/>
  <c r="AD46" i="39" s="1"/>
  <c r="AD49" i="39"/>
  <c r="E114" i="7"/>
  <c r="E115" i="7" s="1"/>
  <c r="E123" i="7" s="1"/>
  <c r="E124" i="7" s="1"/>
  <c r="E125" i="7" s="1"/>
  <c r="E127" i="7" s="1"/>
  <c r="E129" i="7" s="1"/>
  <c r="F113" i="7"/>
  <c r="I71" i="7"/>
  <c r="I72" i="7" s="1"/>
  <c r="I80" i="7" s="1"/>
  <c r="I81" i="7" s="1"/>
  <c r="I82" i="7" s="1"/>
  <c r="I84" i="7" s="1"/>
  <c r="I86" i="7" s="1"/>
  <c r="J70" i="7"/>
  <c r="BS85" i="7"/>
  <c r="BO128" i="7"/>
  <c r="C47" i="39" l="1"/>
  <c r="R52" i="39"/>
  <c r="Q52" i="39"/>
  <c r="Q53" i="39"/>
  <c r="Q54" i="39" s="1"/>
  <c r="AK44" i="39"/>
  <c r="AK46" i="39" s="1"/>
  <c r="AF52" i="39"/>
  <c r="AE53" i="39"/>
  <c r="AE54" i="39" s="1"/>
  <c r="F53" i="39"/>
  <c r="F54" i="39" s="1"/>
  <c r="F52" i="39"/>
  <c r="V53" i="39"/>
  <c r="V54" i="39" s="1"/>
  <c r="V52" i="39"/>
  <c r="K44" i="39"/>
  <c r="K46" i="39" s="1"/>
  <c r="N53" i="39"/>
  <c r="N54" i="39" s="1"/>
  <c r="N52" i="39"/>
  <c r="AK52" i="39"/>
  <c r="AK53" i="39"/>
  <c r="AK54" i="39" s="1"/>
  <c r="M52" i="39"/>
  <c r="M53" i="39"/>
  <c r="M54" i="39" s="1"/>
  <c r="K53" i="39"/>
  <c r="K54" i="39" s="1"/>
  <c r="K52" i="39"/>
  <c r="U52" i="39"/>
  <c r="U53" i="39"/>
  <c r="U54" i="39" s="1"/>
  <c r="Y44" i="39"/>
  <c r="Y46" i="39" s="1"/>
  <c r="B55" i="39"/>
  <c r="E5" i="39"/>
  <c r="M19" i="5" s="1"/>
  <c r="T53" i="39"/>
  <c r="T54" i="39" s="1"/>
  <c r="T52" i="39"/>
  <c r="X52" i="39"/>
  <c r="X55" i="39" s="1"/>
  <c r="W52" i="39"/>
  <c r="W53" i="39"/>
  <c r="W54" i="39" s="1"/>
  <c r="E53" i="39"/>
  <c r="E54" i="39" s="1"/>
  <c r="E52" i="39"/>
  <c r="E55" i="39" s="1"/>
  <c r="B53" i="39"/>
  <c r="B54" i="39" s="1"/>
  <c r="B52" i="39"/>
  <c r="AF44" i="39"/>
  <c r="AF46" i="39" s="1"/>
  <c r="S52" i="39"/>
  <c r="S53" i="39"/>
  <c r="S54" i="39" s="1"/>
  <c r="AI52" i="39"/>
  <c r="AI53" i="39"/>
  <c r="AI54" i="39" s="1"/>
  <c r="Y53" i="39"/>
  <c r="Y54" i="39" s="1"/>
  <c r="Y52" i="39"/>
  <c r="C52" i="39"/>
  <c r="C53" i="39"/>
  <c r="C54" i="39" s="1"/>
  <c r="I52" i="39"/>
  <c r="I53" i="39"/>
  <c r="I54" i="39" s="1"/>
  <c r="AB52" i="39"/>
  <c r="AB55" i="39" s="1"/>
  <c r="AA52" i="39"/>
  <c r="AA53" i="39"/>
  <c r="AA54" i="39" s="1"/>
  <c r="P44" i="39"/>
  <c r="P46" i="39" s="1"/>
  <c r="L53" i="39"/>
  <c r="L54" i="39" s="1"/>
  <c r="L52" i="39"/>
  <c r="J52" i="39"/>
  <c r="J53" i="39"/>
  <c r="J54" i="39" s="1"/>
  <c r="Z52" i="39"/>
  <c r="Z53" i="39"/>
  <c r="Z54" i="39" s="1"/>
  <c r="AM52" i="39"/>
  <c r="AL53" i="39"/>
  <c r="AL54" i="39" s="1"/>
  <c r="AL52" i="39"/>
  <c r="D44" i="39"/>
  <c r="D46" i="39" s="1"/>
  <c r="P53" i="39"/>
  <c r="P54" i="39" s="1"/>
  <c r="P52" i="39"/>
  <c r="H53" i="39"/>
  <c r="H54" i="39" s="1"/>
  <c r="H52" i="39"/>
  <c r="AC44" i="39"/>
  <c r="AC46" i="39" s="1"/>
  <c r="AM44" i="39"/>
  <c r="AM46" i="39" s="1"/>
  <c r="D52" i="39"/>
  <c r="D53" i="39"/>
  <c r="D54" i="39" s="1"/>
  <c r="R44" i="39"/>
  <c r="R46" i="39" s="1"/>
  <c r="R55" i="39" s="1"/>
  <c r="AE52" i="39"/>
  <c r="AD52" i="39"/>
  <c r="AD53" i="39"/>
  <c r="AD54" i="39" s="1"/>
  <c r="G52" i="39"/>
  <c r="G53" i="39"/>
  <c r="G54" i="39" s="1"/>
  <c r="AN53" i="39"/>
  <c r="AN54" i="39" s="1"/>
  <c r="AN52" i="39"/>
  <c r="AO52" i="39"/>
  <c r="AO55" i="39" s="1"/>
  <c r="U44" i="39"/>
  <c r="U46" i="39" s="1"/>
  <c r="AG53" i="39"/>
  <c r="AG54" i="39" s="1"/>
  <c r="AG52" i="39"/>
  <c r="AC53" i="39"/>
  <c r="AC54" i="39" s="1"/>
  <c r="AC52" i="39"/>
  <c r="O53" i="39"/>
  <c r="O54" i="39" s="1"/>
  <c r="O52" i="39"/>
  <c r="AJ52" i="39"/>
  <c r="AJ53" i="39"/>
  <c r="AJ54" i="39" s="1"/>
  <c r="AH53" i="39"/>
  <c r="AH54" i="39" s="1"/>
  <c r="AH52" i="39"/>
  <c r="J71" i="7"/>
  <c r="J72" i="7" s="1"/>
  <c r="J80" i="7" s="1"/>
  <c r="J81" i="7" s="1"/>
  <c r="J82" i="7" s="1"/>
  <c r="J84" i="7" s="1"/>
  <c r="J86" i="7" s="1"/>
  <c r="K70" i="7"/>
  <c r="F114" i="7"/>
  <c r="F115" i="7" s="1"/>
  <c r="F123" i="7" s="1"/>
  <c r="F124" i="7" s="1"/>
  <c r="F125" i="7" s="1"/>
  <c r="F127" i="7" s="1"/>
  <c r="F129" i="7" s="1"/>
  <c r="G113" i="7"/>
  <c r="BP128" i="7"/>
  <c r="BT85" i="7"/>
  <c r="D47" i="39" l="1"/>
  <c r="E47" i="39" s="1"/>
  <c r="F47" i="39" s="1"/>
  <c r="G47" i="39" s="1"/>
  <c r="H47" i="39" s="1"/>
  <c r="I47" i="39" s="1"/>
  <c r="J47" i="39" s="1"/>
  <c r="K47" i="39" s="1"/>
  <c r="L47" i="39" s="1"/>
  <c r="M47" i="39" s="1"/>
  <c r="N47" i="39" s="1"/>
  <c r="O47" i="39" s="1"/>
  <c r="P47" i="39" s="1"/>
  <c r="Q47" i="39" s="1"/>
  <c r="R47" i="39" s="1"/>
  <c r="S47" i="39" s="1"/>
  <c r="T47" i="39" s="1"/>
  <c r="U47" i="39" s="1"/>
  <c r="V47" i="39" s="1"/>
  <c r="W47" i="39" s="1"/>
  <c r="X47" i="39" s="1"/>
  <c r="Y47" i="39" s="1"/>
  <c r="Z47" i="39" s="1"/>
  <c r="AA47" i="39" s="1"/>
  <c r="AB47" i="39" s="1"/>
  <c r="AC47" i="39" s="1"/>
  <c r="AD47" i="39" s="1"/>
  <c r="AE47" i="39" s="1"/>
  <c r="AF47" i="39" s="1"/>
  <c r="AG47" i="39" s="1"/>
  <c r="AH47" i="39" s="1"/>
  <c r="AI47" i="39" s="1"/>
  <c r="AJ47" i="39" s="1"/>
  <c r="AK47" i="39" s="1"/>
  <c r="AL47" i="39" s="1"/>
  <c r="AM47" i="39" s="1"/>
  <c r="AN47" i="39" s="1"/>
  <c r="AO47" i="39" s="1"/>
  <c r="L55" i="39"/>
  <c r="U55" i="39"/>
  <c r="H55" i="39"/>
  <c r="V55" i="39"/>
  <c r="AN55" i="39"/>
  <c r="AL55" i="39"/>
  <c r="T55" i="39"/>
  <c r="O55" i="39"/>
  <c r="N55" i="39"/>
  <c r="AK55" i="39"/>
  <c r="AH55" i="39"/>
  <c r="F55" i="39"/>
  <c r="AG55" i="39"/>
  <c r="AE55" i="39"/>
  <c r="J55" i="39"/>
  <c r="S55" i="39"/>
  <c r="C55" i="39"/>
  <c r="AA55" i="39"/>
  <c r="AD55" i="39"/>
  <c r="I55" i="39"/>
  <c r="E2" i="39"/>
  <c r="E3" i="39" s="1"/>
  <c r="N13" i="5" s="1"/>
  <c r="AM55" i="39"/>
  <c r="Q55" i="39"/>
  <c r="M55" i="39"/>
  <c r="Z55" i="39"/>
  <c r="W55" i="39"/>
  <c r="AJ55" i="39"/>
  <c r="AI55" i="39"/>
  <c r="G55" i="39"/>
  <c r="K55" i="39"/>
  <c r="P55" i="39"/>
  <c r="AF55" i="39"/>
  <c r="AC55" i="39"/>
  <c r="D55" i="39"/>
  <c r="Y55" i="39"/>
  <c r="G114" i="7"/>
  <c r="G115" i="7" s="1"/>
  <c r="G123" i="7" s="1"/>
  <c r="G124" i="7" s="1"/>
  <c r="G125" i="7" s="1"/>
  <c r="G127" i="7" s="1"/>
  <c r="G129" i="7" s="1"/>
  <c r="H113" i="7"/>
  <c r="K71" i="7"/>
  <c r="K72" i="7" s="1"/>
  <c r="K80" i="7" s="1"/>
  <c r="K81" i="7" s="1"/>
  <c r="K82" i="7" s="1"/>
  <c r="K84" i="7" s="1"/>
  <c r="K86" i="7" s="1"/>
  <c r="L70" i="7"/>
  <c r="BU85" i="7"/>
  <c r="BQ128" i="7"/>
  <c r="E4" i="39" l="1"/>
  <c r="M20" i="5" s="1"/>
  <c r="N12" i="5"/>
  <c r="I113" i="7"/>
  <c r="H114" i="7"/>
  <c r="H115" i="7" s="1"/>
  <c r="H123" i="7" s="1"/>
  <c r="H124" i="7" s="1"/>
  <c r="H125" i="7" s="1"/>
  <c r="H127" i="7" s="1"/>
  <c r="H129" i="7" s="1"/>
  <c r="L71" i="7"/>
  <c r="L72" i="7" s="1"/>
  <c r="L80" i="7" s="1"/>
  <c r="L81" i="7" s="1"/>
  <c r="L82" i="7" s="1"/>
  <c r="L84" i="7" s="1"/>
  <c r="L86" i="7" s="1"/>
  <c r="M70" i="7"/>
  <c r="BR128" i="7"/>
  <c r="BV85" i="7"/>
  <c r="N70" i="7" l="1"/>
  <c r="M71" i="7"/>
  <c r="M72" i="7" s="1"/>
  <c r="M80" i="7" s="1"/>
  <c r="M81" i="7" s="1"/>
  <c r="M82" i="7" s="1"/>
  <c r="M84" i="7" s="1"/>
  <c r="M86" i="7" s="1"/>
  <c r="I114" i="7"/>
  <c r="I115" i="7" s="1"/>
  <c r="I123" i="7" s="1"/>
  <c r="I124" i="7" s="1"/>
  <c r="I125" i="7" s="1"/>
  <c r="I127" i="7" s="1"/>
  <c r="I129" i="7" s="1"/>
  <c r="J113" i="7"/>
  <c r="BW85" i="7"/>
  <c r="BS128" i="7"/>
  <c r="K113" i="7" l="1"/>
  <c r="J114" i="7"/>
  <c r="J115" i="7" s="1"/>
  <c r="J123" i="7" s="1"/>
  <c r="J124" i="7" s="1"/>
  <c r="J125" i="7" s="1"/>
  <c r="J127" i="7" s="1"/>
  <c r="J129" i="7" s="1"/>
  <c r="N71" i="7"/>
  <c r="N72" i="7" s="1"/>
  <c r="N80" i="7" s="1"/>
  <c r="N81" i="7" s="1"/>
  <c r="N82" i="7" s="1"/>
  <c r="N84" i="7" s="1"/>
  <c r="N86" i="7" s="1"/>
  <c r="O70" i="7"/>
  <c r="BT128" i="7"/>
  <c r="BX85" i="7"/>
  <c r="P70" i="7" l="1"/>
  <c r="O71" i="7"/>
  <c r="O72" i="7" s="1"/>
  <c r="O80" i="7" s="1"/>
  <c r="O81" i="7" s="1"/>
  <c r="O82" i="7" s="1"/>
  <c r="O84" i="7" s="1"/>
  <c r="O86" i="7" s="1"/>
  <c r="K114" i="7"/>
  <c r="K115" i="7" s="1"/>
  <c r="K123" i="7" s="1"/>
  <c r="K124" i="7" s="1"/>
  <c r="K125" i="7" s="1"/>
  <c r="K127" i="7" s="1"/>
  <c r="K129" i="7" s="1"/>
  <c r="L113" i="7"/>
  <c r="BY85" i="7"/>
  <c r="BU128" i="7"/>
  <c r="M113" i="7" l="1"/>
  <c r="L114" i="7"/>
  <c r="L115" i="7" s="1"/>
  <c r="L123" i="7" s="1"/>
  <c r="L124" i="7" s="1"/>
  <c r="L125" i="7" s="1"/>
  <c r="L127" i="7" s="1"/>
  <c r="L129" i="7" s="1"/>
  <c r="P71" i="7"/>
  <c r="P72" i="7" s="1"/>
  <c r="P80" i="7" s="1"/>
  <c r="P81" i="7" s="1"/>
  <c r="P82" i="7" s="1"/>
  <c r="P84" i="7" s="1"/>
  <c r="P86" i="7" s="1"/>
  <c r="Q70" i="7"/>
  <c r="BV128" i="7"/>
  <c r="BZ85" i="7"/>
  <c r="R70" i="7" l="1"/>
  <c r="Q71" i="7"/>
  <c r="Q72" i="7" s="1"/>
  <c r="Q80" i="7" s="1"/>
  <c r="Q81" i="7" s="1"/>
  <c r="Q82" i="7" s="1"/>
  <c r="Q84" i="7" s="1"/>
  <c r="Q86" i="7" s="1"/>
  <c r="M114" i="7"/>
  <c r="M115" i="7" s="1"/>
  <c r="M123" i="7" s="1"/>
  <c r="M124" i="7" s="1"/>
  <c r="M125" i="7" s="1"/>
  <c r="M127" i="7" s="1"/>
  <c r="M129" i="7" s="1"/>
  <c r="N113" i="7"/>
  <c r="CA85" i="7"/>
  <c r="BW128" i="7"/>
  <c r="O113" i="7" l="1"/>
  <c r="N114" i="7"/>
  <c r="N115" i="7" s="1"/>
  <c r="N123" i="7" s="1"/>
  <c r="N124" i="7" s="1"/>
  <c r="N125" i="7" s="1"/>
  <c r="N127" i="7" s="1"/>
  <c r="N129" i="7" s="1"/>
  <c r="R71" i="7"/>
  <c r="R72" i="7" s="1"/>
  <c r="R80" i="7" s="1"/>
  <c r="R81" i="7" s="1"/>
  <c r="R82" i="7" s="1"/>
  <c r="R84" i="7" s="1"/>
  <c r="R86" i="7" s="1"/>
  <c r="S70" i="7"/>
  <c r="BX128" i="7"/>
  <c r="T70" i="7" l="1"/>
  <c r="S71" i="7"/>
  <c r="S72" i="7" s="1"/>
  <c r="S80" i="7" s="1"/>
  <c r="S81" i="7" s="1"/>
  <c r="S82" i="7" s="1"/>
  <c r="S84" i="7" s="1"/>
  <c r="S86" i="7" s="1"/>
  <c r="O114" i="7"/>
  <c r="O115" i="7" s="1"/>
  <c r="O123" i="7" s="1"/>
  <c r="O124" i="7" s="1"/>
  <c r="O125" i="7" s="1"/>
  <c r="O127" i="7" s="1"/>
  <c r="O129" i="7" s="1"/>
  <c r="P113" i="7"/>
  <c r="BY128" i="7"/>
  <c r="Q113" i="7" l="1"/>
  <c r="P114" i="7"/>
  <c r="P115" i="7" s="1"/>
  <c r="P123" i="7" s="1"/>
  <c r="P124" i="7" s="1"/>
  <c r="P125" i="7" s="1"/>
  <c r="P127" i="7" s="1"/>
  <c r="P129" i="7" s="1"/>
  <c r="T71" i="7"/>
  <c r="T72" i="7" s="1"/>
  <c r="T80" i="7" s="1"/>
  <c r="T81" i="7" s="1"/>
  <c r="T82" i="7" s="1"/>
  <c r="T84" i="7" s="1"/>
  <c r="T86" i="7" s="1"/>
  <c r="U70" i="7"/>
  <c r="BZ128" i="7"/>
  <c r="V70" i="7" l="1"/>
  <c r="U71" i="7"/>
  <c r="U72" i="7" s="1"/>
  <c r="U80" i="7" s="1"/>
  <c r="U81" i="7" s="1"/>
  <c r="U82" i="7" s="1"/>
  <c r="U84" i="7" s="1"/>
  <c r="U86" i="7" s="1"/>
  <c r="Q114" i="7"/>
  <c r="Q115" i="7" s="1"/>
  <c r="Q123" i="7" s="1"/>
  <c r="Q124" i="7" s="1"/>
  <c r="Q125" i="7" s="1"/>
  <c r="Q127" i="7" s="1"/>
  <c r="Q129" i="7" s="1"/>
  <c r="R113" i="7"/>
  <c r="CA128" i="7"/>
  <c r="S113" i="7" l="1"/>
  <c r="R114" i="7"/>
  <c r="R115" i="7" s="1"/>
  <c r="R123" i="7" s="1"/>
  <c r="R124" i="7" s="1"/>
  <c r="R125" i="7" s="1"/>
  <c r="R127" i="7" s="1"/>
  <c r="R129" i="7" s="1"/>
  <c r="W70" i="7"/>
  <c r="V71" i="7"/>
  <c r="V72" i="7" s="1"/>
  <c r="V80" i="7" s="1"/>
  <c r="V81" i="7" s="1"/>
  <c r="V82" i="7" s="1"/>
  <c r="V84" i="7" s="1"/>
  <c r="V86" i="7" s="1"/>
  <c r="X70" i="7" l="1"/>
  <c r="W71" i="7"/>
  <c r="W72" i="7" s="1"/>
  <c r="W80" i="7" s="1"/>
  <c r="W81" i="7" s="1"/>
  <c r="W82" i="7" s="1"/>
  <c r="W84" i="7" s="1"/>
  <c r="W86" i="7" s="1"/>
  <c r="T113" i="7"/>
  <c r="S114" i="7"/>
  <c r="S115" i="7" s="1"/>
  <c r="S123" i="7" s="1"/>
  <c r="S124" i="7" s="1"/>
  <c r="S125" i="7" s="1"/>
  <c r="S127" i="7" s="1"/>
  <c r="S129" i="7" s="1"/>
  <c r="U113" i="7" l="1"/>
  <c r="T114" i="7"/>
  <c r="T115" i="7" s="1"/>
  <c r="T123" i="7" s="1"/>
  <c r="T124" i="7" s="1"/>
  <c r="T125" i="7" s="1"/>
  <c r="T127" i="7" s="1"/>
  <c r="T129" i="7" s="1"/>
  <c r="X71" i="7"/>
  <c r="X72" i="7" s="1"/>
  <c r="X80" i="7" s="1"/>
  <c r="X81" i="7" s="1"/>
  <c r="X82" i="7" s="1"/>
  <c r="X84" i="7" s="1"/>
  <c r="X86" i="7" s="1"/>
  <c r="Y70" i="7"/>
  <c r="Z70" i="7" l="1"/>
  <c r="Y71" i="7"/>
  <c r="Y72" i="7" s="1"/>
  <c r="Y80" i="7" s="1"/>
  <c r="Y81" i="7" s="1"/>
  <c r="Y82" i="7" s="1"/>
  <c r="Y84" i="7" s="1"/>
  <c r="Y86" i="7" s="1"/>
  <c r="V113" i="7"/>
  <c r="U114" i="7"/>
  <c r="U115" i="7" s="1"/>
  <c r="U123" i="7" s="1"/>
  <c r="U124" i="7" s="1"/>
  <c r="U125" i="7" s="1"/>
  <c r="U127" i="7" s="1"/>
  <c r="U129" i="7" s="1"/>
  <c r="W113" i="7" l="1"/>
  <c r="V114" i="7"/>
  <c r="V115" i="7" s="1"/>
  <c r="V123" i="7" s="1"/>
  <c r="V124" i="7" s="1"/>
  <c r="V125" i="7" s="1"/>
  <c r="V127" i="7" s="1"/>
  <c r="V129" i="7" s="1"/>
  <c r="AA70" i="7"/>
  <c r="Z71" i="7"/>
  <c r="Z72" i="7" s="1"/>
  <c r="Z80" i="7" s="1"/>
  <c r="Z81" i="7" s="1"/>
  <c r="Z82" i="7" s="1"/>
  <c r="Z84" i="7" s="1"/>
  <c r="Z86" i="7" s="1"/>
  <c r="AB70" i="7" l="1"/>
  <c r="AA71" i="7"/>
  <c r="AA72" i="7" s="1"/>
  <c r="AA80" i="7" s="1"/>
  <c r="AA81" i="7" s="1"/>
  <c r="AA82" i="7" s="1"/>
  <c r="AA84" i="7" s="1"/>
  <c r="AA86" i="7" s="1"/>
  <c r="X113" i="7"/>
  <c r="W114" i="7"/>
  <c r="W115" i="7" s="1"/>
  <c r="W123" i="7" s="1"/>
  <c r="W124" i="7" s="1"/>
  <c r="W125" i="7" s="1"/>
  <c r="W127" i="7" s="1"/>
  <c r="W129" i="7" s="1"/>
  <c r="Y113" i="7" l="1"/>
  <c r="X114" i="7"/>
  <c r="X115" i="7" s="1"/>
  <c r="X123" i="7" s="1"/>
  <c r="X124" i="7" s="1"/>
  <c r="X125" i="7" s="1"/>
  <c r="X127" i="7" s="1"/>
  <c r="X129" i="7" s="1"/>
  <c r="AC70" i="7"/>
  <c r="AB71" i="7"/>
  <c r="AB72" i="7" s="1"/>
  <c r="AB80" i="7" s="1"/>
  <c r="AB81" i="7" s="1"/>
  <c r="AB82" i="7" s="1"/>
  <c r="AB84" i="7" s="1"/>
  <c r="AB86" i="7" s="1"/>
  <c r="AC71" i="7" l="1"/>
  <c r="AC72" i="7" s="1"/>
  <c r="AC80" i="7" s="1"/>
  <c r="AC81" i="7" s="1"/>
  <c r="AC82" i="7" s="1"/>
  <c r="AC84" i="7" s="1"/>
  <c r="AC86" i="7" s="1"/>
  <c r="AD70" i="7"/>
  <c r="Z113" i="7"/>
  <c r="Y114" i="7"/>
  <c r="Y115" i="7" s="1"/>
  <c r="Y123" i="7" s="1"/>
  <c r="Y124" i="7" s="1"/>
  <c r="Y125" i="7" s="1"/>
  <c r="Y127" i="7" s="1"/>
  <c r="Y129" i="7" s="1"/>
  <c r="AA113" i="7" l="1"/>
  <c r="Z114" i="7"/>
  <c r="Z115" i="7" s="1"/>
  <c r="Z123" i="7" s="1"/>
  <c r="Z124" i="7" s="1"/>
  <c r="Z125" i="7" s="1"/>
  <c r="Z127" i="7" s="1"/>
  <c r="Z129" i="7" s="1"/>
  <c r="AD71" i="7"/>
  <c r="AD72" i="7" s="1"/>
  <c r="AD80" i="7" s="1"/>
  <c r="AD81" i="7" s="1"/>
  <c r="AD82" i="7" s="1"/>
  <c r="AD84" i="7" s="1"/>
  <c r="AD86" i="7" s="1"/>
  <c r="AE70" i="7"/>
  <c r="AE71" i="7" l="1"/>
  <c r="AE72" i="7" s="1"/>
  <c r="AE80" i="7" s="1"/>
  <c r="AE81" i="7" s="1"/>
  <c r="AE82" i="7" s="1"/>
  <c r="AE84" i="7" s="1"/>
  <c r="AE86" i="7" s="1"/>
  <c r="AF70" i="7"/>
  <c r="AA114" i="7"/>
  <c r="AA115" i="7" s="1"/>
  <c r="AA123" i="7" s="1"/>
  <c r="AA124" i="7" s="1"/>
  <c r="AA125" i="7" s="1"/>
  <c r="AA127" i="7" s="1"/>
  <c r="AA129" i="7" s="1"/>
  <c r="AB113" i="7"/>
  <c r="AB114" i="7" l="1"/>
  <c r="AB115" i="7" s="1"/>
  <c r="AB123" i="7" s="1"/>
  <c r="AB124" i="7" s="1"/>
  <c r="AB125" i="7" s="1"/>
  <c r="AB127" i="7" s="1"/>
  <c r="AB129" i="7" s="1"/>
  <c r="AC113" i="7"/>
  <c r="AF71" i="7"/>
  <c r="AF72" i="7" s="1"/>
  <c r="AF80" i="7" s="1"/>
  <c r="AF81" i="7" s="1"/>
  <c r="AF82" i="7" s="1"/>
  <c r="AF84" i="7" s="1"/>
  <c r="AF86" i="7" s="1"/>
  <c r="AG70" i="7"/>
  <c r="AG71" i="7" l="1"/>
  <c r="AG72" i="7" s="1"/>
  <c r="AG80" i="7" s="1"/>
  <c r="AG81" i="7" s="1"/>
  <c r="AG82" i="7" s="1"/>
  <c r="AG84" i="7" s="1"/>
  <c r="AG86" i="7" s="1"/>
  <c r="AH70" i="7"/>
  <c r="AC114" i="7"/>
  <c r="AC115" i="7" s="1"/>
  <c r="AC123" i="7" s="1"/>
  <c r="AC124" i="7" s="1"/>
  <c r="AC125" i="7" s="1"/>
  <c r="AC127" i="7" s="1"/>
  <c r="AC129" i="7" s="1"/>
  <c r="AD113" i="7"/>
  <c r="AD114" i="7" l="1"/>
  <c r="AD115" i="7" s="1"/>
  <c r="AD123" i="7" s="1"/>
  <c r="AD124" i="7" s="1"/>
  <c r="AD125" i="7" s="1"/>
  <c r="AD127" i="7" s="1"/>
  <c r="AD129" i="7" s="1"/>
  <c r="AE113" i="7"/>
  <c r="AH71" i="7"/>
  <c r="AH72" i="7" s="1"/>
  <c r="AH80" i="7" s="1"/>
  <c r="AH81" i="7" s="1"/>
  <c r="AH82" i="7" s="1"/>
  <c r="AH84" i="7" s="1"/>
  <c r="AH86" i="7" s="1"/>
  <c r="AI70" i="7"/>
  <c r="AJ70" i="7" l="1"/>
  <c r="AI71" i="7"/>
  <c r="AI72" i="7" s="1"/>
  <c r="AI80" i="7" s="1"/>
  <c r="AI81" i="7" s="1"/>
  <c r="AI82" i="7" s="1"/>
  <c r="AI84" i="7" s="1"/>
  <c r="AI86" i="7" s="1"/>
  <c r="AF113" i="7"/>
  <c r="AE114" i="7"/>
  <c r="AE115" i="7" s="1"/>
  <c r="AE123" i="7" s="1"/>
  <c r="AE124" i="7" s="1"/>
  <c r="AE125" i="7" s="1"/>
  <c r="AE127" i="7" s="1"/>
  <c r="AE129" i="7" s="1"/>
  <c r="AF114" i="7" l="1"/>
  <c r="AF115" i="7" s="1"/>
  <c r="AF123" i="7" s="1"/>
  <c r="AF124" i="7" s="1"/>
  <c r="AF125" i="7" s="1"/>
  <c r="AF127" i="7" s="1"/>
  <c r="AF129" i="7" s="1"/>
  <c r="AG113" i="7"/>
  <c r="AK70" i="7"/>
  <c r="AJ71" i="7"/>
  <c r="AJ72" i="7" s="1"/>
  <c r="AJ80" i="7" s="1"/>
  <c r="AJ81" i="7" s="1"/>
  <c r="AJ82" i="7" s="1"/>
  <c r="AJ84" i="7" s="1"/>
  <c r="AJ86" i="7" s="1"/>
  <c r="AK71" i="7" l="1"/>
  <c r="AK72" i="7" s="1"/>
  <c r="AK80" i="7" s="1"/>
  <c r="AK81" i="7" s="1"/>
  <c r="AK82" i="7" s="1"/>
  <c r="AK84" i="7" s="1"/>
  <c r="AK86" i="7" s="1"/>
  <c r="AL70" i="7"/>
  <c r="AG114" i="7"/>
  <c r="AG115" i="7" s="1"/>
  <c r="AG123" i="7" s="1"/>
  <c r="AG124" i="7" s="1"/>
  <c r="AG125" i="7" s="1"/>
  <c r="AG127" i="7" s="1"/>
  <c r="AG129" i="7" s="1"/>
  <c r="AH113" i="7"/>
  <c r="AH114" i="7" l="1"/>
  <c r="AH115" i="7" s="1"/>
  <c r="AH123" i="7" s="1"/>
  <c r="AH124" i="7" s="1"/>
  <c r="AH125" i="7" s="1"/>
  <c r="AH127" i="7" s="1"/>
  <c r="AH129" i="7" s="1"/>
  <c r="AI113" i="7"/>
  <c r="AM70" i="7"/>
  <c r="AL71" i="7"/>
  <c r="AL72" i="7" s="1"/>
  <c r="AL80" i="7" s="1"/>
  <c r="AL81" i="7" s="1"/>
  <c r="AL82" i="7" s="1"/>
  <c r="AL84" i="7" s="1"/>
  <c r="AL86" i="7" s="1"/>
  <c r="AM71" i="7" l="1"/>
  <c r="AM72" i="7" s="1"/>
  <c r="AM80" i="7" s="1"/>
  <c r="AM81" i="7" s="1"/>
  <c r="AM82" i="7" s="1"/>
  <c r="AM84" i="7" s="1"/>
  <c r="AM86" i="7" s="1"/>
  <c r="AN70" i="7"/>
  <c r="AI114" i="7"/>
  <c r="AI115" i="7" s="1"/>
  <c r="AI123" i="7" s="1"/>
  <c r="AI124" i="7" s="1"/>
  <c r="AI125" i="7" s="1"/>
  <c r="AI127" i="7" s="1"/>
  <c r="AI129" i="7" s="1"/>
  <c r="AJ113" i="7"/>
  <c r="AK113" i="7" l="1"/>
  <c r="AJ114" i="7"/>
  <c r="AJ115" i="7" s="1"/>
  <c r="AJ123" i="7" s="1"/>
  <c r="AJ124" i="7" s="1"/>
  <c r="AJ125" i="7" s="1"/>
  <c r="AJ127" i="7" s="1"/>
  <c r="AJ129" i="7" s="1"/>
  <c r="AN71" i="7"/>
  <c r="AN72" i="7" s="1"/>
  <c r="AN80" i="7" s="1"/>
  <c r="AN81" i="7" s="1"/>
  <c r="AN82" i="7" s="1"/>
  <c r="AN84" i="7" s="1"/>
  <c r="AN86" i="7" s="1"/>
  <c r="AO70" i="7"/>
  <c r="AP70" i="7" l="1"/>
  <c r="AO71" i="7"/>
  <c r="AO72" i="7" s="1"/>
  <c r="AO80" i="7" s="1"/>
  <c r="AO81" i="7" s="1"/>
  <c r="AO82" i="7" s="1"/>
  <c r="AO84" i="7" s="1"/>
  <c r="AO86" i="7" s="1"/>
  <c r="AL113" i="7"/>
  <c r="AK114" i="7"/>
  <c r="AK115" i="7" s="1"/>
  <c r="AK123" i="7" s="1"/>
  <c r="AK124" i="7" s="1"/>
  <c r="AK125" i="7" s="1"/>
  <c r="AK127" i="7" s="1"/>
  <c r="AK129" i="7" s="1"/>
  <c r="AL114" i="7" l="1"/>
  <c r="AL115" i="7" s="1"/>
  <c r="AL123" i="7" s="1"/>
  <c r="AL124" i="7" s="1"/>
  <c r="AL125" i="7" s="1"/>
  <c r="AL127" i="7" s="1"/>
  <c r="AL129" i="7" s="1"/>
  <c r="AM113" i="7"/>
  <c r="AQ70" i="7"/>
  <c r="AP71" i="7"/>
  <c r="AP72" i="7" s="1"/>
  <c r="AP80" i="7" s="1"/>
  <c r="AP81" i="7" s="1"/>
  <c r="AP82" i="7" s="1"/>
  <c r="AP84" i="7" s="1"/>
  <c r="AP86" i="7" s="1"/>
  <c r="AQ71" i="7" l="1"/>
  <c r="AQ72" i="7" s="1"/>
  <c r="AQ80" i="7" s="1"/>
  <c r="AQ81" i="7" s="1"/>
  <c r="AQ82" i="7" s="1"/>
  <c r="AQ84" i="7" s="1"/>
  <c r="AQ86" i="7" s="1"/>
  <c r="AR70" i="7"/>
  <c r="AN113" i="7"/>
  <c r="AM114" i="7"/>
  <c r="AM115" i="7" s="1"/>
  <c r="AM123" i="7" s="1"/>
  <c r="AM124" i="7" s="1"/>
  <c r="AM125" i="7" s="1"/>
  <c r="AM127" i="7" s="1"/>
  <c r="AM129" i="7" s="1"/>
  <c r="AO113" i="7" l="1"/>
  <c r="AN114" i="7"/>
  <c r="AN115" i="7" s="1"/>
  <c r="AN123" i="7" s="1"/>
  <c r="AN124" i="7" s="1"/>
  <c r="AN125" i="7" s="1"/>
  <c r="AN127" i="7" s="1"/>
  <c r="AN129" i="7" s="1"/>
  <c r="AS70" i="7"/>
  <c r="AR71" i="7"/>
  <c r="AR72" i="7" s="1"/>
  <c r="AR80" i="7" s="1"/>
  <c r="AR81" i="7" s="1"/>
  <c r="AR82" i="7" s="1"/>
  <c r="AR84" i="7" s="1"/>
  <c r="AR86" i="7" s="1"/>
  <c r="AS71" i="7" l="1"/>
  <c r="AS72" i="7" s="1"/>
  <c r="AS80" i="7" s="1"/>
  <c r="AS81" i="7" s="1"/>
  <c r="AS82" i="7" s="1"/>
  <c r="AS84" i="7" s="1"/>
  <c r="AS86" i="7" s="1"/>
  <c r="AT70" i="7"/>
  <c r="AO114" i="7"/>
  <c r="AO115" i="7" s="1"/>
  <c r="AO123" i="7" s="1"/>
  <c r="AO124" i="7" s="1"/>
  <c r="AO125" i="7" s="1"/>
  <c r="AO127" i="7" s="1"/>
  <c r="AO129" i="7" s="1"/>
  <c r="AP113" i="7"/>
  <c r="AP114" i="7" l="1"/>
  <c r="AP115" i="7" s="1"/>
  <c r="AP123" i="7" s="1"/>
  <c r="AP124" i="7" s="1"/>
  <c r="AP125" i="7" s="1"/>
  <c r="AP127" i="7" s="1"/>
  <c r="AP129" i="7" s="1"/>
  <c r="AQ113" i="7"/>
  <c r="AT71" i="7"/>
  <c r="AT72" i="7" s="1"/>
  <c r="AT80" i="7" s="1"/>
  <c r="AT81" i="7" s="1"/>
  <c r="AT82" i="7" s="1"/>
  <c r="AT84" i="7" s="1"/>
  <c r="AT86" i="7" s="1"/>
  <c r="AU70" i="7"/>
  <c r="AU71" i="7" l="1"/>
  <c r="AU72" i="7" s="1"/>
  <c r="AU80" i="7" s="1"/>
  <c r="AU81" i="7" s="1"/>
  <c r="AU82" i="7" s="1"/>
  <c r="AU84" i="7" s="1"/>
  <c r="AU86" i="7" s="1"/>
  <c r="AV70" i="7"/>
  <c r="AQ114" i="7"/>
  <c r="AQ115" i="7" s="1"/>
  <c r="AQ123" i="7" s="1"/>
  <c r="AQ124" i="7" s="1"/>
  <c r="AQ125" i="7" s="1"/>
  <c r="AQ127" i="7" s="1"/>
  <c r="AQ129" i="7" s="1"/>
  <c r="AR113" i="7"/>
  <c r="AR114" i="7" l="1"/>
  <c r="AR115" i="7" s="1"/>
  <c r="AR123" i="7" s="1"/>
  <c r="AR124" i="7" s="1"/>
  <c r="AR125" i="7" s="1"/>
  <c r="AR127" i="7" s="1"/>
  <c r="AR129" i="7" s="1"/>
  <c r="AS113" i="7"/>
  <c r="AW70" i="7"/>
  <c r="AV71" i="7"/>
  <c r="AV72" i="7" s="1"/>
  <c r="AV80" i="7" s="1"/>
  <c r="AV81" i="7" s="1"/>
  <c r="AV82" i="7" s="1"/>
  <c r="AV84" i="7" s="1"/>
  <c r="AV86" i="7" s="1"/>
  <c r="AX70" i="7" l="1"/>
  <c r="AW71" i="7"/>
  <c r="AW72" i="7" s="1"/>
  <c r="AW80" i="7" s="1"/>
  <c r="AW81" i="7" s="1"/>
  <c r="AW82" i="7" s="1"/>
  <c r="AW84" i="7" s="1"/>
  <c r="AW86" i="7" s="1"/>
  <c r="AT113" i="7"/>
  <c r="AS114" i="7"/>
  <c r="AS115" i="7" s="1"/>
  <c r="AS123" i="7" s="1"/>
  <c r="AS124" i="7" s="1"/>
  <c r="AS125" i="7" s="1"/>
  <c r="AS127" i="7" s="1"/>
  <c r="AS129" i="7" s="1"/>
  <c r="AT114" i="7" l="1"/>
  <c r="AT115" i="7" s="1"/>
  <c r="AT123" i="7" s="1"/>
  <c r="AT124" i="7" s="1"/>
  <c r="AT125" i="7" s="1"/>
  <c r="AT127" i="7" s="1"/>
  <c r="AT129" i="7" s="1"/>
  <c r="AU113" i="7"/>
  <c r="AX71" i="7"/>
  <c r="AX72" i="7" s="1"/>
  <c r="AX80" i="7" s="1"/>
  <c r="AX81" i="7" s="1"/>
  <c r="AX82" i="7" s="1"/>
  <c r="AX84" i="7" s="1"/>
  <c r="AX86" i="7" s="1"/>
  <c r="AY70" i="7"/>
  <c r="AY71" i="7" l="1"/>
  <c r="AY72" i="7" s="1"/>
  <c r="AY80" i="7" s="1"/>
  <c r="AY81" i="7" s="1"/>
  <c r="AY82" i="7" s="1"/>
  <c r="AY84" i="7" s="1"/>
  <c r="AY86" i="7" s="1"/>
  <c r="AZ70" i="7"/>
  <c r="AU114" i="7"/>
  <c r="AU115" i="7" s="1"/>
  <c r="AU123" i="7" s="1"/>
  <c r="AU124" i="7" s="1"/>
  <c r="AU125" i="7" s="1"/>
  <c r="AU127" i="7" s="1"/>
  <c r="AU129" i="7" s="1"/>
  <c r="AV113" i="7"/>
  <c r="AV114" i="7" l="1"/>
  <c r="AV115" i="7" s="1"/>
  <c r="AV123" i="7" s="1"/>
  <c r="AV124" i="7" s="1"/>
  <c r="AV125" i="7" s="1"/>
  <c r="AV127" i="7" s="1"/>
  <c r="AV129" i="7" s="1"/>
  <c r="AW113" i="7"/>
  <c r="AZ71" i="7"/>
  <c r="AZ72" i="7" s="1"/>
  <c r="AZ80" i="7" s="1"/>
  <c r="AZ81" i="7" s="1"/>
  <c r="AZ82" i="7" s="1"/>
  <c r="AZ84" i="7" s="1"/>
  <c r="AZ86" i="7" s="1"/>
  <c r="BA70" i="7"/>
  <c r="BA71" i="7" l="1"/>
  <c r="BA72" i="7" s="1"/>
  <c r="BA80" i="7" s="1"/>
  <c r="BA81" i="7" s="1"/>
  <c r="BA82" i="7" s="1"/>
  <c r="BA84" i="7" s="1"/>
  <c r="BA86" i="7" s="1"/>
  <c r="BB70" i="7"/>
  <c r="AW114" i="7"/>
  <c r="AW115" i="7" s="1"/>
  <c r="AW123" i="7" s="1"/>
  <c r="AW124" i="7" s="1"/>
  <c r="AW125" i="7" s="1"/>
  <c r="AW127" i="7" s="1"/>
  <c r="AW129" i="7" s="1"/>
  <c r="AX113" i="7"/>
  <c r="AX114" i="7" l="1"/>
  <c r="AX115" i="7" s="1"/>
  <c r="AX123" i="7" s="1"/>
  <c r="AX124" i="7" s="1"/>
  <c r="AX125" i="7" s="1"/>
  <c r="AX127" i="7" s="1"/>
  <c r="AX129" i="7" s="1"/>
  <c r="AY113" i="7"/>
  <c r="BB71" i="7"/>
  <c r="BB72" i="7" s="1"/>
  <c r="BB80" i="7" s="1"/>
  <c r="BB81" i="7" s="1"/>
  <c r="BB82" i="7" s="1"/>
  <c r="BB84" i="7" s="1"/>
  <c r="BB86" i="7" s="1"/>
  <c r="BC70" i="7"/>
  <c r="BD70" i="7" l="1"/>
  <c r="BC71" i="7"/>
  <c r="BC72" i="7" s="1"/>
  <c r="BC80" i="7" s="1"/>
  <c r="BC81" i="7" s="1"/>
  <c r="BC82" i="7" s="1"/>
  <c r="BC84" i="7" s="1"/>
  <c r="BC86" i="7" s="1"/>
  <c r="AZ113" i="7"/>
  <c r="AY114" i="7"/>
  <c r="AY115" i="7" s="1"/>
  <c r="AY123" i="7" s="1"/>
  <c r="AY124" i="7" s="1"/>
  <c r="AY125" i="7" s="1"/>
  <c r="AY127" i="7" s="1"/>
  <c r="AY129" i="7" s="1"/>
  <c r="AZ114" i="7" l="1"/>
  <c r="AZ115" i="7" s="1"/>
  <c r="AZ123" i="7" s="1"/>
  <c r="AZ124" i="7" s="1"/>
  <c r="AZ125" i="7" s="1"/>
  <c r="AZ127" i="7" s="1"/>
  <c r="AZ129" i="7" s="1"/>
  <c r="BA113" i="7"/>
  <c r="BD71" i="7"/>
  <c r="BD72" i="7" s="1"/>
  <c r="BD80" i="7" s="1"/>
  <c r="BD81" i="7" s="1"/>
  <c r="BD82" i="7" s="1"/>
  <c r="BD84" i="7" s="1"/>
  <c r="BD86" i="7" s="1"/>
  <c r="BE70" i="7"/>
  <c r="BE71" i="7" l="1"/>
  <c r="BE72" i="7" s="1"/>
  <c r="BE80" i="7" s="1"/>
  <c r="BE81" i="7" s="1"/>
  <c r="BE82" i="7" s="1"/>
  <c r="BE84" i="7" s="1"/>
  <c r="BE86" i="7" s="1"/>
  <c r="BF70" i="7"/>
  <c r="BB113" i="7"/>
  <c r="BA114" i="7"/>
  <c r="BA115" i="7" s="1"/>
  <c r="BA123" i="7" s="1"/>
  <c r="BA124" i="7" s="1"/>
  <c r="BA125" i="7" s="1"/>
  <c r="BA127" i="7" s="1"/>
  <c r="BA129" i="7" s="1"/>
  <c r="BC113" i="7" l="1"/>
  <c r="BB114" i="7"/>
  <c r="BB115" i="7" s="1"/>
  <c r="BB123" i="7" s="1"/>
  <c r="BB124" i="7" s="1"/>
  <c r="BB125" i="7" s="1"/>
  <c r="BB127" i="7" s="1"/>
  <c r="BB129" i="7" s="1"/>
  <c r="BG70" i="7"/>
  <c r="BF71" i="7"/>
  <c r="BF72" i="7" s="1"/>
  <c r="BF80" i="7" s="1"/>
  <c r="BF81" i="7" s="1"/>
  <c r="BF82" i="7" s="1"/>
  <c r="BF84" i="7" s="1"/>
  <c r="BF86" i="7" s="1"/>
  <c r="BH70" i="7" l="1"/>
  <c r="BG71" i="7"/>
  <c r="BG72" i="7" s="1"/>
  <c r="BG80" i="7" s="1"/>
  <c r="BG81" i="7" s="1"/>
  <c r="BG82" i="7" s="1"/>
  <c r="BG84" i="7" s="1"/>
  <c r="BG86" i="7" s="1"/>
  <c r="BC114" i="7"/>
  <c r="BC115" i="7" s="1"/>
  <c r="BC123" i="7" s="1"/>
  <c r="BC124" i="7" s="1"/>
  <c r="BC125" i="7" s="1"/>
  <c r="BC127" i="7" s="1"/>
  <c r="BC129" i="7" s="1"/>
  <c r="BD113" i="7"/>
  <c r="BD114" i="7" l="1"/>
  <c r="BD115" i="7" s="1"/>
  <c r="BD123" i="7" s="1"/>
  <c r="BD124" i="7" s="1"/>
  <c r="BD125" i="7" s="1"/>
  <c r="BD127" i="7" s="1"/>
  <c r="BD129" i="7" s="1"/>
  <c r="BE113" i="7"/>
  <c r="BI70" i="7"/>
  <c r="BH71" i="7"/>
  <c r="BH72" i="7" s="1"/>
  <c r="BH80" i="7" s="1"/>
  <c r="BH81" i="7" s="1"/>
  <c r="BH82" i="7" s="1"/>
  <c r="BH84" i="7" s="1"/>
  <c r="BH86" i="7" s="1"/>
  <c r="BI71" i="7" l="1"/>
  <c r="BI72" i="7" s="1"/>
  <c r="BI80" i="7" s="1"/>
  <c r="BI81" i="7" s="1"/>
  <c r="BI82" i="7" s="1"/>
  <c r="BI84" i="7" s="1"/>
  <c r="BI86" i="7" s="1"/>
  <c r="BJ70" i="7"/>
  <c r="BE114" i="7"/>
  <c r="BE115" i="7" s="1"/>
  <c r="BE123" i="7" s="1"/>
  <c r="BE124" i="7" s="1"/>
  <c r="BE125" i="7" s="1"/>
  <c r="BE127" i="7" s="1"/>
  <c r="BE129" i="7" s="1"/>
  <c r="BF113" i="7"/>
  <c r="BF114" i="7" l="1"/>
  <c r="BF115" i="7" s="1"/>
  <c r="BF123" i="7" s="1"/>
  <c r="BF124" i="7" s="1"/>
  <c r="BF125" i="7" s="1"/>
  <c r="BF127" i="7" s="1"/>
  <c r="BF129" i="7" s="1"/>
  <c r="BG113" i="7"/>
  <c r="BK70" i="7"/>
  <c r="BJ71" i="7"/>
  <c r="BJ72" i="7" s="1"/>
  <c r="BJ80" i="7" s="1"/>
  <c r="BJ81" i="7" s="1"/>
  <c r="BJ82" i="7" s="1"/>
  <c r="BJ84" i="7" s="1"/>
  <c r="BJ86" i="7" s="1"/>
  <c r="BL70" i="7" l="1"/>
  <c r="BK71" i="7"/>
  <c r="BK72" i="7" s="1"/>
  <c r="BK80" i="7" s="1"/>
  <c r="BK81" i="7" s="1"/>
  <c r="BK82" i="7" s="1"/>
  <c r="BK84" i="7" s="1"/>
  <c r="BK86" i="7" s="1"/>
  <c r="BG114" i="7"/>
  <c r="BG115" i="7" s="1"/>
  <c r="BG123" i="7" s="1"/>
  <c r="BG124" i="7" s="1"/>
  <c r="BG125" i="7" s="1"/>
  <c r="BG127" i="7" s="1"/>
  <c r="BG129" i="7" s="1"/>
  <c r="BH113" i="7"/>
  <c r="BI113" i="7" l="1"/>
  <c r="BH114" i="7"/>
  <c r="BH115" i="7" s="1"/>
  <c r="BH123" i="7" s="1"/>
  <c r="BH124" i="7" s="1"/>
  <c r="BH125" i="7" s="1"/>
  <c r="BH127" i="7" s="1"/>
  <c r="BH129" i="7" s="1"/>
  <c r="BM70" i="7"/>
  <c r="BL71" i="7"/>
  <c r="BL72" i="7" s="1"/>
  <c r="BL80" i="7" s="1"/>
  <c r="BL81" i="7" s="1"/>
  <c r="BL82" i="7" s="1"/>
  <c r="BL84" i="7" s="1"/>
  <c r="BL86" i="7" s="1"/>
  <c r="BM71" i="7" l="1"/>
  <c r="BM72" i="7" s="1"/>
  <c r="BM80" i="7" s="1"/>
  <c r="BM81" i="7" s="1"/>
  <c r="BM82" i="7" s="1"/>
  <c r="BM84" i="7" s="1"/>
  <c r="BM86" i="7" s="1"/>
  <c r="BN70" i="7"/>
  <c r="BI114" i="7"/>
  <c r="BI115" i="7" s="1"/>
  <c r="BI123" i="7" s="1"/>
  <c r="BI124" i="7" s="1"/>
  <c r="BI125" i="7" s="1"/>
  <c r="BI127" i="7" s="1"/>
  <c r="BI129" i="7" s="1"/>
  <c r="BJ113" i="7"/>
  <c r="BN71" i="7" l="1"/>
  <c r="BN72" i="7" s="1"/>
  <c r="BN80" i="7" s="1"/>
  <c r="BN81" i="7" s="1"/>
  <c r="BN82" i="7" s="1"/>
  <c r="BN84" i="7" s="1"/>
  <c r="BN86" i="7" s="1"/>
  <c r="BO70" i="7"/>
  <c r="BK113" i="7"/>
  <c r="BJ114" i="7"/>
  <c r="BJ115" i="7" s="1"/>
  <c r="BJ123" i="7" s="1"/>
  <c r="BJ124" i="7" s="1"/>
  <c r="BJ125" i="7" s="1"/>
  <c r="BJ127" i="7" s="1"/>
  <c r="BJ129" i="7" s="1"/>
  <c r="BL113" i="7" l="1"/>
  <c r="BK114" i="7"/>
  <c r="BK115" i="7" s="1"/>
  <c r="BK123" i="7" s="1"/>
  <c r="BK124" i="7" s="1"/>
  <c r="BK125" i="7" s="1"/>
  <c r="BK127" i="7" s="1"/>
  <c r="BK129" i="7" s="1"/>
  <c r="BP70" i="7"/>
  <c r="BO71" i="7"/>
  <c r="BO72" i="7" s="1"/>
  <c r="BO80" i="7" s="1"/>
  <c r="BO81" i="7" s="1"/>
  <c r="BO82" i="7" s="1"/>
  <c r="BO84" i="7" s="1"/>
  <c r="BO86" i="7" s="1"/>
  <c r="BQ70" i="7" l="1"/>
  <c r="BP71" i="7"/>
  <c r="BP72" i="7" s="1"/>
  <c r="BP80" i="7" s="1"/>
  <c r="BP81" i="7" s="1"/>
  <c r="BP82" i="7" s="1"/>
  <c r="BP84" i="7" s="1"/>
  <c r="BP86" i="7" s="1"/>
  <c r="BM113" i="7"/>
  <c r="BL114" i="7"/>
  <c r="BL115" i="7" s="1"/>
  <c r="BL123" i="7" s="1"/>
  <c r="BL124" i="7" s="1"/>
  <c r="BL125" i="7" s="1"/>
  <c r="BL127" i="7" s="1"/>
  <c r="BL129" i="7" s="1"/>
  <c r="BM114" i="7" l="1"/>
  <c r="BM115" i="7" s="1"/>
  <c r="BM123" i="7" s="1"/>
  <c r="BM124" i="7" s="1"/>
  <c r="BM125" i="7" s="1"/>
  <c r="BM127" i="7" s="1"/>
  <c r="BM129" i="7" s="1"/>
  <c r="BN113" i="7"/>
  <c r="BR70" i="7"/>
  <c r="BQ71" i="7"/>
  <c r="BQ72" i="7" s="1"/>
  <c r="BQ80" i="7" s="1"/>
  <c r="BQ81" i="7" s="1"/>
  <c r="BQ82" i="7" s="1"/>
  <c r="BQ84" i="7" s="1"/>
  <c r="BQ86" i="7" s="1"/>
  <c r="BR71" i="7" l="1"/>
  <c r="BR72" i="7" s="1"/>
  <c r="BR80" i="7" s="1"/>
  <c r="BR81" i="7" s="1"/>
  <c r="BR82" i="7" s="1"/>
  <c r="BR84" i="7" s="1"/>
  <c r="BR86" i="7" s="1"/>
  <c r="BS70" i="7"/>
  <c r="BO113" i="7"/>
  <c r="BN114" i="7"/>
  <c r="BN115" i="7" s="1"/>
  <c r="BN123" i="7" s="1"/>
  <c r="BN124" i="7" s="1"/>
  <c r="BN125" i="7" s="1"/>
  <c r="BN127" i="7" s="1"/>
  <c r="BN129" i="7" s="1"/>
  <c r="BO114" i="7" l="1"/>
  <c r="BO115" i="7" s="1"/>
  <c r="BO123" i="7" s="1"/>
  <c r="BO124" i="7" s="1"/>
  <c r="BO125" i="7" s="1"/>
  <c r="BO127" i="7" s="1"/>
  <c r="BO129" i="7" s="1"/>
  <c r="BP113" i="7"/>
  <c r="BT70" i="7"/>
  <c r="BS71" i="7"/>
  <c r="BS72" i="7" s="1"/>
  <c r="BS80" i="7" s="1"/>
  <c r="BS81" i="7" s="1"/>
  <c r="BS82" i="7" s="1"/>
  <c r="BS84" i="7" s="1"/>
  <c r="BS86" i="7" s="1"/>
  <c r="BU70" i="7" l="1"/>
  <c r="BT71" i="7"/>
  <c r="BT72" i="7" s="1"/>
  <c r="BT80" i="7" s="1"/>
  <c r="BT81" i="7" s="1"/>
  <c r="BT82" i="7" s="1"/>
  <c r="BT84" i="7" s="1"/>
  <c r="BT86" i="7" s="1"/>
  <c r="BP114" i="7"/>
  <c r="BP115" i="7" s="1"/>
  <c r="BP123" i="7" s="1"/>
  <c r="BP124" i="7" s="1"/>
  <c r="BP125" i="7" s="1"/>
  <c r="BP127" i="7" s="1"/>
  <c r="BP129" i="7" s="1"/>
  <c r="BQ113" i="7"/>
  <c r="BR113" i="7" l="1"/>
  <c r="BQ114" i="7"/>
  <c r="BQ115" i="7" s="1"/>
  <c r="BQ123" i="7" s="1"/>
  <c r="BQ124" i="7" s="1"/>
  <c r="BQ125" i="7" s="1"/>
  <c r="BQ127" i="7" s="1"/>
  <c r="BQ129" i="7" s="1"/>
  <c r="BV70" i="7"/>
  <c r="BU71" i="7"/>
  <c r="BU72" i="7" s="1"/>
  <c r="BU80" i="7" s="1"/>
  <c r="BU81" i="7" s="1"/>
  <c r="BU82" i="7" s="1"/>
  <c r="BU84" i="7" s="1"/>
  <c r="BU86" i="7" s="1"/>
  <c r="BW70" i="7" l="1"/>
  <c r="BV71" i="7"/>
  <c r="BV72" i="7" s="1"/>
  <c r="BV80" i="7" s="1"/>
  <c r="BV81" i="7" s="1"/>
  <c r="BV82" i="7" s="1"/>
  <c r="BV84" i="7" s="1"/>
  <c r="BV86" i="7" s="1"/>
  <c r="BS113" i="7"/>
  <c r="BR114" i="7"/>
  <c r="BR115" i="7" s="1"/>
  <c r="BR123" i="7" s="1"/>
  <c r="BR124" i="7" s="1"/>
  <c r="BR125" i="7" s="1"/>
  <c r="BR127" i="7" s="1"/>
  <c r="BR129" i="7" s="1"/>
  <c r="BS114" i="7" l="1"/>
  <c r="BS115" i="7" s="1"/>
  <c r="BS123" i="7" s="1"/>
  <c r="BS124" i="7" s="1"/>
  <c r="BS125" i="7" s="1"/>
  <c r="BS127" i="7" s="1"/>
  <c r="BS129" i="7" s="1"/>
  <c r="BT113" i="7"/>
  <c r="BX70" i="7"/>
  <c r="BW71" i="7"/>
  <c r="BW72" i="7" s="1"/>
  <c r="BW80" i="7" s="1"/>
  <c r="BW81" i="7" s="1"/>
  <c r="BW82" i="7" s="1"/>
  <c r="BW84" i="7" s="1"/>
  <c r="BW86" i="7" s="1"/>
  <c r="BY70" i="7" l="1"/>
  <c r="BX71" i="7"/>
  <c r="BX72" i="7" s="1"/>
  <c r="BX80" i="7" s="1"/>
  <c r="BX81" i="7" s="1"/>
  <c r="BX82" i="7" s="1"/>
  <c r="BX84" i="7" s="1"/>
  <c r="BX86" i="7" s="1"/>
  <c r="BU113" i="7"/>
  <c r="BT114" i="7"/>
  <c r="BT115" i="7" s="1"/>
  <c r="BT123" i="7" s="1"/>
  <c r="BT124" i="7" s="1"/>
  <c r="BT125" i="7" s="1"/>
  <c r="BT127" i="7" s="1"/>
  <c r="BT129" i="7" s="1"/>
  <c r="BU114" i="7" l="1"/>
  <c r="BU115" i="7" s="1"/>
  <c r="BU123" i="7" s="1"/>
  <c r="BU124" i="7" s="1"/>
  <c r="BU125" i="7" s="1"/>
  <c r="BU127" i="7" s="1"/>
  <c r="BU129" i="7" s="1"/>
  <c r="BV113" i="7"/>
  <c r="BZ70" i="7"/>
  <c r="BY71" i="7"/>
  <c r="BY72" i="7" s="1"/>
  <c r="BY80" i="7" s="1"/>
  <c r="BY81" i="7" s="1"/>
  <c r="BY82" i="7" s="1"/>
  <c r="BY84" i="7" s="1"/>
  <c r="BY86" i="7" s="1"/>
  <c r="BZ71" i="7" l="1"/>
  <c r="BZ72" i="7" s="1"/>
  <c r="BZ80" i="7" s="1"/>
  <c r="BZ81" i="7" s="1"/>
  <c r="BZ82" i="7" s="1"/>
  <c r="BZ84" i="7" s="1"/>
  <c r="BZ86" i="7" s="1"/>
  <c r="CA70" i="7"/>
  <c r="CA71" i="7" s="1"/>
  <c r="CA72" i="7" s="1"/>
  <c r="CA80" i="7" s="1"/>
  <c r="CA81" i="7" s="1"/>
  <c r="CA82" i="7" s="1"/>
  <c r="CA84" i="7" s="1"/>
  <c r="CA86" i="7" s="1"/>
  <c r="BW113" i="7"/>
  <c r="BV114" i="7"/>
  <c r="BV115" i="7" s="1"/>
  <c r="BV123" i="7" s="1"/>
  <c r="BV124" i="7" s="1"/>
  <c r="BV125" i="7" s="1"/>
  <c r="BV127" i="7" s="1"/>
  <c r="BV129" i="7" s="1"/>
  <c r="BX113" i="7" l="1"/>
  <c r="BW114" i="7"/>
  <c r="BW115" i="7" s="1"/>
  <c r="BW123" i="7" s="1"/>
  <c r="BW124" i="7" s="1"/>
  <c r="BW125" i="7" s="1"/>
  <c r="BW127" i="7" s="1"/>
  <c r="BW129" i="7" s="1"/>
  <c r="BX114" i="7" l="1"/>
  <c r="BX115" i="7" s="1"/>
  <c r="BX123" i="7" s="1"/>
  <c r="BX124" i="7" s="1"/>
  <c r="BX125" i="7" s="1"/>
  <c r="BX127" i="7" s="1"/>
  <c r="BX129" i="7" s="1"/>
  <c r="BY113" i="7"/>
  <c r="BY114" i="7" l="1"/>
  <c r="BY115" i="7" s="1"/>
  <c r="BY123" i="7" s="1"/>
  <c r="BY124" i="7" s="1"/>
  <c r="BY125" i="7" s="1"/>
  <c r="BY127" i="7" s="1"/>
  <c r="BY129" i="7" s="1"/>
  <c r="BZ113" i="7"/>
  <c r="BZ114" i="7" l="1"/>
  <c r="BZ115" i="7" s="1"/>
  <c r="BZ123" i="7" s="1"/>
  <c r="BZ124" i="7" s="1"/>
  <c r="BZ125" i="7" s="1"/>
  <c r="BZ127" i="7" s="1"/>
  <c r="BZ129" i="7" s="1"/>
  <c r="CA113" i="7"/>
  <c r="CA114" i="7" s="1"/>
  <c r="CA115" i="7" s="1"/>
  <c r="CA123" i="7" s="1"/>
  <c r="CA124" i="7" s="1"/>
  <c r="CA125" i="7" s="1"/>
  <c r="CA127" i="7" s="1"/>
  <c r="CA129" i="7" s="1"/>
</calcChain>
</file>

<file path=xl/sharedStrings.xml><?xml version="1.0" encoding="utf-8"?>
<sst xmlns="http://schemas.openxmlformats.org/spreadsheetml/2006/main" count="1187" uniqueCount="519">
  <si>
    <t>Policy Year</t>
  </si>
  <si>
    <t>Change since issue:</t>
  </si>
  <si>
    <t>Expenses as % premium (all years)</t>
  </si>
  <si>
    <t>Per policy issue expenses</t>
  </si>
  <si>
    <t>Annual inflation rate</t>
  </si>
  <si>
    <t>Last year of coverage requested (BOY age):</t>
  </si>
  <si>
    <t>PV death claims</t>
  </si>
  <si>
    <t>Last year of custom design model (BOY age)</t>
  </si>
  <si>
    <t>Last year of coverage priced/shown</t>
  </si>
  <si>
    <t>Annualizing factor</t>
  </si>
  <si>
    <t>Cost of DAC tax (PV CFs as % initial premium)</t>
  </si>
  <si>
    <t>Annual premium (Prelim 2)</t>
  </si>
  <si>
    <t>Total covered years</t>
  </si>
  <si>
    <t>Age of insured</t>
  </si>
  <si>
    <t>Coverage active?</t>
  </si>
  <si>
    <t>Inflation factor (cumulative since issue)</t>
  </si>
  <si>
    <t>Expected mortality rate</t>
  </si>
  <si>
    <t>Base Pricing Lapse rate - customized DB</t>
  </si>
  <si>
    <t>Inforce death benefit (beg of year)</t>
  </si>
  <si>
    <t>Per Policy expenses</t>
  </si>
  <si>
    <t>Mortality rate</t>
  </si>
  <si>
    <t>Death claims</t>
  </si>
  <si>
    <t>Valuation discount rate (NPR):</t>
  </si>
  <si>
    <t>First Year allow for Net Prem Resv:</t>
  </si>
  <si>
    <t>Nonforfeiture interest rate</t>
  </si>
  <si>
    <t>Policy year</t>
  </si>
  <si>
    <t>Death benefit</t>
  </si>
  <si>
    <t>Raw cash value</t>
  </si>
  <si>
    <t>Min cash value</t>
  </si>
  <si>
    <t>Year:</t>
  </si>
  <si>
    <t>Age</t>
  </si>
  <si>
    <t>Adj GP factors</t>
  </si>
  <si>
    <t>Inforce?</t>
  </si>
  <si>
    <t>CSO qx</t>
  </si>
  <si>
    <t>VM-20 lapses</t>
  </si>
  <si>
    <t>Custom DB</t>
  </si>
  <si>
    <t>Adj Gross Prm</t>
  </si>
  <si>
    <t>VNP factor</t>
  </si>
  <si>
    <t>Val net prem</t>
  </si>
  <si>
    <t>PV VNP</t>
  </si>
  <si>
    <t>PV(db)-PV(VNP)</t>
  </si>
  <si>
    <t>PV Premiums</t>
  </si>
  <si>
    <t>PV Claims&amp;exp</t>
  </si>
  <si>
    <t>Determ Resv</t>
  </si>
  <si>
    <t>VM-20 Resv</t>
  </si>
  <si>
    <t>RBC factors:</t>
  </si>
  <si>
    <t>Premium</t>
  </si>
  <si>
    <t>Margin</t>
  </si>
  <si>
    <t>Gross premium</t>
  </si>
  <si>
    <t>Stat book profit (customized policy)</t>
  </si>
  <si>
    <t>Premiums</t>
  </si>
  <si>
    <t>Inv Inc reserves</t>
  </si>
  <si>
    <t>Cash value/lapses</t>
  </si>
  <si>
    <t>Change in resv</t>
  </si>
  <si>
    <t>Pre-tax stat book</t>
  </si>
  <si>
    <t>Net income</t>
  </si>
  <si>
    <t>Risk based cap</t>
  </si>
  <si>
    <t>Distributable profit with RBC</t>
  </si>
  <si>
    <t>change RBC</t>
  </si>
  <si>
    <t>Inv inc RBC</t>
  </si>
  <si>
    <t>Tax on inv inc</t>
  </si>
  <si>
    <t>Distrib Profit</t>
  </si>
  <si>
    <t>Rate</t>
  </si>
  <si>
    <t>Initial premium</t>
  </si>
  <si>
    <t>Years</t>
  </si>
  <si>
    <t>Tax Rate</t>
  </si>
  <si>
    <t>PV Cash flows</t>
  </si>
  <si>
    <t>Year</t>
  </si>
  <si>
    <t>tPx</t>
  </si>
  <si>
    <t>Pol Yr total</t>
  </si>
  <si>
    <t>Cash Flows</t>
  </si>
  <si>
    <t>Issue Age</t>
  </si>
  <si>
    <t>Gender:</t>
  </si>
  <si>
    <t>Selected</t>
  </si>
  <si>
    <t>2017 CSO Select and Ultimate table for reserving</t>
  </si>
  <si>
    <t>M super p</t>
  </si>
  <si>
    <t>M pref NS</t>
  </si>
  <si>
    <t>M std NS</t>
  </si>
  <si>
    <t>M pref SM</t>
  </si>
  <si>
    <t>M pref std</t>
  </si>
  <si>
    <t>F super p</t>
  </si>
  <si>
    <t>F pref NS</t>
  </si>
  <si>
    <t>F std NS</t>
  </si>
  <si>
    <t>F pref SM</t>
  </si>
  <si>
    <t>F pref std</t>
  </si>
  <si>
    <t>Male Nonsmoker Super Preferred 2017 CSO ANB Mortality Rates per 1000</t>
  </si>
  <si>
    <t>Iss. Age</t>
  </si>
  <si>
    <t>Male Nonsmoker Preferred 2017 CSO ANB Mortality Rates per 1000</t>
  </si>
  <si>
    <t>Male Nonsmoker Residual Standard 2017 CSO ANB Mortality Rates per 1000</t>
  </si>
  <si>
    <t>Female Nonsmoker Super Preferred 2017 CSO ANB Mortality Rates per 1000</t>
  </si>
  <si>
    <t>Female Nonsmoker Preferred 2017 CSO ANB Mortality Rates per 1000</t>
  </si>
  <si>
    <t>Female Nonsmoker Residual Standard 2017 CSO ANB Mortality Rates per 1000</t>
  </si>
  <si>
    <t>Male Smoker Preferred 2017 CSO ANB Mortality Rates per 1000</t>
  </si>
  <si>
    <t>Male Smoker Residual Standard 2017 CSO ANB Mortality Rates per 1000</t>
  </si>
  <si>
    <t>Female Smoker Preferred 2017 CSO ANB Mortality Rates per 1000</t>
  </si>
  <si>
    <t>Female Smoker Residual Standard 2017 CSO ANB Mortality Rates per 1000</t>
  </si>
  <si>
    <t>Per policy Exp</t>
  </si>
  <si>
    <t>Prem-based exp</t>
  </si>
  <si>
    <t>PV DB</t>
  </si>
  <si>
    <t>CV/val Inforce</t>
  </si>
  <si>
    <t>Exp Adj GPrm</t>
  </si>
  <si>
    <t>Exp DB paid</t>
  </si>
  <si>
    <t>Exp VNP "paid"</t>
  </si>
  <si>
    <t>Exp inforce NPR</t>
  </si>
  <si>
    <t>tPx (beg yr)</t>
  </si>
  <si>
    <t>Inforce DB (BOY)</t>
  </si>
  <si>
    <t>Reserve inforce</t>
  </si>
  <si>
    <t>CV inforce</t>
  </si>
  <si>
    <t>Issue age:</t>
  </si>
  <si>
    <t>Death ben (BOY)</t>
  </si>
  <si>
    <t>How RBC factor is applied:</t>
  </si>
  <si>
    <t>Statutory reserve</t>
  </si>
  <si>
    <t>EOY survival rate before that yr's Qx and Lx</t>
  </si>
  <si>
    <t>Survival rate for coverage period</t>
  </si>
  <si>
    <t>Deterministic reserve discount rate</t>
  </si>
  <si>
    <t>Threshold limit to pay cash value</t>
  </si>
  <si>
    <t>Key policy inputs:</t>
  </si>
  <si>
    <t>2023: 4% if term is 20 years+; 3.75% if less than 20 years</t>
  </si>
  <si>
    <t>Annuity factor</t>
  </si>
  <si>
    <t>Avg DB (maximum of 10 yrs)</t>
  </si>
  <si>
    <t>PV Guar DB</t>
  </si>
  <si>
    <t>CV% with threshold</t>
  </si>
  <si>
    <t>Claims no decrements</t>
  </si>
  <si>
    <t>FA* = average face amount over first 10 years</t>
  </si>
  <si>
    <t>Expected claims</t>
  </si>
  <si>
    <t>Final CV/policy</t>
  </si>
  <si>
    <t>Cumulative Prm</t>
  </si>
  <si>
    <t>CV as % cum prm</t>
  </si>
  <si>
    <t>Raw Cash Value(t) = PV Future DB(x+t) - PVAGP(x+t)</t>
  </si>
  <si>
    <t>Custom period</t>
  </si>
  <si>
    <t>Post level prm rate</t>
  </si>
  <si>
    <t>Ult premium as % of CSO</t>
  </si>
  <si>
    <t>Gross Premium</t>
  </si>
  <si>
    <t>Exp Gross Prm</t>
  </si>
  <si>
    <t>PV Future GP</t>
  </si>
  <si>
    <t>K factor</t>
  </si>
  <si>
    <t>To age 95</t>
  </si>
  <si>
    <t>Survival %</t>
  </si>
  <si>
    <t>Level Prm</t>
  </si>
  <si>
    <t>Level End</t>
  </si>
  <si>
    <t xml:space="preserve">If calculated CV is less than this percentage of that year's death benefit, do not pay cash value.  </t>
  </si>
  <si>
    <t>NNLP(x+t) = PVFDB(x+t) /  annuity(x+t)</t>
  </si>
  <si>
    <r>
      <t xml:space="preserve">K (x+t) = PV Gross Premium (x+t) / PV Gross Premium (x)   </t>
    </r>
    <r>
      <rPr>
        <b/>
        <sz val="11"/>
        <color rgb="FFFF0000"/>
        <rFont val="Calibri"/>
        <family val="2"/>
        <scheme val="minor"/>
      </rPr>
      <t>level GP then ART to age 95</t>
    </r>
  </si>
  <si>
    <t>PVDB(x+t) = [PVDB(x+t-1)*(1+i) - Exp DB(x+t)] / (1 - Qx+t)   aka NSP(x+t)</t>
  </si>
  <si>
    <t xml:space="preserve">Required PV Adj Prem(x) = [PVFDB(x) + 1% FA* + 125% x MIN (4%*FA, NLP(x)) ] </t>
  </si>
  <si>
    <t>Required Adj Premium = PV adj prem(x) / annuity(x)</t>
  </si>
  <si>
    <t>PVAGP(x+t) = K(x+t) * Required PV NFNLP(x)</t>
  </si>
  <si>
    <t>Required PV adjusted premium(x)</t>
  </si>
  <si>
    <t>PV Adj GP</t>
  </si>
  <si>
    <t>Custom Benefits level premium determination</t>
  </si>
  <si>
    <t>Base lapses</t>
  </si>
  <si>
    <t>Custom design benefits-base lapses</t>
  </si>
  <si>
    <t>Inforce premium collected (beg of year)</t>
  </si>
  <si>
    <t>Expected death claims (EOY before lapses)</t>
  </si>
  <si>
    <t>First year marketing &amp; sales costs</t>
  </si>
  <si>
    <t>Per policy administrative expenses</t>
  </si>
  <si>
    <t>Investment yield</t>
  </si>
  <si>
    <t>Corporate tax rate</t>
  </si>
  <si>
    <t>EG could be shorter period than requested</t>
  </si>
  <si>
    <t>Indicator of year active</t>
  </si>
  <si>
    <t>Total number years</t>
  </si>
  <si>
    <t>PV expected DB paid</t>
  </si>
  <si>
    <t xml:space="preserve">IRR </t>
  </si>
  <si>
    <t>PV book pft</t>
  </si>
  <si>
    <t>PV premium</t>
  </si>
  <si>
    <t>Reserve per DB inforce</t>
  </si>
  <si>
    <t>Cash Value per DB inforce</t>
  </si>
  <si>
    <t>Reserve per inforce</t>
  </si>
  <si>
    <t>Lessor of above</t>
  </si>
  <si>
    <t>PVCF % initial prem</t>
  </si>
  <si>
    <t>Income tax</t>
  </si>
  <si>
    <t>DAC tax payments</t>
  </si>
  <si>
    <t>Base tPx</t>
  </si>
  <si>
    <t>Premium for extra comp &amp; DAC tax</t>
  </si>
  <si>
    <t>Premium for extra comp &amp; DAC tax II</t>
  </si>
  <si>
    <t>Premium for extra comp &amp; DAC tax III</t>
  </si>
  <si>
    <t>Premium for extra comp &amp; DAC tax IV</t>
  </si>
  <si>
    <t>Total annual premium</t>
  </si>
  <si>
    <t>Pre fixed cost Annual Premium</t>
  </si>
  <si>
    <t>Total FY expenses &amp; PV DAC tax</t>
  </si>
  <si>
    <t>Premium for FY expenses &amp; DAC tax I</t>
  </si>
  <si>
    <t>Premium for FY expenses &amp; DAC tax II</t>
  </si>
  <si>
    <t>Premium for FY expenses &amp; DAC tax III</t>
  </si>
  <si>
    <t>Premium for FY expenses &amp; DAC tax IV</t>
  </si>
  <si>
    <t>Premium for FY expenses &amp; DAC tax V</t>
  </si>
  <si>
    <t>Premium grossed up for margin</t>
  </si>
  <si>
    <t>Premium for costs related to gross up I</t>
  </si>
  <si>
    <t>Premium for costs related to gross up II</t>
  </si>
  <si>
    <t>Premium for costs related to gross up III</t>
  </si>
  <si>
    <t>Premium for costs related to gross up IV</t>
  </si>
  <si>
    <t>Premium for per policy expenses</t>
  </si>
  <si>
    <t>Annual premium for death claims</t>
  </si>
  <si>
    <t>Any cash value required?</t>
  </si>
  <si>
    <t>PV expected Adj Gross prem</t>
  </si>
  <si>
    <t>Calculation of Cash values upon lapse (as required by the standard nonforfeiture law) ---- Base Pricing</t>
  </si>
  <si>
    <t>Calculation of Cash values upon lapse (as required by the standard nonforfeiture law) ---- Higher Premium Pricing</t>
  </si>
  <si>
    <t>Calculation of Cash values upon lapse (as required by the standard nonforfeiture law) ---- Lower Premium Pricing</t>
  </si>
  <si>
    <t>Custom death benefit-reserves</t>
  </si>
  <si>
    <t>Profitability Calculation</t>
  </si>
  <si>
    <t xml:space="preserve">Variance </t>
  </si>
  <si>
    <t>Alt 1</t>
  </si>
  <si>
    <t>Alt 2</t>
  </si>
  <si>
    <t>Calculate IRR with Alt2 premium</t>
  </si>
  <si>
    <t>Calculate IRR with Alt1 premium</t>
  </si>
  <si>
    <t>Final "Base"</t>
  </si>
  <si>
    <t>Stat strain</t>
  </si>
  <si>
    <t>Last year of custom benefit (BOY age)</t>
  </si>
  <si>
    <t>year</t>
  </si>
  <si>
    <t>age</t>
  </si>
  <si>
    <t>sex</t>
  </si>
  <si>
    <t>smoker</t>
  </si>
  <si>
    <t>healthStatus</t>
  </si>
  <si>
    <t>lastYearOfPolicyAge</t>
  </si>
  <si>
    <t>permanentCoverage</t>
  </si>
  <si>
    <t>curve</t>
  </si>
  <si>
    <t>key</t>
  </si>
  <si>
    <t>Year1</t>
  </si>
  <si>
    <t>Year2</t>
  </si>
  <si>
    <t>Year3</t>
  </si>
  <si>
    <t>Year4</t>
  </si>
  <si>
    <t>Year5</t>
  </si>
  <si>
    <t>Year6</t>
  </si>
  <si>
    <t>Year7</t>
  </si>
  <si>
    <t>Year8</t>
  </si>
  <si>
    <t>Year9</t>
  </si>
  <si>
    <t>Year10</t>
  </si>
  <si>
    <t>Year11</t>
  </si>
  <si>
    <t>Year12</t>
  </si>
  <si>
    <t>Year13</t>
  </si>
  <si>
    <t>Year14</t>
  </si>
  <si>
    <t>Year15</t>
  </si>
  <si>
    <t>Year16</t>
  </si>
  <si>
    <t>Year17</t>
  </si>
  <si>
    <t>Year18</t>
  </si>
  <si>
    <t>Year19</t>
  </si>
  <si>
    <t>Year20</t>
  </si>
  <si>
    <t>Year21</t>
  </si>
  <si>
    <t>Year22</t>
  </si>
  <si>
    <t>Year23</t>
  </si>
  <si>
    <t>Year24</t>
  </si>
  <si>
    <t>Year25</t>
  </si>
  <si>
    <t>Year26</t>
  </si>
  <si>
    <t>Year27</t>
  </si>
  <si>
    <t>Year28</t>
  </si>
  <si>
    <t>Year29</t>
  </si>
  <si>
    <t>Year30</t>
  </si>
  <si>
    <t>Year31</t>
  </si>
  <si>
    <t>Year32</t>
  </si>
  <si>
    <t>Year33</t>
  </si>
  <si>
    <t>Year34</t>
  </si>
  <si>
    <t>Year35</t>
  </si>
  <si>
    <t>Year36</t>
  </si>
  <si>
    <t>Year37</t>
  </si>
  <si>
    <t>Year38</t>
  </si>
  <si>
    <t>Year39</t>
  </si>
  <si>
    <t>Year40</t>
  </si>
  <si>
    <t>Monthly Premium</t>
  </si>
  <si>
    <t>Level prem years requested</t>
  </si>
  <si>
    <t>check: is the benefit zero in all years so as to produce a bogus premium (e.g., pol expenses)?</t>
  </si>
  <si>
    <t>Raw benefit amount</t>
  </si>
  <si>
    <t>Final benefit amount</t>
  </si>
  <si>
    <t>Adjust once zero</t>
  </si>
  <si>
    <t>Value</t>
  </si>
  <si>
    <t>Schema</t>
  </si>
  <si>
    <t>Description</t>
  </si>
  <si>
    <t>Inputs</t>
  </si>
  <si>
    <t>{"type": "number", "maximum": 85, "minimum": 18, "required": true }</t>
  </si>
  <si>
    <t>{ "type": "boolean" }</t>
  </si>
  <si>
    <t>{"type": "number", "minimum": 0}</t>
  </si>
  <si>
    <t>{"enum": ["M","F"]}</t>
  </si>
  <si>
    <t>{"type": "number", "maximum": 3, "minimum": 1}</t>
  </si>
  <si>
    <t>{"type": "number", "maximum": 90, "minimum": 25, "required": true}</t>
  </si>
  <si>
    <t>M</t>
  </si>
  <si>
    <t>Super Preferred Non-Tobacco</t>
  </si>
  <si>
    <t>Face Amounts $100k to 249k</t>
  </si>
  <si>
    <t>Face Amounts $250k to 499k</t>
  </si>
  <si>
    <t>Face Amounts $500k to 999k</t>
  </si>
  <si>
    <t>Face Amounts $1m to 1.999m</t>
  </si>
  <si>
    <t>Face Amounts $2m to 4.999m</t>
  </si>
  <si>
    <t>Face Amounts $5m+</t>
  </si>
  <si>
    <t>Preferred Non-Tobacco</t>
  </si>
  <si>
    <t>Standard &amp; Standard Plus Non-Tobacco</t>
  </si>
  <si>
    <t>Preferred &amp; Standard Tobacco</t>
  </si>
  <si>
    <t>Dur</t>
  </si>
  <si>
    <t>This section pulls in the right set of term length / IA tables based on face amount</t>
  </si>
  <si>
    <t>Term length</t>
  </si>
  <si>
    <t>Super preferred NT</t>
  </si>
  <si>
    <t>Preferred NT</t>
  </si>
  <si>
    <t>Face amount</t>
  </si>
  <si>
    <t>Up to 12</t>
  </si>
  <si>
    <t>13-17</t>
  </si>
  <si>
    <t>18-22</t>
  </si>
  <si>
    <t>23-27</t>
  </si>
  <si>
    <t>28-40</t>
  </si>
  <si>
    <t>Select</t>
  </si>
  <si>
    <t>With Excess</t>
  </si>
  <si>
    <t>+ Mort det</t>
  </si>
  <si>
    <t>Custom design benefits-add excess lapses</t>
  </si>
  <si>
    <t>Custom design benefits-add mortality deterioration</t>
  </si>
  <si>
    <t>Base lapse rates per RGA</t>
  </si>
  <si>
    <t>Excess lapse rate per RGA</t>
  </si>
  <si>
    <t>Lapse rate</t>
  </si>
  <si>
    <t>Lapse rate with excess added</t>
  </si>
  <si>
    <t>Lapse rate with excess</t>
  </si>
  <si>
    <t>Male SPNT 100-250K</t>
  </si>
  <si>
    <t>Male PNT 100-250K</t>
  </si>
  <si>
    <t>Male Splus NT 100-250K</t>
  </si>
  <si>
    <t>Male SNT 100-250K</t>
  </si>
  <si>
    <t>Male PT 100-250K</t>
  </si>
  <si>
    <t>Male ST 100-250K</t>
  </si>
  <si>
    <t>Female SPNT 100-250K</t>
  </si>
  <si>
    <t>Female PNT 100-250K</t>
  </si>
  <si>
    <t>Female Splus NT 100-250K</t>
  </si>
  <si>
    <t>Female SNT 100-250K</t>
  </si>
  <si>
    <t>Female PT 100-250K</t>
  </si>
  <si>
    <t>Female ST 100-250K</t>
  </si>
  <si>
    <t>Male SPNT 250K-999K</t>
  </si>
  <si>
    <t>Male PNT 250-999K</t>
  </si>
  <si>
    <t>Male Splus NT 250-999K</t>
  </si>
  <si>
    <t>Male SNT 250-999K</t>
  </si>
  <si>
    <t>Male PT 250-999K</t>
  </si>
  <si>
    <t>Male ST 250-999K</t>
  </si>
  <si>
    <t>Female SPNT 250-999K</t>
  </si>
  <si>
    <t>Female PNT 250-999K</t>
  </si>
  <si>
    <t>Female Splus NT 250-999K</t>
  </si>
  <si>
    <t>Female SNT 250-999K</t>
  </si>
  <si>
    <t>Female PT 250-999K</t>
  </si>
  <si>
    <t>Female ST 250-999K</t>
  </si>
  <si>
    <t>Male SPNT 1-5M</t>
  </si>
  <si>
    <t>Male PNT 1-5M</t>
  </si>
  <si>
    <t>Male Splus NT 1-5M</t>
  </si>
  <si>
    <t>Male SNT 1-5M</t>
  </si>
  <si>
    <t>Male PT 1-5M</t>
  </si>
  <si>
    <t>Male ST 1-5M</t>
  </si>
  <si>
    <t>Female SPNT 1-5M</t>
  </si>
  <si>
    <t>Female PNT 1-5M</t>
  </si>
  <si>
    <t>Female Splus NT 1-5M</t>
  </si>
  <si>
    <t>Female SNT 1-5M</t>
  </si>
  <si>
    <t>Female PT 1-5M</t>
  </si>
  <si>
    <t>Female ST 1-5M</t>
  </si>
  <si>
    <t>Male SPNT 5M+</t>
  </si>
  <si>
    <t>Male PNT 5M+</t>
  </si>
  <si>
    <t>Male Splus NT 5M+</t>
  </si>
  <si>
    <t>Male SNT 5M+</t>
  </si>
  <si>
    <t>Male PT 5M+</t>
  </si>
  <si>
    <t>Male ST 5M+</t>
  </si>
  <si>
    <t>Female SPNT 5M+</t>
  </si>
  <si>
    <t>Female PNT 5M+</t>
  </si>
  <si>
    <t>Female Splus NT 5M+</t>
  </si>
  <si>
    <t>Female SNT 5M+</t>
  </si>
  <si>
    <t>Female PT 5M+</t>
  </si>
  <si>
    <t>Female ST 5M+</t>
  </si>
  <si>
    <t>Unitized Premium Increase</t>
  </si>
  <si>
    <t>Change in face lookup factor</t>
  </si>
  <si>
    <t>Final lapse rate</t>
  </si>
  <si>
    <t>Base lapse rate</t>
  </si>
  <si>
    <t>Base mortality rate</t>
  </si>
  <si>
    <t>Excess mortality due to excess lapses</t>
  </si>
  <si>
    <t>Final mortality rate</t>
  </si>
  <si>
    <t>Total Lapse Rate</t>
  </si>
  <si>
    <t>Gender</t>
  </si>
  <si>
    <t>Selected tables for underwriting class</t>
  </si>
  <si>
    <t>Standard Plus NT</t>
  </si>
  <si>
    <t>Standard NT</t>
  </si>
  <si>
    <t>Preferred Tobacco</t>
  </si>
  <si>
    <t>Standard Tobacco</t>
  </si>
  <si>
    <t>Mortality</t>
  </si>
  <si>
    <t>Lapse</t>
  </si>
  <si>
    <t>Face amt</t>
  </si>
  <si>
    <t>Lx Code</t>
  </si>
  <si>
    <t>Qx code</t>
  </si>
  <si>
    <t>SPNT-1</t>
  </si>
  <si>
    <t>PNT-2</t>
  </si>
  <si>
    <t>SplusNT-3</t>
  </si>
  <si>
    <t>SNT-4</t>
  </si>
  <si>
    <t>PT-5</t>
  </si>
  <si>
    <t>ST-6</t>
  </si>
  <si>
    <t>CODE:</t>
  </si>
  <si>
    <t>Selected tables for face amount</t>
  </si>
  <si>
    <t>Code:</t>
  </si>
  <si>
    <t>face amount</t>
  </si>
  <si>
    <t>SELECTED</t>
  </si>
  <si>
    <t>Mortality rate before auto slippage</t>
  </si>
  <si>
    <t>Automated UW slippage</t>
  </si>
  <si>
    <t>Mort load</t>
  </si>
  <si>
    <t>FA limit</t>
  </si>
  <si>
    <t>Max age</t>
  </si>
  <si>
    <t>Applicable mortality load</t>
  </si>
  <si>
    <t>Final mortality rate with auto UW slippage</t>
  </si>
  <si>
    <t>kmodo license fee</t>
  </si>
  <si>
    <t>Year 1</t>
  </si>
  <si>
    <t>Year 2-20</t>
  </si>
  <si>
    <t>Applicable?</t>
  </si>
  <si>
    <t>Std Dev FA</t>
  </si>
  <si>
    <t>UW class</t>
  </si>
  <si>
    <t>Code</t>
  </si>
  <si>
    <t>Expenses and commissions</t>
  </si>
  <si>
    <t>Margin gross up factor</t>
  </si>
  <si>
    <t>Total FY</t>
  </si>
  <si>
    <t>Premium tax</t>
  </si>
  <si>
    <t>Commissions</t>
  </si>
  <si>
    <t>(if std dev = 0, level FA therefore no license fee)</t>
  </si>
  <si>
    <t>Non-commissionable policy fee</t>
  </si>
  <si>
    <t>Grossed up for ongoing expenses</t>
  </si>
  <si>
    <t>Targeted profit margin</t>
  </si>
  <si>
    <t>Target</t>
  </si>
  <si>
    <t>Other metrics only for viewing; not used</t>
  </si>
  <si>
    <t>Adjustment</t>
  </si>
  <si>
    <t>IRR with RBC</t>
  </si>
  <si>
    <t>Savings for FY comp on pol fee I</t>
  </si>
  <si>
    <t>Premium reduction grossed up</t>
  </si>
  <si>
    <t>Pre-final</t>
  </si>
  <si>
    <t>Underwriting code</t>
  </si>
  <si>
    <t>Lapse table code</t>
  </si>
  <si>
    <t>BC's version of the Dukes-MacDonald theory:  mortality deterioration</t>
  </si>
  <si>
    <t>Thesis:  total expected claims holds for base mortality and lapses for the cohort of policies sold</t>
  </si>
  <si>
    <t>Excess lapses consist of those (the effective%) with select mortality as if UW and bought a new policy</t>
  </si>
  <si>
    <t>The ineffective excess lapses possess the same mortality as the original group (e.g., drop in face amount pisses them off to lapse)</t>
  </si>
  <si>
    <t>Persisting group after the excess lapses have higher mortality</t>
  </si>
  <si>
    <t>Pol BOY</t>
  </si>
  <si>
    <t>Claims</t>
  </si>
  <si>
    <t>Excess Lx</t>
  </si>
  <si>
    <t>Incidence:</t>
  </si>
  <si>
    <t>Base LXs</t>
  </si>
  <si>
    <t>Policy EOY</t>
  </si>
  <si>
    <t>Total lapse rate</t>
  </si>
  <si>
    <t>Begin phase indicator</t>
  </si>
  <si>
    <t>Remaining lives at Begin phase</t>
  </si>
  <si>
    <t>Excess policies lapsing</t>
  </si>
  <si>
    <t>Select claims from good lives exiting due to excess lapses</t>
  </si>
  <si>
    <t>Claims to spread over remain</t>
  </si>
  <si>
    <t>Persis pol BOY</t>
  </si>
  <si>
    <t>This section computes expected claims for entire group without efficient excess lapsers</t>
  </si>
  <si>
    <t>Claims to add back on efficient excess lapsers</t>
  </si>
  <si>
    <t>Increased mort</t>
  </si>
  <si>
    <t>tPx no excess Lx</t>
  </si>
  <si>
    <t>Lapses (base)</t>
  </si>
  <si>
    <t>Pol Beg of Yr</t>
  </si>
  <si>
    <t>Lx rate nonsel</t>
  </si>
  <si>
    <t>Post Beg Cohort</t>
  </si>
  <si>
    <t>tPx Total Lx</t>
  </si>
  <si>
    <t>Post Beg tPx</t>
  </si>
  <si>
    <t>Tracking cohort from issue using all lapses including excess lapses</t>
  </si>
  <si>
    <t>Isolating excess lapses and tracking when they first emerge</t>
  </si>
  <si>
    <t>Total excess policies outstanding (cumulative)</t>
  </si>
  <si>
    <t>Total exp select claims on excess lap</t>
  </si>
  <si>
    <t>Excess lapsers orig mort claims</t>
  </si>
  <si>
    <t>Orig exp claims</t>
  </si>
  <si>
    <t>Select mortality rates from PriceQx transposed</t>
  </si>
  <si>
    <t>Issue Age/Sel dur</t>
  </si>
  <si>
    <t>Duration of select mortality table by cohort of excess lapses</t>
  </si>
  <si>
    <t>Issue Age for select mortality cohorts</t>
  </si>
  <si>
    <t>Pulls select and ultimate mortality rates for the excess lapsing policies (the efficient ones)</t>
  </si>
  <si>
    <t>Efficient excess policies lapsing</t>
  </si>
  <si>
    <t>Reserves Per Policy Inforce</t>
  </si>
  <si>
    <t>Note about lapse rates:</t>
  </si>
  <si>
    <t>VM-20 requires using best estimate lapse rates (ergo pricing) with a margin for conservatism</t>
  </si>
  <si>
    <t>Thus this model calculates reserves under 4 scenarios:  pricing, more than pricing, less than pricing, and 6%</t>
  </si>
  <si>
    <t>There is the question whether "pricing lapse rates" is the base rates or whether they include excess lapses.  This model uses excess lapses.</t>
  </si>
  <si>
    <t>For the margin, this model uses 50% of the estimated lapse rate (but is a variable that can be changed on the assumption tab)</t>
  </si>
  <si>
    <t>Model selects the lapse rates that produced the greatest reserves over the first [5] years (the sum)</t>
  </si>
  <si>
    <t>Calculated reserves should be no less then that created using 6% level lapse rates</t>
  </si>
  <si>
    <t>Pricing lapse rates</t>
  </si>
  <si>
    <t>Statutory reserving Lx margin</t>
  </si>
  <si>
    <t>Reserve calculation #1:  base lapse rates</t>
  </si>
  <si>
    <t>Reserve calculation #2:  higher lapse rates</t>
  </si>
  <si>
    <t>Reserve calculation #3:  lower lapse rates</t>
  </si>
  <si>
    <t>Lapse rate method</t>
  </si>
  <si>
    <t>Base</t>
  </si>
  <si>
    <t>Higher</t>
  </si>
  <si>
    <t>Lower</t>
  </si>
  <si>
    <t>VM-20 6%</t>
  </si>
  <si>
    <t>Sum 5 years</t>
  </si>
  <si>
    <t>Max test</t>
  </si>
  <si>
    <t>Selection</t>
  </si>
  <si>
    <t>Resv per DB infor</t>
  </si>
  <si>
    <t>tPx CSO Qx</t>
  </si>
  <si>
    <t>tPx pricing Qx</t>
  </si>
  <si>
    <t>pricing Qx</t>
  </si>
  <si>
    <t>pricingDeath claims</t>
  </si>
  <si>
    <t>Reserve calculation #4:  VM20 6%</t>
  </si>
  <si>
    <t>Initial test</t>
  </si>
  <si>
    <t>Final monthly premium quote:</t>
  </si>
  <si>
    <t>Month</t>
  </si>
  <si>
    <t>Int rate:</t>
  </si>
  <si>
    <t>Annual/12</t>
  </si>
  <si>
    <t>Annual rate</t>
  </si>
  <si>
    <t>Conversion</t>
  </si>
  <si>
    <t>equivalent to face amount dropping 50%</t>
  </si>
  <si>
    <t>NOTE: minimum face amount in any policy duration is set in the benefit model.</t>
  </si>
  <si>
    <t>This minimum is important to ensure no cash values.</t>
  </si>
  <si>
    <t>Use this model to test for the necessary limits.</t>
  </si>
  <si>
    <t>(initial guess before iteration)</t>
  </si>
  <si>
    <t>Example:</t>
  </si>
  <si>
    <t>Face (t-1)</t>
  </si>
  <si>
    <t xml:space="preserve">Face (t) </t>
  </si>
  <si>
    <t>Unitied P Incr</t>
  </si>
  <si>
    <t>Tot Lapse rate</t>
  </si>
  <si>
    <t>DMD Effectiveness factor:</t>
  </si>
  <si>
    <t>Only for IRR calc; does not affect prem quote</t>
  </si>
  <si>
    <t>Discount rate for prem est:</t>
  </si>
  <si>
    <t>Years requested</t>
  </si>
  <si>
    <t>Mortality improvement/year</t>
  </si>
  <si>
    <t>Mortality improvement since issue</t>
  </si>
  <si>
    <t>Margin level</t>
  </si>
  <si>
    <t>Margin custom</t>
  </si>
  <si>
    <t>Cumulative EFFICIENT excess policies laps</t>
  </si>
  <si>
    <t>Excess lapses group select claims</t>
  </si>
  <si>
    <t>Non Tobacco status (1)</t>
  </si>
  <si>
    <t>EFFICIENT Excess policies lapsing each year (assumes 100% persistency thereafter)</t>
  </si>
  <si>
    <t>Select/EFFICIENT excess group</t>
  </si>
  <si>
    <t>Cumulative EFFICIENT group</t>
  </si>
  <si>
    <t>EFFICIENT group mortality rate</t>
  </si>
  <si>
    <t>Efficient mort rate as % original</t>
  </si>
  <si>
    <t>Cohort attributed to original mortality table (e.g., base plus excess lapses deemed "not selective" )</t>
  </si>
  <si>
    <t>Calculate IRR with Alt3 premium</t>
  </si>
  <si>
    <t>Alt 3</t>
  </si>
  <si>
    <t>Per Policy Exp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</si>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</sst>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  <numFmt numFmtId="167" formatCode="0.0000%"/>
    <numFmt numFmtId="168" formatCode="_(* #,##0.0000_);_(* \(#,##0.0000\);_(* &quot;-&quot;??_);_(@_)"/>
    <numFmt numFmtId="169" formatCode="0.000%"/>
    <numFmt numFmtId="170" formatCode="_(* #,##0.000_);_(* \(#,##0.000\);_(* &quot;-&quot;??_);_(@_)"/>
    <numFmt numFmtId="171" formatCode="_(&quot;$&quot;* #,##0.0_);_(&quot;$&quot;* \(#,##0.0\);_(&quot;$&quot;* &quot;-&quot;?_);_(@_)"/>
    <numFmt numFmtId="172" formatCode="0.00000%"/>
    <numFmt numFmtId="173" formatCode="0.000"/>
    <numFmt numFmtId="174" formatCode="_(* #,##0.000000_);_(* \(#,##0.000000\);_(* &quot;-&quot;??_);_(@_)"/>
    <numFmt numFmtId="175" formatCode="_(* #,##0.00000_);_(* \(#,##0.00000\);_(* &quot;-&quot;??_);_(@_)"/>
    <numFmt numFmtId="176" formatCode="_(* #,##0.000000000_);_(* \(#,##0.000000000\);_(* &quot;-&quot;??_);_(@_)"/>
  </numFmts>
  <fonts count="7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rgb="FF3F3F76"/>
      <name val="Calibri"/>
      <family val="2"/>
    </font>
    <font>
      <b/>
      <sz val="11"/>
      <color theme="1"/>
      <name val="Calibri"/>
      <family val="2"/>
    </font>
    <font>
      <sz val="11"/>
      <color rgb="FF3F3F76"/>
      <name val="Calibri"/>
      <family val="2"/>
    </font>
    <font>
      <sz val="10"/>
      <color theme="1"/>
      <name val="Calibri"/>
      <family val="2"/>
    </font>
    <font>
      <b/>
      <sz val="11"/>
      <color rgb="FFFA7D00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</font>
    <font>
      <sz val="14"/>
      <color theme="1"/>
      <name val="Calibri"/>
      <family val="2"/>
    </font>
    <font>
      <sz val="8"/>
      <color theme="1"/>
      <name val="Calibri"/>
      <family val="2"/>
    </font>
    <font>
      <b/>
      <sz val="11"/>
      <color rgb="FF006100"/>
      <name val="Calibri"/>
      <family val="2"/>
    </font>
    <font>
      <u/>
      <sz val="11"/>
      <color theme="1"/>
      <name val="Calibri"/>
      <family val="2"/>
    </font>
    <font>
      <sz val="14"/>
      <color rgb="FF3F3F76"/>
      <name val="Calibri"/>
      <family val="2"/>
    </font>
    <font>
      <sz val="11"/>
      <color theme="1"/>
      <name val="CG Times"/>
    </font>
    <font>
      <u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DEEAF6"/>
        <bgColor rgb="FFDEEAF6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rgb="FFF2F2F2"/>
      </patternFill>
    </fill>
    <fill>
      <patternFill patternType="solid">
        <fgColor theme="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F7F7F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11">
    <xf numFmtId="0" fontId="0" fillId="0" borderId="0"/>
    <xf numFmtId="44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3" fillId="7" borderId="1" applyNumberFormat="0" applyAlignment="0" applyProtection="0"/>
    <xf numFmtId="43" fontId="41" fillId="0" borderId="0" applyFont="0" applyFill="0" applyBorder="0" applyAlignment="0" applyProtection="0"/>
    <xf numFmtId="0" fontId="44" fillId="8" borderId="12" applyNumberFormat="0" applyAlignment="0" applyProtection="0"/>
    <xf numFmtId="0" fontId="20" fillId="16" borderId="0" applyNumberFormat="0" applyBorder="0" applyAlignment="0" applyProtection="0"/>
    <xf numFmtId="0" fontId="19" fillId="18" borderId="0" applyNumberFormat="0" applyBorder="0" applyAlignment="0" applyProtection="0"/>
    <xf numFmtId="0" fontId="59" fillId="20" borderId="0" applyNumberFormat="0" applyBorder="0" applyAlignment="0" applyProtection="0"/>
    <xf numFmtId="0" fontId="13" fillId="22" borderId="0" applyNumberFormat="0" applyBorder="0" applyAlignment="0" applyProtection="0"/>
    <xf numFmtId="0" fontId="62" fillId="24" borderId="22" applyNumberFormat="0" applyFont="0" applyAlignment="0" applyProtection="0"/>
  </cellStyleXfs>
  <cellXfs count="343">
    <xf numFmtId="0" fontId="0" fillId="0" borderId="0" xfId="0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6" fillId="3" borderId="2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6" fillId="3" borderId="3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164" fontId="28" fillId="3" borderId="1" xfId="0" applyNumberFormat="1" applyFont="1" applyFill="1" applyBorder="1"/>
    <xf numFmtId="9" fontId="24" fillId="0" borderId="0" xfId="0" applyNumberFormat="1" applyFont="1"/>
    <xf numFmtId="164" fontId="24" fillId="0" borderId="0" xfId="0" applyNumberFormat="1" applyFont="1"/>
    <xf numFmtId="0" fontId="27" fillId="0" borderId="0" xfId="0" applyFont="1"/>
    <xf numFmtId="0" fontId="24" fillId="0" borderId="0" xfId="0" quotePrefix="1" applyFont="1"/>
    <xf numFmtId="6" fontId="24" fillId="0" borderId="0" xfId="0" applyNumberFormat="1" applyFont="1"/>
    <xf numFmtId="2" fontId="24" fillId="0" borderId="0" xfId="0" applyNumberFormat="1" applyFont="1"/>
    <xf numFmtId="165" fontId="24" fillId="0" borderId="0" xfId="0" applyNumberFormat="1" applyFont="1"/>
    <xf numFmtId="44" fontId="24" fillId="0" borderId="0" xfId="0" applyNumberFormat="1" applyFont="1"/>
    <xf numFmtId="0" fontId="29" fillId="0" borderId="0" xfId="0" applyFont="1"/>
    <xf numFmtId="0" fontId="31" fillId="0" borderId="0" xfId="0" applyFont="1"/>
    <xf numFmtId="166" fontId="24" fillId="0" borderId="0" xfId="0" applyNumberFormat="1" applyFont="1"/>
    <xf numFmtId="0" fontId="32" fillId="0" borderId="0" xfId="0" applyFont="1"/>
    <xf numFmtId="0" fontId="33" fillId="0" borderId="7" xfId="0" applyFont="1" applyBorder="1" applyAlignment="1">
      <alignment horizontal="center"/>
    </xf>
    <xf numFmtId="10" fontId="24" fillId="0" borderId="0" xfId="0" applyNumberFormat="1" applyFont="1"/>
    <xf numFmtId="166" fontId="28" fillId="3" borderId="1" xfId="0" applyNumberFormat="1" applyFont="1" applyFill="1" applyBorder="1"/>
    <xf numFmtId="166" fontId="28" fillId="3" borderId="4" xfId="0" applyNumberFormat="1" applyFont="1" applyFill="1" applyBorder="1"/>
    <xf numFmtId="164" fontId="27" fillId="0" borderId="0" xfId="0" applyNumberFormat="1" applyFont="1"/>
    <xf numFmtId="164" fontId="24" fillId="0" borderId="8" xfId="0" applyNumberFormat="1" applyFont="1" applyBorder="1"/>
    <xf numFmtId="169" fontId="24" fillId="0" borderId="0" xfId="0" applyNumberFormat="1" applyFont="1"/>
    <xf numFmtId="164" fontId="24" fillId="6" borderId="5" xfId="0" applyNumberFormat="1" applyFont="1" applyFill="1" applyBorder="1"/>
    <xf numFmtId="167" fontId="24" fillId="0" borderId="0" xfId="0" applyNumberFormat="1" applyFont="1"/>
    <xf numFmtId="0" fontId="24" fillId="0" borderId="8" xfId="0" applyFont="1" applyBorder="1"/>
    <xf numFmtId="170" fontId="24" fillId="0" borderId="0" xfId="0" applyNumberFormat="1" applyFont="1"/>
    <xf numFmtId="0" fontId="34" fillId="0" borderId="0" xfId="0" applyFont="1"/>
    <xf numFmtId="171" fontId="24" fillId="0" borderId="0" xfId="0" applyNumberFormat="1" applyFont="1"/>
    <xf numFmtId="0" fontId="24" fillId="0" borderId="9" xfId="0" applyFont="1" applyBorder="1" applyAlignment="1">
      <alignment horizontal="center"/>
    </xf>
    <xf numFmtId="0" fontId="24" fillId="0" borderId="9" xfId="0" applyFont="1" applyBorder="1"/>
    <xf numFmtId="43" fontId="24" fillId="0" borderId="0" xfId="0" applyNumberFormat="1" applyFont="1" applyAlignment="1">
      <alignment horizontal="center"/>
    </xf>
    <xf numFmtId="169" fontId="28" fillId="3" borderId="1" xfId="0" applyNumberFormat="1" applyFont="1" applyFill="1" applyBorder="1"/>
    <xf numFmtId="164" fontId="35" fillId="5" borderId="5" xfId="0" applyNumberFormat="1" applyFont="1" applyFill="1" applyBorder="1" applyAlignment="1">
      <alignment horizontal="center"/>
    </xf>
    <xf numFmtId="8" fontId="24" fillId="0" borderId="0" xfId="0" applyNumberFormat="1" applyFont="1"/>
    <xf numFmtId="0" fontId="36" fillId="0" borderId="0" xfId="0" applyFont="1" applyAlignment="1">
      <alignment horizontal="center"/>
    </xf>
    <xf numFmtId="0" fontId="24" fillId="6" borderId="5" xfId="0" applyFont="1" applyFill="1" applyBorder="1"/>
    <xf numFmtId="165" fontId="24" fillId="6" borderId="5" xfId="0" applyNumberFormat="1" applyFont="1" applyFill="1" applyBorder="1"/>
    <xf numFmtId="165" fontId="24" fillId="0" borderId="8" xfId="0" applyNumberFormat="1" applyFont="1" applyBorder="1"/>
    <xf numFmtId="0" fontId="27" fillId="0" borderId="7" xfId="0" applyFont="1" applyBorder="1"/>
    <xf numFmtId="0" fontId="24" fillId="0" borderId="6" xfId="0" applyFont="1" applyBorder="1" applyAlignment="1">
      <alignment horizontal="center"/>
    </xf>
    <xf numFmtId="6" fontId="28" fillId="4" borderId="6" xfId="0" applyNumberFormat="1" applyFont="1" applyFill="1" applyBorder="1" applyAlignment="1">
      <alignment horizontal="center"/>
    </xf>
    <xf numFmtId="2" fontId="24" fillId="0" borderId="6" xfId="0" applyNumberFormat="1" applyFont="1" applyBorder="1" applyAlignment="1">
      <alignment horizontal="center"/>
    </xf>
    <xf numFmtId="9" fontId="37" fillId="4" borderId="5" xfId="0" applyNumberFormat="1" applyFont="1" applyFill="1" applyBorder="1" applyAlignment="1">
      <alignment horizontal="center"/>
    </xf>
    <xf numFmtId="0" fontId="38" fillId="0" borderId="0" xfId="0" applyFont="1"/>
    <xf numFmtId="0" fontId="33" fillId="0" borderId="0" xfId="0" applyFont="1"/>
    <xf numFmtId="0" fontId="39" fillId="0" borderId="0" xfId="0" applyFont="1" applyAlignment="1">
      <alignment horizontal="left"/>
    </xf>
    <xf numFmtId="1" fontId="24" fillId="0" borderId="0" xfId="0" applyNumberFormat="1" applyFont="1" applyAlignment="1">
      <alignment horizontal="center"/>
    </xf>
    <xf numFmtId="0" fontId="24" fillId="2" borderId="9" xfId="0" applyFont="1" applyFill="1" applyBorder="1"/>
    <xf numFmtId="0" fontId="24" fillId="0" borderId="10" xfId="0" applyFont="1" applyBorder="1" applyAlignment="1">
      <alignment horizontal="center"/>
    </xf>
    <xf numFmtId="2" fontId="24" fillId="0" borderId="0" xfId="0" applyNumberFormat="1" applyFont="1" applyAlignment="1">
      <alignment horizontal="right"/>
    </xf>
    <xf numFmtId="2" fontId="24" fillId="0" borderId="10" xfId="0" applyNumberFormat="1" applyFont="1" applyBorder="1" applyAlignment="1">
      <alignment horizontal="right"/>
    </xf>
    <xf numFmtId="2" fontId="24" fillId="0" borderId="11" xfId="0" applyNumberFormat="1" applyFont="1" applyBorder="1" applyAlignment="1">
      <alignment horizontal="right"/>
    </xf>
    <xf numFmtId="2" fontId="24" fillId="0" borderId="10" xfId="0" applyNumberFormat="1" applyFont="1" applyBorder="1"/>
    <xf numFmtId="2" fontId="40" fillId="0" borderId="0" xfId="0" applyNumberFormat="1" applyFont="1" applyAlignment="1">
      <alignment horizontal="right"/>
    </xf>
    <xf numFmtId="164" fontId="0" fillId="0" borderId="0" xfId="1" applyNumberFormat="1" applyFont="1"/>
    <xf numFmtId="9" fontId="0" fillId="0" borderId="0" xfId="2" applyFont="1"/>
    <xf numFmtId="166" fontId="0" fillId="0" borderId="0" xfId="2" applyNumberFormat="1" applyFont="1"/>
    <xf numFmtId="10" fontId="0" fillId="0" borderId="0" xfId="2" applyNumberFormat="1" applyFont="1"/>
    <xf numFmtId="0" fontId="42" fillId="0" borderId="0" xfId="0" applyFont="1"/>
    <xf numFmtId="9" fontId="0" fillId="0" borderId="0" xfId="0" applyNumberFormat="1"/>
    <xf numFmtId="164" fontId="0" fillId="0" borderId="0" xfId="0" applyNumberFormat="1"/>
    <xf numFmtId="6" fontId="0" fillId="0" borderId="0" xfId="0" applyNumberFormat="1"/>
    <xf numFmtId="165" fontId="0" fillId="0" borderId="0" xfId="0" applyNumberFormat="1"/>
    <xf numFmtId="9" fontId="24" fillId="0" borderId="0" xfId="2" applyFont="1"/>
    <xf numFmtId="10" fontId="24" fillId="0" borderId="0" xfId="2" applyNumberFormat="1" applyFont="1"/>
    <xf numFmtId="6" fontId="24" fillId="0" borderId="0" xfId="1" applyNumberFormat="1" applyFont="1"/>
    <xf numFmtId="9" fontId="43" fillId="7" borderId="1" xfId="3" applyNumberFormat="1"/>
    <xf numFmtId="169" fontId="0" fillId="0" borderId="0" xfId="2" applyNumberFormat="1" applyFont="1"/>
    <xf numFmtId="164" fontId="0" fillId="0" borderId="5" xfId="1" applyNumberFormat="1" applyFont="1" applyBorder="1"/>
    <xf numFmtId="164" fontId="24" fillId="0" borderId="0" xfId="1" applyNumberFormat="1" applyFont="1"/>
    <xf numFmtId="0" fontId="44" fillId="8" borderId="5" xfId="5" applyBorder="1"/>
    <xf numFmtId="0" fontId="0" fillId="0" borderId="5" xfId="0" applyBorder="1"/>
    <xf numFmtId="0" fontId="45" fillId="0" borderId="0" xfId="0" applyFont="1" applyAlignment="1">
      <alignment horizontal="center"/>
    </xf>
    <xf numFmtId="0" fontId="0" fillId="0" borderId="15" xfId="0" applyBorder="1"/>
    <xf numFmtId="0" fontId="24" fillId="0" borderId="5" xfId="0" applyFont="1" applyBorder="1"/>
    <xf numFmtId="0" fontId="22" fillId="0" borderId="0" xfId="0" applyFont="1"/>
    <xf numFmtId="0" fontId="48" fillId="0" borderId="0" xfId="0" applyFont="1"/>
    <xf numFmtId="0" fontId="45" fillId="0" borderId="0" xfId="0" applyFont="1"/>
    <xf numFmtId="43" fontId="0" fillId="0" borderId="0" xfId="0" applyNumberFormat="1"/>
    <xf numFmtId="0" fontId="47" fillId="0" borderId="0" xfId="0" applyFont="1"/>
    <xf numFmtId="166" fontId="43" fillId="7" borderId="1" xfId="3" applyNumberFormat="1"/>
    <xf numFmtId="10" fontId="43" fillId="7" borderId="1" xfId="3" applyNumberFormat="1"/>
    <xf numFmtId="165" fontId="24" fillId="12" borderId="0" xfId="0" applyNumberFormat="1" applyFont="1" applyFill="1"/>
    <xf numFmtId="165" fontId="24" fillId="0" borderId="0" xfId="4" applyNumberFormat="1" applyFont="1"/>
    <xf numFmtId="168" fontId="0" fillId="0" borderId="0" xfId="4" quotePrefix="1" applyNumberFormat="1" applyFont="1"/>
    <xf numFmtId="8" fontId="0" fillId="0" borderId="0" xfId="0" applyNumberFormat="1"/>
    <xf numFmtId="0" fontId="21" fillId="0" borderId="0" xfId="0" applyFont="1"/>
    <xf numFmtId="44" fontId="0" fillId="0" borderId="0" xfId="0" applyNumberFormat="1"/>
    <xf numFmtId="0" fontId="24" fillId="10" borderId="5" xfId="0" applyFont="1" applyFill="1" applyBorder="1"/>
    <xf numFmtId="0" fontId="0" fillId="10" borderId="0" xfId="0" applyFill="1"/>
    <xf numFmtId="44" fontId="24" fillId="10" borderId="0" xfId="0" applyNumberFormat="1" applyFont="1" applyFill="1"/>
    <xf numFmtId="43" fontId="24" fillId="0" borderId="0" xfId="4" applyFont="1"/>
    <xf numFmtId="0" fontId="46" fillId="13" borderId="0" xfId="0" applyFont="1" applyFill="1"/>
    <xf numFmtId="165" fontId="49" fillId="13" borderId="0" xfId="0" quotePrefix="1" applyNumberFormat="1" applyFont="1" applyFill="1"/>
    <xf numFmtId="165" fontId="50" fillId="13" borderId="0" xfId="0" applyNumberFormat="1" applyFont="1" applyFill="1"/>
    <xf numFmtId="0" fontId="46" fillId="14" borderId="0" xfId="0" applyFont="1" applyFill="1"/>
    <xf numFmtId="0" fontId="0" fillId="14" borderId="0" xfId="0" applyFill="1"/>
    <xf numFmtId="0" fontId="51" fillId="0" borderId="0" xfId="0" applyFont="1"/>
    <xf numFmtId="0" fontId="52" fillId="0" borderId="0" xfId="0" applyFont="1"/>
    <xf numFmtId="0" fontId="46" fillId="15" borderId="0" xfId="0" applyFont="1" applyFill="1"/>
    <xf numFmtId="0" fontId="0" fillId="15" borderId="0" xfId="0" applyFill="1"/>
    <xf numFmtId="0" fontId="53" fillId="0" borderId="0" xfId="0" applyFont="1"/>
    <xf numFmtId="10" fontId="24" fillId="11" borderId="0" xfId="0" applyNumberFormat="1" applyFont="1" applyFill="1"/>
    <xf numFmtId="0" fontId="20" fillId="16" borderId="0" xfId="6"/>
    <xf numFmtId="0" fontId="46" fillId="17" borderId="0" xfId="0" applyFont="1" applyFill="1"/>
    <xf numFmtId="0" fontId="0" fillId="17" borderId="0" xfId="0" applyFill="1"/>
    <xf numFmtId="44" fontId="20" fillId="0" borderId="17" xfId="0" applyNumberFormat="1" applyFont="1" applyBorder="1"/>
    <xf numFmtId="0" fontId="54" fillId="0" borderId="0" xfId="0" applyFont="1"/>
    <xf numFmtId="168" fontId="0" fillId="0" borderId="0" xfId="4" applyNumberFormat="1" applyFont="1"/>
    <xf numFmtId="168" fontId="24" fillId="0" borderId="0" xfId="4" applyNumberFormat="1" applyFont="1"/>
    <xf numFmtId="0" fontId="55" fillId="0" borderId="5" xfId="0" applyFont="1" applyBorder="1" applyAlignment="1">
      <alignment wrapText="1"/>
    </xf>
    <xf numFmtId="0" fontId="0" fillId="13" borderId="0" xfId="0" applyFill="1"/>
    <xf numFmtId="0" fontId="20" fillId="0" borderId="0" xfId="0" applyFont="1"/>
    <xf numFmtId="165" fontId="0" fillId="0" borderId="0" xfId="4" applyNumberFormat="1" applyFont="1"/>
    <xf numFmtId="164" fontId="24" fillId="0" borderId="5" xfId="0" applyNumberFormat="1" applyFont="1" applyBorder="1"/>
    <xf numFmtId="9" fontId="0" fillId="0" borderId="5" xfId="2" applyFont="1" applyBorder="1"/>
    <xf numFmtId="0" fontId="25" fillId="0" borderId="0" xfId="0" applyFont="1"/>
    <xf numFmtId="0" fontId="58" fillId="0" borderId="0" xfId="0" applyFont="1"/>
    <xf numFmtId="0" fontId="57" fillId="0" borderId="0" xfId="0" applyFont="1"/>
    <xf numFmtId="166" fontId="0" fillId="0" borderId="5" xfId="2" applyNumberFormat="1" applyFont="1" applyBorder="1"/>
    <xf numFmtId="164" fontId="44" fillId="8" borderId="5" xfId="5" applyNumberFormat="1" applyBorder="1"/>
    <xf numFmtId="0" fontId="46" fillId="0" borderId="17" xfId="0" applyFont="1" applyBorder="1" applyAlignment="1">
      <alignment horizontal="center"/>
    </xf>
    <xf numFmtId="10" fontId="19" fillId="0" borderId="0" xfId="2" quotePrefix="1" applyNumberFormat="1" applyFont="1"/>
    <xf numFmtId="0" fontId="30" fillId="19" borderId="1" xfId="0" applyFont="1" applyFill="1" applyBorder="1" applyAlignment="1">
      <alignment horizontal="center"/>
    </xf>
    <xf numFmtId="43" fontId="0" fillId="0" borderId="0" xfId="4" applyFont="1"/>
    <xf numFmtId="9" fontId="24" fillId="0" borderId="5" xfId="0" applyNumberFormat="1" applyFont="1" applyBorder="1"/>
    <xf numFmtId="0" fontId="24" fillId="0" borderId="5" xfId="0" applyFont="1" applyBorder="1" applyAlignment="1">
      <alignment horizontal="left"/>
    </xf>
    <xf numFmtId="0" fontId="18" fillId="0" borderId="0" xfId="0" applyFont="1"/>
    <xf numFmtId="165" fontId="43" fillId="7" borderId="1" xfId="4" applyNumberFormat="1" applyFont="1" applyFill="1" applyBorder="1"/>
    <xf numFmtId="0" fontId="29" fillId="0" borderId="5" xfId="0" applyFont="1" applyBorder="1"/>
    <xf numFmtId="43" fontId="24" fillId="10" borderId="5" xfId="4" applyFont="1" applyFill="1" applyBorder="1"/>
    <xf numFmtId="164" fontId="43" fillId="7" borderId="1" xfId="3" applyNumberFormat="1"/>
    <xf numFmtId="0" fontId="59" fillId="20" borderId="0" xfId="8"/>
    <xf numFmtId="0" fontId="0" fillId="0" borderId="14" xfId="0" applyBorder="1"/>
    <xf numFmtId="0" fontId="17" fillId="0" borderId="0" xfId="0" applyFont="1"/>
    <xf numFmtId="167" fontId="0" fillId="0" borderId="0" xfId="2" applyNumberFormat="1" applyFont="1"/>
    <xf numFmtId="166" fontId="17" fillId="0" borderId="0" xfId="2" applyNumberFormat="1" applyFont="1"/>
    <xf numFmtId="0" fontId="24" fillId="0" borderId="5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7" fillId="0" borderId="20" xfId="0" applyFont="1" applyBorder="1"/>
    <xf numFmtId="168" fontId="61" fillId="19" borderId="1" xfId="0" applyNumberFormat="1" applyFont="1" applyFill="1" applyBorder="1"/>
    <xf numFmtId="0" fontId="16" fillId="0" borderId="0" xfId="0" applyFont="1"/>
    <xf numFmtId="0" fontId="16" fillId="0" borderId="5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27" fillId="0" borderId="13" xfId="0" applyNumberFormat="1" applyFont="1" applyBorder="1"/>
    <xf numFmtId="164" fontId="46" fillId="0" borderId="13" xfId="0" applyNumberFormat="1" applyFont="1" applyBorder="1"/>
    <xf numFmtId="164" fontId="46" fillId="0" borderId="13" xfId="1" applyNumberFormat="1" applyFont="1" applyBorder="1" applyAlignment="1">
      <alignment horizontal="center"/>
    </xf>
    <xf numFmtId="0" fontId="15" fillId="0" borderId="0" xfId="0" applyFont="1"/>
    <xf numFmtId="0" fontId="0" fillId="0" borderId="0" xfId="0" applyAlignment="1">
      <alignment horizontal="center"/>
    </xf>
    <xf numFmtId="0" fontId="24" fillId="21" borderId="0" xfId="0" applyFont="1" applyFill="1"/>
    <xf numFmtId="167" fontId="0" fillId="0" borderId="5" xfId="2" applyNumberFormat="1" applyFont="1" applyBorder="1"/>
    <xf numFmtId="172" fontId="0" fillId="0" borderId="5" xfId="2" applyNumberFormat="1" applyFont="1" applyBorder="1"/>
    <xf numFmtId="0" fontId="13" fillId="22" borderId="0" xfId="9"/>
    <xf numFmtId="0" fontId="13" fillId="0" borderId="0" xfId="0" applyFont="1"/>
    <xf numFmtId="0" fontId="50" fillId="0" borderId="5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165" fontId="24" fillId="23" borderId="5" xfId="4" applyNumberFormat="1" applyFont="1" applyFill="1" applyBorder="1"/>
    <xf numFmtId="43" fontId="0" fillId="0" borderId="5" xfId="0" applyNumberFormat="1" applyBorder="1" applyAlignment="1">
      <alignment horizontal="center"/>
    </xf>
    <xf numFmtId="166" fontId="0" fillId="0" borderId="5" xfId="2" applyNumberFormat="1" applyFont="1" applyBorder="1" applyAlignment="1">
      <alignment horizontal="center"/>
    </xf>
    <xf numFmtId="0" fontId="46" fillId="0" borderId="5" xfId="0" applyFont="1" applyBorder="1"/>
    <xf numFmtId="165" fontId="27" fillId="0" borderId="0" xfId="0" applyNumberFormat="1" applyFont="1"/>
    <xf numFmtId="0" fontId="46" fillId="0" borderId="0" xfId="0" applyFont="1"/>
    <xf numFmtId="0" fontId="0" fillId="24" borderId="22" xfId="10" applyFont="1"/>
    <xf numFmtId="0" fontId="12" fillId="0" borderId="0" xfId="0" applyFont="1"/>
    <xf numFmtId="164" fontId="24" fillId="0" borderId="5" xfId="1" applyNumberFormat="1" applyFont="1" applyBorder="1" applyAlignment="1">
      <alignment horizontal="center"/>
    </xf>
    <xf numFmtId="0" fontId="63" fillId="0" borderId="5" xfId="0" applyFont="1" applyBorder="1"/>
    <xf numFmtId="0" fontId="64" fillId="0" borderId="5" xfId="0" applyFont="1" applyBorder="1"/>
    <xf numFmtId="0" fontId="63" fillId="0" borderId="0" xfId="0" applyFont="1"/>
    <xf numFmtId="3" fontId="63" fillId="0" borderId="5" xfId="0" applyNumberFormat="1" applyFont="1" applyBorder="1"/>
    <xf numFmtId="164" fontId="27" fillId="0" borderId="17" xfId="0" applyNumberFormat="1" applyFont="1" applyBorder="1"/>
    <xf numFmtId="0" fontId="13" fillId="0" borderId="14" xfId="0" applyFont="1" applyBorder="1" applyAlignment="1">
      <alignment horizontal="center"/>
    </xf>
    <xf numFmtId="0" fontId="14" fillId="0" borderId="20" xfId="0" applyFont="1" applyBorder="1"/>
    <xf numFmtId="164" fontId="0" fillId="0" borderId="5" xfId="0" applyNumberFormat="1" applyBorder="1"/>
    <xf numFmtId="164" fontId="0" fillId="0" borderId="16" xfId="0" applyNumberFormat="1" applyBorder="1"/>
    <xf numFmtId="6" fontId="0" fillId="0" borderId="5" xfId="0" applyNumberFormat="1" applyBorder="1"/>
    <xf numFmtId="6" fontId="0" fillId="0" borderId="16" xfId="0" applyNumberFormat="1" applyBorder="1"/>
    <xf numFmtId="6" fontId="24" fillId="0" borderId="5" xfId="1" applyNumberFormat="1" applyFont="1" applyBorder="1"/>
    <xf numFmtId="9" fontId="0" fillId="0" borderId="5" xfId="0" applyNumberFormat="1" applyBorder="1"/>
    <xf numFmtId="9" fontId="0" fillId="0" borderId="16" xfId="0" applyNumberFormat="1" applyBorder="1"/>
    <xf numFmtId="0" fontId="0" fillId="0" borderId="16" xfId="0" applyBorder="1"/>
    <xf numFmtId="0" fontId="57" fillId="0" borderId="20" xfId="0" applyFont="1" applyBorder="1"/>
    <xf numFmtId="166" fontId="57" fillId="0" borderId="5" xfId="0" applyNumberFormat="1" applyFont="1" applyBorder="1"/>
    <xf numFmtId="2" fontId="24" fillId="0" borderId="5" xfId="0" applyNumberFormat="1" applyFont="1" applyBorder="1" applyAlignment="1">
      <alignment horizontal="right"/>
    </xf>
    <xf numFmtId="2" fontId="24" fillId="0" borderId="5" xfId="0" applyNumberFormat="1" applyFont="1" applyBorder="1"/>
    <xf numFmtId="0" fontId="11" fillId="0" borderId="0" xfId="0" applyFont="1"/>
    <xf numFmtId="43" fontId="24" fillId="0" borderId="5" xfId="0" applyNumberFormat="1" applyFont="1" applyBorder="1" applyAlignment="1">
      <alignment horizontal="center"/>
    </xf>
    <xf numFmtId="165" fontId="24" fillId="0" borderId="5" xfId="0" applyNumberFormat="1" applyFont="1" applyBorder="1" applyAlignment="1">
      <alignment horizontal="center"/>
    </xf>
    <xf numFmtId="2" fontId="40" fillId="0" borderId="5" xfId="0" applyNumberFormat="1" applyFont="1" applyBorder="1" applyAlignment="1">
      <alignment horizontal="right"/>
    </xf>
    <xf numFmtId="0" fontId="0" fillId="25" borderId="0" xfId="0" applyFill="1"/>
    <xf numFmtId="0" fontId="0" fillId="9" borderId="0" xfId="0" applyFill="1"/>
    <xf numFmtId="0" fontId="0" fillId="26" borderId="0" xfId="0" applyFill="1"/>
    <xf numFmtId="0" fontId="0" fillId="12" borderId="0" xfId="0" applyFill="1" applyAlignment="1">
      <alignment horizontal="center"/>
    </xf>
    <xf numFmtId="0" fontId="0" fillId="0" borderId="0" xfId="0" quotePrefix="1"/>
    <xf numFmtId="164" fontId="0" fillId="12" borderId="0" xfId="1" applyNumberFormat="1" applyFont="1" applyFill="1" applyAlignment="1">
      <alignment horizontal="center"/>
    </xf>
    <xf numFmtId="9" fontId="0" fillId="9" borderId="0" xfId="2" applyFont="1" applyFill="1"/>
    <xf numFmtId="0" fontId="0" fillId="0" borderId="25" xfId="0" applyBorder="1"/>
    <xf numFmtId="9" fontId="0" fillId="0" borderId="25" xfId="2" applyFont="1" applyBorder="1"/>
    <xf numFmtId="0" fontId="46" fillId="0" borderId="17" xfId="0" quotePrefix="1" applyFont="1" applyBorder="1" applyAlignment="1">
      <alignment horizontal="center"/>
    </xf>
    <xf numFmtId="166" fontId="10" fillId="0" borderId="0" xfId="2" applyNumberFormat="1" applyFont="1"/>
    <xf numFmtId="0" fontId="27" fillId="9" borderId="0" xfId="0" applyFont="1" applyFill="1"/>
    <xf numFmtId="169" fontId="24" fillId="9" borderId="0" xfId="0" applyNumberFormat="1" applyFont="1" applyFill="1"/>
    <xf numFmtId="0" fontId="34" fillId="0" borderId="26" xfId="0" applyFont="1" applyBorder="1" applyAlignment="1">
      <alignment vertical="center" wrapText="1"/>
    </xf>
    <xf numFmtId="0" fontId="34" fillId="0" borderId="24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0" fontId="34" fillId="9" borderId="27" xfId="0" applyFont="1" applyFill="1" applyBorder="1" applyAlignment="1">
      <alignment vertical="center" wrapText="1"/>
    </xf>
    <xf numFmtId="0" fontId="34" fillId="9" borderId="18" xfId="0" applyFont="1" applyFill="1" applyBorder="1" applyAlignment="1">
      <alignment vertical="center" wrapText="1"/>
    </xf>
    <xf numFmtId="0" fontId="34" fillId="0" borderId="27" xfId="0" applyFont="1" applyBorder="1" applyAlignment="1">
      <alignment vertical="center" wrapText="1"/>
    </xf>
    <xf numFmtId="166" fontId="34" fillId="0" borderId="18" xfId="0" applyNumberFormat="1" applyFont="1" applyBorder="1" applyAlignment="1">
      <alignment vertical="center"/>
    </xf>
    <xf numFmtId="166" fontId="34" fillId="13" borderId="18" xfId="0" applyNumberFormat="1" applyFont="1" applyFill="1" applyBorder="1" applyAlignment="1">
      <alignment vertical="center"/>
    </xf>
    <xf numFmtId="0" fontId="34" fillId="0" borderId="27" xfId="0" applyFont="1" applyBorder="1" applyAlignment="1">
      <alignment vertical="center"/>
    </xf>
    <xf numFmtId="173" fontId="24" fillId="0" borderId="0" xfId="0" applyNumberFormat="1" applyFont="1" applyAlignment="1">
      <alignment vertical="center"/>
    </xf>
    <xf numFmtId="10" fontId="0" fillId="27" borderId="0" xfId="0" applyNumberFormat="1" applyFill="1"/>
    <xf numFmtId="0" fontId="42" fillId="0" borderId="19" xfId="0" applyFont="1" applyBorder="1" applyAlignment="1">
      <alignment horizontal="left"/>
    </xf>
    <xf numFmtId="0" fontId="0" fillId="0" borderId="21" xfId="0" applyBorder="1"/>
    <xf numFmtId="0" fontId="9" fillId="0" borderId="0" xfId="0" applyFont="1"/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7" fillId="0" borderId="16" xfId="0" applyFont="1" applyBorder="1"/>
    <xf numFmtId="0" fontId="57" fillId="0" borderId="18" xfId="0" applyFont="1" applyBorder="1"/>
    <xf numFmtId="170" fontId="0" fillId="0" borderId="0" xfId="4" applyNumberFormat="1" applyFont="1"/>
    <xf numFmtId="0" fontId="0" fillId="27" borderId="0" xfId="0" applyFill="1"/>
    <xf numFmtId="0" fontId="0" fillId="11" borderId="0" xfId="0" applyFill="1"/>
    <xf numFmtId="169" fontId="0" fillId="0" borderId="5" xfId="2" applyNumberFormat="1" applyFont="1" applyBorder="1"/>
    <xf numFmtId="10" fontId="0" fillId="0" borderId="0" xfId="0" applyNumberFormat="1"/>
    <xf numFmtId="9" fontId="0" fillId="26" borderId="0" xfId="2" applyFont="1" applyFill="1"/>
    <xf numFmtId="0" fontId="9" fillId="0" borderId="20" xfId="0" applyFont="1" applyBorder="1"/>
    <xf numFmtId="0" fontId="9" fillId="0" borderId="5" xfId="0" applyFont="1" applyBorder="1"/>
    <xf numFmtId="0" fontId="9" fillId="0" borderId="16" xfId="0" applyFont="1" applyBorder="1"/>
    <xf numFmtId="0" fontId="9" fillId="0" borderId="20" xfId="0" quotePrefix="1" applyFont="1" applyBorder="1"/>
    <xf numFmtId="164" fontId="9" fillId="0" borderId="5" xfId="1" applyNumberFormat="1" applyFont="1" applyBorder="1"/>
    <xf numFmtId="0" fontId="9" fillId="0" borderId="21" xfId="0" applyFont="1" applyBorder="1"/>
    <xf numFmtId="10" fontId="0" fillId="0" borderId="18" xfId="2" applyNumberFormat="1" applyFont="1" applyBorder="1"/>
    <xf numFmtId="0" fontId="8" fillId="0" borderId="0" xfId="0" applyFont="1"/>
    <xf numFmtId="0" fontId="24" fillId="0" borderId="13" xfId="0" applyFont="1" applyBorder="1"/>
    <xf numFmtId="0" fontId="0" fillId="0" borderId="28" xfId="0" applyBorder="1"/>
    <xf numFmtId="0" fontId="8" fillId="0" borderId="0" xfId="0" quotePrefix="1" applyFont="1"/>
    <xf numFmtId="6" fontId="0" fillId="26" borderId="0" xfId="0" applyNumberFormat="1" applyFill="1"/>
    <xf numFmtId="0" fontId="8" fillId="0" borderId="13" xfId="0" applyFont="1" applyBorder="1" applyAlignment="1">
      <alignment horizontal="center"/>
    </xf>
    <xf numFmtId="0" fontId="42" fillId="0" borderId="5" xfId="0" applyFont="1" applyBorder="1"/>
    <xf numFmtId="0" fontId="8" fillId="0" borderId="21" xfId="0" applyFont="1" applyBorder="1"/>
    <xf numFmtId="166" fontId="0" fillId="0" borderId="17" xfId="2" applyNumberFormat="1" applyFont="1" applyBorder="1"/>
    <xf numFmtId="0" fontId="8" fillId="0" borderId="5" xfId="0" applyFont="1" applyBorder="1"/>
    <xf numFmtId="164" fontId="27" fillId="0" borderId="5" xfId="0" applyNumberFormat="1" applyFont="1" applyBorder="1"/>
    <xf numFmtId="0" fontId="24" fillId="15" borderId="0" xfId="0" applyFont="1" applyFill="1" applyAlignment="1">
      <alignment horizontal="center"/>
    </xf>
    <xf numFmtId="0" fontId="8" fillId="15" borderId="0" xfId="0" applyFont="1" applyFill="1"/>
    <xf numFmtId="164" fontId="24" fillId="15" borderId="5" xfId="0" applyNumberFormat="1" applyFont="1" applyFill="1" applyBorder="1"/>
    <xf numFmtId="0" fontId="8" fillId="0" borderId="14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64" fontId="0" fillId="0" borderId="20" xfId="1" applyNumberFormat="1" applyFont="1" applyBorder="1"/>
    <xf numFmtId="0" fontId="9" fillId="0" borderId="29" xfId="0" applyFont="1" applyBorder="1"/>
    <xf numFmtId="0" fontId="0" fillId="0" borderId="30" xfId="0" applyBorder="1"/>
    <xf numFmtId="0" fontId="0" fillId="0" borderId="31" xfId="0" applyBorder="1"/>
    <xf numFmtId="9" fontId="0" fillId="26" borderId="0" xfId="0" applyNumberFormat="1" applyFill="1"/>
    <xf numFmtId="43" fontId="0" fillId="0" borderId="0" xfId="2" applyNumberFormat="1" applyFont="1"/>
    <xf numFmtId="174" fontId="0" fillId="0" borderId="0" xfId="4" applyNumberFormat="1" applyFont="1"/>
    <xf numFmtId="43" fontId="0" fillId="0" borderId="13" xfId="0" applyNumberFormat="1" applyBorder="1"/>
    <xf numFmtId="0" fontId="0" fillId="28" borderId="0" xfId="0" applyFill="1"/>
    <xf numFmtId="170" fontId="0" fillId="28" borderId="0" xfId="4" applyNumberFormat="1" applyFont="1" applyFill="1"/>
    <xf numFmtId="168" fontId="0" fillId="0" borderId="0" xfId="0" applyNumberFormat="1"/>
    <xf numFmtId="175" fontId="0" fillId="0" borderId="0" xfId="4" applyNumberFormat="1" applyFont="1"/>
    <xf numFmtId="0" fontId="7" fillId="0" borderId="0" xfId="0" applyFont="1"/>
    <xf numFmtId="0" fontId="7" fillId="28" borderId="0" xfId="0" applyFont="1" applyFill="1"/>
    <xf numFmtId="43" fontId="0" fillId="28" borderId="0" xfId="2" applyNumberFormat="1" applyFont="1" applyFill="1"/>
    <xf numFmtId="43" fontId="0" fillId="28" borderId="0" xfId="4" applyFont="1" applyFill="1"/>
    <xf numFmtId="10" fontId="0" fillId="0" borderId="0" xfId="2" applyNumberFormat="1" applyFont="1" applyFill="1"/>
    <xf numFmtId="172" fontId="0" fillId="0" borderId="5" xfId="2" applyNumberFormat="1" applyFont="1" applyFill="1" applyBorder="1"/>
    <xf numFmtId="0" fontId="27" fillId="0" borderId="0" xfId="0" applyFont="1" applyAlignment="1">
      <alignment horizontal="left"/>
    </xf>
    <xf numFmtId="0" fontId="34" fillId="10" borderId="5" xfId="0" applyFont="1" applyFill="1" applyBorder="1"/>
    <xf numFmtId="0" fontId="65" fillId="10" borderId="0" xfId="0" applyFont="1" applyFill="1"/>
    <xf numFmtId="166" fontId="66" fillId="7" borderId="1" xfId="3" applyNumberFormat="1" applyFont="1"/>
    <xf numFmtId="0" fontId="68" fillId="10" borderId="5" xfId="0" applyFont="1" applyFill="1" applyBorder="1"/>
    <xf numFmtId="0" fontId="69" fillId="10" borderId="0" xfId="0" applyFont="1" applyFill="1"/>
    <xf numFmtId="166" fontId="69" fillId="0" borderId="5" xfId="2" applyNumberFormat="1" applyFont="1" applyBorder="1"/>
    <xf numFmtId="10" fontId="24" fillId="0" borderId="5" xfId="0" applyNumberFormat="1" applyFont="1" applyBorder="1"/>
    <xf numFmtId="176" fontId="0" fillId="0" borderId="0" xfId="4" applyNumberFormat="1" applyFont="1"/>
    <xf numFmtId="166" fontId="24" fillId="0" borderId="5" xfId="2" applyNumberFormat="1" applyFont="1" applyBorder="1"/>
    <xf numFmtId="164" fontId="0" fillId="0" borderId="0" xfId="1" applyNumberFormat="1" applyFont="1" applyFill="1" applyAlignment="1"/>
    <xf numFmtId="0" fontId="60" fillId="0" borderId="0" xfId="0" applyFont="1"/>
    <xf numFmtId="0" fontId="6" fillId="0" borderId="0" xfId="0" applyFont="1"/>
    <xf numFmtId="9" fontId="24" fillId="26" borderId="0" xfId="0" applyNumberFormat="1" applyFont="1" applyFill="1"/>
    <xf numFmtId="0" fontId="6" fillId="9" borderId="0" xfId="0" applyFont="1" applyFill="1"/>
    <xf numFmtId="43" fontId="0" fillId="9" borderId="0" xfId="4" applyFont="1" applyFill="1"/>
    <xf numFmtId="0" fontId="43" fillId="7" borderId="1" xfId="3"/>
    <xf numFmtId="172" fontId="24" fillId="0" borderId="0" xfId="0" applyNumberFormat="1" applyFont="1"/>
    <xf numFmtId="169" fontId="24" fillId="0" borderId="0" xfId="2" applyNumberFormat="1" applyFont="1"/>
    <xf numFmtId="0" fontId="5" fillId="0" borderId="0" xfId="0" applyFont="1"/>
    <xf numFmtId="0" fontId="5" fillId="0" borderId="5" xfId="0" applyFont="1" applyBorder="1" applyAlignment="1">
      <alignment horizontal="center"/>
    </xf>
    <xf numFmtId="166" fontId="0" fillId="27" borderId="0" xfId="0" applyNumberFormat="1" applyFill="1"/>
    <xf numFmtId="43" fontId="24" fillId="0" borderId="5" xfId="4" applyFont="1" applyBorder="1" applyAlignment="1">
      <alignment horizontal="center"/>
    </xf>
    <xf numFmtId="9" fontId="28" fillId="0" borderId="1" xfId="0" applyNumberFormat="1" applyFont="1" applyBorder="1"/>
    <xf numFmtId="0" fontId="4" fillId="0" borderId="1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9" fontId="43" fillId="7" borderId="33" xfId="3" applyNumberFormat="1" applyBorder="1"/>
    <xf numFmtId="9" fontId="43" fillId="7" borderId="34" xfId="3" applyNumberFormat="1" applyBorder="1"/>
    <xf numFmtId="9" fontId="43" fillId="7" borderId="35" xfId="3" applyNumberFormat="1" applyBorder="1"/>
    <xf numFmtId="0" fontId="3" fillId="0" borderId="0" xfId="0" applyFont="1"/>
    <xf numFmtId="0" fontId="0" fillId="0" borderId="13" xfId="0" applyBorder="1"/>
    <xf numFmtId="165" fontId="0" fillId="0" borderId="13" xfId="4" applyNumberFormat="1" applyFont="1" applyBorder="1"/>
    <xf numFmtId="168" fontId="0" fillId="0" borderId="13" xfId="4" applyNumberFormat="1" applyFont="1" applyBorder="1"/>
    <xf numFmtId="43" fontId="0" fillId="0" borderId="13" xfId="4" applyFont="1" applyBorder="1"/>
    <xf numFmtId="0" fontId="2" fillId="0" borderId="15" xfId="0" applyFont="1" applyBorder="1" applyAlignment="1">
      <alignment horizontal="center"/>
    </xf>
    <xf numFmtId="0" fontId="17" fillId="9" borderId="20" xfId="0" applyFont="1" applyFill="1" applyBorder="1"/>
    <xf numFmtId="166" fontId="0" fillId="9" borderId="5" xfId="2" applyNumberFormat="1" applyFont="1" applyFill="1" applyBorder="1"/>
    <xf numFmtId="166" fontId="0" fillId="9" borderId="16" xfId="2" applyNumberFormat="1" applyFont="1" applyFill="1" applyBorder="1"/>
    <xf numFmtId="0" fontId="43" fillId="0" borderId="23" xfId="3" applyFill="1" applyBorder="1"/>
    <xf numFmtId="166" fontId="43" fillId="0" borderId="1" xfId="3" applyNumberFormat="1" applyFill="1"/>
    <xf numFmtId="10" fontId="43" fillId="0" borderId="4" xfId="3" applyNumberFormat="1" applyFill="1" applyBorder="1"/>
    <xf numFmtId="0" fontId="1" fillId="0" borderId="19" xfId="0" applyFont="1" applyBorder="1" applyAlignment="1">
      <alignment horizontal="right"/>
    </xf>
    <xf numFmtId="0" fontId="1" fillId="0" borderId="15" xfId="0" applyFont="1" applyBorder="1"/>
    <xf numFmtId="164" fontId="0" fillId="0" borderId="16" xfId="1" applyNumberFormat="1" applyFont="1" applyBorder="1"/>
    <xf numFmtId="164" fontId="0" fillId="0" borderId="18" xfId="1" applyNumberFormat="1" applyFont="1" applyBorder="1"/>
    <xf numFmtId="0" fontId="5" fillId="0" borderId="5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0" fillId="0" borderId="19" xfId="0" applyFont="1" applyBorder="1" applyAlignment="1">
      <alignment horizontal="center"/>
    </xf>
    <xf numFmtId="0" fontId="60" fillId="0" borderId="14" xfId="0" applyFont="1" applyBorder="1" applyAlignment="1">
      <alignment horizontal="center"/>
    </xf>
    <xf numFmtId="0" fontId="60" fillId="0" borderId="15" xfId="0" applyFont="1" applyBorder="1" applyAlignment="1">
      <alignment horizontal="center"/>
    </xf>
    <xf numFmtId="0" fontId="19" fillId="18" borderId="0" xfId="7" applyAlignment="1">
      <alignment horizontal="center"/>
    </xf>
    <xf numFmtId="0" fontId="0" fillId="0" borderId="0" xfId="0" applyAlignment="1">
      <alignment horizontal="center"/>
    </xf>
    <xf numFmtId="0" fontId="12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53" fillId="10" borderId="5" xfId="0" applyFont="1" applyFill="1" applyBorder="1" applyAlignment="1">
      <alignment horizontal="center" vertical="center" wrapText="1"/>
    </xf>
    <xf numFmtId="0" fontId="69" fillId="0" borderId="5" xfId="0" applyFont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0" fillId="0" borderId="0" xfId="0" applyAlignment="1">
      <alignment horizontal="left"/>
    </xf>
    <xf numFmtId="0" fontId="67" fillId="10" borderId="5" xfId="0" applyFont="1" applyFill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0" fontId="55" fillId="10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/>
    <xf numFmtId="0" fontId="24" fillId="0" borderId="5" xfId="0" applyFont="1" applyFill="1" applyBorder="1"/>
  </cellXfs>
  <cellStyles count="11">
    <cellStyle name="40% - Accent1" xfId="7" builtinId="31"/>
    <cellStyle name="40% - Accent2" xfId="6" builtinId="35"/>
    <cellStyle name="40% - Accent3" xfId="9" builtinId="39"/>
    <cellStyle name="Accent3" xfId="8" builtinId="37"/>
    <cellStyle name="Check Cell" xfId="5" builtinId="23"/>
    <cellStyle name="Comma" xfId="4" builtinId="3"/>
    <cellStyle name="Currency" xfId="1" builtinId="4"/>
    <cellStyle name="Input" xfId="3" builtinId="20"/>
    <cellStyle name="Normal" xfId="0" builtinId="0"/>
    <cellStyle name="Note" xfId="10" builtinId="10"/>
    <cellStyle name="Percent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F13C-4D8C-544A-A255-F286403B5991}">
  <dimension ref="A1:D19"/>
  <sheetViews>
    <sheetView workbookViewId="0">
      <selection activeCell="C13" sqref="C13"/>
    </sheetView>
  </sheetViews>
  <sheetFormatPr defaultColWidth="10.7109375" defaultRowHeight="15"/>
  <cols>
    <col min="1" max="1" width="28" bestFit="1" customWidth="1"/>
    <col min="2" max="2" width="25.42578125" bestFit="1" customWidth="1"/>
    <col min="3" max="3" width="84.140625" bestFit="1" customWidth="1"/>
    <col min="4" max="4" width="10.140625" bestFit="1" customWidth="1"/>
  </cols>
  <sheetData>
    <row r="1" spans="1:4">
      <c r="A1" s="175"/>
      <c r="B1" s="176" t="s">
        <v>262</v>
      </c>
      <c r="C1" s="176" t="s">
        <v>263</v>
      </c>
      <c r="D1" s="176" t="s">
        <v>264</v>
      </c>
    </row>
    <row r="2" spans="1:4">
      <c r="A2" s="176" t="s">
        <v>265</v>
      </c>
      <c r="B2" s="175"/>
      <c r="C2" s="175"/>
      <c r="D2" s="175"/>
    </row>
    <row r="3" spans="1:4">
      <c r="A3" s="2" t="s">
        <v>208</v>
      </c>
      <c r="B3" s="194"/>
      <c r="C3" s="177" t="s">
        <v>266</v>
      </c>
      <c r="D3" s="177"/>
    </row>
    <row r="4" spans="1:4">
      <c r="A4" s="4" t="s">
        <v>209</v>
      </c>
      <c r="B4" s="194" t="s">
        <v>272</v>
      </c>
      <c r="C4" s="175" t="s">
        <v>269</v>
      </c>
      <c r="D4" s="177"/>
    </row>
    <row r="5" spans="1:4">
      <c r="A5" s="175" t="s">
        <v>210</v>
      </c>
      <c r="B5" s="194" t="b">
        <v>0</v>
      </c>
      <c r="C5" s="175" t="s">
        <v>267</v>
      </c>
      <c r="D5" s="175"/>
    </row>
    <row r="6" spans="1:4">
      <c r="A6" s="175" t="s">
        <v>211</v>
      </c>
      <c r="B6" s="194">
        <v>1</v>
      </c>
      <c r="C6" s="175" t="s">
        <v>270</v>
      </c>
      <c r="D6" s="175"/>
    </row>
    <row r="7" spans="1:4">
      <c r="A7" s="81" t="s">
        <v>212</v>
      </c>
      <c r="B7" s="194"/>
      <c r="C7" s="175" t="s">
        <v>271</v>
      </c>
      <c r="D7" s="175"/>
    </row>
    <row r="8" spans="1:4">
      <c r="A8" s="162" t="s">
        <v>213</v>
      </c>
      <c r="B8" s="194"/>
      <c r="C8" s="175" t="s">
        <v>268</v>
      </c>
      <c r="D8" s="175"/>
    </row>
    <row r="9" spans="1:4">
      <c r="A9" s="175"/>
      <c r="B9" s="178"/>
      <c r="C9" s="177"/>
      <c r="D9" s="175"/>
    </row>
    <row r="10" spans="1:4">
      <c r="A10" s="175"/>
      <c r="B10" s="175"/>
      <c r="C10" s="175"/>
      <c r="D10" s="175"/>
    </row>
    <row r="11" spans="1:4">
      <c r="A11" s="175"/>
      <c r="B11" s="175"/>
      <c r="C11" s="175"/>
      <c r="D11" s="175"/>
    </row>
    <row r="12" spans="1:4">
      <c r="A12" s="175"/>
      <c r="B12" s="175"/>
      <c r="C12" s="175"/>
      <c r="D12" s="175"/>
    </row>
    <row r="13" spans="1:4">
      <c r="A13" s="175"/>
      <c r="B13" s="175"/>
      <c r="C13" s="175"/>
      <c r="D13" s="175"/>
    </row>
    <row r="14" spans="1:4">
      <c r="A14" s="175"/>
      <c r="B14" s="175"/>
      <c r="C14" s="175"/>
      <c r="D14" s="175"/>
    </row>
    <row r="15" spans="1:4">
      <c r="A15" s="175"/>
      <c r="B15" s="175"/>
      <c r="C15" s="175"/>
      <c r="D15" s="175"/>
    </row>
    <row r="16" spans="1:4">
      <c r="A16" s="175"/>
      <c r="B16" s="175"/>
      <c r="C16" s="175"/>
      <c r="D16" s="175"/>
    </row>
    <row r="17" spans="1:4">
      <c r="A17" s="175"/>
      <c r="B17" s="175"/>
      <c r="C17" s="175"/>
      <c r="D17" s="175"/>
    </row>
    <row r="18" spans="1:4">
      <c r="A18" s="175"/>
      <c r="B18" s="175"/>
      <c r="C18" s="177"/>
      <c r="D18" s="177"/>
    </row>
    <row r="19" spans="1:4">
      <c r="A19" s="175"/>
      <c r="B19" s="175"/>
      <c r="C19" s="177"/>
      <c r="D19" s="1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39C6-027B-4761-BBF8-EB967FB72FB9}">
  <dimension ref="A1:AO11"/>
  <sheetViews>
    <sheetView workbookViewId="0">
      <selection activeCell="C2" sqref="C2:C7"/>
    </sheetView>
  </sheetViews>
  <sheetFormatPr defaultColWidth="8.85546875" defaultRowHeight="15"/>
  <cols>
    <col min="1" max="1" width="29.28515625" bestFit="1" customWidth="1"/>
    <col min="2" max="7" width="11.7109375" customWidth="1"/>
    <col min="8" max="8" width="13.7109375" customWidth="1"/>
    <col min="9" max="41" width="11.7109375" customWidth="1"/>
  </cols>
  <sheetData>
    <row r="1" spans="1:41">
      <c r="A1" s="2"/>
      <c r="B1" s="2"/>
      <c r="D1" s="1"/>
      <c r="E1" s="1"/>
      <c r="F1" s="2"/>
      <c r="G1" s="2"/>
      <c r="H1" s="2"/>
      <c r="I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41">
      <c r="A2" s="2" t="s">
        <v>208</v>
      </c>
      <c r="B2" s="135">
        <f>API!B3</f>
        <v>0</v>
      </c>
      <c r="F2" s="2"/>
      <c r="G2" s="2"/>
      <c r="H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41">
      <c r="A3" s="4" t="s">
        <v>209</v>
      </c>
      <c r="B3" s="5" t="str">
        <f>API!B4</f>
        <v>M</v>
      </c>
      <c r="D3" s="2"/>
      <c r="E3" s="2"/>
      <c r="F3" s="2"/>
      <c r="G3" s="2"/>
      <c r="H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41">
      <c r="A4" s="2" t="s">
        <v>210</v>
      </c>
      <c r="B4" s="7" t="str">
        <f>IF(API!B5, "Yes", "No")</f>
        <v>No</v>
      </c>
      <c r="D4" s="2"/>
      <c r="E4" s="2"/>
      <c r="F4" s="2"/>
      <c r="G4" s="2"/>
      <c r="H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41">
      <c r="A5" s="81" t="s">
        <v>211</v>
      </c>
      <c r="B5" s="135">
        <f>API!B6</f>
        <v>1</v>
      </c>
      <c r="D5" s="2"/>
      <c r="E5" s="2"/>
      <c r="F5" s="2"/>
      <c r="G5" s="2"/>
      <c r="H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41">
      <c r="A6" s="81" t="s">
        <v>212</v>
      </c>
      <c r="B6" s="8">
        <f>API!B7</f>
        <v>0</v>
      </c>
      <c r="F6" s="81"/>
      <c r="G6" s="81"/>
      <c r="H6" s="81"/>
      <c r="P6" s="2"/>
      <c r="Q6" s="2"/>
      <c r="R6" s="2"/>
      <c r="S6" s="2"/>
      <c r="T6" s="2"/>
      <c r="U6" s="2"/>
      <c r="V6" s="2"/>
      <c r="W6" s="2"/>
      <c r="X6" s="2"/>
      <c r="Y6" s="2"/>
    </row>
    <row r="7" spans="1:41">
      <c r="A7" s="162" t="s">
        <v>213</v>
      </c>
      <c r="B7" s="138">
        <f>API!B8</f>
        <v>0</v>
      </c>
    </row>
    <row r="8" spans="1:41"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41">
      <c r="A9" s="162" t="s">
        <v>207</v>
      </c>
      <c r="B9">
        <v>1</v>
      </c>
      <c r="C9">
        <f>B9+1</f>
        <v>2</v>
      </c>
      <c r="D9">
        <f t="shared" ref="D9:AO9" si="0">C9+1</f>
        <v>3</v>
      </c>
      <c r="E9">
        <f t="shared" si="0"/>
        <v>4</v>
      </c>
      <c r="F9">
        <f t="shared" si="0"/>
        <v>5</v>
      </c>
      <c r="G9">
        <f t="shared" si="0"/>
        <v>6</v>
      </c>
      <c r="H9">
        <f t="shared" si="0"/>
        <v>7</v>
      </c>
      <c r="I9">
        <f t="shared" si="0"/>
        <v>8</v>
      </c>
      <c r="J9">
        <f t="shared" si="0"/>
        <v>9</v>
      </c>
      <c r="K9">
        <f t="shared" si="0"/>
        <v>10</v>
      </c>
      <c r="L9">
        <f t="shared" si="0"/>
        <v>11</v>
      </c>
      <c r="M9">
        <f t="shared" si="0"/>
        <v>12</v>
      </c>
      <c r="N9">
        <f t="shared" si="0"/>
        <v>13</v>
      </c>
      <c r="O9">
        <f t="shared" si="0"/>
        <v>14</v>
      </c>
      <c r="P9">
        <f t="shared" si="0"/>
        <v>15</v>
      </c>
      <c r="Q9">
        <f t="shared" si="0"/>
        <v>16</v>
      </c>
      <c r="R9">
        <f t="shared" si="0"/>
        <v>17</v>
      </c>
      <c r="S9">
        <f t="shared" si="0"/>
        <v>18</v>
      </c>
      <c r="T9">
        <f t="shared" si="0"/>
        <v>19</v>
      </c>
      <c r="U9">
        <f t="shared" si="0"/>
        <v>20</v>
      </c>
      <c r="V9">
        <f t="shared" si="0"/>
        <v>21</v>
      </c>
      <c r="W9">
        <f t="shared" si="0"/>
        <v>22</v>
      </c>
      <c r="X9">
        <f t="shared" si="0"/>
        <v>23</v>
      </c>
      <c r="Y9">
        <f t="shared" si="0"/>
        <v>24</v>
      </c>
      <c r="Z9">
        <f t="shared" si="0"/>
        <v>25</v>
      </c>
      <c r="AA9">
        <f t="shared" si="0"/>
        <v>26</v>
      </c>
      <c r="AB9">
        <f t="shared" si="0"/>
        <v>27</v>
      </c>
      <c r="AC9">
        <f t="shared" si="0"/>
        <v>28</v>
      </c>
      <c r="AD9">
        <f t="shared" si="0"/>
        <v>29</v>
      </c>
      <c r="AE9">
        <f t="shared" si="0"/>
        <v>30</v>
      </c>
      <c r="AF9">
        <f t="shared" si="0"/>
        <v>31</v>
      </c>
      <c r="AG9">
        <f t="shared" si="0"/>
        <v>32</v>
      </c>
      <c r="AH9">
        <f t="shared" si="0"/>
        <v>33</v>
      </c>
      <c r="AI9">
        <f t="shared" si="0"/>
        <v>34</v>
      </c>
      <c r="AJ9">
        <f t="shared" si="0"/>
        <v>35</v>
      </c>
      <c r="AK9">
        <f t="shared" si="0"/>
        <v>36</v>
      </c>
      <c r="AL9">
        <f t="shared" si="0"/>
        <v>37</v>
      </c>
      <c r="AM9">
        <f t="shared" si="0"/>
        <v>38</v>
      </c>
      <c r="AN9">
        <f t="shared" si="0"/>
        <v>39</v>
      </c>
      <c r="AO9">
        <f t="shared" si="0"/>
        <v>40</v>
      </c>
    </row>
    <row r="10" spans="1:41">
      <c r="A10" s="162" t="s">
        <v>214</v>
      </c>
      <c r="B10" s="76">
        <v>842000</v>
      </c>
      <c r="C10" s="76">
        <v>837000</v>
      </c>
      <c r="D10" s="76">
        <v>830000</v>
      </c>
      <c r="E10" s="76">
        <v>821000</v>
      </c>
      <c r="F10" s="76">
        <v>811000</v>
      </c>
      <c r="G10" s="76">
        <v>798000</v>
      </c>
      <c r="H10" s="76">
        <v>784000</v>
      </c>
      <c r="I10" s="76">
        <v>767000</v>
      </c>
      <c r="J10" s="76">
        <v>747000</v>
      </c>
      <c r="K10" s="76">
        <v>725000</v>
      </c>
      <c r="L10" s="76">
        <v>699000</v>
      </c>
      <c r="M10" s="76">
        <v>671000</v>
      </c>
      <c r="N10" s="76">
        <v>639000</v>
      </c>
      <c r="O10" s="76">
        <v>604000</v>
      </c>
      <c r="P10" s="76">
        <v>565000</v>
      </c>
      <c r="Q10" s="76">
        <v>522000</v>
      </c>
      <c r="R10" s="76">
        <v>475000</v>
      </c>
      <c r="S10" s="76">
        <v>423000</v>
      </c>
      <c r="T10" s="76">
        <v>367000</v>
      </c>
      <c r="U10" s="76">
        <v>305000</v>
      </c>
      <c r="V10" s="76">
        <v>238000</v>
      </c>
      <c r="W10" s="76">
        <v>165000</v>
      </c>
      <c r="X10" s="76">
        <v>86000</v>
      </c>
      <c r="Y10" s="76">
        <v>0</v>
      </c>
      <c r="Z10" s="76">
        <v>0</v>
      </c>
      <c r="AA10" s="76">
        <v>0</v>
      </c>
      <c r="AB10" s="76">
        <v>0</v>
      </c>
      <c r="AC10" s="76">
        <v>0</v>
      </c>
      <c r="AD10" s="76">
        <v>0</v>
      </c>
      <c r="AE10" s="76">
        <v>0</v>
      </c>
      <c r="AF10" s="76">
        <v>0</v>
      </c>
      <c r="AG10" s="76">
        <v>0</v>
      </c>
      <c r="AH10" s="76">
        <v>0</v>
      </c>
      <c r="AI10" s="76">
        <v>0</v>
      </c>
      <c r="AJ10" s="76">
        <v>0</v>
      </c>
      <c r="AK10" s="76">
        <v>0</v>
      </c>
      <c r="AL10" s="76">
        <v>0</v>
      </c>
      <c r="AM10" s="76">
        <v>0</v>
      </c>
      <c r="AN10" s="76">
        <v>0</v>
      </c>
      <c r="AO10" s="76">
        <v>0</v>
      </c>
    </row>
    <row r="11" spans="1:41">
      <c r="B11" s="7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782E-C55A-4E5E-8C8A-7FC103C067D7}">
  <dimension ref="A2:AO7"/>
  <sheetViews>
    <sheetView workbookViewId="0">
      <selection activeCell="B3" sqref="B3"/>
    </sheetView>
  </sheetViews>
  <sheetFormatPr defaultColWidth="8.85546875" defaultRowHeight="15"/>
  <cols>
    <col min="1" max="1" width="27.42578125" bestFit="1" customWidth="1"/>
    <col min="2" max="2" width="11.5703125" bestFit="1" customWidth="1"/>
    <col min="3" max="41" width="11.7109375" customWidth="1"/>
  </cols>
  <sheetData>
    <row r="2" spans="1:41">
      <c r="A2" s="12"/>
      <c r="B2" s="1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1">
      <c r="A3" s="2" t="s">
        <v>256</v>
      </c>
      <c r="B3" s="75" t="e">
        <f>Pricing!M23</f>
        <v>#N/A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41">
      <c r="A4" s="2"/>
      <c r="B4" s="7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41" s="171" customFormat="1" ht="14.25" customHeight="1">
      <c r="A5" s="12" t="s">
        <v>215</v>
      </c>
      <c r="B5" s="170" t="s">
        <v>216</v>
      </c>
      <c r="C5" s="170" t="s">
        <v>217</v>
      </c>
      <c r="D5" s="170" t="s">
        <v>218</v>
      </c>
      <c r="E5" s="170" t="s">
        <v>219</v>
      </c>
      <c r="F5" s="170" t="s">
        <v>220</v>
      </c>
      <c r="G5" s="170" t="s">
        <v>221</v>
      </c>
      <c r="H5" s="170" t="s">
        <v>222</v>
      </c>
      <c r="I5" s="170" t="s">
        <v>223</v>
      </c>
      <c r="J5" s="170" t="s">
        <v>224</v>
      </c>
      <c r="K5" s="170" t="s">
        <v>225</v>
      </c>
      <c r="L5" s="170" t="s">
        <v>226</v>
      </c>
      <c r="M5" s="170" t="s">
        <v>227</v>
      </c>
      <c r="N5" s="170" t="s">
        <v>228</v>
      </c>
      <c r="O5" s="170" t="s">
        <v>229</v>
      </c>
      <c r="P5" s="170" t="s">
        <v>230</v>
      </c>
      <c r="Q5" s="170" t="s">
        <v>231</v>
      </c>
      <c r="R5" s="170" t="s">
        <v>232</v>
      </c>
      <c r="S5" s="170" t="s">
        <v>233</v>
      </c>
      <c r="T5" s="170" t="s">
        <v>234</v>
      </c>
      <c r="U5" s="170" t="s">
        <v>235</v>
      </c>
      <c r="V5" s="170" t="s">
        <v>236</v>
      </c>
      <c r="W5" s="170" t="s">
        <v>237</v>
      </c>
      <c r="X5" s="170" t="s">
        <v>238</v>
      </c>
      <c r="Y5" s="170" t="s">
        <v>239</v>
      </c>
      <c r="Z5" s="170" t="s">
        <v>240</v>
      </c>
      <c r="AA5" s="170" t="s">
        <v>241</v>
      </c>
      <c r="AB5" s="170" t="s">
        <v>242</v>
      </c>
      <c r="AC5" s="170" t="s">
        <v>243</v>
      </c>
      <c r="AD5" s="170" t="s">
        <v>244</v>
      </c>
      <c r="AE5" s="170" t="s">
        <v>245</v>
      </c>
      <c r="AF5" s="170" t="s">
        <v>246</v>
      </c>
      <c r="AG5" s="170" t="s">
        <v>247</v>
      </c>
      <c r="AH5" s="170" t="s">
        <v>248</v>
      </c>
      <c r="AI5" s="170" t="s">
        <v>249</v>
      </c>
      <c r="AJ5" s="170" t="s">
        <v>250</v>
      </c>
      <c r="AK5" s="170" t="s">
        <v>251</v>
      </c>
      <c r="AL5" s="170" t="s">
        <v>252</v>
      </c>
      <c r="AM5" s="170" t="s">
        <v>253</v>
      </c>
      <c r="AN5" s="170" t="s">
        <v>254</v>
      </c>
      <c r="AO5" s="170" t="s">
        <v>255</v>
      </c>
    </row>
    <row r="6" spans="1:41">
      <c r="A6" s="4" t="s">
        <v>208</v>
      </c>
      <c r="B6" s="166">
        <f>Pricing!B36</f>
        <v>0</v>
      </c>
      <c r="C6" s="166">
        <f>Pricing!C36</f>
        <v>1</v>
      </c>
      <c r="D6" s="166">
        <f>Pricing!D36</f>
        <v>2</v>
      </c>
      <c r="E6" s="166">
        <f>Pricing!E36</f>
        <v>3</v>
      </c>
      <c r="F6" s="166">
        <f>Pricing!F36</f>
        <v>4</v>
      </c>
      <c r="G6" s="166">
        <f>Pricing!G36</f>
        <v>5</v>
      </c>
      <c r="H6" s="166">
        <f>Pricing!H36</f>
        <v>6</v>
      </c>
      <c r="I6" s="166">
        <f>Pricing!I36</f>
        <v>7</v>
      </c>
      <c r="J6" s="166">
        <f>Pricing!J36</f>
        <v>8</v>
      </c>
      <c r="K6" s="166">
        <f>Pricing!K36</f>
        <v>9</v>
      </c>
      <c r="L6" s="166">
        <f>Pricing!L36</f>
        <v>10</v>
      </c>
      <c r="M6" s="166">
        <f>Pricing!M36</f>
        <v>11</v>
      </c>
      <c r="N6" s="166">
        <f>Pricing!N36</f>
        <v>12</v>
      </c>
      <c r="O6" s="166">
        <f>Pricing!O36</f>
        <v>13</v>
      </c>
      <c r="P6" s="166">
        <f>Pricing!P36</f>
        <v>14</v>
      </c>
      <c r="Q6" s="166">
        <f>Pricing!Q36</f>
        <v>15</v>
      </c>
      <c r="R6" s="166">
        <f>Pricing!R36</f>
        <v>16</v>
      </c>
      <c r="S6" s="166">
        <f>Pricing!S36</f>
        <v>17</v>
      </c>
      <c r="T6" s="166">
        <f>Pricing!T36</f>
        <v>18</v>
      </c>
      <c r="U6" s="166">
        <f>Pricing!U36</f>
        <v>19</v>
      </c>
      <c r="V6" s="166">
        <f>Pricing!V36</f>
        <v>20</v>
      </c>
      <c r="W6" s="166">
        <f>Pricing!W36</f>
        <v>21</v>
      </c>
      <c r="X6" s="166">
        <f>Pricing!X36</f>
        <v>22</v>
      </c>
      <c r="Y6" s="166">
        <f>Pricing!Y36</f>
        <v>23</v>
      </c>
      <c r="Z6" s="166">
        <f>Pricing!Z36</f>
        <v>24</v>
      </c>
      <c r="AA6" s="166">
        <f>Pricing!AA36</f>
        <v>25</v>
      </c>
      <c r="AB6" s="166">
        <f>Pricing!AB36</f>
        <v>26</v>
      </c>
      <c r="AC6" s="166">
        <f>Pricing!AC36</f>
        <v>27</v>
      </c>
      <c r="AD6" s="166">
        <f>Pricing!AD36</f>
        <v>28</v>
      </c>
      <c r="AE6" s="166">
        <f>Pricing!AE36</f>
        <v>29</v>
      </c>
      <c r="AF6" s="166">
        <f>Pricing!AF36</f>
        <v>30</v>
      </c>
      <c r="AG6" s="166">
        <f>Pricing!AG36</f>
        <v>31</v>
      </c>
      <c r="AH6" s="166">
        <f>Pricing!AH36</f>
        <v>32</v>
      </c>
      <c r="AI6" s="166">
        <f>Pricing!AI36</f>
        <v>33</v>
      </c>
      <c r="AJ6" s="166">
        <f>Pricing!AJ36</f>
        <v>34</v>
      </c>
      <c r="AK6" s="166">
        <f>Pricing!AK36</f>
        <v>35</v>
      </c>
      <c r="AL6" s="166">
        <f>Pricing!AL36</f>
        <v>36</v>
      </c>
      <c r="AM6" s="166">
        <f>Pricing!AM36</f>
        <v>37</v>
      </c>
      <c r="AN6" s="166">
        <f>Pricing!AN36</f>
        <v>38</v>
      </c>
      <c r="AO6" s="166">
        <f>Pricing!AO36</f>
        <v>39</v>
      </c>
    </row>
    <row r="7" spans="1:41">
      <c r="A7" s="2" t="s">
        <v>214</v>
      </c>
      <c r="B7" s="76">
        <f>Pricing!B39</f>
        <v>842000</v>
      </c>
      <c r="C7" s="76">
        <f>Pricing!C39</f>
        <v>837000</v>
      </c>
      <c r="D7" s="76">
        <f>Pricing!D39</f>
        <v>830000</v>
      </c>
      <c r="E7" s="76">
        <f>Pricing!E39</f>
        <v>821000</v>
      </c>
      <c r="F7" s="76">
        <f>Pricing!F39</f>
        <v>811000</v>
      </c>
      <c r="G7" s="76">
        <f>Pricing!G39</f>
        <v>798000</v>
      </c>
      <c r="H7" s="76">
        <f>Pricing!H39</f>
        <v>784000</v>
      </c>
      <c r="I7" s="76">
        <f>Pricing!I39</f>
        <v>767000</v>
      </c>
      <c r="J7" s="76">
        <f>Pricing!J39</f>
        <v>747000</v>
      </c>
      <c r="K7" s="76">
        <f>Pricing!K39</f>
        <v>725000</v>
      </c>
      <c r="L7" s="76">
        <f>Pricing!L39</f>
        <v>699000</v>
      </c>
      <c r="M7" s="76">
        <f>Pricing!M39</f>
        <v>671000</v>
      </c>
      <c r="N7" s="76">
        <f>Pricing!N39</f>
        <v>639000</v>
      </c>
      <c r="O7" s="76">
        <f>Pricing!O39</f>
        <v>604000</v>
      </c>
      <c r="P7" s="76">
        <f>Pricing!P39</f>
        <v>565000</v>
      </c>
      <c r="Q7" s="76">
        <f>Pricing!Q39</f>
        <v>522000</v>
      </c>
      <c r="R7" s="76">
        <f>Pricing!R39</f>
        <v>475000</v>
      </c>
      <c r="S7" s="76">
        <f>Pricing!S39</f>
        <v>423000</v>
      </c>
      <c r="T7" s="76">
        <f>Pricing!T39</f>
        <v>367000</v>
      </c>
      <c r="U7" s="76">
        <f>Pricing!U39</f>
        <v>305000</v>
      </c>
      <c r="V7" s="76">
        <f>Pricing!V39</f>
        <v>238000</v>
      </c>
      <c r="W7" s="76">
        <f>Pricing!W39</f>
        <v>165000</v>
      </c>
      <c r="X7" s="76">
        <f>Pricing!X39</f>
        <v>86000</v>
      </c>
      <c r="Y7" s="76">
        <f>Pricing!Y39</f>
        <v>0</v>
      </c>
      <c r="Z7" s="76">
        <f>Pricing!Z39</f>
        <v>0</v>
      </c>
      <c r="AA7" s="76">
        <f>Pricing!AA39</f>
        <v>0</v>
      </c>
      <c r="AB7" s="76">
        <f>Pricing!AB39</f>
        <v>0</v>
      </c>
      <c r="AC7" s="76">
        <f>Pricing!AC39</f>
        <v>0</v>
      </c>
      <c r="AD7" s="76">
        <f>Pricing!AD39</f>
        <v>0</v>
      </c>
      <c r="AE7" s="76">
        <f>Pricing!AE39</f>
        <v>0</v>
      </c>
      <c r="AF7" s="76">
        <f>Pricing!AF39</f>
        <v>0</v>
      </c>
      <c r="AG7" s="76">
        <f>Pricing!AG39</f>
        <v>0</v>
      </c>
      <c r="AH7" s="76">
        <f>Pricing!AH39</f>
        <v>0</v>
      </c>
      <c r="AI7" s="76">
        <f>Pricing!AI39</f>
        <v>0</v>
      </c>
      <c r="AJ7" s="76">
        <f>Pricing!AJ39</f>
        <v>0</v>
      </c>
      <c r="AK7" s="76">
        <f>Pricing!AK39</f>
        <v>0</v>
      </c>
      <c r="AL7" s="76">
        <f>Pricing!AL39</f>
        <v>0</v>
      </c>
      <c r="AM7" s="76">
        <f>Pricing!AM39</f>
        <v>0</v>
      </c>
      <c r="AN7" s="76">
        <f>Pricing!AN39</f>
        <v>0</v>
      </c>
      <c r="AO7" s="76">
        <f>Pricing!AO39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991"/>
  <sheetViews>
    <sheetView tabSelected="1" workbookViewId="0">
      <selection activeCell="I32" sqref="I32"/>
    </sheetView>
  </sheetViews>
  <sheetFormatPr defaultColWidth="14.28515625" defaultRowHeight="15" customHeight="1"/>
  <cols>
    <col min="1" max="1" width="23.7109375" customWidth="1"/>
    <col min="2" max="2" width="13.28515625" bestFit="1" customWidth="1"/>
    <col min="3" max="5" width="12.7109375" customWidth="1"/>
    <col min="7" max="9" width="12.7109375" customWidth="1"/>
    <col min="10" max="10" width="14.7109375" customWidth="1"/>
    <col min="11" max="16" width="12.7109375" customWidth="1"/>
    <col min="17" max="18" width="15.7109375" customWidth="1"/>
    <col min="19" max="41" width="12.7109375" customWidth="1"/>
  </cols>
  <sheetData>
    <row r="1" spans="1:41" ht="15" customHeight="1">
      <c r="A1" t="s">
        <v>257</v>
      </c>
      <c r="B1" s="85">
        <f>SUM(B4:AO4)</f>
        <v>23</v>
      </c>
    </row>
    <row r="2" spans="1:41" ht="14.25" customHeight="1" thickBot="1">
      <c r="B2" s="22">
        <v>1</v>
      </c>
      <c r="C2" s="22">
        <f t="shared" ref="C2:AO2" si="0">B2+1</f>
        <v>2</v>
      </c>
      <c r="D2" s="22">
        <f t="shared" si="0"/>
        <v>3</v>
      </c>
      <c r="E2" s="22">
        <f t="shared" si="0"/>
        <v>4</v>
      </c>
      <c r="F2" s="22">
        <f t="shared" si="0"/>
        <v>5</v>
      </c>
      <c r="G2" s="22">
        <f t="shared" si="0"/>
        <v>6</v>
      </c>
      <c r="H2" s="22">
        <f t="shared" si="0"/>
        <v>7</v>
      </c>
      <c r="I2" s="22">
        <f t="shared" si="0"/>
        <v>8</v>
      </c>
      <c r="J2" s="22">
        <f t="shared" si="0"/>
        <v>9</v>
      </c>
      <c r="K2" s="22">
        <f t="shared" si="0"/>
        <v>10</v>
      </c>
      <c r="L2" s="22">
        <f t="shared" si="0"/>
        <v>11</v>
      </c>
      <c r="M2" s="22">
        <f t="shared" si="0"/>
        <v>12</v>
      </c>
      <c r="N2" s="22">
        <f t="shared" si="0"/>
        <v>13</v>
      </c>
      <c r="O2" s="22">
        <f t="shared" si="0"/>
        <v>14</v>
      </c>
      <c r="P2" s="22">
        <f t="shared" si="0"/>
        <v>15</v>
      </c>
      <c r="Q2" s="22">
        <f t="shared" si="0"/>
        <v>16</v>
      </c>
      <c r="R2" s="22">
        <f t="shared" si="0"/>
        <v>17</v>
      </c>
      <c r="S2" s="22">
        <f t="shared" si="0"/>
        <v>18</v>
      </c>
      <c r="T2" s="22">
        <f t="shared" si="0"/>
        <v>19</v>
      </c>
      <c r="U2" s="22">
        <f t="shared" si="0"/>
        <v>20</v>
      </c>
      <c r="V2" s="22">
        <f t="shared" si="0"/>
        <v>21</v>
      </c>
      <c r="W2" s="22">
        <f t="shared" si="0"/>
        <v>22</v>
      </c>
      <c r="X2" s="22">
        <f t="shared" si="0"/>
        <v>23</v>
      </c>
      <c r="Y2" s="22">
        <f t="shared" si="0"/>
        <v>24</v>
      </c>
      <c r="Z2" s="22">
        <f t="shared" si="0"/>
        <v>25</v>
      </c>
      <c r="AA2" s="22">
        <f t="shared" si="0"/>
        <v>26</v>
      </c>
      <c r="AB2" s="22">
        <f t="shared" si="0"/>
        <v>27</v>
      </c>
      <c r="AC2" s="22">
        <f t="shared" si="0"/>
        <v>28</v>
      </c>
      <c r="AD2" s="22">
        <f t="shared" si="0"/>
        <v>29</v>
      </c>
      <c r="AE2" s="22">
        <f t="shared" si="0"/>
        <v>30</v>
      </c>
      <c r="AF2" s="22">
        <f t="shared" si="0"/>
        <v>31</v>
      </c>
      <c r="AG2" s="22">
        <f t="shared" si="0"/>
        <v>32</v>
      </c>
      <c r="AH2" s="22">
        <f t="shared" si="0"/>
        <v>33</v>
      </c>
      <c r="AI2" s="22">
        <f t="shared" si="0"/>
        <v>34</v>
      </c>
      <c r="AJ2" s="22">
        <f t="shared" si="0"/>
        <v>35</v>
      </c>
      <c r="AK2" s="22">
        <f t="shared" si="0"/>
        <v>36</v>
      </c>
      <c r="AL2" s="22">
        <f t="shared" si="0"/>
        <v>37</v>
      </c>
      <c r="AM2" s="22">
        <f t="shared" si="0"/>
        <v>38</v>
      </c>
      <c r="AN2" s="22">
        <f t="shared" si="0"/>
        <v>39</v>
      </c>
      <c r="AO2" s="22">
        <f t="shared" si="0"/>
        <v>40</v>
      </c>
    </row>
    <row r="3" spans="1:41" ht="14.25" customHeight="1">
      <c r="A3" s="173" t="s">
        <v>259</v>
      </c>
      <c r="B3" s="174">
        <f>MAX(Inputs!B10-Inputs!$B$7,0)</f>
        <v>842000</v>
      </c>
      <c r="C3" s="174">
        <f>MAX(Inputs!C10-Inputs!$B$7,0)</f>
        <v>837000</v>
      </c>
      <c r="D3" s="174">
        <f>MAX(Inputs!D10-Inputs!$B$7,0)</f>
        <v>830000</v>
      </c>
      <c r="E3" s="174">
        <f>MAX(Inputs!E10-Inputs!$B$7,0)</f>
        <v>821000</v>
      </c>
      <c r="F3" s="174">
        <f>MAX(Inputs!F10-Inputs!$B$7,0)</f>
        <v>811000</v>
      </c>
      <c r="G3" s="174">
        <f>MAX(Inputs!G10-Inputs!$B$7,0)</f>
        <v>798000</v>
      </c>
      <c r="H3" s="174">
        <f>MAX(Inputs!H10-Inputs!$B$7,0)</f>
        <v>784000</v>
      </c>
      <c r="I3" s="174">
        <f>MAX(Inputs!I10-Inputs!$B$7,0)</f>
        <v>767000</v>
      </c>
      <c r="J3" s="174">
        <f>MAX(Inputs!J10-Inputs!$B$7,0)</f>
        <v>747000</v>
      </c>
      <c r="K3" s="174">
        <f>MAX(Inputs!K10-Inputs!$B$7,0)</f>
        <v>725000</v>
      </c>
      <c r="L3" s="174">
        <f>MAX(Inputs!L10-Inputs!$B$7,0)</f>
        <v>699000</v>
      </c>
      <c r="M3" s="174">
        <f>MAX(Inputs!M10-Inputs!$B$7,0)</f>
        <v>671000</v>
      </c>
      <c r="N3" s="174">
        <f>MAX(Inputs!N10-Inputs!$B$7,0)</f>
        <v>639000</v>
      </c>
      <c r="O3" s="174">
        <f>MAX(Inputs!O10-Inputs!$B$7,0)</f>
        <v>604000</v>
      </c>
      <c r="P3" s="174">
        <f>MAX(Inputs!P10-Inputs!$B$7,0)</f>
        <v>565000</v>
      </c>
      <c r="Q3" s="174">
        <f>MAX(Inputs!Q10-Inputs!$B$7,0)</f>
        <v>522000</v>
      </c>
      <c r="R3" s="174">
        <f>MAX(Inputs!R10-Inputs!$B$7,0)</f>
        <v>475000</v>
      </c>
      <c r="S3" s="174">
        <f>MAX(Inputs!S10-Inputs!$B$7,0)</f>
        <v>423000</v>
      </c>
      <c r="T3" s="174">
        <f>MAX(Inputs!T10-Inputs!$B$7,0)</f>
        <v>367000</v>
      </c>
      <c r="U3" s="174">
        <f>MAX(Inputs!U10-Inputs!$B$7,0)</f>
        <v>305000</v>
      </c>
      <c r="V3" s="174">
        <f>MAX(Inputs!V10-Inputs!$B$7,0)</f>
        <v>238000</v>
      </c>
      <c r="W3" s="174">
        <f>MAX(Inputs!W10-Inputs!$B$7,0)</f>
        <v>165000</v>
      </c>
      <c r="X3" s="174">
        <f>MAX(Inputs!X10-Inputs!$B$7,0)</f>
        <v>86000</v>
      </c>
      <c r="Y3" s="174">
        <f>MAX(Inputs!Y10-Inputs!$B$7,0)</f>
        <v>0</v>
      </c>
      <c r="Z3" s="174">
        <f>MAX(Inputs!Z10-Inputs!$B$7,0)</f>
        <v>0</v>
      </c>
      <c r="AA3" s="174">
        <f>MAX(Inputs!AA10-Inputs!$B$7,0)</f>
        <v>0</v>
      </c>
      <c r="AB3" s="174">
        <f>MAX(Inputs!AB10-Inputs!$B$7,0)</f>
        <v>0</v>
      </c>
      <c r="AC3" s="174">
        <f>MAX(Inputs!AC10-Inputs!$B$7,0)</f>
        <v>0</v>
      </c>
      <c r="AD3" s="174">
        <f>MAX(Inputs!AD10-Inputs!$B$7,0)</f>
        <v>0</v>
      </c>
      <c r="AE3" s="174">
        <f>MAX(Inputs!AE10-Inputs!$B$7,0)</f>
        <v>0</v>
      </c>
      <c r="AF3" s="174">
        <f>MAX(Inputs!AF10-Inputs!$B$7,0)</f>
        <v>0</v>
      </c>
      <c r="AG3" s="174">
        <f>MAX(Inputs!AG10-Inputs!$B$7,0)</f>
        <v>0</v>
      </c>
      <c r="AH3" s="174">
        <f>MAX(Inputs!AH10-Inputs!$B$7,0)</f>
        <v>0</v>
      </c>
      <c r="AI3" s="174">
        <f>MAX(Inputs!AI10-Inputs!$B$7,0)</f>
        <v>0</v>
      </c>
      <c r="AJ3" s="174">
        <f>MAX(Inputs!AJ10-Inputs!$B$7,0)</f>
        <v>0</v>
      </c>
      <c r="AK3" s="174">
        <f>MAX(Inputs!AK10-Inputs!$B$7,0)</f>
        <v>0</v>
      </c>
      <c r="AL3" s="174">
        <f>MAX(Inputs!AL10-Inputs!$B$7,0)</f>
        <v>0</v>
      </c>
      <c r="AM3" s="174">
        <f>MAX(Inputs!AM10-Inputs!$B$7,0)</f>
        <v>0</v>
      </c>
      <c r="AN3" s="174">
        <f>MAX(Inputs!AN10-Inputs!$B$7,0)</f>
        <v>0</v>
      </c>
      <c r="AO3" s="174">
        <f>MAX(Inputs!AO10-Inputs!$B$7,0)</f>
        <v>0</v>
      </c>
    </row>
    <row r="4" spans="1:41" ht="14.25" customHeight="1">
      <c r="A4" s="296" t="s">
        <v>501</v>
      </c>
      <c r="B4" s="299">
        <f>IF(B3&gt;0,1,0)</f>
        <v>1</v>
      </c>
      <c r="C4" s="299">
        <f t="shared" ref="C4:AO4" si="1">IF(C3&gt;0,1,0)</f>
        <v>1</v>
      </c>
      <c r="D4" s="299">
        <f t="shared" si="1"/>
        <v>1</v>
      </c>
      <c r="E4" s="299">
        <f t="shared" si="1"/>
        <v>1</v>
      </c>
      <c r="F4" s="299">
        <f t="shared" si="1"/>
        <v>1</v>
      </c>
      <c r="G4" s="299">
        <f t="shared" si="1"/>
        <v>1</v>
      </c>
      <c r="H4" s="299">
        <f t="shared" si="1"/>
        <v>1</v>
      </c>
      <c r="I4" s="299">
        <f t="shared" si="1"/>
        <v>1</v>
      </c>
      <c r="J4" s="299">
        <f t="shared" si="1"/>
        <v>1</v>
      </c>
      <c r="K4" s="299">
        <f t="shared" si="1"/>
        <v>1</v>
      </c>
      <c r="L4" s="299">
        <f t="shared" si="1"/>
        <v>1</v>
      </c>
      <c r="M4" s="299">
        <f t="shared" si="1"/>
        <v>1</v>
      </c>
      <c r="N4" s="299">
        <f t="shared" si="1"/>
        <v>1</v>
      </c>
      <c r="O4" s="299">
        <f t="shared" si="1"/>
        <v>1</v>
      </c>
      <c r="P4" s="299">
        <f t="shared" si="1"/>
        <v>1</v>
      </c>
      <c r="Q4" s="299">
        <f t="shared" si="1"/>
        <v>1</v>
      </c>
      <c r="R4" s="299">
        <f t="shared" si="1"/>
        <v>1</v>
      </c>
      <c r="S4" s="299">
        <f t="shared" si="1"/>
        <v>1</v>
      </c>
      <c r="T4" s="299">
        <f t="shared" si="1"/>
        <v>1</v>
      </c>
      <c r="U4" s="299">
        <f t="shared" si="1"/>
        <v>1</v>
      </c>
      <c r="V4" s="299">
        <f t="shared" si="1"/>
        <v>1</v>
      </c>
      <c r="W4" s="299">
        <f t="shared" si="1"/>
        <v>1</v>
      </c>
      <c r="X4" s="299">
        <f t="shared" si="1"/>
        <v>1</v>
      </c>
      <c r="Y4" s="299">
        <f t="shared" si="1"/>
        <v>0</v>
      </c>
      <c r="Z4" s="299">
        <f t="shared" si="1"/>
        <v>0</v>
      </c>
      <c r="AA4" s="299">
        <f t="shared" si="1"/>
        <v>0</v>
      </c>
      <c r="AB4" s="299">
        <f t="shared" si="1"/>
        <v>0</v>
      </c>
      <c r="AC4" s="299">
        <f t="shared" si="1"/>
        <v>0</v>
      </c>
      <c r="AD4" s="299">
        <f t="shared" si="1"/>
        <v>0</v>
      </c>
      <c r="AE4" s="299">
        <f t="shared" si="1"/>
        <v>0</v>
      </c>
      <c r="AF4" s="299">
        <f t="shared" si="1"/>
        <v>0</v>
      </c>
      <c r="AG4" s="299">
        <f t="shared" si="1"/>
        <v>0</v>
      </c>
      <c r="AH4" s="299">
        <f t="shared" si="1"/>
        <v>0</v>
      </c>
      <c r="AI4" s="299">
        <f t="shared" si="1"/>
        <v>0</v>
      </c>
      <c r="AJ4" s="299">
        <f t="shared" si="1"/>
        <v>0</v>
      </c>
      <c r="AK4" s="299">
        <f t="shared" si="1"/>
        <v>0</v>
      </c>
      <c r="AL4" s="299">
        <f t="shared" si="1"/>
        <v>0</v>
      </c>
      <c r="AM4" s="299">
        <f t="shared" si="1"/>
        <v>0</v>
      </c>
      <c r="AN4" s="299">
        <f t="shared" si="1"/>
        <v>0</v>
      </c>
      <c r="AO4" s="299">
        <f t="shared" si="1"/>
        <v>0</v>
      </c>
    </row>
    <row r="5" spans="1:41" ht="14.25" customHeight="1">
      <c r="A5" s="173" t="s">
        <v>261</v>
      </c>
      <c r="B5" s="174">
        <f>B3</f>
        <v>842000</v>
      </c>
      <c r="C5" s="174">
        <f>IF(B5=0,0,C3)</f>
        <v>837000</v>
      </c>
      <c r="D5" s="174">
        <f t="shared" ref="D5:AO5" si="2">IF(C5=0,0,D3)</f>
        <v>830000</v>
      </c>
      <c r="E5" s="174">
        <f t="shared" si="2"/>
        <v>821000</v>
      </c>
      <c r="F5" s="174">
        <f t="shared" si="2"/>
        <v>811000</v>
      </c>
      <c r="G5" s="174">
        <f t="shared" si="2"/>
        <v>798000</v>
      </c>
      <c r="H5" s="174">
        <f t="shared" si="2"/>
        <v>784000</v>
      </c>
      <c r="I5" s="174">
        <f t="shared" si="2"/>
        <v>767000</v>
      </c>
      <c r="J5" s="174">
        <f t="shared" si="2"/>
        <v>747000</v>
      </c>
      <c r="K5" s="174">
        <f t="shared" si="2"/>
        <v>725000</v>
      </c>
      <c r="L5" s="174">
        <f t="shared" si="2"/>
        <v>699000</v>
      </c>
      <c r="M5" s="174">
        <f t="shared" si="2"/>
        <v>671000</v>
      </c>
      <c r="N5" s="174">
        <f t="shared" si="2"/>
        <v>639000</v>
      </c>
      <c r="O5" s="174">
        <f t="shared" si="2"/>
        <v>604000</v>
      </c>
      <c r="P5" s="174">
        <f t="shared" si="2"/>
        <v>565000</v>
      </c>
      <c r="Q5" s="174">
        <f t="shared" si="2"/>
        <v>522000</v>
      </c>
      <c r="R5" s="174">
        <f t="shared" si="2"/>
        <v>475000</v>
      </c>
      <c r="S5" s="174">
        <f t="shared" si="2"/>
        <v>423000</v>
      </c>
      <c r="T5" s="174">
        <f t="shared" si="2"/>
        <v>367000</v>
      </c>
      <c r="U5" s="174">
        <f t="shared" si="2"/>
        <v>305000</v>
      </c>
      <c r="V5" s="174">
        <f t="shared" si="2"/>
        <v>238000</v>
      </c>
      <c r="W5" s="174">
        <f t="shared" si="2"/>
        <v>165000</v>
      </c>
      <c r="X5" s="174">
        <f t="shared" si="2"/>
        <v>86000</v>
      </c>
      <c r="Y5" s="174">
        <f t="shared" si="2"/>
        <v>0</v>
      </c>
      <c r="Z5" s="174">
        <f t="shared" si="2"/>
        <v>0</v>
      </c>
      <c r="AA5" s="174">
        <f t="shared" si="2"/>
        <v>0</v>
      </c>
      <c r="AB5" s="174">
        <f t="shared" si="2"/>
        <v>0</v>
      </c>
      <c r="AC5" s="174">
        <f t="shared" si="2"/>
        <v>0</v>
      </c>
      <c r="AD5" s="174">
        <f t="shared" si="2"/>
        <v>0</v>
      </c>
      <c r="AE5" s="174">
        <f t="shared" si="2"/>
        <v>0</v>
      </c>
      <c r="AF5" s="174">
        <f t="shared" si="2"/>
        <v>0</v>
      </c>
      <c r="AG5" s="174">
        <f t="shared" si="2"/>
        <v>0</v>
      </c>
      <c r="AH5" s="174">
        <f t="shared" si="2"/>
        <v>0</v>
      </c>
      <c r="AI5" s="174">
        <f t="shared" si="2"/>
        <v>0</v>
      </c>
      <c r="AJ5" s="174">
        <f t="shared" si="2"/>
        <v>0</v>
      </c>
      <c r="AK5" s="174">
        <f t="shared" si="2"/>
        <v>0</v>
      </c>
      <c r="AL5" s="174">
        <f t="shared" si="2"/>
        <v>0</v>
      </c>
      <c r="AM5" s="174">
        <f t="shared" si="2"/>
        <v>0</v>
      </c>
      <c r="AN5" s="174">
        <f t="shared" si="2"/>
        <v>0</v>
      </c>
      <c r="AO5" s="174">
        <f t="shared" si="2"/>
        <v>0</v>
      </c>
    </row>
    <row r="6" spans="1:41" ht="14.25" customHeight="1">
      <c r="A6" s="18" t="s">
        <v>260</v>
      </c>
      <c r="B6" s="11">
        <f>IF(B2&lt;=$B$1,B5,0)</f>
        <v>842000</v>
      </c>
      <c r="C6" s="11">
        <f t="shared" ref="C6:AO6" si="3">IF(C2&lt;=$B$1,C5,0)</f>
        <v>837000</v>
      </c>
      <c r="D6" s="11">
        <f t="shared" si="3"/>
        <v>830000</v>
      </c>
      <c r="E6" s="11">
        <f t="shared" si="3"/>
        <v>821000</v>
      </c>
      <c r="F6" s="11">
        <f t="shared" si="3"/>
        <v>811000</v>
      </c>
      <c r="G6" s="11">
        <f t="shared" si="3"/>
        <v>798000</v>
      </c>
      <c r="H6" s="11">
        <f t="shared" si="3"/>
        <v>784000</v>
      </c>
      <c r="I6" s="11">
        <f t="shared" si="3"/>
        <v>767000</v>
      </c>
      <c r="J6" s="11">
        <f t="shared" si="3"/>
        <v>747000</v>
      </c>
      <c r="K6" s="11">
        <f t="shared" si="3"/>
        <v>725000</v>
      </c>
      <c r="L6" s="11">
        <f t="shared" si="3"/>
        <v>699000</v>
      </c>
      <c r="M6" s="11">
        <f t="shared" si="3"/>
        <v>671000</v>
      </c>
      <c r="N6" s="11">
        <f t="shared" si="3"/>
        <v>639000</v>
      </c>
      <c r="O6" s="11">
        <f t="shared" si="3"/>
        <v>604000</v>
      </c>
      <c r="P6" s="11">
        <f t="shared" si="3"/>
        <v>565000</v>
      </c>
      <c r="Q6" s="11">
        <f t="shared" si="3"/>
        <v>522000</v>
      </c>
      <c r="R6" s="11">
        <f t="shared" si="3"/>
        <v>475000</v>
      </c>
      <c r="S6" s="11">
        <f t="shared" si="3"/>
        <v>423000</v>
      </c>
      <c r="T6" s="11">
        <f t="shared" si="3"/>
        <v>367000</v>
      </c>
      <c r="U6" s="11">
        <f t="shared" si="3"/>
        <v>305000</v>
      </c>
      <c r="V6" s="11">
        <f t="shared" si="3"/>
        <v>238000</v>
      </c>
      <c r="W6" s="11">
        <f t="shared" si="3"/>
        <v>165000</v>
      </c>
      <c r="X6" s="11">
        <f t="shared" si="3"/>
        <v>86000</v>
      </c>
      <c r="Y6" s="11">
        <f t="shared" si="3"/>
        <v>0</v>
      </c>
      <c r="Z6" s="11">
        <f t="shared" si="3"/>
        <v>0</v>
      </c>
      <c r="AA6" s="11">
        <f t="shared" si="3"/>
        <v>0</v>
      </c>
      <c r="AB6" s="11">
        <f t="shared" si="3"/>
        <v>0</v>
      </c>
      <c r="AC6" s="11">
        <f t="shared" si="3"/>
        <v>0</v>
      </c>
      <c r="AD6" s="11">
        <f t="shared" si="3"/>
        <v>0</v>
      </c>
      <c r="AE6" s="11">
        <f t="shared" si="3"/>
        <v>0</v>
      </c>
      <c r="AF6" s="11">
        <f t="shared" si="3"/>
        <v>0</v>
      </c>
      <c r="AG6" s="11">
        <f t="shared" si="3"/>
        <v>0</v>
      </c>
      <c r="AH6" s="11">
        <f t="shared" si="3"/>
        <v>0</v>
      </c>
      <c r="AI6" s="11">
        <f t="shared" si="3"/>
        <v>0</v>
      </c>
      <c r="AJ6" s="11">
        <f t="shared" si="3"/>
        <v>0</v>
      </c>
      <c r="AK6" s="11">
        <f t="shared" si="3"/>
        <v>0</v>
      </c>
      <c r="AL6" s="11">
        <f t="shared" si="3"/>
        <v>0</v>
      </c>
      <c r="AM6" s="11">
        <f t="shared" si="3"/>
        <v>0</v>
      </c>
      <c r="AN6" s="11">
        <f t="shared" si="3"/>
        <v>0</v>
      </c>
      <c r="AO6" s="11">
        <f t="shared" si="3"/>
        <v>0</v>
      </c>
    </row>
    <row r="7" spans="1:41" ht="14.25" customHeight="1">
      <c r="A7" s="136" t="s">
        <v>159</v>
      </c>
      <c r="B7" s="137">
        <f>IF(B5&gt;0,1,"")</f>
        <v>1</v>
      </c>
      <c r="C7" s="137">
        <f t="shared" ref="C7:AO7" si="4">IF(C5&gt;0,1,"")</f>
        <v>1</v>
      </c>
      <c r="D7" s="137">
        <f t="shared" si="4"/>
        <v>1</v>
      </c>
      <c r="E7" s="137">
        <f t="shared" si="4"/>
        <v>1</v>
      </c>
      <c r="F7" s="137">
        <f t="shared" si="4"/>
        <v>1</v>
      </c>
      <c r="G7" s="137">
        <f t="shared" si="4"/>
        <v>1</v>
      </c>
      <c r="H7" s="137">
        <f t="shared" si="4"/>
        <v>1</v>
      </c>
      <c r="I7" s="137">
        <f t="shared" si="4"/>
        <v>1</v>
      </c>
      <c r="J7" s="137">
        <f t="shared" si="4"/>
        <v>1</v>
      </c>
      <c r="K7" s="137">
        <f t="shared" si="4"/>
        <v>1</v>
      </c>
      <c r="L7" s="137">
        <f t="shared" si="4"/>
        <v>1</v>
      </c>
      <c r="M7" s="137">
        <f t="shared" si="4"/>
        <v>1</v>
      </c>
      <c r="N7" s="137">
        <f t="shared" si="4"/>
        <v>1</v>
      </c>
      <c r="O7" s="137">
        <f t="shared" si="4"/>
        <v>1</v>
      </c>
      <c r="P7" s="137">
        <f t="shared" si="4"/>
        <v>1</v>
      </c>
      <c r="Q7" s="137">
        <f t="shared" si="4"/>
        <v>1</v>
      </c>
      <c r="R7" s="137">
        <f t="shared" si="4"/>
        <v>1</v>
      </c>
      <c r="S7" s="137">
        <f t="shared" si="4"/>
        <v>1</v>
      </c>
      <c r="T7" s="137">
        <f t="shared" si="4"/>
        <v>1</v>
      </c>
      <c r="U7" s="137">
        <f t="shared" si="4"/>
        <v>1</v>
      </c>
      <c r="V7" s="137">
        <f t="shared" si="4"/>
        <v>1</v>
      </c>
      <c r="W7" s="137">
        <f t="shared" si="4"/>
        <v>1</v>
      </c>
      <c r="X7" s="137">
        <f t="shared" si="4"/>
        <v>1</v>
      </c>
      <c r="Y7" s="137" t="str">
        <f t="shared" si="4"/>
        <v/>
      </c>
      <c r="Z7" s="137" t="str">
        <f t="shared" si="4"/>
        <v/>
      </c>
      <c r="AA7" s="137" t="str">
        <f t="shared" si="4"/>
        <v/>
      </c>
      <c r="AB7" s="137" t="str">
        <f t="shared" si="4"/>
        <v/>
      </c>
      <c r="AC7" s="137" t="str">
        <f t="shared" si="4"/>
        <v/>
      </c>
      <c r="AD7" s="137" t="str">
        <f t="shared" si="4"/>
        <v/>
      </c>
      <c r="AE7" s="137" t="str">
        <f t="shared" si="4"/>
        <v/>
      </c>
      <c r="AF7" s="137" t="str">
        <f t="shared" si="4"/>
        <v/>
      </c>
      <c r="AG7" s="137" t="str">
        <f t="shared" si="4"/>
        <v/>
      </c>
      <c r="AH7" s="137" t="str">
        <f t="shared" si="4"/>
        <v/>
      </c>
      <c r="AI7" s="137" t="str">
        <f t="shared" si="4"/>
        <v/>
      </c>
      <c r="AJ7" s="137" t="str">
        <f t="shared" si="4"/>
        <v/>
      </c>
      <c r="AK7" s="137" t="str">
        <f t="shared" si="4"/>
        <v/>
      </c>
      <c r="AL7" s="137" t="str">
        <f t="shared" si="4"/>
        <v/>
      </c>
      <c r="AM7" s="137" t="str">
        <f t="shared" si="4"/>
        <v/>
      </c>
      <c r="AN7" s="137" t="str">
        <f t="shared" si="4"/>
        <v/>
      </c>
      <c r="AO7" s="137" t="str">
        <f t="shared" si="4"/>
        <v/>
      </c>
    </row>
    <row r="8" spans="1:41" ht="14.25" customHeight="1">
      <c r="A8" s="136" t="s">
        <v>160</v>
      </c>
      <c r="B8" s="137">
        <f>SUM(B7:AO7)</f>
        <v>23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</row>
    <row r="9" spans="1:41" ht="15" customHeight="1">
      <c r="A9" s="18" t="s">
        <v>1</v>
      </c>
      <c r="B9" s="122">
        <v>0</v>
      </c>
      <c r="C9" s="10">
        <f t="shared" ref="C9:U9" si="5">IF(C6="","",IF(C6=0,0,C6/$B$6-1))</f>
        <v>-5.9382422802850554E-3</v>
      </c>
      <c r="D9" s="10">
        <f t="shared" si="5"/>
        <v>-1.4251781472684133E-2</v>
      </c>
      <c r="E9" s="10">
        <f t="shared" si="5"/>
        <v>-2.4940617577197122E-2</v>
      </c>
      <c r="F9" s="10">
        <f t="shared" si="5"/>
        <v>-3.6817102137767233E-2</v>
      </c>
      <c r="G9" s="20">
        <f t="shared" si="5"/>
        <v>-5.2256532066508266E-2</v>
      </c>
      <c r="H9" s="10">
        <f t="shared" si="5"/>
        <v>-6.8883610451306421E-2</v>
      </c>
      <c r="I9" s="10">
        <f t="shared" si="5"/>
        <v>-8.9073634204275498E-2</v>
      </c>
      <c r="J9" s="10">
        <f t="shared" si="5"/>
        <v>-0.11282660332541572</v>
      </c>
      <c r="K9" s="10">
        <f t="shared" si="5"/>
        <v>-0.13895486935866985</v>
      </c>
      <c r="L9" s="10">
        <f t="shared" si="5"/>
        <v>-0.16983372921615203</v>
      </c>
      <c r="M9" s="10">
        <f t="shared" si="5"/>
        <v>-0.20308788598574823</v>
      </c>
      <c r="N9" s="10">
        <f t="shared" si="5"/>
        <v>-0.24109263657957247</v>
      </c>
      <c r="O9" s="10">
        <f t="shared" si="5"/>
        <v>-0.28266033254156775</v>
      </c>
      <c r="P9" s="10">
        <f t="shared" si="5"/>
        <v>-0.32897862232779096</v>
      </c>
      <c r="Q9" s="10">
        <f t="shared" si="5"/>
        <v>-0.38004750593824232</v>
      </c>
      <c r="R9" s="10">
        <f t="shared" si="5"/>
        <v>-0.43586698337292162</v>
      </c>
      <c r="S9" s="10">
        <f t="shared" si="5"/>
        <v>-0.49762470308788598</v>
      </c>
      <c r="T9" s="10">
        <f t="shared" si="5"/>
        <v>-0.56413301662707838</v>
      </c>
      <c r="U9" s="10">
        <f t="shared" si="5"/>
        <v>-0.63776722090261284</v>
      </c>
      <c r="V9" s="10">
        <f>IF(V6="","",IF(V6=0,0,V6/$B$6-1))</f>
        <v>-0.71733966745843225</v>
      </c>
      <c r="W9" s="10">
        <f t="shared" ref="W9:AO9" si="6">IF(W6="","",IF(W6=0,0,W6/$B$6-1))</f>
        <v>-0.80403800475059384</v>
      </c>
      <c r="X9" s="10">
        <f t="shared" si="6"/>
        <v>-0.89786223277909738</v>
      </c>
      <c r="Y9" s="10">
        <f t="shared" si="6"/>
        <v>0</v>
      </c>
      <c r="Z9" s="10">
        <f t="shared" si="6"/>
        <v>0</v>
      </c>
      <c r="AA9" s="10">
        <f t="shared" si="6"/>
        <v>0</v>
      </c>
      <c r="AB9" s="10">
        <f t="shared" si="6"/>
        <v>0</v>
      </c>
      <c r="AC9" s="10">
        <f t="shared" si="6"/>
        <v>0</v>
      </c>
      <c r="AD9" s="10">
        <f t="shared" si="6"/>
        <v>0</v>
      </c>
      <c r="AE9" s="10">
        <f t="shared" si="6"/>
        <v>0</v>
      </c>
      <c r="AF9" s="10">
        <f t="shared" si="6"/>
        <v>0</v>
      </c>
      <c r="AG9" s="10">
        <f t="shared" si="6"/>
        <v>0</v>
      </c>
      <c r="AH9" s="10">
        <f t="shared" si="6"/>
        <v>0</v>
      </c>
      <c r="AI9" s="10">
        <f t="shared" si="6"/>
        <v>0</v>
      </c>
      <c r="AJ9" s="10">
        <f t="shared" si="6"/>
        <v>0</v>
      </c>
      <c r="AK9" s="10">
        <f t="shared" si="6"/>
        <v>0</v>
      </c>
      <c r="AL9" s="10">
        <f t="shared" si="6"/>
        <v>0</v>
      </c>
      <c r="AM9" s="10">
        <f t="shared" si="6"/>
        <v>0</v>
      </c>
      <c r="AN9" s="10">
        <f t="shared" si="6"/>
        <v>0</v>
      </c>
      <c r="AO9" s="10">
        <f t="shared" si="6"/>
        <v>0</v>
      </c>
    </row>
    <row r="10" spans="1:41" ht="14.25" customHeight="1" thickBot="1"/>
    <row r="11" spans="1:41" ht="23.1" customHeight="1" thickBot="1">
      <c r="A11" s="123" t="s">
        <v>396</v>
      </c>
      <c r="B11" s="2"/>
      <c r="M11" s="211" t="s">
        <v>352</v>
      </c>
      <c r="N11" s="212" t="s">
        <v>359</v>
      </c>
      <c r="R11" s="301" t="s">
        <v>71</v>
      </c>
      <c r="S11" s="302" t="s">
        <v>504</v>
      </c>
      <c r="T11" s="303" t="s">
        <v>505</v>
      </c>
    </row>
    <row r="12" spans="1:41" ht="14.25" customHeight="1" thickBot="1">
      <c r="A12" s="2" t="s">
        <v>154</v>
      </c>
      <c r="C12" s="73">
        <v>1.7</v>
      </c>
      <c r="E12" s="325" t="s">
        <v>383</v>
      </c>
      <c r="F12" s="326"/>
      <c r="G12" s="327"/>
      <c r="I12" s="2" t="s">
        <v>156</v>
      </c>
      <c r="K12" s="24">
        <v>0.06</v>
      </c>
      <c r="M12" s="214">
        <v>0</v>
      </c>
      <c r="N12" s="215">
        <v>0</v>
      </c>
      <c r="R12" s="165">
        <v>0</v>
      </c>
      <c r="S12" s="73">
        <v>0.3</v>
      </c>
      <c r="T12" s="304">
        <v>0.2</v>
      </c>
    </row>
    <row r="13" spans="1:41" ht="14.25" customHeight="1" thickBot="1">
      <c r="A13" s="243" t="s">
        <v>389</v>
      </c>
      <c r="C13" s="66">
        <f>C26-C27</f>
        <v>0.08</v>
      </c>
      <c r="E13" s="236" t="s">
        <v>386</v>
      </c>
      <c r="F13" s="237" t="s">
        <v>385</v>
      </c>
      <c r="G13" s="238" t="s">
        <v>384</v>
      </c>
      <c r="I13" s="2" t="s">
        <v>157</v>
      </c>
      <c r="K13" s="25">
        <v>0.28000000000000003</v>
      </c>
      <c r="M13" s="216">
        <f t="shared" ref="M13" si="7">M14-0.025</f>
        <v>0.99999999999999989</v>
      </c>
      <c r="N13" s="217">
        <v>0</v>
      </c>
      <c r="R13" s="165">
        <v>25</v>
      </c>
      <c r="S13" s="73">
        <v>0.3</v>
      </c>
      <c r="T13" s="304">
        <v>0.2</v>
      </c>
    </row>
    <row r="14" spans="1:41" ht="14.25" customHeight="1" thickBot="1">
      <c r="A14" s="243" t="s">
        <v>398</v>
      </c>
      <c r="C14" s="300">
        <f>C12+C13</f>
        <v>1.78</v>
      </c>
      <c r="E14" s="239">
        <v>50</v>
      </c>
      <c r="F14" s="240">
        <v>2000000</v>
      </c>
      <c r="G14" s="188">
        <v>0.06</v>
      </c>
      <c r="I14" s="323" t="s">
        <v>500</v>
      </c>
      <c r="J14" s="324"/>
      <c r="K14" s="87">
        <f>K12</f>
        <v>0.06</v>
      </c>
      <c r="M14" s="216">
        <v>1.0249999999999999</v>
      </c>
      <c r="N14" s="218">
        <v>2.0634285714285688E-2</v>
      </c>
      <c r="R14" s="165">
        <v>30</v>
      </c>
      <c r="S14" s="73">
        <v>0.15</v>
      </c>
      <c r="T14" s="304">
        <v>0.22</v>
      </c>
    </row>
    <row r="15" spans="1:41" ht="14.25" customHeight="1" thickBot="1">
      <c r="E15" s="239">
        <v>60</v>
      </c>
      <c r="F15" s="240">
        <v>1000000</v>
      </c>
      <c r="G15" s="188">
        <v>0.06</v>
      </c>
      <c r="M15" s="216">
        <v>1.05</v>
      </c>
      <c r="N15" s="218">
        <v>4.1268571428571404E-2</v>
      </c>
      <c r="P15" t="s">
        <v>493</v>
      </c>
      <c r="R15" s="165">
        <v>35</v>
      </c>
      <c r="S15" s="73">
        <v>0.1</v>
      </c>
      <c r="T15" s="304">
        <v>0.13</v>
      </c>
    </row>
    <row r="16" spans="1:41" ht="14.25" customHeight="1" thickBot="1">
      <c r="A16" s="243" t="s">
        <v>399</v>
      </c>
      <c r="C16" s="66">
        <v>0.02</v>
      </c>
      <c r="E16" s="241" t="s">
        <v>387</v>
      </c>
      <c r="F16" s="145"/>
      <c r="G16" s="242">
        <f>IF(age&lt;=E14,IF(Assms!C37&lt;=F14,Assms!G14,0),IF(age&lt;=E15,IF(Assms!C37&lt;=F15,G15,0)))</f>
        <v>0.06</v>
      </c>
      <c r="I16" s="169" t="s">
        <v>404</v>
      </c>
      <c r="K16" s="87">
        <v>0.06</v>
      </c>
      <c r="M16" s="216">
        <v>1.075</v>
      </c>
      <c r="N16" s="218">
        <v>6.1902857142857121E-2</v>
      </c>
      <c r="R16" s="165">
        <v>40</v>
      </c>
      <c r="S16" s="73">
        <v>0.11</v>
      </c>
      <c r="T16" s="304">
        <v>0.13</v>
      </c>
      <c r="X16" s="78"/>
      <c r="Y16" s="78"/>
      <c r="Z16" s="78"/>
      <c r="AA16" s="78"/>
    </row>
    <row r="17" spans="1:27" ht="14.25" customHeight="1" thickBot="1">
      <c r="A17" s="243" t="s">
        <v>400</v>
      </c>
      <c r="C17" s="66">
        <v>0.02</v>
      </c>
      <c r="M17" s="216">
        <v>1.1000000000000001</v>
      </c>
      <c r="N17" s="218">
        <v>8.2537142857142837E-2</v>
      </c>
      <c r="P17" t="s">
        <v>494</v>
      </c>
      <c r="Q17" s="61">
        <v>1000000</v>
      </c>
      <c r="R17" s="165">
        <v>45</v>
      </c>
      <c r="S17" s="73">
        <v>0.12</v>
      </c>
      <c r="T17" s="304">
        <v>0.13</v>
      </c>
      <c r="X17" s="78"/>
      <c r="Y17" s="78"/>
      <c r="Z17" s="78"/>
      <c r="AA17" s="78"/>
    </row>
    <row r="18" spans="1:27" ht="14.25" customHeight="1" thickBot="1">
      <c r="A18" s="243" t="s">
        <v>389</v>
      </c>
      <c r="C18" s="66">
        <f>C27</f>
        <v>0.02</v>
      </c>
      <c r="I18" s="2" t="s">
        <v>397</v>
      </c>
      <c r="K18" s="88">
        <f>IF(G19="Yes",VLOOKUP(C33,R12:T22,2),VLOOKUP(C33,R12:T22,3))</f>
        <v>0.2</v>
      </c>
      <c r="M18" s="216">
        <v>1.125</v>
      </c>
      <c r="N18" s="218">
        <v>0.10317142857142855</v>
      </c>
      <c r="P18" t="s">
        <v>495</v>
      </c>
      <c r="Q18" s="61">
        <v>900000</v>
      </c>
      <c r="R18" s="165">
        <v>50</v>
      </c>
      <c r="S18" s="73">
        <v>0.15</v>
      </c>
      <c r="T18" s="304">
        <v>0.13</v>
      </c>
      <c r="X18" s="78"/>
      <c r="Y18" s="78"/>
      <c r="Z18" s="78"/>
      <c r="AA18" s="78"/>
    </row>
    <row r="19" spans="1:27" ht="14.25" customHeight="1" thickBot="1">
      <c r="A19" s="244" t="s">
        <v>2</v>
      </c>
      <c r="B19" s="245"/>
      <c r="C19" s="24">
        <f>SUM(C16:C18)</f>
        <v>0.06</v>
      </c>
      <c r="I19" s="202" t="s">
        <v>492</v>
      </c>
      <c r="M19" s="216">
        <v>1.1499999999999999</v>
      </c>
      <c r="N19" s="218">
        <v>0.12380571428571428</v>
      </c>
      <c r="R19" s="165">
        <v>55</v>
      </c>
      <c r="S19" s="73">
        <v>0.16</v>
      </c>
      <c r="T19" s="304">
        <v>0.16</v>
      </c>
    </row>
    <row r="20" spans="1:27" ht="14.25" customHeight="1" thickTop="1" thickBot="1">
      <c r="M20" s="219">
        <v>1.175</v>
      </c>
      <c r="N20" s="217">
        <v>0.14443999999999999</v>
      </c>
      <c r="P20" t="s">
        <v>496</v>
      </c>
      <c r="Q20" s="220">
        <f xml:space="preserve"> IF(Q3=0,0,ROUND(Q17 / Q18 * 40,0)/40)</f>
        <v>1.1000000000000001</v>
      </c>
      <c r="R20" s="165">
        <v>60</v>
      </c>
      <c r="S20" s="73">
        <v>0.16</v>
      </c>
      <c r="T20" s="304">
        <v>0.16</v>
      </c>
      <c r="X20" s="78"/>
      <c r="Y20" s="78"/>
      <c r="Z20" s="78"/>
      <c r="AA20" s="78"/>
    </row>
    <row r="21" spans="1:27" ht="14.25" customHeight="1" thickBot="1">
      <c r="A21" s="2" t="s">
        <v>3</v>
      </c>
      <c r="C21" s="9">
        <f>VLOOKUP(C33,A41:B50,2)</f>
        <v>75</v>
      </c>
      <c r="I21" t="s">
        <v>498</v>
      </c>
      <c r="K21" s="263">
        <v>0.5</v>
      </c>
      <c r="M21" s="219">
        <v>1.2</v>
      </c>
      <c r="N21" s="217">
        <v>0.14443999999999999</v>
      </c>
      <c r="P21" t="s">
        <v>497</v>
      </c>
      <c r="Q21" s="298">
        <f>VLOOKUP(Q20,Assms!$M$13:$N$173,2)</f>
        <v>8.2537142857142837E-2</v>
      </c>
      <c r="R21" s="165">
        <v>65</v>
      </c>
      <c r="S21" s="73">
        <v>0.16</v>
      </c>
      <c r="T21" s="304">
        <v>0.16</v>
      </c>
      <c r="X21" s="78"/>
      <c r="Y21" s="78"/>
      <c r="Z21" s="78"/>
      <c r="AA21" s="78"/>
    </row>
    <row r="22" spans="1:27" ht="14.25" customHeight="1" thickBot="1">
      <c r="A22" s="2" t="s">
        <v>155</v>
      </c>
      <c r="C22" s="9">
        <v>75</v>
      </c>
      <c r="E22" s="222"/>
      <c r="F22" s="225" t="s">
        <v>366</v>
      </c>
      <c r="G22" s="226" t="s">
        <v>367</v>
      </c>
      <c r="M22" s="219">
        <v>1.2250000000000001</v>
      </c>
      <c r="N22" s="217">
        <v>0.14443999999999999</v>
      </c>
      <c r="R22" s="223">
        <v>100</v>
      </c>
      <c r="S22" s="305">
        <v>0.16</v>
      </c>
      <c r="T22" s="306">
        <v>0.16</v>
      </c>
    </row>
    <row r="23" spans="1:27" ht="14.25" customHeight="1" thickBot="1">
      <c r="A23" s="2" t="s">
        <v>4</v>
      </c>
      <c r="C23" s="24">
        <v>0.02</v>
      </c>
      <c r="E23" s="165" t="s">
        <v>286</v>
      </c>
      <c r="F23" s="78">
        <v>1</v>
      </c>
      <c r="G23" s="189">
        <v>1</v>
      </c>
      <c r="I23" s="289" t="s">
        <v>463</v>
      </c>
      <c r="K23" s="263">
        <v>0.5</v>
      </c>
      <c r="M23" s="219">
        <v>1.25</v>
      </c>
      <c r="N23" s="217">
        <v>0.162495</v>
      </c>
    </row>
    <row r="24" spans="1:27" ht="14.25" customHeight="1" thickBot="1">
      <c r="E24" s="165" t="s">
        <v>287</v>
      </c>
      <c r="F24" s="78">
        <v>2</v>
      </c>
      <c r="G24" s="189">
        <v>2</v>
      </c>
      <c r="M24" s="219">
        <v>1.2749999999999999</v>
      </c>
      <c r="N24" s="217">
        <v>0.162495</v>
      </c>
    </row>
    <row r="25" spans="1:27" ht="14.25" customHeight="1" thickBot="1">
      <c r="A25" s="65" t="s">
        <v>389</v>
      </c>
      <c r="C25" t="s">
        <v>392</v>
      </c>
      <c r="E25" s="165" t="s">
        <v>362</v>
      </c>
      <c r="F25" s="78">
        <v>3</v>
      </c>
      <c r="G25" s="228">
        <v>3</v>
      </c>
      <c r="I25" s="86" t="s">
        <v>110</v>
      </c>
      <c r="K25" s="41" t="s">
        <v>45</v>
      </c>
      <c r="M25" s="219">
        <v>1.3</v>
      </c>
      <c r="N25" s="217">
        <v>0.162495</v>
      </c>
    </row>
    <row r="26" spans="1:27" ht="14.25" customHeight="1" thickBot="1">
      <c r="A26" t="s">
        <v>390</v>
      </c>
      <c r="B26" s="66">
        <v>0.1</v>
      </c>
      <c r="C26" s="235">
        <f>IF($B$28=0,0,B26)</f>
        <v>0.1</v>
      </c>
      <c r="E26" s="165" t="s">
        <v>363</v>
      </c>
      <c r="F26" s="78">
        <v>4</v>
      </c>
      <c r="G26" s="228">
        <v>3</v>
      </c>
      <c r="I26" s="2" t="s">
        <v>111</v>
      </c>
      <c r="K26" s="87">
        <v>0.02</v>
      </c>
      <c r="M26" s="219">
        <v>1.325</v>
      </c>
      <c r="N26" s="217">
        <v>0.162495</v>
      </c>
    </row>
    <row r="27" spans="1:27" ht="14.25" customHeight="1" thickBot="1">
      <c r="A27" t="s">
        <v>391</v>
      </c>
      <c r="B27" s="66">
        <v>0.02</v>
      </c>
      <c r="C27" s="235">
        <f>IF($B$28=0,0,B27)</f>
        <v>0.02</v>
      </c>
      <c r="E27" s="165" t="s">
        <v>364</v>
      </c>
      <c r="F27" s="78">
        <v>5</v>
      </c>
      <c r="G27" s="228">
        <v>4</v>
      </c>
      <c r="I27" s="2" t="s">
        <v>26</v>
      </c>
      <c r="K27" s="88">
        <v>2E-3</v>
      </c>
      <c r="M27" s="219">
        <v>1.35</v>
      </c>
      <c r="N27" s="217">
        <v>0.18054999999999999</v>
      </c>
    </row>
    <row r="28" spans="1:27" ht="14.25" customHeight="1" thickBot="1">
      <c r="A28" t="s">
        <v>393</v>
      </c>
      <c r="B28" s="62">
        <f>_xlfn.STDEV.P(B9:AO9)</f>
        <v>0.25082705027337571</v>
      </c>
      <c r="E28" s="223" t="s">
        <v>365</v>
      </c>
      <c r="F28" s="145">
        <v>6</v>
      </c>
      <c r="G28" s="229">
        <v>4</v>
      </c>
      <c r="I28" s="2" t="s">
        <v>48</v>
      </c>
      <c r="K28" s="87">
        <v>0.08</v>
      </c>
      <c r="M28" s="219">
        <v>1.375</v>
      </c>
      <c r="N28" s="217">
        <v>0.18054999999999999</v>
      </c>
    </row>
    <row r="29" spans="1:27" ht="14.25" customHeight="1" thickBot="1">
      <c r="A29" s="246" t="s">
        <v>401</v>
      </c>
      <c r="I29" s="2" t="s">
        <v>499</v>
      </c>
      <c r="M29" s="219">
        <v>1.4</v>
      </c>
      <c r="N29" s="217">
        <v>0.18054999999999999</v>
      </c>
    </row>
    <row r="30" spans="1:27" ht="14.25" customHeight="1" thickBot="1">
      <c r="E30" s="258" t="s">
        <v>368</v>
      </c>
      <c r="F30" s="225" t="s">
        <v>369</v>
      </c>
      <c r="G30" s="226" t="s">
        <v>370</v>
      </c>
      <c r="M30" s="219">
        <v>1.425</v>
      </c>
      <c r="N30" s="217">
        <v>0.18054999999999999</v>
      </c>
    </row>
    <row r="31" spans="1:27" ht="14.25" customHeight="1" thickBot="1">
      <c r="A31" s="243" t="s">
        <v>402</v>
      </c>
      <c r="C31" s="247">
        <v>75</v>
      </c>
      <c r="E31" s="259">
        <v>0</v>
      </c>
      <c r="F31" s="78">
        <v>1</v>
      </c>
      <c r="G31" s="189">
        <v>1</v>
      </c>
      <c r="I31" s="2" t="s">
        <v>502</v>
      </c>
      <c r="K31" s="73">
        <v>0.01</v>
      </c>
      <c r="M31" s="219">
        <v>1.45</v>
      </c>
      <c r="N31" s="217">
        <v>0.198605</v>
      </c>
    </row>
    <row r="32" spans="1:27" ht="14.25" customHeight="1" thickBot="1">
      <c r="E32" s="259">
        <v>250000</v>
      </c>
      <c r="F32" s="78">
        <v>2</v>
      </c>
      <c r="G32" s="228">
        <v>2</v>
      </c>
      <c r="M32" s="219">
        <v>1.4750000000000001</v>
      </c>
      <c r="N32" s="217">
        <v>0.198605</v>
      </c>
    </row>
    <row r="33" spans="1:14" ht="14.25" customHeight="1" thickBot="1">
      <c r="A33" t="s">
        <v>108</v>
      </c>
      <c r="C33">
        <f>age</f>
        <v>0</v>
      </c>
      <c r="E33" s="259">
        <v>500000</v>
      </c>
      <c r="F33" s="78">
        <v>3</v>
      </c>
      <c r="G33" s="228">
        <v>2</v>
      </c>
      <c r="M33" s="219">
        <v>1.5</v>
      </c>
      <c r="N33" s="217">
        <v>0.198605</v>
      </c>
    </row>
    <row r="34" spans="1:14" ht="14.25" customHeight="1" thickBot="1">
      <c r="A34" t="s">
        <v>285</v>
      </c>
      <c r="C34" s="69">
        <f>B8</f>
        <v>23</v>
      </c>
      <c r="E34" s="259">
        <v>1000000</v>
      </c>
      <c r="F34" s="78">
        <v>4</v>
      </c>
      <c r="G34" s="228">
        <v>3</v>
      </c>
      <c r="M34" s="219">
        <v>1.5249999999999999</v>
      </c>
      <c r="N34" s="217">
        <v>0.198605</v>
      </c>
    </row>
    <row r="35" spans="1:14" ht="14.25" customHeight="1" thickBot="1">
      <c r="A35" t="s">
        <v>412</v>
      </c>
      <c r="C35" s="200">
        <f>IF(smoker="No",healthStatus,IF(healthStatus=3,6,5))</f>
        <v>1</v>
      </c>
      <c r="E35" s="259">
        <v>2000000</v>
      </c>
      <c r="F35" s="78">
        <v>5</v>
      </c>
      <c r="G35" s="228">
        <v>3</v>
      </c>
      <c r="M35" s="219">
        <v>1.55</v>
      </c>
      <c r="N35" s="217">
        <v>0.198605</v>
      </c>
    </row>
    <row r="36" spans="1:14" ht="14.25" customHeight="1" thickBot="1">
      <c r="A36" t="s">
        <v>413</v>
      </c>
      <c r="C36">
        <f>VLOOKUP(C35,F23:G28,2)</f>
        <v>1</v>
      </c>
      <c r="E36" s="259">
        <v>5000000</v>
      </c>
      <c r="F36" s="78">
        <v>6</v>
      </c>
      <c r="G36" s="189">
        <v>4</v>
      </c>
      <c r="M36" s="219">
        <v>1.575</v>
      </c>
      <c r="N36" s="217">
        <v>0.21665999999999999</v>
      </c>
    </row>
    <row r="37" spans="1:14" ht="14.25" customHeight="1" thickBot="1">
      <c r="A37" t="s">
        <v>288</v>
      </c>
      <c r="C37" s="287">
        <f>B6</f>
        <v>842000</v>
      </c>
      <c r="E37" s="260" t="s">
        <v>73</v>
      </c>
      <c r="F37" s="261">
        <f>VLOOKUP($C$37,E31:G36,2)</f>
        <v>3</v>
      </c>
      <c r="G37" s="262">
        <f>VLOOKUP($C$37,E31:G36,3)</f>
        <v>2</v>
      </c>
      <c r="M37" s="219">
        <v>1.6</v>
      </c>
      <c r="N37" s="217">
        <v>0.21665999999999999</v>
      </c>
    </row>
    <row r="38" spans="1:14" ht="14.25" customHeight="1" thickBot="1">
      <c r="A38" s="224" t="s">
        <v>360</v>
      </c>
      <c r="C38" t="str">
        <f>sex</f>
        <v>M</v>
      </c>
      <c r="M38" s="219">
        <v>1.625</v>
      </c>
      <c r="N38" s="217">
        <v>0.21665999999999999</v>
      </c>
    </row>
    <row r="39" spans="1:14" ht="14.25" customHeight="1" thickBot="1">
      <c r="E39" t="s">
        <v>489</v>
      </c>
      <c r="M39" s="219">
        <v>1.65</v>
      </c>
      <c r="N39" s="217">
        <v>0.21665999999999999</v>
      </c>
    </row>
    <row r="40" spans="1:14" ht="14.25" customHeight="1" thickBot="1">
      <c r="A40" s="319" t="s">
        <v>71</v>
      </c>
      <c r="B40" s="320" t="s">
        <v>517</v>
      </c>
      <c r="E40" t="s">
        <v>490</v>
      </c>
      <c r="M40" s="219">
        <v>1.675</v>
      </c>
      <c r="N40" s="217">
        <v>0.23471499999999998</v>
      </c>
    </row>
    <row r="41" spans="1:14" ht="14.25" customHeight="1" thickBot="1">
      <c r="A41" s="165">
        <v>0</v>
      </c>
      <c r="B41" s="321">
        <v>75</v>
      </c>
      <c r="E41" t="s">
        <v>491</v>
      </c>
      <c r="M41" s="219">
        <v>1.7</v>
      </c>
      <c r="N41" s="217">
        <v>0.23471499999999998</v>
      </c>
    </row>
    <row r="42" spans="1:14" ht="14.25" customHeight="1" thickBot="1">
      <c r="A42" s="165">
        <v>25</v>
      </c>
      <c r="B42" s="321">
        <v>75</v>
      </c>
      <c r="M42" s="219">
        <v>1.7250000000000001</v>
      </c>
      <c r="N42" s="217">
        <v>0.23471499999999998</v>
      </c>
    </row>
    <row r="43" spans="1:14" ht="14.25" customHeight="1" thickBot="1">
      <c r="A43" s="165">
        <v>30</v>
      </c>
      <c r="B43" s="321">
        <v>100</v>
      </c>
      <c r="M43" s="219">
        <v>1.75</v>
      </c>
      <c r="N43" s="217">
        <v>0.23471499999999998</v>
      </c>
    </row>
    <row r="44" spans="1:14" ht="14.25" customHeight="1" thickBot="1">
      <c r="A44" s="165">
        <v>35</v>
      </c>
      <c r="B44" s="321">
        <v>125</v>
      </c>
      <c r="G44" s="201"/>
      <c r="M44" s="219">
        <v>1.7749999999999999</v>
      </c>
      <c r="N44" s="217">
        <v>0.23471499999999998</v>
      </c>
    </row>
    <row r="45" spans="1:14" ht="14.25" customHeight="1" thickBot="1">
      <c r="A45" s="165">
        <v>40</v>
      </c>
      <c r="B45" s="321">
        <v>150</v>
      </c>
      <c r="G45" s="201"/>
      <c r="M45" s="219">
        <v>1.8</v>
      </c>
      <c r="N45" s="217">
        <v>0.25276999999999999</v>
      </c>
    </row>
    <row r="46" spans="1:14" ht="14.25" customHeight="1" thickBot="1">
      <c r="A46" s="165">
        <v>45</v>
      </c>
      <c r="B46" s="321">
        <v>175</v>
      </c>
      <c r="G46" s="201"/>
      <c r="M46" s="219">
        <v>1.825</v>
      </c>
      <c r="N46" s="217">
        <v>0.25276999999999999</v>
      </c>
    </row>
    <row r="47" spans="1:14" ht="14.25" customHeight="1" thickBot="1">
      <c r="A47" s="165">
        <v>50</v>
      </c>
      <c r="B47" s="321">
        <v>225</v>
      </c>
      <c r="G47" s="201"/>
      <c r="M47" s="219">
        <v>1.85</v>
      </c>
      <c r="N47" s="217">
        <v>0.25276999999999999</v>
      </c>
    </row>
    <row r="48" spans="1:14" ht="14.25" customHeight="1" thickBot="1">
      <c r="A48" s="165">
        <v>55</v>
      </c>
      <c r="B48" s="321">
        <v>250</v>
      </c>
      <c r="G48" s="201"/>
      <c r="M48" s="219">
        <v>1.875</v>
      </c>
      <c r="N48" s="217">
        <v>0.25276999999999999</v>
      </c>
    </row>
    <row r="49" spans="1:15" ht="14.25" customHeight="1" thickBot="1">
      <c r="A49" s="165">
        <v>60</v>
      </c>
      <c r="B49" s="321">
        <v>300</v>
      </c>
      <c r="G49" s="201"/>
      <c r="M49" s="219">
        <v>1.9</v>
      </c>
      <c r="N49" s="217">
        <v>0.25276999999999999</v>
      </c>
    </row>
    <row r="50" spans="1:15" ht="14.25" customHeight="1" thickBot="1">
      <c r="A50" s="223">
        <v>100</v>
      </c>
      <c r="B50" s="322">
        <v>300</v>
      </c>
      <c r="M50" s="219">
        <v>1.925</v>
      </c>
      <c r="N50" s="217">
        <v>0.27082499999999998</v>
      </c>
    </row>
    <row r="51" spans="1:15" ht="14.25" customHeight="1" thickBot="1">
      <c r="M51" s="219">
        <v>1.95</v>
      </c>
      <c r="N51" s="217">
        <v>0.27082499999999998</v>
      </c>
    </row>
    <row r="52" spans="1:15" ht="14.25" customHeight="1" thickBot="1">
      <c r="M52" s="219">
        <v>1.9750000000000001</v>
      </c>
      <c r="N52" s="217">
        <v>0.27082499999999998</v>
      </c>
    </row>
    <row r="53" spans="1:15" ht="14.25" customHeight="1" thickBot="1">
      <c r="M53" s="219">
        <v>2</v>
      </c>
      <c r="N53" s="217">
        <v>0.27082499999999998</v>
      </c>
      <c r="O53" t="s">
        <v>488</v>
      </c>
    </row>
    <row r="54" spans="1:15" ht="14.25" customHeight="1" thickBot="1">
      <c r="M54" s="219">
        <v>2.0249999999999999</v>
      </c>
      <c r="N54" s="217">
        <v>0.27082499999999998</v>
      </c>
    </row>
    <row r="55" spans="1:15" ht="14.25" customHeight="1" thickBot="1">
      <c r="M55" s="219">
        <v>2.0499999999999998</v>
      </c>
      <c r="N55" s="217">
        <v>0.28887999999999997</v>
      </c>
    </row>
    <row r="56" spans="1:15" ht="14.25" customHeight="1" thickBot="1">
      <c r="M56" s="219">
        <v>2.0750000000000002</v>
      </c>
      <c r="N56" s="217">
        <v>0.28887999999999997</v>
      </c>
    </row>
    <row r="57" spans="1:15" ht="14.25" customHeight="1" thickBot="1">
      <c r="M57" s="219">
        <v>2.1</v>
      </c>
      <c r="N57" s="217">
        <v>0.28887999999999997</v>
      </c>
    </row>
    <row r="58" spans="1:15" ht="14.25" customHeight="1" thickBot="1">
      <c r="M58" s="219">
        <v>2.125</v>
      </c>
      <c r="N58" s="217">
        <v>0.28887999999999997</v>
      </c>
    </row>
    <row r="59" spans="1:15" ht="14.25" customHeight="1" thickBot="1">
      <c r="M59" s="219">
        <v>2.15</v>
      </c>
      <c r="N59" s="217">
        <v>0.28887999999999997</v>
      </c>
    </row>
    <row r="60" spans="1:15" ht="14.25" customHeight="1" thickBot="1">
      <c r="M60" s="219">
        <v>2.1749999999999998</v>
      </c>
      <c r="N60" s="217">
        <v>0.30693499999999996</v>
      </c>
    </row>
    <row r="61" spans="1:15" ht="14.25" customHeight="1" thickBot="1">
      <c r="M61" s="219">
        <v>2.2000000000000002</v>
      </c>
      <c r="N61" s="217">
        <v>0.30693499999999996</v>
      </c>
    </row>
    <row r="62" spans="1:15" ht="14.25" customHeight="1" thickBot="1">
      <c r="M62" s="219">
        <v>2.2250000000000001</v>
      </c>
      <c r="N62" s="217">
        <v>0.30693499999999996</v>
      </c>
    </row>
    <row r="63" spans="1:15" ht="14.25" customHeight="1" thickBot="1">
      <c r="M63" s="219">
        <v>2.25</v>
      </c>
      <c r="N63" s="217">
        <v>0.30693499999999996</v>
      </c>
    </row>
    <row r="64" spans="1:15" ht="14.25" customHeight="1" thickBot="1">
      <c r="M64" s="219">
        <v>2.2749999999999999</v>
      </c>
      <c r="N64" s="217">
        <v>0.30693499999999996</v>
      </c>
    </row>
    <row r="65" spans="13:14" ht="14.25" customHeight="1" thickBot="1">
      <c r="M65" s="219">
        <v>2.2999999999999998</v>
      </c>
      <c r="N65" s="217">
        <v>0.30693499999999996</v>
      </c>
    </row>
    <row r="66" spans="13:14" ht="14.25" customHeight="1" thickBot="1">
      <c r="M66" s="219">
        <v>2.3250000000000002</v>
      </c>
      <c r="N66" s="217">
        <v>0.32499</v>
      </c>
    </row>
    <row r="67" spans="13:14" ht="14.25" customHeight="1" thickBot="1">
      <c r="M67" s="219">
        <v>2.35</v>
      </c>
      <c r="N67" s="217">
        <v>0.32499</v>
      </c>
    </row>
    <row r="68" spans="13:14" ht="14.25" customHeight="1" thickBot="1">
      <c r="M68" s="219">
        <v>2.375</v>
      </c>
      <c r="N68" s="217">
        <v>0.32499</v>
      </c>
    </row>
    <row r="69" spans="13:14" ht="14.25" customHeight="1" thickBot="1">
      <c r="M69" s="219">
        <v>2.4</v>
      </c>
      <c r="N69" s="217">
        <v>0.32499</v>
      </c>
    </row>
    <row r="70" spans="13:14" ht="14.25" customHeight="1" thickBot="1">
      <c r="M70" s="219">
        <v>2.4249999999999998</v>
      </c>
      <c r="N70" s="217">
        <v>0.32499</v>
      </c>
    </row>
    <row r="71" spans="13:14" ht="14.25" customHeight="1" thickBot="1">
      <c r="M71" s="219">
        <v>2.4500000000000002</v>
      </c>
      <c r="N71" s="217">
        <v>0.32499</v>
      </c>
    </row>
    <row r="72" spans="13:14" ht="14.25" customHeight="1" thickBot="1">
      <c r="M72" s="219">
        <v>2.4750000000000001</v>
      </c>
      <c r="N72" s="217">
        <v>0.34304499999999999</v>
      </c>
    </row>
    <row r="73" spans="13:14" ht="14.25" customHeight="1" thickBot="1">
      <c r="M73" s="219">
        <v>2.5</v>
      </c>
      <c r="N73" s="217">
        <v>0.34304499999999999</v>
      </c>
    </row>
    <row r="74" spans="13:14" ht="14.25" customHeight="1" thickBot="1">
      <c r="M74" s="219">
        <v>2.5249999999999999</v>
      </c>
      <c r="N74" s="217">
        <v>0.34304499999999999</v>
      </c>
    </row>
    <row r="75" spans="13:14" ht="14.25" customHeight="1" thickBot="1">
      <c r="M75" s="219">
        <v>2.5499999999999998</v>
      </c>
      <c r="N75" s="217">
        <v>0.34304499999999999</v>
      </c>
    </row>
    <row r="76" spans="13:14" ht="14.25" customHeight="1" thickBot="1">
      <c r="M76" s="219">
        <v>2.5750000000000002</v>
      </c>
      <c r="N76" s="217">
        <v>0.34304499999999999</v>
      </c>
    </row>
    <row r="77" spans="13:14" ht="14.25" customHeight="1" thickBot="1">
      <c r="M77" s="219">
        <v>2.6</v>
      </c>
      <c r="N77" s="217">
        <v>0.34304499999999999</v>
      </c>
    </row>
    <row r="78" spans="13:14" ht="14.25" customHeight="1" thickBot="1">
      <c r="M78" s="219">
        <v>2.625</v>
      </c>
      <c r="N78" s="217">
        <v>0.36109999999999998</v>
      </c>
    </row>
    <row r="79" spans="13:14" ht="14.25" customHeight="1" thickBot="1">
      <c r="M79" s="219">
        <v>2.65</v>
      </c>
      <c r="N79" s="217">
        <v>0.36109999999999998</v>
      </c>
    </row>
    <row r="80" spans="13:14" ht="14.25" customHeight="1" thickBot="1">
      <c r="M80" s="219">
        <v>2.6749999999999998</v>
      </c>
      <c r="N80" s="217">
        <v>0.36109999999999998</v>
      </c>
    </row>
    <row r="81" spans="13:14" ht="14.25" customHeight="1" thickBot="1">
      <c r="M81" s="219">
        <v>2.7</v>
      </c>
      <c r="N81" s="217">
        <v>0.36109999999999998</v>
      </c>
    </row>
    <row r="82" spans="13:14" ht="14.25" customHeight="1" thickBot="1">
      <c r="M82" s="219">
        <v>2.7250000000000001</v>
      </c>
      <c r="N82" s="217">
        <v>0.36109999999999998</v>
      </c>
    </row>
    <row r="83" spans="13:14" ht="14.25" customHeight="1" thickBot="1">
      <c r="M83" s="219">
        <v>2.75</v>
      </c>
      <c r="N83" s="217">
        <v>0.36109999999999998</v>
      </c>
    </row>
    <row r="84" spans="13:14" ht="14.25" customHeight="1" thickBot="1">
      <c r="M84" s="219">
        <v>2.7749999999999999</v>
      </c>
      <c r="N84" s="217">
        <v>0.37915499999999996</v>
      </c>
    </row>
    <row r="85" spans="13:14" ht="14.25" customHeight="1" thickBot="1">
      <c r="M85" s="219">
        <v>2.8</v>
      </c>
      <c r="N85" s="217">
        <v>0.37915499999999996</v>
      </c>
    </row>
    <row r="86" spans="13:14" ht="14.25" customHeight="1" thickBot="1">
      <c r="M86" s="219">
        <v>2.8250000000000002</v>
      </c>
      <c r="N86" s="217">
        <v>0.37915499999999996</v>
      </c>
    </row>
    <row r="87" spans="13:14" ht="14.25" customHeight="1" thickBot="1">
      <c r="M87" s="219">
        <v>2.85</v>
      </c>
      <c r="N87" s="217">
        <v>0.37915499999999996</v>
      </c>
    </row>
    <row r="88" spans="13:14" ht="14.25" customHeight="1" thickBot="1">
      <c r="M88" s="219">
        <v>2.875</v>
      </c>
      <c r="N88" s="217">
        <v>0.37915499999999996</v>
      </c>
    </row>
    <row r="89" spans="13:14" ht="14.25" customHeight="1" thickBot="1">
      <c r="M89" s="219">
        <v>2.9</v>
      </c>
      <c r="N89" s="217">
        <v>0.37915499999999996</v>
      </c>
    </row>
    <row r="90" spans="13:14" ht="14.25" customHeight="1" thickBot="1">
      <c r="M90" s="219">
        <v>2.9249999999999998</v>
      </c>
      <c r="N90" s="217">
        <v>0.37915499999999996</v>
      </c>
    </row>
    <row r="91" spans="13:14" ht="14.25" customHeight="1" thickBot="1">
      <c r="M91" s="219">
        <v>2.95</v>
      </c>
      <c r="N91" s="217">
        <v>0.39721000000000001</v>
      </c>
    </row>
    <row r="92" spans="13:14" ht="14.25" customHeight="1" thickBot="1">
      <c r="M92" s="219">
        <v>2.9750000000000001</v>
      </c>
      <c r="N92" s="217">
        <v>0.39721000000000001</v>
      </c>
    </row>
    <row r="93" spans="13:14" ht="14.25" customHeight="1" thickBot="1">
      <c r="M93" s="219">
        <v>3</v>
      </c>
      <c r="N93" s="217">
        <v>0.39721000000000001</v>
      </c>
    </row>
    <row r="94" spans="13:14" ht="14.25" customHeight="1" thickBot="1">
      <c r="M94" s="219">
        <v>3.0249999999999999</v>
      </c>
      <c r="N94" s="217">
        <v>0.39721000000000001</v>
      </c>
    </row>
    <row r="95" spans="13:14" ht="14.25" customHeight="1" thickBot="1">
      <c r="M95" s="219">
        <v>3.05</v>
      </c>
      <c r="N95" s="217">
        <v>0.39721000000000001</v>
      </c>
    </row>
    <row r="96" spans="13:14" ht="14.25" customHeight="1" thickBot="1">
      <c r="M96" s="219">
        <v>3.0750000000000002</v>
      </c>
      <c r="N96" s="217">
        <v>0.39721000000000001</v>
      </c>
    </row>
    <row r="97" spans="13:14" ht="14.25" customHeight="1" thickBot="1">
      <c r="M97" s="219">
        <v>3.1</v>
      </c>
      <c r="N97" s="217">
        <v>0.39721000000000001</v>
      </c>
    </row>
    <row r="98" spans="13:14" ht="14.25" customHeight="1" thickBot="1">
      <c r="M98" s="219">
        <v>3.125</v>
      </c>
      <c r="N98" s="217">
        <v>0.39721000000000001</v>
      </c>
    </row>
    <row r="99" spans="13:14" ht="14.25" customHeight="1" thickBot="1">
      <c r="M99" s="219">
        <v>3.15</v>
      </c>
      <c r="N99" s="217">
        <v>0.41526499999999994</v>
      </c>
    </row>
    <row r="100" spans="13:14" ht="14.25" customHeight="1" thickBot="1">
      <c r="M100" s="219">
        <v>3.1749999999999998</v>
      </c>
      <c r="N100" s="217">
        <v>0.41526499999999994</v>
      </c>
    </row>
    <row r="101" spans="13:14" ht="14.25" customHeight="1" thickBot="1">
      <c r="M101" s="219">
        <v>3.2</v>
      </c>
      <c r="N101" s="217">
        <v>0.41526499999999994</v>
      </c>
    </row>
    <row r="102" spans="13:14" ht="14.25" customHeight="1" thickBot="1">
      <c r="M102" s="219">
        <v>3.2250000000000001</v>
      </c>
      <c r="N102" s="217">
        <v>0.41526499999999994</v>
      </c>
    </row>
    <row r="103" spans="13:14" ht="14.25" customHeight="1" thickBot="1">
      <c r="M103" s="219">
        <v>3.25</v>
      </c>
      <c r="N103" s="217">
        <v>0.41526499999999994</v>
      </c>
    </row>
    <row r="104" spans="13:14" ht="14.25" customHeight="1" thickBot="1">
      <c r="M104" s="219">
        <v>3.2749999999999999</v>
      </c>
      <c r="N104" s="217">
        <v>0.41526499999999994</v>
      </c>
    </row>
    <row r="105" spans="13:14" ht="14.25" customHeight="1" thickBot="1">
      <c r="M105" s="219">
        <v>3.3</v>
      </c>
      <c r="N105" s="217">
        <v>0.41526499999999994</v>
      </c>
    </row>
    <row r="106" spans="13:14" ht="14.25" customHeight="1" thickBot="1">
      <c r="M106" s="219">
        <v>3.3250000000000002</v>
      </c>
      <c r="N106" s="217">
        <v>0.41526499999999994</v>
      </c>
    </row>
    <row r="107" spans="13:14" ht="14.25" customHeight="1" thickBot="1">
      <c r="M107" s="219">
        <v>3.35</v>
      </c>
      <c r="N107" s="217">
        <v>0.43331999999999998</v>
      </c>
    </row>
    <row r="108" spans="13:14" ht="14.25" customHeight="1" thickBot="1">
      <c r="M108" s="219">
        <v>3.375</v>
      </c>
      <c r="N108" s="217">
        <v>0.43331999999999998</v>
      </c>
    </row>
    <row r="109" spans="13:14" ht="14.25" customHeight="1" thickBot="1">
      <c r="M109" s="219">
        <v>3.4</v>
      </c>
      <c r="N109" s="217">
        <v>0.43331999999999998</v>
      </c>
    </row>
    <row r="110" spans="13:14" ht="14.25" customHeight="1" thickBot="1">
      <c r="M110" s="219">
        <v>3.4249999999999998</v>
      </c>
      <c r="N110" s="217">
        <v>0.43331999999999998</v>
      </c>
    </row>
    <row r="111" spans="13:14" ht="14.25" customHeight="1" thickBot="1">
      <c r="M111" s="219">
        <v>3.45</v>
      </c>
      <c r="N111" s="217">
        <v>0.43331999999999998</v>
      </c>
    </row>
    <row r="112" spans="13:14" ht="14.25" customHeight="1" thickBot="1">
      <c r="M112" s="219">
        <v>3.4750000000000001</v>
      </c>
      <c r="N112" s="217">
        <v>0.43331999999999998</v>
      </c>
    </row>
    <row r="113" spans="13:14" ht="14.25" customHeight="1" thickBot="1">
      <c r="M113" s="219">
        <v>3.5</v>
      </c>
      <c r="N113" s="217">
        <v>0.43331999999999998</v>
      </c>
    </row>
    <row r="114" spans="13:14" ht="14.25" customHeight="1" thickBot="1">
      <c r="M114" s="219">
        <v>3.5249999999999999</v>
      </c>
      <c r="N114" s="217">
        <v>0.43331999999999998</v>
      </c>
    </row>
    <row r="115" spans="13:14" ht="14.25" customHeight="1" thickBot="1">
      <c r="M115" s="219">
        <v>3.55</v>
      </c>
      <c r="N115" s="217">
        <v>0.45137499999999997</v>
      </c>
    </row>
    <row r="116" spans="13:14" ht="14.25" customHeight="1" thickBot="1">
      <c r="M116" s="219">
        <v>3.5750000000000002</v>
      </c>
      <c r="N116" s="217">
        <v>0.45137499999999997</v>
      </c>
    </row>
    <row r="117" spans="13:14" ht="14.25" customHeight="1" thickBot="1">
      <c r="M117" s="219">
        <v>3.6</v>
      </c>
      <c r="N117" s="217">
        <v>0.45137499999999997</v>
      </c>
    </row>
    <row r="118" spans="13:14" ht="14.25" customHeight="1" thickBot="1">
      <c r="M118" s="219">
        <v>3.625</v>
      </c>
      <c r="N118" s="217">
        <v>0.45137499999999997</v>
      </c>
    </row>
    <row r="119" spans="13:14" ht="14.25" customHeight="1" thickBot="1">
      <c r="M119" s="219">
        <v>3.65</v>
      </c>
      <c r="N119" s="217">
        <v>0.45137499999999997</v>
      </c>
    </row>
    <row r="120" spans="13:14" ht="14.25" customHeight="1" thickBot="1">
      <c r="M120" s="219">
        <v>3.6749999999999998</v>
      </c>
      <c r="N120" s="217">
        <v>0.45137499999999997</v>
      </c>
    </row>
    <row r="121" spans="13:14" ht="14.25" customHeight="1" thickBot="1">
      <c r="M121" s="219">
        <v>3.7</v>
      </c>
      <c r="N121" s="217">
        <v>0.45137499999999997</v>
      </c>
    </row>
    <row r="122" spans="13:14" ht="14.25" customHeight="1" thickBot="1">
      <c r="M122" s="219">
        <v>3.7250000000000001</v>
      </c>
      <c r="N122" s="217">
        <v>0.45137499999999997</v>
      </c>
    </row>
    <row r="123" spans="13:14" ht="14.25" customHeight="1" thickBot="1">
      <c r="M123" s="219">
        <v>3.75</v>
      </c>
      <c r="N123" s="217">
        <v>0.45137499999999997</v>
      </c>
    </row>
    <row r="124" spans="13:14" ht="14.25" customHeight="1" thickBot="1">
      <c r="M124" s="219">
        <v>3.7749999999999999</v>
      </c>
      <c r="N124" s="217">
        <v>0.46942999999999996</v>
      </c>
    </row>
    <row r="125" spans="13:14" ht="14.25" customHeight="1" thickBot="1">
      <c r="M125" s="219">
        <v>3.8</v>
      </c>
      <c r="N125" s="217">
        <v>0.46942999999999996</v>
      </c>
    </row>
    <row r="126" spans="13:14" ht="14.25" customHeight="1" thickBot="1">
      <c r="M126" s="219">
        <v>3.8250000000000002</v>
      </c>
      <c r="N126" s="217">
        <v>0.46942999999999996</v>
      </c>
    </row>
    <row r="127" spans="13:14" ht="14.25" customHeight="1" thickBot="1">
      <c r="M127" s="219">
        <v>3.85</v>
      </c>
      <c r="N127" s="217">
        <v>0.46942999999999996</v>
      </c>
    </row>
    <row r="128" spans="13:14" ht="14.25" customHeight="1" thickBot="1">
      <c r="M128" s="219">
        <v>3.875</v>
      </c>
      <c r="N128" s="217">
        <v>0.46942999999999996</v>
      </c>
    </row>
    <row r="129" spans="13:14" ht="14.25" customHeight="1" thickBot="1">
      <c r="M129" s="219">
        <v>3.9</v>
      </c>
      <c r="N129" s="217">
        <v>0.46942999999999996</v>
      </c>
    </row>
    <row r="130" spans="13:14" ht="14.25" customHeight="1" thickBot="1">
      <c r="M130" s="219">
        <v>3.9249999999999998</v>
      </c>
      <c r="N130" s="217">
        <v>0.46942999999999996</v>
      </c>
    </row>
    <row r="131" spans="13:14" ht="14.25" customHeight="1" thickBot="1">
      <c r="M131" s="219">
        <v>3.95</v>
      </c>
      <c r="N131" s="217">
        <v>0.46942999999999996</v>
      </c>
    </row>
    <row r="132" spans="13:14" ht="14.25" customHeight="1" thickBot="1">
      <c r="M132" s="219">
        <v>3.9750000000000001</v>
      </c>
      <c r="N132" s="217">
        <v>0.46942999999999996</v>
      </c>
    </row>
    <row r="133" spans="13:14" ht="14.25" customHeight="1" thickBot="1">
      <c r="M133" s="219">
        <v>4</v>
      </c>
      <c r="N133" s="217">
        <v>0.46942999999999996</v>
      </c>
    </row>
    <row r="134" spans="13:14" ht="14.25" customHeight="1" thickBot="1">
      <c r="M134" s="219">
        <v>4.0250000000000004</v>
      </c>
      <c r="N134" s="217">
        <v>0.487485</v>
      </c>
    </row>
    <row r="135" spans="13:14" ht="14.25" customHeight="1" thickBot="1">
      <c r="M135" s="219">
        <v>4.05</v>
      </c>
      <c r="N135" s="217">
        <v>0.487485</v>
      </c>
    </row>
    <row r="136" spans="13:14" ht="14.25" customHeight="1" thickBot="1">
      <c r="M136" s="219">
        <v>4.0750000000000002</v>
      </c>
      <c r="N136" s="217">
        <v>0.487485</v>
      </c>
    </row>
    <row r="137" spans="13:14" ht="14.25" customHeight="1" thickBot="1">
      <c r="M137" s="219">
        <v>4.0999999999999996</v>
      </c>
      <c r="N137" s="217">
        <v>0.487485</v>
      </c>
    </row>
    <row r="138" spans="13:14" ht="14.25" customHeight="1" thickBot="1">
      <c r="M138" s="219">
        <v>4.125</v>
      </c>
      <c r="N138" s="217">
        <v>0.487485</v>
      </c>
    </row>
    <row r="139" spans="13:14" ht="14.25" customHeight="1" thickBot="1">
      <c r="M139" s="219">
        <v>4.1500000000000004</v>
      </c>
      <c r="N139" s="217">
        <v>0.487485</v>
      </c>
    </row>
    <row r="140" spans="13:14" ht="14.25" customHeight="1" thickBot="1">
      <c r="M140" s="219">
        <v>4.1749999999999998</v>
      </c>
      <c r="N140" s="217">
        <v>0.487485</v>
      </c>
    </row>
    <row r="141" spans="13:14" ht="14.25" customHeight="1" thickBot="1">
      <c r="M141" s="219">
        <v>4.2</v>
      </c>
      <c r="N141" s="217">
        <v>0.487485</v>
      </c>
    </row>
    <row r="142" spans="13:14" ht="14.25" customHeight="1" thickBot="1">
      <c r="M142" s="219">
        <v>4.2249999999999996</v>
      </c>
      <c r="N142" s="217">
        <v>0.487485</v>
      </c>
    </row>
    <row r="143" spans="13:14" ht="14.25" customHeight="1" thickBot="1">
      <c r="M143" s="219">
        <v>4.25</v>
      </c>
      <c r="N143" s="217">
        <v>0.487485</v>
      </c>
    </row>
    <row r="144" spans="13:14" ht="14.25" customHeight="1" thickBot="1">
      <c r="M144" s="219">
        <v>4.2750000000000004</v>
      </c>
      <c r="N144" s="217">
        <v>0.487485</v>
      </c>
    </row>
    <row r="145" spans="13:14" ht="14.25" customHeight="1" thickBot="1">
      <c r="M145" s="219">
        <v>4.3</v>
      </c>
      <c r="N145" s="217">
        <v>0.50553999999999999</v>
      </c>
    </row>
    <row r="146" spans="13:14" ht="14.25" customHeight="1" thickBot="1">
      <c r="M146" s="219">
        <v>4.3250000000000002</v>
      </c>
      <c r="N146" s="217">
        <v>0.50553999999999999</v>
      </c>
    </row>
    <row r="147" spans="13:14" ht="14.25" customHeight="1" thickBot="1">
      <c r="M147" s="219">
        <v>4.3499999999999996</v>
      </c>
      <c r="N147" s="217">
        <v>0.50553999999999999</v>
      </c>
    </row>
    <row r="148" spans="13:14" ht="14.25" customHeight="1" thickBot="1">
      <c r="M148" s="219">
        <v>4.375</v>
      </c>
      <c r="N148" s="217">
        <v>0.50553999999999999</v>
      </c>
    </row>
    <row r="149" spans="13:14" ht="14.25" customHeight="1" thickBot="1">
      <c r="M149" s="219">
        <v>4.4000000000000004</v>
      </c>
      <c r="N149" s="217">
        <v>0.50553999999999999</v>
      </c>
    </row>
    <row r="150" spans="13:14" ht="14.25" customHeight="1" thickBot="1">
      <c r="M150" s="219">
        <v>4.4249999999999998</v>
      </c>
      <c r="N150" s="217">
        <v>0.50553999999999999</v>
      </c>
    </row>
    <row r="151" spans="13:14" ht="14.25" customHeight="1" thickBot="1">
      <c r="M151" s="219">
        <v>4.45</v>
      </c>
      <c r="N151" s="217">
        <v>0.50553999999999999</v>
      </c>
    </row>
    <row r="152" spans="13:14" ht="14.25" customHeight="1" thickBot="1">
      <c r="M152" s="219">
        <v>4.4749999999999996</v>
      </c>
      <c r="N152" s="217">
        <v>0.50553999999999999</v>
      </c>
    </row>
    <row r="153" spans="13:14" ht="14.25" customHeight="1" thickBot="1">
      <c r="M153" s="219">
        <v>4.5</v>
      </c>
      <c r="N153" s="217">
        <v>0.50553999999999999</v>
      </c>
    </row>
    <row r="154" spans="13:14" ht="14.25" customHeight="1" thickBot="1">
      <c r="M154" s="219">
        <v>4.5250000000000004</v>
      </c>
      <c r="N154" s="217">
        <v>0.50553999999999999</v>
      </c>
    </row>
    <row r="155" spans="13:14" ht="14.25" customHeight="1" thickBot="1">
      <c r="M155" s="219">
        <v>4.55</v>
      </c>
      <c r="N155" s="217">
        <v>0.50553999999999999</v>
      </c>
    </row>
    <row r="156" spans="13:14" ht="14.25" customHeight="1" thickBot="1">
      <c r="M156" s="219">
        <v>4.5750000000000002</v>
      </c>
      <c r="N156" s="217">
        <v>0.50553999999999999</v>
      </c>
    </row>
    <row r="157" spans="13:14" ht="14.25" customHeight="1" thickBot="1">
      <c r="M157" s="219">
        <v>4.5999999999999996</v>
      </c>
      <c r="N157" s="217">
        <v>0.52359499999999992</v>
      </c>
    </row>
    <row r="158" spans="13:14" ht="14.25" customHeight="1" thickBot="1">
      <c r="M158" s="219">
        <v>4.625</v>
      </c>
      <c r="N158" s="217">
        <v>0.52359499999999992</v>
      </c>
    </row>
    <row r="159" spans="13:14" ht="14.25" customHeight="1" thickBot="1">
      <c r="M159" s="219">
        <v>4.6500000000000004</v>
      </c>
      <c r="N159" s="217">
        <v>0.52359499999999992</v>
      </c>
    </row>
    <row r="160" spans="13:14" ht="14.25" customHeight="1" thickBot="1">
      <c r="M160" s="219">
        <v>4.6749999999999998</v>
      </c>
      <c r="N160" s="217">
        <v>0.52359499999999992</v>
      </c>
    </row>
    <row r="161" spans="13:14" ht="14.25" customHeight="1" thickBot="1">
      <c r="M161" s="219">
        <v>4.7</v>
      </c>
      <c r="N161" s="217">
        <v>0.52359499999999992</v>
      </c>
    </row>
    <row r="162" spans="13:14" ht="14.25" customHeight="1" thickBot="1">
      <c r="M162" s="219">
        <v>4.7249999999999996</v>
      </c>
      <c r="N162" s="217">
        <v>0.52359499999999992</v>
      </c>
    </row>
    <row r="163" spans="13:14" ht="14.25" customHeight="1" thickBot="1">
      <c r="M163" s="219">
        <v>4.75</v>
      </c>
      <c r="N163" s="217">
        <v>0.52359499999999992</v>
      </c>
    </row>
    <row r="164" spans="13:14" ht="14.25" customHeight="1" thickBot="1">
      <c r="M164" s="219">
        <v>4.7750000000000004</v>
      </c>
      <c r="N164" s="217">
        <v>0.52359499999999992</v>
      </c>
    </row>
    <row r="165" spans="13:14" ht="14.25" customHeight="1" thickBot="1">
      <c r="M165" s="219">
        <v>4.8</v>
      </c>
      <c r="N165" s="217">
        <v>0.52359499999999992</v>
      </c>
    </row>
    <row r="166" spans="13:14" ht="14.25" customHeight="1" thickBot="1">
      <c r="M166" s="219">
        <v>4.8250000000000002</v>
      </c>
      <c r="N166" s="217">
        <v>0.52359499999999992</v>
      </c>
    </row>
    <row r="167" spans="13:14" ht="14.25" customHeight="1" thickBot="1">
      <c r="M167" s="219">
        <v>4.8499999999999996</v>
      </c>
      <c r="N167" s="217">
        <v>0.52359499999999992</v>
      </c>
    </row>
    <row r="168" spans="13:14" ht="14.25" customHeight="1" thickBot="1">
      <c r="M168" s="219">
        <v>4.875</v>
      </c>
      <c r="N168" s="217">
        <v>0.52359499999999992</v>
      </c>
    </row>
    <row r="169" spans="13:14" ht="14.25" customHeight="1" thickBot="1">
      <c r="M169" s="219">
        <v>4.9000000000000004</v>
      </c>
      <c r="N169" s="217">
        <v>0.52359499999999992</v>
      </c>
    </row>
    <row r="170" spans="13:14" ht="14.25" customHeight="1" thickBot="1">
      <c r="M170" s="219">
        <v>4.9249999999999998</v>
      </c>
      <c r="N170" s="217">
        <v>0.54164999999999996</v>
      </c>
    </row>
    <row r="171" spans="13:14" ht="14.25" customHeight="1" thickBot="1">
      <c r="M171" s="219">
        <v>4.95</v>
      </c>
      <c r="N171" s="217">
        <v>0.54164999999999996</v>
      </c>
    </row>
    <row r="172" spans="13:14" ht="14.25" customHeight="1" thickBot="1">
      <c r="M172" s="219">
        <v>4.9749999999999996</v>
      </c>
      <c r="N172" s="217">
        <v>0.54164999999999996</v>
      </c>
    </row>
    <row r="173" spans="13:14" ht="14.25" customHeight="1" thickBot="1">
      <c r="M173" s="219">
        <v>5</v>
      </c>
      <c r="N173" s="217">
        <v>0.54164999999999996</v>
      </c>
    </row>
    <row r="174" spans="13:14" ht="14.25" customHeight="1"/>
    <row r="175" spans="13:14" ht="14.25" customHeight="1"/>
    <row r="176" spans="13:14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2">
    <mergeCell ref="I14:J14"/>
    <mergeCell ref="E12:G12"/>
  </mergeCells>
  <pageMargins left="0.7" right="0.7" top="0.75" bottom="0.75" header="0" footer="0"/>
  <pageSetup scale="2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623"/>
  <sheetViews>
    <sheetView topLeftCell="A4" workbookViewId="0">
      <selection activeCell="D46" sqref="D46"/>
    </sheetView>
  </sheetViews>
  <sheetFormatPr defaultColWidth="14.28515625" defaultRowHeight="15" customHeight="1"/>
  <cols>
    <col min="1" max="1" width="38" customWidth="1"/>
    <col min="2" max="2" width="14.140625" customWidth="1"/>
    <col min="3" max="5" width="11.7109375" customWidth="1"/>
    <col min="6" max="6" width="14.140625" customWidth="1"/>
    <col min="7" max="13" width="11.7109375" customWidth="1"/>
    <col min="14" max="14" width="14.140625" customWidth="1"/>
    <col min="15" max="19" width="11.7109375" customWidth="1"/>
    <col min="20" max="20" width="14.140625" bestFit="1" customWidth="1"/>
    <col min="21" max="41" width="11.7109375" customWidth="1"/>
  </cols>
  <sheetData>
    <row r="1" spans="1:17" ht="15" customHeight="1">
      <c r="C1" s="328" t="s">
        <v>149</v>
      </c>
      <c r="D1" s="329"/>
      <c r="E1" s="329"/>
      <c r="F1" s="329"/>
      <c r="G1" s="329"/>
      <c r="J1" s="2" t="s">
        <v>5</v>
      </c>
      <c r="M1" s="78">
        <f>Inputs!B6</f>
        <v>0</v>
      </c>
    </row>
    <row r="2" spans="1:17" ht="15" customHeight="1" thickBot="1">
      <c r="C2" s="179" t="s">
        <v>150</v>
      </c>
      <c r="E2" s="128" t="s">
        <v>295</v>
      </c>
      <c r="G2" s="207" t="s">
        <v>296</v>
      </c>
      <c r="J2" s="2" t="s">
        <v>206</v>
      </c>
      <c r="M2" s="78">
        <f>age+Pricing!M4-1</f>
        <v>22</v>
      </c>
      <c r="N2" s="134" t="s">
        <v>158</v>
      </c>
    </row>
    <row r="3" spans="1:17" ht="15" customHeight="1">
      <c r="A3" s="3" t="s">
        <v>6</v>
      </c>
      <c r="C3" s="11" t="e">
        <f>NPV(Assms!K14,$B51:$AO51)</f>
        <v>#N/A</v>
      </c>
      <c r="E3" s="11" t="e">
        <f>NPV(Assms!$K$14,$B64:$AO64)</f>
        <v>#N/A</v>
      </c>
      <c r="G3" s="11" t="e">
        <f>NPV(Assms!$K$14,$B77:$AO77)</f>
        <v>#N/A</v>
      </c>
      <c r="J3" s="2" t="s">
        <v>8</v>
      </c>
      <c r="M3" s="78">
        <f>MIN(M1,M2)</f>
        <v>0</v>
      </c>
      <c r="N3" s="149" t="s">
        <v>168</v>
      </c>
    </row>
    <row r="4" spans="1:17" ht="15" customHeight="1">
      <c r="A4" s="130" t="s">
        <v>9</v>
      </c>
      <c r="C4" s="148" t="e">
        <f>NPV(Assms!$K$14,$C$48:$AO$48)+$B$48</f>
        <v>#N/A</v>
      </c>
      <c r="E4" s="148" t="e">
        <f>NPV(Assms!$K$14,$C$61:$AO$61)+$B$61</f>
        <v>#N/A</v>
      </c>
      <c r="G4" s="148" t="e">
        <f>NPV(Assms!$K$14,$C$74:$AO$74)+$B$74</f>
        <v>#N/A</v>
      </c>
      <c r="J4" s="133" t="s">
        <v>12</v>
      </c>
      <c r="K4" s="78"/>
      <c r="L4" s="78"/>
      <c r="M4" s="167">
        <f>Assms!B8</f>
        <v>23</v>
      </c>
    </row>
    <row r="5" spans="1:17" ht="15" customHeight="1">
      <c r="A5" s="3" t="s">
        <v>191</v>
      </c>
      <c r="C5" s="121" t="e">
        <f t="shared" ref="C5" si="0">(C3/C4)</f>
        <v>#N/A</v>
      </c>
      <c r="E5" s="121" t="e">
        <f>(E3/E4)</f>
        <v>#N/A</v>
      </c>
      <c r="G5" s="121" t="e">
        <f>(G3/G4)</f>
        <v>#N/A</v>
      </c>
      <c r="J5" s="162" t="s">
        <v>108</v>
      </c>
      <c r="M5">
        <f>age</f>
        <v>0</v>
      </c>
    </row>
    <row r="6" spans="1:17" ht="15" customHeight="1" thickBot="1">
      <c r="A6" s="248" t="s">
        <v>403</v>
      </c>
      <c r="C6" s="154" t="e">
        <f>C5/(1-Assms!$C$19)</f>
        <v>#N/A</v>
      </c>
      <c r="E6" s="154" t="e">
        <f>E5/(1-Assms!$C$19)</f>
        <v>#N/A</v>
      </c>
      <c r="G6" s="154" t="e">
        <f>G5/(1-Assms!$C$19)</f>
        <v>#N/A</v>
      </c>
      <c r="O6" t="s">
        <v>486</v>
      </c>
      <c r="P6" s="64">
        <v>0.06</v>
      </c>
    </row>
    <row r="7" spans="1:17" ht="15" customHeight="1" thickTop="1">
      <c r="A7" s="168" t="s">
        <v>179</v>
      </c>
      <c r="B7" s="126"/>
      <c r="C7" s="126" t="e">
        <f>Assms!$C$14+C33</f>
        <v>#N/A</v>
      </c>
      <c r="E7" s="126" t="e">
        <f>Assms!$C$14+E33</f>
        <v>#N/A</v>
      </c>
      <c r="G7" s="126" t="e">
        <f>Assms!$C$14+G33</f>
        <v>#N/A</v>
      </c>
      <c r="O7" t="s">
        <v>484</v>
      </c>
      <c r="P7" s="64">
        <f>(1+Assms!K12)^(1/12)-1</f>
        <v>4.8675505653430484E-3</v>
      </c>
      <c r="Q7" s="115"/>
    </row>
    <row r="8" spans="1:17" ht="15" customHeight="1" thickBot="1">
      <c r="A8" s="3" t="s">
        <v>180</v>
      </c>
      <c r="C8" s="121" t="e">
        <f>C6*C7/C4</f>
        <v>#N/A</v>
      </c>
      <c r="E8" s="121" t="e">
        <f>E6*E7/E4</f>
        <v>#N/A</v>
      </c>
      <c r="G8" s="121" t="e">
        <f>G6*G7/G4</f>
        <v>#N/A</v>
      </c>
    </row>
    <row r="9" spans="1:17" ht="15" customHeight="1">
      <c r="A9" s="3" t="s">
        <v>181</v>
      </c>
      <c r="C9" s="121" t="e">
        <f>C8*C7/C4</f>
        <v>#N/A</v>
      </c>
      <c r="E9" s="121" t="e">
        <f>E8*E7/E4</f>
        <v>#N/A</v>
      </c>
      <c r="G9" s="121" t="e">
        <f>G8*G7/G4</f>
        <v>#N/A</v>
      </c>
      <c r="J9" s="164"/>
      <c r="K9" s="257" t="s">
        <v>411</v>
      </c>
      <c r="L9" s="180" t="s">
        <v>200</v>
      </c>
      <c r="M9" s="180" t="s">
        <v>201</v>
      </c>
      <c r="N9" s="312" t="s">
        <v>516</v>
      </c>
      <c r="O9" s="297" t="s">
        <v>483</v>
      </c>
      <c r="P9" s="92">
        <f>NPV(P7,P11:P21)+P10</f>
        <v>1752.9858955006657</v>
      </c>
    </row>
    <row r="10" spans="1:17" ht="15" customHeight="1">
      <c r="A10" s="3" t="s">
        <v>182</v>
      </c>
      <c r="C10" s="121" t="e">
        <f>C9*C7/C4</f>
        <v>#N/A</v>
      </c>
      <c r="E10" s="121" t="e">
        <f>E9*E7/E4</f>
        <v>#N/A</v>
      </c>
      <c r="G10" s="121" t="e">
        <f>G9*G7/G4</f>
        <v>#N/A</v>
      </c>
      <c r="J10" s="181" t="s">
        <v>46</v>
      </c>
      <c r="K10" s="182" t="e">
        <f>I30</f>
        <v>#N/A</v>
      </c>
      <c r="L10" s="182" t="e">
        <f>K10*(1+K16)</f>
        <v>#N/A</v>
      </c>
      <c r="M10" s="182" t="e">
        <f>L10*(1+L16)</f>
        <v>#N/A</v>
      </c>
      <c r="N10" s="183" t="e">
        <f>M10*(1+M16)</f>
        <v>#N/A</v>
      </c>
      <c r="O10">
        <v>0</v>
      </c>
      <c r="P10">
        <v>150.01499999999999</v>
      </c>
    </row>
    <row r="11" spans="1:17" ht="15" customHeight="1">
      <c r="A11" s="3" t="s">
        <v>183</v>
      </c>
      <c r="C11" s="61" t="e">
        <f>C10*C7/C4</f>
        <v>#N/A</v>
      </c>
      <c r="E11" s="61" t="e">
        <f>E10*E7/E4</f>
        <v>#N/A</v>
      </c>
      <c r="G11" s="61" t="e">
        <f>G10*G7/G4</f>
        <v>#N/A</v>
      </c>
      <c r="J11" s="147" t="s">
        <v>164</v>
      </c>
      <c r="K11" s="184" t="e">
        <f>NPV(Assms!K14,C95:AO95)+B95</f>
        <v>#N/A</v>
      </c>
      <c r="L11" s="184" t="e">
        <f>'Alt1'!E1</f>
        <v>#N/A</v>
      </c>
      <c r="M11" s="184" t="e">
        <f>'Alt2'!E1</f>
        <v>#N/A</v>
      </c>
      <c r="N11" s="185" t="e">
        <f>'Alt3'!E1</f>
        <v>#N/A</v>
      </c>
      <c r="O11">
        <v>1</v>
      </c>
      <c r="P11">
        <f>$P$10</f>
        <v>150.01499999999999</v>
      </c>
    </row>
    <row r="12" spans="1:17" ht="15" customHeight="1">
      <c r="A12" s="3" t="s">
        <v>184</v>
      </c>
      <c r="C12" s="61" t="e">
        <f>C11*C7/C4</f>
        <v>#N/A</v>
      </c>
      <c r="E12" s="61" t="e">
        <f>E11*E7/E4</f>
        <v>#N/A</v>
      </c>
      <c r="G12" s="61" t="e">
        <f>G11*G7/G4</f>
        <v>#N/A</v>
      </c>
      <c r="J12" s="147" t="s">
        <v>163</v>
      </c>
      <c r="K12" s="186" t="e">
        <f>NPV(Assms!K14,B106:AO106)</f>
        <v>#N/A</v>
      </c>
      <c r="L12" s="184" t="e">
        <f>'Alt1'!E2</f>
        <v>#N/A</v>
      </c>
      <c r="M12" s="184" t="e">
        <f>'Alt2'!E2</f>
        <v>#N/A</v>
      </c>
      <c r="N12" s="185" t="e">
        <f>'Alt3'!E2</f>
        <v>#N/A</v>
      </c>
      <c r="O12">
        <v>2</v>
      </c>
      <c r="P12">
        <f t="shared" ref="P12:P21" si="1">$P$10</f>
        <v>150.01499999999999</v>
      </c>
    </row>
    <row r="13" spans="1:17" ht="15" customHeight="1">
      <c r="A13" s="3" t="s">
        <v>11</v>
      </c>
      <c r="C13" s="121" t="e">
        <f>C6+SUM(C8:C12)</f>
        <v>#N/A</v>
      </c>
      <c r="E13" s="121" t="e">
        <f>E6+SUM(E8:E12)</f>
        <v>#N/A</v>
      </c>
      <c r="G13" s="121" t="e">
        <f>G6+SUM(G8:G12)</f>
        <v>#N/A</v>
      </c>
      <c r="J13" s="313" t="s">
        <v>47</v>
      </c>
      <c r="K13" s="314" t="e">
        <f>K12/K11</f>
        <v>#N/A</v>
      </c>
      <c r="L13" s="314" t="e">
        <f>'Alt1'!E3</f>
        <v>#N/A</v>
      </c>
      <c r="M13" s="314" t="e">
        <f>'Alt2'!E3</f>
        <v>#N/A</v>
      </c>
      <c r="N13" s="315" t="e">
        <f>'Alt3'!E3</f>
        <v>#N/A</v>
      </c>
      <c r="O13">
        <v>3</v>
      </c>
      <c r="P13">
        <f t="shared" si="1"/>
        <v>150.01499999999999</v>
      </c>
    </row>
    <row r="14" spans="1:17" ht="15" customHeight="1" thickBot="1">
      <c r="A14" s="152" t="s">
        <v>185</v>
      </c>
      <c r="C14" s="153" t="e">
        <f>C13/(1-Assms!$K$18)</f>
        <v>#N/A</v>
      </c>
      <c r="E14" s="153" t="e">
        <f>E13/(1-Assms!$K$18)</f>
        <v>#N/A</v>
      </c>
      <c r="G14" s="153" t="e">
        <f>G13/(1-Assms!$K$18)</f>
        <v>#N/A</v>
      </c>
      <c r="J14" s="316" t="s">
        <v>405</v>
      </c>
      <c r="K14" s="317">
        <f>Assms!K16</f>
        <v>0.06</v>
      </c>
      <c r="L14" s="318">
        <f>Assms!K16</f>
        <v>0.06</v>
      </c>
      <c r="M14" s="318">
        <f>Assms!K16</f>
        <v>0.06</v>
      </c>
      <c r="N14" s="189"/>
      <c r="O14">
        <v>4</v>
      </c>
      <c r="P14">
        <f t="shared" si="1"/>
        <v>150.01499999999999</v>
      </c>
    </row>
    <row r="15" spans="1:17" ht="15" customHeight="1" thickTop="1">
      <c r="A15" s="254" t="s">
        <v>409</v>
      </c>
      <c r="B15" s="255"/>
      <c r="C15" s="256">
        <f>Assms!$C$31*Assms!$C$12</f>
        <v>127.5</v>
      </c>
      <c r="D15" s="255"/>
      <c r="E15" s="256">
        <f>Assms!$C$31*Assms!$C$12</f>
        <v>127.5</v>
      </c>
      <c r="F15" s="255"/>
      <c r="G15" s="256">
        <f>Assms!$C$31*Assms!$C$12</f>
        <v>127.5</v>
      </c>
      <c r="J15" s="190" t="s">
        <v>199</v>
      </c>
      <c r="K15" s="191" t="e">
        <f>K13-K14</f>
        <v>#N/A</v>
      </c>
      <c r="L15" s="191" t="e">
        <f>L13-L14</f>
        <v>#N/A</v>
      </c>
      <c r="M15" s="191" t="e">
        <f>M13-M14</f>
        <v>#N/A</v>
      </c>
      <c r="N15" s="189"/>
      <c r="O15">
        <v>5</v>
      </c>
      <c r="P15">
        <f t="shared" si="1"/>
        <v>150.01499999999999</v>
      </c>
    </row>
    <row r="16" spans="1:17" ht="15" customHeight="1" thickBot="1">
      <c r="A16" s="3" t="s">
        <v>181</v>
      </c>
      <c r="C16" s="253" t="e">
        <f>C15/C4</f>
        <v>#N/A</v>
      </c>
      <c r="E16" s="253" t="e">
        <f>E15/E4</f>
        <v>#N/A</v>
      </c>
      <c r="G16" s="253" t="e">
        <f>G15/G4</f>
        <v>#N/A</v>
      </c>
      <c r="J16" s="250" t="s">
        <v>407</v>
      </c>
      <c r="K16" s="251" t="e">
        <f>-K15*(1+Assms!$K$18)/(1-Assms!$K$13)</f>
        <v>#N/A</v>
      </c>
      <c r="L16" s="251" t="e">
        <f>-L15*(1+Assms!$K$18)/(1-Assms!$K$13)</f>
        <v>#N/A</v>
      </c>
      <c r="M16" s="251" t="e">
        <f>-M15*(1+Assms!$K$18)/(1-Assms!$K$13)</f>
        <v>#N/A</v>
      </c>
      <c r="N16" s="146"/>
      <c r="O16">
        <v>6</v>
      </c>
      <c r="P16">
        <f t="shared" si="1"/>
        <v>150.01499999999999</v>
      </c>
    </row>
    <row r="17" spans="1:16" ht="15" customHeight="1">
      <c r="A17" s="3" t="s">
        <v>182</v>
      </c>
      <c r="C17" s="253" t="e">
        <f>C16/C4</f>
        <v>#N/A</v>
      </c>
      <c r="E17" s="253" t="e">
        <f>E16/E4</f>
        <v>#N/A</v>
      </c>
      <c r="G17" s="253" t="e">
        <f>G16/G4</f>
        <v>#N/A</v>
      </c>
      <c r="O17">
        <v>7</v>
      </c>
      <c r="P17">
        <f t="shared" si="1"/>
        <v>150.01499999999999</v>
      </c>
    </row>
    <row r="18" spans="1:16" ht="15" customHeight="1">
      <c r="A18" s="3" t="s">
        <v>183</v>
      </c>
      <c r="C18" s="253" t="e">
        <f>C17/C4</f>
        <v>#N/A</v>
      </c>
      <c r="E18" s="253" t="e">
        <f>E17/E4</f>
        <v>#N/A</v>
      </c>
      <c r="G18" s="253" t="e">
        <f>G17/G4</f>
        <v>#N/A</v>
      </c>
      <c r="J18" s="249" t="s">
        <v>406</v>
      </c>
      <c r="O18">
        <v>8</v>
      </c>
      <c r="P18">
        <f t="shared" si="1"/>
        <v>150.01499999999999</v>
      </c>
    </row>
    <row r="19" spans="1:16" ht="15" customHeight="1" thickBot="1">
      <c r="A19" s="152" t="s">
        <v>410</v>
      </c>
      <c r="C19" s="153" t="e">
        <f>-SUM(C16:C18)/(1-Assms!$K$18)</f>
        <v>#N/A</v>
      </c>
      <c r="E19" s="153" t="e">
        <f>-SUM(E16:E18)/(1-Assms!$K$18)</f>
        <v>#N/A</v>
      </c>
      <c r="G19" s="153" t="e">
        <f>-SUM(G16:G18)/(1-Assms!$K$18)</f>
        <v>#N/A</v>
      </c>
      <c r="L19" s="81" t="s">
        <v>205</v>
      </c>
      <c r="M19" s="187" t="e">
        <f>'Alt3'!E5</f>
        <v>#N/A</v>
      </c>
      <c r="O19">
        <v>9</v>
      </c>
      <c r="P19">
        <f t="shared" si="1"/>
        <v>150.01499999999999</v>
      </c>
    </row>
    <row r="20" spans="1:16" ht="15" customHeight="1" thickTop="1">
      <c r="A20" s="3" t="s">
        <v>186</v>
      </c>
      <c r="C20" s="121" t="e">
        <f>(C14-C13)*(Assms!$C$14+C$33)/C4</f>
        <v>#N/A</v>
      </c>
      <c r="E20" s="121" t="e">
        <f>(E14-E13)*(Assms!$C$14+C$33)/E4</f>
        <v>#N/A</v>
      </c>
      <c r="G20" s="121" t="e">
        <f>(G14-G13)*(Assms!$C$14+E$33)/G4</f>
        <v>#N/A</v>
      </c>
      <c r="K20" s="78"/>
      <c r="L20" s="252" t="s">
        <v>408</v>
      </c>
      <c r="M20" s="126" t="e">
        <f>'Alt3'!E4</f>
        <v>#VALUE!</v>
      </c>
      <c r="O20">
        <v>10</v>
      </c>
      <c r="P20">
        <f t="shared" si="1"/>
        <v>150.01499999999999</v>
      </c>
    </row>
    <row r="21" spans="1:16" ht="15" customHeight="1">
      <c r="A21" s="3" t="s">
        <v>187</v>
      </c>
      <c r="C21" s="121" t="e">
        <f>C20*(Assms!$C$14+$B$33)/C4</f>
        <v>#N/A</v>
      </c>
      <c r="E21" s="121" t="e">
        <f>E20*(Assms!$C$14+$B$33)/E4</f>
        <v>#N/A</v>
      </c>
      <c r="G21" s="121" t="e">
        <f>G20*(Assms!$C$14+$B$33)/G4</f>
        <v>#N/A</v>
      </c>
      <c r="O21">
        <v>11</v>
      </c>
      <c r="P21">
        <f t="shared" si="1"/>
        <v>150.01499999999999</v>
      </c>
    </row>
    <row r="22" spans="1:16" ht="15" customHeight="1">
      <c r="A22" s="3" t="s">
        <v>188</v>
      </c>
      <c r="C22" s="121" t="e">
        <f>C21*(Assms!$C$14+$B$33)/C4</f>
        <v>#N/A</v>
      </c>
      <c r="E22" s="121" t="e">
        <f>E21*(Assms!$C$14+$B$33)/E4</f>
        <v>#N/A</v>
      </c>
      <c r="G22" s="121" t="e">
        <f>G21*(Assms!$C$14+$B$33)/G4</f>
        <v>#N/A</v>
      </c>
    </row>
    <row r="23" spans="1:16" ht="15" customHeight="1">
      <c r="A23" s="3" t="s">
        <v>189</v>
      </c>
      <c r="C23" s="121" t="e">
        <f>C22*(Assms!$C$14+$B$33)/C4</f>
        <v>#N/A</v>
      </c>
      <c r="E23" s="121" t="e">
        <f>E22*(Assms!$C$14+$B$33)/E4</f>
        <v>#N/A</v>
      </c>
      <c r="G23" s="121" t="e">
        <f>G22*(Assms!$C$14+$B$33)/G4</f>
        <v>#N/A</v>
      </c>
      <c r="J23" t="s">
        <v>482</v>
      </c>
      <c r="M23" s="94" t="e">
        <f>N10*P24/12</f>
        <v>#N/A</v>
      </c>
      <c r="N23" s="74"/>
      <c r="O23" t="s">
        <v>485</v>
      </c>
      <c r="P23">
        <v>146.08000000000001</v>
      </c>
    </row>
    <row r="24" spans="1:16" ht="15" customHeight="1" thickBot="1">
      <c r="A24" s="151" t="s">
        <v>178</v>
      </c>
      <c r="C24" s="155" t="e">
        <f>C14+C19+SUM(C20:C23)</f>
        <v>#N/A</v>
      </c>
      <c r="E24" s="155" t="e">
        <f>E14+E19+SUM(E20:E23)</f>
        <v>#N/A</v>
      </c>
      <c r="G24" s="155" t="e">
        <f>G14+G19+SUM(G20:G23)</f>
        <v>#N/A</v>
      </c>
      <c r="O24" t="s">
        <v>487</v>
      </c>
      <c r="P24">
        <f>P21/P23</f>
        <v>1.0269372946330775</v>
      </c>
    </row>
    <row r="25" spans="1:16" ht="15" customHeight="1" thickTop="1">
      <c r="A25" s="150" t="s">
        <v>190</v>
      </c>
      <c r="C25" s="11" t="e">
        <f>(NPV(Assms!$K$14,$C$53:$AO$53)+$B$53)/C4</f>
        <v>#N/A</v>
      </c>
      <c r="E25" s="11" t="e">
        <f>(NPV(Assms!$K$14,$C$66:$AO$66)+$B$66)/E4</f>
        <v>#N/A</v>
      </c>
      <c r="G25" s="11" t="e">
        <f>(NPV(Assms!$K$14,$C$79:$AO$79)+$B$79)/G4</f>
        <v>#N/A</v>
      </c>
      <c r="K25" s="94"/>
    </row>
    <row r="26" spans="1:16" ht="15" customHeight="1">
      <c r="A26" s="150" t="s">
        <v>173</v>
      </c>
      <c r="C26" s="121" t="e">
        <f>(C25*Assms!$C$14)*(1+C$33+Assms!$C$19)/C$4</f>
        <v>#N/A</v>
      </c>
      <c r="E26" s="121" t="e">
        <f>(E25*Assms!$C$14)*(1+C$33+Assms!$C$19)/E$4</f>
        <v>#N/A</v>
      </c>
      <c r="G26" s="121" t="e">
        <f>(G25*Assms!$C$14)*(1+E$33+Assms!$C$19)/G$4</f>
        <v>#N/A</v>
      </c>
      <c r="O26" s="94"/>
    </row>
    <row r="27" spans="1:16" ht="15" customHeight="1">
      <c r="A27" s="150" t="s">
        <v>174</v>
      </c>
      <c r="C27" s="121" t="e">
        <f>(C26*Assms!$C$14)*(1+C$33+Assms!$C$19)/C$4</f>
        <v>#N/A</v>
      </c>
      <c r="E27" s="121" t="e">
        <f>(E26*Assms!$C$14)*(1+C$33+Assms!$C$19)/E$4</f>
        <v>#N/A</v>
      </c>
      <c r="G27" s="121" t="e">
        <f>(G26*Assms!$C$14)*(1+E$33+Assms!$C$19)/G$4</f>
        <v>#N/A</v>
      </c>
    </row>
    <row r="28" spans="1:16" ht="15" customHeight="1">
      <c r="A28" s="150" t="s">
        <v>175</v>
      </c>
      <c r="C28" s="121" t="e">
        <f>(C27*Assms!$C$14)*(1+C$33+Assms!$C$19)/C$4</f>
        <v>#N/A</v>
      </c>
      <c r="E28" s="121" t="e">
        <f>(E27*Assms!$C$14)*(1+C$33+Assms!$C$19)/E$4</f>
        <v>#N/A</v>
      </c>
      <c r="G28" s="121" t="e">
        <f>(G27*Assms!$C$14)*(1+E$33+Assms!$C$19)/G$4</f>
        <v>#N/A</v>
      </c>
      <c r="H28" s="163" t="s">
        <v>204</v>
      </c>
      <c r="I28" s="296" t="s">
        <v>481</v>
      </c>
      <c r="J28" s="330" t="s">
        <v>258</v>
      </c>
      <c r="K28" s="331"/>
      <c r="L28" s="331"/>
      <c r="M28" s="331"/>
      <c r="N28" s="331"/>
    </row>
    <row r="29" spans="1:16" ht="15" customHeight="1">
      <c r="A29" s="150" t="s">
        <v>176</v>
      </c>
      <c r="C29" s="121" t="e">
        <f>(C28*Assms!$C$14)*(1+C$33+Assms!$C$19)/C$4</f>
        <v>#N/A</v>
      </c>
      <c r="E29" s="121" t="e">
        <f>(E28*Assms!$C$14)*(1+C$33+Assms!$C$19)/E$4</f>
        <v>#N/A</v>
      </c>
      <c r="G29" s="121" t="e">
        <f>(G28*Assms!$C$14)*(1+E$33+Assms!$C$19)/G$4</f>
        <v>#N/A</v>
      </c>
      <c r="H29" s="163" t="s">
        <v>46</v>
      </c>
      <c r="I29" s="296" t="s">
        <v>46</v>
      </c>
      <c r="J29" s="331"/>
      <c r="K29" s="331"/>
      <c r="L29" s="331"/>
      <c r="M29" s="331"/>
      <c r="N29" s="331"/>
    </row>
    <row r="30" spans="1:16" ht="15" customHeight="1" thickBot="1">
      <c r="A30" s="151" t="s">
        <v>177</v>
      </c>
      <c r="C30" s="154" t="e">
        <f>SUM(C24:C29)</f>
        <v>#N/A</v>
      </c>
      <c r="E30" s="154" t="e">
        <f>SUM(E24:E29)</f>
        <v>#N/A</v>
      </c>
      <c r="G30" s="154" t="e">
        <f>SUM(G24:G29)</f>
        <v>#N/A</v>
      </c>
      <c r="H30" s="121" t="e">
        <f>G30</f>
        <v>#N/A</v>
      </c>
      <c r="I30" s="121" t="e">
        <f>IF(J30="Yes",0,G30)</f>
        <v>#N/A</v>
      </c>
      <c r="J30" s="172" t="str">
        <f>IF(SUM(Assms!B6:AO6)=0,"Yes","No")</f>
        <v>No</v>
      </c>
    </row>
    <row r="31" spans="1:16" ht="15" customHeight="1" thickTop="1">
      <c r="A31" s="3"/>
      <c r="C31" s="121"/>
      <c r="D31" s="121"/>
      <c r="E31" s="286" t="e">
        <f>E30/C30-1</f>
        <v>#N/A</v>
      </c>
      <c r="F31" s="121"/>
      <c r="G31" s="286" t="e">
        <f>G30/E30-1</f>
        <v>#N/A</v>
      </c>
      <c r="H31" s="121"/>
    </row>
    <row r="33" spans="1:41" ht="15" customHeight="1">
      <c r="A33" s="95" t="s">
        <v>10</v>
      </c>
      <c r="B33" s="96"/>
      <c r="C33" s="284" t="e">
        <f>DACtax!K3</f>
        <v>#N/A</v>
      </c>
      <c r="E33" s="234" t="e">
        <f>C33</f>
        <v>#N/A</v>
      </c>
      <c r="G33" s="234" t="e">
        <f>C33</f>
        <v>#N/A</v>
      </c>
    </row>
    <row r="34" spans="1:41" ht="15" customHeight="1">
      <c r="C34" s="64"/>
      <c r="D34" s="64"/>
      <c r="E34" s="64"/>
      <c r="F34" s="64"/>
      <c r="G34" s="64"/>
      <c r="H34" s="64"/>
    </row>
    <row r="35" spans="1:41" ht="14.25" customHeight="1">
      <c r="A35" s="2" t="s">
        <v>0</v>
      </c>
      <c r="B35" s="2">
        <v>1</v>
      </c>
      <c r="C35" s="2">
        <f t="shared" ref="C35:AO36" si="2">B35+1</f>
        <v>2</v>
      </c>
      <c r="D35" s="2">
        <f t="shared" si="2"/>
        <v>3</v>
      </c>
      <c r="E35" s="2">
        <f t="shared" si="2"/>
        <v>4</v>
      </c>
      <c r="F35" s="2">
        <f t="shared" si="2"/>
        <v>5</v>
      </c>
      <c r="G35" s="2">
        <f t="shared" si="2"/>
        <v>6</v>
      </c>
      <c r="H35" s="2">
        <f t="shared" si="2"/>
        <v>7</v>
      </c>
      <c r="I35" s="2">
        <f t="shared" si="2"/>
        <v>8</v>
      </c>
      <c r="J35" s="2">
        <f t="shared" si="2"/>
        <v>9</v>
      </c>
      <c r="K35" s="2">
        <f t="shared" si="2"/>
        <v>10</v>
      </c>
      <c r="L35" s="2">
        <f t="shared" si="2"/>
        <v>11</v>
      </c>
      <c r="M35" s="2">
        <f t="shared" si="2"/>
        <v>12</v>
      </c>
      <c r="N35" s="2">
        <f t="shared" si="2"/>
        <v>13</v>
      </c>
      <c r="O35" s="2">
        <f t="shared" si="2"/>
        <v>14</v>
      </c>
      <c r="P35" s="2">
        <f t="shared" si="2"/>
        <v>15</v>
      </c>
      <c r="Q35" s="2">
        <f t="shared" si="2"/>
        <v>16</v>
      </c>
      <c r="R35" s="2">
        <f t="shared" si="2"/>
        <v>17</v>
      </c>
      <c r="S35" s="2">
        <f t="shared" si="2"/>
        <v>18</v>
      </c>
      <c r="T35" s="2">
        <f t="shared" si="2"/>
        <v>19</v>
      </c>
      <c r="U35" s="2">
        <f t="shared" si="2"/>
        <v>20</v>
      </c>
      <c r="V35" s="2">
        <f t="shared" si="2"/>
        <v>21</v>
      </c>
      <c r="W35" s="2">
        <f t="shared" si="2"/>
        <v>22</v>
      </c>
      <c r="X35" s="2">
        <f t="shared" si="2"/>
        <v>23</v>
      </c>
      <c r="Y35" s="2">
        <f t="shared" si="2"/>
        <v>24</v>
      </c>
      <c r="Z35" s="2">
        <f t="shared" si="2"/>
        <v>25</v>
      </c>
      <c r="AA35" s="2">
        <f t="shared" si="2"/>
        <v>26</v>
      </c>
      <c r="AB35" s="2">
        <f t="shared" si="2"/>
        <v>27</v>
      </c>
      <c r="AC35" s="2">
        <f t="shared" si="2"/>
        <v>28</v>
      </c>
      <c r="AD35" s="2">
        <f t="shared" si="2"/>
        <v>29</v>
      </c>
      <c r="AE35" s="2">
        <f t="shared" si="2"/>
        <v>30</v>
      </c>
      <c r="AF35" s="2">
        <f t="shared" si="2"/>
        <v>31</v>
      </c>
      <c r="AG35" s="2">
        <f t="shared" si="2"/>
        <v>32</v>
      </c>
      <c r="AH35" s="2">
        <f t="shared" si="2"/>
        <v>33</v>
      </c>
      <c r="AI35" s="2">
        <f t="shared" si="2"/>
        <v>34</v>
      </c>
      <c r="AJ35" s="2">
        <f t="shared" si="2"/>
        <v>35</v>
      </c>
      <c r="AK35" s="2">
        <f t="shared" si="2"/>
        <v>36</v>
      </c>
      <c r="AL35" s="2">
        <f t="shared" si="2"/>
        <v>37</v>
      </c>
      <c r="AM35" s="2">
        <f t="shared" si="2"/>
        <v>38</v>
      </c>
      <c r="AN35" s="2">
        <f t="shared" si="2"/>
        <v>39</v>
      </c>
      <c r="AO35" s="2">
        <f t="shared" si="2"/>
        <v>40</v>
      </c>
    </row>
    <row r="36" spans="1:41" ht="14.25" customHeight="1">
      <c r="A36" s="2" t="s">
        <v>13</v>
      </c>
      <c r="B36" s="2">
        <f>age</f>
        <v>0</v>
      </c>
      <c r="C36" s="2">
        <f>B36+1</f>
        <v>1</v>
      </c>
      <c r="D36" s="2">
        <f t="shared" si="2"/>
        <v>2</v>
      </c>
      <c r="E36" s="2">
        <f t="shared" si="2"/>
        <v>3</v>
      </c>
      <c r="F36" s="2">
        <f t="shared" si="2"/>
        <v>4</v>
      </c>
      <c r="G36" s="2">
        <f t="shared" si="2"/>
        <v>5</v>
      </c>
      <c r="H36" s="2">
        <f t="shared" si="2"/>
        <v>6</v>
      </c>
      <c r="I36" s="2">
        <f t="shared" si="2"/>
        <v>7</v>
      </c>
      <c r="J36" s="2">
        <f t="shared" si="2"/>
        <v>8</v>
      </c>
      <c r="K36" s="2">
        <f t="shared" si="2"/>
        <v>9</v>
      </c>
      <c r="L36" s="2">
        <f t="shared" si="2"/>
        <v>10</v>
      </c>
      <c r="M36" s="2">
        <f t="shared" si="2"/>
        <v>11</v>
      </c>
      <c r="N36" s="2">
        <f t="shared" si="2"/>
        <v>12</v>
      </c>
      <c r="O36" s="2">
        <f t="shared" si="2"/>
        <v>13</v>
      </c>
      <c r="P36" s="2">
        <f t="shared" si="2"/>
        <v>14</v>
      </c>
      <c r="Q36" s="2">
        <f t="shared" si="2"/>
        <v>15</v>
      </c>
      <c r="R36" s="2">
        <f t="shared" si="2"/>
        <v>16</v>
      </c>
      <c r="S36" s="2">
        <f t="shared" si="2"/>
        <v>17</v>
      </c>
      <c r="T36" s="2">
        <f t="shared" si="2"/>
        <v>18</v>
      </c>
      <c r="U36" s="2">
        <f t="shared" si="2"/>
        <v>19</v>
      </c>
      <c r="V36" s="2">
        <f t="shared" si="2"/>
        <v>20</v>
      </c>
      <c r="W36" s="2">
        <f t="shared" si="2"/>
        <v>21</v>
      </c>
      <c r="X36" s="2">
        <f t="shared" si="2"/>
        <v>22</v>
      </c>
      <c r="Y36" s="2">
        <f t="shared" si="2"/>
        <v>23</v>
      </c>
      <c r="Z36" s="2">
        <f t="shared" si="2"/>
        <v>24</v>
      </c>
      <c r="AA36" s="2">
        <f t="shared" si="2"/>
        <v>25</v>
      </c>
      <c r="AB36" s="2">
        <f t="shared" si="2"/>
        <v>26</v>
      </c>
      <c r="AC36" s="2">
        <f t="shared" si="2"/>
        <v>27</v>
      </c>
      <c r="AD36" s="2">
        <f t="shared" si="2"/>
        <v>28</v>
      </c>
      <c r="AE36" s="2">
        <f t="shared" si="2"/>
        <v>29</v>
      </c>
      <c r="AF36" s="2">
        <f t="shared" si="2"/>
        <v>30</v>
      </c>
      <c r="AG36" s="2">
        <f t="shared" si="2"/>
        <v>31</v>
      </c>
      <c r="AH36" s="2">
        <f t="shared" si="2"/>
        <v>32</v>
      </c>
      <c r="AI36" s="2">
        <f t="shared" si="2"/>
        <v>33</v>
      </c>
      <c r="AJ36" s="2">
        <f t="shared" si="2"/>
        <v>34</v>
      </c>
      <c r="AK36" s="2">
        <f t="shared" si="2"/>
        <v>35</v>
      </c>
      <c r="AL36" s="2">
        <f t="shared" si="2"/>
        <v>36</v>
      </c>
      <c r="AM36" s="2">
        <f t="shared" si="2"/>
        <v>37</v>
      </c>
      <c r="AN36" s="2">
        <f t="shared" si="2"/>
        <v>38</v>
      </c>
      <c r="AO36" s="2">
        <f t="shared" si="2"/>
        <v>39</v>
      </c>
    </row>
    <row r="37" spans="1:41" ht="14.25" customHeight="1">
      <c r="A37" s="2" t="s">
        <v>14</v>
      </c>
      <c r="B37">
        <v>1</v>
      </c>
      <c r="C37">
        <f>IF(C39&gt;0,1,0)</f>
        <v>1</v>
      </c>
      <c r="D37">
        <f t="shared" ref="D37:AO37" si="3">IF(D39&gt;0,1,0)</f>
        <v>1</v>
      </c>
      <c r="E37">
        <f t="shared" si="3"/>
        <v>1</v>
      </c>
      <c r="F37">
        <f t="shared" si="3"/>
        <v>1</v>
      </c>
      <c r="G37">
        <f t="shared" si="3"/>
        <v>1</v>
      </c>
      <c r="H37">
        <f t="shared" si="3"/>
        <v>1</v>
      </c>
      <c r="I37">
        <f t="shared" si="3"/>
        <v>1</v>
      </c>
      <c r="J37">
        <f t="shared" si="3"/>
        <v>1</v>
      </c>
      <c r="K37">
        <f t="shared" si="3"/>
        <v>1</v>
      </c>
      <c r="L37">
        <f t="shared" si="3"/>
        <v>1</v>
      </c>
      <c r="M37">
        <f t="shared" si="3"/>
        <v>1</v>
      </c>
      <c r="N37">
        <f t="shared" si="3"/>
        <v>1</v>
      </c>
      <c r="O37">
        <f t="shared" si="3"/>
        <v>1</v>
      </c>
      <c r="P37">
        <f t="shared" si="3"/>
        <v>1</v>
      </c>
      <c r="Q37">
        <f t="shared" si="3"/>
        <v>1</v>
      </c>
      <c r="R37">
        <f t="shared" si="3"/>
        <v>1</v>
      </c>
      <c r="S37">
        <f t="shared" si="3"/>
        <v>1</v>
      </c>
      <c r="T37">
        <f t="shared" si="3"/>
        <v>1</v>
      </c>
      <c r="U37">
        <f t="shared" si="3"/>
        <v>1</v>
      </c>
      <c r="V37">
        <f t="shared" si="3"/>
        <v>1</v>
      </c>
      <c r="W37">
        <f t="shared" si="3"/>
        <v>1</v>
      </c>
      <c r="X37">
        <f t="shared" si="3"/>
        <v>1</v>
      </c>
      <c r="Y37">
        <f t="shared" si="3"/>
        <v>0</v>
      </c>
      <c r="Z37">
        <f t="shared" si="3"/>
        <v>0</v>
      </c>
      <c r="AA37">
        <f t="shared" si="3"/>
        <v>0</v>
      </c>
      <c r="AB37">
        <f t="shared" si="3"/>
        <v>0</v>
      </c>
      <c r="AC37">
        <f t="shared" si="3"/>
        <v>0</v>
      </c>
      <c r="AD37">
        <f t="shared" si="3"/>
        <v>0</v>
      </c>
      <c r="AE37">
        <f t="shared" si="3"/>
        <v>0</v>
      </c>
      <c r="AF37">
        <f t="shared" si="3"/>
        <v>0</v>
      </c>
      <c r="AG37">
        <f t="shared" si="3"/>
        <v>0</v>
      </c>
      <c r="AH37">
        <f t="shared" si="3"/>
        <v>0</v>
      </c>
      <c r="AI37">
        <f t="shared" si="3"/>
        <v>0</v>
      </c>
      <c r="AJ37">
        <f t="shared" si="3"/>
        <v>0</v>
      </c>
      <c r="AK37">
        <f t="shared" si="3"/>
        <v>0</v>
      </c>
      <c r="AL37">
        <f t="shared" si="3"/>
        <v>0</v>
      </c>
      <c r="AM37">
        <f t="shared" si="3"/>
        <v>0</v>
      </c>
      <c r="AN37">
        <f t="shared" si="3"/>
        <v>0</v>
      </c>
      <c r="AO37">
        <f t="shared" si="3"/>
        <v>0</v>
      </c>
    </row>
    <row r="38" spans="1:41" ht="14.25" customHeight="1">
      <c r="A38" s="2" t="s">
        <v>15</v>
      </c>
      <c r="B38" s="10">
        <v>1</v>
      </c>
      <c r="C38" s="10">
        <f>B38*(1+Assms!C23)</f>
        <v>1.02</v>
      </c>
      <c r="D38" s="10">
        <f>C38*(1+Assms!C23)</f>
        <v>1.0404</v>
      </c>
      <c r="E38" s="10">
        <f>D38*(1+Assms!C23)</f>
        <v>1.0612079999999999</v>
      </c>
      <c r="F38" s="10">
        <f>E38*(1+Assms!C23)</f>
        <v>1.08243216</v>
      </c>
      <c r="G38" s="10">
        <f>F38*(1+Assms!C23)</f>
        <v>1.1040808032</v>
      </c>
      <c r="H38" s="10">
        <f>G38*(1+Assms!C23)</f>
        <v>1.1261624192640001</v>
      </c>
      <c r="I38" s="10">
        <f>H38*(1+Assms!C23)</f>
        <v>1.14868566764928</v>
      </c>
      <c r="J38" s="10">
        <f>I38*(1+Assms!C23)</f>
        <v>1.1716593810022657</v>
      </c>
      <c r="K38" s="10">
        <f>J38*(1+Assms!C23)</f>
        <v>1.1950925686223111</v>
      </c>
      <c r="L38" s="10">
        <f>K38*(1+Assms!C23)</f>
        <v>1.2189944199947573</v>
      </c>
      <c r="M38" s="10">
        <f>L38*(1+Assms!C23)</f>
        <v>1.2433743083946525</v>
      </c>
      <c r="N38" s="10">
        <f>M38*(1+Assms!C23)</f>
        <v>1.2682417945625455</v>
      </c>
      <c r="O38" s="10">
        <f>N38*(1+Assms!C23)</f>
        <v>1.2936066304537963</v>
      </c>
      <c r="P38" s="10">
        <f>O38*(1+Assms!C23)</f>
        <v>1.3194787630628724</v>
      </c>
      <c r="Q38" s="10">
        <f>P38*(1+Assms!C23)</f>
        <v>1.3458683383241299</v>
      </c>
      <c r="R38" s="10">
        <f>Q38*(1+Assms!C23)</f>
        <v>1.3727857050906125</v>
      </c>
      <c r="S38" s="10">
        <f>R38*(1+Assms!C23)</f>
        <v>1.4002414191924248</v>
      </c>
      <c r="T38" s="10">
        <f>S38*(1+Assms!C23)</f>
        <v>1.4282462475762734</v>
      </c>
      <c r="U38" s="10">
        <f>T38*(1+Assms!C23)</f>
        <v>1.4568111725277988</v>
      </c>
      <c r="V38" s="10">
        <f>U38*(1+Assms!C23)</f>
        <v>1.4859473959783549</v>
      </c>
      <c r="W38" s="10">
        <f>V38*(1+Assms!C23)</f>
        <v>1.5156663438979221</v>
      </c>
      <c r="X38" s="10">
        <f>W38*(1+Assms!C23)</f>
        <v>1.5459796707758806</v>
      </c>
      <c r="Y38" s="10">
        <f>X38*(1+Assms!C23)</f>
        <v>1.5768992641913981</v>
      </c>
      <c r="Z38" s="10">
        <f>Y38*(1+Assms!C23)</f>
        <v>1.6084372494752261</v>
      </c>
      <c r="AA38" s="10">
        <f>Z38*(1+Assms!C23)</f>
        <v>1.6406059944647307</v>
      </c>
      <c r="AB38" s="10">
        <f>AA38*(1+Assms!C23)</f>
        <v>1.6734181143540252</v>
      </c>
      <c r="AC38" s="10">
        <f>AB38*(1+Assms!C23)</f>
        <v>1.7068864766411058</v>
      </c>
      <c r="AD38" s="10">
        <f>AC38*(1+Assms!C23)</f>
        <v>1.7410242061739281</v>
      </c>
      <c r="AE38" s="10">
        <f>AD38*(1+Assms!C23)</f>
        <v>1.7758446902974065</v>
      </c>
      <c r="AF38" s="10">
        <f>AE38*(1+Assms!C23)</f>
        <v>1.8113615841033548</v>
      </c>
      <c r="AG38" s="10">
        <f>AF38*(1+Assms!C23)</f>
        <v>1.8475888157854219</v>
      </c>
      <c r="AH38" s="10">
        <f>AG38*(1+Assms!C23)</f>
        <v>1.8845405921011305</v>
      </c>
      <c r="AI38" s="10">
        <f>AH38*(1+Assms!C23)</f>
        <v>1.9222314039431532</v>
      </c>
      <c r="AJ38" s="10">
        <f>AI38*(1+Assms!C23)</f>
        <v>1.9606760320220162</v>
      </c>
      <c r="AK38" s="10">
        <f>AJ38*(1+Assms!C23)</f>
        <v>1.9998895526624565</v>
      </c>
      <c r="AL38" s="10">
        <f>AK38*(1+Assms!C23)</f>
        <v>2.0398873437157055</v>
      </c>
      <c r="AM38" s="10">
        <f>AL38*(1+Assms!C23)</f>
        <v>2.0806850905900198</v>
      </c>
      <c r="AN38" s="10">
        <f>AM38*(1+Assms!C23)</f>
        <v>2.1222987924018204</v>
      </c>
      <c r="AO38" s="10">
        <f>AN38*(1+Assms!C23)</f>
        <v>2.1647447682498568</v>
      </c>
    </row>
    <row r="39" spans="1:41" ht="14.25" customHeight="1">
      <c r="A39" t="s">
        <v>26</v>
      </c>
      <c r="B39" s="11">
        <f>Assms!B6</f>
        <v>842000</v>
      </c>
      <c r="C39" s="11">
        <f>Assms!C6</f>
        <v>837000</v>
      </c>
      <c r="D39" s="11">
        <f>Assms!D6</f>
        <v>830000</v>
      </c>
      <c r="E39" s="11">
        <f>Assms!E6</f>
        <v>821000</v>
      </c>
      <c r="F39" s="11">
        <f>Assms!F6</f>
        <v>811000</v>
      </c>
      <c r="G39" s="11">
        <f>Assms!G6</f>
        <v>798000</v>
      </c>
      <c r="H39" s="11">
        <f>Assms!H6</f>
        <v>784000</v>
      </c>
      <c r="I39" s="11">
        <f>Assms!I6</f>
        <v>767000</v>
      </c>
      <c r="J39" s="11">
        <f>Assms!J6</f>
        <v>747000</v>
      </c>
      <c r="K39" s="11">
        <f>Assms!K6</f>
        <v>725000</v>
      </c>
      <c r="L39" s="11">
        <f>Assms!L6</f>
        <v>699000</v>
      </c>
      <c r="M39" s="11">
        <f>Assms!M6</f>
        <v>671000</v>
      </c>
      <c r="N39" s="11">
        <f>Assms!N6</f>
        <v>639000</v>
      </c>
      <c r="O39" s="11">
        <f>Assms!O6</f>
        <v>604000</v>
      </c>
      <c r="P39" s="11">
        <f>Assms!P6</f>
        <v>565000</v>
      </c>
      <c r="Q39" s="11">
        <f>Assms!Q6</f>
        <v>522000</v>
      </c>
      <c r="R39" s="11">
        <f>Assms!R6</f>
        <v>475000</v>
      </c>
      <c r="S39" s="11">
        <f>Assms!S6</f>
        <v>423000</v>
      </c>
      <c r="T39" s="11">
        <f>Assms!T6</f>
        <v>367000</v>
      </c>
      <c r="U39" s="11">
        <f>Assms!U6</f>
        <v>305000</v>
      </c>
      <c r="V39" s="11">
        <f>Assms!V6</f>
        <v>238000</v>
      </c>
      <c r="W39" s="11">
        <f>Assms!W6</f>
        <v>165000</v>
      </c>
      <c r="X39" s="11">
        <f>Assms!X6</f>
        <v>86000</v>
      </c>
      <c r="Y39" s="11">
        <f>Assms!Y6</f>
        <v>0</v>
      </c>
      <c r="Z39" s="11">
        <f>Assms!Z6</f>
        <v>0</v>
      </c>
      <c r="AA39" s="11">
        <f>Assms!AA6</f>
        <v>0</v>
      </c>
      <c r="AB39" s="11">
        <f>Assms!AB6</f>
        <v>0</v>
      </c>
      <c r="AC39" s="11">
        <f>Assms!AC6</f>
        <v>0</v>
      </c>
      <c r="AD39" s="11">
        <f>Assms!AD6</f>
        <v>0</v>
      </c>
      <c r="AE39" s="11">
        <f>Assms!AE6</f>
        <v>0</v>
      </c>
      <c r="AF39" s="11">
        <f>Assms!AF6</f>
        <v>0</v>
      </c>
      <c r="AG39" s="11">
        <f>Assms!AG6</f>
        <v>0</v>
      </c>
      <c r="AH39" s="11">
        <f>Assms!AH6</f>
        <v>0</v>
      </c>
      <c r="AI39" s="11">
        <f>Assms!AI6</f>
        <v>0</v>
      </c>
      <c r="AJ39" s="11">
        <f>Assms!AJ6</f>
        <v>0</v>
      </c>
      <c r="AK39" s="11">
        <f>Assms!AK6</f>
        <v>0</v>
      </c>
      <c r="AL39" s="11">
        <f>Assms!AL6</f>
        <v>0</v>
      </c>
      <c r="AM39" s="11">
        <f>Assms!AM6</f>
        <v>0</v>
      </c>
      <c r="AN39" s="11">
        <f>Assms!AN6</f>
        <v>0</v>
      </c>
      <c r="AO39" s="11">
        <f>Assms!AO6</f>
        <v>0</v>
      </c>
    </row>
    <row r="40" spans="1:41" ht="14.25" customHeight="1">
      <c r="A40" s="2" t="s">
        <v>382</v>
      </c>
      <c r="B40" s="30" t="e">
        <f>PriceQx!$B3/1000</f>
        <v>#N/A</v>
      </c>
      <c r="C40" s="30" t="e">
        <f>PriceQx!$B4/1000</f>
        <v>#N/A</v>
      </c>
      <c r="D40" s="30" t="e">
        <f>PriceQx!$B5/1000</f>
        <v>#N/A</v>
      </c>
      <c r="E40" s="30" t="e">
        <f>PriceQx!$B6/1000</f>
        <v>#N/A</v>
      </c>
      <c r="F40" s="30" t="e">
        <f>PriceQx!$B7/1000</f>
        <v>#N/A</v>
      </c>
      <c r="G40" s="30" t="e">
        <f>PriceQx!$B8/1000</f>
        <v>#N/A</v>
      </c>
      <c r="H40" s="30" t="e">
        <f>PriceQx!$B9/1000</f>
        <v>#N/A</v>
      </c>
      <c r="I40" s="30" t="e">
        <f>PriceQx!$B10/1000</f>
        <v>#N/A</v>
      </c>
      <c r="J40" s="30" t="e">
        <f>PriceQx!$B11/1000</f>
        <v>#N/A</v>
      </c>
      <c r="K40" s="30" t="e">
        <f>PriceQx!$B12/1000</f>
        <v>#N/A</v>
      </c>
      <c r="L40" s="30" t="e">
        <f>PriceQx!$B13/1000</f>
        <v>#N/A</v>
      </c>
      <c r="M40" s="30" t="e">
        <f>PriceQx!$B14/1000</f>
        <v>#N/A</v>
      </c>
      <c r="N40" s="30" t="e">
        <f>PriceQx!$B15/1000</f>
        <v>#N/A</v>
      </c>
      <c r="O40" s="30" t="e">
        <f>PriceQx!$B16/1000</f>
        <v>#N/A</v>
      </c>
      <c r="P40" s="30" t="e">
        <f>PriceQx!$B17/1000</f>
        <v>#N/A</v>
      </c>
      <c r="Q40" s="30" t="e">
        <f>PriceQx!$B18/1000</f>
        <v>#N/A</v>
      </c>
      <c r="R40" s="30" t="e">
        <f>PriceQx!$B19/1000</f>
        <v>#N/A</v>
      </c>
      <c r="S40" s="30" t="e">
        <f>PriceQx!$B20/1000</f>
        <v>#N/A</v>
      </c>
      <c r="T40" s="30" t="e">
        <f>PriceQx!$B21/1000</f>
        <v>#N/A</v>
      </c>
      <c r="U40" s="30" t="e">
        <f>PriceQx!$B22/1000</f>
        <v>#N/A</v>
      </c>
      <c r="V40" s="30" t="e">
        <f>PriceQx!$B23/1000</f>
        <v>#N/A</v>
      </c>
      <c r="W40" s="30" t="e">
        <f>PriceQx!$B24/1000</f>
        <v>#N/A</v>
      </c>
      <c r="X40" s="30" t="e">
        <f>PriceQx!$B25/1000</f>
        <v>#N/A</v>
      </c>
      <c r="Y40" s="30" t="e">
        <f>PriceQx!$B24/1000</f>
        <v>#N/A</v>
      </c>
      <c r="Z40" s="30" t="e">
        <f>PriceQx!$B27/1000</f>
        <v>#N/A</v>
      </c>
      <c r="AA40" s="30" t="e">
        <f>PriceQx!$B28/1000</f>
        <v>#N/A</v>
      </c>
      <c r="AB40" s="30" t="e">
        <f>PriceQx!$B29/1000</f>
        <v>#N/A</v>
      </c>
      <c r="AC40" s="30" t="e">
        <f>PriceQx!$B30/1000</f>
        <v>#N/A</v>
      </c>
      <c r="AD40" s="30" t="e">
        <f>PriceQx!$B31/1000</f>
        <v>#N/A</v>
      </c>
      <c r="AE40" s="30" t="e">
        <f>PriceQx!$B32/1000</f>
        <v>#N/A</v>
      </c>
      <c r="AF40" s="30" t="e">
        <f>PriceQx!$B33/1000</f>
        <v>#N/A</v>
      </c>
      <c r="AG40" s="30" t="e">
        <f>PriceQx!$B34/1000</f>
        <v>#N/A</v>
      </c>
      <c r="AH40" s="30" t="e">
        <f>PriceQx!$B35/1000</f>
        <v>#N/A</v>
      </c>
      <c r="AI40" s="30" t="e">
        <f>PriceQx!$B36/1000</f>
        <v>#N/A</v>
      </c>
      <c r="AJ40" s="30" t="e">
        <f>PriceQx!$B37/1000</f>
        <v>#N/A</v>
      </c>
      <c r="AK40" s="30" t="e">
        <f>PriceQx!$B38/1000</f>
        <v>#N/A</v>
      </c>
      <c r="AL40" s="30" t="e">
        <f>PriceQx!$B39/1000</f>
        <v>#N/A</v>
      </c>
      <c r="AM40" s="30" t="e">
        <f>PriceQx!$B40/1000</f>
        <v>#N/A</v>
      </c>
      <c r="AN40" s="30" t="e">
        <f>PriceQx!$B41/1000</f>
        <v>#N/A</v>
      </c>
      <c r="AO40" s="30" t="e">
        <f>PriceQx!$B42/1000</f>
        <v>#N/A</v>
      </c>
    </row>
    <row r="41" spans="1:41" ht="14.25" customHeight="1">
      <c r="A41" s="2" t="s">
        <v>503</v>
      </c>
      <c r="B41" s="30">
        <v>1</v>
      </c>
      <c r="C41" s="30">
        <f>B41*(1-Assms!$K$31)</f>
        <v>0.99</v>
      </c>
      <c r="D41" s="30">
        <f>C41*(1-Assms!$K$31)</f>
        <v>0.98009999999999997</v>
      </c>
      <c r="E41" s="30">
        <f>D41*(1-Assms!$K$31)</f>
        <v>0.97029899999999991</v>
      </c>
      <c r="F41" s="30">
        <f>E41*(1-Assms!$K$31)</f>
        <v>0.96059600999999994</v>
      </c>
      <c r="G41" s="30">
        <f>F41*(1-Assms!$K$31)</f>
        <v>0.95099004989999991</v>
      </c>
      <c r="H41" s="30">
        <f>G41*(1-Assms!$K$31)</f>
        <v>0.94148014940099989</v>
      </c>
      <c r="I41" s="30">
        <f>H41*(1-Assms!$K$31)</f>
        <v>0.93206534790698992</v>
      </c>
      <c r="J41" s="30">
        <f>I41*(1-Assms!$K$31)</f>
        <v>0.92274469442791995</v>
      </c>
      <c r="K41" s="30">
        <f>J41*(1-Assms!$K$31)</f>
        <v>0.91351724748364072</v>
      </c>
      <c r="L41" s="30">
        <f>K41*(1-Assms!$K$31)</f>
        <v>0.9043820750088043</v>
      </c>
      <c r="M41" s="30">
        <f>L41*(1-Assms!$K$31)</f>
        <v>0.89533825425871627</v>
      </c>
      <c r="N41" s="30">
        <f>M41*(1-Assms!$K$31)</f>
        <v>0.88638487171612912</v>
      </c>
      <c r="O41" s="30">
        <f>N41*(1-Assms!$K$31)</f>
        <v>0.87752102299896784</v>
      </c>
      <c r="P41" s="30">
        <f>O41*(1-Assms!$K$31)</f>
        <v>0.86874581276897811</v>
      </c>
      <c r="Q41" s="30">
        <f>P41*(1-Assms!$K$31)</f>
        <v>0.86005835464128833</v>
      </c>
      <c r="R41" s="30">
        <f>Q41*(1-Assms!$K$31)</f>
        <v>0.85145777109487542</v>
      </c>
      <c r="S41" s="30">
        <f>R41*(1-Assms!$K$31)</f>
        <v>0.84294319338392665</v>
      </c>
      <c r="T41" s="30">
        <f>S41*(1-Assms!$K$31)</f>
        <v>0.83451376145008738</v>
      </c>
      <c r="U41" s="30">
        <f>T41*(1-Assms!$K$31)</f>
        <v>0.82616862383558654</v>
      </c>
      <c r="V41" s="30">
        <f>U41*(1-Assms!$K$31)</f>
        <v>0.81790693759723065</v>
      </c>
      <c r="W41" s="30">
        <f>V41*(1-Assms!$K$31)</f>
        <v>0.80972786822125831</v>
      </c>
      <c r="X41" s="30">
        <f>W41*(1-Assms!$K$31)</f>
        <v>0.80163058953904576</v>
      </c>
      <c r="Y41" s="30">
        <f>X41*(1-Assms!$K$31)</f>
        <v>0.79361428364365527</v>
      </c>
      <c r="Z41" s="30">
        <f>Y41*(1-Assms!$K$31)</f>
        <v>0.78567814080721876</v>
      </c>
      <c r="AA41" s="30">
        <f>Z41*(1-Assms!$K$31)</f>
        <v>0.77782135939914654</v>
      </c>
      <c r="AB41" s="30">
        <f>AA41*(1-Assms!$K$31)</f>
        <v>0.77004314580515509</v>
      </c>
      <c r="AC41" s="30">
        <f>AB41*(1-Assms!$K$31)</f>
        <v>0.76234271434710354</v>
      </c>
      <c r="AD41" s="30">
        <f>AC41*(1-Assms!$K$31)</f>
        <v>0.75471928720363246</v>
      </c>
      <c r="AE41" s="30">
        <f>AD41*(1-Assms!$K$31)</f>
        <v>0.74717209433159615</v>
      </c>
      <c r="AF41" s="30">
        <f>AE41*(1-Assms!$K$31)</f>
        <v>0.73970037338828021</v>
      </c>
      <c r="AG41" s="30">
        <f>AF41*(1-Assms!$K$31)</f>
        <v>0.73230336965439735</v>
      </c>
      <c r="AH41" s="30">
        <f>AG41*(1-Assms!$K$31)</f>
        <v>0.72498033595785338</v>
      </c>
      <c r="AI41" s="30">
        <f>AH41*(1-Assms!$K$31)</f>
        <v>0.7177305325982748</v>
      </c>
      <c r="AJ41" s="30">
        <f>AI41*(1-Assms!$K$31)</f>
        <v>0.71055322727229209</v>
      </c>
      <c r="AK41" s="30">
        <f>AJ41*(1-Assms!$K$31)</f>
        <v>0.70344769499956916</v>
      </c>
      <c r="AL41" s="30">
        <f>AK41*(1-Assms!$K$31)</f>
        <v>0.69641321804957346</v>
      </c>
      <c r="AM41" s="30">
        <f>AL41*(1-Assms!$K$31)</f>
        <v>0.68944908586907772</v>
      </c>
      <c r="AN41" s="30">
        <f>AM41*(1-Assms!$K$31)</f>
        <v>0.68255459501038696</v>
      </c>
      <c r="AO41" s="30">
        <f>AN41*(1-Assms!$K$31)</f>
        <v>0.67572904906028308</v>
      </c>
    </row>
    <row r="42" spans="1:41" ht="14.25" customHeight="1">
      <c r="A42" s="2" t="s">
        <v>388</v>
      </c>
      <c r="B42" s="30" t="e">
        <f>B40*(1+Assms!$G$16)*B41</f>
        <v>#N/A</v>
      </c>
      <c r="C42" s="30" t="e">
        <f>C40*(1+Assms!$G$16)*C41</f>
        <v>#N/A</v>
      </c>
      <c r="D42" s="30" t="e">
        <f>D40*(1+Assms!$G$16)*D41</f>
        <v>#N/A</v>
      </c>
      <c r="E42" s="30" t="e">
        <f>E40*(1+Assms!$G$16)*E41</f>
        <v>#N/A</v>
      </c>
      <c r="F42" s="30" t="e">
        <f>F40*(1+Assms!$G$16)*F41</f>
        <v>#N/A</v>
      </c>
      <c r="G42" s="30" t="e">
        <f>G40*(1+Assms!$G$16)*G41</f>
        <v>#N/A</v>
      </c>
      <c r="H42" s="30" t="e">
        <f>H40*(1+Assms!$G$16)*H41</f>
        <v>#N/A</v>
      </c>
      <c r="I42" s="30" t="e">
        <f>I40*(1+Assms!$G$16)*I41</f>
        <v>#N/A</v>
      </c>
      <c r="J42" s="30" t="e">
        <f>J40*(1+Assms!$G$16)*J41</f>
        <v>#N/A</v>
      </c>
      <c r="K42" s="30" t="e">
        <f>K40*(1+Assms!$G$16)*K41</f>
        <v>#N/A</v>
      </c>
      <c r="L42" s="30" t="e">
        <f>L40*(1+Assms!$G$16)*L41</f>
        <v>#N/A</v>
      </c>
      <c r="M42" s="30" t="e">
        <f>M40*(1+Assms!$G$16)*M41</f>
        <v>#N/A</v>
      </c>
      <c r="N42" s="30" t="e">
        <f>N40*(1+Assms!$G$16)*N41</f>
        <v>#N/A</v>
      </c>
      <c r="O42" s="30" t="e">
        <f>O40*(1+Assms!$G$16)*O41</f>
        <v>#N/A</v>
      </c>
      <c r="P42" s="30" t="e">
        <f>P40*(1+Assms!$G$16)*P41</f>
        <v>#N/A</v>
      </c>
      <c r="Q42" s="30" t="e">
        <f>Q40*(1+Assms!$G$16)*Q41</f>
        <v>#N/A</v>
      </c>
      <c r="R42" s="30" t="e">
        <f>R40*(1+Assms!$G$16)*R41</f>
        <v>#N/A</v>
      </c>
      <c r="S42" s="30" t="e">
        <f>S40*(1+Assms!$G$16)*S41</f>
        <v>#N/A</v>
      </c>
      <c r="T42" s="30" t="e">
        <f>T40*(1+Assms!$G$16)*T41</f>
        <v>#N/A</v>
      </c>
      <c r="U42" s="30" t="e">
        <f>U40*(1+Assms!$G$16)*U41</f>
        <v>#N/A</v>
      </c>
      <c r="V42" s="30" t="e">
        <f>V40*(1+Assms!$G$16)*V41</f>
        <v>#N/A</v>
      </c>
      <c r="W42" s="30" t="e">
        <f>W40*(1+Assms!$G$16)*W41</f>
        <v>#N/A</v>
      </c>
      <c r="X42" s="30" t="e">
        <f>X40*(1+Assms!$G$16)*X41</f>
        <v>#N/A</v>
      </c>
      <c r="Y42" s="30" t="e">
        <f>Y40*(1+Assms!$G$16)*Y41</f>
        <v>#N/A</v>
      </c>
      <c r="Z42" s="30" t="e">
        <f>Z40*(1+Assms!$G$16)*Z41</f>
        <v>#N/A</v>
      </c>
      <c r="AA42" s="30" t="e">
        <f>AA40*(1+Assms!$G$16)*AA41</f>
        <v>#N/A</v>
      </c>
      <c r="AB42" s="30" t="e">
        <f>AB40*(1+Assms!$G$16)*AB41</f>
        <v>#N/A</v>
      </c>
      <c r="AC42" s="30" t="e">
        <f>AC40*(1+Assms!$G$16)*AC41</f>
        <v>#N/A</v>
      </c>
      <c r="AD42" s="30" t="e">
        <f>AD40*(1+Assms!$G$16)*AD41</f>
        <v>#N/A</v>
      </c>
      <c r="AE42" s="30" t="e">
        <f>AE40*(1+Assms!$G$16)*AE41</f>
        <v>#N/A</v>
      </c>
      <c r="AF42" s="30" t="e">
        <f>AF40*(1+Assms!$G$16)*AF41</f>
        <v>#N/A</v>
      </c>
      <c r="AG42" s="30" t="e">
        <f>AG40*(1+Assms!$G$16)*AG41</f>
        <v>#N/A</v>
      </c>
      <c r="AH42" s="30" t="e">
        <f>AH40*(1+Assms!$G$16)*AH41</f>
        <v>#N/A</v>
      </c>
      <c r="AI42" s="30" t="e">
        <f>AI40*(1+Assms!$G$16)*AI41</f>
        <v>#N/A</v>
      </c>
      <c r="AJ42" s="30" t="e">
        <f>AJ40*(1+Assms!$G$16)*AJ41</f>
        <v>#N/A</v>
      </c>
      <c r="AK42" s="30" t="e">
        <f>AK40*(1+Assms!$G$16)*AK41</f>
        <v>#N/A</v>
      </c>
      <c r="AL42" s="30" t="e">
        <f>AL40*(1+Assms!$G$16)*AL41</f>
        <v>#N/A</v>
      </c>
      <c r="AM42" s="30" t="e">
        <f>AM40*(1+Assms!$G$16)*AM41</f>
        <v>#N/A</v>
      </c>
      <c r="AN42" s="30" t="e">
        <f>AN40*(1+Assms!$G$16)*AN41</f>
        <v>#N/A</v>
      </c>
      <c r="AO42" s="30" t="e">
        <f>AO40*(1+Assms!$G$16)*AO41</f>
        <v>#N/A</v>
      </c>
    </row>
    <row r="43" spans="1:41" ht="14.25" customHeight="1">
      <c r="A43" s="2" t="s">
        <v>299</v>
      </c>
      <c r="B43" s="129">
        <f>SelectLX!$G$4</f>
        <v>0.04</v>
      </c>
      <c r="C43" s="129">
        <f>SelectLX!$G$5</f>
        <v>0.05</v>
      </c>
      <c r="D43" s="129">
        <f>SelectLX!$G$6</f>
        <v>0.05</v>
      </c>
      <c r="E43" s="129">
        <f>SelectLX!$G$7</f>
        <v>0.04</v>
      </c>
      <c r="F43" s="129">
        <f>SelectLX!$G$8</f>
        <v>0.04</v>
      </c>
      <c r="G43" s="129">
        <f>SelectLX!$G$9</f>
        <v>0.04</v>
      </c>
      <c r="H43" s="129">
        <f>SelectLX!$G$10</f>
        <v>0.03</v>
      </c>
      <c r="I43" s="129">
        <f>SelectLX!$G$11</f>
        <v>0.03</v>
      </c>
      <c r="J43" s="129">
        <f>SelectLX!$G$12</f>
        <v>0.03</v>
      </c>
      <c r="K43" s="129">
        <f>SelectLX!$G$13</f>
        <v>0.02</v>
      </c>
      <c r="L43" s="129">
        <f>SelectLX!$G$14</f>
        <v>0.02</v>
      </c>
      <c r="M43" s="129">
        <f>SelectLX!$G$15</f>
        <v>0.02</v>
      </c>
      <c r="N43" s="129">
        <f>SelectLX!$G$16</f>
        <v>0.02</v>
      </c>
      <c r="O43" s="129">
        <f>SelectLX!$G$17</f>
        <v>0.02</v>
      </c>
      <c r="P43" s="129">
        <f>SelectLX!$G$18</f>
        <v>0.02</v>
      </c>
      <c r="Q43" s="129">
        <f>SelectLX!$G$19</f>
        <v>0.02</v>
      </c>
      <c r="R43" s="129">
        <f>SelectLX!$G$20</f>
        <v>0.02</v>
      </c>
      <c r="S43" s="129">
        <f>SelectLX!$G$21</f>
        <v>0.02</v>
      </c>
      <c r="T43" s="129">
        <f>SelectLX!$G$22</f>
        <v>0.03</v>
      </c>
      <c r="U43" s="129">
        <f>SelectLX!$G$23</f>
        <v>0.03</v>
      </c>
      <c r="V43" s="129">
        <f>SelectLX!$G$24</f>
        <v>0.03</v>
      </c>
      <c r="W43" s="129">
        <f>SelectLX!$G$25</f>
        <v>0.03</v>
      </c>
      <c r="X43" s="129">
        <f>SelectLX!$G$26</f>
        <v>0.03</v>
      </c>
      <c r="Y43" s="129">
        <f>SelectLX!$G$27</f>
        <v>0.03</v>
      </c>
      <c r="Z43" s="129">
        <f>SelectLX!$G$28</f>
        <v>0.03</v>
      </c>
      <c r="AA43" s="129">
        <f>SelectLX!$G$29</f>
        <v>0.03</v>
      </c>
      <c r="AB43" s="129">
        <f>SelectLX!$G$30</f>
        <v>0.03</v>
      </c>
      <c r="AC43" s="129">
        <f>SelectLX!$G$31</f>
        <v>0.02</v>
      </c>
      <c r="AD43" s="129">
        <f>SelectLX!$G$32</f>
        <v>0.02</v>
      </c>
      <c r="AE43" s="129">
        <f>SelectLX!$G$33</f>
        <v>0.02</v>
      </c>
      <c r="AF43" s="129">
        <f>SelectLX!$G$34</f>
        <v>0.02</v>
      </c>
      <c r="AG43" s="129">
        <f>SelectLX!$G$35</f>
        <v>0.02</v>
      </c>
      <c r="AH43" s="129">
        <f>SelectLX!$G$36</f>
        <v>0.02</v>
      </c>
      <c r="AI43" s="129">
        <f>SelectLX!$G$37</f>
        <v>0.02</v>
      </c>
      <c r="AJ43" s="129">
        <f>SelectLX!$G$38</f>
        <v>0.02</v>
      </c>
      <c r="AK43" s="129">
        <f>SelectLX!$G$39</f>
        <v>0.02</v>
      </c>
      <c r="AL43" s="129">
        <f>SelectLX!$G$40</f>
        <v>0.02</v>
      </c>
      <c r="AM43" s="129">
        <f>SelectLX!$G$41</f>
        <v>0.02</v>
      </c>
      <c r="AN43" s="129">
        <f>SelectLX!$G$42</f>
        <v>0.02</v>
      </c>
      <c r="AO43" s="129">
        <f>SelectLX!$G$43</f>
        <v>0.02</v>
      </c>
    </row>
    <row r="44" spans="1:41" ht="14.25" customHeight="1">
      <c r="A44" s="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</row>
    <row r="45" spans="1:41" ht="14.25" customHeight="1">
      <c r="A45" s="12" t="s">
        <v>151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</row>
    <row r="46" spans="1:41" ht="14.25" customHeight="1">
      <c r="A46" s="2" t="s">
        <v>17</v>
      </c>
      <c r="B46" s="126">
        <f t="shared" ref="B46:AO46" si="4">B43</f>
        <v>0.04</v>
      </c>
      <c r="C46" s="126">
        <f t="shared" si="4"/>
        <v>0.05</v>
      </c>
      <c r="D46" s="126">
        <f t="shared" si="4"/>
        <v>0.05</v>
      </c>
      <c r="E46" s="126">
        <f t="shared" si="4"/>
        <v>0.04</v>
      </c>
      <c r="F46" s="126">
        <f t="shared" si="4"/>
        <v>0.04</v>
      </c>
      <c r="G46" s="126">
        <f t="shared" si="4"/>
        <v>0.04</v>
      </c>
      <c r="H46" s="126">
        <f t="shared" si="4"/>
        <v>0.03</v>
      </c>
      <c r="I46" s="126">
        <f t="shared" si="4"/>
        <v>0.03</v>
      </c>
      <c r="J46" s="126">
        <f t="shared" si="4"/>
        <v>0.03</v>
      </c>
      <c r="K46" s="126">
        <f t="shared" si="4"/>
        <v>0.02</v>
      </c>
      <c r="L46" s="126">
        <f t="shared" si="4"/>
        <v>0.02</v>
      </c>
      <c r="M46" s="126">
        <f t="shared" si="4"/>
        <v>0.02</v>
      </c>
      <c r="N46" s="126">
        <f t="shared" si="4"/>
        <v>0.02</v>
      </c>
      <c r="O46" s="126">
        <f t="shared" si="4"/>
        <v>0.02</v>
      </c>
      <c r="P46" s="126">
        <f t="shared" si="4"/>
        <v>0.02</v>
      </c>
      <c r="Q46" s="126">
        <f t="shared" si="4"/>
        <v>0.02</v>
      </c>
      <c r="R46" s="126">
        <f t="shared" si="4"/>
        <v>0.02</v>
      </c>
      <c r="S46" s="126">
        <f t="shared" si="4"/>
        <v>0.02</v>
      </c>
      <c r="T46" s="126">
        <f t="shared" si="4"/>
        <v>0.03</v>
      </c>
      <c r="U46" s="126">
        <f t="shared" si="4"/>
        <v>0.03</v>
      </c>
      <c r="V46" s="126">
        <f t="shared" si="4"/>
        <v>0.03</v>
      </c>
      <c r="W46" s="126">
        <f t="shared" si="4"/>
        <v>0.03</v>
      </c>
      <c r="X46" s="126">
        <f t="shared" si="4"/>
        <v>0.03</v>
      </c>
      <c r="Y46" s="126">
        <f t="shared" si="4"/>
        <v>0.03</v>
      </c>
      <c r="Z46" s="126">
        <f t="shared" si="4"/>
        <v>0.03</v>
      </c>
      <c r="AA46" s="126">
        <f t="shared" si="4"/>
        <v>0.03</v>
      </c>
      <c r="AB46" s="126">
        <f t="shared" si="4"/>
        <v>0.03</v>
      </c>
      <c r="AC46" s="126">
        <f t="shared" si="4"/>
        <v>0.02</v>
      </c>
      <c r="AD46" s="126">
        <f t="shared" si="4"/>
        <v>0.02</v>
      </c>
      <c r="AE46" s="126">
        <f t="shared" si="4"/>
        <v>0.02</v>
      </c>
      <c r="AF46" s="126">
        <f t="shared" si="4"/>
        <v>0.02</v>
      </c>
      <c r="AG46" s="126">
        <f t="shared" si="4"/>
        <v>0.02</v>
      </c>
      <c r="AH46" s="126">
        <f t="shared" si="4"/>
        <v>0.02</v>
      </c>
      <c r="AI46" s="126">
        <f t="shared" si="4"/>
        <v>0.02</v>
      </c>
      <c r="AJ46" s="126">
        <f t="shared" si="4"/>
        <v>0.02</v>
      </c>
      <c r="AK46" s="126">
        <f t="shared" si="4"/>
        <v>0.02</v>
      </c>
      <c r="AL46" s="126">
        <f t="shared" si="4"/>
        <v>0.02</v>
      </c>
      <c r="AM46" s="126">
        <f t="shared" si="4"/>
        <v>0.02</v>
      </c>
      <c r="AN46" s="126">
        <f t="shared" si="4"/>
        <v>0.02</v>
      </c>
      <c r="AO46" s="126">
        <f t="shared" si="4"/>
        <v>0.02</v>
      </c>
    </row>
    <row r="47" spans="1:41" ht="14.25" customHeight="1">
      <c r="A47" s="84" t="s">
        <v>112</v>
      </c>
      <c r="B47" s="23">
        <v>1</v>
      </c>
      <c r="C47" s="23" t="e">
        <f>B47*(1-B46-B42)</f>
        <v>#N/A</v>
      </c>
      <c r="D47" s="23" t="e">
        <f t="shared" ref="D47:AO47" si="5">C47*(1-C46-C42)</f>
        <v>#N/A</v>
      </c>
      <c r="E47" s="23" t="e">
        <f t="shared" si="5"/>
        <v>#N/A</v>
      </c>
      <c r="F47" s="23" t="e">
        <f t="shared" si="5"/>
        <v>#N/A</v>
      </c>
      <c r="G47" s="23" t="e">
        <f t="shared" si="5"/>
        <v>#N/A</v>
      </c>
      <c r="H47" s="23" t="e">
        <f t="shared" si="5"/>
        <v>#N/A</v>
      </c>
      <c r="I47" s="23" t="e">
        <f t="shared" si="5"/>
        <v>#N/A</v>
      </c>
      <c r="J47" s="23" t="e">
        <f t="shared" si="5"/>
        <v>#N/A</v>
      </c>
      <c r="K47" s="23" t="e">
        <f t="shared" si="5"/>
        <v>#N/A</v>
      </c>
      <c r="L47" s="23" t="e">
        <f t="shared" si="5"/>
        <v>#N/A</v>
      </c>
      <c r="M47" s="23" t="e">
        <f t="shared" si="5"/>
        <v>#N/A</v>
      </c>
      <c r="N47" s="23" t="e">
        <f t="shared" si="5"/>
        <v>#N/A</v>
      </c>
      <c r="O47" s="23" t="e">
        <f t="shared" si="5"/>
        <v>#N/A</v>
      </c>
      <c r="P47" s="23" t="e">
        <f t="shared" si="5"/>
        <v>#N/A</v>
      </c>
      <c r="Q47" s="23" t="e">
        <f t="shared" si="5"/>
        <v>#N/A</v>
      </c>
      <c r="R47" s="23" t="e">
        <f t="shared" si="5"/>
        <v>#N/A</v>
      </c>
      <c r="S47" s="23" t="e">
        <f t="shared" si="5"/>
        <v>#N/A</v>
      </c>
      <c r="T47" s="23" t="e">
        <f t="shared" si="5"/>
        <v>#N/A</v>
      </c>
      <c r="U47" s="23" t="e">
        <f t="shared" si="5"/>
        <v>#N/A</v>
      </c>
      <c r="V47" s="23" t="e">
        <f t="shared" si="5"/>
        <v>#N/A</v>
      </c>
      <c r="W47" s="23" t="e">
        <f t="shared" si="5"/>
        <v>#N/A</v>
      </c>
      <c r="X47" s="23" t="e">
        <f t="shared" si="5"/>
        <v>#N/A</v>
      </c>
      <c r="Y47" s="23" t="e">
        <f t="shared" si="5"/>
        <v>#N/A</v>
      </c>
      <c r="Z47" s="23" t="e">
        <f t="shared" si="5"/>
        <v>#N/A</v>
      </c>
      <c r="AA47" s="23" t="e">
        <f t="shared" si="5"/>
        <v>#N/A</v>
      </c>
      <c r="AB47" s="23" t="e">
        <f t="shared" si="5"/>
        <v>#N/A</v>
      </c>
      <c r="AC47" s="23" t="e">
        <f t="shared" si="5"/>
        <v>#N/A</v>
      </c>
      <c r="AD47" s="23" t="e">
        <f t="shared" si="5"/>
        <v>#N/A</v>
      </c>
      <c r="AE47" s="23" t="e">
        <f t="shared" si="5"/>
        <v>#N/A</v>
      </c>
      <c r="AF47" s="23" t="e">
        <f t="shared" si="5"/>
        <v>#N/A</v>
      </c>
      <c r="AG47" s="23" t="e">
        <f t="shared" si="5"/>
        <v>#N/A</v>
      </c>
      <c r="AH47" s="23" t="e">
        <f t="shared" si="5"/>
        <v>#N/A</v>
      </c>
      <c r="AI47" s="23" t="e">
        <f t="shared" si="5"/>
        <v>#N/A</v>
      </c>
      <c r="AJ47" s="23" t="e">
        <f t="shared" si="5"/>
        <v>#N/A</v>
      </c>
      <c r="AK47" s="23" t="e">
        <f t="shared" si="5"/>
        <v>#N/A</v>
      </c>
      <c r="AL47" s="23" t="e">
        <f t="shared" si="5"/>
        <v>#N/A</v>
      </c>
      <c r="AM47" s="23" t="e">
        <f t="shared" si="5"/>
        <v>#N/A</v>
      </c>
      <c r="AN47" s="23" t="e">
        <f t="shared" si="5"/>
        <v>#N/A</v>
      </c>
      <c r="AO47" s="23" t="e">
        <f t="shared" si="5"/>
        <v>#N/A</v>
      </c>
    </row>
    <row r="48" spans="1:41" ht="14.25" customHeight="1">
      <c r="A48" s="84" t="s">
        <v>113</v>
      </c>
      <c r="B48" s="23">
        <f t="shared" ref="B48:AO48" si="6">IF(B37=1,B47,0)</f>
        <v>1</v>
      </c>
      <c r="C48" s="23" t="e">
        <f t="shared" si="6"/>
        <v>#N/A</v>
      </c>
      <c r="D48" s="23" t="e">
        <f t="shared" si="6"/>
        <v>#N/A</v>
      </c>
      <c r="E48" s="23" t="e">
        <f t="shared" si="6"/>
        <v>#N/A</v>
      </c>
      <c r="F48" s="23" t="e">
        <f t="shared" si="6"/>
        <v>#N/A</v>
      </c>
      <c r="G48" s="23" t="e">
        <f t="shared" si="6"/>
        <v>#N/A</v>
      </c>
      <c r="H48" s="23" t="e">
        <f t="shared" si="6"/>
        <v>#N/A</v>
      </c>
      <c r="I48" s="23" t="e">
        <f t="shared" si="6"/>
        <v>#N/A</v>
      </c>
      <c r="J48" s="23" t="e">
        <f t="shared" si="6"/>
        <v>#N/A</v>
      </c>
      <c r="K48" s="23" t="e">
        <f t="shared" si="6"/>
        <v>#N/A</v>
      </c>
      <c r="L48" s="23" t="e">
        <f t="shared" si="6"/>
        <v>#N/A</v>
      </c>
      <c r="M48" s="23" t="e">
        <f t="shared" si="6"/>
        <v>#N/A</v>
      </c>
      <c r="N48" s="23" t="e">
        <f t="shared" si="6"/>
        <v>#N/A</v>
      </c>
      <c r="O48" s="23" t="e">
        <f t="shared" si="6"/>
        <v>#N/A</v>
      </c>
      <c r="P48" s="23" t="e">
        <f t="shared" si="6"/>
        <v>#N/A</v>
      </c>
      <c r="Q48" s="23" t="e">
        <f t="shared" si="6"/>
        <v>#N/A</v>
      </c>
      <c r="R48" s="23" t="e">
        <f t="shared" si="6"/>
        <v>#N/A</v>
      </c>
      <c r="S48" s="23" t="e">
        <f t="shared" si="6"/>
        <v>#N/A</v>
      </c>
      <c r="T48" s="23" t="e">
        <f t="shared" si="6"/>
        <v>#N/A</v>
      </c>
      <c r="U48" s="23" t="e">
        <f t="shared" si="6"/>
        <v>#N/A</v>
      </c>
      <c r="V48" s="23" t="e">
        <f t="shared" si="6"/>
        <v>#N/A</v>
      </c>
      <c r="W48" s="23" t="e">
        <f t="shared" si="6"/>
        <v>#N/A</v>
      </c>
      <c r="X48" s="23" t="e">
        <f t="shared" si="6"/>
        <v>#N/A</v>
      </c>
      <c r="Y48" s="23">
        <f t="shared" si="6"/>
        <v>0</v>
      </c>
      <c r="Z48" s="23">
        <f t="shared" si="6"/>
        <v>0</v>
      </c>
      <c r="AA48" s="23">
        <f t="shared" si="6"/>
        <v>0</v>
      </c>
      <c r="AB48" s="23">
        <f t="shared" si="6"/>
        <v>0</v>
      </c>
      <c r="AC48" s="23">
        <f t="shared" si="6"/>
        <v>0</v>
      </c>
      <c r="AD48" s="23">
        <f t="shared" si="6"/>
        <v>0</v>
      </c>
      <c r="AE48" s="23">
        <f t="shared" si="6"/>
        <v>0</v>
      </c>
      <c r="AF48" s="23">
        <f t="shared" si="6"/>
        <v>0</v>
      </c>
      <c r="AG48" s="23">
        <f t="shared" si="6"/>
        <v>0</v>
      </c>
      <c r="AH48" s="23">
        <f t="shared" si="6"/>
        <v>0</v>
      </c>
      <c r="AI48" s="23">
        <f t="shared" si="6"/>
        <v>0</v>
      </c>
      <c r="AJ48" s="23">
        <f t="shared" si="6"/>
        <v>0</v>
      </c>
      <c r="AK48" s="23">
        <f t="shared" si="6"/>
        <v>0</v>
      </c>
      <c r="AL48" s="23">
        <f t="shared" si="6"/>
        <v>0</v>
      </c>
      <c r="AM48" s="23">
        <f t="shared" si="6"/>
        <v>0</v>
      </c>
      <c r="AN48" s="23">
        <f t="shared" si="6"/>
        <v>0</v>
      </c>
      <c r="AO48" s="23">
        <f t="shared" si="6"/>
        <v>0</v>
      </c>
    </row>
    <row r="49" spans="1:41" ht="14.25" customHeight="1">
      <c r="A49" s="2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ht="14.25" customHeight="1">
      <c r="A50" s="2" t="s">
        <v>18</v>
      </c>
      <c r="B50" s="11">
        <f t="shared" ref="B50:AO50" si="7">B39*B48</f>
        <v>842000</v>
      </c>
      <c r="C50" s="11" t="e">
        <f t="shared" si="7"/>
        <v>#N/A</v>
      </c>
      <c r="D50" s="11" t="e">
        <f t="shared" si="7"/>
        <v>#N/A</v>
      </c>
      <c r="E50" s="11" t="e">
        <f t="shared" si="7"/>
        <v>#N/A</v>
      </c>
      <c r="F50" s="11" t="e">
        <f t="shared" si="7"/>
        <v>#N/A</v>
      </c>
      <c r="G50" s="11" t="e">
        <f t="shared" si="7"/>
        <v>#N/A</v>
      </c>
      <c r="H50" s="11" t="e">
        <f t="shared" si="7"/>
        <v>#N/A</v>
      </c>
      <c r="I50" s="11" t="e">
        <f t="shared" si="7"/>
        <v>#N/A</v>
      </c>
      <c r="J50" s="11" t="e">
        <f t="shared" si="7"/>
        <v>#N/A</v>
      </c>
      <c r="K50" s="11" t="e">
        <f t="shared" si="7"/>
        <v>#N/A</v>
      </c>
      <c r="L50" s="11" t="e">
        <f t="shared" si="7"/>
        <v>#N/A</v>
      </c>
      <c r="M50" s="11" t="e">
        <f t="shared" si="7"/>
        <v>#N/A</v>
      </c>
      <c r="N50" s="11" t="e">
        <f t="shared" si="7"/>
        <v>#N/A</v>
      </c>
      <c r="O50" s="11" t="e">
        <f t="shared" si="7"/>
        <v>#N/A</v>
      </c>
      <c r="P50" s="11" t="e">
        <f t="shared" si="7"/>
        <v>#N/A</v>
      </c>
      <c r="Q50" s="11" t="e">
        <f t="shared" si="7"/>
        <v>#N/A</v>
      </c>
      <c r="R50" s="11" t="e">
        <f t="shared" si="7"/>
        <v>#N/A</v>
      </c>
      <c r="S50" s="11" t="e">
        <f t="shared" si="7"/>
        <v>#N/A</v>
      </c>
      <c r="T50" s="11" t="e">
        <f t="shared" si="7"/>
        <v>#N/A</v>
      </c>
      <c r="U50" s="11" t="e">
        <f t="shared" si="7"/>
        <v>#N/A</v>
      </c>
      <c r="V50" s="11" t="e">
        <f t="shared" si="7"/>
        <v>#N/A</v>
      </c>
      <c r="W50" s="11" t="e">
        <f t="shared" si="7"/>
        <v>#N/A</v>
      </c>
      <c r="X50" s="11" t="e">
        <f t="shared" si="7"/>
        <v>#N/A</v>
      </c>
      <c r="Y50" s="11">
        <f t="shared" si="7"/>
        <v>0</v>
      </c>
      <c r="Z50" s="11">
        <f t="shared" si="7"/>
        <v>0</v>
      </c>
      <c r="AA50" s="11">
        <f t="shared" si="7"/>
        <v>0</v>
      </c>
      <c r="AB50" s="11">
        <f t="shared" si="7"/>
        <v>0</v>
      </c>
      <c r="AC50" s="11">
        <f t="shared" si="7"/>
        <v>0</v>
      </c>
      <c r="AD50" s="11">
        <f t="shared" si="7"/>
        <v>0</v>
      </c>
      <c r="AE50" s="11">
        <f t="shared" si="7"/>
        <v>0</v>
      </c>
      <c r="AF50" s="11">
        <f t="shared" si="7"/>
        <v>0</v>
      </c>
      <c r="AG50" s="11">
        <f t="shared" si="7"/>
        <v>0</v>
      </c>
      <c r="AH50" s="11">
        <f t="shared" si="7"/>
        <v>0</v>
      </c>
      <c r="AI50" s="11">
        <f t="shared" si="7"/>
        <v>0</v>
      </c>
      <c r="AJ50" s="11">
        <f t="shared" si="7"/>
        <v>0</v>
      </c>
      <c r="AK50" s="11">
        <f t="shared" si="7"/>
        <v>0</v>
      </c>
      <c r="AL50" s="11">
        <f t="shared" si="7"/>
        <v>0</v>
      </c>
      <c r="AM50" s="11">
        <f t="shared" si="7"/>
        <v>0</v>
      </c>
      <c r="AN50" s="11">
        <f t="shared" si="7"/>
        <v>0</v>
      </c>
      <c r="AO50" s="11">
        <f t="shared" si="7"/>
        <v>0</v>
      </c>
    </row>
    <row r="51" spans="1:41" ht="14.25" customHeight="1">
      <c r="A51" s="84" t="s">
        <v>153</v>
      </c>
      <c r="B51" s="11" t="e">
        <f>B50*B42</f>
        <v>#N/A</v>
      </c>
      <c r="C51" s="11" t="e">
        <f t="shared" ref="C51:AO51" si="8">C50*C42</f>
        <v>#N/A</v>
      </c>
      <c r="D51" s="11" t="e">
        <f t="shared" si="8"/>
        <v>#N/A</v>
      </c>
      <c r="E51" s="11" t="e">
        <f t="shared" si="8"/>
        <v>#N/A</v>
      </c>
      <c r="F51" s="11" t="e">
        <f t="shared" si="8"/>
        <v>#N/A</v>
      </c>
      <c r="G51" s="11" t="e">
        <f t="shared" si="8"/>
        <v>#N/A</v>
      </c>
      <c r="H51" s="11" t="e">
        <f t="shared" si="8"/>
        <v>#N/A</v>
      </c>
      <c r="I51" s="11" t="e">
        <f t="shared" si="8"/>
        <v>#N/A</v>
      </c>
      <c r="J51" s="11" t="e">
        <f t="shared" si="8"/>
        <v>#N/A</v>
      </c>
      <c r="K51" s="11" t="e">
        <f t="shared" si="8"/>
        <v>#N/A</v>
      </c>
      <c r="L51" s="11" t="e">
        <f t="shared" si="8"/>
        <v>#N/A</v>
      </c>
      <c r="M51" s="11" t="e">
        <f t="shared" si="8"/>
        <v>#N/A</v>
      </c>
      <c r="N51" s="11" t="e">
        <f t="shared" si="8"/>
        <v>#N/A</v>
      </c>
      <c r="O51" s="11" t="e">
        <f t="shared" si="8"/>
        <v>#N/A</v>
      </c>
      <c r="P51" s="11" t="e">
        <f t="shared" si="8"/>
        <v>#N/A</v>
      </c>
      <c r="Q51" s="11" t="e">
        <f t="shared" si="8"/>
        <v>#N/A</v>
      </c>
      <c r="R51" s="11" t="e">
        <f t="shared" si="8"/>
        <v>#N/A</v>
      </c>
      <c r="S51" s="11" t="e">
        <f t="shared" si="8"/>
        <v>#N/A</v>
      </c>
      <c r="T51" s="11" t="e">
        <f t="shared" si="8"/>
        <v>#N/A</v>
      </c>
      <c r="U51" s="11" t="e">
        <f t="shared" si="8"/>
        <v>#N/A</v>
      </c>
      <c r="V51" s="11" t="e">
        <f t="shared" si="8"/>
        <v>#N/A</v>
      </c>
      <c r="W51" s="11" t="e">
        <f t="shared" si="8"/>
        <v>#N/A</v>
      </c>
      <c r="X51" s="11" t="e">
        <f t="shared" si="8"/>
        <v>#N/A</v>
      </c>
      <c r="Y51" s="11" t="e">
        <f t="shared" si="8"/>
        <v>#N/A</v>
      </c>
      <c r="Z51" s="11" t="e">
        <f t="shared" si="8"/>
        <v>#N/A</v>
      </c>
      <c r="AA51" s="11" t="e">
        <f t="shared" si="8"/>
        <v>#N/A</v>
      </c>
      <c r="AB51" s="11" t="e">
        <f t="shared" si="8"/>
        <v>#N/A</v>
      </c>
      <c r="AC51" s="11" t="e">
        <f t="shared" si="8"/>
        <v>#N/A</v>
      </c>
      <c r="AD51" s="11" t="e">
        <f t="shared" si="8"/>
        <v>#N/A</v>
      </c>
      <c r="AE51" s="11" t="e">
        <f t="shared" si="8"/>
        <v>#N/A</v>
      </c>
      <c r="AF51" s="11" t="e">
        <f t="shared" si="8"/>
        <v>#N/A</v>
      </c>
      <c r="AG51" s="11" t="e">
        <f t="shared" si="8"/>
        <v>#N/A</v>
      </c>
      <c r="AH51" s="11" t="e">
        <f t="shared" si="8"/>
        <v>#N/A</v>
      </c>
      <c r="AI51" s="11" t="e">
        <f t="shared" si="8"/>
        <v>#N/A</v>
      </c>
      <c r="AJ51" s="11" t="e">
        <f t="shared" si="8"/>
        <v>#N/A</v>
      </c>
      <c r="AK51" s="11" t="e">
        <f t="shared" si="8"/>
        <v>#N/A</v>
      </c>
      <c r="AL51" s="11" t="e">
        <f t="shared" si="8"/>
        <v>#N/A</v>
      </c>
      <c r="AM51" s="11" t="e">
        <f t="shared" si="8"/>
        <v>#N/A</v>
      </c>
      <c r="AN51" s="11" t="e">
        <f t="shared" si="8"/>
        <v>#N/A</v>
      </c>
      <c r="AO51" s="11" t="e">
        <f t="shared" si="8"/>
        <v>#N/A</v>
      </c>
    </row>
    <row r="52" spans="1:41" ht="14.25" customHeight="1">
      <c r="A52" s="84" t="s">
        <v>152</v>
      </c>
      <c r="B52" s="11" t="e">
        <f t="shared" ref="B52:AO52" si="9">$C$30*B48</f>
        <v>#N/A</v>
      </c>
      <c r="C52" s="11" t="e">
        <f t="shared" si="9"/>
        <v>#N/A</v>
      </c>
      <c r="D52" s="11" t="e">
        <f t="shared" si="9"/>
        <v>#N/A</v>
      </c>
      <c r="E52" s="11" t="e">
        <f t="shared" si="9"/>
        <v>#N/A</v>
      </c>
      <c r="F52" s="11" t="e">
        <f t="shared" si="9"/>
        <v>#N/A</v>
      </c>
      <c r="G52" s="11" t="e">
        <f t="shared" si="9"/>
        <v>#N/A</v>
      </c>
      <c r="H52" s="11" t="e">
        <f t="shared" si="9"/>
        <v>#N/A</v>
      </c>
      <c r="I52" s="11" t="e">
        <f t="shared" si="9"/>
        <v>#N/A</v>
      </c>
      <c r="J52" s="11" t="e">
        <f t="shared" si="9"/>
        <v>#N/A</v>
      </c>
      <c r="K52" s="11" t="e">
        <f t="shared" si="9"/>
        <v>#N/A</v>
      </c>
      <c r="L52" s="11" t="e">
        <f t="shared" si="9"/>
        <v>#N/A</v>
      </c>
      <c r="M52" s="11" t="e">
        <f t="shared" si="9"/>
        <v>#N/A</v>
      </c>
      <c r="N52" s="11" t="e">
        <f t="shared" si="9"/>
        <v>#N/A</v>
      </c>
      <c r="O52" s="11" t="e">
        <f t="shared" si="9"/>
        <v>#N/A</v>
      </c>
      <c r="P52" s="11" t="e">
        <f t="shared" si="9"/>
        <v>#N/A</v>
      </c>
      <c r="Q52" s="11" t="e">
        <f t="shared" si="9"/>
        <v>#N/A</v>
      </c>
      <c r="R52" s="11" t="e">
        <f t="shared" si="9"/>
        <v>#N/A</v>
      </c>
      <c r="S52" s="11" t="e">
        <f t="shared" si="9"/>
        <v>#N/A</v>
      </c>
      <c r="T52" s="11" t="e">
        <f t="shared" si="9"/>
        <v>#N/A</v>
      </c>
      <c r="U52" s="11" t="e">
        <f t="shared" si="9"/>
        <v>#N/A</v>
      </c>
      <c r="V52" s="11" t="e">
        <f t="shared" si="9"/>
        <v>#N/A</v>
      </c>
      <c r="W52" s="11" t="e">
        <f t="shared" si="9"/>
        <v>#N/A</v>
      </c>
      <c r="X52" s="11" t="e">
        <f t="shared" si="9"/>
        <v>#N/A</v>
      </c>
      <c r="Y52" s="11" t="e">
        <f t="shared" si="9"/>
        <v>#N/A</v>
      </c>
      <c r="Z52" s="11" t="e">
        <f t="shared" si="9"/>
        <v>#N/A</v>
      </c>
      <c r="AA52" s="11" t="e">
        <f t="shared" si="9"/>
        <v>#N/A</v>
      </c>
      <c r="AB52" s="11" t="e">
        <f t="shared" si="9"/>
        <v>#N/A</v>
      </c>
      <c r="AC52" s="11" t="e">
        <f t="shared" si="9"/>
        <v>#N/A</v>
      </c>
      <c r="AD52" s="11" t="e">
        <f t="shared" si="9"/>
        <v>#N/A</v>
      </c>
      <c r="AE52" s="11" t="e">
        <f t="shared" si="9"/>
        <v>#N/A</v>
      </c>
      <c r="AF52" s="11" t="e">
        <f t="shared" si="9"/>
        <v>#N/A</v>
      </c>
      <c r="AG52" s="11" t="e">
        <f t="shared" si="9"/>
        <v>#N/A</v>
      </c>
      <c r="AH52" s="11" t="e">
        <f t="shared" si="9"/>
        <v>#N/A</v>
      </c>
      <c r="AI52" s="11" t="e">
        <f t="shared" si="9"/>
        <v>#N/A</v>
      </c>
      <c r="AJ52" s="11" t="e">
        <f t="shared" si="9"/>
        <v>#N/A</v>
      </c>
      <c r="AK52" s="11" t="e">
        <f t="shared" si="9"/>
        <v>#N/A</v>
      </c>
      <c r="AL52" s="11" t="e">
        <f t="shared" si="9"/>
        <v>#N/A</v>
      </c>
      <c r="AM52" s="11" t="e">
        <f t="shared" si="9"/>
        <v>#N/A</v>
      </c>
      <c r="AN52" s="11" t="e">
        <f t="shared" si="9"/>
        <v>#N/A</v>
      </c>
      <c r="AO52" s="11" t="e">
        <f t="shared" si="9"/>
        <v>#N/A</v>
      </c>
    </row>
    <row r="53" spans="1:41" ht="14.25" customHeight="1">
      <c r="A53" s="2" t="s">
        <v>19</v>
      </c>
      <c r="B53" s="11">
        <f>Assms!C21+Assms!C22</f>
        <v>150</v>
      </c>
      <c r="C53" s="11" t="e">
        <f>Assms!C22*C38*C48</f>
        <v>#N/A</v>
      </c>
      <c r="D53" s="11" t="e">
        <f>Assms!C22*D38*D48</f>
        <v>#N/A</v>
      </c>
      <c r="E53" s="11" t="e">
        <f>Assms!C22*E38*E48</f>
        <v>#N/A</v>
      </c>
      <c r="F53" s="11" t="e">
        <f>Assms!C22*F38*F48</f>
        <v>#N/A</v>
      </c>
      <c r="G53" s="11" t="e">
        <f>Assms!C22*G38*G48</f>
        <v>#N/A</v>
      </c>
      <c r="H53" s="11" t="e">
        <f>Assms!C22*H38*H48</f>
        <v>#N/A</v>
      </c>
      <c r="I53" s="11" t="e">
        <f>Assms!C22*I38*I48</f>
        <v>#N/A</v>
      </c>
      <c r="J53" s="11" t="e">
        <f>Assms!C22*J38*J48</f>
        <v>#N/A</v>
      </c>
      <c r="K53" s="11" t="e">
        <f>Assms!C22*K38*K48</f>
        <v>#N/A</v>
      </c>
      <c r="L53" s="11" t="e">
        <f>Assms!C22*L38*L48</f>
        <v>#N/A</v>
      </c>
      <c r="M53" s="11" t="e">
        <f>Assms!C22*M38*M48</f>
        <v>#N/A</v>
      </c>
      <c r="N53" s="11" t="e">
        <f>Assms!C22*N38*N48</f>
        <v>#N/A</v>
      </c>
      <c r="O53" s="11" t="e">
        <f>Assms!C22*O38*O48</f>
        <v>#N/A</v>
      </c>
      <c r="P53" s="11" t="e">
        <f>Assms!C22*P38*P48</f>
        <v>#N/A</v>
      </c>
      <c r="Q53" s="11" t="e">
        <f>Assms!C22*Q38*Q48</f>
        <v>#N/A</v>
      </c>
      <c r="R53" s="11" t="e">
        <f>Assms!C22*R38*R48</f>
        <v>#N/A</v>
      </c>
      <c r="S53" s="11" t="e">
        <f>Assms!C22*S38*S48</f>
        <v>#N/A</v>
      </c>
      <c r="T53" s="11" t="e">
        <f>Assms!C22*T38*T48</f>
        <v>#N/A</v>
      </c>
      <c r="U53" s="11" t="e">
        <f>Assms!C22*U38*U48</f>
        <v>#N/A</v>
      </c>
      <c r="V53" s="11" t="e">
        <f>Assms!C22*V38*V48</f>
        <v>#N/A</v>
      </c>
      <c r="W53" s="11" t="e">
        <f>Assms!C22*W38*W48</f>
        <v>#N/A</v>
      </c>
      <c r="X53" s="11" t="e">
        <f>Assms!C22*X38*X48</f>
        <v>#N/A</v>
      </c>
      <c r="Y53" s="11">
        <f>Assms!C22*Y38*Y48</f>
        <v>0</v>
      </c>
      <c r="Z53" s="11">
        <f>Assms!C22*Z38*Z48</f>
        <v>0</v>
      </c>
      <c r="AA53" s="11">
        <f>Assms!C22*AA38*AA48</f>
        <v>0</v>
      </c>
      <c r="AB53" s="11">
        <f>Assms!C22*AB38*AB48</f>
        <v>0</v>
      </c>
      <c r="AC53" s="11">
        <f>Assms!C22*AC38*AC48</f>
        <v>0</v>
      </c>
      <c r="AD53" s="11">
        <f>Assms!C22*AD38*AD48</f>
        <v>0</v>
      </c>
      <c r="AE53" s="11">
        <f>Assms!C22*AE38*AE48</f>
        <v>0</v>
      </c>
      <c r="AF53" s="11">
        <f>Assms!C22*AF38*AF48</f>
        <v>0</v>
      </c>
      <c r="AG53" s="11">
        <f>Assms!C22*AG38*AG48</f>
        <v>0</v>
      </c>
      <c r="AH53" s="11">
        <f>Assms!C22*AH38*AH48</f>
        <v>0</v>
      </c>
      <c r="AI53" s="11">
        <f>Assms!C22*AI38*AI48</f>
        <v>0</v>
      </c>
      <c r="AJ53" s="11">
        <f>Assms!C22*AJ38*AJ48</f>
        <v>0</v>
      </c>
      <c r="AK53" s="11">
        <f>Assms!C22*AK38*AK48</f>
        <v>0</v>
      </c>
      <c r="AL53" s="11">
        <f>Assms!C22*AL38*AL48</f>
        <v>0</v>
      </c>
      <c r="AM53" s="11">
        <f>Assms!C22*AM38*AM48</f>
        <v>0</v>
      </c>
      <c r="AN53" s="11">
        <f>Assms!C22*AN38*AN48</f>
        <v>0</v>
      </c>
      <c r="AO53" s="11">
        <f>Assms!C22*AO38*AO48</f>
        <v>0</v>
      </c>
    </row>
    <row r="54" spans="1:41" ht="14.25" customHeight="1"/>
    <row r="55" spans="1:41" ht="14.25" customHeight="1">
      <c r="A55" s="209" t="s">
        <v>297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</row>
    <row r="56" spans="1:41" ht="14.25" customHeight="1">
      <c r="A56" s="2" t="s">
        <v>353</v>
      </c>
      <c r="B56" s="28"/>
      <c r="C56" s="220">
        <f t="shared" ref="C56:AO56" si="10" xml:space="preserve"> IF(C39=0,0,ROUND(B39 / C39 * 40,0)/40)</f>
        <v>1</v>
      </c>
      <c r="D56" s="220">
        <f t="shared" si="10"/>
        <v>1</v>
      </c>
      <c r="E56" s="220">
        <f t="shared" si="10"/>
        <v>1</v>
      </c>
      <c r="F56" s="220">
        <f t="shared" si="10"/>
        <v>1</v>
      </c>
      <c r="G56" s="220">
        <f t="shared" si="10"/>
        <v>1.0249999999999999</v>
      </c>
      <c r="H56" s="220">
        <f t="shared" si="10"/>
        <v>1.0249999999999999</v>
      </c>
      <c r="I56" s="220">
        <f t="shared" si="10"/>
        <v>1.0249999999999999</v>
      </c>
      <c r="J56" s="220">
        <f t="shared" si="10"/>
        <v>1.0249999999999999</v>
      </c>
      <c r="K56" s="220">
        <f t="shared" si="10"/>
        <v>1.0249999999999999</v>
      </c>
      <c r="L56" s="220">
        <f t="shared" si="10"/>
        <v>1.0249999999999999</v>
      </c>
      <c r="M56" s="220">
        <f t="shared" si="10"/>
        <v>1.05</v>
      </c>
      <c r="N56" s="220">
        <f t="shared" si="10"/>
        <v>1.05</v>
      </c>
      <c r="O56" s="220">
        <f t="shared" si="10"/>
        <v>1.05</v>
      </c>
      <c r="P56" s="220">
        <f t="shared" si="10"/>
        <v>1.075</v>
      </c>
      <c r="Q56" s="220">
        <f t="shared" si="10"/>
        <v>1.075</v>
      </c>
      <c r="R56" s="220">
        <f t="shared" si="10"/>
        <v>1.1000000000000001</v>
      </c>
      <c r="S56" s="220">
        <f t="shared" si="10"/>
        <v>1.125</v>
      </c>
      <c r="T56" s="220">
        <f t="shared" si="10"/>
        <v>1.1499999999999999</v>
      </c>
      <c r="U56" s="220">
        <f t="shared" si="10"/>
        <v>1.2</v>
      </c>
      <c r="V56" s="220">
        <f t="shared" si="10"/>
        <v>1.2749999999999999</v>
      </c>
      <c r="W56" s="220">
        <f t="shared" si="10"/>
        <v>1.45</v>
      </c>
      <c r="X56" s="220">
        <f t="shared" si="10"/>
        <v>1.925</v>
      </c>
      <c r="Y56" s="220">
        <f t="shared" si="10"/>
        <v>0</v>
      </c>
      <c r="Z56" s="220">
        <f t="shared" si="10"/>
        <v>0</v>
      </c>
      <c r="AA56" s="220">
        <f t="shared" si="10"/>
        <v>0</v>
      </c>
      <c r="AB56" s="220">
        <f t="shared" si="10"/>
        <v>0</v>
      </c>
      <c r="AC56" s="220">
        <f t="shared" si="10"/>
        <v>0</v>
      </c>
      <c r="AD56" s="220">
        <f t="shared" si="10"/>
        <v>0</v>
      </c>
      <c r="AE56" s="220">
        <f t="shared" si="10"/>
        <v>0</v>
      </c>
      <c r="AF56" s="220">
        <f t="shared" si="10"/>
        <v>0</v>
      </c>
      <c r="AG56" s="220">
        <f t="shared" si="10"/>
        <v>0</v>
      </c>
      <c r="AH56" s="220">
        <f t="shared" si="10"/>
        <v>0</v>
      </c>
      <c r="AI56" s="220">
        <f t="shared" si="10"/>
        <v>0</v>
      </c>
      <c r="AJ56" s="220">
        <f t="shared" si="10"/>
        <v>0</v>
      </c>
      <c r="AK56" s="220">
        <f t="shared" si="10"/>
        <v>0</v>
      </c>
      <c r="AL56" s="220">
        <f t="shared" si="10"/>
        <v>0</v>
      </c>
      <c r="AM56" s="220">
        <f t="shared" si="10"/>
        <v>0</v>
      </c>
      <c r="AN56" s="220">
        <f t="shared" si="10"/>
        <v>0</v>
      </c>
      <c r="AO56" s="220">
        <f t="shared" si="10"/>
        <v>0</v>
      </c>
    </row>
    <row r="57" spans="1:41" ht="14.25" customHeight="1">
      <c r="A57" s="2" t="s">
        <v>354</v>
      </c>
      <c r="B57" s="28">
        <f>B59</f>
        <v>0.04</v>
      </c>
      <c r="C57" s="221">
        <f>MAX(IF(C56&lt;=1,C59,VLOOKUP(C56,Assms!$M$13:$N$173,2)),C59)</f>
        <v>0.05</v>
      </c>
      <c r="D57" s="221">
        <f>MAX(IF(D56&lt;=1,D59,VLOOKUP(D56,Assms!$M$13:$N$173,2)),D59)</f>
        <v>0.05</v>
      </c>
      <c r="E57" s="221">
        <f>MAX(IF(E56&lt;=1,E59,VLOOKUP(E56,Assms!$M$13:$N$173,2)),E59)</f>
        <v>0.04</v>
      </c>
      <c r="F57" s="221">
        <f>MAX(IF(F56&lt;=1,F59,VLOOKUP(F56,Assms!$M$13:$N$173,2)),F59)</f>
        <v>0.04</v>
      </c>
      <c r="G57" s="221">
        <f>MAX(IF(G56&lt;=1,G59,VLOOKUP(G56,Assms!$M$13:$N$173,2)),G59)</f>
        <v>0.04</v>
      </c>
      <c r="H57" s="221">
        <f>MAX(IF(H56&lt;=1,H59,VLOOKUP(H56,Assms!$M$13:$N$173,2)),H59)</f>
        <v>0.03</v>
      </c>
      <c r="I57" s="221">
        <f>MAX(IF(I56&lt;=1,I59,VLOOKUP(I56,Assms!$M$13:$N$173,2)),I59)</f>
        <v>0.03</v>
      </c>
      <c r="J57" s="221">
        <f>MAX(IF(J56&lt;=1,J59,VLOOKUP(J56,Assms!$M$13:$N$173,2)),J59)</f>
        <v>0.03</v>
      </c>
      <c r="K57" s="221">
        <f>MAX(IF(K56&lt;=1,K59,VLOOKUP(K56,Assms!$M$13:$N$173,2)),K59)</f>
        <v>2.0634285714285688E-2</v>
      </c>
      <c r="L57" s="221">
        <f>MAX(IF(L56&lt;=1,L59,VLOOKUP(L56,Assms!$M$13:$N$173,2)),L59)</f>
        <v>2.0634285714285688E-2</v>
      </c>
      <c r="M57" s="221">
        <f>MAX(IF(M56&lt;=1,M59,VLOOKUP(M56,Assms!$M$13:$N$173,2)),M59)</f>
        <v>4.1268571428571404E-2</v>
      </c>
      <c r="N57" s="221">
        <f>MAX(IF(N56&lt;=1,N59,VLOOKUP(N56,Assms!$M$13:$N$173,2)),N59)</f>
        <v>4.1268571428571404E-2</v>
      </c>
      <c r="O57" s="221">
        <f>MAX(IF(O56&lt;=1,O59,VLOOKUP(O56,Assms!$M$13:$N$173,2)),O59)</f>
        <v>4.1268571428571404E-2</v>
      </c>
      <c r="P57" s="221">
        <f>MAX(IF(P56&lt;=1,P59,VLOOKUP(P56,Assms!$M$13:$N$173,2)),P59)</f>
        <v>6.1902857142857121E-2</v>
      </c>
      <c r="Q57" s="221">
        <f>MAX(IF(Q56&lt;=1,Q59,VLOOKUP(Q56,Assms!$M$13:$N$173,2)),Q59)</f>
        <v>6.1902857142857121E-2</v>
      </c>
      <c r="R57" s="221">
        <f>MAX(IF(R56&lt;=1,R59,VLOOKUP(R56,Assms!$M$13:$N$173,2)),R59)</f>
        <v>8.2537142857142837E-2</v>
      </c>
      <c r="S57" s="221">
        <f>MAX(IF(S56&lt;=1,S59,VLOOKUP(S56,Assms!$M$13:$N$173,2)),S59)</f>
        <v>0.10317142857142855</v>
      </c>
      <c r="T57" s="221">
        <f>MAX(IF(T56&lt;=1,T59,VLOOKUP(T56,Assms!$M$13:$N$173,2)),T59)</f>
        <v>0.12380571428571428</v>
      </c>
      <c r="U57" s="221">
        <f>MAX(IF(U56&lt;=1,U59,VLOOKUP(U56,Assms!$M$13:$N$173,2)),U59)</f>
        <v>0.14443999999999999</v>
      </c>
      <c r="V57" s="221">
        <f>MAX(IF(V56&lt;=1,V59,VLOOKUP(V56,Assms!$M$13:$N$173,2)),V59)</f>
        <v>0.162495</v>
      </c>
      <c r="W57" s="221">
        <f>MAX(IF(W56&lt;=1,W59,VLOOKUP(W56,Assms!$M$13:$N$173,2)),W59)</f>
        <v>0.198605</v>
      </c>
      <c r="X57" s="221">
        <f>MAX(IF(X56&lt;=1,X59,VLOOKUP(X56,Assms!$M$13:$N$173,2)),X59)</f>
        <v>0.27082499999999998</v>
      </c>
      <c r="Y57" s="221">
        <f>MAX(IF(Y56&lt;=1,Y59,VLOOKUP(Y56,Assms!$M$13:$N$173,2)),Y59)</f>
        <v>0.03</v>
      </c>
      <c r="Z57" s="221">
        <f>MAX(IF(Z56&lt;=1,Z59,VLOOKUP(Z56,Assms!$M$13:$N$173,2)),Z59)</f>
        <v>0.03</v>
      </c>
      <c r="AA57" s="221">
        <f>MAX(IF(AA56&lt;=1,AA59,VLOOKUP(AA56,Assms!$M$13:$N$173,2)),AA59)</f>
        <v>0.03</v>
      </c>
      <c r="AB57" s="221">
        <f>MAX(IF(AB56&lt;=1,AB59,VLOOKUP(AB56,Assms!$M$13:$N$173,2)),AB59)</f>
        <v>0.03</v>
      </c>
      <c r="AC57" s="221">
        <f>MAX(IF(AC56&lt;=1,AC59,VLOOKUP(AC56,Assms!$M$13:$N$173,2)),AC59)</f>
        <v>0.02</v>
      </c>
      <c r="AD57" s="221">
        <f>MAX(IF(AD56&lt;=1,AD59,VLOOKUP(AD56,Assms!$M$13:$N$173,2)),AD59)</f>
        <v>0.02</v>
      </c>
      <c r="AE57" s="221">
        <f>MAX(IF(AE56&lt;=1,AE59,VLOOKUP(AE56,Assms!$M$13:$N$173,2)),AE59)</f>
        <v>0.02</v>
      </c>
      <c r="AF57" s="221">
        <f>MAX(IF(AF56&lt;=1,AF59,VLOOKUP(AF56,Assms!$M$13:$N$173,2)),AF59)</f>
        <v>0.02</v>
      </c>
      <c r="AG57" s="221">
        <f>MAX(IF(AG56&lt;=1,AG59,VLOOKUP(AG56,Assms!$M$13:$N$173,2)),AG59)</f>
        <v>0.02</v>
      </c>
      <c r="AH57" s="221">
        <f>MAX(IF(AH56&lt;=1,AH59,VLOOKUP(AH56,Assms!$M$13:$N$173,2)),AH59)</f>
        <v>0.02</v>
      </c>
      <c r="AI57" s="221">
        <f>MAX(IF(AI56&lt;=1,AI59,VLOOKUP(AI56,Assms!$M$13:$N$173,2)),AI59)</f>
        <v>0.02</v>
      </c>
      <c r="AJ57" s="221">
        <f>MAX(IF(AJ56&lt;=1,AJ59,VLOOKUP(AJ56,Assms!$M$13:$N$173,2)),AJ59)</f>
        <v>0.02</v>
      </c>
      <c r="AK57" s="221">
        <f>MAX(IF(AK56&lt;=1,AK59,VLOOKUP(AK56,Assms!$M$13:$N$173,2)),AK59)</f>
        <v>0.02</v>
      </c>
      <c r="AL57" s="221">
        <f>MAX(IF(AL56&lt;=1,AL59,VLOOKUP(AL56,Assms!$M$13:$N$173,2)),AL59)</f>
        <v>0.02</v>
      </c>
      <c r="AM57" s="221">
        <f>MAX(IF(AM56&lt;=1,AM59,VLOOKUP(AM56,Assms!$M$13:$N$173,2)),AM59)</f>
        <v>0.02</v>
      </c>
      <c r="AN57" s="221">
        <f>MAX(IF(AN56&lt;=1,AN59,VLOOKUP(AN56,Assms!$M$13:$N$173,2)),AN59)</f>
        <v>0.02</v>
      </c>
      <c r="AO57" s="221">
        <f>MAX(IF(AO56&lt;=1,AO59,VLOOKUP(AO56,Assms!$M$13:$N$173,2)),AO59)</f>
        <v>0.02</v>
      </c>
    </row>
    <row r="58" spans="1:41" ht="14.25" customHeight="1">
      <c r="A58" s="2" t="s">
        <v>300</v>
      </c>
      <c r="B58" s="28">
        <f>B57-B59</f>
        <v>0</v>
      </c>
      <c r="C58" s="126">
        <f t="shared" ref="C58:AO58" si="11">C57-C59</f>
        <v>0</v>
      </c>
      <c r="D58" s="126">
        <f t="shared" si="11"/>
        <v>0</v>
      </c>
      <c r="E58" s="126">
        <f t="shared" si="11"/>
        <v>0</v>
      </c>
      <c r="F58" s="126">
        <f t="shared" si="11"/>
        <v>0</v>
      </c>
      <c r="G58" s="126">
        <f t="shared" si="11"/>
        <v>0</v>
      </c>
      <c r="H58" s="126">
        <f t="shared" si="11"/>
        <v>0</v>
      </c>
      <c r="I58" s="126">
        <f t="shared" si="11"/>
        <v>0</v>
      </c>
      <c r="J58" s="126">
        <f t="shared" si="11"/>
        <v>0</v>
      </c>
      <c r="K58" s="126">
        <f t="shared" si="11"/>
        <v>6.3428571428568795E-4</v>
      </c>
      <c r="L58" s="126">
        <f t="shared" si="11"/>
        <v>6.3428571428568795E-4</v>
      </c>
      <c r="M58" s="126">
        <f t="shared" si="11"/>
        <v>2.1268571428571404E-2</v>
      </c>
      <c r="N58" s="126">
        <f t="shared" si="11"/>
        <v>2.1268571428571404E-2</v>
      </c>
      <c r="O58" s="126">
        <f t="shared" si="11"/>
        <v>2.1268571428571404E-2</v>
      </c>
      <c r="P58" s="126">
        <f t="shared" si="11"/>
        <v>4.1902857142857117E-2</v>
      </c>
      <c r="Q58" s="126">
        <f t="shared" si="11"/>
        <v>4.1902857142857117E-2</v>
      </c>
      <c r="R58" s="126">
        <f t="shared" si="11"/>
        <v>6.2537142857142833E-2</v>
      </c>
      <c r="S58" s="126">
        <f t="shared" si="11"/>
        <v>8.3171428571428549E-2</v>
      </c>
      <c r="T58" s="126">
        <f t="shared" si="11"/>
        <v>9.3805714285714284E-2</v>
      </c>
      <c r="U58" s="126">
        <f t="shared" si="11"/>
        <v>0.11443999999999999</v>
      </c>
      <c r="V58" s="126">
        <f t="shared" si="11"/>
        <v>0.132495</v>
      </c>
      <c r="W58" s="126">
        <f t="shared" si="11"/>
        <v>0.168605</v>
      </c>
      <c r="X58" s="126">
        <f t="shared" si="11"/>
        <v>0.24082499999999998</v>
      </c>
      <c r="Y58" s="126">
        <f t="shared" si="11"/>
        <v>0</v>
      </c>
      <c r="Z58" s="126">
        <f t="shared" si="11"/>
        <v>0</v>
      </c>
      <c r="AA58" s="126">
        <f t="shared" si="11"/>
        <v>0</v>
      </c>
      <c r="AB58" s="126">
        <f t="shared" si="11"/>
        <v>0</v>
      </c>
      <c r="AC58" s="126">
        <f t="shared" si="11"/>
        <v>0</v>
      </c>
      <c r="AD58" s="126">
        <f t="shared" si="11"/>
        <v>0</v>
      </c>
      <c r="AE58" s="126">
        <f t="shared" si="11"/>
        <v>0</v>
      </c>
      <c r="AF58" s="126">
        <f t="shared" si="11"/>
        <v>0</v>
      </c>
      <c r="AG58" s="126">
        <f t="shared" si="11"/>
        <v>0</v>
      </c>
      <c r="AH58" s="126">
        <f t="shared" si="11"/>
        <v>0</v>
      </c>
      <c r="AI58" s="126">
        <f t="shared" si="11"/>
        <v>0</v>
      </c>
      <c r="AJ58" s="126">
        <f t="shared" si="11"/>
        <v>0</v>
      </c>
      <c r="AK58" s="126">
        <f t="shared" si="11"/>
        <v>0</v>
      </c>
      <c r="AL58" s="126">
        <f t="shared" si="11"/>
        <v>0</v>
      </c>
      <c r="AM58" s="126">
        <f t="shared" si="11"/>
        <v>0</v>
      </c>
      <c r="AN58" s="126">
        <f t="shared" si="11"/>
        <v>0</v>
      </c>
      <c r="AO58" s="126">
        <f t="shared" si="11"/>
        <v>0</v>
      </c>
    </row>
    <row r="59" spans="1:41" ht="14.25" customHeight="1">
      <c r="A59" s="2" t="s">
        <v>355</v>
      </c>
      <c r="B59" s="126">
        <f>B43</f>
        <v>0.04</v>
      </c>
      <c r="C59" s="126">
        <f t="shared" ref="C59:AO59" si="12">C43</f>
        <v>0.05</v>
      </c>
      <c r="D59" s="126">
        <f t="shared" si="12"/>
        <v>0.05</v>
      </c>
      <c r="E59" s="126">
        <f t="shared" si="12"/>
        <v>0.04</v>
      </c>
      <c r="F59" s="126">
        <f t="shared" si="12"/>
        <v>0.04</v>
      </c>
      <c r="G59" s="126">
        <f t="shared" si="12"/>
        <v>0.04</v>
      </c>
      <c r="H59" s="126">
        <f t="shared" si="12"/>
        <v>0.03</v>
      </c>
      <c r="I59" s="126">
        <f t="shared" si="12"/>
        <v>0.03</v>
      </c>
      <c r="J59" s="126">
        <f t="shared" si="12"/>
        <v>0.03</v>
      </c>
      <c r="K59" s="126">
        <f t="shared" si="12"/>
        <v>0.02</v>
      </c>
      <c r="L59" s="126">
        <f t="shared" si="12"/>
        <v>0.02</v>
      </c>
      <c r="M59" s="126">
        <f t="shared" si="12"/>
        <v>0.02</v>
      </c>
      <c r="N59" s="126">
        <f t="shared" si="12"/>
        <v>0.02</v>
      </c>
      <c r="O59" s="126">
        <f t="shared" si="12"/>
        <v>0.02</v>
      </c>
      <c r="P59" s="126">
        <f t="shared" si="12"/>
        <v>0.02</v>
      </c>
      <c r="Q59" s="126">
        <f t="shared" si="12"/>
        <v>0.02</v>
      </c>
      <c r="R59" s="126">
        <f t="shared" si="12"/>
        <v>0.02</v>
      </c>
      <c r="S59" s="126">
        <f t="shared" si="12"/>
        <v>0.02</v>
      </c>
      <c r="T59" s="126">
        <f t="shared" si="12"/>
        <v>0.03</v>
      </c>
      <c r="U59" s="126">
        <f t="shared" si="12"/>
        <v>0.03</v>
      </c>
      <c r="V59" s="126">
        <f t="shared" si="12"/>
        <v>0.03</v>
      </c>
      <c r="W59" s="126">
        <f t="shared" si="12"/>
        <v>0.03</v>
      </c>
      <c r="X59" s="126">
        <f t="shared" si="12"/>
        <v>0.03</v>
      </c>
      <c r="Y59" s="126">
        <f t="shared" si="12"/>
        <v>0.03</v>
      </c>
      <c r="Z59" s="126">
        <f t="shared" si="12"/>
        <v>0.03</v>
      </c>
      <c r="AA59" s="126">
        <f t="shared" si="12"/>
        <v>0.03</v>
      </c>
      <c r="AB59" s="126">
        <f t="shared" si="12"/>
        <v>0.03</v>
      </c>
      <c r="AC59" s="126">
        <f t="shared" si="12"/>
        <v>0.02</v>
      </c>
      <c r="AD59" s="126">
        <f t="shared" si="12"/>
        <v>0.02</v>
      </c>
      <c r="AE59" s="126">
        <f t="shared" si="12"/>
        <v>0.02</v>
      </c>
      <c r="AF59" s="126">
        <f t="shared" si="12"/>
        <v>0.02</v>
      </c>
      <c r="AG59" s="126">
        <f t="shared" si="12"/>
        <v>0.02</v>
      </c>
      <c r="AH59" s="126">
        <f t="shared" si="12"/>
        <v>0.02</v>
      </c>
      <c r="AI59" s="126">
        <f t="shared" si="12"/>
        <v>0.02</v>
      </c>
      <c r="AJ59" s="126">
        <f t="shared" si="12"/>
        <v>0.02</v>
      </c>
      <c r="AK59" s="126">
        <f t="shared" si="12"/>
        <v>0.02</v>
      </c>
      <c r="AL59" s="126">
        <f t="shared" si="12"/>
        <v>0.02</v>
      </c>
      <c r="AM59" s="126">
        <f t="shared" si="12"/>
        <v>0.02</v>
      </c>
      <c r="AN59" s="126">
        <f t="shared" si="12"/>
        <v>0.02</v>
      </c>
      <c r="AO59" s="126">
        <f t="shared" si="12"/>
        <v>0.02</v>
      </c>
    </row>
    <row r="60" spans="1:41" ht="14.25" customHeight="1">
      <c r="A60" s="84" t="s">
        <v>112</v>
      </c>
      <c r="B60" s="23">
        <v>1</v>
      </c>
      <c r="C60" s="23" t="e">
        <f>B60*(1-B57-B42)</f>
        <v>#N/A</v>
      </c>
      <c r="D60" s="23" t="e">
        <f t="shared" ref="D60:AO60" si="13">C60*(1-C57-C42)</f>
        <v>#N/A</v>
      </c>
      <c r="E60" s="23" t="e">
        <f t="shared" si="13"/>
        <v>#N/A</v>
      </c>
      <c r="F60" s="23" t="e">
        <f t="shared" si="13"/>
        <v>#N/A</v>
      </c>
      <c r="G60" s="23" t="e">
        <f t="shared" si="13"/>
        <v>#N/A</v>
      </c>
      <c r="H60" s="23" t="e">
        <f t="shared" si="13"/>
        <v>#N/A</v>
      </c>
      <c r="I60" s="23" t="e">
        <f t="shared" si="13"/>
        <v>#N/A</v>
      </c>
      <c r="J60" s="23" t="e">
        <f t="shared" si="13"/>
        <v>#N/A</v>
      </c>
      <c r="K60" s="23" t="e">
        <f t="shared" si="13"/>
        <v>#N/A</v>
      </c>
      <c r="L60" s="23" t="e">
        <f t="shared" si="13"/>
        <v>#N/A</v>
      </c>
      <c r="M60" s="23" t="e">
        <f t="shared" si="13"/>
        <v>#N/A</v>
      </c>
      <c r="N60" s="23" t="e">
        <f t="shared" si="13"/>
        <v>#N/A</v>
      </c>
      <c r="O60" s="23" t="e">
        <f t="shared" si="13"/>
        <v>#N/A</v>
      </c>
      <c r="P60" s="23" t="e">
        <f t="shared" si="13"/>
        <v>#N/A</v>
      </c>
      <c r="Q60" s="23" t="e">
        <f t="shared" si="13"/>
        <v>#N/A</v>
      </c>
      <c r="R60" s="23" t="e">
        <f t="shared" si="13"/>
        <v>#N/A</v>
      </c>
      <c r="S60" s="23" t="e">
        <f t="shared" si="13"/>
        <v>#N/A</v>
      </c>
      <c r="T60" s="23" t="e">
        <f t="shared" si="13"/>
        <v>#N/A</v>
      </c>
      <c r="U60" s="23" t="e">
        <f t="shared" si="13"/>
        <v>#N/A</v>
      </c>
      <c r="V60" s="23" t="e">
        <f t="shared" si="13"/>
        <v>#N/A</v>
      </c>
      <c r="W60" s="23" t="e">
        <f t="shared" si="13"/>
        <v>#N/A</v>
      </c>
      <c r="X60" s="23" t="e">
        <f t="shared" si="13"/>
        <v>#N/A</v>
      </c>
      <c r="Y60" s="23" t="e">
        <f t="shared" si="13"/>
        <v>#N/A</v>
      </c>
      <c r="Z60" s="23" t="e">
        <f t="shared" si="13"/>
        <v>#N/A</v>
      </c>
      <c r="AA60" s="23" t="e">
        <f t="shared" si="13"/>
        <v>#N/A</v>
      </c>
      <c r="AB60" s="23" t="e">
        <f t="shared" si="13"/>
        <v>#N/A</v>
      </c>
      <c r="AC60" s="23" t="e">
        <f t="shared" si="13"/>
        <v>#N/A</v>
      </c>
      <c r="AD60" s="23" t="e">
        <f t="shared" si="13"/>
        <v>#N/A</v>
      </c>
      <c r="AE60" s="23" t="e">
        <f t="shared" si="13"/>
        <v>#N/A</v>
      </c>
      <c r="AF60" s="23" t="e">
        <f t="shared" si="13"/>
        <v>#N/A</v>
      </c>
      <c r="AG60" s="23" t="e">
        <f t="shared" si="13"/>
        <v>#N/A</v>
      </c>
      <c r="AH60" s="23" t="e">
        <f t="shared" si="13"/>
        <v>#N/A</v>
      </c>
      <c r="AI60" s="23" t="e">
        <f t="shared" si="13"/>
        <v>#N/A</v>
      </c>
      <c r="AJ60" s="23" t="e">
        <f t="shared" si="13"/>
        <v>#N/A</v>
      </c>
      <c r="AK60" s="23" t="e">
        <f t="shared" si="13"/>
        <v>#N/A</v>
      </c>
      <c r="AL60" s="23" t="e">
        <f t="shared" si="13"/>
        <v>#N/A</v>
      </c>
      <c r="AM60" s="23" t="e">
        <f t="shared" si="13"/>
        <v>#N/A</v>
      </c>
      <c r="AN60" s="23" t="e">
        <f t="shared" si="13"/>
        <v>#N/A</v>
      </c>
      <c r="AO60" s="23" t="e">
        <f t="shared" si="13"/>
        <v>#N/A</v>
      </c>
    </row>
    <row r="61" spans="1:41" ht="14.25" customHeight="1">
      <c r="A61" s="84" t="s">
        <v>113</v>
      </c>
      <c r="B61" s="23">
        <f t="shared" ref="B61:AO61" si="14">IF(B37=1,B60,0)</f>
        <v>1</v>
      </c>
      <c r="C61" s="23" t="e">
        <f t="shared" si="14"/>
        <v>#N/A</v>
      </c>
      <c r="D61" s="23" t="e">
        <f t="shared" si="14"/>
        <v>#N/A</v>
      </c>
      <c r="E61" s="23" t="e">
        <f t="shared" si="14"/>
        <v>#N/A</v>
      </c>
      <c r="F61" s="23" t="e">
        <f t="shared" si="14"/>
        <v>#N/A</v>
      </c>
      <c r="G61" s="23" t="e">
        <f t="shared" si="14"/>
        <v>#N/A</v>
      </c>
      <c r="H61" s="23" t="e">
        <f t="shared" si="14"/>
        <v>#N/A</v>
      </c>
      <c r="I61" s="23" t="e">
        <f t="shared" si="14"/>
        <v>#N/A</v>
      </c>
      <c r="J61" s="23" t="e">
        <f t="shared" si="14"/>
        <v>#N/A</v>
      </c>
      <c r="K61" s="23" t="e">
        <f t="shared" si="14"/>
        <v>#N/A</v>
      </c>
      <c r="L61" s="23" t="e">
        <f t="shared" si="14"/>
        <v>#N/A</v>
      </c>
      <c r="M61" s="23" t="e">
        <f t="shared" si="14"/>
        <v>#N/A</v>
      </c>
      <c r="N61" s="23" t="e">
        <f t="shared" si="14"/>
        <v>#N/A</v>
      </c>
      <c r="O61" s="23" t="e">
        <f t="shared" si="14"/>
        <v>#N/A</v>
      </c>
      <c r="P61" s="23" t="e">
        <f t="shared" si="14"/>
        <v>#N/A</v>
      </c>
      <c r="Q61" s="23" t="e">
        <f t="shared" si="14"/>
        <v>#N/A</v>
      </c>
      <c r="R61" s="23" t="e">
        <f t="shared" si="14"/>
        <v>#N/A</v>
      </c>
      <c r="S61" s="23" t="e">
        <f t="shared" si="14"/>
        <v>#N/A</v>
      </c>
      <c r="T61" s="23" t="e">
        <f t="shared" si="14"/>
        <v>#N/A</v>
      </c>
      <c r="U61" s="23" t="e">
        <f t="shared" si="14"/>
        <v>#N/A</v>
      </c>
      <c r="V61" s="23" t="e">
        <f t="shared" si="14"/>
        <v>#N/A</v>
      </c>
      <c r="W61" s="23" t="e">
        <f t="shared" si="14"/>
        <v>#N/A</v>
      </c>
      <c r="X61" s="23" t="e">
        <f t="shared" si="14"/>
        <v>#N/A</v>
      </c>
      <c r="Y61" s="23">
        <f t="shared" si="14"/>
        <v>0</v>
      </c>
      <c r="Z61" s="23">
        <f t="shared" si="14"/>
        <v>0</v>
      </c>
      <c r="AA61" s="23">
        <f t="shared" si="14"/>
        <v>0</v>
      </c>
      <c r="AB61" s="23">
        <f t="shared" si="14"/>
        <v>0</v>
      </c>
      <c r="AC61" s="23">
        <f t="shared" si="14"/>
        <v>0</v>
      </c>
      <c r="AD61" s="23">
        <f t="shared" si="14"/>
        <v>0</v>
      </c>
      <c r="AE61" s="23">
        <f t="shared" si="14"/>
        <v>0</v>
      </c>
      <c r="AF61" s="23">
        <f t="shared" si="14"/>
        <v>0</v>
      </c>
      <c r="AG61" s="23">
        <f t="shared" si="14"/>
        <v>0</v>
      </c>
      <c r="AH61" s="23">
        <f t="shared" si="14"/>
        <v>0</v>
      </c>
      <c r="AI61" s="23">
        <f t="shared" si="14"/>
        <v>0</v>
      </c>
      <c r="AJ61" s="23">
        <f t="shared" si="14"/>
        <v>0</v>
      </c>
      <c r="AK61" s="23">
        <f t="shared" si="14"/>
        <v>0</v>
      </c>
      <c r="AL61" s="23">
        <f t="shared" si="14"/>
        <v>0</v>
      </c>
      <c r="AM61" s="23">
        <f t="shared" si="14"/>
        <v>0</v>
      </c>
      <c r="AN61" s="23">
        <f t="shared" si="14"/>
        <v>0</v>
      </c>
      <c r="AO61" s="23">
        <f t="shared" si="14"/>
        <v>0</v>
      </c>
    </row>
    <row r="62" spans="1:41" ht="14.25" customHeight="1">
      <c r="A62" s="2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</row>
    <row r="63" spans="1:41" ht="14.25" customHeight="1">
      <c r="A63" s="2" t="s">
        <v>18</v>
      </c>
      <c r="B63" s="11">
        <f t="shared" ref="B63:AO63" si="15">B39*B61</f>
        <v>842000</v>
      </c>
      <c r="C63" s="11" t="e">
        <f t="shared" si="15"/>
        <v>#N/A</v>
      </c>
      <c r="D63" s="11" t="e">
        <f t="shared" si="15"/>
        <v>#N/A</v>
      </c>
      <c r="E63" s="11" t="e">
        <f t="shared" si="15"/>
        <v>#N/A</v>
      </c>
      <c r="F63" s="11" t="e">
        <f t="shared" si="15"/>
        <v>#N/A</v>
      </c>
      <c r="G63" s="11" t="e">
        <f t="shared" si="15"/>
        <v>#N/A</v>
      </c>
      <c r="H63" s="11" t="e">
        <f t="shared" si="15"/>
        <v>#N/A</v>
      </c>
      <c r="I63" s="11" t="e">
        <f t="shared" si="15"/>
        <v>#N/A</v>
      </c>
      <c r="J63" s="11" t="e">
        <f t="shared" si="15"/>
        <v>#N/A</v>
      </c>
      <c r="K63" s="11" t="e">
        <f t="shared" si="15"/>
        <v>#N/A</v>
      </c>
      <c r="L63" s="11" t="e">
        <f t="shared" si="15"/>
        <v>#N/A</v>
      </c>
      <c r="M63" s="11" t="e">
        <f t="shared" si="15"/>
        <v>#N/A</v>
      </c>
      <c r="N63" s="11" t="e">
        <f t="shared" si="15"/>
        <v>#N/A</v>
      </c>
      <c r="O63" s="11" t="e">
        <f t="shared" si="15"/>
        <v>#N/A</v>
      </c>
      <c r="P63" s="11" t="e">
        <f t="shared" si="15"/>
        <v>#N/A</v>
      </c>
      <c r="Q63" s="11" t="e">
        <f t="shared" si="15"/>
        <v>#N/A</v>
      </c>
      <c r="R63" s="11" t="e">
        <f t="shared" si="15"/>
        <v>#N/A</v>
      </c>
      <c r="S63" s="11" t="e">
        <f t="shared" si="15"/>
        <v>#N/A</v>
      </c>
      <c r="T63" s="11" t="e">
        <f t="shared" si="15"/>
        <v>#N/A</v>
      </c>
      <c r="U63" s="11" t="e">
        <f t="shared" si="15"/>
        <v>#N/A</v>
      </c>
      <c r="V63" s="11" t="e">
        <f t="shared" si="15"/>
        <v>#N/A</v>
      </c>
      <c r="W63" s="11" t="e">
        <f t="shared" si="15"/>
        <v>#N/A</v>
      </c>
      <c r="X63" s="11" t="e">
        <f t="shared" si="15"/>
        <v>#N/A</v>
      </c>
      <c r="Y63" s="11">
        <f t="shared" si="15"/>
        <v>0</v>
      </c>
      <c r="Z63" s="11">
        <f t="shared" si="15"/>
        <v>0</v>
      </c>
      <c r="AA63" s="11">
        <f t="shared" si="15"/>
        <v>0</v>
      </c>
      <c r="AB63" s="11">
        <f t="shared" si="15"/>
        <v>0</v>
      </c>
      <c r="AC63" s="11">
        <f t="shared" si="15"/>
        <v>0</v>
      </c>
      <c r="AD63" s="11">
        <f t="shared" si="15"/>
        <v>0</v>
      </c>
      <c r="AE63" s="11">
        <f t="shared" si="15"/>
        <v>0</v>
      </c>
      <c r="AF63" s="11">
        <f t="shared" si="15"/>
        <v>0</v>
      </c>
      <c r="AG63" s="11">
        <f t="shared" si="15"/>
        <v>0</v>
      </c>
      <c r="AH63" s="11">
        <f t="shared" si="15"/>
        <v>0</v>
      </c>
      <c r="AI63" s="11">
        <f t="shared" si="15"/>
        <v>0</v>
      </c>
      <c r="AJ63" s="11">
        <f t="shared" si="15"/>
        <v>0</v>
      </c>
      <c r="AK63" s="11">
        <f t="shared" si="15"/>
        <v>0</v>
      </c>
      <c r="AL63" s="11">
        <f t="shared" si="15"/>
        <v>0</v>
      </c>
      <c r="AM63" s="11">
        <f t="shared" si="15"/>
        <v>0</v>
      </c>
      <c r="AN63" s="11">
        <f t="shared" si="15"/>
        <v>0</v>
      </c>
      <c r="AO63" s="11">
        <f t="shared" si="15"/>
        <v>0</v>
      </c>
    </row>
    <row r="64" spans="1:41" ht="14.25" customHeight="1">
      <c r="A64" s="84" t="s">
        <v>153</v>
      </c>
      <c r="B64" s="11" t="e">
        <f>B63*B42</f>
        <v>#N/A</v>
      </c>
      <c r="C64" s="11" t="e">
        <f t="shared" ref="C64:AO64" si="16">C63*C42</f>
        <v>#N/A</v>
      </c>
      <c r="D64" s="11" t="e">
        <f t="shared" si="16"/>
        <v>#N/A</v>
      </c>
      <c r="E64" s="11" t="e">
        <f t="shared" si="16"/>
        <v>#N/A</v>
      </c>
      <c r="F64" s="11" t="e">
        <f t="shared" si="16"/>
        <v>#N/A</v>
      </c>
      <c r="G64" s="11" t="e">
        <f t="shared" si="16"/>
        <v>#N/A</v>
      </c>
      <c r="H64" s="11" t="e">
        <f t="shared" si="16"/>
        <v>#N/A</v>
      </c>
      <c r="I64" s="11" t="e">
        <f t="shared" si="16"/>
        <v>#N/A</v>
      </c>
      <c r="J64" s="11" t="e">
        <f t="shared" si="16"/>
        <v>#N/A</v>
      </c>
      <c r="K64" s="11" t="e">
        <f t="shared" si="16"/>
        <v>#N/A</v>
      </c>
      <c r="L64" s="11" t="e">
        <f t="shared" si="16"/>
        <v>#N/A</v>
      </c>
      <c r="M64" s="11" t="e">
        <f t="shared" si="16"/>
        <v>#N/A</v>
      </c>
      <c r="N64" s="11" t="e">
        <f t="shared" si="16"/>
        <v>#N/A</v>
      </c>
      <c r="O64" s="11" t="e">
        <f t="shared" si="16"/>
        <v>#N/A</v>
      </c>
      <c r="P64" s="11" t="e">
        <f t="shared" si="16"/>
        <v>#N/A</v>
      </c>
      <c r="Q64" s="11" t="e">
        <f t="shared" si="16"/>
        <v>#N/A</v>
      </c>
      <c r="R64" s="11" t="e">
        <f t="shared" si="16"/>
        <v>#N/A</v>
      </c>
      <c r="S64" s="11" t="e">
        <f t="shared" si="16"/>
        <v>#N/A</v>
      </c>
      <c r="T64" s="11" t="e">
        <f t="shared" si="16"/>
        <v>#N/A</v>
      </c>
      <c r="U64" s="11" t="e">
        <f t="shared" si="16"/>
        <v>#N/A</v>
      </c>
      <c r="V64" s="11" t="e">
        <f t="shared" si="16"/>
        <v>#N/A</v>
      </c>
      <c r="W64" s="11" t="e">
        <f t="shared" si="16"/>
        <v>#N/A</v>
      </c>
      <c r="X64" s="11" t="e">
        <f t="shared" si="16"/>
        <v>#N/A</v>
      </c>
      <c r="Y64" s="11" t="e">
        <f t="shared" si="16"/>
        <v>#N/A</v>
      </c>
      <c r="Z64" s="11" t="e">
        <f t="shared" si="16"/>
        <v>#N/A</v>
      </c>
      <c r="AA64" s="11" t="e">
        <f t="shared" si="16"/>
        <v>#N/A</v>
      </c>
      <c r="AB64" s="11" t="e">
        <f t="shared" si="16"/>
        <v>#N/A</v>
      </c>
      <c r="AC64" s="11" t="e">
        <f t="shared" si="16"/>
        <v>#N/A</v>
      </c>
      <c r="AD64" s="11" t="e">
        <f t="shared" si="16"/>
        <v>#N/A</v>
      </c>
      <c r="AE64" s="11" t="e">
        <f t="shared" si="16"/>
        <v>#N/A</v>
      </c>
      <c r="AF64" s="11" t="e">
        <f t="shared" si="16"/>
        <v>#N/A</v>
      </c>
      <c r="AG64" s="11" t="e">
        <f t="shared" si="16"/>
        <v>#N/A</v>
      </c>
      <c r="AH64" s="11" t="e">
        <f t="shared" si="16"/>
        <v>#N/A</v>
      </c>
      <c r="AI64" s="11" t="e">
        <f t="shared" si="16"/>
        <v>#N/A</v>
      </c>
      <c r="AJ64" s="11" t="e">
        <f t="shared" si="16"/>
        <v>#N/A</v>
      </c>
      <c r="AK64" s="11" t="e">
        <f t="shared" si="16"/>
        <v>#N/A</v>
      </c>
      <c r="AL64" s="11" t="e">
        <f t="shared" si="16"/>
        <v>#N/A</v>
      </c>
      <c r="AM64" s="11" t="e">
        <f t="shared" si="16"/>
        <v>#N/A</v>
      </c>
      <c r="AN64" s="11" t="e">
        <f t="shared" si="16"/>
        <v>#N/A</v>
      </c>
      <c r="AO64" s="11" t="e">
        <f t="shared" si="16"/>
        <v>#N/A</v>
      </c>
    </row>
    <row r="65" spans="1:41" ht="14.25" customHeight="1">
      <c r="A65" s="84" t="s">
        <v>152</v>
      </c>
      <c r="B65" s="11" t="e">
        <f t="shared" ref="B65:AO65" si="17">$C$30*B61</f>
        <v>#N/A</v>
      </c>
      <c r="C65" s="11" t="e">
        <f t="shared" si="17"/>
        <v>#N/A</v>
      </c>
      <c r="D65" s="11" t="e">
        <f t="shared" si="17"/>
        <v>#N/A</v>
      </c>
      <c r="E65" s="11" t="e">
        <f t="shared" si="17"/>
        <v>#N/A</v>
      </c>
      <c r="F65" s="11" t="e">
        <f t="shared" si="17"/>
        <v>#N/A</v>
      </c>
      <c r="G65" s="11" t="e">
        <f t="shared" si="17"/>
        <v>#N/A</v>
      </c>
      <c r="H65" s="11" t="e">
        <f t="shared" si="17"/>
        <v>#N/A</v>
      </c>
      <c r="I65" s="11" t="e">
        <f t="shared" si="17"/>
        <v>#N/A</v>
      </c>
      <c r="J65" s="11" t="e">
        <f t="shared" si="17"/>
        <v>#N/A</v>
      </c>
      <c r="K65" s="11" t="e">
        <f t="shared" si="17"/>
        <v>#N/A</v>
      </c>
      <c r="L65" s="11" t="e">
        <f t="shared" si="17"/>
        <v>#N/A</v>
      </c>
      <c r="M65" s="11" t="e">
        <f t="shared" si="17"/>
        <v>#N/A</v>
      </c>
      <c r="N65" s="11" t="e">
        <f t="shared" si="17"/>
        <v>#N/A</v>
      </c>
      <c r="O65" s="11" t="e">
        <f t="shared" si="17"/>
        <v>#N/A</v>
      </c>
      <c r="P65" s="11" t="e">
        <f t="shared" si="17"/>
        <v>#N/A</v>
      </c>
      <c r="Q65" s="11" t="e">
        <f t="shared" si="17"/>
        <v>#N/A</v>
      </c>
      <c r="R65" s="11" t="e">
        <f t="shared" si="17"/>
        <v>#N/A</v>
      </c>
      <c r="S65" s="11" t="e">
        <f t="shared" si="17"/>
        <v>#N/A</v>
      </c>
      <c r="T65" s="11" t="e">
        <f t="shared" si="17"/>
        <v>#N/A</v>
      </c>
      <c r="U65" s="11" t="e">
        <f t="shared" si="17"/>
        <v>#N/A</v>
      </c>
      <c r="V65" s="11" t="e">
        <f t="shared" si="17"/>
        <v>#N/A</v>
      </c>
      <c r="W65" s="11" t="e">
        <f t="shared" si="17"/>
        <v>#N/A</v>
      </c>
      <c r="X65" s="11" t="e">
        <f t="shared" si="17"/>
        <v>#N/A</v>
      </c>
      <c r="Y65" s="11" t="e">
        <f t="shared" si="17"/>
        <v>#N/A</v>
      </c>
      <c r="Z65" s="11" t="e">
        <f t="shared" si="17"/>
        <v>#N/A</v>
      </c>
      <c r="AA65" s="11" t="e">
        <f t="shared" si="17"/>
        <v>#N/A</v>
      </c>
      <c r="AB65" s="11" t="e">
        <f t="shared" si="17"/>
        <v>#N/A</v>
      </c>
      <c r="AC65" s="11" t="e">
        <f t="shared" si="17"/>
        <v>#N/A</v>
      </c>
      <c r="AD65" s="11" t="e">
        <f t="shared" si="17"/>
        <v>#N/A</v>
      </c>
      <c r="AE65" s="11" t="e">
        <f t="shared" si="17"/>
        <v>#N/A</v>
      </c>
      <c r="AF65" s="11" t="e">
        <f t="shared" si="17"/>
        <v>#N/A</v>
      </c>
      <c r="AG65" s="11" t="e">
        <f t="shared" si="17"/>
        <v>#N/A</v>
      </c>
      <c r="AH65" s="11" t="e">
        <f t="shared" si="17"/>
        <v>#N/A</v>
      </c>
      <c r="AI65" s="11" t="e">
        <f t="shared" si="17"/>
        <v>#N/A</v>
      </c>
      <c r="AJ65" s="11" t="e">
        <f t="shared" si="17"/>
        <v>#N/A</v>
      </c>
      <c r="AK65" s="11" t="e">
        <f t="shared" si="17"/>
        <v>#N/A</v>
      </c>
      <c r="AL65" s="11" t="e">
        <f t="shared" si="17"/>
        <v>#N/A</v>
      </c>
      <c r="AM65" s="11" t="e">
        <f t="shared" si="17"/>
        <v>#N/A</v>
      </c>
      <c r="AN65" s="11" t="e">
        <f t="shared" si="17"/>
        <v>#N/A</v>
      </c>
      <c r="AO65" s="11" t="e">
        <f t="shared" si="17"/>
        <v>#N/A</v>
      </c>
    </row>
    <row r="66" spans="1:41" ht="14.25" customHeight="1">
      <c r="A66" s="2" t="s">
        <v>19</v>
      </c>
      <c r="B66" s="11">
        <f>Assms!C21+Assms!C22</f>
        <v>150</v>
      </c>
      <c r="C66" s="11" t="e">
        <f>Assms!$C$22*C38*C61</f>
        <v>#N/A</v>
      </c>
      <c r="D66" s="11" t="e">
        <f>Assms!$C$22*D38*D61</f>
        <v>#N/A</v>
      </c>
      <c r="E66" s="11" t="e">
        <f>Assms!$C$22*E38*E61</f>
        <v>#N/A</v>
      </c>
      <c r="F66" s="11" t="e">
        <f>Assms!$C$22*F38*F61</f>
        <v>#N/A</v>
      </c>
      <c r="G66" s="11" t="e">
        <f>Assms!$C$22*G38*G61</f>
        <v>#N/A</v>
      </c>
      <c r="H66" s="11" t="e">
        <f>Assms!$C$22*H38*H61</f>
        <v>#N/A</v>
      </c>
      <c r="I66" s="11" t="e">
        <f>Assms!$C$22*I38*I61</f>
        <v>#N/A</v>
      </c>
      <c r="J66" s="11" t="e">
        <f>Assms!$C$22*J38*J61</f>
        <v>#N/A</v>
      </c>
      <c r="K66" s="11" t="e">
        <f>Assms!$C$22*K38*K61</f>
        <v>#N/A</v>
      </c>
      <c r="L66" s="11" t="e">
        <f>Assms!$C$22*L38*L61</f>
        <v>#N/A</v>
      </c>
      <c r="M66" s="11" t="e">
        <f>Assms!$C$22*M38*M61</f>
        <v>#N/A</v>
      </c>
      <c r="N66" s="11" t="e">
        <f>Assms!$C$22*N38*N61</f>
        <v>#N/A</v>
      </c>
      <c r="O66" s="11" t="e">
        <f>Assms!$C$22*O38*O61</f>
        <v>#N/A</v>
      </c>
      <c r="P66" s="11" t="e">
        <f>Assms!$C$22*P38*P61</f>
        <v>#N/A</v>
      </c>
      <c r="Q66" s="11" t="e">
        <f>Assms!$C$22*Q38*Q61</f>
        <v>#N/A</v>
      </c>
      <c r="R66" s="11" t="e">
        <f>Assms!$C$22*R38*R61</f>
        <v>#N/A</v>
      </c>
      <c r="S66" s="11" t="e">
        <f>Assms!$C$22*S38*S61</f>
        <v>#N/A</v>
      </c>
      <c r="T66" s="11" t="e">
        <f>Assms!$C$22*T38*T61</f>
        <v>#N/A</v>
      </c>
      <c r="U66" s="11" t="e">
        <f>Assms!$C$22*U38*U61</f>
        <v>#N/A</v>
      </c>
      <c r="V66" s="11" t="e">
        <f>Assms!$C$22*V38*V61</f>
        <v>#N/A</v>
      </c>
      <c r="W66" s="11" t="e">
        <f>Assms!$C$22*W38*W61</f>
        <v>#N/A</v>
      </c>
      <c r="X66" s="11" t="e">
        <f>Assms!$C$22*X38*X61</f>
        <v>#N/A</v>
      </c>
      <c r="Y66" s="11">
        <f>Assms!$C$22*Y38*Y61</f>
        <v>0</v>
      </c>
      <c r="Z66" s="11">
        <f>Assms!$C$22*Z38*Z61</f>
        <v>0</v>
      </c>
      <c r="AA66" s="11">
        <f>Assms!$C$22*AA38*AA61</f>
        <v>0</v>
      </c>
      <c r="AB66" s="11">
        <f>Assms!$C$22*AB38*AB61</f>
        <v>0</v>
      </c>
      <c r="AC66" s="11">
        <f>Assms!$C$22*AC38*AC61</f>
        <v>0</v>
      </c>
      <c r="AD66" s="11">
        <f>Assms!$C$22*AD38*AD61</f>
        <v>0</v>
      </c>
      <c r="AE66" s="11">
        <f>Assms!$C$22*AE38*AE61</f>
        <v>0</v>
      </c>
      <c r="AF66" s="11">
        <f>Assms!$C$22*AF38*AF61</f>
        <v>0</v>
      </c>
      <c r="AG66" s="11">
        <f>Assms!$C$22*AG38*AG61</f>
        <v>0</v>
      </c>
      <c r="AH66" s="11">
        <f>Assms!$C$22*AH38*AH61</f>
        <v>0</v>
      </c>
      <c r="AI66" s="11">
        <f>Assms!$C$22*AI38*AI61</f>
        <v>0</v>
      </c>
      <c r="AJ66" s="11">
        <f>Assms!$C$22*AJ38*AJ61</f>
        <v>0</v>
      </c>
      <c r="AK66" s="11">
        <f>Assms!$C$22*AK38*AK61</f>
        <v>0</v>
      </c>
      <c r="AL66" s="11">
        <f>Assms!$C$22*AL38*AL61</f>
        <v>0</v>
      </c>
      <c r="AM66" s="11">
        <f>Assms!$C$22*AM38*AM61</f>
        <v>0</v>
      </c>
      <c r="AN66" s="11">
        <f>Assms!$C$22*AN38*AN61</f>
        <v>0</v>
      </c>
      <c r="AO66" s="11">
        <f>Assms!$C$22*AO38*AO61</f>
        <v>0</v>
      </c>
    </row>
    <row r="67" spans="1:41" ht="14.25" customHeight="1">
      <c r="B67" s="67"/>
    </row>
    <row r="68" spans="1:41" ht="14.25" customHeight="1">
      <c r="A68" s="209" t="s">
        <v>298</v>
      </c>
      <c r="B68" s="210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</row>
    <row r="69" spans="1:41" ht="14.25" customHeight="1">
      <c r="A69" s="2" t="s">
        <v>354</v>
      </c>
      <c r="B69" s="126">
        <f>B57</f>
        <v>0.04</v>
      </c>
      <c r="C69" s="126">
        <f t="shared" ref="C69:AO69" si="18">C57</f>
        <v>0.05</v>
      </c>
      <c r="D69" s="126">
        <f t="shared" si="18"/>
        <v>0.05</v>
      </c>
      <c r="E69" s="126">
        <f t="shared" si="18"/>
        <v>0.04</v>
      </c>
      <c r="F69" s="126">
        <f t="shared" si="18"/>
        <v>0.04</v>
      </c>
      <c r="G69" s="126">
        <f t="shared" si="18"/>
        <v>0.04</v>
      </c>
      <c r="H69" s="126">
        <f t="shared" si="18"/>
        <v>0.03</v>
      </c>
      <c r="I69" s="126">
        <f t="shared" si="18"/>
        <v>0.03</v>
      </c>
      <c r="J69" s="126">
        <f t="shared" si="18"/>
        <v>0.03</v>
      </c>
      <c r="K69" s="126">
        <f t="shared" si="18"/>
        <v>2.0634285714285688E-2</v>
      </c>
      <c r="L69" s="126">
        <f t="shared" si="18"/>
        <v>2.0634285714285688E-2</v>
      </c>
      <c r="M69" s="126">
        <f t="shared" si="18"/>
        <v>4.1268571428571404E-2</v>
      </c>
      <c r="N69" s="126">
        <f t="shared" si="18"/>
        <v>4.1268571428571404E-2</v>
      </c>
      <c r="O69" s="126">
        <f t="shared" si="18"/>
        <v>4.1268571428571404E-2</v>
      </c>
      <c r="P69" s="126">
        <f t="shared" si="18"/>
        <v>6.1902857142857121E-2</v>
      </c>
      <c r="Q69" s="126">
        <f t="shared" si="18"/>
        <v>6.1902857142857121E-2</v>
      </c>
      <c r="R69" s="126">
        <f t="shared" si="18"/>
        <v>8.2537142857142837E-2</v>
      </c>
      <c r="S69" s="126">
        <f t="shared" si="18"/>
        <v>0.10317142857142855</v>
      </c>
      <c r="T69" s="126">
        <f t="shared" si="18"/>
        <v>0.12380571428571428</v>
      </c>
      <c r="U69" s="126">
        <f t="shared" si="18"/>
        <v>0.14443999999999999</v>
      </c>
      <c r="V69" s="126">
        <f t="shared" si="18"/>
        <v>0.162495</v>
      </c>
      <c r="W69" s="126">
        <f t="shared" si="18"/>
        <v>0.198605</v>
      </c>
      <c r="X69" s="126">
        <f t="shared" si="18"/>
        <v>0.27082499999999998</v>
      </c>
      <c r="Y69" s="126">
        <f t="shared" si="18"/>
        <v>0.03</v>
      </c>
      <c r="Z69" s="126">
        <f t="shared" si="18"/>
        <v>0.03</v>
      </c>
      <c r="AA69" s="126">
        <f t="shared" si="18"/>
        <v>0.03</v>
      </c>
      <c r="AB69" s="126">
        <f t="shared" si="18"/>
        <v>0.03</v>
      </c>
      <c r="AC69" s="126">
        <f t="shared" si="18"/>
        <v>0.02</v>
      </c>
      <c r="AD69" s="126">
        <f t="shared" si="18"/>
        <v>0.02</v>
      </c>
      <c r="AE69" s="126">
        <f t="shared" si="18"/>
        <v>0.02</v>
      </c>
      <c r="AF69" s="126">
        <f t="shared" si="18"/>
        <v>0.02</v>
      </c>
      <c r="AG69" s="126">
        <f t="shared" si="18"/>
        <v>0.02</v>
      </c>
      <c r="AH69" s="126">
        <f t="shared" si="18"/>
        <v>0.02</v>
      </c>
      <c r="AI69" s="126">
        <f t="shared" si="18"/>
        <v>0.02</v>
      </c>
      <c r="AJ69" s="126">
        <f t="shared" si="18"/>
        <v>0.02</v>
      </c>
      <c r="AK69" s="126">
        <f t="shared" si="18"/>
        <v>0.02</v>
      </c>
      <c r="AL69" s="126">
        <f t="shared" si="18"/>
        <v>0.02</v>
      </c>
      <c r="AM69" s="126">
        <f t="shared" si="18"/>
        <v>0.02</v>
      </c>
      <c r="AN69" s="126">
        <f t="shared" si="18"/>
        <v>0.02</v>
      </c>
      <c r="AO69" s="126">
        <f t="shared" si="18"/>
        <v>0.02</v>
      </c>
    </row>
    <row r="70" spans="1:41" ht="14.25" customHeight="1">
      <c r="A70" s="2" t="s">
        <v>356</v>
      </c>
      <c r="B70" s="233" t="e">
        <f>B42</f>
        <v>#N/A</v>
      </c>
      <c r="C70" s="233" t="e">
        <f t="shared" ref="C70:AO70" si="19">C42</f>
        <v>#N/A</v>
      </c>
      <c r="D70" s="233" t="e">
        <f t="shared" si="19"/>
        <v>#N/A</v>
      </c>
      <c r="E70" s="233" t="e">
        <f t="shared" si="19"/>
        <v>#N/A</v>
      </c>
      <c r="F70" s="233" t="e">
        <f t="shared" si="19"/>
        <v>#N/A</v>
      </c>
      <c r="G70" s="233" t="e">
        <f t="shared" si="19"/>
        <v>#N/A</v>
      </c>
      <c r="H70" s="233" t="e">
        <f t="shared" si="19"/>
        <v>#N/A</v>
      </c>
      <c r="I70" s="233" t="e">
        <f t="shared" si="19"/>
        <v>#N/A</v>
      </c>
      <c r="J70" s="233" t="e">
        <f t="shared" si="19"/>
        <v>#N/A</v>
      </c>
      <c r="K70" s="233" t="e">
        <f t="shared" si="19"/>
        <v>#N/A</v>
      </c>
      <c r="L70" s="233" t="e">
        <f t="shared" si="19"/>
        <v>#N/A</v>
      </c>
      <c r="M70" s="233" t="e">
        <f t="shared" si="19"/>
        <v>#N/A</v>
      </c>
      <c r="N70" s="233" t="e">
        <f t="shared" si="19"/>
        <v>#N/A</v>
      </c>
      <c r="O70" s="233" t="e">
        <f t="shared" si="19"/>
        <v>#N/A</v>
      </c>
      <c r="P70" s="233" t="e">
        <f t="shared" si="19"/>
        <v>#N/A</v>
      </c>
      <c r="Q70" s="233" t="e">
        <f t="shared" si="19"/>
        <v>#N/A</v>
      </c>
      <c r="R70" s="233" t="e">
        <f t="shared" si="19"/>
        <v>#N/A</v>
      </c>
      <c r="S70" s="233" t="e">
        <f t="shared" si="19"/>
        <v>#N/A</v>
      </c>
      <c r="T70" s="233" t="e">
        <f t="shared" si="19"/>
        <v>#N/A</v>
      </c>
      <c r="U70" s="233" t="e">
        <f t="shared" si="19"/>
        <v>#N/A</v>
      </c>
      <c r="V70" s="233" t="e">
        <f t="shared" si="19"/>
        <v>#N/A</v>
      </c>
      <c r="W70" s="233" t="e">
        <f t="shared" si="19"/>
        <v>#N/A</v>
      </c>
      <c r="X70" s="233" t="e">
        <f t="shared" si="19"/>
        <v>#N/A</v>
      </c>
      <c r="Y70" s="233" t="e">
        <f t="shared" si="19"/>
        <v>#N/A</v>
      </c>
      <c r="Z70" s="233" t="e">
        <f t="shared" si="19"/>
        <v>#N/A</v>
      </c>
      <c r="AA70" s="233" t="e">
        <f t="shared" si="19"/>
        <v>#N/A</v>
      </c>
      <c r="AB70" s="233" t="e">
        <f t="shared" si="19"/>
        <v>#N/A</v>
      </c>
      <c r="AC70" s="233" t="e">
        <f t="shared" si="19"/>
        <v>#N/A</v>
      </c>
      <c r="AD70" s="233" t="e">
        <f t="shared" si="19"/>
        <v>#N/A</v>
      </c>
      <c r="AE70" s="233" t="e">
        <f t="shared" si="19"/>
        <v>#N/A</v>
      </c>
      <c r="AF70" s="233" t="e">
        <f t="shared" si="19"/>
        <v>#N/A</v>
      </c>
      <c r="AG70" s="233" t="e">
        <f t="shared" si="19"/>
        <v>#N/A</v>
      </c>
      <c r="AH70" s="233" t="e">
        <f t="shared" si="19"/>
        <v>#N/A</v>
      </c>
      <c r="AI70" s="233" t="e">
        <f t="shared" si="19"/>
        <v>#N/A</v>
      </c>
      <c r="AJ70" s="233" t="e">
        <f t="shared" si="19"/>
        <v>#N/A</v>
      </c>
      <c r="AK70" s="233" t="e">
        <f t="shared" si="19"/>
        <v>#N/A</v>
      </c>
      <c r="AL70" s="233" t="e">
        <f t="shared" si="19"/>
        <v>#N/A</v>
      </c>
      <c r="AM70" s="233" t="e">
        <f t="shared" si="19"/>
        <v>#N/A</v>
      </c>
      <c r="AN70" s="233" t="e">
        <f t="shared" si="19"/>
        <v>#N/A</v>
      </c>
      <c r="AO70" s="233" t="e">
        <f t="shared" si="19"/>
        <v>#N/A</v>
      </c>
    </row>
    <row r="71" spans="1:41" ht="14.25" customHeight="1">
      <c r="A71" s="2" t="s">
        <v>357</v>
      </c>
      <c r="B71" s="276">
        <f>DMD!B53</f>
        <v>0</v>
      </c>
      <c r="C71" s="276" t="e">
        <f>DMD!C53</f>
        <v>#N/A</v>
      </c>
      <c r="D71" s="276" t="e">
        <f>DMD!D53</f>
        <v>#N/A</v>
      </c>
      <c r="E71" s="276" t="e">
        <f>DMD!E53</f>
        <v>#N/A</v>
      </c>
      <c r="F71" s="276" t="e">
        <f>DMD!F53</f>
        <v>#N/A</v>
      </c>
      <c r="G71" s="276" t="e">
        <f>DMD!G53</f>
        <v>#N/A</v>
      </c>
      <c r="H71" s="276" t="e">
        <f>DMD!H53</f>
        <v>#N/A</v>
      </c>
      <c r="I71" s="276" t="e">
        <f>DMD!I53</f>
        <v>#N/A</v>
      </c>
      <c r="J71" s="276" t="e">
        <f>DMD!J53</f>
        <v>#N/A</v>
      </c>
      <c r="K71" s="276" t="e">
        <f>DMD!K53</f>
        <v>#N/A</v>
      </c>
      <c r="L71" s="276" t="e">
        <f>DMD!L53</f>
        <v>#N/A</v>
      </c>
      <c r="M71" s="276" t="e">
        <f>DMD!M53</f>
        <v>#N/A</v>
      </c>
      <c r="N71" s="276" t="e">
        <f>DMD!N53</f>
        <v>#N/A</v>
      </c>
      <c r="O71" s="276" t="e">
        <f>DMD!O53</f>
        <v>#N/A</v>
      </c>
      <c r="P71" s="276" t="e">
        <f>DMD!P53</f>
        <v>#N/A</v>
      </c>
      <c r="Q71" s="276" t="e">
        <f>DMD!Q53</f>
        <v>#N/A</v>
      </c>
      <c r="R71" s="276" t="e">
        <f>DMD!R53</f>
        <v>#N/A</v>
      </c>
      <c r="S71" s="276" t="e">
        <f>DMD!S53</f>
        <v>#N/A</v>
      </c>
      <c r="T71" s="276" t="e">
        <f>DMD!T53</f>
        <v>#N/A</v>
      </c>
      <c r="U71" s="276" t="e">
        <f>DMD!U53</f>
        <v>#N/A</v>
      </c>
      <c r="V71" s="276" t="e">
        <f>DMD!V53</f>
        <v>#N/A</v>
      </c>
      <c r="W71" s="276" t="e">
        <f>DMD!W53</f>
        <v>#N/A</v>
      </c>
      <c r="X71" s="276" t="e">
        <f>DMD!X53</f>
        <v>#N/A</v>
      </c>
      <c r="Y71" s="276" t="e">
        <f>DMD!Y53</f>
        <v>#N/A</v>
      </c>
      <c r="Z71" s="276" t="e">
        <f>DMD!Z53</f>
        <v>#N/A</v>
      </c>
      <c r="AA71" s="276" t="e">
        <f>DMD!AA53</f>
        <v>#N/A</v>
      </c>
      <c r="AB71" s="276" t="e">
        <f>DMD!AB53</f>
        <v>#N/A</v>
      </c>
      <c r="AC71" s="276" t="e">
        <f>DMD!AC53</f>
        <v>#N/A</v>
      </c>
      <c r="AD71" s="276" t="e">
        <f>DMD!AD53</f>
        <v>#N/A</v>
      </c>
      <c r="AE71" s="276" t="e">
        <f>DMD!AE53</f>
        <v>#N/A</v>
      </c>
      <c r="AF71" s="276" t="e">
        <f>DMD!AF53</f>
        <v>#N/A</v>
      </c>
      <c r="AG71" s="276" t="e">
        <f>DMD!AG53</f>
        <v>#N/A</v>
      </c>
      <c r="AH71" s="276" t="e">
        <f>DMD!AH53</f>
        <v>#N/A</v>
      </c>
      <c r="AI71" s="276" t="e">
        <f>DMD!AI53</f>
        <v>#N/A</v>
      </c>
      <c r="AJ71" s="276" t="e">
        <f>DMD!AJ53</f>
        <v>#N/A</v>
      </c>
      <c r="AK71" s="276" t="e">
        <f>DMD!AK53</f>
        <v>#N/A</v>
      </c>
      <c r="AL71" s="276" t="e">
        <f>DMD!AL53</f>
        <v>#N/A</v>
      </c>
      <c r="AM71" s="276" t="e">
        <f>DMD!AM53</f>
        <v>#N/A</v>
      </c>
      <c r="AN71" s="276" t="e">
        <f>DMD!AN53</f>
        <v>#N/A</v>
      </c>
      <c r="AO71" s="276" t="e">
        <f>DMD!AO53</f>
        <v>#N/A</v>
      </c>
    </row>
    <row r="72" spans="1:41" ht="14.25" customHeight="1">
      <c r="A72" s="2" t="s">
        <v>358</v>
      </c>
      <c r="B72" s="159" t="e">
        <f>B70*(1+B71)</f>
        <v>#N/A</v>
      </c>
      <c r="C72" s="159" t="e">
        <f t="shared" ref="C72:AO72" si="20">C70*(1+C71)</f>
        <v>#N/A</v>
      </c>
      <c r="D72" s="159" t="e">
        <f t="shared" si="20"/>
        <v>#N/A</v>
      </c>
      <c r="E72" s="159" t="e">
        <f t="shared" si="20"/>
        <v>#N/A</v>
      </c>
      <c r="F72" s="159" t="e">
        <f t="shared" si="20"/>
        <v>#N/A</v>
      </c>
      <c r="G72" s="159" t="e">
        <f t="shared" si="20"/>
        <v>#N/A</v>
      </c>
      <c r="H72" s="159" t="e">
        <f t="shared" si="20"/>
        <v>#N/A</v>
      </c>
      <c r="I72" s="159" t="e">
        <f t="shared" si="20"/>
        <v>#N/A</v>
      </c>
      <c r="J72" s="159" t="e">
        <f t="shared" si="20"/>
        <v>#N/A</v>
      </c>
      <c r="K72" s="159" t="e">
        <f t="shared" si="20"/>
        <v>#N/A</v>
      </c>
      <c r="L72" s="159" t="e">
        <f t="shared" si="20"/>
        <v>#N/A</v>
      </c>
      <c r="M72" s="159" t="e">
        <f t="shared" si="20"/>
        <v>#N/A</v>
      </c>
      <c r="N72" s="159" t="e">
        <f t="shared" si="20"/>
        <v>#N/A</v>
      </c>
      <c r="O72" s="159" t="e">
        <f t="shared" si="20"/>
        <v>#N/A</v>
      </c>
      <c r="P72" s="159" t="e">
        <f t="shared" si="20"/>
        <v>#N/A</v>
      </c>
      <c r="Q72" s="159" t="e">
        <f t="shared" si="20"/>
        <v>#N/A</v>
      </c>
      <c r="R72" s="159" t="e">
        <f t="shared" si="20"/>
        <v>#N/A</v>
      </c>
      <c r="S72" s="159" t="e">
        <f t="shared" si="20"/>
        <v>#N/A</v>
      </c>
      <c r="T72" s="159" t="e">
        <f t="shared" si="20"/>
        <v>#N/A</v>
      </c>
      <c r="U72" s="159" t="e">
        <f t="shared" si="20"/>
        <v>#N/A</v>
      </c>
      <c r="V72" s="159" t="e">
        <f t="shared" si="20"/>
        <v>#N/A</v>
      </c>
      <c r="W72" s="159" t="e">
        <f t="shared" si="20"/>
        <v>#N/A</v>
      </c>
      <c r="X72" s="159" t="e">
        <f t="shared" si="20"/>
        <v>#N/A</v>
      </c>
      <c r="Y72" s="159" t="e">
        <f t="shared" si="20"/>
        <v>#N/A</v>
      </c>
      <c r="Z72" s="159" t="e">
        <f t="shared" si="20"/>
        <v>#N/A</v>
      </c>
      <c r="AA72" s="159" t="e">
        <f t="shared" si="20"/>
        <v>#N/A</v>
      </c>
      <c r="AB72" s="159" t="e">
        <f t="shared" si="20"/>
        <v>#N/A</v>
      </c>
      <c r="AC72" s="159" t="e">
        <f t="shared" si="20"/>
        <v>#N/A</v>
      </c>
      <c r="AD72" s="159" t="e">
        <f t="shared" si="20"/>
        <v>#N/A</v>
      </c>
      <c r="AE72" s="159" t="e">
        <f t="shared" si="20"/>
        <v>#N/A</v>
      </c>
      <c r="AF72" s="159" t="e">
        <f t="shared" si="20"/>
        <v>#N/A</v>
      </c>
      <c r="AG72" s="159" t="e">
        <f t="shared" si="20"/>
        <v>#N/A</v>
      </c>
      <c r="AH72" s="159" t="e">
        <f t="shared" si="20"/>
        <v>#N/A</v>
      </c>
      <c r="AI72" s="159" t="e">
        <f t="shared" si="20"/>
        <v>#N/A</v>
      </c>
      <c r="AJ72" s="159" t="e">
        <f t="shared" si="20"/>
        <v>#N/A</v>
      </c>
      <c r="AK72" s="159" t="e">
        <f t="shared" si="20"/>
        <v>#N/A</v>
      </c>
      <c r="AL72" s="159" t="e">
        <f t="shared" si="20"/>
        <v>#N/A</v>
      </c>
      <c r="AM72" s="159" t="e">
        <f t="shared" si="20"/>
        <v>#N/A</v>
      </c>
      <c r="AN72" s="159" t="e">
        <f t="shared" si="20"/>
        <v>#N/A</v>
      </c>
      <c r="AO72" s="159" t="e">
        <f t="shared" si="20"/>
        <v>#N/A</v>
      </c>
    </row>
    <row r="73" spans="1:41" ht="14.25" customHeight="1">
      <c r="A73" s="84" t="s">
        <v>112</v>
      </c>
      <c r="B73" s="23">
        <v>1</v>
      </c>
      <c r="C73" s="23" t="e">
        <f>B73*(1-B69-B72)</f>
        <v>#N/A</v>
      </c>
      <c r="D73" s="23" t="e">
        <f t="shared" ref="D73:AO73" si="21">C73*(1-C69-C72)</f>
        <v>#N/A</v>
      </c>
      <c r="E73" s="23" t="e">
        <f t="shared" si="21"/>
        <v>#N/A</v>
      </c>
      <c r="F73" s="23" t="e">
        <f t="shared" si="21"/>
        <v>#N/A</v>
      </c>
      <c r="G73" s="23" t="e">
        <f t="shared" si="21"/>
        <v>#N/A</v>
      </c>
      <c r="H73" s="23" t="e">
        <f t="shared" si="21"/>
        <v>#N/A</v>
      </c>
      <c r="I73" s="23" t="e">
        <f t="shared" si="21"/>
        <v>#N/A</v>
      </c>
      <c r="J73" s="23" t="e">
        <f t="shared" si="21"/>
        <v>#N/A</v>
      </c>
      <c r="K73" s="23" t="e">
        <f t="shared" si="21"/>
        <v>#N/A</v>
      </c>
      <c r="L73" s="23" t="e">
        <f t="shared" si="21"/>
        <v>#N/A</v>
      </c>
      <c r="M73" s="23" t="e">
        <f t="shared" si="21"/>
        <v>#N/A</v>
      </c>
      <c r="N73" s="23" t="e">
        <f t="shared" si="21"/>
        <v>#N/A</v>
      </c>
      <c r="O73" s="23" t="e">
        <f t="shared" si="21"/>
        <v>#N/A</v>
      </c>
      <c r="P73" s="23" t="e">
        <f t="shared" si="21"/>
        <v>#N/A</v>
      </c>
      <c r="Q73" s="23" t="e">
        <f t="shared" si="21"/>
        <v>#N/A</v>
      </c>
      <c r="R73" s="23" t="e">
        <f t="shared" si="21"/>
        <v>#N/A</v>
      </c>
      <c r="S73" s="23" t="e">
        <f t="shared" si="21"/>
        <v>#N/A</v>
      </c>
      <c r="T73" s="23" t="e">
        <f t="shared" si="21"/>
        <v>#N/A</v>
      </c>
      <c r="U73" s="23" t="e">
        <f t="shared" si="21"/>
        <v>#N/A</v>
      </c>
      <c r="V73" s="23" t="e">
        <f t="shared" si="21"/>
        <v>#N/A</v>
      </c>
      <c r="W73" s="23" t="e">
        <f t="shared" si="21"/>
        <v>#N/A</v>
      </c>
      <c r="X73" s="23" t="e">
        <f t="shared" si="21"/>
        <v>#N/A</v>
      </c>
      <c r="Y73" s="23" t="e">
        <f t="shared" si="21"/>
        <v>#N/A</v>
      </c>
      <c r="Z73" s="23" t="e">
        <f t="shared" si="21"/>
        <v>#N/A</v>
      </c>
      <c r="AA73" s="23" t="e">
        <f t="shared" si="21"/>
        <v>#N/A</v>
      </c>
      <c r="AB73" s="23" t="e">
        <f t="shared" si="21"/>
        <v>#N/A</v>
      </c>
      <c r="AC73" s="23" t="e">
        <f t="shared" si="21"/>
        <v>#N/A</v>
      </c>
      <c r="AD73" s="23" t="e">
        <f t="shared" si="21"/>
        <v>#N/A</v>
      </c>
      <c r="AE73" s="23" t="e">
        <f t="shared" si="21"/>
        <v>#N/A</v>
      </c>
      <c r="AF73" s="23" t="e">
        <f t="shared" si="21"/>
        <v>#N/A</v>
      </c>
      <c r="AG73" s="23" t="e">
        <f t="shared" si="21"/>
        <v>#N/A</v>
      </c>
      <c r="AH73" s="23" t="e">
        <f t="shared" si="21"/>
        <v>#N/A</v>
      </c>
      <c r="AI73" s="23" t="e">
        <f t="shared" si="21"/>
        <v>#N/A</v>
      </c>
      <c r="AJ73" s="23" t="e">
        <f t="shared" si="21"/>
        <v>#N/A</v>
      </c>
      <c r="AK73" s="23" t="e">
        <f t="shared" si="21"/>
        <v>#N/A</v>
      </c>
      <c r="AL73" s="23" t="e">
        <f t="shared" si="21"/>
        <v>#N/A</v>
      </c>
      <c r="AM73" s="23" t="e">
        <f t="shared" si="21"/>
        <v>#N/A</v>
      </c>
      <c r="AN73" s="23" t="e">
        <f t="shared" si="21"/>
        <v>#N/A</v>
      </c>
      <c r="AO73" s="23" t="e">
        <f t="shared" si="21"/>
        <v>#N/A</v>
      </c>
    </row>
    <row r="74" spans="1:41" ht="14.25" customHeight="1">
      <c r="A74" s="84" t="s">
        <v>113</v>
      </c>
      <c r="B74" s="23">
        <f t="shared" ref="B74:AO74" si="22">IF(B37=1,B73,0)</f>
        <v>1</v>
      </c>
      <c r="C74" s="23" t="e">
        <f t="shared" si="22"/>
        <v>#N/A</v>
      </c>
      <c r="D74" s="23" t="e">
        <f t="shared" si="22"/>
        <v>#N/A</v>
      </c>
      <c r="E74" s="23" t="e">
        <f t="shared" si="22"/>
        <v>#N/A</v>
      </c>
      <c r="F74" s="23" t="e">
        <f t="shared" si="22"/>
        <v>#N/A</v>
      </c>
      <c r="G74" s="23" t="e">
        <f t="shared" si="22"/>
        <v>#N/A</v>
      </c>
      <c r="H74" s="23" t="e">
        <f t="shared" si="22"/>
        <v>#N/A</v>
      </c>
      <c r="I74" s="23" t="e">
        <f t="shared" si="22"/>
        <v>#N/A</v>
      </c>
      <c r="J74" s="23" t="e">
        <f t="shared" si="22"/>
        <v>#N/A</v>
      </c>
      <c r="K74" s="23" t="e">
        <f t="shared" si="22"/>
        <v>#N/A</v>
      </c>
      <c r="L74" s="23" t="e">
        <f t="shared" si="22"/>
        <v>#N/A</v>
      </c>
      <c r="M74" s="23" t="e">
        <f t="shared" si="22"/>
        <v>#N/A</v>
      </c>
      <c r="N74" s="23" t="e">
        <f t="shared" si="22"/>
        <v>#N/A</v>
      </c>
      <c r="O74" s="23" t="e">
        <f t="shared" si="22"/>
        <v>#N/A</v>
      </c>
      <c r="P74" s="23" t="e">
        <f t="shared" si="22"/>
        <v>#N/A</v>
      </c>
      <c r="Q74" s="23" t="e">
        <f t="shared" si="22"/>
        <v>#N/A</v>
      </c>
      <c r="R74" s="23" t="e">
        <f t="shared" si="22"/>
        <v>#N/A</v>
      </c>
      <c r="S74" s="23" t="e">
        <f t="shared" si="22"/>
        <v>#N/A</v>
      </c>
      <c r="T74" s="23" t="e">
        <f t="shared" si="22"/>
        <v>#N/A</v>
      </c>
      <c r="U74" s="23" t="e">
        <f t="shared" si="22"/>
        <v>#N/A</v>
      </c>
      <c r="V74" s="23" t="e">
        <f t="shared" si="22"/>
        <v>#N/A</v>
      </c>
      <c r="W74" s="23" t="e">
        <f t="shared" si="22"/>
        <v>#N/A</v>
      </c>
      <c r="X74" s="23" t="e">
        <f t="shared" si="22"/>
        <v>#N/A</v>
      </c>
      <c r="Y74" s="23">
        <f t="shared" si="22"/>
        <v>0</v>
      </c>
      <c r="Z74" s="23">
        <f t="shared" si="22"/>
        <v>0</v>
      </c>
      <c r="AA74" s="23">
        <f t="shared" si="22"/>
        <v>0</v>
      </c>
      <c r="AB74" s="23">
        <f t="shared" si="22"/>
        <v>0</v>
      </c>
      <c r="AC74" s="23">
        <f t="shared" si="22"/>
        <v>0</v>
      </c>
      <c r="AD74" s="23">
        <f t="shared" si="22"/>
        <v>0</v>
      </c>
      <c r="AE74" s="23">
        <f t="shared" si="22"/>
        <v>0</v>
      </c>
      <c r="AF74" s="23">
        <f t="shared" si="22"/>
        <v>0</v>
      </c>
      <c r="AG74" s="23">
        <f t="shared" si="22"/>
        <v>0</v>
      </c>
      <c r="AH74" s="23">
        <f t="shared" si="22"/>
        <v>0</v>
      </c>
      <c r="AI74" s="23">
        <f t="shared" si="22"/>
        <v>0</v>
      </c>
      <c r="AJ74" s="23">
        <f t="shared" si="22"/>
        <v>0</v>
      </c>
      <c r="AK74" s="23">
        <f t="shared" si="22"/>
        <v>0</v>
      </c>
      <c r="AL74" s="23">
        <f t="shared" si="22"/>
        <v>0</v>
      </c>
      <c r="AM74" s="23">
        <f t="shared" si="22"/>
        <v>0</v>
      </c>
      <c r="AN74" s="23">
        <f t="shared" si="22"/>
        <v>0</v>
      </c>
      <c r="AO74" s="23">
        <f t="shared" si="22"/>
        <v>0</v>
      </c>
    </row>
    <row r="75" spans="1:41" ht="14.25" customHeight="1">
      <c r="A75" s="2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</row>
    <row r="76" spans="1:41" ht="14.25" customHeight="1">
      <c r="A76" s="2" t="s">
        <v>18</v>
      </c>
      <c r="B76" s="11">
        <f t="shared" ref="B76:AO76" si="23">B39*B74</f>
        <v>842000</v>
      </c>
      <c r="C76" s="11" t="e">
        <f t="shared" si="23"/>
        <v>#N/A</v>
      </c>
      <c r="D76" s="11" t="e">
        <f t="shared" si="23"/>
        <v>#N/A</v>
      </c>
      <c r="E76" s="11" t="e">
        <f t="shared" si="23"/>
        <v>#N/A</v>
      </c>
      <c r="F76" s="11" t="e">
        <f t="shared" si="23"/>
        <v>#N/A</v>
      </c>
      <c r="G76" s="11" t="e">
        <f t="shared" si="23"/>
        <v>#N/A</v>
      </c>
      <c r="H76" s="11" t="e">
        <f t="shared" si="23"/>
        <v>#N/A</v>
      </c>
      <c r="I76" s="11" t="e">
        <f t="shared" si="23"/>
        <v>#N/A</v>
      </c>
      <c r="J76" s="11" t="e">
        <f t="shared" si="23"/>
        <v>#N/A</v>
      </c>
      <c r="K76" s="11" t="e">
        <f t="shared" si="23"/>
        <v>#N/A</v>
      </c>
      <c r="L76" s="11" t="e">
        <f t="shared" si="23"/>
        <v>#N/A</v>
      </c>
      <c r="M76" s="11" t="e">
        <f t="shared" si="23"/>
        <v>#N/A</v>
      </c>
      <c r="N76" s="11" t="e">
        <f t="shared" si="23"/>
        <v>#N/A</v>
      </c>
      <c r="O76" s="11" t="e">
        <f t="shared" si="23"/>
        <v>#N/A</v>
      </c>
      <c r="P76" s="11" t="e">
        <f t="shared" si="23"/>
        <v>#N/A</v>
      </c>
      <c r="Q76" s="11" t="e">
        <f t="shared" si="23"/>
        <v>#N/A</v>
      </c>
      <c r="R76" s="11" t="e">
        <f t="shared" si="23"/>
        <v>#N/A</v>
      </c>
      <c r="S76" s="11" t="e">
        <f t="shared" si="23"/>
        <v>#N/A</v>
      </c>
      <c r="T76" s="11" t="e">
        <f t="shared" si="23"/>
        <v>#N/A</v>
      </c>
      <c r="U76" s="11" t="e">
        <f t="shared" si="23"/>
        <v>#N/A</v>
      </c>
      <c r="V76" s="11" t="e">
        <f t="shared" si="23"/>
        <v>#N/A</v>
      </c>
      <c r="W76" s="11" t="e">
        <f t="shared" si="23"/>
        <v>#N/A</v>
      </c>
      <c r="X76" s="11" t="e">
        <f t="shared" si="23"/>
        <v>#N/A</v>
      </c>
      <c r="Y76" s="11">
        <f t="shared" si="23"/>
        <v>0</v>
      </c>
      <c r="Z76" s="11">
        <f t="shared" si="23"/>
        <v>0</v>
      </c>
      <c r="AA76" s="11">
        <f t="shared" si="23"/>
        <v>0</v>
      </c>
      <c r="AB76" s="11">
        <f t="shared" si="23"/>
        <v>0</v>
      </c>
      <c r="AC76" s="11">
        <f t="shared" si="23"/>
        <v>0</v>
      </c>
      <c r="AD76" s="11">
        <f t="shared" si="23"/>
        <v>0</v>
      </c>
      <c r="AE76" s="11">
        <f t="shared" si="23"/>
        <v>0</v>
      </c>
      <c r="AF76" s="11">
        <f t="shared" si="23"/>
        <v>0</v>
      </c>
      <c r="AG76" s="11">
        <f t="shared" si="23"/>
        <v>0</v>
      </c>
      <c r="AH76" s="11">
        <f t="shared" si="23"/>
        <v>0</v>
      </c>
      <c r="AI76" s="11">
        <f t="shared" si="23"/>
        <v>0</v>
      </c>
      <c r="AJ76" s="11">
        <f t="shared" si="23"/>
        <v>0</v>
      </c>
      <c r="AK76" s="11">
        <f t="shared" si="23"/>
        <v>0</v>
      </c>
      <c r="AL76" s="11">
        <f t="shared" si="23"/>
        <v>0</v>
      </c>
      <c r="AM76" s="11">
        <f t="shared" si="23"/>
        <v>0</v>
      </c>
      <c r="AN76" s="11">
        <f t="shared" si="23"/>
        <v>0</v>
      </c>
      <c r="AO76" s="11">
        <f t="shared" si="23"/>
        <v>0</v>
      </c>
    </row>
    <row r="77" spans="1:41" ht="14.25" customHeight="1">
      <c r="A77" s="84" t="s">
        <v>153</v>
      </c>
      <c r="B77" s="11" t="e">
        <f>B76*B72</f>
        <v>#N/A</v>
      </c>
      <c r="C77" s="11" t="e">
        <f t="shared" ref="C77:AO77" si="24">C76*C72</f>
        <v>#N/A</v>
      </c>
      <c r="D77" s="11" t="e">
        <f t="shared" si="24"/>
        <v>#N/A</v>
      </c>
      <c r="E77" s="11" t="e">
        <f t="shared" si="24"/>
        <v>#N/A</v>
      </c>
      <c r="F77" s="11" t="e">
        <f t="shared" si="24"/>
        <v>#N/A</v>
      </c>
      <c r="G77" s="11" t="e">
        <f t="shared" si="24"/>
        <v>#N/A</v>
      </c>
      <c r="H77" s="11" t="e">
        <f t="shared" si="24"/>
        <v>#N/A</v>
      </c>
      <c r="I77" s="11" t="e">
        <f t="shared" si="24"/>
        <v>#N/A</v>
      </c>
      <c r="J77" s="11" t="e">
        <f t="shared" si="24"/>
        <v>#N/A</v>
      </c>
      <c r="K77" s="11" t="e">
        <f t="shared" si="24"/>
        <v>#N/A</v>
      </c>
      <c r="L77" s="11" t="e">
        <f t="shared" si="24"/>
        <v>#N/A</v>
      </c>
      <c r="M77" s="11" t="e">
        <f t="shared" si="24"/>
        <v>#N/A</v>
      </c>
      <c r="N77" s="11" t="e">
        <f t="shared" si="24"/>
        <v>#N/A</v>
      </c>
      <c r="O77" s="11" t="e">
        <f t="shared" si="24"/>
        <v>#N/A</v>
      </c>
      <c r="P77" s="11" t="e">
        <f t="shared" si="24"/>
        <v>#N/A</v>
      </c>
      <c r="Q77" s="11" t="e">
        <f t="shared" si="24"/>
        <v>#N/A</v>
      </c>
      <c r="R77" s="11" t="e">
        <f t="shared" si="24"/>
        <v>#N/A</v>
      </c>
      <c r="S77" s="11" t="e">
        <f t="shared" si="24"/>
        <v>#N/A</v>
      </c>
      <c r="T77" s="11" t="e">
        <f t="shared" si="24"/>
        <v>#N/A</v>
      </c>
      <c r="U77" s="11" t="e">
        <f t="shared" si="24"/>
        <v>#N/A</v>
      </c>
      <c r="V77" s="11" t="e">
        <f t="shared" si="24"/>
        <v>#N/A</v>
      </c>
      <c r="W77" s="11" t="e">
        <f t="shared" si="24"/>
        <v>#N/A</v>
      </c>
      <c r="X77" s="11" t="e">
        <f t="shared" si="24"/>
        <v>#N/A</v>
      </c>
      <c r="Y77" s="11" t="e">
        <f t="shared" si="24"/>
        <v>#N/A</v>
      </c>
      <c r="Z77" s="11" t="e">
        <f t="shared" si="24"/>
        <v>#N/A</v>
      </c>
      <c r="AA77" s="11" t="e">
        <f t="shared" si="24"/>
        <v>#N/A</v>
      </c>
      <c r="AB77" s="11" t="e">
        <f t="shared" si="24"/>
        <v>#N/A</v>
      </c>
      <c r="AC77" s="11" t="e">
        <f t="shared" si="24"/>
        <v>#N/A</v>
      </c>
      <c r="AD77" s="11" t="e">
        <f t="shared" si="24"/>
        <v>#N/A</v>
      </c>
      <c r="AE77" s="11" t="e">
        <f t="shared" si="24"/>
        <v>#N/A</v>
      </c>
      <c r="AF77" s="11" t="e">
        <f t="shared" si="24"/>
        <v>#N/A</v>
      </c>
      <c r="AG77" s="11" t="e">
        <f t="shared" si="24"/>
        <v>#N/A</v>
      </c>
      <c r="AH77" s="11" t="e">
        <f t="shared" si="24"/>
        <v>#N/A</v>
      </c>
      <c r="AI77" s="11" t="e">
        <f t="shared" si="24"/>
        <v>#N/A</v>
      </c>
      <c r="AJ77" s="11" t="e">
        <f t="shared" si="24"/>
        <v>#N/A</v>
      </c>
      <c r="AK77" s="11" t="e">
        <f t="shared" si="24"/>
        <v>#N/A</v>
      </c>
      <c r="AL77" s="11" t="e">
        <f t="shared" si="24"/>
        <v>#N/A</v>
      </c>
      <c r="AM77" s="11" t="e">
        <f t="shared" si="24"/>
        <v>#N/A</v>
      </c>
      <c r="AN77" s="11" t="e">
        <f t="shared" si="24"/>
        <v>#N/A</v>
      </c>
      <c r="AO77" s="11" t="e">
        <f t="shared" si="24"/>
        <v>#N/A</v>
      </c>
    </row>
    <row r="78" spans="1:41" ht="14.25" customHeight="1">
      <c r="A78" s="84" t="s">
        <v>152</v>
      </c>
      <c r="B78" s="11" t="e">
        <f t="shared" ref="B78:AO78" si="25">$C$30*B74</f>
        <v>#N/A</v>
      </c>
      <c r="C78" s="11" t="e">
        <f t="shared" si="25"/>
        <v>#N/A</v>
      </c>
      <c r="D78" s="11" t="e">
        <f t="shared" si="25"/>
        <v>#N/A</v>
      </c>
      <c r="E78" s="11" t="e">
        <f t="shared" si="25"/>
        <v>#N/A</v>
      </c>
      <c r="F78" s="11" t="e">
        <f t="shared" si="25"/>
        <v>#N/A</v>
      </c>
      <c r="G78" s="11" t="e">
        <f t="shared" si="25"/>
        <v>#N/A</v>
      </c>
      <c r="H78" s="11" t="e">
        <f t="shared" si="25"/>
        <v>#N/A</v>
      </c>
      <c r="I78" s="11" t="e">
        <f t="shared" si="25"/>
        <v>#N/A</v>
      </c>
      <c r="J78" s="11" t="e">
        <f t="shared" si="25"/>
        <v>#N/A</v>
      </c>
      <c r="K78" s="11" t="e">
        <f t="shared" si="25"/>
        <v>#N/A</v>
      </c>
      <c r="L78" s="11" t="e">
        <f t="shared" si="25"/>
        <v>#N/A</v>
      </c>
      <c r="M78" s="11" t="e">
        <f t="shared" si="25"/>
        <v>#N/A</v>
      </c>
      <c r="N78" s="11" t="e">
        <f t="shared" si="25"/>
        <v>#N/A</v>
      </c>
      <c r="O78" s="11" t="e">
        <f t="shared" si="25"/>
        <v>#N/A</v>
      </c>
      <c r="P78" s="11" t="e">
        <f t="shared" si="25"/>
        <v>#N/A</v>
      </c>
      <c r="Q78" s="11" t="e">
        <f t="shared" si="25"/>
        <v>#N/A</v>
      </c>
      <c r="R78" s="11" t="e">
        <f t="shared" si="25"/>
        <v>#N/A</v>
      </c>
      <c r="S78" s="11" t="e">
        <f t="shared" si="25"/>
        <v>#N/A</v>
      </c>
      <c r="T78" s="11" t="e">
        <f t="shared" si="25"/>
        <v>#N/A</v>
      </c>
      <c r="U78" s="11" t="e">
        <f t="shared" si="25"/>
        <v>#N/A</v>
      </c>
      <c r="V78" s="11" t="e">
        <f t="shared" si="25"/>
        <v>#N/A</v>
      </c>
      <c r="W78" s="11" t="e">
        <f t="shared" si="25"/>
        <v>#N/A</v>
      </c>
      <c r="X78" s="11" t="e">
        <f t="shared" si="25"/>
        <v>#N/A</v>
      </c>
      <c r="Y78" s="11" t="e">
        <f t="shared" si="25"/>
        <v>#N/A</v>
      </c>
      <c r="Z78" s="11" t="e">
        <f t="shared" si="25"/>
        <v>#N/A</v>
      </c>
      <c r="AA78" s="11" t="e">
        <f t="shared" si="25"/>
        <v>#N/A</v>
      </c>
      <c r="AB78" s="11" t="e">
        <f t="shared" si="25"/>
        <v>#N/A</v>
      </c>
      <c r="AC78" s="11" t="e">
        <f t="shared" si="25"/>
        <v>#N/A</v>
      </c>
      <c r="AD78" s="11" t="e">
        <f t="shared" si="25"/>
        <v>#N/A</v>
      </c>
      <c r="AE78" s="11" t="e">
        <f t="shared" si="25"/>
        <v>#N/A</v>
      </c>
      <c r="AF78" s="11" t="e">
        <f t="shared" si="25"/>
        <v>#N/A</v>
      </c>
      <c r="AG78" s="11" t="e">
        <f t="shared" si="25"/>
        <v>#N/A</v>
      </c>
      <c r="AH78" s="11" t="e">
        <f t="shared" si="25"/>
        <v>#N/A</v>
      </c>
      <c r="AI78" s="11" t="e">
        <f t="shared" si="25"/>
        <v>#N/A</v>
      </c>
      <c r="AJ78" s="11" t="e">
        <f t="shared" si="25"/>
        <v>#N/A</v>
      </c>
      <c r="AK78" s="11" t="e">
        <f t="shared" si="25"/>
        <v>#N/A</v>
      </c>
      <c r="AL78" s="11" t="e">
        <f t="shared" si="25"/>
        <v>#N/A</v>
      </c>
      <c r="AM78" s="11" t="e">
        <f t="shared" si="25"/>
        <v>#N/A</v>
      </c>
      <c r="AN78" s="11" t="e">
        <f t="shared" si="25"/>
        <v>#N/A</v>
      </c>
      <c r="AO78" s="11" t="e">
        <f t="shared" si="25"/>
        <v>#N/A</v>
      </c>
    </row>
    <row r="79" spans="1:41" ht="14.25" customHeight="1">
      <c r="A79" s="2" t="s">
        <v>19</v>
      </c>
      <c r="B79" s="11">
        <f>Assms!C21+Assms!C22</f>
        <v>150</v>
      </c>
      <c r="C79" s="11" t="e">
        <f>Assms!$C$22*C38*C74</f>
        <v>#N/A</v>
      </c>
      <c r="D79" s="11" t="e">
        <f>Assms!$C$22*D38*D74</f>
        <v>#N/A</v>
      </c>
      <c r="E79" s="11" t="e">
        <f>Assms!$C$22*E38*E74</f>
        <v>#N/A</v>
      </c>
      <c r="F79" s="11" t="e">
        <f>Assms!$C$22*F38*F74</f>
        <v>#N/A</v>
      </c>
      <c r="G79" s="11" t="e">
        <f>Assms!$C$22*G38*G74</f>
        <v>#N/A</v>
      </c>
      <c r="H79" s="11" t="e">
        <f>Assms!$C$22*H38*H74</f>
        <v>#N/A</v>
      </c>
      <c r="I79" s="11" t="e">
        <f>Assms!$C$22*I38*I74</f>
        <v>#N/A</v>
      </c>
      <c r="J79" s="11" t="e">
        <f>Assms!$C$22*J38*J74</f>
        <v>#N/A</v>
      </c>
      <c r="K79" s="11" t="e">
        <f>Assms!$C$22*K38*K74</f>
        <v>#N/A</v>
      </c>
      <c r="L79" s="11" t="e">
        <f>Assms!$C$22*L38*L74</f>
        <v>#N/A</v>
      </c>
      <c r="M79" s="11" t="e">
        <f>Assms!$C$22*M38*M74</f>
        <v>#N/A</v>
      </c>
      <c r="N79" s="11" t="e">
        <f>Assms!$C$22*N38*N74</f>
        <v>#N/A</v>
      </c>
      <c r="O79" s="11" t="e">
        <f>Assms!$C$22*O38*O74</f>
        <v>#N/A</v>
      </c>
      <c r="P79" s="11" t="e">
        <f>Assms!$C$22*P38*P74</f>
        <v>#N/A</v>
      </c>
      <c r="Q79" s="11" t="e">
        <f>Assms!$C$22*Q38*Q74</f>
        <v>#N/A</v>
      </c>
      <c r="R79" s="11" t="e">
        <f>Assms!$C$22*R38*R74</f>
        <v>#N/A</v>
      </c>
      <c r="S79" s="11" t="e">
        <f>Assms!$C$22*S38*S74</f>
        <v>#N/A</v>
      </c>
      <c r="T79" s="11" t="e">
        <f>Assms!$C$22*T38*T74</f>
        <v>#N/A</v>
      </c>
      <c r="U79" s="11" t="e">
        <f>Assms!$C$22*U38*U74</f>
        <v>#N/A</v>
      </c>
      <c r="V79" s="11" t="e">
        <f>Assms!$C$22*V38*V74</f>
        <v>#N/A</v>
      </c>
      <c r="W79" s="11" t="e">
        <f>Assms!$C$22*W38*W74</f>
        <v>#N/A</v>
      </c>
      <c r="X79" s="11" t="e">
        <f>Assms!$C$22*X38*X74</f>
        <v>#N/A</v>
      </c>
      <c r="Y79" s="11">
        <f>Assms!$C$22*Y38*Y74</f>
        <v>0</v>
      </c>
      <c r="Z79" s="11">
        <f>Assms!$C$22*Z38*Z74</f>
        <v>0</v>
      </c>
      <c r="AA79" s="11">
        <f>Assms!$C$22*AA38*AA74</f>
        <v>0</v>
      </c>
      <c r="AB79" s="11">
        <f>Assms!$C$22*AB38*AB74</f>
        <v>0</v>
      </c>
      <c r="AC79" s="11">
        <f>Assms!$C$22*AC38*AC74</f>
        <v>0</v>
      </c>
      <c r="AD79" s="11">
        <f>Assms!$C$22*AD38*AD74</f>
        <v>0</v>
      </c>
      <c r="AE79" s="11">
        <f>Assms!$C$22*AE38*AE74</f>
        <v>0</v>
      </c>
      <c r="AF79" s="11">
        <f>Assms!$C$22*AF38*AF74</f>
        <v>0</v>
      </c>
      <c r="AG79" s="11">
        <f>Assms!$C$22*AG38*AG74</f>
        <v>0</v>
      </c>
      <c r="AH79" s="11">
        <f>Assms!$C$22*AH38*AH74</f>
        <v>0</v>
      </c>
      <c r="AI79" s="11">
        <f>Assms!$C$22*AI38*AI74</f>
        <v>0</v>
      </c>
      <c r="AJ79" s="11">
        <f>Assms!$C$22*AJ38*AJ74</f>
        <v>0</v>
      </c>
      <c r="AK79" s="11">
        <f>Assms!$C$22*AK38*AK74</f>
        <v>0</v>
      </c>
      <c r="AL79" s="11">
        <f>Assms!$C$22*AL38*AL74</f>
        <v>0</v>
      </c>
      <c r="AM79" s="11">
        <f>Assms!$C$22*AM38*AM74</f>
        <v>0</v>
      </c>
      <c r="AN79" s="11">
        <f>Assms!$C$22*AN38*AN74</f>
        <v>0</v>
      </c>
      <c r="AO79" s="11">
        <f>Assms!$C$22*AO38*AO74</f>
        <v>0</v>
      </c>
    </row>
    <row r="80" spans="1:41" ht="14.25" customHeight="1"/>
    <row r="81" spans="1:41" ht="14.25" customHeight="1">
      <c r="A81" s="7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</row>
    <row r="82" spans="1:41" ht="14.25" customHeight="1">
      <c r="A82" s="26" t="s">
        <v>198</v>
      </c>
    </row>
    <row r="83" spans="1:41" ht="14.25" customHeight="1">
      <c r="A83" s="18" t="s">
        <v>32</v>
      </c>
      <c r="B83" s="85">
        <f>StatV!B12</f>
        <v>1</v>
      </c>
      <c r="C83" s="85">
        <f>StatV!C12</f>
        <v>1</v>
      </c>
      <c r="D83" s="85">
        <f>StatV!D12</f>
        <v>1</v>
      </c>
      <c r="E83" s="85">
        <f>StatV!E12</f>
        <v>1</v>
      </c>
      <c r="F83" s="85">
        <f>StatV!F12</f>
        <v>1</v>
      </c>
      <c r="G83" s="85">
        <f>StatV!G12</f>
        <v>1</v>
      </c>
      <c r="H83" s="85">
        <f>StatV!H12</f>
        <v>1</v>
      </c>
      <c r="I83" s="85">
        <f>StatV!I12</f>
        <v>1</v>
      </c>
      <c r="J83" s="85">
        <f>StatV!J12</f>
        <v>1</v>
      </c>
      <c r="K83" s="85">
        <f>StatV!K12</f>
        <v>1</v>
      </c>
      <c r="L83" s="85">
        <f>StatV!L12</f>
        <v>1</v>
      </c>
      <c r="M83" s="85">
        <f>StatV!M12</f>
        <v>1</v>
      </c>
      <c r="N83" s="85">
        <f>StatV!N12</f>
        <v>1</v>
      </c>
      <c r="O83" s="85">
        <f>StatV!O12</f>
        <v>1</v>
      </c>
      <c r="P83" s="85">
        <f>StatV!P12</f>
        <v>1</v>
      </c>
      <c r="Q83" s="85">
        <f>StatV!Q12</f>
        <v>1</v>
      </c>
      <c r="R83" s="85">
        <f>StatV!R12</f>
        <v>1</v>
      </c>
      <c r="S83" s="85">
        <f>StatV!S12</f>
        <v>1</v>
      </c>
      <c r="T83" s="85">
        <f>StatV!T12</f>
        <v>1</v>
      </c>
      <c r="U83" s="85">
        <f>StatV!U12</f>
        <v>1</v>
      </c>
      <c r="V83" s="85">
        <f>StatV!V12</f>
        <v>1</v>
      </c>
      <c r="W83" s="85">
        <f>StatV!W12</f>
        <v>1</v>
      </c>
      <c r="X83" s="85">
        <f>StatV!X12</f>
        <v>1</v>
      </c>
      <c r="Y83" s="85">
        <f>StatV!Y12</f>
        <v>0</v>
      </c>
      <c r="Z83" s="85">
        <f>StatV!Z12</f>
        <v>0</v>
      </c>
      <c r="AA83" s="85">
        <f>StatV!AA12</f>
        <v>0</v>
      </c>
      <c r="AB83" s="85">
        <f>StatV!AB12</f>
        <v>0</v>
      </c>
      <c r="AC83" s="85">
        <f>StatV!AC12</f>
        <v>0</v>
      </c>
      <c r="AD83" s="85">
        <f>StatV!AD12</f>
        <v>0</v>
      </c>
      <c r="AE83" s="85">
        <f>StatV!AE12</f>
        <v>0</v>
      </c>
      <c r="AF83" s="85">
        <f>StatV!AF12</f>
        <v>0</v>
      </c>
      <c r="AG83" s="85">
        <f>StatV!AG12</f>
        <v>0</v>
      </c>
      <c r="AH83" s="85">
        <f>StatV!AH12</f>
        <v>0</v>
      </c>
      <c r="AI83" s="85">
        <f>StatV!AI12</f>
        <v>0</v>
      </c>
      <c r="AJ83" s="85">
        <f>StatV!AJ12</f>
        <v>0</v>
      </c>
      <c r="AK83" s="85">
        <f>StatV!AK12</f>
        <v>0</v>
      </c>
      <c r="AL83" s="85">
        <f>StatV!AL12</f>
        <v>0</v>
      </c>
      <c r="AM83" s="85">
        <f>StatV!AM12</f>
        <v>0</v>
      </c>
      <c r="AN83" s="85">
        <f>StatV!AN12</f>
        <v>0</v>
      </c>
      <c r="AO83" s="85">
        <f>StatV!AO12</f>
        <v>0</v>
      </c>
    </row>
    <row r="84" spans="1:41" ht="14.25" customHeight="1">
      <c r="A84" s="143" t="s">
        <v>165</v>
      </c>
      <c r="B84" s="74" t="e">
        <f>StatV!B203</f>
        <v>#N/A</v>
      </c>
      <c r="C84" s="74" t="e">
        <f>StatV!C203</f>
        <v>#N/A</v>
      </c>
      <c r="D84" s="74" t="e">
        <f>StatV!D203</f>
        <v>#N/A</v>
      </c>
      <c r="E84" s="74" t="e">
        <f>StatV!E203</f>
        <v>#N/A</v>
      </c>
      <c r="F84" s="74" t="e">
        <f>StatV!F203</f>
        <v>#N/A</v>
      </c>
      <c r="G84" s="74" t="e">
        <f>StatV!G203</f>
        <v>#N/A</v>
      </c>
      <c r="H84" s="74" t="e">
        <f>StatV!H203</f>
        <v>#N/A</v>
      </c>
      <c r="I84" s="74" t="e">
        <f>StatV!I203</f>
        <v>#N/A</v>
      </c>
      <c r="J84" s="74" t="e">
        <f>StatV!J203</f>
        <v>#N/A</v>
      </c>
      <c r="K84" s="74" t="e">
        <f>StatV!K203</f>
        <v>#N/A</v>
      </c>
      <c r="L84" s="74" t="e">
        <f>StatV!L203</f>
        <v>#N/A</v>
      </c>
      <c r="M84" s="74" t="e">
        <f>StatV!M203</f>
        <v>#N/A</v>
      </c>
      <c r="N84" s="74" t="e">
        <f>StatV!N203</f>
        <v>#N/A</v>
      </c>
      <c r="O84" s="74" t="e">
        <f>StatV!O203</f>
        <v>#N/A</v>
      </c>
      <c r="P84" s="74" t="e">
        <f>StatV!P203</f>
        <v>#N/A</v>
      </c>
      <c r="Q84" s="74" t="e">
        <f>StatV!Q203</f>
        <v>#N/A</v>
      </c>
      <c r="R84" s="74" t="e">
        <f>StatV!R203</f>
        <v>#N/A</v>
      </c>
      <c r="S84" s="74" t="e">
        <f>StatV!S203</f>
        <v>#N/A</v>
      </c>
      <c r="T84" s="74" t="e">
        <f>StatV!T203</f>
        <v>#N/A</v>
      </c>
      <c r="U84" s="74" t="e">
        <f>StatV!U203</f>
        <v>#N/A</v>
      </c>
      <c r="V84" s="74" t="e">
        <f>StatV!V203</f>
        <v>#N/A</v>
      </c>
      <c r="W84" s="74" t="e">
        <f>StatV!W203</f>
        <v>#N/A</v>
      </c>
      <c r="X84" s="74" t="e">
        <f>StatV!X203</f>
        <v>#N/A</v>
      </c>
      <c r="Y84" s="74" t="e">
        <f>StatV!Y203</f>
        <v>#N/A</v>
      </c>
      <c r="Z84" s="74" t="e">
        <f>StatV!Z203</f>
        <v>#N/A</v>
      </c>
      <c r="AA84" s="74" t="e">
        <f>StatV!AA203</f>
        <v>#N/A</v>
      </c>
      <c r="AB84" s="74" t="e">
        <f>StatV!AB203</f>
        <v>#N/A</v>
      </c>
      <c r="AC84" s="74" t="e">
        <f>StatV!AC203</f>
        <v>#N/A</v>
      </c>
      <c r="AD84" s="74" t="e">
        <f>StatV!AD203</f>
        <v>#N/A</v>
      </c>
      <c r="AE84" s="74" t="e">
        <f>StatV!AE203</f>
        <v>#N/A</v>
      </c>
      <c r="AF84" s="74" t="e">
        <f>StatV!AF203</f>
        <v>#N/A</v>
      </c>
      <c r="AG84" s="74" t="e">
        <f>StatV!AG203</f>
        <v>#N/A</v>
      </c>
      <c r="AH84" s="74" t="e">
        <f>StatV!AH203</f>
        <v>#N/A</v>
      </c>
      <c r="AI84" s="74" t="e">
        <f>StatV!AI203</f>
        <v>#N/A</v>
      </c>
      <c r="AJ84" s="74" t="e">
        <f>StatV!AJ203</f>
        <v>#N/A</v>
      </c>
      <c r="AK84" s="74" t="e">
        <f>StatV!AK203</f>
        <v>#N/A</v>
      </c>
      <c r="AL84" s="74" t="e">
        <f>StatV!AL203</f>
        <v>#N/A</v>
      </c>
      <c r="AM84" s="74" t="e">
        <f>StatV!AM203</f>
        <v>#N/A</v>
      </c>
      <c r="AN84" s="74" t="e">
        <f>StatV!AN203</f>
        <v>#N/A</v>
      </c>
      <c r="AO84" s="74" t="e">
        <f>StatV!AO203</f>
        <v>#N/A</v>
      </c>
    </row>
    <row r="85" spans="1:41" ht="14.25" customHeight="1">
      <c r="A85" s="143" t="s">
        <v>166</v>
      </c>
      <c r="B85" s="74" t="e">
        <f>CashValue!C39</f>
        <v>#N/A</v>
      </c>
      <c r="C85" s="74" t="e">
        <f>CashValue!D39</f>
        <v>#N/A</v>
      </c>
      <c r="D85" s="74" t="e">
        <f>CashValue!E39</f>
        <v>#N/A</v>
      </c>
      <c r="E85" s="74" t="e">
        <f>CashValue!F39</f>
        <v>#N/A</v>
      </c>
      <c r="F85" s="74" t="e">
        <f>CashValue!G39</f>
        <v>#N/A</v>
      </c>
      <c r="G85" s="74" t="e">
        <f>CashValue!H39</f>
        <v>#N/A</v>
      </c>
      <c r="H85" s="74" t="e">
        <f>CashValue!I39</f>
        <v>#N/A</v>
      </c>
      <c r="I85" s="74" t="e">
        <f>CashValue!J39</f>
        <v>#N/A</v>
      </c>
      <c r="J85" s="74" t="e">
        <f>CashValue!K39</f>
        <v>#N/A</v>
      </c>
      <c r="K85" s="74" t="e">
        <f>CashValue!L39</f>
        <v>#N/A</v>
      </c>
      <c r="L85" s="74" t="e">
        <f>CashValue!M39</f>
        <v>#N/A</v>
      </c>
      <c r="M85" s="74" t="e">
        <f>CashValue!N39</f>
        <v>#N/A</v>
      </c>
      <c r="N85" s="74" t="e">
        <f>CashValue!O39</f>
        <v>#N/A</v>
      </c>
      <c r="O85" s="74" t="e">
        <f>CashValue!P39</f>
        <v>#N/A</v>
      </c>
      <c r="P85" s="74" t="e">
        <f>CashValue!Q39</f>
        <v>#N/A</v>
      </c>
      <c r="Q85" s="74" t="e">
        <f>CashValue!R39</f>
        <v>#N/A</v>
      </c>
      <c r="R85" s="74" t="e">
        <f>CashValue!S39</f>
        <v>#N/A</v>
      </c>
      <c r="S85" s="74" t="e">
        <f>CashValue!T39</f>
        <v>#N/A</v>
      </c>
      <c r="T85" s="74" t="e">
        <f>CashValue!U39</f>
        <v>#N/A</v>
      </c>
      <c r="U85" s="74" t="e">
        <f>CashValue!V39</f>
        <v>#N/A</v>
      </c>
      <c r="V85" s="74" t="e">
        <f>CashValue!W39</f>
        <v>#N/A</v>
      </c>
      <c r="W85" s="74" t="e">
        <f>CashValue!X39</f>
        <v>#N/A</v>
      </c>
      <c r="X85" s="74" t="e">
        <f>CashValue!Y39</f>
        <v>#N/A</v>
      </c>
      <c r="Y85" s="74" t="e">
        <f>CashValue!Z39</f>
        <v>#N/A</v>
      </c>
      <c r="Z85" s="74" t="e">
        <f>CashValue!AA39</f>
        <v>#N/A</v>
      </c>
      <c r="AA85" s="74" t="e">
        <f>CashValue!AB39</f>
        <v>#N/A</v>
      </c>
      <c r="AB85" s="74" t="e">
        <f>CashValue!AC39</f>
        <v>#N/A</v>
      </c>
      <c r="AC85" s="74" t="e">
        <f>CashValue!AD39</f>
        <v>#N/A</v>
      </c>
      <c r="AD85" s="74" t="e">
        <f>CashValue!AE39</f>
        <v>#N/A</v>
      </c>
      <c r="AE85" s="74" t="e">
        <f>CashValue!AF39</f>
        <v>#N/A</v>
      </c>
      <c r="AF85" s="74" t="e">
        <f>CashValue!AG39</f>
        <v>#N/A</v>
      </c>
      <c r="AG85" s="74" t="e">
        <f>CashValue!AH39</f>
        <v>#N/A</v>
      </c>
      <c r="AH85" s="74" t="e">
        <f>CashValue!AI39</f>
        <v>#N/A</v>
      </c>
      <c r="AI85" s="74" t="e">
        <f>CashValue!AJ39</f>
        <v>#N/A</v>
      </c>
      <c r="AJ85" s="74" t="e">
        <f>CashValue!AK39</f>
        <v>#N/A</v>
      </c>
      <c r="AK85" s="74" t="e">
        <f>CashValue!AL39</f>
        <v>#N/A</v>
      </c>
      <c r="AL85" s="74" t="e">
        <f>CashValue!AM39</f>
        <v>#N/A</v>
      </c>
      <c r="AM85" s="74" t="e">
        <f>CashValue!AN39</f>
        <v>#N/A</v>
      </c>
      <c r="AN85" s="74" t="e">
        <f>CashValue!AO39</f>
        <v>#N/A</v>
      </c>
      <c r="AO85" s="74" t="e">
        <f>CashValue!AP39</f>
        <v>#N/A</v>
      </c>
    </row>
    <row r="86" spans="1:41" ht="14.25" customHeight="1">
      <c r="A86" s="159" t="s">
        <v>20</v>
      </c>
      <c r="B86" s="159" t="e">
        <f t="shared" ref="B86:AO86" si="26">B72</f>
        <v>#N/A</v>
      </c>
      <c r="C86" s="159" t="e">
        <f t="shared" si="26"/>
        <v>#N/A</v>
      </c>
      <c r="D86" s="159" t="e">
        <f t="shared" si="26"/>
        <v>#N/A</v>
      </c>
      <c r="E86" s="159" t="e">
        <f t="shared" si="26"/>
        <v>#N/A</v>
      </c>
      <c r="F86" s="159" t="e">
        <f t="shared" si="26"/>
        <v>#N/A</v>
      </c>
      <c r="G86" s="159" t="e">
        <f t="shared" si="26"/>
        <v>#N/A</v>
      </c>
      <c r="H86" s="159" t="e">
        <f t="shared" si="26"/>
        <v>#N/A</v>
      </c>
      <c r="I86" s="159" t="e">
        <f t="shared" si="26"/>
        <v>#N/A</v>
      </c>
      <c r="J86" s="159" t="e">
        <f t="shared" si="26"/>
        <v>#N/A</v>
      </c>
      <c r="K86" s="159" t="e">
        <f t="shared" si="26"/>
        <v>#N/A</v>
      </c>
      <c r="L86" s="159" t="e">
        <f t="shared" si="26"/>
        <v>#N/A</v>
      </c>
      <c r="M86" s="159" t="e">
        <f t="shared" si="26"/>
        <v>#N/A</v>
      </c>
      <c r="N86" s="159" t="e">
        <f t="shared" si="26"/>
        <v>#N/A</v>
      </c>
      <c r="O86" s="159" t="e">
        <f t="shared" si="26"/>
        <v>#N/A</v>
      </c>
      <c r="P86" s="159" t="e">
        <f t="shared" si="26"/>
        <v>#N/A</v>
      </c>
      <c r="Q86" s="159" t="e">
        <f t="shared" si="26"/>
        <v>#N/A</v>
      </c>
      <c r="R86" s="159" t="e">
        <f t="shared" si="26"/>
        <v>#N/A</v>
      </c>
      <c r="S86" s="159" t="e">
        <f t="shared" si="26"/>
        <v>#N/A</v>
      </c>
      <c r="T86" s="159" t="e">
        <f t="shared" si="26"/>
        <v>#N/A</v>
      </c>
      <c r="U86" s="159" t="e">
        <f t="shared" si="26"/>
        <v>#N/A</v>
      </c>
      <c r="V86" s="159" t="e">
        <f t="shared" si="26"/>
        <v>#N/A</v>
      </c>
      <c r="W86" s="159" t="e">
        <f t="shared" si="26"/>
        <v>#N/A</v>
      </c>
      <c r="X86" s="159" t="e">
        <f t="shared" si="26"/>
        <v>#N/A</v>
      </c>
      <c r="Y86" s="159" t="e">
        <f t="shared" si="26"/>
        <v>#N/A</v>
      </c>
      <c r="Z86" s="159" t="e">
        <f t="shared" si="26"/>
        <v>#N/A</v>
      </c>
      <c r="AA86" s="159" t="e">
        <f t="shared" si="26"/>
        <v>#N/A</v>
      </c>
      <c r="AB86" s="159" t="e">
        <f t="shared" si="26"/>
        <v>#N/A</v>
      </c>
      <c r="AC86" s="159" t="e">
        <f t="shared" si="26"/>
        <v>#N/A</v>
      </c>
      <c r="AD86" s="159" t="e">
        <f t="shared" si="26"/>
        <v>#N/A</v>
      </c>
      <c r="AE86" s="159" t="e">
        <f t="shared" si="26"/>
        <v>#N/A</v>
      </c>
      <c r="AF86" s="159" t="e">
        <f t="shared" si="26"/>
        <v>#N/A</v>
      </c>
      <c r="AG86" s="159" t="e">
        <f t="shared" si="26"/>
        <v>#N/A</v>
      </c>
      <c r="AH86" s="159" t="e">
        <f t="shared" si="26"/>
        <v>#N/A</v>
      </c>
      <c r="AI86" s="159" t="e">
        <f t="shared" si="26"/>
        <v>#N/A</v>
      </c>
      <c r="AJ86" s="159" t="e">
        <f t="shared" si="26"/>
        <v>#N/A</v>
      </c>
      <c r="AK86" s="159" t="e">
        <f t="shared" si="26"/>
        <v>#N/A</v>
      </c>
      <c r="AL86" s="159" t="e">
        <f t="shared" si="26"/>
        <v>#N/A</v>
      </c>
      <c r="AM86" s="159" t="e">
        <f t="shared" si="26"/>
        <v>#N/A</v>
      </c>
      <c r="AN86" s="159" t="e">
        <f t="shared" si="26"/>
        <v>#N/A</v>
      </c>
      <c r="AO86" s="159" t="e">
        <f t="shared" si="26"/>
        <v>#N/A</v>
      </c>
    </row>
    <row r="87" spans="1:41" ht="14.25" customHeight="1">
      <c r="A87" s="208" t="s">
        <v>302</v>
      </c>
      <c r="B87" s="74">
        <f t="shared" ref="B87:AO87" si="27">B69</f>
        <v>0.04</v>
      </c>
      <c r="C87" s="74">
        <f t="shared" si="27"/>
        <v>0.05</v>
      </c>
      <c r="D87" s="74">
        <f t="shared" si="27"/>
        <v>0.05</v>
      </c>
      <c r="E87" s="74">
        <f t="shared" si="27"/>
        <v>0.04</v>
      </c>
      <c r="F87" s="74">
        <f t="shared" si="27"/>
        <v>0.04</v>
      </c>
      <c r="G87" s="74">
        <f t="shared" si="27"/>
        <v>0.04</v>
      </c>
      <c r="H87" s="74">
        <f t="shared" si="27"/>
        <v>0.03</v>
      </c>
      <c r="I87" s="74">
        <f t="shared" si="27"/>
        <v>0.03</v>
      </c>
      <c r="J87" s="74">
        <f t="shared" si="27"/>
        <v>0.03</v>
      </c>
      <c r="K87" s="74">
        <f t="shared" si="27"/>
        <v>2.0634285714285688E-2</v>
      </c>
      <c r="L87" s="74">
        <f t="shared" si="27"/>
        <v>2.0634285714285688E-2</v>
      </c>
      <c r="M87" s="74">
        <f t="shared" si="27"/>
        <v>4.1268571428571404E-2</v>
      </c>
      <c r="N87" s="74">
        <f t="shared" si="27"/>
        <v>4.1268571428571404E-2</v>
      </c>
      <c r="O87" s="74">
        <f t="shared" si="27"/>
        <v>4.1268571428571404E-2</v>
      </c>
      <c r="P87" s="74">
        <f t="shared" si="27"/>
        <v>6.1902857142857121E-2</v>
      </c>
      <c r="Q87" s="74">
        <f t="shared" si="27"/>
        <v>6.1902857142857121E-2</v>
      </c>
      <c r="R87" s="74">
        <f t="shared" si="27"/>
        <v>8.2537142857142837E-2</v>
      </c>
      <c r="S87" s="74">
        <f t="shared" si="27"/>
        <v>0.10317142857142855</v>
      </c>
      <c r="T87" s="74">
        <f t="shared" si="27"/>
        <v>0.12380571428571428</v>
      </c>
      <c r="U87" s="74">
        <f t="shared" si="27"/>
        <v>0.14443999999999999</v>
      </c>
      <c r="V87" s="74">
        <f t="shared" si="27"/>
        <v>0.162495</v>
      </c>
      <c r="W87" s="74">
        <f t="shared" si="27"/>
        <v>0.198605</v>
      </c>
      <c r="X87" s="74">
        <f t="shared" si="27"/>
        <v>0.27082499999999998</v>
      </c>
      <c r="Y87" s="74">
        <f t="shared" si="27"/>
        <v>0.03</v>
      </c>
      <c r="Z87" s="74">
        <f t="shared" si="27"/>
        <v>0.03</v>
      </c>
      <c r="AA87" s="74">
        <f t="shared" si="27"/>
        <v>0.03</v>
      </c>
      <c r="AB87" s="74">
        <f t="shared" si="27"/>
        <v>0.03</v>
      </c>
      <c r="AC87" s="74">
        <f t="shared" si="27"/>
        <v>0.02</v>
      </c>
      <c r="AD87" s="74">
        <f t="shared" si="27"/>
        <v>0.02</v>
      </c>
      <c r="AE87" s="74">
        <f t="shared" si="27"/>
        <v>0.02</v>
      </c>
      <c r="AF87" s="74">
        <f t="shared" si="27"/>
        <v>0.02</v>
      </c>
      <c r="AG87" s="74">
        <f t="shared" si="27"/>
        <v>0.02</v>
      </c>
      <c r="AH87" s="74">
        <f t="shared" si="27"/>
        <v>0.02</v>
      </c>
      <c r="AI87" s="74">
        <f t="shared" si="27"/>
        <v>0.02</v>
      </c>
      <c r="AJ87" s="74">
        <f t="shared" si="27"/>
        <v>0.02</v>
      </c>
      <c r="AK87" s="74">
        <f t="shared" si="27"/>
        <v>0.02</v>
      </c>
      <c r="AL87" s="74">
        <f t="shared" si="27"/>
        <v>0.02</v>
      </c>
      <c r="AM87" s="74">
        <f t="shared" si="27"/>
        <v>0.02</v>
      </c>
      <c r="AN87" s="74">
        <f t="shared" si="27"/>
        <v>0.02</v>
      </c>
      <c r="AO87" s="74">
        <f t="shared" si="27"/>
        <v>0.02</v>
      </c>
    </row>
    <row r="88" spans="1:41" ht="14.25" customHeight="1">
      <c r="A88" s="63" t="s">
        <v>104</v>
      </c>
      <c r="B88" s="74">
        <v>1</v>
      </c>
      <c r="C88" s="74" t="e">
        <f t="shared" ref="C88:AO88" si="28">IF(C83=1,B88*(1-B86-B87),0)</f>
        <v>#N/A</v>
      </c>
      <c r="D88" s="74" t="e">
        <f t="shared" si="28"/>
        <v>#N/A</v>
      </c>
      <c r="E88" s="74" t="e">
        <f t="shared" si="28"/>
        <v>#N/A</v>
      </c>
      <c r="F88" s="74" t="e">
        <f t="shared" si="28"/>
        <v>#N/A</v>
      </c>
      <c r="G88" s="74" t="e">
        <f t="shared" si="28"/>
        <v>#N/A</v>
      </c>
      <c r="H88" s="74" t="e">
        <f t="shared" si="28"/>
        <v>#N/A</v>
      </c>
      <c r="I88" s="74" t="e">
        <f t="shared" si="28"/>
        <v>#N/A</v>
      </c>
      <c r="J88" s="74" t="e">
        <f t="shared" si="28"/>
        <v>#N/A</v>
      </c>
      <c r="K88" s="74" t="e">
        <f t="shared" si="28"/>
        <v>#N/A</v>
      </c>
      <c r="L88" s="74" t="e">
        <f t="shared" si="28"/>
        <v>#N/A</v>
      </c>
      <c r="M88" s="74" t="e">
        <f t="shared" si="28"/>
        <v>#N/A</v>
      </c>
      <c r="N88" s="74" t="e">
        <f t="shared" si="28"/>
        <v>#N/A</v>
      </c>
      <c r="O88" s="74" t="e">
        <f t="shared" si="28"/>
        <v>#N/A</v>
      </c>
      <c r="P88" s="74" t="e">
        <f t="shared" si="28"/>
        <v>#N/A</v>
      </c>
      <c r="Q88" s="74" t="e">
        <f t="shared" si="28"/>
        <v>#N/A</v>
      </c>
      <c r="R88" s="74" t="e">
        <f t="shared" si="28"/>
        <v>#N/A</v>
      </c>
      <c r="S88" s="74" t="e">
        <f t="shared" si="28"/>
        <v>#N/A</v>
      </c>
      <c r="T88" s="74" t="e">
        <f t="shared" si="28"/>
        <v>#N/A</v>
      </c>
      <c r="U88" s="74" t="e">
        <f t="shared" si="28"/>
        <v>#N/A</v>
      </c>
      <c r="V88" s="74" t="e">
        <f t="shared" si="28"/>
        <v>#N/A</v>
      </c>
      <c r="W88" s="74" t="e">
        <f t="shared" si="28"/>
        <v>#N/A</v>
      </c>
      <c r="X88" s="74" t="e">
        <f t="shared" si="28"/>
        <v>#N/A</v>
      </c>
      <c r="Y88" s="74">
        <f t="shared" si="28"/>
        <v>0</v>
      </c>
      <c r="Z88" s="74">
        <f t="shared" si="28"/>
        <v>0</v>
      </c>
      <c r="AA88" s="74">
        <f t="shared" si="28"/>
        <v>0</v>
      </c>
      <c r="AB88" s="74">
        <f t="shared" si="28"/>
        <v>0</v>
      </c>
      <c r="AC88" s="74">
        <f t="shared" si="28"/>
        <v>0</v>
      </c>
      <c r="AD88" s="74">
        <f t="shared" si="28"/>
        <v>0</v>
      </c>
      <c r="AE88" s="74">
        <f t="shared" si="28"/>
        <v>0</v>
      </c>
      <c r="AF88" s="74">
        <f t="shared" si="28"/>
        <v>0</v>
      </c>
      <c r="AG88" s="74">
        <f t="shared" si="28"/>
        <v>0</v>
      </c>
      <c r="AH88" s="74">
        <f t="shared" si="28"/>
        <v>0</v>
      </c>
      <c r="AI88" s="74">
        <f t="shared" si="28"/>
        <v>0</v>
      </c>
      <c r="AJ88" s="74">
        <f t="shared" si="28"/>
        <v>0</v>
      </c>
      <c r="AK88" s="74">
        <f t="shared" si="28"/>
        <v>0</v>
      </c>
      <c r="AL88" s="74">
        <f t="shared" si="28"/>
        <v>0</v>
      </c>
      <c r="AM88" s="74">
        <f t="shared" si="28"/>
        <v>0</v>
      </c>
      <c r="AN88" s="74">
        <f t="shared" si="28"/>
        <v>0</v>
      </c>
      <c r="AO88" s="74">
        <f t="shared" si="28"/>
        <v>0</v>
      </c>
    </row>
    <row r="89" spans="1:41" ht="14.25" customHeight="1">
      <c r="A89" s="63" t="s">
        <v>105</v>
      </c>
      <c r="B89" s="61">
        <f>Pricing!B39*B88</f>
        <v>842000</v>
      </c>
      <c r="C89" s="61" t="e">
        <f>Pricing!C39*C88</f>
        <v>#N/A</v>
      </c>
      <c r="D89" s="61" t="e">
        <f>Pricing!D39*D88</f>
        <v>#N/A</v>
      </c>
      <c r="E89" s="61" t="e">
        <f>Pricing!E39*E88</f>
        <v>#N/A</v>
      </c>
      <c r="F89" s="61" t="e">
        <f>Pricing!F39*F88</f>
        <v>#N/A</v>
      </c>
      <c r="G89" s="61" t="e">
        <f>Pricing!G39*G88</f>
        <v>#N/A</v>
      </c>
      <c r="H89" s="61" t="e">
        <f>Pricing!H39*H88</f>
        <v>#N/A</v>
      </c>
      <c r="I89" s="61" t="e">
        <f>Pricing!I39*I88</f>
        <v>#N/A</v>
      </c>
      <c r="J89" s="61" t="e">
        <f>Pricing!J39*J88</f>
        <v>#N/A</v>
      </c>
      <c r="K89" s="61" t="e">
        <f>Pricing!K39*K88</f>
        <v>#N/A</v>
      </c>
      <c r="L89" s="61" t="e">
        <f>Pricing!L39*L88</f>
        <v>#N/A</v>
      </c>
      <c r="M89" s="61" t="e">
        <f>Pricing!M39*M88</f>
        <v>#N/A</v>
      </c>
      <c r="N89" s="61" t="e">
        <f>Pricing!N39*N88</f>
        <v>#N/A</v>
      </c>
      <c r="O89" s="61" t="e">
        <f>Pricing!O39*O88</f>
        <v>#N/A</v>
      </c>
      <c r="P89" s="61" t="e">
        <f>Pricing!P39*P88</f>
        <v>#N/A</v>
      </c>
      <c r="Q89" s="61" t="e">
        <f>Pricing!Q39*Q88</f>
        <v>#N/A</v>
      </c>
      <c r="R89" s="61" t="e">
        <f>Pricing!R39*R88</f>
        <v>#N/A</v>
      </c>
      <c r="S89" s="61" t="e">
        <f>Pricing!S39*S88</f>
        <v>#N/A</v>
      </c>
      <c r="T89" s="61" t="e">
        <f>Pricing!T39*T88</f>
        <v>#N/A</v>
      </c>
      <c r="U89" s="61" t="e">
        <f>Pricing!U39*U88</f>
        <v>#N/A</v>
      </c>
      <c r="V89" s="61" t="e">
        <f>Pricing!V39*V88</f>
        <v>#N/A</v>
      </c>
      <c r="W89" s="61" t="e">
        <f>Pricing!W39*W88</f>
        <v>#N/A</v>
      </c>
      <c r="X89" s="61" t="e">
        <f>Pricing!X39*X88</f>
        <v>#N/A</v>
      </c>
      <c r="Y89" s="61">
        <f>Pricing!Y39*Y88</f>
        <v>0</v>
      </c>
      <c r="Z89" s="61">
        <f>Pricing!Z39*Z88</f>
        <v>0</v>
      </c>
      <c r="AA89" s="61">
        <f>Pricing!AA39*AA88</f>
        <v>0</v>
      </c>
      <c r="AB89" s="61">
        <f>Pricing!AB39*AB88</f>
        <v>0</v>
      </c>
      <c r="AC89" s="61">
        <f>Pricing!AC39*AC88</f>
        <v>0</v>
      </c>
      <c r="AD89" s="61">
        <f>Pricing!AD39*AD88</f>
        <v>0</v>
      </c>
      <c r="AE89" s="61">
        <f>Pricing!AE39*AE88</f>
        <v>0</v>
      </c>
      <c r="AF89" s="61">
        <f>Pricing!AF39*AF88</f>
        <v>0</v>
      </c>
      <c r="AG89" s="61">
        <f>Pricing!AG39*AG88</f>
        <v>0</v>
      </c>
      <c r="AH89" s="61">
        <f>Pricing!AH39*AH88</f>
        <v>0</v>
      </c>
      <c r="AI89" s="61">
        <f>Pricing!AI39*AI88</f>
        <v>0</v>
      </c>
      <c r="AJ89" s="61">
        <f>Pricing!AJ39*AJ88</f>
        <v>0</v>
      </c>
      <c r="AK89" s="61">
        <f>Pricing!AK39*AK88</f>
        <v>0</v>
      </c>
      <c r="AL89" s="61">
        <f>Pricing!AL39*AL88</f>
        <v>0</v>
      </c>
      <c r="AM89" s="61">
        <f>Pricing!AM39*AM88</f>
        <v>0</v>
      </c>
      <c r="AN89" s="61">
        <f>Pricing!AN39*AN88</f>
        <v>0</v>
      </c>
      <c r="AO89" s="61">
        <f>Pricing!AO39*AO88</f>
        <v>0</v>
      </c>
    </row>
    <row r="90" spans="1:41" ht="14.25" customHeight="1">
      <c r="A90" s="63" t="s">
        <v>106</v>
      </c>
      <c r="B90" s="61" t="e">
        <f t="shared" ref="B90:AN90" si="29">B89*B84</f>
        <v>#N/A</v>
      </c>
      <c r="C90" s="61" t="e">
        <f t="shared" si="29"/>
        <v>#N/A</v>
      </c>
      <c r="D90" s="61" t="e">
        <f t="shared" si="29"/>
        <v>#N/A</v>
      </c>
      <c r="E90" s="61" t="e">
        <f t="shared" si="29"/>
        <v>#N/A</v>
      </c>
      <c r="F90" s="61" t="e">
        <f t="shared" si="29"/>
        <v>#N/A</v>
      </c>
      <c r="G90" s="61" t="e">
        <f t="shared" si="29"/>
        <v>#N/A</v>
      </c>
      <c r="H90" s="61" t="e">
        <f t="shared" si="29"/>
        <v>#N/A</v>
      </c>
      <c r="I90" s="61" t="e">
        <f t="shared" si="29"/>
        <v>#N/A</v>
      </c>
      <c r="J90" s="61" t="e">
        <f t="shared" si="29"/>
        <v>#N/A</v>
      </c>
      <c r="K90" s="61" t="e">
        <f t="shared" si="29"/>
        <v>#N/A</v>
      </c>
      <c r="L90" s="61" t="e">
        <f t="shared" si="29"/>
        <v>#N/A</v>
      </c>
      <c r="M90" s="61" t="e">
        <f t="shared" si="29"/>
        <v>#N/A</v>
      </c>
      <c r="N90" s="61" t="e">
        <f t="shared" si="29"/>
        <v>#N/A</v>
      </c>
      <c r="O90" s="61" t="e">
        <f t="shared" si="29"/>
        <v>#N/A</v>
      </c>
      <c r="P90" s="61" t="e">
        <f t="shared" si="29"/>
        <v>#N/A</v>
      </c>
      <c r="Q90" s="61" t="e">
        <f t="shared" si="29"/>
        <v>#N/A</v>
      </c>
      <c r="R90" s="61" t="e">
        <f t="shared" si="29"/>
        <v>#N/A</v>
      </c>
      <c r="S90" s="61" t="e">
        <f t="shared" si="29"/>
        <v>#N/A</v>
      </c>
      <c r="T90" s="61" t="e">
        <f t="shared" si="29"/>
        <v>#N/A</v>
      </c>
      <c r="U90" s="61" t="e">
        <f t="shared" si="29"/>
        <v>#N/A</v>
      </c>
      <c r="V90" s="61" t="e">
        <f t="shared" si="29"/>
        <v>#N/A</v>
      </c>
      <c r="W90" s="61" t="e">
        <f t="shared" si="29"/>
        <v>#N/A</v>
      </c>
      <c r="X90" s="61" t="e">
        <f t="shared" si="29"/>
        <v>#N/A</v>
      </c>
      <c r="Y90" s="61" t="e">
        <f t="shared" si="29"/>
        <v>#N/A</v>
      </c>
      <c r="Z90" s="61" t="e">
        <f t="shared" si="29"/>
        <v>#N/A</v>
      </c>
      <c r="AA90" s="61" t="e">
        <f t="shared" si="29"/>
        <v>#N/A</v>
      </c>
      <c r="AB90" s="61" t="e">
        <f t="shared" si="29"/>
        <v>#N/A</v>
      </c>
      <c r="AC90" s="61" t="e">
        <f t="shared" si="29"/>
        <v>#N/A</v>
      </c>
      <c r="AD90" s="61" t="e">
        <f t="shared" si="29"/>
        <v>#N/A</v>
      </c>
      <c r="AE90" s="61" t="e">
        <f t="shared" si="29"/>
        <v>#N/A</v>
      </c>
      <c r="AF90" s="61" t="e">
        <f t="shared" si="29"/>
        <v>#N/A</v>
      </c>
      <c r="AG90" s="61" t="e">
        <f t="shared" si="29"/>
        <v>#N/A</v>
      </c>
      <c r="AH90" s="61" t="e">
        <f t="shared" si="29"/>
        <v>#N/A</v>
      </c>
      <c r="AI90" s="61" t="e">
        <f t="shared" si="29"/>
        <v>#N/A</v>
      </c>
      <c r="AJ90" s="61" t="e">
        <f t="shared" si="29"/>
        <v>#N/A</v>
      </c>
      <c r="AK90" s="61" t="e">
        <f t="shared" si="29"/>
        <v>#N/A</v>
      </c>
      <c r="AL90" s="61" t="e">
        <f t="shared" si="29"/>
        <v>#N/A</v>
      </c>
      <c r="AM90" s="61" t="e">
        <f t="shared" si="29"/>
        <v>#N/A</v>
      </c>
      <c r="AN90" s="61" t="e">
        <f t="shared" si="29"/>
        <v>#N/A</v>
      </c>
      <c r="AO90" s="61">
        <v>0</v>
      </c>
    </row>
    <row r="91" spans="1:41" ht="14.25" customHeight="1">
      <c r="A91" s="63" t="s">
        <v>107</v>
      </c>
      <c r="B91" s="61" t="e">
        <f t="shared" ref="B91:AO91" si="30">B89*B85</f>
        <v>#N/A</v>
      </c>
      <c r="C91" s="61" t="e">
        <f t="shared" si="30"/>
        <v>#N/A</v>
      </c>
      <c r="D91" s="61" t="e">
        <f t="shared" si="30"/>
        <v>#N/A</v>
      </c>
      <c r="E91" s="61" t="e">
        <f t="shared" si="30"/>
        <v>#N/A</v>
      </c>
      <c r="F91" s="61" t="e">
        <f t="shared" si="30"/>
        <v>#N/A</v>
      </c>
      <c r="G91" s="61" t="e">
        <f t="shared" si="30"/>
        <v>#N/A</v>
      </c>
      <c r="H91" s="61" t="e">
        <f t="shared" si="30"/>
        <v>#N/A</v>
      </c>
      <c r="I91" s="61" t="e">
        <f t="shared" si="30"/>
        <v>#N/A</v>
      </c>
      <c r="J91" s="61" t="e">
        <f t="shared" si="30"/>
        <v>#N/A</v>
      </c>
      <c r="K91" s="61" t="e">
        <f t="shared" si="30"/>
        <v>#N/A</v>
      </c>
      <c r="L91" s="61" t="e">
        <f t="shared" si="30"/>
        <v>#N/A</v>
      </c>
      <c r="M91" s="61" t="e">
        <f t="shared" si="30"/>
        <v>#N/A</v>
      </c>
      <c r="N91" s="61" t="e">
        <f t="shared" si="30"/>
        <v>#N/A</v>
      </c>
      <c r="O91" s="61" t="e">
        <f t="shared" si="30"/>
        <v>#N/A</v>
      </c>
      <c r="P91" s="61" t="e">
        <f t="shared" si="30"/>
        <v>#N/A</v>
      </c>
      <c r="Q91" s="61" t="e">
        <f t="shared" si="30"/>
        <v>#N/A</v>
      </c>
      <c r="R91" s="61" t="e">
        <f t="shared" si="30"/>
        <v>#N/A</v>
      </c>
      <c r="S91" s="61" t="e">
        <f t="shared" si="30"/>
        <v>#N/A</v>
      </c>
      <c r="T91" s="61" t="e">
        <f t="shared" si="30"/>
        <v>#N/A</v>
      </c>
      <c r="U91" s="61" t="e">
        <f t="shared" si="30"/>
        <v>#N/A</v>
      </c>
      <c r="V91" s="61" t="e">
        <f t="shared" si="30"/>
        <v>#N/A</v>
      </c>
      <c r="W91" s="61" t="e">
        <f t="shared" si="30"/>
        <v>#N/A</v>
      </c>
      <c r="X91" s="61" t="e">
        <f t="shared" si="30"/>
        <v>#N/A</v>
      </c>
      <c r="Y91" s="61" t="e">
        <f t="shared" si="30"/>
        <v>#N/A</v>
      </c>
      <c r="Z91" s="61" t="e">
        <f t="shared" si="30"/>
        <v>#N/A</v>
      </c>
      <c r="AA91" s="61" t="e">
        <f t="shared" si="30"/>
        <v>#N/A</v>
      </c>
      <c r="AB91" s="61" t="e">
        <f t="shared" si="30"/>
        <v>#N/A</v>
      </c>
      <c r="AC91" s="61" t="e">
        <f t="shared" si="30"/>
        <v>#N/A</v>
      </c>
      <c r="AD91" s="61" t="e">
        <f t="shared" si="30"/>
        <v>#N/A</v>
      </c>
      <c r="AE91" s="61" t="e">
        <f t="shared" si="30"/>
        <v>#N/A</v>
      </c>
      <c r="AF91" s="61" t="e">
        <f t="shared" si="30"/>
        <v>#N/A</v>
      </c>
      <c r="AG91" s="61" t="e">
        <f t="shared" si="30"/>
        <v>#N/A</v>
      </c>
      <c r="AH91" s="61" t="e">
        <f t="shared" si="30"/>
        <v>#N/A</v>
      </c>
      <c r="AI91" s="61" t="e">
        <f t="shared" si="30"/>
        <v>#N/A</v>
      </c>
      <c r="AJ91" s="61" t="e">
        <f t="shared" si="30"/>
        <v>#N/A</v>
      </c>
      <c r="AK91" s="61" t="e">
        <f t="shared" si="30"/>
        <v>#N/A</v>
      </c>
      <c r="AL91" s="61" t="e">
        <f t="shared" si="30"/>
        <v>#N/A</v>
      </c>
      <c r="AM91" s="61" t="e">
        <f t="shared" si="30"/>
        <v>#N/A</v>
      </c>
      <c r="AN91" s="61" t="e">
        <f t="shared" si="30"/>
        <v>#N/A</v>
      </c>
      <c r="AO91" s="61" t="e">
        <f t="shared" si="30"/>
        <v>#N/A</v>
      </c>
    </row>
    <row r="92" spans="1:41" ht="14.25" customHeight="1">
      <c r="A92" s="34"/>
    </row>
    <row r="93" spans="1:41" ht="14.25" customHeight="1">
      <c r="A93" s="21" t="s">
        <v>49</v>
      </c>
    </row>
    <row r="94" spans="1:41" ht="14.25" customHeight="1">
      <c r="A94" s="2" t="s">
        <v>0</v>
      </c>
      <c r="B94" s="2">
        <v>1</v>
      </c>
      <c r="C94" s="2">
        <f t="shared" ref="C94:AO94" si="31">B94+1</f>
        <v>2</v>
      </c>
      <c r="D94" s="2">
        <f t="shared" si="31"/>
        <v>3</v>
      </c>
      <c r="E94" s="2">
        <f t="shared" si="31"/>
        <v>4</v>
      </c>
      <c r="F94" s="2">
        <f t="shared" si="31"/>
        <v>5</v>
      </c>
      <c r="G94" s="2">
        <f t="shared" si="31"/>
        <v>6</v>
      </c>
      <c r="H94" s="2">
        <f t="shared" si="31"/>
        <v>7</v>
      </c>
      <c r="I94" s="2">
        <f t="shared" si="31"/>
        <v>8</v>
      </c>
      <c r="J94" s="2">
        <f t="shared" si="31"/>
        <v>9</v>
      </c>
      <c r="K94" s="2">
        <f t="shared" si="31"/>
        <v>10</v>
      </c>
      <c r="L94" s="2">
        <f t="shared" si="31"/>
        <v>11</v>
      </c>
      <c r="M94" s="2">
        <f t="shared" si="31"/>
        <v>12</v>
      </c>
      <c r="N94" s="2">
        <f t="shared" si="31"/>
        <v>13</v>
      </c>
      <c r="O94" s="2">
        <f t="shared" si="31"/>
        <v>14</v>
      </c>
      <c r="P94" s="2">
        <f t="shared" si="31"/>
        <v>15</v>
      </c>
      <c r="Q94" s="2">
        <f t="shared" si="31"/>
        <v>16</v>
      </c>
      <c r="R94" s="2">
        <f t="shared" si="31"/>
        <v>17</v>
      </c>
      <c r="S94" s="2">
        <f t="shared" si="31"/>
        <v>18</v>
      </c>
      <c r="T94" s="2">
        <f t="shared" si="31"/>
        <v>19</v>
      </c>
      <c r="U94" s="2">
        <f t="shared" si="31"/>
        <v>20</v>
      </c>
      <c r="V94" s="2">
        <f t="shared" si="31"/>
        <v>21</v>
      </c>
      <c r="W94" s="2">
        <f t="shared" si="31"/>
        <v>22</v>
      </c>
      <c r="X94" s="2">
        <f t="shared" si="31"/>
        <v>23</v>
      </c>
      <c r="Y94" s="2">
        <f t="shared" si="31"/>
        <v>24</v>
      </c>
      <c r="Z94" s="2">
        <f t="shared" si="31"/>
        <v>25</v>
      </c>
      <c r="AA94" s="2">
        <f t="shared" si="31"/>
        <v>26</v>
      </c>
      <c r="AB94" s="2">
        <f t="shared" si="31"/>
        <v>27</v>
      </c>
      <c r="AC94" s="2">
        <f t="shared" si="31"/>
        <v>28</v>
      </c>
      <c r="AD94" s="2">
        <f t="shared" si="31"/>
        <v>29</v>
      </c>
      <c r="AE94" s="2">
        <f t="shared" si="31"/>
        <v>30</v>
      </c>
      <c r="AF94" s="2">
        <f t="shared" si="31"/>
        <v>31</v>
      </c>
      <c r="AG94" s="2">
        <f t="shared" si="31"/>
        <v>32</v>
      </c>
      <c r="AH94" s="2">
        <f t="shared" si="31"/>
        <v>33</v>
      </c>
      <c r="AI94" s="2">
        <f t="shared" si="31"/>
        <v>34</v>
      </c>
      <c r="AJ94" s="2">
        <f t="shared" si="31"/>
        <v>35</v>
      </c>
      <c r="AK94" s="2">
        <f t="shared" si="31"/>
        <v>36</v>
      </c>
      <c r="AL94" s="2">
        <f t="shared" si="31"/>
        <v>37</v>
      </c>
      <c r="AM94" s="2">
        <f t="shared" si="31"/>
        <v>38</v>
      </c>
      <c r="AN94" s="2">
        <f t="shared" si="31"/>
        <v>39</v>
      </c>
      <c r="AO94" s="2">
        <f t="shared" si="31"/>
        <v>40</v>
      </c>
    </row>
    <row r="95" spans="1:41" ht="14.25" customHeight="1">
      <c r="A95" s="2" t="s">
        <v>50</v>
      </c>
      <c r="B95" s="16" t="e">
        <f>Pricing!$H$30*B88</f>
        <v>#N/A</v>
      </c>
      <c r="C95" s="16" t="e">
        <f>Pricing!$H$30*C88</f>
        <v>#N/A</v>
      </c>
      <c r="D95" s="16" t="e">
        <f>Pricing!$H$30*D88</f>
        <v>#N/A</v>
      </c>
      <c r="E95" s="16" t="e">
        <f>Pricing!$H$30*E88</f>
        <v>#N/A</v>
      </c>
      <c r="F95" s="16" t="e">
        <f>Pricing!$H$30*F88</f>
        <v>#N/A</v>
      </c>
      <c r="G95" s="16" t="e">
        <f>Pricing!$H$30*G88</f>
        <v>#N/A</v>
      </c>
      <c r="H95" s="16" t="e">
        <f>Pricing!$H$30*H88</f>
        <v>#N/A</v>
      </c>
      <c r="I95" s="16" t="e">
        <f>Pricing!$H$30*I88</f>
        <v>#N/A</v>
      </c>
      <c r="J95" s="16" t="e">
        <f>Pricing!$H$30*J88</f>
        <v>#N/A</v>
      </c>
      <c r="K95" s="16" t="e">
        <f>Pricing!$H$30*K88</f>
        <v>#N/A</v>
      </c>
      <c r="L95" s="16" t="e">
        <f>Pricing!$H$30*L88</f>
        <v>#N/A</v>
      </c>
      <c r="M95" s="16" t="e">
        <f>Pricing!$H$30*M88</f>
        <v>#N/A</v>
      </c>
      <c r="N95" s="16" t="e">
        <f>Pricing!$H$30*N88</f>
        <v>#N/A</v>
      </c>
      <c r="O95" s="16" t="e">
        <f>Pricing!$H$30*O88</f>
        <v>#N/A</v>
      </c>
      <c r="P95" s="16" t="e">
        <f>Pricing!$H$30*P88</f>
        <v>#N/A</v>
      </c>
      <c r="Q95" s="16" t="e">
        <f>Pricing!$H$30*Q88</f>
        <v>#N/A</v>
      </c>
      <c r="R95" s="16" t="e">
        <f>Pricing!$H$30*R88</f>
        <v>#N/A</v>
      </c>
      <c r="S95" s="16" t="e">
        <f>Pricing!$H$30*S88</f>
        <v>#N/A</v>
      </c>
      <c r="T95" s="16" t="e">
        <f>Pricing!$H$30*T88</f>
        <v>#N/A</v>
      </c>
      <c r="U95" s="16" t="e">
        <f>Pricing!$H$30*U88</f>
        <v>#N/A</v>
      </c>
      <c r="V95" s="16" t="e">
        <f>Pricing!$H$30*V88</f>
        <v>#N/A</v>
      </c>
      <c r="W95" s="16" t="e">
        <f>Pricing!$H$30*W88</f>
        <v>#N/A</v>
      </c>
      <c r="X95" s="16" t="e">
        <f>Pricing!$H$30*X88</f>
        <v>#N/A</v>
      </c>
      <c r="Y95" s="16" t="e">
        <f>Pricing!$H$30*Y88</f>
        <v>#N/A</v>
      </c>
      <c r="Z95" s="16" t="e">
        <f>Pricing!$H$30*Z88</f>
        <v>#N/A</v>
      </c>
      <c r="AA95" s="16" t="e">
        <f>Pricing!$H$30*AA88</f>
        <v>#N/A</v>
      </c>
      <c r="AB95" s="16" t="e">
        <f>Pricing!$H$30*AB88</f>
        <v>#N/A</v>
      </c>
      <c r="AC95" s="16" t="e">
        <f>Pricing!$H$30*AC88</f>
        <v>#N/A</v>
      </c>
      <c r="AD95" s="16" t="e">
        <f>Pricing!$H$30*AD88</f>
        <v>#N/A</v>
      </c>
      <c r="AE95" s="16" t="e">
        <f>Pricing!$H$30*AE88</f>
        <v>#N/A</v>
      </c>
      <c r="AF95" s="16" t="e">
        <f>Pricing!$H$30*AF88</f>
        <v>#N/A</v>
      </c>
      <c r="AG95" s="16" t="e">
        <f>Pricing!$H$30*AG88</f>
        <v>#N/A</v>
      </c>
      <c r="AH95" s="16" t="e">
        <f>Pricing!$H$30*AH88</f>
        <v>#N/A</v>
      </c>
      <c r="AI95" s="16" t="e">
        <f>Pricing!$H$30*AI88</f>
        <v>#N/A</v>
      </c>
      <c r="AJ95" s="16" t="e">
        <f>Pricing!$H$30*AJ88</f>
        <v>#N/A</v>
      </c>
      <c r="AK95" s="16" t="e">
        <f>Pricing!$H$30*AK88</f>
        <v>#N/A</v>
      </c>
      <c r="AL95" s="16" t="e">
        <f>Pricing!$H$30*AL88</f>
        <v>#N/A</v>
      </c>
      <c r="AM95" s="16" t="e">
        <f>Pricing!$H$30*AM88</f>
        <v>#N/A</v>
      </c>
      <c r="AN95" s="16" t="e">
        <f>Pricing!$H$30*AN88</f>
        <v>#N/A</v>
      </c>
      <c r="AO95" s="16" t="e">
        <f>Pricing!$H$30*AO88</f>
        <v>#N/A</v>
      </c>
    </row>
    <row r="96" spans="1:41" ht="14.25" customHeight="1">
      <c r="A96" s="2" t="s">
        <v>51</v>
      </c>
      <c r="B96" s="16" t="e">
        <f>Assms!$K$12*B90</f>
        <v>#N/A</v>
      </c>
      <c r="C96" s="16" t="e">
        <f>Assms!$K$12*C90</f>
        <v>#N/A</v>
      </c>
      <c r="D96" s="16" t="e">
        <f>Assms!$K$12*D90</f>
        <v>#N/A</v>
      </c>
      <c r="E96" s="16" t="e">
        <f>Assms!$K$12*E90</f>
        <v>#N/A</v>
      </c>
      <c r="F96" s="16" t="e">
        <f>Assms!$K$12*F90</f>
        <v>#N/A</v>
      </c>
      <c r="G96" s="16" t="e">
        <f>Assms!$K$12*G90</f>
        <v>#N/A</v>
      </c>
      <c r="H96" s="16" t="e">
        <f>Assms!$K$12*H90</f>
        <v>#N/A</v>
      </c>
      <c r="I96" s="16" t="e">
        <f>Assms!$K$12*I90</f>
        <v>#N/A</v>
      </c>
      <c r="J96" s="16" t="e">
        <f>Assms!$K$12*J90</f>
        <v>#N/A</v>
      </c>
      <c r="K96" s="16" t="e">
        <f>Assms!$K$12*K90</f>
        <v>#N/A</v>
      </c>
      <c r="L96" s="16" t="e">
        <f>Assms!$K$12*L90</f>
        <v>#N/A</v>
      </c>
      <c r="M96" s="16" t="e">
        <f>Assms!$K$12*M90</f>
        <v>#N/A</v>
      </c>
      <c r="N96" s="16" t="e">
        <f>Assms!$K$12*N90</f>
        <v>#N/A</v>
      </c>
      <c r="O96" s="16" t="e">
        <f>Assms!$K$12*O90</f>
        <v>#N/A</v>
      </c>
      <c r="P96" s="16" t="e">
        <f>Assms!$K$12*P90</f>
        <v>#N/A</v>
      </c>
      <c r="Q96" s="16" t="e">
        <f>Assms!$K$12*Q90</f>
        <v>#N/A</v>
      </c>
      <c r="R96" s="16" t="e">
        <f>Assms!$K$12*R90</f>
        <v>#N/A</v>
      </c>
      <c r="S96" s="16" t="e">
        <f>Assms!$K$12*S90</f>
        <v>#N/A</v>
      </c>
      <c r="T96" s="16" t="e">
        <f>Assms!$K$12*T90</f>
        <v>#N/A</v>
      </c>
      <c r="U96" s="16" t="e">
        <f>Assms!$K$12*U90</f>
        <v>#N/A</v>
      </c>
      <c r="V96" s="16" t="e">
        <f>Assms!$K$12*V90</f>
        <v>#N/A</v>
      </c>
      <c r="W96" s="16" t="e">
        <f>Assms!$K$12*W90</f>
        <v>#N/A</v>
      </c>
      <c r="X96" s="16" t="e">
        <f>Assms!$K$12*X90</f>
        <v>#N/A</v>
      </c>
      <c r="Y96" s="16" t="e">
        <f>Assms!$K$12*Y90</f>
        <v>#N/A</v>
      </c>
      <c r="Z96" s="16" t="e">
        <f>Assms!$K$12*Z90</f>
        <v>#N/A</v>
      </c>
      <c r="AA96" s="16" t="e">
        <f>Assms!$K$12*AA90</f>
        <v>#N/A</v>
      </c>
      <c r="AB96" s="16" t="e">
        <f>Assms!$K$12*AB90</f>
        <v>#N/A</v>
      </c>
      <c r="AC96" s="16" t="e">
        <f>Assms!$K$12*AC90</f>
        <v>#N/A</v>
      </c>
      <c r="AD96" s="16" t="e">
        <f>Assms!$K$12*AD90</f>
        <v>#N/A</v>
      </c>
      <c r="AE96" s="16" t="e">
        <f>Assms!$K$12*AE90</f>
        <v>#N/A</v>
      </c>
      <c r="AF96" s="16" t="e">
        <f>Assms!$K$12*AF90</f>
        <v>#N/A</v>
      </c>
      <c r="AG96" s="16" t="e">
        <f>Assms!$K$12*AG90</f>
        <v>#N/A</v>
      </c>
      <c r="AH96" s="16" t="e">
        <f>Assms!$K$12*AH90</f>
        <v>#N/A</v>
      </c>
      <c r="AI96" s="16" t="e">
        <f>Assms!$K$12*AI90</f>
        <v>#N/A</v>
      </c>
      <c r="AJ96" s="16" t="e">
        <f>Assms!$K$12*AJ90</f>
        <v>#N/A</v>
      </c>
      <c r="AK96" s="16" t="e">
        <f>Assms!$K$12*AK90</f>
        <v>#N/A</v>
      </c>
      <c r="AL96" s="16" t="e">
        <f>Assms!$K$12*AL90</f>
        <v>#N/A</v>
      </c>
      <c r="AM96" s="16" t="e">
        <f>Assms!$K$12*AM90</f>
        <v>#N/A</v>
      </c>
      <c r="AN96" s="16" t="e">
        <f>Assms!$K$12*AN90</f>
        <v>#N/A</v>
      </c>
      <c r="AO96" s="16">
        <f>Assms!$K$12*AO90</f>
        <v>0</v>
      </c>
    </row>
    <row r="97" spans="1:41" ht="14.25" customHeight="1">
      <c r="A97" s="2" t="s">
        <v>97</v>
      </c>
      <c r="B97" s="16" t="e">
        <f>(B95-B88*Assms!$C$31)*Assms!$C$12+(Assms!$C$13*B95)</f>
        <v>#N/A</v>
      </c>
      <c r="C97" s="16" t="e">
        <f>(C95-C88*Assms!$C$31)*Assms!$C$17+(C95*(Assms!$C$16+Assms!$C$18))</f>
        <v>#N/A</v>
      </c>
      <c r="D97" s="16" t="e">
        <f>(D95-D88*Assms!$C$31)*Assms!$C$17+(D95*(Assms!$C$16+Assms!$C$18))</f>
        <v>#N/A</v>
      </c>
      <c r="E97" s="16" t="e">
        <f>(E95-E88*Assms!$C$31)*Assms!$C$17+(E95*(Assms!$C$16+Assms!$C$18))</f>
        <v>#N/A</v>
      </c>
      <c r="F97" s="16" t="e">
        <f>(F95-F88*Assms!$C$31)*Assms!$C$17+(F95*(Assms!$C$16+Assms!$C$18))</f>
        <v>#N/A</v>
      </c>
      <c r="G97" s="16" t="e">
        <f>(G95-G88*Assms!$C$31)*Assms!$C$17+(G95*(Assms!$C$16+Assms!$C$18))</f>
        <v>#N/A</v>
      </c>
      <c r="H97" s="16" t="e">
        <f>(H95-H88*Assms!$C$31)*Assms!$C$17+(H95*(Assms!$C$16+Assms!$C$18))</f>
        <v>#N/A</v>
      </c>
      <c r="I97" s="16" t="e">
        <f>(I95-I88*Assms!$C$31)*Assms!$C$17+(I95*(Assms!$C$16+Assms!$C$18))</f>
        <v>#N/A</v>
      </c>
      <c r="J97" s="16" t="e">
        <f>(J95-J88*Assms!$C$31)*Assms!$C$17+(J95*(Assms!$C$16+Assms!$C$18))</f>
        <v>#N/A</v>
      </c>
      <c r="K97" s="16" t="e">
        <f>(K95-K88*Assms!$C$31)*Assms!$C$17+(K95*(Assms!$C$16+Assms!$C$18))</f>
        <v>#N/A</v>
      </c>
      <c r="L97" s="16" t="e">
        <f>(L95-L88*Assms!$C$31)*Assms!$C$17+(L95*(Assms!$C$16+Assms!$C$18))</f>
        <v>#N/A</v>
      </c>
      <c r="M97" s="16" t="e">
        <f>(M95-M88*Assms!$C$31)*Assms!$C$17+(M95*(Assms!$C$16+Assms!$C$18))</f>
        <v>#N/A</v>
      </c>
      <c r="N97" s="16" t="e">
        <f>(N95-N88*Assms!$C$31)*Assms!$C$17+(N95*(Assms!$C$16+Assms!$C$18))</f>
        <v>#N/A</v>
      </c>
      <c r="O97" s="16" t="e">
        <f>(O95-O88*Assms!$C$31)*Assms!$C$17+(O95*(Assms!$C$16+Assms!$C$18))</f>
        <v>#N/A</v>
      </c>
      <c r="P97" s="16" t="e">
        <f>(P95-P88*Assms!$C$31)*Assms!$C$17+(P95*(Assms!$C$16+Assms!$C$18))</f>
        <v>#N/A</v>
      </c>
      <c r="Q97" s="16" t="e">
        <f>(Q95-Q88*Assms!$C$31)*Assms!$C$17+(Q95*(Assms!$C$16+Assms!$C$18))</f>
        <v>#N/A</v>
      </c>
      <c r="R97" s="16" t="e">
        <f>(R95-R88*Assms!$C$31)*Assms!$C$17+(R95*(Assms!$C$16+Assms!$C$18))</f>
        <v>#N/A</v>
      </c>
      <c r="S97" s="16" t="e">
        <f>(S95-S88*Assms!$C$31)*Assms!$C$17+(S95*(Assms!$C$16+Assms!$C$18))</f>
        <v>#N/A</v>
      </c>
      <c r="T97" s="16" t="e">
        <f>(T95-T88*Assms!$C$31)*Assms!$C$17+(T95*(Assms!$C$16+Assms!$C$18))</f>
        <v>#N/A</v>
      </c>
      <c r="U97" s="16" t="e">
        <f>(U95-U88*Assms!$C$31)*Assms!$C$17+(U95*(Assms!$C$16+Assms!$C$18))</f>
        <v>#N/A</v>
      </c>
      <c r="V97" s="16" t="e">
        <f>(V95-V88*Assms!$C$31)*Assms!$C$17+(V95*(Assms!$C$16+Assms!$C$18))</f>
        <v>#N/A</v>
      </c>
      <c r="W97" s="16" t="e">
        <f>(W95-W88*Assms!$C$31)*Assms!$C$17+(W95*(Assms!$C$16+Assms!$C$18))</f>
        <v>#N/A</v>
      </c>
      <c r="X97" s="16" t="e">
        <f>(X95-X88*Assms!$C$31)*Assms!$C$17+(X95*(Assms!$C$16+Assms!$C$18))</f>
        <v>#N/A</v>
      </c>
      <c r="Y97" s="16" t="e">
        <f>(Y95-Y88*Assms!$C$31)*Assms!$C$17+(Y95*(Assms!$C$16+Assms!$C$18))</f>
        <v>#N/A</v>
      </c>
      <c r="Z97" s="16" t="e">
        <f>(Z95-Z88*Assms!$C$31)*Assms!$C$17+(Z95*(Assms!$C$16+Assms!$C$18))</f>
        <v>#N/A</v>
      </c>
      <c r="AA97" s="16" t="e">
        <f>(AA95-AA88*Assms!$C$31)*Assms!$C$17+(AA95*(Assms!$C$16+Assms!$C$18))</f>
        <v>#N/A</v>
      </c>
      <c r="AB97" s="16" t="e">
        <f>(AB95-AB88*Assms!$C$31)*Assms!$C$17+(AB95*(Assms!$C$16+Assms!$C$18))</f>
        <v>#N/A</v>
      </c>
      <c r="AC97" s="16" t="e">
        <f>(AC95-AC88*Assms!$C$31)*Assms!$C$17+(AC95*(Assms!$C$16+Assms!$C$18))</f>
        <v>#N/A</v>
      </c>
      <c r="AD97" s="16" t="e">
        <f>(AD95-AD88*Assms!$C$31)*Assms!$C$17+(AD95*(Assms!$C$16+Assms!$C$18))</f>
        <v>#N/A</v>
      </c>
      <c r="AE97" s="16" t="e">
        <f>(AE95-AE88*Assms!$C$31)*Assms!$C$17+(AE95*(Assms!$C$16+Assms!$C$18))</f>
        <v>#N/A</v>
      </c>
      <c r="AF97" s="16" t="e">
        <f>(AF95-AF88*Assms!$C$31)*Assms!$C$17+(AF95*(Assms!$C$16+Assms!$C$18))</f>
        <v>#N/A</v>
      </c>
      <c r="AG97" s="16" t="e">
        <f>(AG95-AG88*Assms!$C$31)*Assms!$C$17+(AG95*(Assms!$C$16+Assms!$C$18))</f>
        <v>#N/A</v>
      </c>
      <c r="AH97" s="16" t="e">
        <f>(AH95-AH88*Assms!$C$31)*Assms!$C$17+(AH95*(Assms!$C$16+Assms!$C$18))</f>
        <v>#N/A</v>
      </c>
      <c r="AI97" s="16" t="e">
        <f>(AI95-AI88*Assms!$C$31)*Assms!$C$17+(AI95*(Assms!$C$16+Assms!$C$18))</f>
        <v>#N/A</v>
      </c>
      <c r="AJ97" s="16" t="e">
        <f>(AJ95-AJ88*Assms!$C$31)*Assms!$C$17+(AJ95*(Assms!$C$16+Assms!$C$18))</f>
        <v>#N/A</v>
      </c>
      <c r="AK97" s="16" t="e">
        <f>(AK95-AK88*Assms!$C$31)*Assms!$C$17+(AK95*(Assms!$C$16+Assms!$C$18))</f>
        <v>#N/A</v>
      </c>
      <c r="AL97" s="16" t="e">
        <f>(AL95-AL88*Assms!$C$31)*Assms!$C$17+(AL95*(Assms!$C$16+Assms!$C$18))</f>
        <v>#N/A</v>
      </c>
      <c r="AM97" s="16" t="e">
        <f>(AM95-AM88*Assms!$C$31)*Assms!$C$17+(AM95*(Assms!$C$16+Assms!$C$18))</f>
        <v>#N/A</v>
      </c>
      <c r="AN97" s="16" t="e">
        <f>(AN95-AN88*Assms!$C$31)*Assms!$C$17+(AN95*(Assms!$C$16+Assms!$C$18))</f>
        <v>#N/A</v>
      </c>
      <c r="AO97" s="16" t="e">
        <f>(AO95-AO88*Assms!$C$31)*Assms!$C$17+(AO95*(Assms!$C$16+Assms!$C$18))</f>
        <v>#N/A</v>
      </c>
    </row>
    <row r="98" spans="1:41" ht="14.25" customHeight="1">
      <c r="A98" s="2" t="s">
        <v>96</v>
      </c>
      <c r="B98" s="16">
        <f>Assms!C21+Assms!C22</f>
        <v>150</v>
      </c>
      <c r="C98" s="16" t="e">
        <f>IF(C89&gt;0,Assms!$C$22*Pricing!C38*C88,0)</f>
        <v>#N/A</v>
      </c>
      <c r="D98" s="16" t="e">
        <f>IF(D89&gt;0,Assms!$C$22*Pricing!D38*D88,0)</f>
        <v>#N/A</v>
      </c>
      <c r="E98" s="16" t="e">
        <f>IF(E89&gt;0,Assms!$C$22*Pricing!E38*E88,0)</f>
        <v>#N/A</v>
      </c>
      <c r="F98" s="16" t="e">
        <f>IF(F89&gt;0,Assms!$C$22*Pricing!F38*F88,0)</f>
        <v>#N/A</v>
      </c>
      <c r="G98" s="16" t="e">
        <f>IF(G89&gt;0,Assms!$C$22*Pricing!G38*G88,0)</f>
        <v>#N/A</v>
      </c>
      <c r="H98" s="16" t="e">
        <f>IF(H89&gt;0,Assms!$C$22*Pricing!H38*H88,0)</f>
        <v>#N/A</v>
      </c>
      <c r="I98" s="16" t="e">
        <f>IF(I89&gt;0,Assms!$C$22*Pricing!I38*I88,0)</f>
        <v>#N/A</v>
      </c>
      <c r="J98" s="16" t="e">
        <f>IF(J89&gt;0,Assms!$C$22*Pricing!J38*J88,0)</f>
        <v>#N/A</v>
      </c>
      <c r="K98" s="16" t="e">
        <f>IF(K89&gt;0,Assms!$C$22*Pricing!K38*K88,0)</f>
        <v>#N/A</v>
      </c>
      <c r="L98" s="16" t="e">
        <f>IF(L89&gt;0,Assms!$C$22*Pricing!L38*L88,0)</f>
        <v>#N/A</v>
      </c>
      <c r="M98" s="16" t="e">
        <f>IF(M89&gt;0,Assms!$C$22*Pricing!M38*M88,0)</f>
        <v>#N/A</v>
      </c>
      <c r="N98" s="16" t="e">
        <f>IF(N89&gt;0,Assms!$C$22*Pricing!N38*N88,0)</f>
        <v>#N/A</v>
      </c>
      <c r="O98" s="16" t="e">
        <f>IF(O89&gt;0,Assms!$C$22*Pricing!O38*O88,0)</f>
        <v>#N/A</v>
      </c>
      <c r="P98" s="16" t="e">
        <f>IF(P89&gt;0,Assms!$C$22*Pricing!P38*P88,0)</f>
        <v>#N/A</v>
      </c>
      <c r="Q98" s="16" t="e">
        <f>IF(Q89&gt;0,Assms!$C$22*Pricing!Q38*Q88,0)</f>
        <v>#N/A</v>
      </c>
      <c r="R98" s="16" t="e">
        <f>IF(R89&gt;0,Assms!$C$22*Pricing!R38*R88,0)</f>
        <v>#N/A</v>
      </c>
      <c r="S98" s="16" t="e">
        <f>IF(S89&gt;0,Assms!$C$22*Pricing!S38*S88,0)</f>
        <v>#N/A</v>
      </c>
      <c r="T98" s="16" t="e">
        <f>IF(T89&gt;0,Assms!$C$22*Pricing!T38*T88,0)</f>
        <v>#N/A</v>
      </c>
      <c r="U98" s="16" t="e">
        <f>IF(U89&gt;0,Assms!$C$22*Pricing!U38*U88,0)</f>
        <v>#N/A</v>
      </c>
      <c r="V98" s="16" t="e">
        <f>IF(V89&gt;0,Assms!$C$22*Pricing!V38*V88,0)</f>
        <v>#N/A</v>
      </c>
      <c r="W98" s="16" t="e">
        <f>IF(W89&gt;0,Assms!$C$22*Pricing!W38*W88,0)</f>
        <v>#N/A</v>
      </c>
      <c r="X98" s="16" t="e">
        <f>IF(X89&gt;0,Assms!$C$22*Pricing!X38*X88,0)</f>
        <v>#N/A</v>
      </c>
      <c r="Y98" s="16">
        <f>IF(Y89&gt;0,Assms!$C$22*Pricing!Y38*Y88,0)</f>
        <v>0</v>
      </c>
      <c r="Z98" s="16">
        <f>IF(Z89&gt;0,Assms!$C$22*Pricing!Z38*Z88,0)</f>
        <v>0</v>
      </c>
      <c r="AA98" s="16">
        <f>IF(AA89&gt;0,Assms!$C$22*Pricing!AA38*AA88,0)</f>
        <v>0</v>
      </c>
      <c r="AB98" s="16">
        <f>IF(AB89&gt;0,Assms!$C$22*Pricing!AB38*AB88,0)</f>
        <v>0</v>
      </c>
      <c r="AC98" s="16">
        <f>IF(AC89&gt;0,Assms!$C$22*Pricing!AC38*AC88,0)</f>
        <v>0</v>
      </c>
      <c r="AD98" s="16">
        <f>IF(AD89&gt;0,Assms!$C$22*Pricing!AD38*AD88,0)</f>
        <v>0</v>
      </c>
      <c r="AE98" s="16">
        <f>IF(AE89&gt;0,Assms!$C$22*Pricing!AE38*AE88,0)</f>
        <v>0</v>
      </c>
      <c r="AF98" s="16">
        <f>IF(AF89&gt;0,Assms!$C$22*Pricing!AF38*AF88,0)</f>
        <v>0</v>
      </c>
      <c r="AG98" s="16">
        <f>IF(AG89&gt;0,Assms!$C$22*Pricing!AG38*AG88,0)</f>
        <v>0</v>
      </c>
      <c r="AH98" s="16">
        <f>IF(AH89&gt;0,Assms!$C$22*Pricing!AH38*AH88,0)</f>
        <v>0</v>
      </c>
      <c r="AI98" s="16">
        <f>IF(AI89&gt;0,Assms!$C$22*Pricing!AI38*AI88,0)</f>
        <v>0</v>
      </c>
      <c r="AJ98" s="16">
        <f>IF(AJ89&gt;0,Assms!$C$22*Pricing!AJ38*AJ88,0)</f>
        <v>0</v>
      </c>
      <c r="AK98" s="16">
        <f>IF(AK89&gt;0,Assms!$C$22*Pricing!AK38*AK88,0)</f>
        <v>0</v>
      </c>
      <c r="AL98" s="16">
        <f>IF(AL89&gt;0,Assms!$C$22*Pricing!AL38*AL88,0)</f>
        <v>0</v>
      </c>
      <c r="AM98" s="16">
        <f>IF(AM89&gt;0,Assms!$C$22*Pricing!AM38*AM88,0)</f>
        <v>0</v>
      </c>
      <c r="AN98" s="16">
        <f>IF(AN89&gt;0,Assms!$C$22*Pricing!AN38*AN88,0)</f>
        <v>0</v>
      </c>
      <c r="AO98" s="16">
        <f>IF(AO89&gt;0,Assms!$C$22*Pricing!AO38*AO88,0)</f>
        <v>0</v>
      </c>
    </row>
    <row r="99" spans="1:41" ht="14.25" customHeight="1">
      <c r="A99" s="2" t="s">
        <v>21</v>
      </c>
      <c r="B99" s="16" t="e">
        <f t="shared" ref="B99:AO99" si="32">B89*B86</f>
        <v>#N/A</v>
      </c>
      <c r="C99" s="16" t="e">
        <f t="shared" si="32"/>
        <v>#N/A</v>
      </c>
      <c r="D99" s="16" t="e">
        <f t="shared" si="32"/>
        <v>#N/A</v>
      </c>
      <c r="E99" s="16" t="e">
        <f t="shared" si="32"/>
        <v>#N/A</v>
      </c>
      <c r="F99" s="16" t="e">
        <f t="shared" si="32"/>
        <v>#N/A</v>
      </c>
      <c r="G99" s="16" t="e">
        <f t="shared" si="32"/>
        <v>#N/A</v>
      </c>
      <c r="H99" s="16" t="e">
        <f t="shared" si="32"/>
        <v>#N/A</v>
      </c>
      <c r="I99" s="16" t="e">
        <f t="shared" si="32"/>
        <v>#N/A</v>
      </c>
      <c r="J99" s="16" t="e">
        <f t="shared" si="32"/>
        <v>#N/A</v>
      </c>
      <c r="K99" s="16" t="e">
        <f t="shared" si="32"/>
        <v>#N/A</v>
      </c>
      <c r="L99" s="16" t="e">
        <f t="shared" si="32"/>
        <v>#N/A</v>
      </c>
      <c r="M99" s="16" t="e">
        <f t="shared" si="32"/>
        <v>#N/A</v>
      </c>
      <c r="N99" s="16" t="e">
        <f t="shared" si="32"/>
        <v>#N/A</v>
      </c>
      <c r="O99" s="16" t="e">
        <f t="shared" si="32"/>
        <v>#N/A</v>
      </c>
      <c r="P99" s="16" t="e">
        <f t="shared" si="32"/>
        <v>#N/A</v>
      </c>
      <c r="Q99" s="16" t="e">
        <f t="shared" si="32"/>
        <v>#N/A</v>
      </c>
      <c r="R99" s="16" t="e">
        <f t="shared" si="32"/>
        <v>#N/A</v>
      </c>
      <c r="S99" s="16" t="e">
        <f t="shared" si="32"/>
        <v>#N/A</v>
      </c>
      <c r="T99" s="16" t="e">
        <f t="shared" si="32"/>
        <v>#N/A</v>
      </c>
      <c r="U99" s="16" t="e">
        <f t="shared" si="32"/>
        <v>#N/A</v>
      </c>
      <c r="V99" s="16" t="e">
        <f t="shared" si="32"/>
        <v>#N/A</v>
      </c>
      <c r="W99" s="16" t="e">
        <f t="shared" si="32"/>
        <v>#N/A</v>
      </c>
      <c r="X99" s="16" t="e">
        <f t="shared" si="32"/>
        <v>#N/A</v>
      </c>
      <c r="Y99" s="16" t="e">
        <f t="shared" si="32"/>
        <v>#N/A</v>
      </c>
      <c r="Z99" s="16" t="e">
        <f t="shared" si="32"/>
        <v>#N/A</v>
      </c>
      <c r="AA99" s="16" t="e">
        <f t="shared" si="32"/>
        <v>#N/A</v>
      </c>
      <c r="AB99" s="16" t="e">
        <f t="shared" si="32"/>
        <v>#N/A</v>
      </c>
      <c r="AC99" s="16" t="e">
        <f t="shared" si="32"/>
        <v>#N/A</v>
      </c>
      <c r="AD99" s="16" t="e">
        <f t="shared" si="32"/>
        <v>#N/A</v>
      </c>
      <c r="AE99" s="16" t="e">
        <f t="shared" si="32"/>
        <v>#N/A</v>
      </c>
      <c r="AF99" s="16" t="e">
        <f t="shared" si="32"/>
        <v>#N/A</v>
      </c>
      <c r="AG99" s="16" t="e">
        <f t="shared" si="32"/>
        <v>#N/A</v>
      </c>
      <c r="AH99" s="16" t="e">
        <f t="shared" si="32"/>
        <v>#N/A</v>
      </c>
      <c r="AI99" s="16" t="e">
        <f t="shared" si="32"/>
        <v>#N/A</v>
      </c>
      <c r="AJ99" s="16" t="e">
        <f t="shared" si="32"/>
        <v>#N/A</v>
      </c>
      <c r="AK99" s="16" t="e">
        <f t="shared" si="32"/>
        <v>#N/A</v>
      </c>
      <c r="AL99" s="16" t="e">
        <f t="shared" si="32"/>
        <v>#N/A</v>
      </c>
      <c r="AM99" s="16" t="e">
        <f t="shared" si="32"/>
        <v>#N/A</v>
      </c>
      <c r="AN99" s="16" t="e">
        <f t="shared" si="32"/>
        <v>#N/A</v>
      </c>
      <c r="AO99" s="16" t="e">
        <f t="shared" si="32"/>
        <v>#N/A</v>
      </c>
    </row>
    <row r="100" spans="1:41" ht="14.25" customHeight="1">
      <c r="A100" s="42" t="s">
        <v>52</v>
      </c>
      <c r="B100" s="43" t="e">
        <f t="shared" ref="B100:AO100" si="33">IF(B83=1,B89*B87*B85,"")</f>
        <v>#N/A</v>
      </c>
      <c r="C100" s="43" t="e">
        <f t="shared" si="33"/>
        <v>#N/A</v>
      </c>
      <c r="D100" s="43" t="e">
        <f t="shared" si="33"/>
        <v>#N/A</v>
      </c>
      <c r="E100" s="43" t="e">
        <f t="shared" si="33"/>
        <v>#N/A</v>
      </c>
      <c r="F100" s="43" t="e">
        <f t="shared" si="33"/>
        <v>#N/A</v>
      </c>
      <c r="G100" s="43" t="e">
        <f t="shared" si="33"/>
        <v>#N/A</v>
      </c>
      <c r="H100" s="43" t="e">
        <f t="shared" si="33"/>
        <v>#N/A</v>
      </c>
      <c r="I100" s="43" t="e">
        <f t="shared" si="33"/>
        <v>#N/A</v>
      </c>
      <c r="J100" s="43" t="e">
        <f t="shared" si="33"/>
        <v>#N/A</v>
      </c>
      <c r="K100" s="43" t="e">
        <f t="shared" si="33"/>
        <v>#N/A</v>
      </c>
      <c r="L100" s="43" t="e">
        <f t="shared" si="33"/>
        <v>#N/A</v>
      </c>
      <c r="M100" s="43" t="e">
        <f t="shared" si="33"/>
        <v>#N/A</v>
      </c>
      <c r="N100" s="43" t="e">
        <f t="shared" si="33"/>
        <v>#N/A</v>
      </c>
      <c r="O100" s="43" t="e">
        <f t="shared" si="33"/>
        <v>#N/A</v>
      </c>
      <c r="P100" s="43" t="e">
        <f t="shared" si="33"/>
        <v>#N/A</v>
      </c>
      <c r="Q100" s="43" t="e">
        <f t="shared" si="33"/>
        <v>#N/A</v>
      </c>
      <c r="R100" s="43" t="e">
        <f t="shared" si="33"/>
        <v>#N/A</v>
      </c>
      <c r="S100" s="43" t="e">
        <f t="shared" si="33"/>
        <v>#N/A</v>
      </c>
      <c r="T100" s="43" t="e">
        <f t="shared" si="33"/>
        <v>#N/A</v>
      </c>
      <c r="U100" s="43" t="e">
        <f t="shared" si="33"/>
        <v>#N/A</v>
      </c>
      <c r="V100" s="43" t="e">
        <f t="shared" si="33"/>
        <v>#N/A</v>
      </c>
      <c r="W100" s="43" t="e">
        <f t="shared" si="33"/>
        <v>#N/A</v>
      </c>
      <c r="X100" s="43" t="e">
        <f t="shared" si="33"/>
        <v>#N/A</v>
      </c>
      <c r="Y100" s="43" t="str">
        <f t="shared" si="33"/>
        <v/>
      </c>
      <c r="Z100" s="43" t="str">
        <f t="shared" si="33"/>
        <v/>
      </c>
      <c r="AA100" s="43" t="str">
        <f t="shared" si="33"/>
        <v/>
      </c>
      <c r="AB100" s="43" t="str">
        <f t="shared" si="33"/>
        <v/>
      </c>
      <c r="AC100" s="43" t="str">
        <f t="shared" si="33"/>
        <v/>
      </c>
      <c r="AD100" s="43" t="str">
        <f t="shared" si="33"/>
        <v/>
      </c>
      <c r="AE100" s="43" t="str">
        <f t="shared" si="33"/>
        <v/>
      </c>
      <c r="AF100" s="43" t="str">
        <f t="shared" si="33"/>
        <v/>
      </c>
      <c r="AG100" s="43" t="str">
        <f t="shared" si="33"/>
        <v/>
      </c>
      <c r="AH100" s="43" t="str">
        <f t="shared" si="33"/>
        <v/>
      </c>
      <c r="AI100" s="43" t="str">
        <f t="shared" si="33"/>
        <v/>
      </c>
      <c r="AJ100" s="43" t="str">
        <f t="shared" si="33"/>
        <v/>
      </c>
      <c r="AK100" s="43" t="str">
        <f t="shared" si="33"/>
        <v/>
      </c>
      <c r="AL100" s="43" t="str">
        <f t="shared" si="33"/>
        <v/>
      </c>
      <c r="AM100" s="43" t="str">
        <f t="shared" si="33"/>
        <v/>
      </c>
      <c r="AN100" s="43" t="str">
        <f t="shared" si="33"/>
        <v/>
      </c>
      <c r="AO100" s="43" t="str">
        <f t="shared" si="33"/>
        <v/>
      </c>
    </row>
    <row r="101" spans="1:41" ht="14.25" customHeight="1">
      <c r="A101" s="2" t="s">
        <v>53</v>
      </c>
      <c r="B101" s="16" t="e">
        <f>B90</f>
        <v>#N/A</v>
      </c>
      <c r="C101" s="16" t="e">
        <f t="shared" ref="C101:AO101" si="34">C90-B90</f>
        <v>#N/A</v>
      </c>
      <c r="D101" s="16" t="e">
        <f t="shared" si="34"/>
        <v>#N/A</v>
      </c>
      <c r="E101" s="16" t="e">
        <f t="shared" si="34"/>
        <v>#N/A</v>
      </c>
      <c r="F101" s="16" t="e">
        <f t="shared" si="34"/>
        <v>#N/A</v>
      </c>
      <c r="G101" s="16" t="e">
        <f t="shared" si="34"/>
        <v>#N/A</v>
      </c>
      <c r="H101" s="16" t="e">
        <f t="shared" si="34"/>
        <v>#N/A</v>
      </c>
      <c r="I101" s="16" t="e">
        <f t="shared" si="34"/>
        <v>#N/A</v>
      </c>
      <c r="J101" s="16" t="e">
        <f t="shared" si="34"/>
        <v>#N/A</v>
      </c>
      <c r="K101" s="16" t="e">
        <f t="shared" si="34"/>
        <v>#N/A</v>
      </c>
      <c r="L101" s="16" t="e">
        <f t="shared" si="34"/>
        <v>#N/A</v>
      </c>
      <c r="M101" s="16" t="e">
        <f t="shared" si="34"/>
        <v>#N/A</v>
      </c>
      <c r="N101" s="16" t="e">
        <f t="shared" si="34"/>
        <v>#N/A</v>
      </c>
      <c r="O101" s="16" t="e">
        <f t="shared" si="34"/>
        <v>#N/A</v>
      </c>
      <c r="P101" s="16" t="e">
        <f t="shared" si="34"/>
        <v>#N/A</v>
      </c>
      <c r="Q101" s="16" t="e">
        <f t="shared" si="34"/>
        <v>#N/A</v>
      </c>
      <c r="R101" s="16" t="e">
        <f t="shared" si="34"/>
        <v>#N/A</v>
      </c>
      <c r="S101" s="16" t="e">
        <f t="shared" si="34"/>
        <v>#N/A</v>
      </c>
      <c r="T101" s="16" t="e">
        <f t="shared" si="34"/>
        <v>#N/A</v>
      </c>
      <c r="U101" s="16" t="e">
        <f t="shared" si="34"/>
        <v>#N/A</v>
      </c>
      <c r="V101" s="16" t="e">
        <f t="shared" si="34"/>
        <v>#N/A</v>
      </c>
      <c r="W101" s="16" t="e">
        <f t="shared" si="34"/>
        <v>#N/A</v>
      </c>
      <c r="X101" s="16" t="e">
        <f t="shared" si="34"/>
        <v>#N/A</v>
      </c>
      <c r="Y101" s="16" t="e">
        <f t="shared" si="34"/>
        <v>#N/A</v>
      </c>
      <c r="Z101" s="16" t="e">
        <f t="shared" si="34"/>
        <v>#N/A</v>
      </c>
      <c r="AA101" s="16" t="e">
        <f t="shared" si="34"/>
        <v>#N/A</v>
      </c>
      <c r="AB101" s="16" t="e">
        <f t="shared" si="34"/>
        <v>#N/A</v>
      </c>
      <c r="AC101" s="16" t="e">
        <f t="shared" si="34"/>
        <v>#N/A</v>
      </c>
      <c r="AD101" s="16" t="e">
        <f t="shared" si="34"/>
        <v>#N/A</v>
      </c>
      <c r="AE101" s="16" t="e">
        <f t="shared" si="34"/>
        <v>#N/A</v>
      </c>
      <c r="AF101" s="16" t="e">
        <f t="shared" si="34"/>
        <v>#N/A</v>
      </c>
      <c r="AG101" s="16" t="e">
        <f t="shared" si="34"/>
        <v>#N/A</v>
      </c>
      <c r="AH101" s="16" t="e">
        <f t="shared" si="34"/>
        <v>#N/A</v>
      </c>
      <c r="AI101" s="16" t="e">
        <f t="shared" si="34"/>
        <v>#N/A</v>
      </c>
      <c r="AJ101" s="16" t="e">
        <f t="shared" si="34"/>
        <v>#N/A</v>
      </c>
      <c r="AK101" s="16" t="e">
        <f t="shared" si="34"/>
        <v>#N/A</v>
      </c>
      <c r="AL101" s="16" t="e">
        <f t="shared" si="34"/>
        <v>#N/A</v>
      </c>
      <c r="AM101" s="16" t="e">
        <f t="shared" si="34"/>
        <v>#N/A</v>
      </c>
      <c r="AN101" s="16" t="e">
        <f t="shared" si="34"/>
        <v>#N/A</v>
      </c>
      <c r="AO101" s="16" t="e">
        <f t="shared" si="34"/>
        <v>#N/A</v>
      </c>
    </row>
    <row r="102" spans="1:41" ht="14.25" customHeight="1">
      <c r="A102" s="2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</row>
    <row r="103" spans="1:41" ht="14.25" customHeight="1">
      <c r="A103" s="2" t="s">
        <v>54</v>
      </c>
      <c r="B103" s="16" t="e">
        <f t="shared" ref="B103:AO103" si="35">(B95+B96)-SUM(B97:B101)</f>
        <v>#N/A</v>
      </c>
      <c r="C103" s="16" t="e">
        <f t="shared" si="35"/>
        <v>#N/A</v>
      </c>
      <c r="D103" s="16" t="e">
        <f t="shared" si="35"/>
        <v>#N/A</v>
      </c>
      <c r="E103" s="16" t="e">
        <f t="shared" si="35"/>
        <v>#N/A</v>
      </c>
      <c r="F103" s="16" t="e">
        <f t="shared" si="35"/>
        <v>#N/A</v>
      </c>
      <c r="G103" s="16" t="e">
        <f t="shared" si="35"/>
        <v>#N/A</v>
      </c>
      <c r="H103" s="16" t="e">
        <f t="shared" si="35"/>
        <v>#N/A</v>
      </c>
      <c r="I103" s="16" t="e">
        <f t="shared" si="35"/>
        <v>#N/A</v>
      </c>
      <c r="J103" s="16" t="e">
        <f t="shared" si="35"/>
        <v>#N/A</v>
      </c>
      <c r="K103" s="16" t="e">
        <f t="shared" si="35"/>
        <v>#N/A</v>
      </c>
      <c r="L103" s="16" t="e">
        <f t="shared" si="35"/>
        <v>#N/A</v>
      </c>
      <c r="M103" s="16" t="e">
        <f t="shared" si="35"/>
        <v>#N/A</v>
      </c>
      <c r="N103" s="16" t="e">
        <f t="shared" si="35"/>
        <v>#N/A</v>
      </c>
      <c r="O103" s="16" t="e">
        <f t="shared" si="35"/>
        <v>#N/A</v>
      </c>
      <c r="P103" s="16" t="e">
        <f t="shared" si="35"/>
        <v>#N/A</v>
      </c>
      <c r="Q103" s="16" t="e">
        <f t="shared" si="35"/>
        <v>#N/A</v>
      </c>
      <c r="R103" s="16" t="e">
        <f t="shared" si="35"/>
        <v>#N/A</v>
      </c>
      <c r="S103" s="16" t="e">
        <f t="shared" si="35"/>
        <v>#N/A</v>
      </c>
      <c r="T103" s="16" t="e">
        <f t="shared" si="35"/>
        <v>#N/A</v>
      </c>
      <c r="U103" s="16" t="e">
        <f t="shared" si="35"/>
        <v>#N/A</v>
      </c>
      <c r="V103" s="16" t="e">
        <f t="shared" si="35"/>
        <v>#N/A</v>
      </c>
      <c r="W103" s="16" t="e">
        <f t="shared" si="35"/>
        <v>#N/A</v>
      </c>
      <c r="X103" s="16" t="e">
        <f t="shared" si="35"/>
        <v>#N/A</v>
      </c>
      <c r="Y103" s="16" t="e">
        <f t="shared" si="35"/>
        <v>#N/A</v>
      </c>
      <c r="Z103" s="16" t="e">
        <f t="shared" si="35"/>
        <v>#N/A</v>
      </c>
      <c r="AA103" s="16" t="e">
        <f t="shared" si="35"/>
        <v>#N/A</v>
      </c>
      <c r="AB103" s="16" t="e">
        <f t="shared" si="35"/>
        <v>#N/A</v>
      </c>
      <c r="AC103" s="16" t="e">
        <f t="shared" si="35"/>
        <v>#N/A</v>
      </c>
      <c r="AD103" s="16" t="e">
        <f t="shared" si="35"/>
        <v>#N/A</v>
      </c>
      <c r="AE103" s="16" t="e">
        <f t="shared" si="35"/>
        <v>#N/A</v>
      </c>
      <c r="AF103" s="16" t="e">
        <f t="shared" si="35"/>
        <v>#N/A</v>
      </c>
      <c r="AG103" s="16" t="e">
        <f t="shared" si="35"/>
        <v>#N/A</v>
      </c>
      <c r="AH103" s="16" t="e">
        <f t="shared" si="35"/>
        <v>#N/A</v>
      </c>
      <c r="AI103" s="16" t="e">
        <f t="shared" si="35"/>
        <v>#N/A</v>
      </c>
      <c r="AJ103" s="16" t="e">
        <f t="shared" si="35"/>
        <v>#N/A</v>
      </c>
      <c r="AK103" s="16" t="e">
        <f t="shared" si="35"/>
        <v>#N/A</v>
      </c>
      <c r="AL103" s="16" t="e">
        <f t="shared" si="35"/>
        <v>#N/A</v>
      </c>
      <c r="AM103" s="16" t="e">
        <f t="shared" si="35"/>
        <v>#N/A</v>
      </c>
      <c r="AN103" s="16" t="e">
        <f t="shared" si="35"/>
        <v>#N/A</v>
      </c>
      <c r="AO103" s="16" t="e">
        <f t="shared" si="35"/>
        <v>#N/A</v>
      </c>
    </row>
    <row r="104" spans="1:41" ht="14.25" customHeight="1">
      <c r="A104" s="2" t="s">
        <v>170</v>
      </c>
      <c r="B104" s="16" t="e">
        <f>B103*Assms!K13</f>
        <v>#N/A</v>
      </c>
      <c r="C104" s="16" t="e">
        <f>C103*Assms!K13</f>
        <v>#N/A</v>
      </c>
      <c r="D104" s="16" t="e">
        <f>D103*Assms!K13</f>
        <v>#N/A</v>
      </c>
      <c r="E104" s="16" t="e">
        <f>E103*Assms!K13</f>
        <v>#N/A</v>
      </c>
      <c r="F104" s="16" t="e">
        <f>F103*Assms!K13</f>
        <v>#N/A</v>
      </c>
      <c r="G104" s="16" t="e">
        <f>G103*Assms!K13</f>
        <v>#N/A</v>
      </c>
      <c r="H104" s="16" t="e">
        <f>H103*Assms!K13</f>
        <v>#N/A</v>
      </c>
      <c r="I104" s="16" t="e">
        <f>I103*Assms!K13</f>
        <v>#N/A</v>
      </c>
      <c r="J104" s="16" t="e">
        <f>J103*Assms!K13</f>
        <v>#N/A</v>
      </c>
      <c r="K104" s="16" t="e">
        <f>K103*Assms!K13</f>
        <v>#N/A</v>
      </c>
      <c r="L104" s="16" t="e">
        <f>L103*Assms!K13</f>
        <v>#N/A</v>
      </c>
      <c r="M104" s="16" t="e">
        <f>M103*Assms!K13</f>
        <v>#N/A</v>
      </c>
      <c r="N104" s="16" t="e">
        <f>N103*Assms!K13</f>
        <v>#N/A</v>
      </c>
      <c r="O104" s="16" t="e">
        <f>O103*Assms!K13</f>
        <v>#N/A</v>
      </c>
      <c r="P104" s="16" t="e">
        <f>P103*Assms!K13</f>
        <v>#N/A</v>
      </c>
      <c r="Q104" s="16" t="e">
        <f>Q103*Assms!K13</f>
        <v>#N/A</v>
      </c>
      <c r="R104" s="16" t="e">
        <f>R103*Assms!K13</f>
        <v>#N/A</v>
      </c>
      <c r="S104" s="16" t="e">
        <f>S103*Assms!K13</f>
        <v>#N/A</v>
      </c>
      <c r="T104" s="16" t="e">
        <f>T103*Assms!K13</f>
        <v>#N/A</v>
      </c>
      <c r="U104" s="16" t="e">
        <f>U103*Assms!K13</f>
        <v>#N/A</v>
      </c>
      <c r="V104" s="16" t="e">
        <f>V103*Assms!K13</f>
        <v>#N/A</v>
      </c>
      <c r="W104" s="16" t="e">
        <f>W103*Assms!K13</f>
        <v>#N/A</v>
      </c>
      <c r="X104" s="16" t="e">
        <f>X103*Assms!K13</f>
        <v>#N/A</v>
      </c>
      <c r="Y104" s="16" t="e">
        <f>Y103*Assms!K13</f>
        <v>#N/A</v>
      </c>
      <c r="Z104" s="16" t="e">
        <f>Z103*Assms!K13</f>
        <v>#N/A</v>
      </c>
      <c r="AA104" s="16" t="e">
        <f>AA103*Assms!K13</f>
        <v>#N/A</v>
      </c>
      <c r="AB104" s="16" t="e">
        <f>AB103*Assms!K13</f>
        <v>#N/A</v>
      </c>
      <c r="AC104" s="16" t="e">
        <f>AC103*Assms!K13</f>
        <v>#N/A</v>
      </c>
      <c r="AD104" s="16" t="e">
        <f>AD103*Assms!K13</f>
        <v>#N/A</v>
      </c>
      <c r="AE104" s="16" t="e">
        <f>AE103*Assms!K13</f>
        <v>#N/A</v>
      </c>
      <c r="AF104" s="16" t="e">
        <f>AF103*Assms!K13</f>
        <v>#N/A</v>
      </c>
      <c r="AG104" s="16" t="e">
        <f>AG103*Assms!K13</f>
        <v>#N/A</v>
      </c>
      <c r="AH104" s="16" t="e">
        <f>AH103*Assms!K13</f>
        <v>#N/A</v>
      </c>
      <c r="AI104" s="16" t="e">
        <f>AI103*Assms!K13</f>
        <v>#N/A</v>
      </c>
      <c r="AJ104" s="16" t="e">
        <f>AJ103*Assms!K13</f>
        <v>#N/A</v>
      </c>
      <c r="AK104" s="16" t="e">
        <f>AK103*Assms!K13</f>
        <v>#N/A</v>
      </c>
      <c r="AL104" s="16" t="e">
        <f>AL103*Assms!K13</f>
        <v>#N/A</v>
      </c>
      <c r="AM104" s="16" t="e">
        <f>AM103*Assms!K13</f>
        <v>#N/A</v>
      </c>
      <c r="AN104" s="16" t="e">
        <f>AN103*Assms!K13</f>
        <v>#N/A</v>
      </c>
      <c r="AO104" s="16" t="e">
        <f>AO103*Assms!K13</f>
        <v>#N/A</v>
      </c>
    </row>
    <row r="105" spans="1:41" ht="14.25" customHeight="1">
      <c r="A105" s="2" t="s">
        <v>171</v>
      </c>
      <c r="B105" s="68" t="e">
        <f>-StatV!$F$2/DACtax!$F$2*DACtax!B8</f>
        <v>#N/A</v>
      </c>
      <c r="C105" s="68" t="e">
        <f>-StatV!$F$2/DACtax!$F$2*DACtax!C8</f>
        <v>#N/A</v>
      </c>
      <c r="D105" s="68" t="e">
        <f>-StatV!$F$2/DACtax!$F$2*DACtax!D8</f>
        <v>#N/A</v>
      </c>
      <c r="E105" s="68" t="e">
        <f>-StatV!$F$2/DACtax!$F$2*DACtax!E8</f>
        <v>#N/A</v>
      </c>
      <c r="F105" s="68" t="e">
        <f>-StatV!$F$2/DACtax!$F$2*DACtax!F8</f>
        <v>#N/A</v>
      </c>
      <c r="G105" s="68" t="e">
        <f>-StatV!$F$2/DACtax!$F$2*DACtax!G8</f>
        <v>#N/A</v>
      </c>
      <c r="H105" s="68" t="e">
        <f>-StatV!$F$2/DACtax!$F$2*DACtax!H8</f>
        <v>#N/A</v>
      </c>
      <c r="I105" s="68" t="e">
        <f>-StatV!$F$2/DACtax!$F$2*DACtax!I8</f>
        <v>#N/A</v>
      </c>
      <c r="J105" s="68" t="e">
        <f>-StatV!$F$2/DACtax!$F$2*DACtax!J8</f>
        <v>#N/A</v>
      </c>
      <c r="K105" s="68" t="e">
        <f>-StatV!$F$2/DACtax!$F$2*DACtax!K8</f>
        <v>#N/A</v>
      </c>
      <c r="L105" s="68" t="e">
        <f>-StatV!$F$2/DACtax!$F$2*DACtax!L8</f>
        <v>#N/A</v>
      </c>
      <c r="M105" s="68" t="e">
        <f>-StatV!$F$2/DACtax!$F$2*DACtax!M8</f>
        <v>#N/A</v>
      </c>
      <c r="N105" s="68" t="e">
        <f>-StatV!$F$2/DACtax!$F$2*DACtax!N8</f>
        <v>#N/A</v>
      </c>
      <c r="O105" s="68" t="e">
        <f>-StatV!$F$2/DACtax!$F$2*DACtax!O8</f>
        <v>#N/A</v>
      </c>
      <c r="P105" s="68" t="e">
        <f>-StatV!$F$2/DACtax!$F$2*DACtax!P8</f>
        <v>#N/A</v>
      </c>
      <c r="Q105" s="68" t="e">
        <f>-StatV!$F$2/DACtax!$F$2*DACtax!Q8</f>
        <v>#N/A</v>
      </c>
      <c r="R105" s="68" t="e">
        <f>-StatV!$F$2/DACtax!$F$2*DACtax!R8</f>
        <v>#N/A</v>
      </c>
      <c r="S105" s="68" t="e">
        <f>-StatV!$F$2/DACtax!$F$2*DACtax!S8</f>
        <v>#N/A</v>
      </c>
      <c r="T105" s="68" t="e">
        <f>-StatV!$F$2/DACtax!$F$2*DACtax!T8</f>
        <v>#N/A</v>
      </c>
      <c r="U105" s="68" t="e">
        <f>-StatV!$F$2/DACtax!$F$2*DACtax!U8</f>
        <v>#N/A</v>
      </c>
      <c r="V105" s="68" t="e">
        <f>-StatV!$F$2/DACtax!$F$2*DACtax!V8</f>
        <v>#N/A</v>
      </c>
      <c r="W105" s="68" t="e">
        <f>-StatV!$F$2/DACtax!$F$2*DACtax!W8</f>
        <v>#N/A</v>
      </c>
      <c r="X105" s="68" t="e">
        <f>-StatV!$F$2/DACtax!$F$2*DACtax!X8</f>
        <v>#N/A</v>
      </c>
      <c r="Y105" s="68" t="e">
        <f>-StatV!$F$2/DACtax!$F$2*DACtax!Y8</f>
        <v>#N/A</v>
      </c>
      <c r="Z105" s="68" t="e">
        <f>-StatV!$F$2/DACtax!$F$2*DACtax!Z8</f>
        <v>#N/A</v>
      </c>
      <c r="AA105" s="68" t="e">
        <f>-StatV!$F$2/DACtax!$F$2*DACtax!AA8</f>
        <v>#N/A</v>
      </c>
      <c r="AB105" s="68" t="e">
        <f>-StatV!$F$2/DACtax!$F$2*DACtax!AB8</f>
        <v>#N/A</v>
      </c>
      <c r="AC105" s="68" t="e">
        <f>-StatV!$F$2/DACtax!$F$2*DACtax!AC8</f>
        <v>#N/A</v>
      </c>
      <c r="AD105" s="68" t="e">
        <f>-StatV!$F$2/DACtax!$F$2*DACtax!AD8</f>
        <v>#N/A</v>
      </c>
      <c r="AE105" s="68" t="e">
        <f>-StatV!$F$2/DACtax!$F$2*DACtax!AE8</f>
        <v>#N/A</v>
      </c>
      <c r="AF105" s="68" t="e">
        <f>-StatV!$F$2/DACtax!$F$2*DACtax!AF8</f>
        <v>#N/A</v>
      </c>
      <c r="AG105" s="68" t="e">
        <f>-StatV!$F$2/DACtax!$F$2*DACtax!AG8</f>
        <v>#N/A</v>
      </c>
      <c r="AH105" s="68" t="e">
        <f>-StatV!$F$2/DACtax!$F$2*DACtax!AH8</f>
        <v>#N/A</v>
      </c>
      <c r="AI105" s="68" t="e">
        <f>-StatV!$F$2/DACtax!$F$2*DACtax!AI8</f>
        <v>#N/A</v>
      </c>
      <c r="AJ105" s="68" t="e">
        <f>-StatV!$F$2/DACtax!$F$2*DACtax!AJ8</f>
        <v>#N/A</v>
      </c>
      <c r="AK105" s="68" t="e">
        <f>-StatV!$F$2/DACtax!$F$2*DACtax!AK8</f>
        <v>#N/A</v>
      </c>
      <c r="AL105" s="68" t="e">
        <f>-StatV!$F$2/DACtax!$F$2*DACtax!AL8</f>
        <v>#N/A</v>
      </c>
      <c r="AM105" s="68" t="e">
        <f>-StatV!$F$2/DACtax!$F$2*DACtax!AM8</f>
        <v>#N/A</v>
      </c>
      <c r="AN105" s="68" t="e">
        <f>-StatV!$F$2/DACtax!$F$2*DACtax!AN8</f>
        <v>#N/A</v>
      </c>
      <c r="AO105" s="68" t="e">
        <f>-StatV!$F$2/DACtax!$F$2*DACtax!AO8</f>
        <v>#N/A</v>
      </c>
    </row>
    <row r="106" spans="1:41" ht="14.25" customHeight="1" thickBot="1">
      <c r="A106" s="31" t="s">
        <v>55</v>
      </c>
      <c r="B106" s="44" t="e">
        <f>B103-B104+B105</f>
        <v>#N/A</v>
      </c>
      <c r="C106" s="44" t="e">
        <f t="shared" ref="C106:AO106" si="36">C103-C104+C105</f>
        <v>#N/A</v>
      </c>
      <c r="D106" s="44" t="e">
        <f t="shared" si="36"/>
        <v>#N/A</v>
      </c>
      <c r="E106" s="44" t="e">
        <f t="shared" si="36"/>
        <v>#N/A</v>
      </c>
      <c r="F106" s="44" t="e">
        <f t="shared" si="36"/>
        <v>#N/A</v>
      </c>
      <c r="G106" s="44" t="e">
        <f t="shared" si="36"/>
        <v>#N/A</v>
      </c>
      <c r="H106" s="44" t="e">
        <f t="shared" si="36"/>
        <v>#N/A</v>
      </c>
      <c r="I106" s="44" t="e">
        <f t="shared" si="36"/>
        <v>#N/A</v>
      </c>
      <c r="J106" s="44" t="e">
        <f t="shared" si="36"/>
        <v>#N/A</v>
      </c>
      <c r="K106" s="44" t="e">
        <f t="shared" si="36"/>
        <v>#N/A</v>
      </c>
      <c r="L106" s="44" t="e">
        <f t="shared" si="36"/>
        <v>#N/A</v>
      </c>
      <c r="M106" s="44" t="e">
        <f t="shared" si="36"/>
        <v>#N/A</v>
      </c>
      <c r="N106" s="44" t="e">
        <f t="shared" si="36"/>
        <v>#N/A</v>
      </c>
      <c r="O106" s="44" t="e">
        <f t="shared" si="36"/>
        <v>#N/A</v>
      </c>
      <c r="P106" s="44" t="e">
        <f t="shared" si="36"/>
        <v>#N/A</v>
      </c>
      <c r="Q106" s="44" t="e">
        <f t="shared" si="36"/>
        <v>#N/A</v>
      </c>
      <c r="R106" s="44" t="e">
        <f t="shared" si="36"/>
        <v>#N/A</v>
      </c>
      <c r="S106" s="44" t="e">
        <f t="shared" si="36"/>
        <v>#N/A</v>
      </c>
      <c r="T106" s="44" t="e">
        <f t="shared" si="36"/>
        <v>#N/A</v>
      </c>
      <c r="U106" s="44" t="e">
        <f t="shared" si="36"/>
        <v>#N/A</v>
      </c>
      <c r="V106" s="44" t="e">
        <f t="shared" si="36"/>
        <v>#N/A</v>
      </c>
      <c r="W106" s="44" t="e">
        <f t="shared" si="36"/>
        <v>#N/A</v>
      </c>
      <c r="X106" s="44" t="e">
        <f t="shared" si="36"/>
        <v>#N/A</v>
      </c>
      <c r="Y106" s="44" t="e">
        <f t="shared" si="36"/>
        <v>#N/A</v>
      </c>
      <c r="Z106" s="44" t="e">
        <f t="shared" si="36"/>
        <v>#N/A</v>
      </c>
      <c r="AA106" s="44" t="e">
        <f t="shared" si="36"/>
        <v>#N/A</v>
      </c>
      <c r="AB106" s="44" t="e">
        <f t="shared" si="36"/>
        <v>#N/A</v>
      </c>
      <c r="AC106" s="44" t="e">
        <f t="shared" si="36"/>
        <v>#N/A</v>
      </c>
      <c r="AD106" s="44" t="e">
        <f t="shared" si="36"/>
        <v>#N/A</v>
      </c>
      <c r="AE106" s="44" t="e">
        <f t="shared" si="36"/>
        <v>#N/A</v>
      </c>
      <c r="AF106" s="44" t="e">
        <f t="shared" si="36"/>
        <v>#N/A</v>
      </c>
      <c r="AG106" s="44" t="e">
        <f t="shared" si="36"/>
        <v>#N/A</v>
      </c>
      <c r="AH106" s="44" t="e">
        <f t="shared" si="36"/>
        <v>#N/A</v>
      </c>
      <c r="AI106" s="44" t="e">
        <f t="shared" si="36"/>
        <v>#N/A</v>
      </c>
      <c r="AJ106" s="44" t="e">
        <f t="shared" si="36"/>
        <v>#N/A</v>
      </c>
      <c r="AK106" s="44" t="e">
        <f t="shared" si="36"/>
        <v>#N/A</v>
      </c>
      <c r="AL106" s="44" t="e">
        <f t="shared" si="36"/>
        <v>#N/A</v>
      </c>
      <c r="AM106" s="44" t="e">
        <f t="shared" si="36"/>
        <v>#N/A</v>
      </c>
      <c r="AN106" s="44" t="e">
        <f t="shared" si="36"/>
        <v>#N/A</v>
      </c>
      <c r="AO106" s="44" t="e">
        <f t="shared" si="36"/>
        <v>#N/A</v>
      </c>
    </row>
    <row r="107" spans="1:41" ht="14.25" customHeight="1" thickTop="1">
      <c r="A107" s="2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</row>
    <row r="108" spans="1:41" ht="14.25" customHeight="1">
      <c r="A108" s="2"/>
      <c r="B108" s="70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</row>
    <row r="109" spans="1:41" ht="14.25" customHeight="1"/>
    <row r="110" spans="1:41" ht="14.25" customHeight="1">
      <c r="C110" s="213"/>
    </row>
    <row r="111" spans="1:41" ht="14.25" customHeight="1">
      <c r="C111" s="213"/>
    </row>
    <row r="112" spans="1:41" ht="14.25" customHeight="1">
      <c r="C112" s="213"/>
    </row>
    <row r="113" spans="3:3" ht="14.25" customHeight="1">
      <c r="C113" s="213"/>
    </row>
    <row r="114" spans="3:3" ht="14.25" customHeight="1"/>
    <row r="115" spans="3:3" ht="14.25" customHeight="1"/>
    <row r="116" spans="3:3" ht="14.25" customHeight="1"/>
    <row r="117" spans="3:3" ht="14.25" customHeight="1"/>
    <row r="118" spans="3:3" ht="14.25" customHeight="1"/>
    <row r="119" spans="3:3" ht="14.25" customHeight="1"/>
    <row r="120" spans="3:3" ht="14.25" customHeight="1"/>
    <row r="121" spans="3:3" ht="14.25" customHeight="1"/>
    <row r="122" spans="3:3" ht="14.25" customHeight="1"/>
    <row r="123" spans="3:3" ht="14.25" customHeight="1"/>
    <row r="124" spans="3:3" ht="14.25" customHeight="1"/>
    <row r="125" spans="3:3" ht="14.25" customHeight="1"/>
    <row r="126" spans="3:3" ht="14.25" customHeight="1"/>
    <row r="127" spans="3:3" ht="14.25" customHeight="1"/>
    <row r="128" spans="3:3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</sheetData>
  <mergeCells count="2">
    <mergeCell ref="C1:G1"/>
    <mergeCell ref="J28:N29"/>
  </mergeCells>
  <conditionalFormatting sqref="C58:AO58">
    <cfRule type="cellIs" dxfId="10" priority="2" operator="greaterThan">
      <formula>0</formula>
    </cfRule>
  </conditionalFormatting>
  <pageMargins left="0.7" right="0.7" top="0.75" bottom="0.75" header="0" footer="0"/>
  <pageSetup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91E2-8B25-4C8B-A06D-7A9EE94069B8}">
  <dimension ref="A1:AO47"/>
  <sheetViews>
    <sheetView workbookViewId="0">
      <selection activeCell="C26" sqref="C26:AO26"/>
    </sheetView>
  </sheetViews>
  <sheetFormatPr defaultColWidth="8.85546875" defaultRowHeight="15"/>
  <cols>
    <col min="1" max="1" width="37.7109375" customWidth="1"/>
    <col min="2" max="41" width="11.7109375" customWidth="1"/>
  </cols>
  <sheetData>
    <row r="1" spans="1:41" ht="15.75" thickBot="1">
      <c r="A1" s="125" t="s">
        <v>203</v>
      </c>
      <c r="B1" s="154" t="e">
        <f>Pricing!L10</f>
        <v>#N/A</v>
      </c>
      <c r="D1" s="141" t="s">
        <v>164</v>
      </c>
      <c r="E1" s="68" t="e">
        <f>NPV(Assms!K14,C35:AO35)+B35</f>
        <v>#N/A</v>
      </c>
    </row>
    <row r="2" spans="1:41" ht="15.75" thickTop="1">
      <c r="D2" s="141" t="s">
        <v>163</v>
      </c>
      <c r="E2" s="72" t="e">
        <f>NPV(Assms!K14,B46:AO46)</f>
        <v>#N/A</v>
      </c>
    </row>
    <row r="3" spans="1:41">
      <c r="A3" s="2" t="s">
        <v>5</v>
      </c>
      <c r="B3" s="78">
        <f>Pricing!M1</f>
        <v>0</v>
      </c>
      <c r="D3" s="141" t="s">
        <v>47</v>
      </c>
      <c r="E3" s="63" t="e">
        <f>E2/E1</f>
        <v>#N/A</v>
      </c>
    </row>
    <row r="4" spans="1:41">
      <c r="A4" s="2" t="s">
        <v>7</v>
      </c>
      <c r="B4" s="78">
        <f>Pricing!M2</f>
        <v>22</v>
      </c>
      <c r="C4" s="134"/>
    </row>
    <row r="5" spans="1:41">
      <c r="A5" s="2" t="s">
        <v>8</v>
      </c>
      <c r="B5" s="78">
        <f>Pricing!M3</f>
        <v>0</v>
      </c>
      <c r="C5" s="149"/>
    </row>
    <row r="7" spans="1:41">
      <c r="A7" s="2" t="s">
        <v>0</v>
      </c>
      <c r="B7" s="2">
        <v>1</v>
      </c>
      <c r="C7" s="2">
        <f t="shared" ref="C7:AO7" si="0">B7+1</f>
        <v>2</v>
      </c>
      <c r="D7" s="2">
        <f t="shared" si="0"/>
        <v>3</v>
      </c>
      <c r="E7" s="2">
        <f t="shared" si="0"/>
        <v>4</v>
      </c>
      <c r="F7" s="2">
        <f t="shared" si="0"/>
        <v>5</v>
      </c>
      <c r="G7" s="2">
        <f t="shared" si="0"/>
        <v>6</v>
      </c>
      <c r="H7" s="2">
        <f t="shared" si="0"/>
        <v>7</v>
      </c>
      <c r="I7" s="2">
        <f t="shared" si="0"/>
        <v>8</v>
      </c>
      <c r="J7" s="2">
        <f t="shared" si="0"/>
        <v>9</v>
      </c>
      <c r="K7" s="2">
        <f t="shared" si="0"/>
        <v>10</v>
      </c>
      <c r="L7" s="2">
        <f t="shared" si="0"/>
        <v>11</v>
      </c>
      <c r="M7" s="2">
        <f t="shared" si="0"/>
        <v>12</v>
      </c>
      <c r="N7" s="2">
        <f t="shared" si="0"/>
        <v>13</v>
      </c>
      <c r="O7" s="2">
        <f t="shared" si="0"/>
        <v>14</v>
      </c>
      <c r="P7" s="2">
        <f t="shared" si="0"/>
        <v>15</v>
      </c>
      <c r="Q7" s="2">
        <f t="shared" si="0"/>
        <v>16</v>
      </c>
      <c r="R7" s="2">
        <f t="shared" si="0"/>
        <v>17</v>
      </c>
      <c r="S7" s="2">
        <f t="shared" si="0"/>
        <v>18</v>
      </c>
      <c r="T7" s="2">
        <f t="shared" si="0"/>
        <v>19</v>
      </c>
      <c r="U7" s="2">
        <f t="shared" si="0"/>
        <v>20</v>
      </c>
      <c r="V7" s="2">
        <f t="shared" si="0"/>
        <v>21</v>
      </c>
      <c r="W7" s="2">
        <f t="shared" si="0"/>
        <v>22</v>
      </c>
      <c r="X7" s="2">
        <f t="shared" si="0"/>
        <v>23</v>
      </c>
      <c r="Y7" s="2">
        <f t="shared" si="0"/>
        <v>24</v>
      </c>
      <c r="Z7" s="2">
        <f t="shared" si="0"/>
        <v>25</v>
      </c>
      <c r="AA7" s="2">
        <f t="shared" si="0"/>
        <v>26</v>
      </c>
      <c r="AB7" s="2">
        <f t="shared" si="0"/>
        <v>27</v>
      </c>
      <c r="AC7" s="2">
        <f t="shared" si="0"/>
        <v>28</v>
      </c>
      <c r="AD7" s="2">
        <f t="shared" si="0"/>
        <v>29</v>
      </c>
      <c r="AE7" s="2">
        <f t="shared" si="0"/>
        <v>30</v>
      </c>
      <c r="AF7" s="2">
        <f t="shared" si="0"/>
        <v>31</v>
      </c>
      <c r="AG7" s="2">
        <f t="shared" si="0"/>
        <v>32</v>
      </c>
      <c r="AH7" s="2">
        <f t="shared" si="0"/>
        <v>33</v>
      </c>
      <c r="AI7" s="2">
        <f t="shared" si="0"/>
        <v>34</v>
      </c>
      <c r="AJ7" s="2">
        <f t="shared" si="0"/>
        <v>35</v>
      </c>
      <c r="AK7" s="2">
        <f t="shared" si="0"/>
        <v>36</v>
      </c>
      <c r="AL7" s="2">
        <f t="shared" si="0"/>
        <v>37</v>
      </c>
      <c r="AM7" s="2">
        <f t="shared" si="0"/>
        <v>38</v>
      </c>
      <c r="AN7" s="2">
        <f t="shared" si="0"/>
        <v>39</v>
      </c>
      <c r="AO7" s="2">
        <f t="shared" si="0"/>
        <v>40</v>
      </c>
    </row>
    <row r="8" spans="1:41">
      <c r="A8" s="2" t="s">
        <v>13</v>
      </c>
      <c r="B8" s="2">
        <f>Pricing!B36</f>
        <v>0</v>
      </c>
      <c r="C8" s="2">
        <f>Pricing!C36</f>
        <v>1</v>
      </c>
      <c r="D8" s="2">
        <f>Pricing!D36</f>
        <v>2</v>
      </c>
      <c r="E8" s="2">
        <f>Pricing!E36</f>
        <v>3</v>
      </c>
      <c r="F8" s="2">
        <f>Pricing!F36</f>
        <v>4</v>
      </c>
      <c r="G8" s="2">
        <f>Pricing!G36</f>
        <v>5</v>
      </c>
      <c r="H8" s="2">
        <f>Pricing!H36</f>
        <v>6</v>
      </c>
      <c r="I8" s="2">
        <f>Pricing!I36</f>
        <v>7</v>
      </c>
      <c r="J8" s="2">
        <f>Pricing!J36</f>
        <v>8</v>
      </c>
      <c r="K8" s="2">
        <f>Pricing!K36</f>
        <v>9</v>
      </c>
      <c r="L8" s="2">
        <f>Pricing!L36</f>
        <v>10</v>
      </c>
      <c r="M8" s="2">
        <f>Pricing!M36</f>
        <v>11</v>
      </c>
      <c r="N8" s="2">
        <f>Pricing!N36</f>
        <v>12</v>
      </c>
      <c r="O8" s="2">
        <f>Pricing!O36</f>
        <v>13</v>
      </c>
      <c r="P8" s="2">
        <f>Pricing!P36</f>
        <v>14</v>
      </c>
      <c r="Q8" s="2">
        <f>Pricing!Q36</f>
        <v>15</v>
      </c>
      <c r="R8" s="2">
        <f>Pricing!R36</f>
        <v>16</v>
      </c>
      <c r="S8" s="2">
        <f>Pricing!S36</f>
        <v>17</v>
      </c>
      <c r="T8" s="2">
        <f>Pricing!T36</f>
        <v>18</v>
      </c>
      <c r="U8" s="2">
        <f>Pricing!U36</f>
        <v>19</v>
      </c>
      <c r="V8" s="2">
        <f>Pricing!V36</f>
        <v>20</v>
      </c>
      <c r="W8" s="2">
        <f>Pricing!W36</f>
        <v>21</v>
      </c>
      <c r="X8" s="2">
        <f>Pricing!X36</f>
        <v>22</v>
      </c>
      <c r="Y8" s="2">
        <f>Pricing!Y36</f>
        <v>23</v>
      </c>
      <c r="Z8" s="2">
        <f>Pricing!Z36</f>
        <v>24</v>
      </c>
      <c r="AA8" s="2">
        <f>Pricing!AA36</f>
        <v>25</v>
      </c>
      <c r="AB8" s="2">
        <f>Pricing!AB36</f>
        <v>26</v>
      </c>
      <c r="AC8" s="2">
        <f>Pricing!AC36</f>
        <v>27</v>
      </c>
      <c r="AD8" s="2">
        <f>Pricing!AD36</f>
        <v>28</v>
      </c>
      <c r="AE8" s="2">
        <f>Pricing!AE36</f>
        <v>29</v>
      </c>
      <c r="AF8" s="2">
        <f>Pricing!AF36</f>
        <v>30</v>
      </c>
      <c r="AG8" s="2">
        <f>Pricing!AG36</f>
        <v>31</v>
      </c>
      <c r="AH8" s="2">
        <f>Pricing!AH36</f>
        <v>32</v>
      </c>
      <c r="AI8" s="2">
        <f>Pricing!AI36</f>
        <v>33</v>
      </c>
      <c r="AJ8" s="2">
        <f>Pricing!AJ36</f>
        <v>34</v>
      </c>
      <c r="AK8" s="2">
        <f>Pricing!AK36</f>
        <v>35</v>
      </c>
      <c r="AL8" s="2">
        <f>Pricing!AL36</f>
        <v>36</v>
      </c>
      <c r="AM8" s="2">
        <f>Pricing!AM36</f>
        <v>37</v>
      </c>
      <c r="AN8" s="2">
        <f>Pricing!AN36</f>
        <v>38</v>
      </c>
      <c r="AO8" s="2">
        <f>Pricing!AO36</f>
        <v>39</v>
      </c>
    </row>
    <row r="9" spans="1:41">
      <c r="A9" s="2" t="s">
        <v>14</v>
      </c>
      <c r="B9">
        <f>Pricing!B37</f>
        <v>1</v>
      </c>
      <c r="C9">
        <f>Pricing!C37</f>
        <v>1</v>
      </c>
      <c r="D9">
        <f>Pricing!D37</f>
        <v>1</v>
      </c>
      <c r="E9">
        <f>Pricing!E37</f>
        <v>1</v>
      </c>
      <c r="F9">
        <f>Pricing!F37</f>
        <v>1</v>
      </c>
      <c r="G9">
        <f>Pricing!G37</f>
        <v>1</v>
      </c>
      <c r="H9">
        <f>Pricing!H37</f>
        <v>1</v>
      </c>
      <c r="I9">
        <f>Pricing!I37</f>
        <v>1</v>
      </c>
      <c r="J9">
        <f>Pricing!J37</f>
        <v>1</v>
      </c>
      <c r="K9">
        <f>Pricing!K37</f>
        <v>1</v>
      </c>
      <c r="L9">
        <f>Pricing!L37</f>
        <v>1</v>
      </c>
      <c r="M9">
        <f>Pricing!M37</f>
        <v>1</v>
      </c>
      <c r="N9">
        <f>Pricing!N37</f>
        <v>1</v>
      </c>
      <c r="O9">
        <f>Pricing!O37</f>
        <v>1</v>
      </c>
      <c r="P9">
        <f>Pricing!P37</f>
        <v>1</v>
      </c>
      <c r="Q9">
        <f>Pricing!Q37</f>
        <v>1</v>
      </c>
      <c r="R9">
        <f>Pricing!R37</f>
        <v>1</v>
      </c>
      <c r="S9">
        <f>Pricing!S37</f>
        <v>1</v>
      </c>
      <c r="T9">
        <f>Pricing!T37</f>
        <v>1</v>
      </c>
      <c r="U9">
        <f>Pricing!U37</f>
        <v>1</v>
      </c>
      <c r="V9">
        <f>Pricing!V37</f>
        <v>1</v>
      </c>
      <c r="W9">
        <f>Pricing!W37</f>
        <v>1</v>
      </c>
      <c r="X9">
        <f>Pricing!X37</f>
        <v>1</v>
      </c>
      <c r="Y9">
        <f>Pricing!Y37</f>
        <v>0</v>
      </c>
      <c r="Z9">
        <f>Pricing!Z37</f>
        <v>0</v>
      </c>
      <c r="AA9">
        <f>Pricing!AA37</f>
        <v>0</v>
      </c>
      <c r="AB9">
        <f>Pricing!AB37</f>
        <v>0</v>
      </c>
      <c r="AC9">
        <f>Pricing!AC37</f>
        <v>0</v>
      </c>
      <c r="AD9">
        <f>Pricing!AD37</f>
        <v>0</v>
      </c>
      <c r="AE9">
        <f>Pricing!AE37</f>
        <v>0</v>
      </c>
      <c r="AF9">
        <f>Pricing!AF37</f>
        <v>0</v>
      </c>
      <c r="AG9">
        <f>Pricing!AG37</f>
        <v>0</v>
      </c>
      <c r="AH9">
        <f>Pricing!AH37</f>
        <v>0</v>
      </c>
      <c r="AI9">
        <f>Pricing!AI37</f>
        <v>0</v>
      </c>
      <c r="AJ9">
        <f>Pricing!AJ37</f>
        <v>0</v>
      </c>
      <c r="AK9">
        <f>Pricing!AK37</f>
        <v>0</v>
      </c>
      <c r="AL9">
        <f>Pricing!AL37</f>
        <v>0</v>
      </c>
      <c r="AM9">
        <f>Pricing!AM37</f>
        <v>0</v>
      </c>
      <c r="AN9">
        <f>Pricing!AN37</f>
        <v>0</v>
      </c>
      <c r="AO9">
        <f>Pricing!AO37</f>
        <v>0</v>
      </c>
    </row>
    <row r="10" spans="1:41">
      <c r="A10" s="2" t="s">
        <v>15</v>
      </c>
      <c r="B10" s="10">
        <v>1</v>
      </c>
      <c r="C10" s="10">
        <f>B10*(1+Assms!C23)</f>
        <v>1.02</v>
      </c>
      <c r="D10" s="10">
        <f>C10*(1+Assms!C23)</f>
        <v>1.0404</v>
      </c>
      <c r="E10" s="10">
        <f>D10*(1+Assms!C23)</f>
        <v>1.0612079999999999</v>
      </c>
      <c r="F10" s="10">
        <f>E10*(1+Assms!C23)</f>
        <v>1.08243216</v>
      </c>
      <c r="G10" s="10">
        <f>F10*(1+Assms!C23)</f>
        <v>1.1040808032</v>
      </c>
      <c r="H10" s="10">
        <f>G10*(1+Assms!C23)</f>
        <v>1.1261624192640001</v>
      </c>
      <c r="I10" s="10">
        <f>H10*(1+Assms!C23)</f>
        <v>1.14868566764928</v>
      </c>
      <c r="J10" s="10">
        <f>I10*(1+Assms!C23)</f>
        <v>1.1716593810022657</v>
      </c>
      <c r="K10" s="10">
        <f>J10*(1+Assms!C23)</f>
        <v>1.1950925686223111</v>
      </c>
      <c r="L10" s="10">
        <f>K10*(1+Assms!C23)</f>
        <v>1.2189944199947573</v>
      </c>
      <c r="M10" s="10">
        <f>L10*(1+Assms!C23)</f>
        <v>1.2433743083946525</v>
      </c>
      <c r="N10" s="10">
        <f>M10*(1+Assms!C23)</f>
        <v>1.2682417945625455</v>
      </c>
      <c r="O10" s="10">
        <f>N10*(1+Assms!C23)</f>
        <v>1.2936066304537963</v>
      </c>
      <c r="P10" s="10">
        <f>O10*(1+Assms!C23)</f>
        <v>1.3194787630628724</v>
      </c>
      <c r="Q10" s="10">
        <f>P10*(1+Assms!C23)</f>
        <v>1.3458683383241299</v>
      </c>
      <c r="R10" s="10">
        <f>Q10*(1+Assms!C23)</f>
        <v>1.3727857050906125</v>
      </c>
      <c r="S10" s="10">
        <f>R10*(1+Assms!C23)</f>
        <v>1.4002414191924248</v>
      </c>
      <c r="T10" s="10">
        <f>S10*(1+Assms!C23)</f>
        <v>1.4282462475762734</v>
      </c>
      <c r="U10" s="10">
        <f>T10*(1+Assms!C23)</f>
        <v>1.4568111725277988</v>
      </c>
      <c r="V10" s="10">
        <f>U10*(1+Assms!C23)</f>
        <v>1.4859473959783549</v>
      </c>
      <c r="W10" s="10">
        <f>V10*(1+Assms!C23)</f>
        <v>1.5156663438979221</v>
      </c>
      <c r="X10" s="10">
        <f>W10*(1+Assms!C23)</f>
        <v>1.5459796707758806</v>
      </c>
      <c r="Y10" s="10">
        <f>X10*(1+Assms!C23)</f>
        <v>1.5768992641913981</v>
      </c>
      <c r="Z10" s="10">
        <f>Y10*(1+Assms!C23)</f>
        <v>1.6084372494752261</v>
      </c>
      <c r="AA10" s="10">
        <f>Z10*(1+Assms!C23)</f>
        <v>1.6406059944647307</v>
      </c>
      <c r="AB10" s="10">
        <f>AA10*(1+Assms!C23)</f>
        <v>1.6734181143540252</v>
      </c>
      <c r="AC10" s="10">
        <f>AB10*(1+Assms!C23)</f>
        <v>1.7068864766411058</v>
      </c>
      <c r="AD10" s="10">
        <f>AC10*(1+Assms!C23)</f>
        <v>1.7410242061739281</v>
      </c>
      <c r="AE10" s="10">
        <f>AD10*(1+Assms!C23)</f>
        <v>1.7758446902974065</v>
      </c>
      <c r="AF10" s="10">
        <f>AE10*(1+Assms!C23)</f>
        <v>1.8113615841033548</v>
      </c>
      <c r="AG10" s="10">
        <f>AF10*(1+Assms!C23)</f>
        <v>1.8475888157854219</v>
      </c>
      <c r="AH10" s="10">
        <f>AG10*(1+Assms!C23)</f>
        <v>1.8845405921011305</v>
      </c>
      <c r="AI10" s="10">
        <f>AH10*(1+Assms!C23)</f>
        <v>1.9222314039431532</v>
      </c>
      <c r="AJ10" s="10">
        <f>AI10*(1+Assms!C23)</f>
        <v>1.9606760320220162</v>
      </c>
      <c r="AK10" s="10">
        <f>AJ10*(1+Assms!C23)</f>
        <v>1.9998895526624565</v>
      </c>
      <c r="AL10" s="10">
        <f>AK10*(1+Assms!C23)</f>
        <v>2.0398873437157055</v>
      </c>
      <c r="AM10" s="10">
        <f>AL10*(1+Assms!C23)</f>
        <v>2.0806850905900198</v>
      </c>
      <c r="AN10" s="10">
        <f>AM10*(1+Assms!C23)</f>
        <v>2.1222987924018204</v>
      </c>
      <c r="AO10" s="10">
        <f>AN10*(1+Assms!C23)</f>
        <v>2.1647447682498568</v>
      </c>
    </row>
    <row r="11" spans="1:41">
      <c r="A11" s="2" t="s">
        <v>16</v>
      </c>
      <c r="B11" s="30" t="e">
        <f>Pricing!B42</f>
        <v>#N/A</v>
      </c>
      <c r="C11" s="30" t="e">
        <f>Pricing!C42</f>
        <v>#N/A</v>
      </c>
      <c r="D11" s="30" t="e">
        <f>Pricing!D42</f>
        <v>#N/A</v>
      </c>
      <c r="E11" s="30" t="e">
        <f>Pricing!E42</f>
        <v>#N/A</v>
      </c>
      <c r="F11" s="30" t="e">
        <f>Pricing!F42</f>
        <v>#N/A</v>
      </c>
      <c r="G11" s="30" t="e">
        <f>Pricing!G42</f>
        <v>#N/A</v>
      </c>
      <c r="H11" s="30" t="e">
        <f>Pricing!H42</f>
        <v>#N/A</v>
      </c>
      <c r="I11" s="30" t="e">
        <f>Pricing!I42</f>
        <v>#N/A</v>
      </c>
      <c r="J11" s="30" t="e">
        <f>Pricing!J42</f>
        <v>#N/A</v>
      </c>
      <c r="K11" s="30" t="e">
        <f>Pricing!K42</f>
        <v>#N/A</v>
      </c>
      <c r="L11" s="30" t="e">
        <f>Pricing!L42</f>
        <v>#N/A</v>
      </c>
      <c r="M11" s="30" t="e">
        <f>Pricing!M42</f>
        <v>#N/A</v>
      </c>
      <c r="N11" s="30" t="e">
        <f>Pricing!N42</f>
        <v>#N/A</v>
      </c>
      <c r="O11" s="30" t="e">
        <f>Pricing!O42</f>
        <v>#N/A</v>
      </c>
      <c r="P11" s="30" t="e">
        <f>Pricing!P42</f>
        <v>#N/A</v>
      </c>
      <c r="Q11" s="30" t="e">
        <f>Pricing!Q42</f>
        <v>#N/A</v>
      </c>
      <c r="R11" s="30" t="e">
        <f>Pricing!R42</f>
        <v>#N/A</v>
      </c>
      <c r="S11" s="30" t="e">
        <f>Pricing!S42</f>
        <v>#N/A</v>
      </c>
      <c r="T11" s="30" t="e">
        <f>Pricing!T42</f>
        <v>#N/A</v>
      </c>
      <c r="U11" s="30" t="e">
        <f>Pricing!U42</f>
        <v>#N/A</v>
      </c>
      <c r="V11" s="30" t="e">
        <f>Pricing!V42</f>
        <v>#N/A</v>
      </c>
      <c r="W11" s="30" t="e">
        <f>Pricing!W42</f>
        <v>#N/A</v>
      </c>
      <c r="X11" s="30" t="e">
        <f>Pricing!X42</f>
        <v>#N/A</v>
      </c>
      <c r="Y11" s="30" t="e">
        <f>Pricing!Y42</f>
        <v>#N/A</v>
      </c>
      <c r="Z11" s="30" t="e">
        <f>Pricing!Z42</f>
        <v>#N/A</v>
      </c>
      <c r="AA11" s="30" t="e">
        <f>Pricing!AA42</f>
        <v>#N/A</v>
      </c>
      <c r="AB11" s="30" t="e">
        <f>Pricing!AB42</f>
        <v>#N/A</v>
      </c>
      <c r="AC11" s="30" t="e">
        <f>Pricing!AC42</f>
        <v>#N/A</v>
      </c>
      <c r="AD11" s="30" t="e">
        <f>Pricing!AD42</f>
        <v>#N/A</v>
      </c>
      <c r="AE11" s="30" t="e">
        <f>Pricing!AE42</f>
        <v>#N/A</v>
      </c>
      <c r="AF11" s="30" t="e">
        <f>Pricing!AF42</f>
        <v>#N/A</v>
      </c>
      <c r="AG11" s="30" t="e">
        <f>Pricing!AG42</f>
        <v>#N/A</v>
      </c>
      <c r="AH11" s="30" t="e">
        <f>Pricing!AH42</f>
        <v>#N/A</v>
      </c>
      <c r="AI11" s="30" t="e">
        <f>Pricing!AI42</f>
        <v>#N/A</v>
      </c>
      <c r="AJ11" s="30" t="e">
        <f>Pricing!AJ42</f>
        <v>#N/A</v>
      </c>
      <c r="AK11" s="30" t="e">
        <f>Pricing!AK42</f>
        <v>#N/A</v>
      </c>
      <c r="AL11" s="30" t="e">
        <f>Pricing!AL42</f>
        <v>#N/A</v>
      </c>
      <c r="AM11" s="30" t="e">
        <f>Pricing!AM42</f>
        <v>#N/A</v>
      </c>
      <c r="AN11" s="30" t="e">
        <f>Pricing!AN42</f>
        <v>#N/A</v>
      </c>
      <c r="AO11" s="30" t="e">
        <f>Pricing!AO42</f>
        <v>#N/A</v>
      </c>
    </row>
    <row r="12" spans="1:41">
      <c r="A12" s="158" t="s">
        <v>303</v>
      </c>
      <c r="B12" s="129">
        <f>Pricing!B57</f>
        <v>0.04</v>
      </c>
      <c r="C12" s="129">
        <f>Pricing!C57</f>
        <v>0.05</v>
      </c>
      <c r="D12" s="129">
        <f>Pricing!D57</f>
        <v>0.05</v>
      </c>
      <c r="E12" s="129">
        <f>Pricing!E57</f>
        <v>0.04</v>
      </c>
      <c r="F12" s="129">
        <f>Pricing!F57</f>
        <v>0.04</v>
      </c>
      <c r="G12" s="129">
        <f>Pricing!G57</f>
        <v>0.04</v>
      </c>
      <c r="H12" s="129">
        <f>Pricing!H57</f>
        <v>0.03</v>
      </c>
      <c r="I12" s="129">
        <f>Pricing!I57</f>
        <v>0.03</v>
      </c>
      <c r="J12" s="129">
        <f>Pricing!J57</f>
        <v>0.03</v>
      </c>
      <c r="K12" s="129">
        <f>Pricing!K57</f>
        <v>2.0634285714285688E-2</v>
      </c>
      <c r="L12" s="129">
        <f>Pricing!L57</f>
        <v>2.0634285714285688E-2</v>
      </c>
      <c r="M12" s="129">
        <f>Pricing!M57</f>
        <v>4.1268571428571404E-2</v>
      </c>
      <c r="N12" s="129">
        <f>Pricing!N57</f>
        <v>4.1268571428571404E-2</v>
      </c>
      <c r="O12" s="129">
        <f>Pricing!O57</f>
        <v>4.1268571428571404E-2</v>
      </c>
      <c r="P12" s="129">
        <f>Pricing!P57</f>
        <v>6.1902857142857121E-2</v>
      </c>
      <c r="Q12" s="129">
        <f>Pricing!Q57</f>
        <v>6.1902857142857121E-2</v>
      </c>
      <c r="R12" s="129">
        <f>Pricing!R57</f>
        <v>8.2537142857142837E-2</v>
      </c>
      <c r="S12" s="129">
        <f>Pricing!S57</f>
        <v>0.10317142857142855</v>
      </c>
      <c r="T12" s="129">
        <f>Pricing!T57</f>
        <v>0.12380571428571428</v>
      </c>
      <c r="U12" s="129">
        <f>Pricing!U57</f>
        <v>0.14443999999999999</v>
      </c>
      <c r="V12" s="129">
        <f>Pricing!V57</f>
        <v>0.162495</v>
      </c>
      <c r="W12" s="129">
        <f>Pricing!W57</f>
        <v>0.198605</v>
      </c>
      <c r="X12" s="129">
        <f>Pricing!X57</f>
        <v>0.27082499999999998</v>
      </c>
      <c r="Y12" s="129">
        <f>Pricing!Y57</f>
        <v>0.03</v>
      </c>
      <c r="Z12" s="129">
        <f>Pricing!Z57</f>
        <v>0.03</v>
      </c>
      <c r="AA12" s="129">
        <f>Pricing!AA57</f>
        <v>0.03</v>
      </c>
      <c r="AB12" s="129">
        <f>Pricing!AB57</f>
        <v>0.03</v>
      </c>
      <c r="AC12" s="129">
        <f>Pricing!AC57</f>
        <v>0.02</v>
      </c>
      <c r="AD12" s="129">
        <f>Pricing!AD57</f>
        <v>0.02</v>
      </c>
      <c r="AE12" s="129">
        <f>Pricing!AE57</f>
        <v>0.02</v>
      </c>
      <c r="AF12" s="129">
        <f>Pricing!AF57</f>
        <v>0.02</v>
      </c>
      <c r="AG12" s="129">
        <f>Pricing!AG57</f>
        <v>0.02</v>
      </c>
      <c r="AH12" s="129">
        <f>Pricing!AH57</f>
        <v>0.02</v>
      </c>
      <c r="AI12" s="129">
        <f>Pricing!AI57</f>
        <v>0.02</v>
      </c>
      <c r="AJ12" s="129">
        <f>Pricing!AJ57</f>
        <v>0.02</v>
      </c>
      <c r="AK12" s="129">
        <f>Pricing!AK57</f>
        <v>0.02</v>
      </c>
      <c r="AL12" s="129">
        <f>Pricing!AL57</f>
        <v>0.02</v>
      </c>
      <c r="AM12" s="129">
        <f>Pricing!AM57</f>
        <v>0.02</v>
      </c>
      <c r="AN12" s="129">
        <f>Pricing!AN57</f>
        <v>0.02</v>
      </c>
      <c r="AO12" s="129">
        <f>Pricing!AO57</f>
        <v>0.02</v>
      </c>
    </row>
    <row r="13" spans="1:41">
      <c r="A13" s="84" t="s">
        <v>112</v>
      </c>
      <c r="B13" s="23">
        <v>1</v>
      </c>
      <c r="C13" s="23" t="e">
        <f t="shared" ref="C13:AO13" si="1">B13*(1-B12-B11)</f>
        <v>#N/A</v>
      </c>
      <c r="D13" s="23" t="e">
        <f t="shared" si="1"/>
        <v>#N/A</v>
      </c>
      <c r="E13" s="23" t="e">
        <f t="shared" si="1"/>
        <v>#N/A</v>
      </c>
      <c r="F13" s="23" t="e">
        <f t="shared" si="1"/>
        <v>#N/A</v>
      </c>
      <c r="G13" s="23" t="e">
        <f t="shared" si="1"/>
        <v>#N/A</v>
      </c>
      <c r="H13" s="23" t="e">
        <f t="shared" si="1"/>
        <v>#N/A</v>
      </c>
      <c r="I13" s="23" t="e">
        <f t="shared" si="1"/>
        <v>#N/A</v>
      </c>
      <c r="J13" s="23" t="e">
        <f t="shared" si="1"/>
        <v>#N/A</v>
      </c>
      <c r="K13" s="23" t="e">
        <f t="shared" si="1"/>
        <v>#N/A</v>
      </c>
      <c r="L13" s="23" t="e">
        <f t="shared" si="1"/>
        <v>#N/A</v>
      </c>
      <c r="M13" s="23" t="e">
        <f t="shared" si="1"/>
        <v>#N/A</v>
      </c>
      <c r="N13" s="23" t="e">
        <f t="shared" si="1"/>
        <v>#N/A</v>
      </c>
      <c r="O13" s="23" t="e">
        <f t="shared" si="1"/>
        <v>#N/A</v>
      </c>
      <c r="P13" s="23" t="e">
        <f t="shared" si="1"/>
        <v>#N/A</v>
      </c>
      <c r="Q13" s="23" t="e">
        <f t="shared" si="1"/>
        <v>#N/A</v>
      </c>
      <c r="R13" s="23" t="e">
        <f t="shared" si="1"/>
        <v>#N/A</v>
      </c>
      <c r="S13" s="23" t="e">
        <f t="shared" si="1"/>
        <v>#N/A</v>
      </c>
      <c r="T13" s="23" t="e">
        <f t="shared" si="1"/>
        <v>#N/A</v>
      </c>
      <c r="U13" s="23" t="e">
        <f t="shared" si="1"/>
        <v>#N/A</v>
      </c>
      <c r="V13" s="23" t="e">
        <f t="shared" si="1"/>
        <v>#N/A</v>
      </c>
      <c r="W13" s="23" t="e">
        <f t="shared" si="1"/>
        <v>#N/A</v>
      </c>
      <c r="X13" s="23" t="e">
        <f t="shared" si="1"/>
        <v>#N/A</v>
      </c>
      <c r="Y13" s="23" t="e">
        <f t="shared" si="1"/>
        <v>#N/A</v>
      </c>
      <c r="Z13" s="23" t="e">
        <f t="shared" si="1"/>
        <v>#N/A</v>
      </c>
      <c r="AA13" s="23" t="e">
        <f t="shared" si="1"/>
        <v>#N/A</v>
      </c>
      <c r="AB13" s="23" t="e">
        <f t="shared" si="1"/>
        <v>#N/A</v>
      </c>
      <c r="AC13" s="23" t="e">
        <f t="shared" si="1"/>
        <v>#N/A</v>
      </c>
      <c r="AD13" s="23" t="e">
        <f t="shared" si="1"/>
        <v>#N/A</v>
      </c>
      <c r="AE13" s="23" t="e">
        <f t="shared" si="1"/>
        <v>#N/A</v>
      </c>
      <c r="AF13" s="23" t="e">
        <f t="shared" si="1"/>
        <v>#N/A</v>
      </c>
      <c r="AG13" s="23" t="e">
        <f t="shared" si="1"/>
        <v>#N/A</v>
      </c>
      <c r="AH13" s="23" t="e">
        <f t="shared" si="1"/>
        <v>#N/A</v>
      </c>
      <c r="AI13" s="23" t="e">
        <f t="shared" si="1"/>
        <v>#N/A</v>
      </c>
      <c r="AJ13" s="23" t="e">
        <f t="shared" si="1"/>
        <v>#N/A</v>
      </c>
      <c r="AK13" s="23" t="e">
        <f t="shared" si="1"/>
        <v>#N/A</v>
      </c>
      <c r="AL13" s="23" t="e">
        <f t="shared" si="1"/>
        <v>#N/A</v>
      </c>
      <c r="AM13" s="23" t="e">
        <f t="shared" si="1"/>
        <v>#N/A</v>
      </c>
      <c r="AN13" s="23" t="e">
        <f t="shared" si="1"/>
        <v>#N/A</v>
      </c>
      <c r="AO13" s="23" t="e">
        <f t="shared" si="1"/>
        <v>#N/A</v>
      </c>
    </row>
    <row r="14" spans="1:41">
      <c r="A14" s="84" t="s">
        <v>113</v>
      </c>
      <c r="B14" s="23">
        <f t="shared" ref="B14:AO14" si="2">IF(B9=1,B13,0)</f>
        <v>1</v>
      </c>
      <c r="C14" s="23" t="e">
        <f t="shared" si="2"/>
        <v>#N/A</v>
      </c>
      <c r="D14" s="23" t="e">
        <f t="shared" si="2"/>
        <v>#N/A</v>
      </c>
      <c r="E14" s="23" t="e">
        <f t="shared" si="2"/>
        <v>#N/A</v>
      </c>
      <c r="F14" s="23" t="e">
        <f t="shared" si="2"/>
        <v>#N/A</v>
      </c>
      <c r="G14" s="23" t="e">
        <f t="shared" si="2"/>
        <v>#N/A</v>
      </c>
      <c r="H14" s="23" t="e">
        <f t="shared" si="2"/>
        <v>#N/A</v>
      </c>
      <c r="I14" s="23" t="e">
        <f t="shared" si="2"/>
        <v>#N/A</v>
      </c>
      <c r="J14" s="23" t="e">
        <f t="shared" si="2"/>
        <v>#N/A</v>
      </c>
      <c r="K14" s="23" t="e">
        <f t="shared" si="2"/>
        <v>#N/A</v>
      </c>
      <c r="L14" s="23" t="e">
        <f t="shared" si="2"/>
        <v>#N/A</v>
      </c>
      <c r="M14" s="23" t="e">
        <f t="shared" si="2"/>
        <v>#N/A</v>
      </c>
      <c r="N14" s="23" t="e">
        <f t="shared" si="2"/>
        <v>#N/A</v>
      </c>
      <c r="O14" s="23" t="e">
        <f t="shared" si="2"/>
        <v>#N/A</v>
      </c>
      <c r="P14" s="23" t="e">
        <f t="shared" si="2"/>
        <v>#N/A</v>
      </c>
      <c r="Q14" s="23" t="e">
        <f t="shared" si="2"/>
        <v>#N/A</v>
      </c>
      <c r="R14" s="23" t="e">
        <f t="shared" si="2"/>
        <v>#N/A</v>
      </c>
      <c r="S14" s="23" t="e">
        <f t="shared" si="2"/>
        <v>#N/A</v>
      </c>
      <c r="T14" s="23" t="e">
        <f t="shared" si="2"/>
        <v>#N/A</v>
      </c>
      <c r="U14" s="23" t="e">
        <f t="shared" si="2"/>
        <v>#N/A</v>
      </c>
      <c r="V14" s="23" t="e">
        <f t="shared" si="2"/>
        <v>#N/A</v>
      </c>
      <c r="W14" s="23" t="e">
        <f t="shared" si="2"/>
        <v>#N/A</v>
      </c>
      <c r="X14" s="23" t="e">
        <f t="shared" si="2"/>
        <v>#N/A</v>
      </c>
      <c r="Y14" s="23">
        <f t="shared" si="2"/>
        <v>0</v>
      </c>
      <c r="Z14" s="23">
        <f t="shared" si="2"/>
        <v>0</v>
      </c>
      <c r="AA14" s="23">
        <f t="shared" si="2"/>
        <v>0</v>
      </c>
      <c r="AB14" s="23">
        <f t="shared" si="2"/>
        <v>0</v>
      </c>
      <c r="AC14" s="23">
        <f t="shared" si="2"/>
        <v>0</v>
      </c>
      <c r="AD14" s="23">
        <f t="shared" si="2"/>
        <v>0</v>
      </c>
      <c r="AE14" s="23">
        <f t="shared" si="2"/>
        <v>0</v>
      </c>
      <c r="AF14" s="23">
        <f t="shared" si="2"/>
        <v>0</v>
      </c>
      <c r="AG14" s="23">
        <f t="shared" si="2"/>
        <v>0</v>
      </c>
      <c r="AH14" s="23">
        <f t="shared" si="2"/>
        <v>0</v>
      </c>
      <c r="AI14" s="23">
        <f t="shared" si="2"/>
        <v>0</v>
      </c>
      <c r="AJ14" s="23">
        <f t="shared" si="2"/>
        <v>0</v>
      </c>
      <c r="AK14" s="23">
        <f t="shared" si="2"/>
        <v>0</v>
      </c>
      <c r="AL14" s="23">
        <f t="shared" si="2"/>
        <v>0</v>
      </c>
      <c r="AM14" s="23">
        <f t="shared" si="2"/>
        <v>0</v>
      </c>
      <c r="AN14" s="23">
        <f t="shared" si="2"/>
        <v>0</v>
      </c>
      <c r="AO14" s="23">
        <f t="shared" si="2"/>
        <v>0</v>
      </c>
    </row>
    <row r="15" spans="1:41">
      <c r="A15" s="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1:41">
      <c r="A16" t="s">
        <v>26</v>
      </c>
      <c r="B16" s="11">
        <f>Pricing!B39</f>
        <v>842000</v>
      </c>
      <c r="C16" s="11">
        <f>Pricing!C39</f>
        <v>837000</v>
      </c>
      <c r="D16" s="11">
        <f>Pricing!D39</f>
        <v>830000</v>
      </c>
      <c r="E16" s="11">
        <f>Pricing!E39</f>
        <v>821000</v>
      </c>
      <c r="F16" s="11">
        <f>Pricing!F39</f>
        <v>811000</v>
      </c>
      <c r="G16" s="11">
        <f>Pricing!G39</f>
        <v>798000</v>
      </c>
      <c r="H16" s="11">
        <f>Pricing!H39</f>
        <v>784000</v>
      </c>
      <c r="I16" s="11">
        <f>Pricing!I39</f>
        <v>767000</v>
      </c>
      <c r="J16" s="11">
        <f>Pricing!J39</f>
        <v>747000</v>
      </c>
      <c r="K16" s="11">
        <f>Pricing!K39</f>
        <v>725000</v>
      </c>
      <c r="L16" s="11">
        <f>Pricing!L39</f>
        <v>699000</v>
      </c>
      <c r="M16" s="11">
        <f>Pricing!M39</f>
        <v>671000</v>
      </c>
      <c r="N16" s="11">
        <f>Pricing!N39</f>
        <v>639000</v>
      </c>
      <c r="O16" s="11">
        <f>Pricing!O39</f>
        <v>604000</v>
      </c>
      <c r="P16" s="11">
        <f>Pricing!P39</f>
        <v>565000</v>
      </c>
      <c r="Q16" s="11">
        <f>Pricing!Q39</f>
        <v>522000</v>
      </c>
      <c r="R16" s="11">
        <f>Pricing!R39</f>
        <v>475000</v>
      </c>
      <c r="S16" s="11">
        <f>Pricing!S39</f>
        <v>423000</v>
      </c>
      <c r="T16" s="11">
        <f>Pricing!T39</f>
        <v>367000</v>
      </c>
      <c r="U16" s="11">
        <f>Pricing!U39</f>
        <v>305000</v>
      </c>
      <c r="V16" s="11">
        <f>Pricing!V39</f>
        <v>238000</v>
      </c>
      <c r="W16" s="11">
        <f>Pricing!W39</f>
        <v>165000</v>
      </c>
      <c r="X16" s="11">
        <f>Pricing!X39</f>
        <v>86000</v>
      </c>
      <c r="Y16" s="11">
        <f>Pricing!Y39</f>
        <v>0</v>
      </c>
      <c r="Z16" s="11">
        <f>Pricing!Z39</f>
        <v>0</v>
      </c>
      <c r="AA16" s="11">
        <f>Pricing!AA39</f>
        <v>0</v>
      </c>
      <c r="AB16" s="11">
        <f>Pricing!AB39</f>
        <v>0</v>
      </c>
      <c r="AC16" s="11">
        <f>Pricing!AC39</f>
        <v>0</v>
      </c>
      <c r="AD16" s="11">
        <f>Pricing!AD39</f>
        <v>0</v>
      </c>
      <c r="AE16" s="11">
        <f>Pricing!AE39</f>
        <v>0</v>
      </c>
      <c r="AF16" s="11">
        <f>Pricing!AF39</f>
        <v>0</v>
      </c>
      <c r="AG16" s="11">
        <f>Pricing!AG39</f>
        <v>0</v>
      </c>
      <c r="AH16" s="11">
        <f>Pricing!AH39</f>
        <v>0</v>
      </c>
      <c r="AI16" s="11">
        <f>Pricing!AI39</f>
        <v>0</v>
      </c>
      <c r="AJ16" s="11">
        <f>Pricing!AJ39</f>
        <v>0</v>
      </c>
      <c r="AK16" s="11">
        <f>Pricing!AK39</f>
        <v>0</v>
      </c>
      <c r="AL16" s="11">
        <f>Pricing!AL39</f>
        <v>0</v>
      </c>
      <c r="AM16" s="11">
        <f>Pricing!AM39</f>
        <v>0</v>
      </c>
      <c r="AN16" s="11">
        <f>Pricing!AN39</f>
        <v>0</v>
      </c>
      <c r="AO16" s="11">
        <f>Pricing!AO39</f>
        <v>0</v>
      </c>
    </row>
    <row r="17" spans="1:41">
      <c r="A17" s="2" t="s">
        <v>18</v>
      </c>
      <c r="B17" s="11">
        <f t="shared" ref="B17:AO17" si="3">B16*B14</f>
        <v>842000</v>
      </c>
      <c r="C17" s="11" t="e">
        <f t="shared" si="3"/>
        <v>#N/A</v>
      </c>
      <c r="D17" s="11" t="e">
        <f t="shared" si="3"/>
        <v>#N/A</v>
      </c>
      <c r="E17" s="11" t="e">
        <f t="shared" si="3"/>
        <v>#N/A</v>
      </c>
      <c r="F17" s="11" t="e">
        <f t="shared" si="3"/>
        <v>#N/A</v>
      </c>
      <c r="G17" s="11" t="e">
        <f t="shared" si="3"/>
        <v>#N/A</v>
      </c>
      <c r="H17" s="11" t="e">
        <f t="shared" si="3"/>
        <v>#N/A</v>
      </c>
      <c r="I17" s="11" t="e">
        <f t="shared" si="3"/>
        <v>#N/A</v>
      </c>
      <c r="J17" s="11" t="e">
        <f t="shared" si="3"/>
        <v>#N/A</v>
      </c>
      <c r="K17" s="11" t="e">
        <f t="shared" si="3"/>
        <v>#N/A</v>
      </c>
      <c r="L17" s="11" t="e">
        <f t="shared" si="3"/>
        <v>#N/A</v>
      </c>
      <c r="M17" s="11" t="e">
        <f t="shared" si="3"/>
        <v>#N/A</v>
      </c>
      <c r="N17" s="11" t="e">
        <f t="shared" si="3"/>
        <v>#N/A</v>
      </c>
      <c r="O17" s="11" t="e">
        <f t="shared" si="3"/>
        <v>#N/A</v>
      </c>
      <c r="P17" s="11" t="e">
        <f t="shared" si="3"/>
        <v>#N/A</v>
      </c>
      <c r="Q17" s="11" t="e">
        <f t="shared" si="3"/>
        <v>#N/A</v>
      </c>
      <c r="R17" s="11" t="e">
        <f t="shared" si="3"/>
        <v>#N/A</v>
      </c>
      <c r="S17" s="11" t="e">
        <f t="shared" si="3"/>
        <v>#N/A</v>
      </c>
      <c r="T17" s="11" t="e">
        <f t="shared" si="3"/>
        <v>#N/A</v>
      </c>
      <c r="U17" s="11" t="e">
        <f t="shared" si="3"/>
        <v>#N/A</v>
      </c>
      <c r="V17" s="11" t="e">
        <f t="shared" si="3"/>
        <v>#N/A</v>
      </c>
      <c r="W17" s="11" t="e">
        <f t="shared" si="3"/>
        <v>#N/A</v>
      </c>
      <c r="X17" s="11" t="e">
        <f t="shared" si="3"/>
        <v>#N/A</v>
      </c>
      <c r="Y17" s="11">
        <f t="shared" si="3"/>
        <v>0</v>
      </c>
      <c r="Z17" s="11">
        <f t="shared" si="3"/>
        <v>0</v>
      </c>
      <c r="AA17" s="11">
        <f t="shared" si="3"/>
        <v>0</v>
      </c>
      <c r="AB17" s="11">
        <f t="shared" si="3"/>
        <v>0</v>
      </c>
      <c r="AC17" s="11">
        <f t="shared" si="3"/>
        <v>0</v>
      </c>
      <c r="AD17" s="11">
        <f t="shared" si="3"/>
        <v>0</v>
      </c>
      <c r="AE17" s="11">
        <f t="shared" si="3"/>
        <v>0</v>
      </c>
      <c r="AF17" s="11">
        <f t="shared" si="3"/>
        <v>0</v>
      </c>
      <c r="AG17" s="11">
        <f t="shared" si="3"/>
        <v>0</v>
      </c>
      <c r="AH17" s="11">
        <f t="shared" si="3"/>
        <v>0</v>
      </c>
      <c r="AI17" s="11">
        <f t="shared" si="3"/>
        <v>0</v>
      </c>
      <c r="AJ17" s="11">
        <f t="shared" si="3"/>
        <v>0</v>
      </c>
      <c r="AK17" s="11">
        <f t="shared" si="3"/>
        <v>0</v>
      </c>
      <c r="AL17" s="11">
        <f t="shared" si="3"/>
        <v>0</v>
      </c>
      <c r="AM17" s="11">
        <f t="shared" si="3"/>
        <v>0</v>
      </c>
      <c r="AN17" s="11">
        <f t="shared" si="3"/>
        <v>0</v>
      </c>
      <c r="AO17" s="11">
        <f t="shared" si="3"/>
        <v>0</v>
      </c>
    </row>
    <row r="18" spans="1:41">
      <c r="A18" s="84" t="s">
        <v>153</v>
      </c>
      <c r="B18" s="11" t="e">
        <f t="shared" ref="B18:AO18" si="4">B17*B11</f>
        <v>#N/A</v>
      </c>
      <c r="C18" s="11" t="e">
        <f t="shared" si="4"/>
        <v>#N/A</v>
      </c>
      <c r="D18" s="11" t="e">
        <f t="shared" si="4"/>
        <v>#N/A</v>
      </c>
      <c r="E18" s="11" t="e">
        <f t="shared" si="4"/>
        <v>#N/A</v>
      </c>
      <c r="F18" s="11" t="e">
        <f t="shared" si="4"/>
        <v>#N/A</v>
      </c>
      <c r="G18" s="11" t="e">
        <f t="shared" si="4"/>
        <v>#N/A</v>
      </c>
      <c r="H18" s="11" t="e">
        <f t="shared" si="4"/>
        <v>#N/A</v>
      </c>
      <c r="I18" s="11" t="e">
        <f t="shared" si="4"/>
        <v>#N/A</v>
      </c>
      <c r="J18" s="11" t="e">
        <f t="shared" si="4"/>
        <v>#N/A</v>
      </c>
      <c r="K18" s="11" t="e">
        <f t="shared" si="4"/>
        <v>#N/A</v>
      </c>
      <c r="L18" s="11" t="e">
        <f t="shared" si="4"/>
        <v>#N/A</v>
      </c>
      <c r="M18" s="11" t="e">
        <f t="shared" si="4"/>
        <v>#N/A</v>
      </c>
      <c r="N18" s="11" t="e">
        <f t="shared" si="4"/>
        <v>#N/A</v>
      </c>
      <c r="O18" s="11" t="e">
        <f t="shared" si="4"/>
        <v>#N/A</v>
      </c>
      <c r="P18" s="11" t="e">
        <f t="shared" si="4"/>
        <v>#N/A</v>
      </c>
      <c r="Q18" s="11" t="e">
        <f t="shared" si="4"/>
        <v>#N/A</v>
      </c>
      <c r="R18" s="11" t="e">
        <f t="shared" si="4"/>
        <v>#N/A</v>
      </c>
      <c r="S18" s="11" t="e">
        <f t="shared" si="4"/>
        <v>#N/A</v>
      </c>
      <c r="T18" s="11" t="e">
        <f t="shared" si="4"/>
        <v>#N/A</v>
      </c>
      <c r="U18" s="11" t="e">
        <f t="shared" si="4"/>
        <v>#N/A</v>
      </c>
      <c r="V18" s="11" t="e">
        <f t="shared" si="4"/>
        <v>#N/A</v>
      </c>
      <c r="W18" s="11" t="e">
        <f t="shared" si="4"/>
        <v>#N/A</v>
      </c>
      <c r="X18" s="11" t="e">
        <f t="shared" si="4"/>
        <v>#N/A</v>
      </c>
      <c r="Y18" s="11" t="e">
        <f t="shared" si="4"/>
        <v>#N/A</v>
      </c>
      <c r="Z18" s="11" t="e">
        <f t="shared" si="4"/>
        <v>#N/A</v>
      </c>
      <c r="AA18" s="11" t="e">
        <f t="shared" si="4"/>
        <v>#N/A</v>
      </c>
      <c r="AB18" s="11" t="e">
        <f t="shared" si="4"/>
        <v>#N/A</v>
      </c>
      <c r="AC18" s="11" t="e">
        <f t="shared" si="4"/>
        <v>#N/A</v>
      </c>
      <c r="AD18" s="11" t="e">
        <f t="shared" si="4"/>
        <v>#N/A</v>
      </c>
      <c r="AE18" s="11" t="e">
        <f t="shared" si="4"/>
        <v>#N/A</v>
      </c>
      <c r="AF18" s="11" t="e">
        <f t="shared" si="4"/>
        <v>#N/A</v>
      </c>
      <c r="AG18" s="11" t="e">
        <f t="shared" si="4"/>
        <v>#N/A</v>
      </c>
      <c r="AH18" s="11" t="e">
        <f t="shared" si="4"/>
        <v>#N/A</v>
      </c>
      <c r="AI18" s="11" t="e">
        <f t="shared" si="4"/>
        <v>#N/A</v>
      </c>
      <c r="AJ18" s="11" t="e">
        <f t="shared" si="4"/>
        <v>#N/A</v>
      </c>
      <c r="AK18" s="11" t="e">
        <f t="shared" si="4"/>
        <v>#N/A</v>
      </c>
      <c r="AL18" s="11" t="e">
        <f t="shared" si="4"/>
        <v>#N/A</v>
      </c>
      <c r="AM18" s="11" t="e">
        <f t="shared" si="4"/>
        <v>#N/A</v>
      </c>
      <c r="AN18" s="11" t="e">
        <f t="shared" si="4"/>
        <v>#N/A</v>
      </c>
      <c r="AO18" s="11" t="e">
        <f t="shared" si="4"/>
        <v>#N/A</v>
      </c>
    </row>
    <row r="19" spans="1:41">
      <c r="A19" s="84" t="s">
        <v>152</v>
      </c>
      <c r="B19" s="11" t="e">
        <f t="shared" ref="B19:AO19" si="5">$B$1*B14</f>
        <v>#N/A</v>
      </c>
      <c r="C19" s="11" t="e">
        <f t="shared" si="5"/>
        <v>#N/A</v>
      </c>
      <c r="D19" s="11" t="e">
        <f t="shared" si="5"/>
        <v>#N/A</v>
      </c>
      <c r="E19" s="11" t="e">
        <f t="shared" si="5"/>
        <v>#N/A</v>
      </c>
      <c r="F19" s="11" t="e">
        <f t="shared" si="5"/>
        <v>#N/A</v>
      </c>
      <c r="G19" s="11" t="e">
        <f t="shared" si="5"/>
        <v>#N/A</v>
      </c>
      <c r="H19" s="11" t="e">
        <f t="shared" si="5"/>
        <v>#N/A</v>
      </c>
      <c r="I19" s="11" t="e">
        <f t="shared" si="5"/>
        <v>#N/A</v>
      </c>
      <c r="J19" s="11" t="e">
        <f t="shared" si="5"/>
        <v>#N/A</v>
      </c>
      <c r="K19" s="11" t="e">
        <f t="shared" si="5"/>
        <v>#N/A</v>
      </c>
      <c r="L19" s="11" t="e">
        <f t="shared" si="5"/>
        <v>#N/A</v>
      </c>
      <c r="M19" s="11" t="e">
        <f t="shared" si="5"/>
        <v>#N/A</v>
      </c>
      <c r="N19" s="11" t="e">
        <f t="shared" si="5"/>
        <v>#N/A</v>
      </c>
      <c r="O19" s="11" t="e">
        <f t="shared" si="5"/>
        <v>#N/A</v>
      </c>
      <c r="P19" s="11" t="e">
        <f t="shared" si="5"/>
        <v>#N/A</v>
      </c>
      <c r="Q19" s="11" t="e">
        <f t="shared" si="5"/>
        <v>#N/A</v>
      </c>
      <c r="R19" s="11" t="e">
        <f t="shared" si="5"/>
        <v>#N/A</v>
      </c>
      <c r="S19" s="11" t="e">
        <f t="shared" si="5"/>
        <v>#N/A</v>
      </c>
      <c r="T19" s="11" t="e">
        <f t="shared" si="5"/>
        <v>#N/A</v>
      </c>
      <c r="U19" s="11" t="e">
        <f t="shared" si="5"/>
        <v>#N/A</v>
      </c>
      <c r="V19" s="11" t="e">
        <f t="shared" si="5"/>
        <v>#N/A</v>
      </c>
      <c r="W19" s="11" t="e">
        <f t="shared" si="5"/>
        <v>#N/A</v>
      </c>
      <c r="X19" s="11" t="e">
        <f t="shared" si="5"/>
        <v>#N/A</v>
      </c>
      <c r="Y19" s="11" t="e">
        <f t="shared" si="5"/>
        <v>#N/A</v>
      </c>
      <c r="Z19" s="11" t="e">
        <f t="shared" si="5"/>
        <v>#N/A</v>
      </c>
      <c r="AA19" s="11" t="e">
        <f t="shared" si="5"/>
        <v>#N/A</v>
      </c>
      <c r="AB19" s="11" t="e">
        <f t="shared" si="5"/>
        <v>#N/A</v>
      </c>
      <c r="AC19" s="11" t="e">
        <f t="shared" si="5"/>
        <v>#N/A</v>
      </c>
      <c r="AD19" s="11" t="e">
        <f t="shared" si="5"/>
        <v>#N/A</v>
      </c>
      <c r="AE19" s="11" t="e">
        <f t="shared" si="5"/>
        <v>#N/A</v>
      </c>
      <c r="AF19" s="11" t="e">
        <f t="shared" si="5"/>
        <v>#N/A</v>
      </c>
      <c r="AG19" s="11" t="e">
        <f t="shared" si="5"/>
        <v>#N/A</v>
      </c>
      <c r="AH19" s="11" t="e">
        <f t="shared" si="5"/>
        <v>#N/A</v>
      </c>
      <c r="AI19" s="11" t="e">
        <f t="shared" si="5"/>
        <v>#N/A</v>
      </c>
      <c r="AJ19" s="11" t="e">
        <f t="shared" si="5"/>
        <v>#N/A</v>
      </c>
      <c r="AK19" s="11" t="e">
        <f t="shared" si="5"/>
        <v>#N/A</v>
      </c>
      <c r="AL19" s="11" t="e">
        <f t="shared" si="5"/>
        <v>#N/A</v>
      </c>
      <c r="AM19" s="11" t="e">
        <f t="shared" si="5"/>
        <v>#N/A</v>
      </c>
      <c r="AN19" s="11" t="e">
        <f t="shared" si="5"/>
        <v>#N/A</v>
      </c>
      <c r="AO19" s="11" t="e">
        <f t="shared" si="5"/>
        <v>#N/A</v>
      </c>
    </row>
    <row r="20" spans="1:41">
      <c r="A20" s="2" t="s">
        <v>19</v>
      </c>
      <c r="B20" s="11">
        <f>Assms!C21+Assms!C22</f>
        <v>150</v>
      </c>
      <c r="C20" s="11" t="e">
        <f>Assms!C22*C10*C14</f>
        <v>#N/A</v>
      </c>
      <c r="D20" s="11" t="e">
        <f>Assms!C22*D10*D14</f>
        <v>#N/A</v>
      </c>
      <c r="E20" s="11" t="e">
        <f>Assms!C22*E10*E14</f>
        <v>#N/A</v>
      </c>
      <c r="F20" s="11" t="e">
        <f>Assms!C22*F10*F14</f>
        <v>#N/A</v>
      </c>
      <c r="G20" s="11" t="e">
        <f>Assms!C22*G10*G14</f>
        <v>#N/A</v>
      </c>
      <c r="H20" s="11" t="e">
        <f>Assms!C22*H10*H14</f>
        <v>#N/A</v>
      </c>
      <c r="I20" s="11" t="e">
        <f>Assms!C22*I10*I14</f>
        <v>#N/A</v>
      </c>
      <c r="J20" s="11" t="e">
        <f>Assms!C22*J10*J14</f>
        <v>#N/A</v>
      </c>
      <c r="K20" s="11" t="e">
        <f>Assms!C22*K10*K14</f>
        <v>#N/A</v>
      </c>
      <c r="L20" s="11" t="e">
        <f>Assms!C22*L10*L14</f>
        <v>#N/A</v>
      </c>
      <c r="M20" s="11" t="e">
        <f>Assms!C22*M10*M14</f>
        <v>#N/A</v>
      </c>
      <c r="N20" s="11" t="e">
        <f>Assms!C22*N10*N14</f>
        <v>#N/A</v>
      </c>
      <c r="O20" s="11" t="e">
        <f>Assms!C22*O10*O14</f>
        <v>#N/A</v>
      </c>
      <c r="P20" s="11" t="e">
        <f>Assms!C22*P10*P14</f>
        <v>#N/A</v>
      </c>
      <c r="Q20" s="11" t="e">
        <f>Assms!C22*Q10*Q14</f>
        <v>#N/A</v>
      </c>
      <c r="R20" s="11" t="e">
        <f>Assms!C22*R10*R14</f>
        <v>#N/A</v>
      </c>
      <c r="S20" s="11" t="e">
        <f>Assms!C22*S10*S14</f>
        <v>#N/A</v>
      </c>
      <c r="T20" s="11" t="e">
        <f>Assms!C22*T10*T14</f>
        <v>#N/A</v>
      </c>
      <c r="U20" s="11" t="e">
        <f>Assms!C22*U10*U14</f>
        <v>#N/A</v>
      </c>
      <c r="V20" s="11" t="e">
        <f>Assms!C22*V10*V14</f>
        <v>#N/A</v>
      </c>
      <c r="W20" s="11" t="e">
        <f>Assms!C22*W10*W14</f>
        <v>#N/A</v>
      </c>
      <c r="X20" s="11" t="e">
        <f>Assms!C22*X10*X14</f>
        <v>#N/A</v>
      </c>
      <c r="Y20" s="11">
        <f>Assms!C22*Y10*Y14</f>
        <v>0</v>
      </c>
      <c r="Z20" s="11">
        <f>Assms!C22*Z10*Z14</f>
        <v>0</v>
      </c>
      <c r="AA20" s="11">
        <f>Assms!C22*AA10*AA14</f>
        <v>0</v>
      </c>
      <c r="AB20" s="11">
        <f>Assms!C22*AB10*AB14</f>
        <v>0</v>
      </c>
      <c r="AC20" s="11">
        <f>Assms!C22*AC10*AC14</f>
        <v>0</v>
      </c>
      <c r="AD20" s="11">
        <f>Assms!C22*AD10*AD14</f>
        <v>0</v>
      </c>
      <c r="AE20" s="11">
        <f>Assms!C22*AE10*AE14</f>
        <v>0</v>
      </c>
      <c r="AF20" s="11">
        <f>Assms!C22*AF10*AF14</f>
        <v>0</v>
      </c>
      <c r="AG20" s="11">
        <f>Assms!C22*AG10*AG14</f>
        <v>0</v>
      </c>
      <c r="AH20" s="11">
        <f>Assms!C22*AH10*AH14</f>
        <v>0</v>
      </c>
      <c r="AI20" s="11">
        <f>Assms!C22*AI10*AI14</f>
        <v>0</v>
      </c>
      <c r="AJ20" s="11">
        <f>Assms!C22*AJ10*AJ14</f>
        <v>0</v>
      </c>
      <c r="AK20" s="11">
        <f>Assms!C22*AK10*AK14</f>
        <v>0</v>
      </c>
      <c r="AL20" s="11">
        <f>Assms!C22*AL10*AL14</f>
        <v>0</v>
      </c>
      <c r="AM20" s="11">
        <f>Assms!C22*AM10*AM14</f>
        <v>0</v>
      </c>
      <c r="AN20" s="11">
        <f>Assms!C22*AN10*AN14</f>
        <v>0</v>
      </c>
      <c r="AO20" s="11">
        <f>Assms!C22*AO10*AO14</f>
        <v>0</v>
      </c>
    </row>
    <row r="21" spans="1:41">
      <c r="A21" s="7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</row>
    <row r="22" spans="1:41">
      <c r="A22" s="26" t="s">
        <v>198</v>
      </c>
    </row>
    <row r="23" spans="1:41">
      <c r="A23" s="18" t="s">
        <v>32</v>
      </c>
      <c r="B23" s="85">
        <f>StatV!B12</f>
        <v>1</v>
      </c>
      <c r="C23" s="85">
        <f>StatV!C12</f>
        <v>1</v>
      </c>
      <c r="D23" s="85">
        <f>StatV!D12</f>
        <v>1</v>
      </c>
      <c r="E23" s="85">
        <f>StatV!E12</f>
        <v>1</v>
      </c>
      <c r="F23" s="85">
        <f>StatV!F12</f>
        <v>1</v>
      </c>
      <c r="G23" s="85">
        <f>StatV!G12</f>
        <v>1</v>
      </c>
      <c r="H23" s="85">
        <f>StatV!H12</f>
        <v>1</v>
      </c>
      <c r="I23" s="85">
        <f>StatV!I12</f>
        <v>1</v>
      </c>
      <c r="J23" s="85">
        <f>StatV!J12</f>
        <v>1</v>
      </c>
      <c r="K23" s="85">
        <f>StatV!K12</f>
        <v>1</v>
      </c>
      <c r="L23" s="85">
        <f>StatV!L12</f>
        <v>1</v>
      </c>
      <c r="M23" s="85">
        <f>StatV!M12</f>
        <v>1</v>
      </c>
      <c r="N23" s="85">
        <f>StatV!N12</f>
        <v>1</v>
      </c>
      <c r="O23" s="85">
        <f>StatV!O12</f>
        <v>1</v>
      </c>
      <c r="P23" s="85">
        <f>StatV!P12</f>
        <v>1</v>
      </c>
      <c r="Q23" s="85">
        <f>StatV!Q12</f>
        <v>1</v>
      </c>
      <c r="R23" s="85">
        <f>StatV!R12</f>
        <v>1</v>
      </c>
      <c r="S23" s="85">
        <f>StatV!S12</f>
        <v>1</v>
      </c>
      <c r="T23" s="85">
        <f>StatV!T12</f>
        <v>1</v>
      </c>
      <c r="U23" s="85">
        <f>StatV!U12</f>
        <v>1</v>
      </c>
      <c r="V23" s="85">
        <f>StatV!V12</f>
        <v>1</v>
      </c>
      <c r="W23" s="85">
        <f>StatV!W12</f>
        <v>1</v>
      </c>
      <c r="X23" s="85">
        <f>StatV!X12</f>
        <v>1</v>
      </c>
      <c r="Y23" s="85">
        <f>StatV!Y12</f>
        <v>0</v>
      </c>
      <c r="Z23" s="85">
        <f>StatV!Z12</f>
        <v>0</v>
      </c>
      <c r="AA23" s="85">
        <f>StatV!AA12</f>
        <v>0</v>
      </c>
      <c r="AB23" s="85">
        <f>StatV!AB12</f>
        <v>0</v>
      </c>
      <c r="AC23" s="85">
        <f>StatV!AC12</f>
        <v>0</v>
      </c>
      <c r="AD23" s="85">
        <f>StatV!AD12</f>
        <v>0</v>
      </c>
      <c r="AE23" s="85">
        <f>StatV!AE12</f>
        <v>0</v>
      </c>
      <c r="AF23" s="85">
        <f>StatV!AF12</f>
        <v>0</v>
      </c>
      <c r="AG23" s="85">
        <f>StatV!AG12</f>
        <v>0</v>
      </c>
      <c r="AH23" s="85">
        <f>StatV!AH12</f>
        <v>0</v>
      </c>
      <c r="AI23" s="85">
        <f>StatV!AI12</f>
        <v>0</v>
      </c>
      <c r="AJ23" s="85">
        <f>StatV!AJ12</f>
        <v>0</v>
      </c>
      <c r="AK23" s="85">
        <f>StatV!AK12</f>
        <v>0</v>
      </c>
      <c r="AL23" s="85">
        <f>StatV!AL12</f>
        <v>0</v>
      </c>
      <c r="AM23" s="85">
        <f>StatV!AM12</f>
        <v>0</v>
      </c>
      <c r="AN23" s="85">
        <f>StatV!AN12</f>
        <v>0</v>
      </c>
      <c r="AO23" s="85">
        <f>StatV!AO12</f>
        <v>0</v>
      </c>
    </row>
    <row r="24" spans="1:41">
      <c r="A24" s="143" t="s">
        <v>165</v>
      </c>
      <c r="B24" s="74" t="e">
        <f>StatV!B203</f>
        <v>#N/A</v>
      </c>
      <c r="C24" s="74" t="e">
        <f>StatV!C203</f>
        <v>#N/A</v>
      </c>
      <c r="D24" s="74" t="e">
        <f>StatV!D203</f>
        <v>#N/A</v>
      </c>
      <c r="E24" s="74" t="e">
        <f>StatV!E203</f>
        <v>#N/A</v>
      </c>
      <c r="F24" s="74" t="e">
        <f>StatV!F203</f>
        <v>#N/A</v>
      </c>
      <c r="G24" s="74" t="e">
        <f>StatV!G203</f>
        <v>#N/A</v>
      </c>
      <c r="H24" s="74" t="e">
        <f>StatV!H203</f>
        <v>#N/A</v>
      </c>
      <c r="I24" s="74" t="e">
        <f>StatV!I203</f>
        <v>#N/A</v>
      </c>
      <c r="J24" s="74" t="e">
        <f>StatV!J203</f>
        <v>#N/A</v>
      </c>
      <c r="K24" s="74" t="e">
        <f>StatV!K203</f>
        <v>#N/A</v>
      </c>
      <c r="L24" s="74" t="e">
        <f>StatV!L203</f>
        <v>#N/A</v>
      </c>
      <c r="M24" s="74" t="e">
        <f>StatV!M203</f>
        <v>#N/A</v>
      </c>
      <c r="N24" s="74" t="e">
        <f>StatV!N203</f>
        <v>#N/A</v>
      </c>
      <c r="O24" s="74" t="e">
        <f>StatV!O203</f>
        <v>#N/A</v>
      </c>
      <c r="P24" s="74" t="e">
        <f>StatV!P203</f>
        <v>#N/A</v>
      </c>
      <c r="Q24" s="74" t="e">
        <f>StatV!Q203</f>
        <v>#N/A</v>
      </c>
      <c r="R24" s="74" t="e">
        <f>StatV!R203</f>
        <v>#N/A</v>
      </c>
      <c r="S24" s="74" t="e">
        <f>StatV!S203</f>
        <v>#N/A</v>
      </c>
      <c r="T24" s="74" t="e">
        <f>StatV!T203</f>
        <v>#N/A</v>
      </c>
      <c r="U24" s="74" t="e">
        <f>StatV!U203</f>
        <v>#N/A</v>
      </c>
      <c r="V24" s="74" t="e">
        <f>StatV!V203</f>
        <v>#N/A</v>
      </c>
      <c r="W24" s="74" t="e">
        <f>StatV!W203</f>
        <v>#N/A</v>
      </c>
      <c r="X24" s="74" t="e">
        <f>StatV!X203</f>
        <v>#N/A</v>
      </c>
      <c r="Y24" s="74" t="e">
        <f>StatV!Y203</f>
        <v>#N/A</v>
      </c>
      <c r="Z24" s="74" t="e">
        <f>StatV!Z203</f>
        <v>#N/A</v>
      </c>
      <c r="AA24" s="74" t="e">
        <f>StatV!AA203</f>
        <v>#N/A</v>
      </c>
      <c r="AB24" s="74" t="e">
        <f>StatV!AB203</f>
        <v>#N/A</v>
      </c>
      <c r="AC24" s="74" t="e">
        <f>StatV!AC203</f>
        <v>#N/A</v>
      </c>
      <c r="AD24" s="74" t="e">
        <f>StatV!AD203</f>
        <v>#N/A</v>
      </c>
      <c r="AE24" s="74" t="e">
        <f>StatV!AE203</f>
        <v>#N/A</v>
      </c>
      <c r="AF24" s="74" t="e">
        <f>StatV!AF203</f>
        <v>#N/A</v>
      </c>
      <c r="AG24" s="74" t="e">
        <f>StatV!AG203</f>
        <v>#N/A</v>
      </c>
      <c r="AH24" s="74" t="e">
        <f>StatV!AH203</f>
        <v>#N/A</v>
      </c>
      <c r="AI24" s="74" t="e">
        <f>StatV!AI203</f>
        <v>#N/A</v>
      </c>
      <c r="AJ24" s="74" t="e">
        <f>StatV!AJ203</f>
        <v>#N/A</v>
      </c>
      <c r="AK24" s="74" t="e">
        <f>StatV!AK203</f>
        <v>#N/A</v>
      </c>
      <c r="AL24" s="74" t="e">
        <f>StatV!AL203</f>
        <v>#N/A</v>
      </c>
      <c r="AM24" s="74" t="e">
        <f>StatV!AM203</f>
        <v>#N/A</v>
      </c>
      <c r="AN24" s="74" t="e">
        <f>StatV!AN203</f>
        <v>#N/A</v>
      </c>
      <c r="AO24" s="74" t="e">
        <f>StatV!AO203</f>
        <v>#N/A</v>
      </c>
    </row>
    <row r="25" spans="1:41">
      <c r="A25" s="143" t="s">
        <v>166</v>
      </c>
      <c r="B25" s="74" t="e">
        <f>CashValue!C39</f>
        <v>#N/A</v>
      </c>
      <c r="C25" s="74" t="e">
        <f>CashValue!D39</f>
        <v>#N/A</v>
      </c>
      <c r="D25" s="74" t="e">
        <f>CashValue!E39</f>
        <v>#N/A</v>
      </c>
      <c r="E25" s="74" t="e">
        <f>CashValue!F39</f>
        <v>#N/A</v>
      </c>
      <c r="F25" s="74" t="e">
        <f>CashValue!G39</f>
        <v>#N/A</v>
      </c>
      <c r="G25" s="74" t="e">
        <f>CashValue!H39</f>
        <v>#N/A</v>
      </c>
      <c r="H25" s="74" t="e">
        <f>CashValue!I39</f>
        <v>#N/A</v>
      </c>
      <c r="I25" s="74" t="e">
        <f>CashValue!J39</f>
        <v>#N/A</v>
      </c>
      <c r="J25" s="74" t="e">
        <f>CashValue!K39</f>
        <v>#N/A</v>
      </c>
      <c r="K25" s="74" t="e">
        <f>CashValue!L39</f>
        <v>#N/A</v>
      </c>
      <c r="L25" s="74" t="e">
        <f>CashValue!M39</f>
        <v>#N/A</v>
      </c>
      <c r="M25" s="74" t="e">
        <f>CashValue!N39</f>
        <v>#N/A</v>
      </c>
      <c r="N25" s="74" t="e">
        <f>CashValue!O39</f>
        <v>#N/A</v>
      </c>
      <c r="O25" s="74" t="e">
        <f>CashValue!P39</f>
        <v>#N/A</v>
      </c>
      <c r="P25" s="74" t="e">
        <f>CashValue!Q39</f>
        <v>#N/A</v>
      </c>
      <c r="Q25" s="74" t="e">
        <f>CashValue!R39</f>
        <v>#N/A</v>
      </c>
      <c r="R25" s="74" t="e">
        <f>CashValue!S39</f>
        <v>#N/A</v>
      </c>
      <c r="S25" s="74" t="e">
        <f>CashValue!T39</f>
        <v>#N/A</v>
      </c>
      <c r="T25" s="74" t="e">
        <f>CashValue!U39</f>
        <v>#N/A</v>
      </c>
      <c r="U25" s="74" t="e">
        <f>CashValue!V39</f>
        <v>#N/A</v>
      </c>
      <c r="V25" s="74" t="e">
        <f>CashValue!W39</f>
        <v>#N/A</v>
      </c>
      <c r="W25" s="74" t="e">
        <f>CashValue!X39</f>
        <v>#N/A</v>
      </c>
      <c r="X25" s="74" t="e">
        <f>CashValue!Y39</f>
        <v>#N/A</v>
      </c>
      <c r="Y25" s="74" t="e">
        <f>CashValue!Z39</f>
        <v>#N/A</v>
      </c>
      <c r="Z25" s="74" t="e">
        <f>CashValue!AA39</f>
        <v>#N/A</v>
      </c>
      <c r="AA25" s="74" t="e">
        <f>CashValue!AB39</f>
        <v>#N/A</v>
      </c>
      <c r="AB25" s="74" t="e">
        <f>CashValue!AC39</f>
        <v>#N/A</v>
      </c>
      <c r="AC25" s="74" t="e">
        <f>CashValue!AD39</f>
        <v>#N/A</v>
      </c>
      <c r="AD25" s="74" t="e">
        <f>CashValue!AE39</f>
        <v>#N/A</v>
      </c>
      <c r="AE25" s="74" t="e">
        <f>CashValue!AF39</f>
        <v>#N/A</v>
      </c>
      <c r="AF25" s="74" t="e">
        <f>CashValue!AG39</f>
        <v>#N/A</v>
      </c>
      <c r="AG25" s="74" t="e">
        <f>CashValue!AH39</f>
        <v>#N/A</v>
      </c>
      <c r="AH25" s="74" t="e">
        <f>CashValue!AI39</f>
        <v>#N/A</v>
      </c>
      <c r="AI25" s="74" t="e">
        <f>CashValue!AJ39</f>
        <v>#N/A</v>
      </c>
      <c r="AJ25" s="74" t="e">
        <f>CashValue!AK39</f>
        <v>#N/A</v>
      </c>
      <c r="AK25" s="74" t="e">
        <f>CashValue!AL39</f>
        <v>#N/A</v>
      </c>
      <c r="AL25" s="74" t="e">
        <f>CashValue!AM39</f>
        <v>#N/A</v>
      </c>
      <c r="AM25" s="74" t="e">
        <f>CashValue!AN39</f>
        <v>#N/A</v>
      </c>
      <c r="AN25" s="74" t="e">
        <f>CashValue!AO39</f>
        <v>#N/A</v>
      </c>
      <c r="AO25" s="74" t="e">
        <f>CashValue!AP39</f>
        <v>#N/A</v>
      </c>
    </row>
    <row r="26" spans="1:41">
      <c r="A26" s="160" t="s">
        <v>20</v>
      </c>
      <c r="B26" s="160" t="e">
        <f>Pricing!B72</f>
        <v>#N/A</v>
      </c>
      <c r="C26" s="160" t="e">
        <f>Pricing!C72</f>
        <v>#N/A</v>
      </c>
      <c r="D26" s="160" t="e">
        <f>Pricing!D72</f>
        <v>#N/A</v>
      </c>
      <c r="E26" s="160" t="e">
        <f>Pricing!E72</f>
        <v>#N/A</v>
      </c>
      <c r="F26" s="160" t="e">
        <f>Pricing!F72</f>
        <v>#N/A</v>
      </c>
      <c r="G26" s="160" t="e">
        <f>Pricing!G72</f>
        <v>#N/A</v>
      </c>
      <c r="H26" s="160" t="e">
        <f>Pricing!H72</f>
        <v>#N/A</v>
      </c>
      <c r="I26" s="160" t="e">
        <f>Pricing!I72</f>
        <v>#N/A</v>
      </c>
      <c r="J26" s="160" t="e">
        <f>Pricing!J72</f>
        <v>#N/A</v>
      </c>
      <c r="K26" s="160" t="e">
        <f>Pricing!K72</f>
        <v>#N/A</v>
      </c>
      <c r="L26" s="160" t="e">
        <f>Pricing!L72</f>
        <v>#N/A</v>
      </c>
      <c r="M26" s="160" t="e">
        <f>Pricing!M72</f>
        <v>#N/A</v>
      </c>
      <c r="N26" s="160" t="e">
        <f>Pricing!N72</f>
        <v>#N/A</v>
      </c>
      <c r="O26" s="160" t="e">
        <f>Pricing!O72</f>
        <v>#N/A</v>
      </c>
      <c r="P26" s="160" t="e">
        <f>Pricing!P72</f>
        <v>#N/A</v>
      </c>
      <c r="Q26" s="160" t="e">
        <f>Pricing!Q72</f>
        <v>#N/A</v>
      </c>
      <c r="R26" s="160" t="e">
        <f>Pricing!R72</f>
        <v>#N/A</v>
      </c>
      <c r="S26" s="160" t="e">
        <f>Pricing!S72</f>
        <v>#N/A</v>
      </c>
      <c r="T26" s="160" t="e">
        <f>Pricing!T72</f>
        <v>#N/A</v>
      </c>
      <c r="U26" s="160" t="e">
        <f>Pricing!U72</f>
        <v>#N/A</v>
      </c>
      <c r="V26" s="160" t="e">
        <f>Pricing!V72</f>
        <v>#N/A</v>
      </c>
      <c r="W26" s="160" t="e">
        <f>Pricing!W72</f>
        <v>#N/A</v>
      </c>
      <c r="X26" s="160" t="e">
        <f>Pricing!X72</f>
        <v>#N/A</v>
      </c>
      <c r="Y26" s="160" t="e">
        <f>Pricing!Y72</f>
        <v>#N/A</v>
      </c>
      <c r="Z26" s="160" t="e">
        <f>Pricing!Z72</f>
        <v>#N/A</v>
      </c>
      <c r="AA26" s="160" t="e">
        <f>Pricing!AA72</f>
        <v>#N/A</v>
      </c>
      <c r="AB26" s="160" t="e">
        <f>Pricing!AB72</f>
        <v>#N/A</v>
      </c>
      <c r="AC26" s="160" t="e">
        <f>Pricing!AC72</f>
        <v>#N/A</v>
      </c>
      <c r="AD26" s="160" t="e">
        <f>Pricing!AD72</f>
        <v>#N/A</v>
      </c>
      <c r="AE26" s="160" t="e">
        <f>Pricing!AE72</f>
        <v>#N/A</v>
      </c>
      <c r="AF26" s="160" t="e">
        <f>Pricing!AF72</f>
        <v>#N/A</v>
      </c>
      <c r="AG26" s="160" t="e">
        <f>Pricing!AG72</f>
        <v>#N/A</v>
      </c>
      <c r="AH26" s="160" t="e">
        <f>Pricing!AH72</f>
        <v>#N/A</v>
      </c>
      <c r="AI26" s="160" t="e">
        <f>Pricing!AI72</f>
        <v>#N/A</v>
      </c>
      <c r="AJ26" s="160" t="e">
        <f>Pricing!AJ72</f>
        <v>#N/A</v>
      </c>
      <c r="AK26" s="160" t="e">
        <f>Pricing!AK72</f>
        <v>#N/A</v>
      </c>
      <c r="AL26" s="160" t="e">
        <f>Pricing!AL72</f>
        <v>#N/A</v>
      </c>
      <c r="AM26" s="160" t="e">
        <f>Pricing!AM72</f>
        <v>#N/A</v>
      </c>
      <c r="AN26" s="160" t="e">
        <f>Pricing!AN72</f>
        <v>#N/A</v>
      </c>
      <c r="AO26" s="160" t="e">
        <f>Pricing!AO72</f>
        <v>#N/A</v>
      </c>
    </row>
    <row r="27" spans="1:41">
      <c r="A27" s="208" t="s">
        <v>301</v>
      </c>
      <c r="B27" s="74">
        <f>Pricing!B69</f>
        <v>0.04</v>
      </c>
      <c r="C27" s="74">
        <f>Pricing!C69</f>
        <v>0.05</v>
      </c>
      <c r="D27" s="74">
        <f>Pricing!D69</f>
        <v>0.05</v>
      </c>
      <c r="E27" s="74">
        <f>Pricing!E69</f>
        <v>0.04</v>
      </c>
      <c r="F27" s="74">
        <f>Pricing!F69</f>
        <v>0.04</v>
      </c>
      <c r="G27" s="74">
        <f>Pricing!G69</f>
        <v>0.04</v>
      </c>
      <c r="H27" s="74">
        <f>Pricing!H69</f>
        <v>0.03</v>
      </c>
      <c r="I27" s="74">
        <f>Pricing!I69</f>
        <v>0.03</v>
      </c>
      <c r="J27" s="74">
        <f>Pricing!J69</f>
        <v>0.03</v>
      </c>
      <c r="K27" s="74">
        <f>Pricing!K69</f>
        <v>2.0634285714285688E-2</v>
      </c>
      <c r="L27" s="74">
        <f>Pricing!L69</f>
        <v>2.0634285714285688E-2</v>
      </c>
      <c r="M27" s="74">
        <f>Pricing!M69</f>
        <v>4.1268571428571404E-2</v>
      </c>
      <c r="N27" s="74">
        <f>Pricing!N69</f>
        <v>4.1268571428571404E-2</v>
      </c>
      <c r="O27" s="74">
        <f>Pricing!O69</f>
        <v>4.1268571428571404E-2</v>
      </c>
      <c r="P27" s="74">
        <f>Pricing!P69</f>
        <v>6.1902857142857121E-2</v>
      </c>
      <c r="Q27" s="74">
        <f>Pricing!Q69</f>
        <v>6.1902857142857121E-2</v>
      </c>
      <c r="R27" s="74">
        <f>Pricing!R69</f>
        <v>8.2537142857142837E-2</v>
      </c>
      <c r="S27" s="74">
        <f>Pricing!S69</f>
        <v>0.10317142857142855</v>
      </c>
      <c r="T27" s="74">
        <f>Pricing!T69</f>
        <v>0.12380571428571428</v>
      </c>
      <c r="U27" s="74">
        <f>Pricing!U69</f>
        <v>0.14443999999999999</v>
      </c>
      <c r="V27" s="74">
        <f>Pricing!V69</f>
        <v>0.162495</v>
      </c>
      <c r="W27" s="74">
        <f>Pricing!W69</f>
        <v>0.198605</v>
      </c>
      <c r="X27" s="74">
        <f>Pricing!X69</f>
        <v>0.27082499999999998</v>
      </c>
      <c r="Y27" s="74">
        <f>Pricing!Y69</f>
        <v>0.03</v>
      </c>
      <c r="Z27" s="74">
        <f>Pricing!Z69</f>
        <v>0.03</v>
      </c>
      <c r="AA27" s="74">
        <f>Pricing!AA69</f>
        <v>0.03</v>
      </c>
      <c r="AB27" s="74">
        <f>Pricing!AB69</f>
        <v>0.03</v>
      </c>
      <c r="AC27" s="74">
        <f>Pricing!AC69</f>
        <v>0.02</v>
      </c>
      <c r="AD27" s="74">
        <f>Pricing!AD69</f>
        <v>0.02</v>
      </c>
      <c r="AE27" s="74">
        <f>Pricing!AE69</f>
        <v>0.02</v>
      </c>
      <c r="AF27" s="74">
        <f>Pricing!AF69</f>
        <v>0.02</v>
      </c>
      <c r="AG27" s="74">
        <f>Pricing!AG69</f>
        <v>0.02</v>
      </c>
      <c r="AH27" s="74">
        <f>Pricing!AH69</f>
        <v>0.02</v>
      </c>
      <c r="AI27" s="74">
        <f>Pricing!AI69</f>
        <v>0.02</v>
      </c>
      <c r="AJ27" s="74">
        <f>Pricing!AJ69</f>
        <v>0.02</v>
      </c>
      <c r="AK27" s="74">
        <f>Pricing!AK69</f>
        <v>0.02</v>
      </c>
      <c r="AL27" s="74">
        <f>Pricing!AL69</f>
        <v>0.02</v>
      </c>
      <c r="AM27" s="74">
        <f>Pricing!AM69</f>
        <v>0.02</v>
      </c>
      <c r="AN27" s="74">
        <f>Pricing!AN69</f>
        <v>0.02</v>
      </c>
      <c r="AO27" s="74">
        <f>Pricing!AO69</f>
        <v>0.02</v>
      </c>
    </row>
    <row r="28" spans="1:41">
      <c r="A28" s="63" t="s">
        <v>104</v>
      </c>
      <c r="B28" s="74">
        <v>1</v>
      </c>
      <c r="C28" s="74" t="e">
        <f t="shared" ref="C28:AO28" si="6">IF(C23=1,B28*(1-B26-B27),0)</f>
        <v>#N/A</v>
      </c>
      <c r="D28" s="74" t="e">
        <f t="shared" si="6"/>
        <v>#N/A</v>
      </c>
      <c r="E28" s="74" t="e">
        <f t="shared" si="6"/>
        <v>#N/A</v>
      </c>
      <c r="F28" s="74" t="e">
        <f t="shared" si="6"/>
        <v>#N/A</v>
      </c>
      <c r="G28" s="74" t="e">
        <f t="shared" si="6"/>
        <v>#N/A</v>
      </c>
      <c r="H28" s="74" t="e">
        <f t="shared" si="6"/>
        <v>#N/A</v>
      </c>
      <c r="I28" s="74" t="e">
        <f t="shared" si="6"/>
        <v>#N/A</v>
      </c>
      <c r="J28" s="74" t="e">
        <f t="shared" si="6"/>
        <v>#N/A</v>
      </c>
      <c r="K28" s="74" t="e">
        <f t="shared" si="6"/>
        <v>#N/A</v>
      </c>
      <c r="L28" s="74" t="e">
        <f t="shared" si="6"/>
        <v>#N/A</v>
      </c>
      <c r="M28" s="74" t="e">
        <f t="shared" si="6"/>
        <v>#N/A</v>
      </c>
      <c r="N28" s="74" t="e">
        <f t="shared" si="6"/>
        <v>#N/A</v>
      </c>
      <c r="O28" s="74" t="e">
        <f t="shared" si="6"/>
        <v>#N/A</v>
      </c>
      <c r="P28" s="74" t="e">
        <f t="shared" si="6"/>
        <v>#N/A</v>
      </c>
      <c r="Q28" s="74" t="e">
        <f t="shared" si="6"/>
        <v>#N/A</v>
      </c>
      <c r="R28" s="74" t="e">
        <f t="shared" si="6"/>
        <v>#N/A</v>
      </c>
      <c r="S28" s="74" t="e">
        <f t="shared" si="6"/>
        <v>#N/A</v>
      </c>
      <c r="T28" s="74" t="e">
        <f t="shared" si="6"/>
        <v>#N/A</v>
      </c>
      <c r="U28" s="74" t="e">
        <f t="shared" si="6"/>
        <v>#N/A</v>
      </c>
      <c r="V28" s="74" t="e">
        <f t="shared" si="6"/>
        <v>#N/A</v>
      </c>
      <c r="W28" s="74" t="e">
        <f t="shared" si="6"/>
        <v>#N/A</v>
      </c>
      <c r="X28" s="74" t="e">
        <f t="shared" si="6"/>
        <v>#N/A</v>
      </c>
      <c r="Y28" s="74">
        <f t="shared" si="6"/>
        <v>0</v>
      </c>
      <c r="Z28" s="74">
        <f t="shared" si="6"/>
        <v>0</v>
      </c>
      <c r="AA28" s="74">
        <f t="shared" si="6"/>
        <v>0</v>
      </c>
      <c r="AB28" s="74">
        <f t="shared" si="6"/>
        <v>0</v>
      </c>
      <c r="AC28" s="74">
        <f t="shared" si="6"/>
        <v>0</v>
      </c>
      <c r="AD28" s="74">
        <f t="shared" si="6"/>
        <v>0</v>
      </c>
      <c r="AE28" s="74">
        <f t="shared" si="6"/>
        <v>0</v>
      </c>
      <c r="AF28" s="74">
        <f t="shared" si="6"/>
        <v>0</v>
      </c>
      <c r="AG28" s="74">
        <f t="shared" si="6"/>
        <v>0</v>
      </c>
      <c r="AH28" s="74">
        <f t="shared" si="6"/>
        <v>0</v>
      </c>
      <c r="AI28" s="74">
        <f t="shared" si="6"/>
        <v>0</v>
      </c>
      <c r="AJ28" s="74">
        <f t="shared" si="6"/>
        <v>0</v>
      </c>
      <c r="AK28" s="74">
        <f t="shared" si="6"/>
        <v>0</v>
      </c>
      <c r="AL28" s="74">
        <f t="shared" si="6"/>
        <v>0</v>
      </c>
      <c r="AM28" s="74">
        <f t="shared" si="6"/>
        <v>0</v>
      </c>
      <c r="AN28" s="74">
        <f t="shared" si="6"/>
        <v>0</v>
      </c>
      <c r="AO28" s="74">
        <f t="shared" si="6"/>
        <v>0</v>
      </c>
    </row>
    <row r="29" spans="1:41">
      <c r="A29" s="63" t="s">
        <v>105</v>
      </c>
      <c r="B29" s="61">
        <f>Pricing!B39*B28</f>
        <v>842000</v>
      </c>
      <c r="C29" s="61" t="e">
        <f>Pricing!C39*C28</f>
        <v>#N/A</v>
      </c>
      <c r="D29" s="61" t="e">
        <f>Pricing!D39*D28</f>
        <v>#N/A</v>
      </c>
      <c r="E29" s="61" t="e">
        <f>Pricing!E39*E28</f>
        <v>#N/A</v>
      </c>
      <c r="F29" s="61" t="e">
        <f>Pricing!F39*F28</f>
        <v>#N/A</v>
      </c>
      <c r="G29" s="61" t="e">
        <f>Pricing!G39*G28</f>
        <v>#N/A</v>
      </c>
      <c r="H29" s="61" t="e">
        <f>Pricing!H39*H28</f>
        <v>#N/A</v>
      </c>
      <c r="I29" s="61" t="e">
        <f>Pricing!I39*I28</f>
        <v>#N/A</v>
      </c>
      <c r="J29" s="61" t="e">
        <f>Pricing!J39*J28</f>
        <v>#N/A</v>
      </c>
      <c r="K29" s="61" t="e">
        <f>Pricing!K39*K28</f>
        <v>#N/A</v>
      </c>
      <c r="L29" s="61" t="e">
        <f>Pricing!L39*L28</f>
        <v>#N/A</v>
      </c>
      <c r="M29" s="61" t="e">
        <f>Pricing!M39*M28</f>
        <v>#N/A</v>
      </c>
      <c r="N29" s="61" t="e">
        <f>Pricing!N39*N28</f>
        <v>#N/A</v>
      </c>
      <c r="O29" s="61" t="e">
        <f>Pricing!O39*O28</f>
        <v>#N/A</v>
      </c>
      <c r="P29" s="61" t="e">
        <f>Pricing!P39*P28</f>
        <v>#N/A</v>
      </c>
      <c r="Q29" s="61" t="e">
        <f>Pricing!Q39*Q28</f>
        <v>#N/A</v>
      </c>
      <c r="R29" s="61" t="e">
        <f>Pricing!R39*R28</f>
        <v>#N/A</v>
      </c>
      <c r="S29" s="61" t="e">
        <f>Pricing!S39*S28</f>
        <v>#N/A</v>
      </c>
      <c r="T29" s="61" t="e">
        <f>Pricing!T39*T28</f>
        <v>#N/A</v>
      </c>
      <c r="U29" s="61" t="e">
        <f>Pricing!U39*U28</f>
        <v>#N/A</v>
      </c>
      <c r="V29" s="61" t="e">
        <f>Pricing!V39*V28</f>
        <v>#N/A</v>
      </c>
      <c r="W29" s="61" t="e">
        <f>Pricing!W39*W28</f>
        <v>#N/A</v>
      </c>
      <c r="X29" s="61" t="e">
        <f>Pricing!X39*X28</f>
        <v>#N/A</v>
      </c>
      <c r="Y29" s="61">
        <f>Pricing!Y39*Y28</f>
        <v>0</v>
      </c>
      <c r="Z29" s="61">
        <f>Pricing!Z39*Z28</f>
        <v>0</v>
      </c>
      <c r="AA29" s="61">
        <f>Pricing!AA39*AA28</f>
        <v>0</v>
      </c>
      <c r="AB29" s="61">
        <f>Pricing!AB39*AB28</f>
        <v>0</v>
      </c>
      <c r="AC29" s="61">
        <f>Pricing!AC39*AC28</f>
        <v>0</v>
      </c>
      <c r="AD29" s="61">
        <f>Pricing!AD39*AD28</f>
        <v>0</v>
      </c>
      <c r="AE29" s="61">
        <f>Pricing!AE39*AE28</f>
        <v>0</v>
      </c>
      <c r="AF29" s="61">
        <f>Pricing!AF39*AF28</f>
        <v>0</v>
      </c>
      <c r="AG29" s="61">
        <f>Pricing!AG39*AG28</f>
        <v>0</v>
      </c>
      <c r="AH29" s="61">
        <f>Pricing!AH39*AH28</f>
        <v>0</v>
      </c>
      <c r="AI29" s="61">
        <f>Pricing!AI39*AI28</f>
        <v>0</v>
      </c>
      <c r="AJ29" s="61">
        <f>Pricing!AJ39*AJ28</f>
        <v>0</v>
      </c>
      <c r="AK29" s="61">
        <f>Pricing!AK39*AK28</f>
        <v>0</v>
      </c>
      <c r="AL29" s="61">
        <f>Pricing!AL39*AL28</f>
        <v>0</v>
      </c>
      <c r="AM29" s="61">
        <f>Pricing!AM39*AM28</f>
        <v>0</v>
      </c>
      <c r="AN29" s="61">
        <f>Pricing!AN39*AN28</f>
        <v>0</v>
      </c>
      <c r="AO29" s="61">
        <f>Pricing!AO39*AO28</f>
        <v>0</v>
      </c>
    </row>
    <row r="30" spans="1:41">
      <c r="A30" s="63" t="s">
        <v>106</v>
      </c>
      <c r="B30" s="61" t="e">
        <f t="shared" ref="B30:AN30" si="7">B29*B24</f>
        <v>#N/A</v>
      </c>
      <c r="C30" s="61" t="e">
        <f t="shared" si="7"/>
        <v>#N/A</v>
      </c>
      <c r="D30" s="61" t="e">
        <f t="shared" si="7"/>
        <v>#N/A</v>
      </c>
      <c r="E30" s="61" t="e">
        <f t="shared" si="7"/>
        <v>#N/A</v>
      </c>
      <c r="F30" s="61" t="e">
        <f t="shared" si="7"/>
        <v>#N/A</v>
      </c>
      <c r="G30" s="61" t="e">
        <f t="shared" si="7"/>
        <v>#N/A</v>
      </c>
      <c r="H30" s="61" t="e">
        <f t="shared" si="7"/>
        <v>#N/A</v>
      </c>
      <c r="I30" s="61" t="e">
        <f t="shared" si="7"/>
        <v>#N/A</v>
      </c>
      <c r="J30" s="61" t="e">
        <f t="shared" si="7"/>
        <v>#N/A</v>
      </c>
      <c r="K30" s="61" t="e">
        <f t="shared" si="7"/>
        <v>#N/A</v>
      </c>
      <c r="L30" s="61" t="e">
        <f t="shared" si="7"/>
        <v>#N/A</v>
      </c>
      <c r="M30" s="61" t="e">
        <f t="shared" si="7"/>
        <v>#N/A</v>
      </c>
      <c r="N30" s="61" t="e">
        <f t="shared" si="7"/>
        <v>#N/A</v>
      </c>
      <c r="O30" s="61" t="e">
        <f t="shared" si="7"/>
        <v>#N/A</v>
      </c>
      <c r="P30" s="61" t="e">
        <f t="shared" si="7"/>
        <v>#N/A</v>
      </c>
      <c r="Q30" s="61" t="e">
        <f t="shared" si="7"/>
        <v>#N/A</v>
      </c>
      <c r="R30" s="61" t="e">
        <f t="shared" si="7"/>
        <v>#N/A</v>
      </c>
      <c r="S30" s="61" t="e">
        <f t="shared" si="7"/>
        <v>#N/A</v>
      </c>
      <c r="T30" s="61" t="e">
        <f t="shared" si="7"/>
        <v>#N/A</v>
      </c>
      <c r="U30" s="61" t="e">
        <f t="shared" si="7"/>
        <v>#N/A</v>
      </c>
      <c r="V30" s="61" t="e">
        <f t="shared" si="7"/>
        <v>#N/A</v>
      </c>
      <c r="W30" s="61" t="e">
        <f t="shared" si="7"/>
        <v>#N/A</v>
      </c>
      <c r="X30" s="61" t="e">
        <f t="shared" si="7"/>
        <v>#N/A</v>
      </c>
      <c r="Y30" s="61" t="e">
        <f t="shared" si="7"/>
        <v>#N/A</v>
      </c>
      <c r="Z30" s="61" t="e">
        <f t="shared" si="7"/>
        <v>#N/A</v>
      </c>
      <c r="AA30" s="61" t="e">
        <f t="shared" si="7"/>
        <v>#N/A</v>
      </c>
      <c r="AB30" s="61" t="e">
        <f t="shared" si="7"/>
        <v>#N/A</v>
      </c>
      <c r="AC30" s="61" t="e">
        <f t="shared" si="7"/>
        <v>#N/A</v>
      </c>
      <c r="AD30" s="61" t="e">
        <f t="shared" si="7"/>
        <v>#N/A</v>
      </c>
      <c r="AE30" s="61" t="e">
        <f t="shared" si="7"/>
        <v>#N/A</v>
      </c>
      <c r="AF30" s="61" t="e">
        <f t="shared" si="7"/>
        <v>#N/A</v>
      </c>
      <c r="AG30" s="61" t="e">
        <f t="shared" si="7"/>
        <v>#N/A</v>
      </c>
      <c r="AH30" s="61" t="e">
        <f t="shared" si="7"/>
        <v>#N/A</v>
      </c>
      <c r="AI30" s="61" t="e">
        <f t="shared" si="7"/>
        <v>#N/A</v>
      </c>
      <c r="AJ30" s="61" t="e">
        <f t="shared" si="7"/>
        <v>#N/A</v>
      </c>
      <c r="AK30" s="61" t="e">
        <f t="shared" si="7"/>
        <v>#N/A</v>
      </c>
      <c r="AL30" s="61" t="e">
        <f t="shared" si="7"/>
        <v>#N/A</v>
      </c>
      <c r="AM30" s="61" t="e">
        <f t="shared" si="7"/>
        <v>#N/A</v>
      </c>
      <c r="AN30" s="61" t="e">
        <f t="shared" si="7"/>
        <v>#N/A</v>
      </c>
      <c r="AO30" s="61">
        <v>0</v>
      </c>
    </row>
    <row r="31" spans="1:41">
      <c r="A31" s="63" t="s">
        <v>107</v>
      </c>
      <c r="B31" s="61" t="e">
        <f t="shared" ref="B31:AO31" si="8">B29*B25</f>
        <v>#N/A</v>
      </c>
      <c r="C31" s="61" t="e">
        <f t="shared" si="8"/>
        <v>#N/A</v>
      </c>
      <c r="D31" s="61" t="e">
        <f t="shared" si="8"/>
        <v>#N/A</v>
      </c>
      <c r="E31" s="61" t="e">
        <f t="shared" si="8"/>
        <v>#N/A</v>
      </c>
      <c r="F31" s="61" t="e">
        <f t="shared" si="8"/>
        <v>#N/A</v>
      </c>
      <c r="G31" s="61" t="e">
        <f t="shared" si="8"/>
        <v>#N/A</v>
      </c>
      <c r="H31" s="61" t="e">
        <f t="shared" si="8"/>
        <v>#N/A</v>
      </c>
      <c r="I31" s="61" t="e">
        <f t="shared" si="8"/>
        <v>#N/A</v>
      </c>
      <c r="J31" s="61" t="e">
        <f t="shared" si="8"/>
        <v>#N/A</v>
      </c>
      <c r="K31" s="61" t="e">
        <f t="shared" si="8"/>
        <v>#N/A</v>
      </c>
      <c r="L31" s="61" t="e">
        <f t="shared" si="8"/>
        <v>#N/A</v>
      </c>
      <c r="M31" s="61" t="e">
        <f t="shared" si="8"/>
        <v>#N/A</v>
      </c>
      <c r="N31" s="61" t="e">
        <f t="shared" si="8"/>
        <v>#N/A</v>
      </c>
      <c r="O31" s="61" t="e">
        <f t="shared" si="8"/>
        <v>#N/A</v>
      </c>
      <c r="P31" s="61" t="e">
        <f t="shared" si="8"/>
        <v>#N/A</v>
      </c>
      <c r="Q31" s="61" t="e">
        <f t="shared" si="8"/>
        <v>#N/A</v>
      </c>
      <c r="R31" s="61" t="e">
        <f t="shared" si="8"/>
        <v>#N/A</v>
      </c>
      <c r="S31" s="61" t="e">
        <f t="shared" si="8"/>
        <v>#N/A</v>
      </c>
      <c r="T31" s="61" t="e">
        <f t="shared" si="8"/>
        <v>#N/A</v>
      </c>
      <c r="U31" s="61" t="e">
        <f t="shared" si="8"/>
        <v>#N/A</v>
      </c>
      <c r="V31" s="61" t="e">
        <f t="shared" si="8"/>
        <v>#N/A</v>
      </c>
      <c r="W31" s="61" t="e">
        <f t="shared" si="8"/>
        <v>#N/A</v>
      </c>
      <c r="X31" s="61" t="e">
        <f t="shared" si="8"/>
        <v>#N/A</v>
      </c>
      <c r="Y31" s="61" t="e">
        <f t="shared" si="8"/>
        <v>#N/A</v>
      </c>
      <c r="Z31" s="61" t="e">
        <f t="shared" si="8"/>
        <v>#N/A</v>
      </c>
      <c r="AA31" s="61" t="e">
        <f t="shared" si="8"/>
        <v>#N/A</v>
      </c>
      <c r="AB31" s="61" t="e">
        <f t="shared" si="8"/>
        <v>#N/A</v>
      </c>
      <c r="AC31" s="61" t="e">
        <f t="shared" si="8"/>
        <v>#N/A</v>
      </c>
      <c r="AD31" s="61" t="e">
        <f t="shared" si="8"/>
        <v>#N/A</v>
      </c>
      <c r="AE31" s="61" t="e">
        <f t="shared" si="8"/>
        <v>#N/A</v>
      </c>
      <c r="AF31" s="61" t="e">
        <f t="shared" si="8"/>
        <v>#N/A</v>
      </c>
      <c r="AG31" s="61" t="e">
        <f t="shared" si="8"/>
        <v>#N/A</v>
      </c>
      <c r="AH31" s="61" t="e">
        <f t="shared" si="8"/>
        <v>#N/A</v>
      </c>
      <c r="AI31" s="61" t="e">
        <f t="shared" si="8"/>
        <v>#N/A</v>
      </c>
      <c r="AJ31" s="61" t="e">
        <f t="shared" si="8"/>
        <v>#N/A</v>
      </c>
      <c r="AK31" s="61" t="e">
        <f t="shared" si="8"/>
        <v>#N/A</v>
      </c>
      <c r="AL31" s="61" t="e">
        <f t="shared" si="8"/>
        <v>#N/A</v>
      </c>
      <c r="AM31" s="61" t="e">
        <f t="shared" si="8"/>
        <v>#N/A</v>
      </c>
      <c r="AN31" s="61" t="e">
        <f t="shared" si="8"/>
        <v>#N/A</v>
      </c>
      <c r="AO31" s="61" t="e">
        <f t="shared" si="8"/>
        <v>#N/A</v>
      </c>
    </row>
    <row r="32" spans="1:41">
      <c r="A32" s="34"/>
    </row>
    <row r="33" spans="1:41">
      <c r="A33" s="21" t="s">
        <v>49</v>
      </c>
    </row>
    <row r="34" spans="1:41">
      <c r="A34" s="86" t="s">
        <v>0</v>
      </c>
      <c r="B34" s="2">
        <v>1</v>
      </c>
      <c r="C34" s="2">
        <f t="shared" ref="C34:AO34" si="9">B34+1</f>
        <v>2</v>
      </c>
      <c r="D34" s="2">
        <f t="shared" si="9"/>
        <v>3</v>
      </c>
      <c r="E34" s="2">
        <f t="shared" si="9"/>
        <v>4</v>
      </c>
      <c r="F34" s="2">
        <f t="shared" si="9"/>
        <v>5</v>
      </c>
      <c r="G34" s="2">
        <f t="shared" si="9"/>
        <v>6</v>
      </c>
      <c r="H34" s="2">
        <f t="shared" si="9"/>
        <v>7</v>
      </c>
      <c r="I34" s="2">
        <f t="shared" si="9"/>
        <v>8</v>
      </c>
      <c r="J34" s="2">
        <f t="shared" si="9"/>
        <v>9</v>
      </c>
      <c r="K34" s="2">
        <f t="shared" si="9"/>
        <v>10</v>
      </c>
      <c r="L34" s="2">
        <f t="shared" si="9"/>
        <v>11</v>
      </c>
      <c r="M34" s="2">
        <f t="shared" si="9"/>
        <v>12</v>
      </c>
      <c r="N34" s="2">
        <f t="shared" si="9"/>
        <v>13</v>
      </c>
      <c r="O34" s="2">
        <f t="shared" si="9"/>
        <v>14</v>
      </c>
      <c r="P34" s="2">
        <f t="shared" si="9"/>
        <v>15</v>
      </c>
      <c r="Q34" s="2">
        <f t="shared" si="9"/>
        <v>16</v>
      </c>
      <c r="R34" s="2">
        <f t="shared" si="9"/>
        <v>17</v>
      </c>
      <c r="S34" s="2">
        <f t="shared" si="9"/>
        <v>18</v>
      </c>
      <c r="T34" s="2">
        <f t="shared" si="9"/>
        <v>19</v>
      </c>
      <c r="U34" s="2">
        <f t="shared" si="9"/>
        <v>20</v>
      </c>
      <c r="V34" s="2">
        <f t="shared" si="9"/>
        <v>21</v>
      </c>
      <c r="W34" s="2">
        <f t="shared" si="9"/>
        <v>22</v>
      </c>
      <c r="X34" s="2">
        <f t="shared" si="9"/>
        <v>23</v>
      </c>
      <c r="Y34" s="2">
        <f t="shared" si="9"/>
        <v>24</v>
      </c>
      <c r="Z34" s="2">
        <f t="shared" si="9"/>
        <v>25</v>
      </c>
      <c r="AA34" s="2">
        <f t="shared" si="9"/>
        <v>26</v>
      </c>
      <c r="AB34" s="2">
        <f t="shared" si="9"/>
        <v>27</v>
      </c>
      <c r="AC34" s="2">
        <f t="shared" si="9"/>
        <v>28</v>
      </c>
      <c r="AD34" s="2">
        <f t="shared" si="9"/>
        <v>29</v>
      </c>
      <c r="AE34" s="2">
        <f t="shared" si="9"/>
        <v>30</v>
      </c>
      <c r="AF34" s="2">
        <f t="shared" si="9"/>
        <v>31</v>
      </c>
      <c r="AG34" s="2">
        <f t="shared" si="9"/>
        <v>32</v>
      </c>
      <c r="AH34" s="2">
        <f t="shared" si="9"/>
        <v>33</v>
      </c>
      <c r="AI34" s="2">
        <f t="shared" si="9"/>
        <v>34</v>
      </c>
      <c r="AJ34" s="2">
        <f t="shared" si="9"/>
        <v>35</v>
      </c>
      <c r="AK34" s="2">
        <f t="shared" si="9"/>
        <v>36</v>
      </c>
      <c r="AL34" s="2">
        <f t="shared" si="9"/>
        <v>37</v>
      </c>
      <c r="AM34" s="2">
        <f t="shared" si="9"/>
        <v>38</v>
      </c>
      <c r="AN34" s="2">
        <f t="shared" si="9"/>
        <v>39</v>
      </c>
      <c r="AO34" s="2">
        <f t="shared" si="9"/>
        <v>40</v>
      </c>
    </row>
    <row r="35" spans="1:41">
      <c r="A35" s="2" t="s">
        <v>50</v>
      </c>
      <c r="B35" s="16" t="e">
        <f>$B$1*B28</f>
        <v>#N/A</v>
      </c>
      <c r="C35" s="16" t="e">
        <f t="shared" ref="C35:AO35" si="10">$B$1*C28</f>
        <v>#N/A</v>
      </c>
      <c r="D35" s="16" t="e">
        <f t="shared" si="10"/>
        <v>#N/A</v>
      </c>
      <c r="E35" s="16" t="e">
        <f t="shared" si="10"/>
        <v>#N/A</v>
      </c>
      <c r="F35" s="16" t="e">
        <f t="shared" si="10"/>
        <v>#N/A</v>
      </c>
      <c r="G35" s="16" t="e">
        <f t="shared" si="10"/>
        <v>#N/A</v>
      </c>
      <c r="H35" s="16" t="e">
        <f t="shared" si="10"/>
        <v>#N/A</v>
      </c>
      <c r="I35" s="16" t="e">
        <f t="shared" si="10"/>
        <v>#N/A</v>
      </c>
      <c r="J35" s="16" t="e">
        <f t="shared" si="10"/>
        <v>#N/A</v>
      </c>
      <c r="K35" s="16" t="e">
        <f t="shared" si="10"/>
        <v>#N/A</v>
      </c>
      <c r="L35" s="16" t="e">
        <f t="shared" si="10"/>
        <v>#N/A</v>
      </c>
      <c r="M35" s="16" t="e">
        <f t="shared" si="10"/>
        <v>#N/A</v>
      </c>
      <c r="N35" s="16" t="e">
        <f t="shared" si="10"/>
        <v>#N/A</v>
      </c>
      <c r="O35" s="16" t="e">
        <f t="shared" si="10"/>
        <v>#N/A</v>
      </c>
      <c r="P35" s="16" t="e">
        <f t="shared" si="10"/>
        <v>#N/A</v>
      </c>
      <c r="Q35" s="16" t="e">
        <f t="shared" si="10"/>
        <v>#N/A</v>
      </c>
      <c r="R35" s="16" t="e">
        <f t="shared" si="10"/>
        <v>#N/A</v>
      </c>
      <c r="S35" s="16" t="e">
        <f t="shared" si="10"/>
        <v>#N/A</v>
      </c>
      <c r="T35" s="16" t="e">
        <f t="shared" si="10"/>
        <v>#N/A</v>
      </c>
      <c r="U35" s="16" t="e">
        <f t="shared" si="10"/>
        <v>#N/A</v>
      </c>
      <c r="V35" s="16" t="e">
        <f t="shared" si="10"/>
        <v>#N/A</v>
      </c>
      <c r="W35" s="16" t="e">
        <f t="shared" si="10"/>
        <v>#N/A</v>
      </c>
      <c r="X35" s="16" t="e">
        <f t="shared" si="10"/>
        <v>#N/A</v>
      </c>
      <c r="Y35" s="16" t="e">
        <f t="shared" si="10"/>
        <v>#N/A</v>
      </c>
      <c r="Z35" s="16" t="e">
        <f t="shared" si="10"/>
        <v>#N/A</v>
      </c>
      <c r="AA35" s="16" t="e">
        <f t="shared" si="10"/>
        <v>#N/A</v>
      </c>
      <c r="AB35" s="16" t="e">
        <f t="shared" si="10"/>
        <v>#N/A</v>
      </c>
      <c r="AC35" s="16" t="e">
        <f t="shared" si="10"/>
        <v>#N/A</v>
      </c>
      <c r="AD35" s="16" t="e">
        <f t="shared" si="10"/>
        <v>#N/A</v>
      </c>
      <c r="AE35" s="16" t="e">
        <f t="shared" si="10"/>
        <v>#N/A</v>
      </c>
      <c r="AF35" s="16" t="e">
        <f t="shared" si="10"/>
        <v>#N/A</v>
      </c>
      <c r="AG35" s="16" t="e">
        <f t="shared" si="10"/>
        <v>#N/A</v>
      </c>
      <c r="AH35" s="16" t="e">
        <f t="shared" si="10"/>
        <v>#N/A</v>
      </c>
      <c r="AI35" s="16" t="e">
        <f t="shared" si="10"/>
        <v>#N/A</v>
      </c>
      <c r="AJ35" s="16" t="e">
        <f t="shared" si="10"/>
        <v>#N/A</v>
      </c>
      <c r="AK35" s="16" t="e">
        <f t="shared" si="10"/>
        <v>#N/A</v>
      </c>
      <c r="AL35" s="16" t="e">
        <f t="shared" si="10"/>
        <v>#N/A</v>
      </c>
      <c r="AM35" s="16" t="e">
        <f t="shared" si="10"/>
        <v>#N/A</v>
      </c>
      <c r="AN35" s="16" t="e">
        <f t="shared" si="10"/>
        <v>#N/A</v>
      </c>
      <c r="AO35" s="16" t="e">
        <f t="shared" si="10"/>
        <v>#N/A</v>
      </c>
    </row>
    <row r="36" spans="1:41">
      <c r="A36" s="2" t="s">
        <v>51</v>
      </c>
      <c r="B36" s="16" t="e">
        <f>Assms!$K$12*B30</f>
        <v>#N/A</v>
      </c>
      <c r="C36" s="16" t="e">
        <f>Assms!$K$12*C30</f>
        <v>#N/A</v>
      </c>
      <c r="D36" s="16" t="e">
        <f>Assms!$K$12*D30</f>
        <v>#N/A</v>
      </c>
      <c r="E36" s="16" t="e">
        <f>Assms!$K$12*E30</f>
        <v>#N/A</v>
      </c>
      <c r="F36" s="16" t="e">
        <f>Assms!$K$12*F30</f>
        <v>#N/A</v>
      </c>
      <c r="G36" s="16" t="e">
        <f>Assms!$K$12*G30</f>
        <v>#N/A</v>
      </c>
      <c r="H36" s="16" t="e">
        <f>Assms!$K$12*H30</f>
        <v>#N/A</v>
      </c>
      <c r="I36" s="16" t="e">
        <f>Assms!$K$12*I30</f>
        <v>#N/A</v>
      </c>
      <c r="J36" s="16" t="e">
        <f>Assms!$K$12*J30</f>
        <v>#N/A</v>
      </c>
      <c r="K36" s="16" t="e">
        <f>Assms!$K$12*K30</f>
        <v>#N/A</v>
      </c>
      <c r="L36" s="16" t="e">
        <f>Assms!$K$12*L30</f>
        <v>#N/A</v>
      </c>
      <c r="M36" s="16" t="e">
        <f>Assms!$K$12*M30</f>
        <v>#N/A</v>
      </c>
      <c r="N36" s="16" t="e">
        <f>Assms!$K$12*N30</f>
        <v>#N/A</v>
      </c>
      <c r="O36" s="16" t="e">
        <f>Assms!$K$12*O30</f>
        <v>#N/A</v>
      </c>
      <c r="P36" s="16" t="e">
        <f>Assms!$K$12*P30</f>
        <v>#N/A</v>
      </c>
      <c r="Q36" s="16" t="e">
        <f>Assms!$K$12*Q30</f>
        <v>#N/A</v>
      </c>
      <c r="R36" s="16" t="e">
        <f>Assms!$K$12*R30</f>
        <v>#N/A</v>
      </c>
      <c r="S36" s="16" t="e">
        <f>Assms!$K$12*S30</f>
        <v>#N/A</v>
      </c>
      <c r="T36" s="16" t="e">
        <f>Assms!$K$12*T30</f>
        <v>#N/A</v>
      </c>
      <c r="U36" s="16" t="e">
        <f>Assms!$K$12*U30</f>
        <v>#N/A</v>
      </c>
      <c r="V36" s="16" t="e">
        <f>Assms!$K$12*V30</f>
        <v>#N/A</v>
      </c>
      <c r="W36" s="16" t="e">
        <f>Assms!$K$12*W30</f>
        <v>#N/A</v>
      </c>
      <c r="X36" s="16" t="e">
        <f>Assms!$K$12*X30</f>
        <v>#N/A</v>
      </c>
      <c r="Y36" s="16" t="e">
        <f>Assms!$K$12*Y30</f>
        <v>#N/A</v>
      </c>
      <c r="Z36" s="16" t="e">
        <f>Assms!$K$12*Z30</f>
        <v>#N/A</v>
      </c>
      <c r="AA36" s="16" t="e">
        <f>Assms!$K$12*AA30</f>
        <v>#N/A</v>
      </c>
      <c r="AB36" s="16" t="e">
        <f>Assms!$K$12*AB30</f>
        <v>#N/A</v>
      </c>
      <c r="AC36" s="16" t="e">
        <f>Assms!$K$12*AC30</f>
        <v>#N/A</v>
      </c>
      <c r="AD36" s="16" t="e">
        <f>Assms!$K$12*AD30</f>
        <v>#N/A</v>
      </c>
      <c r="AE36" s="16" t="e">
        <f>Assms!$K$12*AE30</f>
        <v>#N/A</v>
      </c>
      <c r="AF36" s="16" t="e">
        <f>Assms!$K$12*AF30</f>
        <v>#N/A</v>
      </c>
      <c r="AG36" s="16" t="e">
        <f>Assms!$K$12*AG30</f>
        <v>#N/A</v>
      </c>
      <c r="AH36" s="16" t="e">
        <f>Assms!$K$12*AH30</f>
        <v>#N/A</v>
      </c>
      <c r="AI36" s="16" t="e">
        <f>Assms!$K$12*AI30</f>
        <v>#N/A</v>
      </c>
      <c r="AJ36" s="16" t="e">
        <f>Assms!$K$12*AJ30</f>
        <v>#N/A</v>
      </c>
      <c r="AK36" s="16" t="e">
        <f>Assms!$K$12*AK30</f>
        <v>#N/A</v>
      </c>
      <c r="AL36" s="16" t="e">
        <f>Assms!$K$12*AL30</f>
        <v>#N/A</v>
      </c>
      <c r="AM36" s="16" t="e">
        <f>Assms!$K$12*AM30</f>
        <v>#N/A</v>
      </c>
      <c r="AN36" s="16" t="e">
        <f>Assms!$K$12*AN30</f>
        <v>#N/A</v>
      </c>
      <c r="AO36" s="16">
        <f>Assms!$K$12*AO30</f>
        <v>0</v>
      </c>
    </row>
    <row r="37" spans="1:41">
      <c r="A37" s="2" t="s">
        <v>97</v>
      </c>
      <c r="B37" s="16" t="e">
        <f>(B35-B28*Assms!$C$31)*Assms!$C$12+(Assms!$C$13*B35)</f>
        <v>#N/A</v>
      </c>
      <c r="C37" s="16" t="e">
        <f>(C35-C28*Assms!$C$31)*Assms!$C$17+(C35*(Assms!$C$16+Assms!$C$18))</f>
        <v>#N/A</v>
      </c>
      <c r="D37" s="16" t="e">
        <f>(D35-D28*Assms!$C$31)*Assms!$C$17+(D35*(Assms!$C$16+Assms!$C$18))</f>
        <v>#N/A</v>
      </c>
      <c r="E37" s="16" t="e">
        <f>(E35-E28*Assms!$C$31)*Assms!$C$17+(E35*(Assms!$C$16+Assms!$C$18))</f>
        <v>#N/A</v>
      </c>
      <c r="F37" s="16" t="e">
        <f>(F35-F28*Assms!$C$31)*Assms!$C$17+(F35*(Assms!$C$16+Assms!$C$18))</f>
        <v>#N/A</v>
      </c>
      <c r="G37" s="16" t="e">
        <f>(G35-G28*Assms!$C$31)*Assms!$C$17+(G35*(Assms!$C$16+Assms!$C$18))</f>
        <v>#N/A</v>
      </c>
      <c r="H37" s="16" t="e">
        <f>(H35-H28*Assms!$C$31)*Assms!$C$17+(H35*(Assms!$C$16+Assms!$C$18))</f>
        <v>#N/A</v>
      </c>
      <c r="I37" s="16" t="e">
        <f>(I35-I28*Assms!$C$31)*Assms!$C$17+(I35*(Assms!$C$16+Assms!$C$18))</f>
        <v>#N/A</v>
      </c>
      <c r="J37" s="16" t="e">
        <f>(J35-J28*Assms!$C$31)*Assms!$C$17+(J35*(Assms!$C$16+Assms!$C$18))</f>
        <v>#N/A</v>
      </c>
      <c r="K37" s="16" t="e">
        <f>(K35-K28*Assms!$C$31)*Assms!$C$17+(K35*(Assms!$C$16+Assms!$C$18))</f>
        <v>#N/A</v>
      </c>
      <c r="L37" s="16" t="e">
        <f>(L35-L28*Assms!$C$31)*Assms!$C$17+(L35*(Assms!$C$16+Assms!$C$18))</f>
        <v>#N/A</v>
      </c>
      <c r="M37" s="16" t="e">
        <f>(M35-M28*Assms!$C$31)*Assms!$C$17+(M35*(Assms!$C$16+Assms!$C$18))</f>
        <v>#N/A</v>
      </c>
      <c r="N37" s="16" t="e">
        <f>(N35-N28*Assms!$C$31)*Assms!$C$17+(N35*(Assms!$C$16+Assms!$C$18))</f>
        <v>#N/A</v>
      </c>
      <c r="O37" s="16" t="e">
        <f>(O35-O28*Assms!$C$31)*Assms!$C$17+(O35*(Assms!$C$16+Assms!$C$18))</f>
        <v>#N/A</v>
      </c>
      <c r="P37" s="16" t="e">
        <f>(P35-P28*Assms!$C$31)*Assms!$C$17+(P35*(Assms!$C$16+Assms!$C$18))</f>
        <v>#N/A</v>
      </c>
      <c r="Q37" s="16" t="e">
        <f>(Q35-Q28*Assms!$C$31)*Assms!$C$17+(Q35*(Assms!$C$16+Assms!$C$18))</f>
        <v>#N/A</v>
      </c>
      <c r="R37" s="16" t="e">
        <f>(R35-R28*Assms!$C$31)*Assms!$C$17+(R35*(Assms!$C$16+Assms!$C$18))</f>
        <v>#N/A</v>
      </c>
      <c r="S37" s="16" t="e">
        <f>(S35-S28*Assms!$C$31)*Assms!$C$17+(S35*(Assms!$C$16+Assms!$C$18))</f>
        <v>#N/A</v>
      </c>
      <c r="T37" s="16" t="e">
        <f>(T35-T28*Assms!$C$31)*Assms!$C$17+(T35*(Assms!$C$16+Assms!$C$18))</f>
        <v>#N/A</v>
      </c>
      <c r="U37" s="16" t="e">
        <f>(U35-U28*Assms!$C$31)*Assms!$C$17+(U35*(Assms!$C$16+Assms!$C$18))</f>
        <v>#N/A</v>
      </c>
      <c r="V37" s="16" t="e">
        <f>(V35-V28*Assms!$C$31)*Assms!$C$17+(V35*(Assms!$C$16+Assms!$C$18))</f>
        <v>#N/A</v>
      </c>
      <c r="W37" s="16" t="e">
        <f>(W35-W28*Assms!$C$31)*Assms!$C$17+(W35*(Assms!$C$16+Assms!$C$18))</f>
        <v>#N/A</v>
      </c>
      <c r="X37" s="16" t="e">
        <f>(X35-X28*Assms!$C$31)*Assms!$C$17+(X35*(Assms!$C$16+Assms!$C$18))</f>
        <v>#N/A</v>
      </c>
      <c r="Y37" s="16" t="e">
        <f>(Y35-Y28*Assms!$C$31)*Assms!$C$17+(Y35*(Assms!$C$16+Assms!$C$18))</f>
        <v>#N/A</v>
      </c>
      <c r="Z37" s="16" t="e">
        <f>(Z35-Z28*Assms!$C$31)*Assms!$C$17+(Z35*(Assms!$C$16+Assms!$C$18))</f>
        <v>#N/A</v>
      </c>
      <c r="AA37" s="16" t="e">
        <f>(AA35-AA28*Assms!$C$31)*Assms!$C$17+(AA35*(Assms!$C$16+Assms!$C$18))</f>
        <v>#N/A</v>
      </c>
      <c r="AB37" s="16" t="e">
        <f>(AB35-AB28*Assms!$C$31)*Assms!$C$17+(AB35*(Assms!$C$16+Assms!$C$18))</f>
        <v>#N/A</v>
      </c>
      <c r="AC37" s="16" t="e">
        <f>(AC35-AC28*Assms!$C$31)*Assms!$C$17+(AC35*(Assms!$C$16+Assms!$C$18))</f>
        <v>#N/A</v>
      </c>
      <c r="AD37" s="16" t="e">
        <f>(AD35-AD28*Assms!$C$31)*Assms!$C$17+(AD35*(Assms!$C$16+Assms!$C$18))</f>
        <v>#N/A</v>
      </c>
      <c r="AE37" s="16" t="e">
        <f>(AE35-AE28*Assms!$C$31)*Assms!$C$17+(AE35*(Assms!$C$16+Assms!$C$18))</f>
        <v>#N/A</v>
      </c>
      <c r="AF37" s="16" t="e">
        <f>(AF35-AF28*Assms!$C$31)*Assms!$C$17+(AF35*(Assms!$C$16+Assms!$C$18))</f>
        <v>#N/A</v>
      </c>
      <c r="AG37" s="16" t="e">
        <f>(AG35-AG28*Assms!$C$31)*Assms!$C$17+(AG35*(Assms!$C$16+Assms!$C$18))</f>
        <v>#N/A</v>
      </c>
      <c r="AH37" s="16" t="e">
        <f>(AH35-AH28*Assms!$C$31)*Assms!$C$17+(AH35*(Assms!$C$16+Assms!$C$18))</f>
        <v>#N/A</v>
      </c>
      <c r="AI37" s="16" t="e">
        <f>(AI35-AI28*Assms!$C$31)*Assms!$C$17+(AI35*(Assms!$C$16+Assms!$C$18))</f>
        <v>#N/A</v>
      </c>
      <c r="AJ37" s="16" t="e">
        <f>(AJ35-AJ28*Assms!$C$31)*Assms!$C$17+(AJ35*(Assms!$C$16+Assms!$C$18))</f>
        <v>#N/A</v>
      </c>
      <c r="AK37" s="16" t="e">
        <f>(AK35-AK28*Assms!$C$31)*Assms!$C$17+(AK35*(Assms!$C$16+Assms!$C$18))</f>
        <v>#N/A</v>
      </c>
      <c r="AL37" s="16" t="e">
        <f>(AL35-AL28*Assms!$C$31)*Assms!$C$17+(AL35*(Assms!$C$16+Assms!$C$18))</f>
        <v>#N/A</v>
      </c>
      <c r="AM37" s="16" t="e">
        <f>(AM35-AM28*Assms!$C$31)*Assms!$C$17+(AM35*(Assms!$C$16+Assms!$C$18))</f>
        <v>#N/A</v>
      </c>
      <c r="AN37" s="16" t="e">
        <f>(AN35-AN28*Assms!$C$31)*Assms!$C$17+(AN35*(Assms!$C$16+Assms!$C$18))</f>
        <v>#N/A</v>
      </c>
      <c r="AO37" s="16" t="e">
        <f>(AO35-AO28*Assms!$C$31)*Assms!$C$17+(AO35*(Assms!$C$16+Assms!$C$18))</f>
        <v>#N/A</v>
      </c>
    </row>
    <row r="38" spans="1:41">
      <c r="A38" s="2" t="s">
        <v>96</v>
      </c>
      <c r="B38" s="16">
        <f>Assms!C21+Assms!C22</f>
        <v>150</v>
      </c>
      <c r="C38" s="16" t="e">
        <f>IF(C29&gt;0,Assms!$C$22*Pricing!C38*C28,0)</f>
        <v>#N/A</v>
      </c>
      <c r="D38" s="16" t="e">
        <f>IF(D29&gt;0,Assms!$C$22*Pricing!D38*D28,0)</f>
        <v>#N/A</v>
      </c>
      <c r="E38" s="16" t="e">
        <f>IF(E29&gt;0,Assms!$C$22*Pricing!E38*E28,0)</f>
        <v>#N/A</v>
      </c>
      <c r="F38" s="16" t="e">
        <f>IF(F29&gt;0,Assms!$C$22*Pricing!F38*F28,0)</f>
        <v>#N/A</v>
      </c>
      <c r="G38" s="16" t="e">
        <f>IF(G29&gt;0,Assms!$C$22*Pricing!G38*G28,0)</f>
        <v>#N/A</v>
      </c>
      <c r="H38" s="16" t="e">
        <f>IF(H29&gt;0,Assms!$C$22*Pricing!H38*H28,0)</f>
        <v>#N/A</v>
      </c>
      <c r="I38" s="16" t="e">
        <f>IF(I29&gt;0,Assms!$C$22*Pricing!I38*I28,0)</f>
        <v>#N/A</v>
      </c>
      <c r="J38" s="16" t="e">
        <f>IF(J29&gt;0,Assms!$C$22*Pricing!J38*J28,0)</f>
        <v>#N/A</v>
      </c>
      <c r="K38" s="16" t="e">
        <f>IF(K29&gt;0,Assms!$C$22*Pricing!K38*K28,0)</f>
        <v>#N/A</v>
      </c>
      <c r="L38" s="16" t="e">
        <f>IF(L29&gt;0,Assms!$C$22*Pricing!L38*L28,0)</f>
        <v>#N/A</v>
      </c>
      <c r="M38" s="16" t="e">
        <f>IF(M29&gt;0,Assms!$C$22*Pricing!M38*M28,0)</f>
        <v>#N/A</v>
      </c>
      <c r="N38" s="16" t="e">
        <f>IF(N29&gt;0,Assms!$C$22*Pricing!N38*N28,0)</f>
        <v>#N/A</v>
      </c>
      <c r="O38" s="16" t="e">
        <f>IF(O29&gt;0,Assms!$C$22*Pricing!O38*O28,0)</f>
        <v>#N/A</v>
      </c>
      <c r="P38" s="16" t="e">
        <f>IF(P29&gt;0,Assms!$C$22*Pricing!P38*P28,0)</f>
        <v>#N/A</v>
      </c>
      <c r="Q38" s="16" t="e">
        <f>IF(Q29&gt;0,Assms!$C$22*Pricing!Q38*Q28,0)</f>
        <v>#N/A</v>
      </c>
      <c r="R38" s="16" t="e">
        <f>IF(R29&gt;0,Assms!$C$22*Pricing!R38*R28,0)</f>
        <v>#N/A</v>
      </c>
      <c r="S38" s="16" t="e">
        <f>IF(S29&gt;0,Assms!$C$22*Pricing!S38*S28,0)</f>
        <v>#N/A</v>
      </c>
      <c r="T38" s="16" t="e">
        <f>IF(T29&gt;0,Assms!$C$22*Pricing!T38*T28,0)</f>
        <v>#N/A</v>
      </c>
      <c r="U38" s="16" t="e">
        <f>IF(U29&gt;0,Assms!$C$22*Pricing!U38*U28,0)</f>
        <v>#N/A</v>
      </c>
      <c r="V38" s="16" t="e">
        <f>IF(V29&gt;0,Assms!$C$22*Pricing!V38*V28,0)</f>
        <v>#N/A</v>
      </c>
      <c r="W38" s="16" t="e">
        <f>IF(W29&gt;0,Assms!$C$22*Pricing!W38*W28,0)</f>
        <v>#N/A</v>
      </c>
      <c r="X38" s="16" t="e">
        <f>IF(X29&gt;0,Assms!$C$22*Pricing!X38*X28,0)</f>
        <v>#N/A</v>
      </c>
      <c r="Y38" s="16">
        <f>IF(Y29&gt;0,Assms!$C$22*Pricing!Y38*Y28,0)</f>
        <v>0</v>
      </c>
      <c r="Z38" s="16">
        <f>IF(Z29&gt;0,Assms!$C$22*Pricing!Z38*Z28,0)</f>
        <v>0</v>
      </c>
      <c r="AA38" s="16">
        <f>IF(AA29&gt;0,Assms!$C$22*Pricing!AA38*AA28,0)</f>
        <v>0</v>
      </c>
      <c r="AB38" s="16">
        <f>IF(AB29&gt;0,Assms!$C$22*Pricing!AB38*AB28,0)</f>
        <v>0</v>
      </c>
      <c r="AC38" s="16">
        <f>IF(AC29&gt;0,Assms!$C$22*Pricing!AC38*AC28,0)</f>
        <v>0</v>
      </c>
      <c r="AD38" s="16">
        <f>IF(AD29&gt;0,Assms!$C$22*Pricing!AD38*AD28,0)</f>
        <v>0</v>
      </c>
      <c r="AE38" s="16">
        <f>IF(AE29&gt;0,Assms!$C$22*Pricing!AE38*AE28,0)</f>
        <v>0</v>
      </c>
      <c r="AF38" s="16">
        <f>IF(AF29&gt;0,Assms!$C$22*Pricing!AF38*AF28,0)</f>
        <v>0</v>
      </c>
      <c r="AG38" s="16">
        <f>IF(AG29&gt;0,Assms!$C$22*Pricing!AG38*AG28,0)</f>
        <v>0</v>
      </c>
      <c r="AH38" s="16">
        <f>IF(AH29&gt;0,Assms!$C$22*Pricing!AH38*AH28,0)</f>
        <v>0</v>
      </c>
      <c r="AI38" s="16">
        <f>IF(AI29&gt;0,Assms!$C$22*Pricing!AI38*AI28,0)</f>
        <v>0</v>
      </c>
      <c r="AJ38" s="16">
        <f>IF(AJ29&gt;0,Assms!$C$22*Pricing!AJ38*AJ28,0)</f>
        <v>0</v>
      </c>
      <c r="AK38" s="16">
        <f>IF(AK29&gt;0,Assms!$C$22*Pricing!AK38*AK28,0)</f>
        <v>0</v>
      </c>
      <c r="AL38" s="16">
        <f>IF(AL29&gt;0,Assms!$C$22*Pricing!AL38*AL28,0)</f>
        <v>0</v>
      </c>
      <c r="AM38" s="16">
        <f>IF(AM29&gt;0,Assms!$C$22*Pricing!AM38*AM28,0)</f>
        <v>0</v>
      </c>
      <c r="AN38" s="16">
        <f>IF(AN29&gt;0,Assms!$C$22*Pricing!AN38*AN28,0)</f>
        <v>0</v>
      </c>
      <c r="AO38" s="16">
        <f>IF(AO29&gt;0,Assms!$C$22*Pricing!AO38*AO28,0)</f>
        <v>0</v>
      </c>
    </row>
    <row r="39" spans="1:41">
      <c r="A39" s="2" t="s">
        <v>21</v>
      </c>
      <c r="B39" s="16" t="e">
        <f t="shared" ref="B39:AO39" si="11">B29*B26</f>
        <v>#N/A</v>
      </c>
      <c r="C39" s="16" t="e">
        <f t="shared" si="11"/>
        <v>#N/A</v>
      </c>
      <c r="D39" s="16" t="e">
        <f t="shared" si="11"/>
        <v>#N/A</v>
      </c>
      <c r="E39" s="16" t="e">
        <f t="shared" si="11"/>
        <v>#N/A</v>
      </c>
      <c r="F39" s="16" t="e">
        <f t="shared" si="11"/>
        <v>#N/A</v>
      </c>
      <c r="G39" s="16" t="e">
        <f t="shared" si="11"/>
        <v>#N/A</v>
      </c>
      <c r="H39" s="16" t="e">
        <f t="shared" si="11"/>
        <v>#N/A</v>
      </c>
      <c r="I39" s="16" t="e">
        <f t="shared" si="11"/>
        <v>#N/A</v>
      </c>
      <c r="J39" s="16" t="e">
        <f t="shared" si="11"/>
        <v>#N/A</v>
      </c>
      <c r="K39" s="16" t="e">
        <f t="shared" si="11"/>
        <v>#N/A</v>
      </c>
      <c r="L39" s="16" t="e">
        <f t="shared" si="11"/>
        <v>#N/A</v>
      </c>
      <c r="M39" s="16" t="e">
        <f t="shared" si="11"/>
        <v>#N/A</v>
      </c>
      <c r="N39" s="16" t="e">
        <f t="shared" si="11"/>
        <v>#N/A</v>
      </c>
      <c r="O39" s="16" t="e">
        <f t="shared" si="11"/>
        <v>#N/A</v>
      </c>
      <c r="P39" s="16" t="e">
        <f t="shared" si="11"/>
        <v>#N/A</v>
      </c>
      <c r="Q39" s="16" t="e">
        <f t="shared" si="11"/>
        <v>#N/A</v>
      </c>
      <c r="R39" s="16" t="e">
        <f t="shared" si="11"/>
        <v>#N/A</v>
      </c>
      <c r="S39" s="16" t="e">
        <f t="shared" si="11"/>
        <v>#N/A</v>
      </c>
      <c r="T39" s="16" t="e">
        <f t="shared" si="11"/>
        <v>#N/A</v>
      </c>
      <c r="U39" s="16" t="e">
        <f t="shared" si="11"/>
        <v>#N/A</v>
      </c>
      <c r="V39" s="16" t="e">
        <f t="shared" si="11"/>
        <v>#N/A</v>
      </c>
      <c r="W39" s="16" t="e">
        <f t="shared" si="11"/>
        <v>#N/A</v>
      </c>
      <c r="X39" s="16" t="e">
        <f t="shared" si="11"/>
        <v>#N/A</v>
      </c>
      <c r="Y39" s="16" t="e">
        <f t="shared" si="11"/>
        <v>#N/A</v>
      </c>
      <c r="Z39" s="16" t="e">
        <f t="shared" si="11"/>
        <v>#N/A</v>
      </c>
      <c r="AA39" s="16" t="e">
        <f t="shared" si="11"/>
        <v>#N/A</v>
      </c>
      <c r="AB39" s="16" t="e">
        <f t="shared" si="11"/>
        <v>#N/A</v>
      </c>
      <c r="AC39" s="16" t="e">
        <f t="shared" si="11"/>
        <v>#N/A</v>
      </c>
      <c r="AD39" s="16" t="e">
        <f t="shared" si="11"/>
        <v>#N/A</v>
      </c>
      <c r="AE39" s="16" t="e">
        <f t="shared" si="11"/>
        <v>#N/A</v>
      </c>
      <c r="AF39" s="16" t="e">
        <f t="shared" si="11"/>
        <v>#N/A</v>
      </c>
      <c r="AG39" s="16" t="e">
        <f t="shared" si="11"/>
        <v>#N/A</v>
      </c>
      <c r="AH39" s="16" t="e">
        <f t="shared" si="11"/>
        <v>#N/A</v>
      </c>
      <c r="AI39" s="16" t="e">
        <f t="shared" si="11"/>
        <v>#N/A</v>
      </c>
      <c r="AJ39" s="16" t="e">
        <f t="shared" si="11"/>
        <v>#N/A</v>
      </c>
      <c r="AK39" s="16" t="e">
        <f t="shared" si="11"/>
        <v>#N/A</v>
      </c>
      <c r="AL39" s="16" t="e">
        <f t="shared" si="11"/>
        <v>#N/A</v>
      </c>
      <c r="AM39" s="16" t="e">
        <f t="shared" si="11"/>
        <v>#N/A</v>
      </c>
      <c r="AN39" s="16" t="e">
        <f t="shared" si="11"/>
        <v>#N/A</v>
      </c>
      <c r="AO39" s="16" t="e">
        <f t="shared" si="11"/>
        <v>#N/A</v>
      </c>
    </row>
    <row r="40" spans="1:41">
      <c r="A40" s="42" t="s">
        <v>52</v>
      </c>
      <c r="B40" s="43" t="e">
        <f t="shared" ref="B40:AO40" si="12">IF(B23=1,B29*B27*B25,"")</f>
        <v>#N/A</v>
      </c>
      <c r="C40" s="43" t="e">
        <f t="shared" si="12"/>
        <v>#N/A</v>
      </c>
      <c r="D40" s="43" t="e">
        <f t="shared" si="12"/>
        <v>#N/A</v>
      </c>
      <c r="E40" s="43" t="e">
        <f t="shared" si="12"/>
        <v>#N/A</v>
      </c>
      <c r="F40" s="43" t="e">
        <f t="shared" si="12"/>
        <v>#N/A</v>
      </c>
      <c r="G40" s="43" t="e">
        <f t="shared" si="12"/>
        <v>#N/A</v>
      </c>
      <c r="H40" s="43" t="e">
        <f t="shared" si="12"/>
        <v>#N/A</v>
      </c>
      <c r="I40" s="43" t="e">
        <f t="shared" si="12"/>
        <v>#N/A</v>
      </c>
      <c r="J40" s="43" t="e">
        <f t="shared" si="12"/>
        <v>#N/A</v>
      </c>
      <c r="K40" s="43" t="e">
        <f t="shared" si="12"/>
        <v>#N/A</v>
      </c>
      <c r="L40" s="43" t="e">
        <f t="shared" si="12"/>
        <v>#N/A</v>
      </c>
      <c r="M40" s="43" t="e">
        <f t="shared" si="12"/>
        <v>#N/A</v>
      </c>
      <c r="N40" s="43" t="e">
        <f t="shared" si="12"/>
        <v>#N/A</v>
      </c>
      <c r="O40" s="43" t="e">
        <f t="shared" si="12"/>
        <v>#N/A</v>
      </c>
      <c r="P40" s="43" t="e">
        <f t="shared" si="12"/>
        <v>#N/A</v>
      </c>
      <c r="Q40" s="43" t="e">
        <f t="shared" si="12"/>
        <v>#N/A</v>
      </c>
      <c r="R40" s="43" t="e">
        <f t="shared" si="12"/>
        <v>#N/A</v>
      </c>
      <c r="S40" s="43" t="e">
        <f t="shared" si="12"/>
        <v>#N/A</v>
      </c>
      <c r="T40" s="43" t="e">
        <f t="shared" si="12"/>
        <v>#N/A</v>
      </c>
      <c r="U40" s="43" t="e">
        <f t="shared" si="12"/>
        <v>#N/A</v>
      </c>
      <c r="V40" s="43" t="e">
        <f t="shared" si="12"/>
        <v>#N/A</v>
      </c>
      <c r="W40" s="43" t="e">
        <f t="shared" si="12"/>
        <v>#N/A</v>
      </c>
      <c r="X40" s="43" t="e">
        <f t="shared" si="12"/>
        <v>#N/A</v>
      </c>
      <c r="Y40" s="43" t="str">
        <f t="shared" si="12"/>
        <v/>
      </c>
      <c r="Z40" s="43" t="str">
        <f t="shared" si="12"/>
        <v/>
      </c>
      <c r="AA40" s="43" t="str">
        <f t="shared" si="12"/>
        <v/>
      </c>
      <c r="AB40" s="43" t="str">
        <f t="shared" si="12"/>
        <v/>
      </c>
      <c r="AC40" s="43" t="str">
        <f t="shared" si="12"/>
        <v/>
      </c>
      <c r="AD40" s="43" t="str">
        <f t="shared" si="12"/>
        <v/>
      </c>
      <c r="AE40" s="43" t="str">
        <f t="shared" si="12"/>
        <v/>
      </c>
      <c r="AF40" s="43" t="str">
        <f t="shared" si="12"/>
        <v/>
      </c>
      <c r="AG40" s="43" t="str">
        <f t="shared" si="12"/>
        <v/>
      </c>
      <c r="AH40" s="43" t="str">
        <f t="shared" si="12"/>
        <v/>
      </c>
      <c r="AI40" s="43" t="str">
        <f t="shared" si="12"/>
        <v/>
      </c>
      <c r="AJ40" s="43" t="str">
        <f t="shared" si="12"/>
        <v/>
      </c>
      <c r="AK40" s="43" t="str">
        <f t="shared" si="12"/>
        <v/>
      </c>
      <c r="AL40" s="43" t="str">
        <f t="shared" si="12"/>
        <v/>
      </c>
      <c r="AM40" s="43" t="str">
        <f t="shared" si="12"/>
        <v/>
      </c>
      <c r="AN40" s="43" t="str">
        <f t="shared" si="12"/>
        <v/>
      </c>
      <c r="AO40" s="43" t="str">
        <f t="shared" si="12"/>
        <v/>
      </c>
    </row>
    <row r="41" spans="1:41">
      <c r="A41" s="2" t="s">
        <v>53</v>
      </c>
      <c r="B41" s="16" t="e">
        <f>B30</f>
        <v>#N/A</v>
      </c>
      <c r="C41" s="16" t="e">
        <f t="shared" ref="C41:AO41" si="13">C30-B30</f>
        <v>#N/A</v>
      </c>
      <c r="D41" s="16" t="e">
        <f t="shared" si="13"/>
        <v>#N/A</v>
      </c>
      <c r="E41" s="16" t="e">
        <f t="shared" si="13"/>
        <v>#N/A</v>
      </c>
      <c r="F41" s="16" t="e">
        <f t="shared" si="13"/>
        <v>#N/A</v>
      </c>
      <c r="G41" s="16" t="e">
        <f t="shared" si="13"/>
        <v>#N/A</v>
      </c>
      <c r="H41" s="16" t="e">
        <f t="shared" si="13"/>
        <v>#N/A</v>
      </c>
      <c r="I41" s="16" t="e">
        <f t="shared" si="13"/>
        <v>#N/A</v>
      </c>
      <c r="J41" s="16" t="e">
        <f t="shared" si="13"/>
        <v>#N/A</v>
      </c>
      <c r="K41" s="16" t="e">
        <f t="shared" si="13"/>
        <v>#N/A</v>
      </c>
      <c r="L41" s="16" t="e">
        <f t="shared" si="13"/>
        <v>#N/A</v>
      </c>
      <c r="M41" s="16" t="e">
        <f t="shared" si="13"/>
        <v>#N/A</v>
      </c>
      <c r="N41" s="16" t="e">
        <f t="shared" si="13"/>
        <v>#N/A</v>
      </c>
      <c r="O41" s="16" t="e">
        <f t="shared" si="13"/>
        <v>#N/A</v>
      </c>
      <c r="P41" s="16" t="e">
        <f t="shared" si="13"/>
        <v>#N/A</v>
      </c>
      <c r="Q41" s="16" t="e">
        <f t="shared" si="13"/>
        <v>#N/A</v>
      </c>
      <c r="R41" s="16" t="e">
        <f t="shared" si="13"/>
        <v>#N/A</v>
      </c>
      <c r="S41" s="16" t="e">
        <f t="shared" si="13"/>
        <v>#N/A</v>
      </c>
      <c r="T41" s="16" t="e">
        <f t="shared" si="13"/>
        <v>#N/A</v>
      </c>
      <c r="U41" s="16" t="e">
        <f t="shared" si="13"/>
        <v>#N/A</v>
      </c>
      <c r="V41" s="16" t="e">
        <f t="shared" si="13"/>
        <v>#N/A</v>
      </c>
      <c r="W41" s="16" t="e">
        <f t="shared" si="13"/>
        <v>#N/A</v>
      </c>
      <c r="X41" s="16" t="e">
        <f t="shared" si="13"/>
        <v>#N/A</v>
      </c>
      <c r="Y41" s="16" t="e">
        <f t="shared" si="13"/>
        <v>#N/A</v>
      </c>
      <c r="Z41" s="16" t="e">
        <f t="shared" si="13"/>
        <v>#N/A</v>
      </c>
      <c r="AA41" s="16" t="e">
        <f t="shared" si="13"/>
        <v>#N/A</v>
      </c>
      <c r="AB41" s="16" t="e">
        <f t="shared" si="13"/>
        <v>#N/A</v>
      </c>
      <c r="AC41" s="16" t="e">
        <f t="shared" si="13"/>
        <v>#N/A</v>
      </c>
      <c r="AD41" s="16" t="e">
        <f t="shared" si="13"/>
        <v>#N/A</v>
      </c>
      <c r="AE41" s="16" t="e">
        <f t="shared" si="13"/>
        <v>#N/A</v>
      </c>
      <c r="AF41" s="16" t="e">
        <f t="shared" si="13"/>
        <v>#N/A</v>
      </c>
      <c r="AG41" s="16" t="e">
        <f t="shared" si="13"/>
        <v>#N/A</v>
      </c>
      <c r="AH41" s="16" t="e">
        <f t="shared" si="13"/>
        <v>#N/A</v>
      </c>
      <c r="AI41" s="16" t="e">
        <f t="shared" si="13"/>
        <v>#N/A</v>
      </c>
      <c r="AJ41" s="16" t="e">
        <f t="shared" si="13"/>
        <v>#N/A</v>
      </c>
      <c r="AK41" s="16" t="e">
        <f t="shared" si="13"/>
        <v>#N/A</v>
      </c>
      <c r="AL41" s="16" t="e">
        <f t="shared" si="13"/>
        <v>#N/A</v>
      </c>
      <c r="AM41" s="16" t="e">
        <f t="shared" si="13"/>
        <v>#N/A</v>
      </c>
      <c r="AN41" s="16" t="e">
        <f t="shared" si="13"/>
        <v>#N/A</v>
      </c>
      <c r="AO41" s="16" t="e">
        <f t="shared" si="13"/>
        <v>#N/A</v>
      </c>
    </row>
    <row r="42" spans="1:41">
      <c r="A42" s="2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>
      <c r="A43" s="2" t="s">
        <v>54</v>
      </c>
      <c r="B43" s="16" t="e">
        <f t="shared" ref="B43:AO43" si="14">(B35+B36)-SUM(B37:B41)</f>
        <v>#N/A</v>
      </c>
      <c r="C43" s="16" t="e">
        <f t="shared" si="14"/>
        <v>#N/A</v>
      </c>
      <c r="D43" s="16" t="e">
        <f t="shared" si="14"/>
        <v>#N/A</v>
      </c>
      <c r="E43" s="16" t="e">
        <f t="shared" si="14"/>
        <v>#N/A</v>
      </c>
      <c r="F43" s="16" t="e">
        <f t="shared" si="14"/>
        <v>#N/A</v>
      </c>
      <c r="G43" s="16" t="e">
        <f t="shared" si="14"/>
        <v>#N/A</v>
      </c>
      <c r="H43" s="16" t="e">
        <f t="shared" si="14"/>
        <v>#N/A</v>
      </c>
      <c r="I43" s="16" t="e">
        <f t="shared" si="14"/>
        <v>#N/A</v>
      </c>
      <c r="J43" s="16" t="e">
        <f t="shared" si="14"/>
        <v>#N/A</v>
      </c>
      <c r="K43" s="16" t="e">
        <f t="shared" si="14"/>
        <v>#N/A</v>
      </c>
      <c r="L43" s="16" t="e">
        <f t="shared" si="14"/>
        <v>#N/A</v>
      </c>
      <c r="M43" s="16" t="e">
        <f t="shared" si="14"/>
        <v>#N/A</v>
      </c>
      <c r="N43" s="16" t="e">
        <f t="shared" si="14"/>
        <v>#N/A</v>
      </c>
      <c r="O43" s="16" t="e">
        <f t="shared" si="14"/>
        <v>#N/A</v>
      </c>
      <c r="P43" s="16" t="e">
        <f t="shared" si="14"/>
        <v>#N/A</v>
      </c>
      <c r="Q43" s="16" t="e">
        <f t="shared" si="14"/>
        <v>#N/A</v>
      </c>
      <c r="R43" s="16" t="e">
        <f t="shared" si="14"/>
        <v>#N/A</v>
      </c>
      <c r="S43" s="16" t="e">
        <f t="shared" si="14"/>
        <v>#N/A</v>
      </c>
      <c r="T43" s="16" t="e">
        <f t="shared" si="14"/>
        <v>#N/A</v>
      </c>
      <c r="U43" s="16" t="e">
        <f t="shared" si="14"/>
        <v>#N/A</v>
      </c>
      <c r="V43" s="16" t="e">
        <f t="shared" si="14"/>
        <v>#N/A</v>
      </c>
      <c r="W43" s="16" t="e">
        <f t="shared" si="14"/>
        <v>#N/A</v>
      </c>
      <c r="X43" s="16" t="e">
        <f t="shared" si="14"/>
        <v>#N/A</v>
      </c>
      <c r="Y43" s="16" t="e">
        <f t="shared" si="14"/>
        <v>#N/A</v>
      </c>
      <c r="Z43" s="16" t="e">
        <f t="shared" si="14"/>
        <v>#N/A</v>
      </c>
      <c r="AA43" s="16" t="e">
        <f t="shared" si="14"/>
        <v>#N/A</v>
      </c>
      <c r="AB43" s="16" t="e">
        <f t="shared" si="14"/>
        <v>#N/A</v>
      </c>
      <c r="AC43" s="16" t="e">
        <f t="shared" si="14"/>
        <v>#N/A</v>
      </c>
      <c r="AD43" s="16" t="e">
        <f t="shared" si="14"/>
        <v>#N/A</v>
      </c>
      <c r="AE43" s="16" t="e">
        <f t="shared" si="14"/>
        <v>#N/A</v>
      </c>
      <c r="AF43" s="16" t="e">
        <f t="shared" si="14"/>
        <v>#N/A</v>
      </c>
      <c r="AG43" s="16" t="e">
        <f t="shared" si="14"/>
        <v>#N/A</v>
      </c>
      <c r="AH43" s="16" t="e">
        <f t="shared" si="14"/>
        <v>#N/A</v>
      </c>
      <c r="AI43" s="16" t="e">
        <f t="shared" si="14"/>
        <v>#N/A</v>
      </c>
      <c r="AJ43" s="16" t="e">
        <f t="shared" si="14"/>
        <v>#N/A</v>
      </c>
      <c r="AK43" s="16" t="e">
        <f t="shared" si="14"/>
        <v>#N/A</v>
      </c>
      <c r="AL43" s="16" t="e">
        <f t="shared" si="14"/>
        <v>#N/A</v>
      </c>
      <c r="AM43" s="16" t="e">
        <f t="shared" si="14"/>
        <v>#N/A</v>
      </c>
      <c r="AN43" s="16" t="e">
        <f t="shared" si="14"/>
        <v>#N/A</v>
      </c>
      <c r="AO43" s="16" t="e">
        <f t="shared" si="14"/>
        <v>#N/A</v>
      </c>
    </row>
    <row r="44" spans="1:41">
      <c r="A44" s="2" t="s">
        <v>170</v>
      </c>
      <c r="B44" s="16" t="e">
        <f>B43*Assms!K13</f>
        <v>#N/A</v>
      </c>
      <c r="C44" s="16" t="e">
        <f>C43*Assms!K13</f>
        <v>#N/A</v>
      </c>
      <c r="D44" s="16" t="e">
        <f>D43*Assms!K13</f>
        <v>#N/A</v>
      </c>
      <c r="E44" s="16" t="e">
        <f>E43*Assms!K13</f>
        <v>#N/A</v>
      </c>
      <c r="F44" s="16" t="e">
        <f>F43*Assms!K13</f>
        <v>#N/A</v>
      </c>
      <c r="G44" s="16" t="e">
        <f>G43*Assms!K13</f>
        <v>#N/A</v>
      </c>
      <c r="H44" s="16" t="e">
        <f>H43*Assms!K13</f>
        <v>#N/A</v>
      </c>
      <c r="I44" s="16" t="e">
        <f>I43*Assms!K13</f>
        <v>#N/A</v>
      </c>
      <c r="J44" s="16" t="e">
        <f>J43*Assms!K13</f>
        <v>#N/A</v>
      </c>
      <c r="K44" s="16" t="e">
        <f>K43*Assms!K13</f>
        <v>#N/A</v>
      </c>
      <c r="L44" s="16" t="e">
        <f>L43*Assms!K13</f>
        <v>#N/A</v>
      </c>
      <c r="M44" s="16" t="e">
        <f>M43*Assms!K13</f>
        <v>#N/A</v>
      </c>
      <c r="N44" s="16" t="e">
        <f>N43*Assms!K13</f>
        <v>#N/A</v>
      </c>
      <c r="O44" s="16" t="e">
        <f>O43*Assms!K13</f>
        <v>#N/A</v>
      </c>
      <c r="P44" s="16" t="e">
        <f>P43*Assms!K13</f>
        <v>#N/A</v>
      </c>
      <c r="Q44" s="16" t="e">
        <f>Q43*Assms!K13</f>
        <v>#N/A</v>
      </c>
      <c r="R44" s="16" t="e">
        <f>R43*Assms!K13</f>
        <v>#N/A</v>
      </c>
      <c r="S44" s="16" t="e">
        <f>S43*Assms!K13</f>
        <v>#N/A</v>
      </c>
      <c r="T44" s="16" t="e">
        <f>T43*Assms!K13</f>
        <v>#N/A</v>
      </c>
      <c r="U44" s="16" t="e">
        <f>U43*Assms!K13</f>
        <v>#N/A</v>
      </c>
      <c r="V44" s="16" t="e">
        <f>V43*Assms!K13</f>
        <v>#N/A</v>
      </c>
      <c r="W44" s="16" t="e">
        <f>W43*Assms!K13</f>
        <v>#N/A</v>
      </c>
      <c r="X44" s="16" t="e">
        <f>X43*Assms!K13</f>
        <v>#N/A</v>
      </c>
      <c r="Y44" s="16" t="e">
        <f>Y43*Assms!K13</f>
        <v>#N/A</v>
      </c>
      <c r="Z44" s="16" t="e">
        <f>Z43*Assms!K13</f>
        <v>#N/A</v>
      </c>
      <c r="AA44" s="16" t="e">
        <f>AA43*Assms!K13</f>
        <v>#N/A</v>
      </c>
      <c r="AB44" s="16" t="e">
        <f>AB43*Assms!K13</f>
        <v>#N/A</v>
      </c>
      <c r="AC44" s="16" t="e">
        <f>AC43*Assms!K13</f>
        <v>#N/A</v>
      </c>
      <c r="AD44" s="16" t="e">
        <f>AD43*Assms!K13</f>
        <v>#N/A</v>
      </c>
      <c r="AE44" s="16" t="e">
        <f>AE43*Assms!K13</f>
        <v>#N/A</v>
      </c>
      <c r="AF44" s="16" t="e">
        <f>AF43*Assms!K13</f>
        <v>#N/A</v>
      </c>
      <c r="AG44" s="16" t="e">
        <f>AG43*Assms!K13</f>
        <v>#N/A</v>
      </c>
      <c r="AH44" s="16" t="e">
        <f>AH43*Assms!K13</f>
        <v>#N/A</v>
      </c>
      <c r="AI44" s="16" t="e">
        <f>AI43*Assms!K13</f>
        <v>#N/A</v>
      </c>
      <c r="AJ44" s="16" t="e">
        <f>AJ43*Assms!K13</f>
        <v>#N/A</v>
      </c>
      <c r="AK44" s="16" t="e">
        <f>AK43*Assms!K13</f>
        <v>#N/A</v>
      </c>
      <c r="AL44" s="16" t="e">
        <f>AL43*Assms!K13</f>
        <v>#N/A</v>
      </c>
      <c r="AM44" s="16" t="e">
        <f>AM43*Assms!K13</f>
        <v>#N/A</v>
      </c>
      <c r="AN44" s="16" t="e">
        <f>AN43*Assms!K13</f>
        <v>#N/A</v>
      </c>
      <c r="AO44" s="16" t="e">
        <f>AO43*Assms!K13</f>
        <v>#N/A</v>
      </c>
    </row>
    <row r="45" spans="1:41">
      <c r="A45" s="2" t="s">
        <v>171</v>
      </c>
      <c r="B45" s="68" t="e">
        <f>Pricing!B105*'Alt1'!$B$1/Pricing!$K$10</f>
        <v>#N/A</v>
      </c>
      <c r="C45" s="68" t="e">
        <f>Pricing!C105*'Alt1'!$B$1/Pricing!$K$10</f>
        <v>#N/A</v>
      </c>
      <c r="D45" s="68" t="e">
        <f>Pricing!D105*'Alt1'!$B$1/Pricing!$K$10</f>
        <v>#N/A</v>
      </c>
      <c r="E45" s="68" t="e">
        <f>Pricing!E105*'Alt1'!$B$1/Pricing!$K$10</f>
        <v>#N/A</v>
      </c>
      <c r="F45" s="68" t="e">
        <f>Pricing!F105*'Alt1'!$B$1/Pricing!$K$10</f>
        <v>#N/A</v>
      </c>
      <c r="G45" s="68" t="e">
        <f>Pricing!G105*'Alt1'!$B$1/Pricing!$K$10</f>
        <v>#N/A</v>
      </c>
      <c r="H45" s="68" t="e">
        <f>Pricing!H105*'Alt1'!$B$1/Pricing!$K$10</f>
        <v>#N/A</v>
      </c>
      <c r="I45" s="68" t="e">
        <f>Pricing!I105*'Alt1'!$B$1/Pricing!$K$10</f>
        <v>#N/A</v>
      </c>
      <c r="J45" s="68" t="e">
        <f>Pricing!J105*'Alt1'!$B$1/Pricing!$K$10</f>
        <v>#N/A</v>
      </c>
      <c r="K45" s="68" t="e">
        <f>Pricing!K105*'Alt1'!$B$1/Pricing!$K$10</f>
        <v>#N/A</v>
      </c>
      <c r="L45" s="68" t="e">
        <f>Pricing!L105*'Alt1'!$B$1/Pricing!$K$10</f>
        <v>#N/A</v>
      </c>
      <c r="M45" s="68" t="e">
        <f>Pricing!M105*'Alt1'!$B$1/Pricing!$K$10</f>
        <v>#N/A</v>
      </c>
      <c r="N45" s="68" t="e">
        <f>Pricing!N105*'Alt1'!$B$1/Pricing!$K$10</f>
        <v>#N/A</v>
      </c>
      <c r="O45" s="68" t="e">
        <f>Pricing!O105*'Alt1'!$B$1/Pricing!$K$10</f>
        <v>#N/A</v>
      </c>
      <c r="P45" s="68" t="e">
        <f>Pricing!P105*'Alt1'!$B$1/Pricing!$K$10</f>
        <v>#N/A</v>
      </c>
      <c r="Q45" s="68" t="e">
        <f>Pricing!Q105*'Alt1'!$B$1/Pricing!$K$10</f>
        <v>#N/A</v>
      </c>
      <c r="R45" s="68" t="e">
        <f>Pricing!R105*'Alt1'!$B$1/Pricing!$K$10</f>
        <v>#N/A</v>
      </c>
      <c r="S45" s="68" t="e">
        <f>Pricing!S105*'Alt1'!$B$1/Pricing!$K$10</f>
        <v>#N/A</v>
      </c>
      <c r="T45" s="68" t="e">
        <f>Pricing!T105*'Alt1'!$B$1/Pricing!$K$10</f>
        <v>#N/A</v>
      </c>
      <c r="U45" s="68" t="e">
        <f>Pricing!U105*'Alt1'!$B$1/Pricing!$K$10</f>
        <v>#N/A</v>
      </c>
      <c r="V45" s="68" t="e">
        <f>Pricing!V105*'Alt1'!$B$1/Pricing!$K$10</f>
        <v>#N/A</v>
      </c>
      <c r="W45" s="68" t="e">
        <f>Pricing!W105*'Alt1'!$B$1/Pricing!$K$10</f>
        <v>#N/A</v>
      </c>
      <c r="X45" s="68" t="e">
        <f>Pricing!X105*'Alt1'!$B$1/Pricing!$K$10</f>
        <v>#N/A</v>
      </c>
      <c r="Y45" s="68" t="e">
        <f>Pricing!Y105*'Alt1'!$B$1/Pricing!$K$10</f>
        <v>#N/A</v>
      </c>
      <c r="Z45" s="68" t="e">
        <f>Pricing!Z105*'Alt1'!$B$1/Pricing!$K$10</f>
        <v>#N/A</v>
      </c>
      <c r="AA45" s="68" t="e">
        <f>Pricing!AA105*'Alt1'!$B$1/Pricing!$K$10</f>
        <v>#N/A</v>
      </c>
      <c r="AB45" s="68" t="e">
        <f>Pricing!AB105*'Alt1'!$B$1/Pricing!$K$10</f>
        <v>#N/A</v>
      </c>
      <c r="AC45" s="68" t="e">
        <f>Pricing!AC105*'Alt1'!$B$1/Pricing!$K$10</f>
        <v>#N/A</v>
      </c>
      <c r="AD45" s="68" t="e">
        <f>Pricing!AD105*'Alt1'!$B$1/Pricing!$K$10</f>
        <v>#N/A</v>
      </c>
      <c r="AE45" s="68" t="e">
        <f>Pricing!AE105*'Alt1'!$B$1/Pricing!$K$10</f>
        <v>#N/A</v>
      </c>
      <c r="AF45" s="68" t="e">
        <f>Pricing!AF105*'Alt1'!$B$1/Pricing!$K$10</f>
        <v>#N/A</v>
      </c>
      <c r="AG45" s="68" t="e">
        <f>Pricing!AG105*'Alt1'!$B$1/Pricing!$K$10</f>
        <v>#N/A</v>
      </c>
      <c r="AH45" s="68" t="e">
        <f>Pricing!AH105*'Alt1'!$B$1/Pricing!$K$10</f>
        <v>#N/A</v>
      </c>
      <c r="AI45" s="68" t="e">
        <f>Pricing!AI105*'Alt1'!$B$1/Pricing!$K$10</f>
        <v>#N/A</v>
      </c>
      <c r="AJ45" s="68" t="e">
        <f>Pricing!AJ105*'Alt1'!$B$1/Pricing!$K$10</f>
        <v>#N/A</v>
      </c>
      <c r="AK45" s="68" t="e">
        <f>Pricing!AK105*'Alt1'!$B$1/Pricing!$K$10</f>
        <v>#N/A</v>
      </c>
      <c r="AL45" s="68" t="e">
        <f>Pricing!AL105*'Alt1'!$B$1/Pricing!$K$10</f>
        <v>#N/A</v>
      </c>
      <c r="AM45" s="68" t="e">
        <f>Pricing!AM105*'Alt1'!$B$1/Pricing!$K$10</f>
        <v>#N/A</v>
      </c>
      <c r="AN45" s="68" t="e">
        <f>Pricing!AN105*'Alt1'!$B$1/Pricing!$K$10</f>
        <v>#N/A</v>
      </c>
      <c r="AO45" s="68" t="e">
        <f>Pricing!AO105*'Alt1'!$B$1/Pricing!$K$10</f>
        <v>#N/A</v>
      </c>
    </row>
    <row r="46" spans="1:41" ht="15.75" thickBot="1">
      <c r="A46" s="31" t="s">
        <v>55</v>
      </c>
      <c r="B46" s="44" t="e">
        <f>B43-B44+B45</f>
        <v>#N/A</v>
      </c>
      <c r="C46" s="44" t="e">
        <f t="shared" ref="C46:AO46" si="15">C43-C44+C45</f>
        <v>#N/A</v>
      </c>
      <c r="D46" s="44" t="e">
        <f t="shared" si="15"/>
        <v>#N/A</v>
      </c>
      <c r="E46" s="44" t="e">
        <f t="shared" si="15"/>
        <v>#N/A</v>
      </c>
      <c r="F46" s="44" t="e">
        <f t="shared" si="15"/>
        <v>#N/A</v>
      </c>
      <c r="G46" s="44" t="e">
        <f t="shared" si="15"/>
        <v>#N/A</v>
      </c>
      <c r="H46" s="44" t="e">
        <f t="shared" si="15"/>
        <v>#N/A</v>
      </c>
      <c r="I46" s="44" t="e">
        <f t="shared" si="15"/>
        <v>#N/A</v>
      </c>
      <c r="J46" s="44" t="e">
        <f t="shared" si="15"/>
        <v>#N/A</v>
      </c>
      <c r="K46" s="44" t="e">
        <f t="shared" si="15"/>
        <v>#N/A</v>
      </c>
      <c r="L46" s="44" t="e">
        <f t="shared" si="15"/>
        <v>#N/A</v>
      </c>
      <c r="M46" s="44" t="e">
        <f t="shared" si="15"/>
        <v>#N/A</v>
      </c>
      <c r="N46" s="44" t="e">
        <f t="shared" si="15"/>
        <v>#N/A</v>
      </c>
      <c r="O46" s="44" t="e">
        <f t="shared" si="15"/>
        <v>#N/A</v>
      </c>
      <c r="P46" s="44" t="e">
        <f t="shared" si="15"/>
        <v>#N/A</v>
      </c>
      <c r="Q46" s="44" t="e">
        <f t="shared" si="15"/>
        <v>#N/A</v>
      </c>
      <c r="R46" s="44" t="e">
        <f t="shared" si="15"/>
        <v>#N/A</v>
      </c>
      <c r="S46" s="44" t="e">
        <f t="shared" si="15"/>
        <v>#N/A</v>
      </c>
      <c r="T46" s="44" t="e">
        <f t="shared" si="15"/>
        <v>#N/A</v>
      </c>
      <c r="U46" s="44" t="e">
        <f t="shared" si="15"/>
        <v>#N/A</v>
      </c>
      <c r="V46" s="44" t="e">
        <f t="shared" si="15"/>
        <v>#N/A</v>
      </c>
      <c r="W46" s="44" t="e">
        <f t="shared" si="15"/>
        <v>#N/A</v>
      </c>
      <c r="X46" s="44" t="e">
        <f t="shared" si="15"/>
        <v>#N/A</v>
      </c>
      <c r="Y46" s="44" t="e">
        <f t="shared" si="15"/>
        <v>#N/A</v>
      </c>
      <c r="Z46" s="44" t="e">
        <f t="shared" si="15"/>
        <v>#N/A</v>
      </c>
      <c r="AA46" s="44" t="e">
        <f t="shared" si="15"/>
        <v>#N/A</v>
      </c>
      <c r="AB46" s="44" t="e">
        <f t="shared" si="15"/>
        <v>#N/A</v>
      </c>
      <c r="AC46" s="44" t="e">
        <f t="shared" si="15"/>
        <v>#N/A</v>
      </c>
      <c r="AD46" s="44" t="e">
        <f t="shared" si="15"/>
        <v>#N/A</v>
      </c>
      <c r="AE46" s="44" t="e">
        <f t="shared" si="15"/>
        <v>#N/A</v>
      </c>
      <c r="AF46" s="44" t="e">
        <f t="shared" si="15"/>
        <v>#N/A</v>
      </c>
      <c r="AG46" s="44" t="e">
        <f t="shared" si="15"/>
        <v>#N/A</v>
      </c>
      <c r="AH46" s="44" t="e">
        <f t="shared" si="15"/>
        <v>#N/A</v>
      </c>
      <c r="AI46" s="44" t="e">
        <f t="shared" si="15"/>
        <v>#N/A</v>
      </c>
      <c r="AJ46" s="44" t="e">
        <f t="shared" si="15"/>
        <v>#N/A</v>
      </c>
      <c r="AK46" s="44" t="e">
        <f t="shared" si="15"/>
        <v>#N/A</v>
      </c>
      <c r="AL46" s="44" t="e">
        <f t="shared" si="15"/>
        <v>#N/A</v>
      </c>
      <c r="AM46" s="44" t="e">
        <f t="shared" si="15"/>
        <v>#N/A</v>
      </c>
      <c r="AN46" s="44" t="e">
        <f t="shared" si="15"/>
        <v>#N/A</v>
      </c>
      <c r="AO46" s="44" t="e">
        <f t="shared" si="15"/>
        <v>#N/A</v>
      </c>
    </row>
    <row r="47" spans="1:41" ht="15.75" thickTop="1">
      <c r="A47" s="2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4284-35E7-4DAA-9358-99DD397509A8}">
  <dimension ref="A1:AO47"/>
  <sheetViews>
    <sheetView workbookViewId="0">
      <selection activeCell="C26" sqref="C26:AO26"/>
    </sheetView>
  </sheetViews>
  <sheetFormatPr defaultColWidth="8.85546875" defaultRowHeight="15"/>
  <cols>
    <col min="1" max="1" width="37.7109375" customWidth="1"/>
    <col min="2" max="41" width="11.7109375" customWidth="1"/>
  </cols>
  <sheetData>
    <row r="1" spans="1:41" ht="15.75" thickBot="1">
      <c r="A1" s="125" t="s">
        <v>202</v>
      </c>
      <c r="B1" s="154" t="e">
        <f>Pricing!M10</f>
        <v>#N/A</v>
      </c>
      <c r="D1" s="141" t="s">
        <v>164</v>
      </c>
      <c r="E1" s="68" t="e">
        <f>NPV(Assms!K14,C35:AO35)+B35</f>
        <v>#N/A</v>
      </c>
    </row>
    <row r="2" spans="1:41" ht="15.75" thickTop="1">
      <c r="D2" s="141" t="s">
        <v>163</v>
      </c>
      <c r="E2" s="72" t="e">
        <f>NPV(Assms!K14,B46:AO46)</f>
        <v>#N/A</v>
      </c>
    </row>
    <row r="3" spans="1:41">
      <c r="A3" s="2" t="s">
        <v>5</v>
      </c>
      <c r="B3" s="78">
        <f>Pricing!M1</f>
        <v>0</v>
      </c>
      <c r="D3" s="141" t="s">
        <v>47</v>
      </c>
      <c r="E3" s="63" t="e">
        <f>E2/E1</f>
        <v>#N/A</v>
      </c>
    </row>
    <row r="4" spans="1:41">
      <c r="A4" s="2" t="s">
        <v>7</v>
      </c>
      <c r="B4" s="78">
        <f>Pricing!M2</f>
        <v>22</v>
      </c>
      <c r="C4" s="134"/>
    </row>
    <row r="5" spans="1:41">
      <c r="A5" s="2" t="s">
        <v>8</v>
      </c>
      <c r="B5" s="78">
        <f>Pricing!M3</f>
        <v>0</v>
      </c>
      <c r="C5" s="149"/>
    </row>
    <row r="7" spans="1:41">
      <c r="A7" s="2" t="s">
        <v>0</v>
      </c>
      <c r="B7" s="2">
        <v>1</v>
      </c>
      <c r="C7" s="2">
        <f t="shared" ref="C7:AO7" si="0">B7+1</f>
        <v>2</v>
      </c>
      <c r="D7" s="2">
        <f t="shared" si="0"/>
        <v>3</v>
      </c>
      <c r="E7" s="2">
        <f t="shared" si="0"/>
        <v>4</v>
      </c>
      <c r="F7" s="2">
        <f t="shared" si="0"/>
        <v>5</v>
      </c>
      <c r="G7" s="2">
        <f t="shared" si="0"/>
        <v>6</v>
      </c>
      <c r="H7" s="2">
        <f t="shared" si="0"/>
        <v>7</v>
      </c>
      <c r="I7" s="2">
        <f t="shared" si="0"/>
        <v>8</v>
      </c>
      <c r="J7" s="2">
        <f t="shared" si="0"/>
        <v>9</v>
      </c>
      <c r="K7" s="2">
        <f t="shared" si="0"/>
        <v>10</v>
      </c>
      <c r="L7" s="2">
        <f t="shared" si="0"/>
        <v>11</v>
      </c>
      <c r="M7" s="2">
        <f t="shared" si="0"/>
        <v>12</v>
      </c>
      <c r="N7" s="2">
        <f t="shared" si="0"/>
        <v>13</v>
      </c>
      <c r="O7" s="2">
        <f t="shared" si="0"/>
        <v>14</v>
      </c>
      <c r="P7" s="2">
        <f t="shared" si="0"/>
        <v>15</v>
      </c>
      <c r="Q7" s="2">
        <f t="shared" si="0"/>
        <v>16</v>
      </c>
      <c r="R7" s="2">
        <f t="shared" si="0"/>
        <v>17</v>
      </c>
      <c r="S7" s="2">
        <f t="shared" si="0"/>
        <v>18</v>
      </c>
      <c r="T7" s="2">
        <f t="shared" si="0"/>
        <v>19</v>
      </c>
      <c r="U7" s="2">
        <f t="shared" si="0"/>
        <v>20</v>
      </c>
      <c r="V7" s="2">
        <f t="shared" si="0"/>
        <v>21</v>
      </c>
      <c r="W7" s="2">
        <f t="shared" si="0"/>
        <v>22</v>
      </c>
      <c r="X7" s="2">
        <f t="shared" si="0"/>
        <v>23</v>
      </c>
      <c r="Y7" s="2">
        <f t="shared" si="0"/>
        <v>24</v>
      </c>
      <c r="Z7" s="2">
        <f t="shared" si="0"/>
        <v>25</v>
      </c>
      <c r="AA7" s="2">
        <f t="shared" si="0"/>
        <v>26</v>
      </c>
      <c r="AB7" s="2">
        <f t="shared" si="0"/>
        <v>27</v>
      </c>
      <c r="AC7" s="2">
        <f t="shared" si="0"/>
        <v>28</v>
      </c>
      <c r="AD7" s="2">
        <f t="shared" si="0"/>
        <v>29</v>
      </c>
      <c r="AE7" s="2">
        <f t="shared" si="0"/>
        <v>30</v>
      </c>
      <c r="AF7" s="2">
        <f t="shared" si="0"/>
        <v>31</v>
      </c>
      <c r="AG7" s="2">
        <f t="shared" si="0"/>
        <v>32</v>
      </c>
      <c r="AH7" s="2">
        <f t="shared" si="0"/>
        <v>33</v>
      </c>
      <c r="AI7" s="2">
        <f t="shared" si="0"/>
        <v>34</v>
      </c>
      <c r="AJ7" s="2">
        <f t="shared" si="0"/>
        <v>35</v>
      </c>
      <c r="AK7" s="2">
        <f t="shared" si="0"/>
        <v>36</v>
      </c>
      <c r="AL7" s="2">
        <f t="shared" si="0"/>
        <v>37</v>
      </c>
      <c r="AM7" s="2">
        <f t="shared" si="0"/>
        <v>38</v>
      </c>
      <c r="AN7" s="2">
        <f t="shared" si="0"/>
        <v>39</v>
      </c>
      <c r="AO7" s="2">
        <f t="shared" si="0"/>
        <v>40</v>
      </c>
    </row>
    <row r="8" spans="1:41">
      <c r="A8" s="2" t="s">
        <v>13</v>
      </c>
      <c r="B8" s="2">
        <f>Pricing!B36</f>
        <v>0</v>
      </c>
      <c r="C8" s="2">
        <f>Pricing!C36</f>
        <v>1</v>
      </c>
      <c r="D8" s="2">
        <f>Pricing!D36</f>
        <v>2</v>
      </c>
      <c r="E8" s="2">
        <f>Pricing!E36</f>
        <v>3</v>
      </c>
      <c r="F8" s="2">
        <f>Pricing!F36</f>
        <v>4</v>
      </c>
      <c r="G8" s="2">
        <f>Pricing!G36</f>
        <v>5</v>
      </c>
      <c r="H8" s="2">
        <f>Pricing!H36</f>
        <v>6</v>
      </c>
      <c r="I8" s="2">
        <f>Pricing!I36</f>
        <v>7</v>
      </c>
      <c r="J8" s="2">
        <f>Pricing!J36</f>
        <v>8</v>
      </c>
      <c r="K8" s="2">
        <f>Pricing!K36</f>
        <v>9</v>
      </c>
      <c r="L8" s="2">
        <f>Pricing!L36</f>
        <v>10</v>
      </c>
      <c r="M8" s="2">
        <f>Pricing!M36</f>
        <v>11</v>
      </c>
      <c r="N8" s="2">
        <f>Pricing!N36</f>
        <v>12</v>
      </c>
      <c r="O8" s="2">
        <f>Pricing!O36</f>
        <v>13</v>
      </c>
      <c r="P8" s="2">
        <f>Pricing!P36</f>
        <v>14</v>
      </c>
      <c r="Q8" s="2">
        <f>Pricing!Q36</f>
        <v>15</v>
      </c>
      <c r="R8" s="2">
        <f>Pricing!R36</f>
        <v>16</v>
      </c>
      <c r="S8" s="2">
        <f>Pricing!S36</f>
        <v>17</v>
      </c>
      <c r="T8" s="2">
        <f>Pricing!T36</f>
        <v>18</v>
      </c>
      <c r="U8" s="2">
        <f>Pricing!U36</f>
        <v>19</v>
      </c>
      <c r="V8" s="2">
        <f>Pricing!V36</f>
        <v>20</v>
      </c>
      <c r="W8" s="2">
        <f>Pricing!W36</f>
        <v>21</v>
      </c>
      <c r="X8" s="2">
        <f>Pricing!X36</f>
        <v>22</v>
      </c>
      <c r="Y8" s="2">
        <f>Pricing!Y36</f>
        <v>23</v>
      </c>
      <c r="Z8" s="2">
        <f>Pricing!Z36</f>
        <v>24</v>
      </c>
      <c r="AA8" s="2">
        <f>Pricing!AA36</f>
        <v>25</v>
      </c>
      <c r="AB8" s="2">
        <f>Pricing!AB36</f>
        <v>26</v>
      </c>
      <c r="AC8" s="2">
        <f>Pricing!AC36</f>
        <v>27</v>
      </c>
      <c r="AD8" s="2">
        <f>Pricing!AD36</f>
        <v>28</v>
      </c>
      <c r="AE8" s="2">
        <f>Pricing!AE36</f>
        <v>29</v>
      </c>
      <c r="AF8" s="2">
        <f>Pricing!AF36</f>
        <v>30</v>
      </c>
      <c r="AG8" s="2">
        <f>Pricing!AG36</f>
        <v>31</v>
      </c>
      <c r="AH8" s="2">
        <f>Pricing!AH36</f>
        <v>32</v>
      </c>
      <c r="AI8" s="2">
        <f>Pricing!AI36</f>
        <v>33</v>
      </c>
      <c r="AJ8" s="2">
        <f>Pricing!AJ36</f>
        <v>34</v>
      </c>
      <c r="AK8" s="2">
        <f>Pricing!AK36</f>
        <v>35</v>
      </c>
      <c r="AL8" s="2">
        <f>Pricing!AL36</f>
        <v>36</v>
      </c>
      <c r="AM8" s="2">
        <f>Pricing!AM36</f>
        <v>37</v>
      </c>
      <c r="AN8" s="2">
        <f>Pricing!AN36</f>
        <v>38</v>
      </c>
      <c r="AO8" s="2">
        <f>Pricing!AO36</f>
        <v>39</v>
      </c>
    </row>
    <row r="9" spans="1:41">
      <c r="A9" s="2" t="s">
        <v>14</v>
      </c>
      <c r="B9">
        <f>Pricing!B37</f>
        <v>1</v>
      </c>
      <c r="C9">
        <f>Pricing!C37</f>
        <v>1</v>
      </c>
      <c r="D9">
        <f>Pricing!D37</f>
        <v>1</v>
      </c>
      <c r="E9">
        <f>Pricing!E37</f>
        <v>1</v>
      </c>
      <c r="F9">
        <f>Pricing!F37</f>
        <v>1</v>
      </c>
      <c r="G9">
        <f>Pricing!G37</f>
        <v>1</v>
      </c>
      <c r="H9">
        <f>Pricing!H37</f>
        <v>1</v>
      </c>
      <c r="I9">
        <f>Pricing!I37</f>
        <v>1</v>
      </c>
      <c r="J9">
        <f>Pricing!J37</f>
        <v>1</v>
      </c>
      <c r="K9">
        <f>Pricing!K37</f>
        <v>1</v>
      </c>
      <c r="L9">
        <f>Pricing!L37</f>
        <v>1</v>
      </c>
      <c r="M9">
        <f>Pricing!M37</f>
        <v>1</v>
      </c>
      <c r="N9">
        <f>Pricing!N37</f>
        <v>1</v>
      </c>
      <c r="O9">
        <f>Pricing!O37</f>
        <v>1</v>
      </c>
      <c r="P9">
        <f>Pricing!P37</f>
        <v>1</v>
      </c>
      <c r="Q9">
        <f>Pricing!Q37</f>
        <v>1</v>
      </c>
      <c r="R9">
        <f>Pricing!R37</f>
        <v>1</v>
      </c>
      <c r="S9">
        <f>Pricing!S37</f>
        <v>1</v>
      </c>
      <c r="T9">
        <f>Pricing!T37</f>
        <v>1</v>
      </c>
      <c r="U9">
        <f>Pricing!U37</f>
        <v>1</v>
      </c>
      <c r="V9">
        <f>Pricing!V37</f>
        <v>1</v>
      </c>
      <c r="W9">
        <f>Pricing!W37</f>
        <v>1</v>
      </c>
      <c r="X9">
        <f>Pricing!X37</f>
        <v>1</v>
      </c>
      <c r="Y9">
        <f>Pricing!Y37</f>
        <v>0</v>
      </c>
      <c r="Z9">
        <f>Pricing!Z37</f>
        <v>0</v>
      </c>
      <c r="AA9">
        <f>Pricing!AA37</f>
        <v>0</v>
      </c>
      <c r="AB9">
        <f>Pricing!AB37</f>
        <v>0</v>
      </c>
      <c r="AC9">
        <f>Pricing!AC37</f>
        <v>0</v>
      </c>
      <c r="AD9">
        <f>Pricing!AD37</f>
        <v>0</v>
      </c>
      <c r="AE9">
        <f>Pricing!AE37</f>
        <v>0</v>
      </c>
      <c r="AF9">
        <f>Pricing!AF37</f>
        <v>0</v>
      </c>
      <c r="AG9">
        <f>Pricing!AG37</f>
        <v>0</v>
      </c>
      <c r="AH9">
        <f>Pricing!AH37</f>
        <v>0</v>
      </c>
      <c r="AI9">
        <f>Pricing!AI37</f>
        <v>0</v>
      </c>
      <c r="AJ9">
        <f>Pricing!AJ37</f>
        <v>0</v>
      </c>
      <c r="AK9">
        <f>Pricing!AK37</f>
        <v>0</v>
      </c>
      <c r="AL9">
        <f>Pricing!AL37</f>
        <v>0</v>
      </c>
      <c r="AM9">
        <f>Pricing!AM37</f>
        <v>0</v>
      </c>
      <c r="AN9">
        <f>Pricing!AN37</f>
        <v>0</v>
      </c>
      <c r="AO9">
        <f>Pricing!AO37</f>
        <v>0</v>
      </c>
    </row>
    <row r="10" spans="1:41">
      <c r="A10" s="2" t="s">
        <v>15</v>
      </c>
      <c r="B10" s="10">
        <v>1</v>
      </c>
      <c r="C10" s="10">
        <f>B10*(1+Assms!C23)</f>
        <v>1.02</v>
      </c>
      <c r="D10" s="10">
        <f>C10*(1+Assms!C23)</f>
        <v>1.0404</v>
      </c>
      <c r="E10" s="10">
        <f>D10*(1+Assms!C23)</f>
        <v>1.0612079999999999</v>
      </c>
      <c r="F10" s="10">
        <f>E10*(1+Assms!C23)</f>
        <v>1.08243216</v>
      </c>
      <c r="G10" s="10">
        <f>F10*(1+Assms!C23)</f>
        <v>1.1040808032</v>
      </c>
      <c r="H10" s="10">
        <f>G10*(1+Assms!C23)</f>
        <v>1.1261624192640001</v>
      </c>
      <c r="I10" s="10">
        <f>H10*(1+Assms!C23)</f>
        <v>1.14868566764928</v>
      </c>
      <c r="J10" s="10">
        <f>I10*(1+Assms!C23)</f>
        <v>1.1716593810022657</v>
      </c>
      <c r="K10" s="10">
        <f>J10*(1+Assms!C23)</f>
        <v>1.1950925686223111</v>
      </c>
      <c r="L10" s="10">
        <f>K10*(1+Assms!C23)</f>
        <v>1.2189944199947573</v>
      </c>
      <c r="M10" s="10">
        <f>L10*(1+Assms!C23)</f>
        <v>1.2433743083946525</v>
      </c>
      <c r="N10" s="10">
        <f>M10*(1+Assms!C23)</f>
        <v>1.2682417945625455</v>
      </c>
      <c r="O10" s="10">
        <f>N10*(1+Assms!C23)</f>
        <v>1.2936066304537963</v>
      </c>
      <c r="P10" s="10">
        <f>O10*(1+Assms!C23)</f>
        <v>1.3194787630628724</v>
      </c>
      <c r="Q10" s="10">
        <f>P10*(1+Assms!C23)</f>
        <v>1.3458683383241299</v>
      </c>
      <c r="R10" s="10">
        <f>Q10*(1+Assms!C23)</f>
        <v>1.3727857050906125</v>
      </c>
      <c r="S10" s="10">
        <f>R10*(1+Assms!C23)</f>
        <v>1.4002414191924248</v>
      </c>
      <c r="T10" s="10">
        <f>S10*(1+Assms!C23)</f>
        <v>1.4282462475762734</v>
      </c>
      <c r="U10" s="10">
        <f>T10*(1+Assms!C23)</f>
        <v>1.4568111725277988</v>
      </c>
      <c r="V10" s="10">
        <f>U10*(1+Assms!C23)</f>
        <v>1.4859473959783549</v>
      </c>
      <c r="W10" s="10">
        <f>V10*(1+Assms!C23)</f>
        <v>1.5156663438979221</v>
      </c>
      <c r="X10" s="10">
        <f>W10*(1+Assms!C23)</f>
        <v>1.5459796707758806</v>
      </c>
      <c r="Y10" s="10">
        <f>X10*(1+Assms!C23)</f>
        <v>1.5768992641913981</v>
      </c>
      <c r="Z10" s="10">
        <f>Y10*(1+Assms!C23)</f>
        <v>1.6084372494752261</v>
      </c>
      <c r="AA10" s="10">
        <f>Z10*(1+Assms!C23)</f>
        <v>1.6406059944647307</v>
      </c>
      <c r="AB10" s="10">
        <f>AA10*(1+Assms!C23)</f>
        <v>1.6734181143540252</v>
      </c>
      <c r="AC10" s="10">
        <f>AB10*(1+Assms!C23)</f>
        <v>1.7068864766411058</v>
      </c>
      <c r="AD10" s="10">
        <f>AC10*(1+Assms!C23)</f>
        <v>1.7410242061739281</v>
      </c>
      <c r="AE10" s="10">
        <f>AD10*(1+Assms!C23)</f>
        <v>1.7758446902974065</v>
      </c>
      <c r="AF10" s="10">
        <f>AE10*(1+Assms!C23)</f>
        <v>1.8113615841033548</v>
      </c>
      <c r="AG10" s="10">
        <f>AF10*(1+Assms!C23)</f>
        <v>1.8475888157854219</v>
      </c>
      <c r="AH10" s="10">
        <f>AG10*(1+Assms!C23)</f>
        <v>1.8845405921011305</v>
      </c>
      <c r="AI10" s="10">
        <f>AH10*(1+Assms!C23)</f>
        <v>1.9222314039431532</v>
      </c>
      <c r="AJ10" s="10">
        <f>AI10*(1+Assms!C23)</f>
        <v>1.9606760320220162</v>
      </c>
      <c r="AK10" s="10">
        <f>AJ10*(1+Assms!C23)</f>
        <v>1.9998895526624565</v>
      </c>
      <c r="AL10" s="10">
        <f>AK10*(1+Assms!C23)</f>
        <v>2.0398873437157055</v>
      </c>
      <c r="AM10" s="10">
        <f>AL10*(1+Assms!C23)</f>
        <v>2.0806850905900198</v>
      </c>
      <c r="AN10" s="10">
        <f>AM10*(1+Assms!C23)</f>
        <v>2.1222987924018204</v>
      </c>
      <c r="AO10" s="10">
        <f>AN10*(1+Assms!C23)</f>
        <v>2.1647447682498568</v>
      </c>
    </row>
    <row r="11" spans="1:41">
      <c r="A11" s="2" t="s">
        <v>16</v>
      </c>
      <c r="B11" s="30" t="e">
        <f>Pricing!B42</f>
        <v>#N/A</v>
      </c>
      <c r="C11" s="30" t="e">
        <f>Pricing!C42</f>
        <v>#N/A</v>
      </c>
      <c r="D11" s="30" t="e">
        <f>Pricing!D42</f>
        <v>#N/A</v>
      </c>
      <c r="E11" s="30" t="e">
        <f>Pricing!E42</f>
        <v>#N/A</v>
      </c>
      <c r="F11" s="30" t="e">
        <f>Pricing!F42</f>
        <v>#N/A</v>
      </c>
      <c r="G11" s="30" t="e">
        <f>Pricing!G42</f>
        <v>#N/A</v>
      </c>
      <c r="H11" s="30" t="e">
        <f>Pricing!H42</f>
        <v>#N/A</v>
      </c>
      <c r="I11" s="30" t="e">
        <f>Pricing!I42</f>
        <v>#N/A</v>
      </c>
      <c r="J11" s="30" t="e">
        <f>Pricing!J42</f>
        <v>#N/A</v>
      </c>
      <c r="K11" s="30" t="e">
        <f>Pricing!K42</f>
        <v>#N/A</v>
      </c>
      <c r="L11" s="30" t="e">
        <f>Pricing!L42</f>
        <v>#N/A</v>
      </c>
      <c r="M11" s="30" t="e">
        <f>Pricing!M42</f>
        <v>#N/A</v>
      </c>
      <c r="N11" s="30" t="e">
        <f>Pricing!N42</f>
        <v>#N/A</v>
      </c>
      <c r="O11" s="30" t="e">
        <f>Pricing!O42</f>
        <v>#N/A</v>
      </c>
      <c r="P11" s="30" t="e">
        <f>Pricing!P42</f>
        <v>#N/A</v>
      </c>
      <c r="Q11" s="30" t="e">
        <f>Pricing!Q42</f>
        <v>#N/A</v>
      </c>
      <c r="R11" s="30" t="e">
        <f>Pricing!R42</f>
        <v>#N/A</v>
      </c>
      <c r="S11" s="30" t="e">
        <f>Pricing!S42</f>
        <v>#N/A</v>
      </c>
      <c r="T11" s="30" t="e">
        <f>Pricing!T42</f>
        <v>#N/A</v>
      </c>
      <c r="U11" s="30" t="e">
        <f>Pricing!U42</f>
        <v>#N/A</v>
      </c>
      <c r="V11" s="30" t="e">
        <f>Pricing!V42</f>
        <v>#N/A</v>
      </c>
      <c r="W11" s="30" t="e">
        <f>Pricing!W42</f>
        <v>#N/A</v>
      </c>
      <c r="X11" s="30" t="e">
        <f>Pricing!X42</f>
        <v>#N/A</v>
      </c>
      <c r="Y11" s="30" t="e">
        <f>Pricing!Y42</f>
        <v>#N/A</v>
      </c>
      <c r="Z11" s="30" t="e">
        <f>Pricing!Z42</f>
        <v>#N/A</v>
      </c>
      <c r="AA11" s="30" t="e">
        <f>Pricing!AA42</f>
        <v>#N/A</v>
      </c>
      <c r="AB11" s="30" t="e">
        <f>Pricing!AB42</f>
        <v>#N/A</v>
      </c>
      <c r="AC11" s="30" t="e">
        <f>Pricing!AC42</f>
        <v>#N/A</v>
      </c>
      <c r="AD11" s="30" t="e">
        <f>Pricing!AD42</f>
        <v>#N/A</v>
      </c>
      <c r="AE11" s="30" t="e">
        <f>Pricing!AE42</f>
        <v>#N/A</v>
      </c>
      <c r="AF11" s="30" t="e">
        <f>Pricing!AF42</f>
        <v>#N/A</v>
      </c>
      <c r="AG11" s="30" t="e">
        <f>Pricing!AG42</f>
        <v>#N/A</v>
      </c>
      <c r="AH11" s="30" t="e">
        <f>Pricing!AH42</f>
        <v>#N/A</v>
      </c>
      <c r="AI11" s="30" t="e">
        <f>Pricing!AI42</f>
        <v>#N/A</v>
      </c>
      <c r="AJ11" s="30" t="e">
        <f>Pricing!AJ42</f>
        <v>#N/A</v>
      </c>
      <c r="AK11" s="30" t="e">
        <f>Pricing!AK42</f>
        <v>#N/A</v>
      </c>
      <c r="AL11" s="30" t="e">
        <f>Pricing!AL42</f>
        <v>#N/A</v>
      </c>
      <c r="AM11" s="30" t="e">
        <f>Pricing!AM42</f>
        <v>#N/A</v>
      </c>
      <c r="AN11" s="30" t="e">
        <f>Pricing!AN42</f>
        <v>#N/A</v>
      </c>
      <c r="AO11" s="30" t="e">
        <f>Pricing!AO42</f>
        <v>#N/A</v>
      </c>
    </row>
    <row r="12" spans="1:41">
      <c r="A12" s="158" t="s">
        <v>303</v>
      </c>
      <c r="B12" s="129">
        <f>Pricing!B59</f>
        <v>0.04</v>
      </c>
      <c r="C12" s="129">
        <f>Pricing!C59</f>
        <v>0.05</v>
      </c>
      <c r="D12" s="129">
        <f>Pricing!D59</f>
        <v>0.05</v>
      </c>
      <c r="E12" s="129">
        <f>Pricing!E59</f>
        <v>0.04</v>
      </c>
      <c r="F12" s="129">
        <f>Pricing!F59</f>
        <v>0.04</v>
      </c>
      <c r="G12" s="129">
        <f>Pricing!G59</f>
        <v>0.04</v>
      </c>
      <c r="H12" s="129">
        <f>Pricing!H59</f>
        <v>0.03</v>
      </c>
      <c r="I12" s="129">
        <f>Pricing!I59</f>
        <v>0.03</v>
      </c>
      <c r="J12" s="129">
        <f>Pricing!J59</f>
        <v>0.03</v>
      </c>
      <c r="K12" s="129">
        <f>Pricing!K59</f>
        <v>0.02</v>
      </c>
      <c r="L12" s="129">
        <f>Pricing!L59</f>
        <v>0.02</v>
      </c>
      <c r="M12" s="129">
        <f>Pricing!M59</f>
        <v>0.02</v>
      </c>
      <c r="N12" s="129">
        <f>Pricing!N59</f>
        <v>0.02</v>
      </c>
      <c r="O12" s="129">
        <f>Pricing!O59</f>
        <v>0.02</v>
      </c>
      <c r="P12" s="129">
        <f>Pricing!P59</f>
        <v>0.02</v>
      </c>
      <c r="Q12" s="129">
        <f>Pricing!Q59</f>
        <v>0.02</v>
      </c>
      <c r="R12" s="129">
        <f>Pricing!R59</f>
        <v>0.02</v>
      </c>
      <c r="S12" s="129">
        <f>Pricing!S59</f>
        <v>0.02</v>
      </c>
      <c r="T12" s="129">
        <f>Pricing!T59</f>
        <v>0.03</v>
      </c>
      <c r="U12" s="129">
        <f>Pricing!U59</f>
        <v>0.03</v>
      </c>
      <c r="V12" s="129">
        <f>Pricing!V59</f>
        <v>0.03</v>
      </c>
      <c r="W12" s="129">
        <f>Pricing!W59</f>
        <v>0.03</v>
      </c>
      <c r="X12" s="129">
        <f>Pricing!X59</f>
        <v>0.03</v>
      </c>
      <c r="Y12" s="129">
        <f>Pricing!Y59</f>
        <v>0.03</v>
      </c>
      <c r="Z12" s="129">
        <f>Pricing!Z59</f>
        <v>0.03</v>
      </c>
      <c r="AA12" s="129">
        <f>Pricing!AA59</f>
        <v>0.03</v>
      </c>
      <c r="AB12" s="129">
        <f>Pricing!AB59</f>
        <v>0.03</v>
      </c>
      <c r="AC12" s="129">
        <f>Pricing!AC59</f>
        <v>0.02</v>
      </c>
      <c r="AD12" s="129">
        <f>Pricing!AD59</f>
        <v>0.02</v>
      </c>
      <c r="AE12" s="129">
        <f>Pricing!AE59</f>
        <v>0.02</v>
      </c>
      <c r="AF12" s="129">
        <f>Pricing!AF59</f>
        <v>0.02</v>
      </c>
      <c r="AG12" s="129">
        <f>Pricing!AG59</f>
        <v>0.02</v>
      </c>
      <c r="AH12" s="129">
        <f>Pricing!AH59</f>
        <v>0.02</v>
      </c>
      <c r="AI12" s="129">
        <f>Pricing!AI59</f>
        <v>0.02</v>
      </c>
      <c r="AJ12" s="129">
        <f>Pricing!AJ59</f>
        <v>0.02</v>
      </c>
      <c r="AK12" s="129">
        <f>Pricing!AK59</f>
        <v>0.02</v>
      </c>
      <c r="AL12" s="129">
        <f>Pricing!AL59</f>
        <v>0.02</v>
      </c>
      <c r="AM12" s="129">
        <f>Pricing!AM59</f>
        <v>0.02</v>
      </c>
      <c r="AN12" s="129">
        <f>Pricing!AN59</f>
        <v>0.02</v>
      </c>
      <c r="AO12" s="129">
        <f>Pricing!AO59</f>
        <v>0.02</v>
      </c>
    </row>
    <row r="13" spans="1:41">
      <c r="A13" s="84" t="s">
        <v>112</v>
      </c>
      <c r="B13" s="23">
        <v>1</v>
      </c>
      <c r="C13" s="23" t="e">
        <f t="shared" ref="C13:AO13" si="1">B13*(1-B12-B11)</f>
        <v>#N/A</v>
      </c>
      <c r="D13" s="23" t="e">
        <f t="shared" si="1"/>
        <v>#N/A</v>
      </c>
      <c r="E13" s="23" t="e">
        <f t="shared" si="1"/>
        <v>#N/A</v>
      </c>
      <c r="F13" s="23" t="e">
        <f t="shared" si="1"/>
        <v>#N/A</v>
      </c>
      <c r="G13" s="23" t="e">
        <f t="shared" si="1"/>
        <v>#N/A</v>
      </c>
      <c r="H13" s="23" t="e">
        <f t="shared" si="1"/>
        <v>#N/A</v>
      </c>
      <c r="I13" s="23" t="e">
        <f t="shared" si="1"/>
        <v>#N/A</v>
      </c>
      <c r="J13" s="23" t="e">
        <f t="shared" si="1"/>
        <v>#N/A</v>
      </c>
      <c r="K13" s="23" t="e">
        <f t="shared" si="1"/>
        <v>#N/A</v>
      </c>
      <c r="L13" s="23" t="e">
        <f t="shared" si="1"/>
        <v>#N/A</v>
      </c>
      <c r="M13" s="23" t="e">
        <f t="shared" si="1"/>
        <v>#N/A</v>
      </c>
      <c r="N13" s="23" t="e">
        <f t="shared" si="1"/>
        <v>#N/A</v>
      </c>
      <c r="O13" s="23" t="e">
        <f t="shared" si="1"/>
        <v>#N/A</v>
      </c>
      <c r="P13" s="23" t="e">
        <f t="shared" si="1"/>
        <v>#N/A</v>
      </c>
      <c r="Q13" s="23" t="e">
        <f t="shared" si="1"/>
        <v>#N/A</v>
      </c>
      <c r="R13" s="23" t="e">
        <f t="shared" si="1"/>
        <v>#N/A</v>
      </c>
      <c r="S13" s="23" t="e">
        <f t="shared" si="1"/>
        <v>#N/A</v>
      </c>
      <c r="T13" s="23" t="e">
        <f t="shared" si="1"/>
        <v>#N/A</v>
      </c>
      <c r="U13" s="23" t="e">
        <f t="shared" si="1"/>
        <v>#N/A</v>
      </c>
      <c r="V13" s="23" t="e">
        <f t="shared" si="1"/>
        <v>#N/A</v>
      </c>
      <c r="W13" s="23" t="e">
        <f t="shared" si="1"/>
        <v>#N/A</v>
      </c>
      <c r="X13" s="23" t="e">
        <f t="shared" si="1"/>
        <v>#N/A</v>
      </c>
      <c r="Y13" s="23" t="e">
        <f t="shared" si="1"/>
        <v>#N/A</v>
      </c>
      <c r="Z13" s="23" t="e">
        <f t="shared" si="1"/>
        <v>#N/A</v>
      </c>
      <c r="AA13" s="23" t="e">
        <f t="shared" si="1"/>
        <v>#N/A</v>
      </c>
      <c r="AB13" s="23" t="e">
        <f t="shared" si="1"/>
        <v>#N/A</v>
      </c>
      <c r="AC13" s="23" t="e">
        <f t="shared" si="1"/>
        <v>#N/A</v>
      </c>
      <c r="AD13" s="23" t="e">
        <f t="shared" si="1"/>
        <v>#N/A</v>
      </c>
      <c r="AE13" s="23" t="e">
        <f t="shared" si="1"/>
        <v>#N/A</v>
      </c>
      <c r="AF13" s="23" t="e">
        <f t="shared" si="1"/>
        <v>#N/A</v>
      </c>
      <c r="AG13" s="23" t="e">
        <f t="shared" si="1"/>
        <v>#N/A</v>
      </c>
      <c r="AH13" s="23" t="e">
        <f t="shared" si="1"/>
        <v>#N/A</v>
      </c>
      <c r="AI13" s="23" t="e">
        <f t="shared" si="1"/>
        <v>#N/A</v>
      </c>
      <c r="AJ13" s="23" t="e">
        <f t="shared" si="1"/>
        <v>#N/A</v>
      </c>
      <c r="AK13" s="23" t="e">
        <f t="shared" si="1"/>
        <v>#N/A</v>
      </c>
      <c r="AL13" s="23" t="e">
        <f t="shared" si="1"/>
        <v>#N/A</v>
      </c>
      <c r="AM13" s="23" t="e">
        <f t="shared" si="1"/>
        <v>#N/A</v>
      </c>
      <c r="AN13" s="23" t="e">
        <f t="shared" si="1"/>
        <v>#N/A</v>
      </c>
      <c r="AO13" s="23" t="e">
        <f t="shared" si="1"/>
        <v>#N/A</v>
      </c>
    </row>
    <row r="14" spans="1:41">
      <c r="A14" s="84" t="s">
        <v>113</v>
      </c>
      <c r="B14" s="23">
        <f t="shared" ref="B14:AO14" si="2">IF(B9=1,B13,0)</f>
        <v>1</v>
      </c>
      <c r="C14" s="23" t="e">
        <f t="shared" si="2"/>
        <v>#N/A</v>
      </c>
      <c r="D14" s="23" t="e">
        <f t="shared" si="2"/>
        <v>#N/A</v>
      </c>
      <c r="E14" s="23" t="e">
        <f t="shared" si="2"/>
        <v>#N/A</v>
      </c>
      <c r="F14" s="23" t="e">
        <f t="shared" si="2"/>
        <v>#N/A</v>
      </c>
      <c r="G14" s="23" t="e">
        <f t="shared" si="2"/>
        <v>#N/A</v>
      </c>
      <c r="H14" s="23" t="e">
        <f t="shared" si="2"/>
        <v>#N/A</v>
      </c>
      <c r="I14" s="23" t="e">
        <f t="shared" si="2"/>
        <v>#N/A</v>
      </c>
      <c r="J14" s="23" t="e">
        <f t="shared" si="2"/>
        <v>#N/A</v>
      </c>
      <c r="K14" s="23" t="e">
        <f t="shared" si="2"/>
        <v>#N/A</v>
      </c>
      <c r="L14" s="23" t="e">
        <f t="shared" si="2"/>
        <v>#N/A</v>
      </c>
      <c r="M14" s="23" t="e">
        <f t="shared" si="2"/>
        <v>#N/A</v>
      </c>
      <c r="N14" s="23" t="e">
        <f t="shared" si="2"/>
        <v>#N/A</v>
      </c>
      <c r="O14" s="23" t="e">
        <f t="shared" si="2"/>
        <v>#N/A</v>
      </c>
      <c r="P14" s="23" t="e">
        <f t="shared" si="2"/>
        <v>#N/A</v>
      </c>
      <c r="Q14" s="23" t="e">
        <f t="shared" si="2"/>
        <v>#N/A</v>
      </c>
      <c r="R14" s="23" t="e">
        <f t="shared" si="2"/>
        <v>#N/A</v>
      </c>
      <c r="S14" s="23" t="e">
        <f t="shared" si="2"/>
        <v>#N/A</v>
      </c>
      <c r="T14" s="23" t="e">
        <f t="shared" si="2"/>
        <v>#N/A</v>
      </c>
      <c r="U14" s="23" t="e">
        <f t="shared" si="2"/>
        <v>#N/A</v>
      </c>
      <c r="V14" s="23" t="e">
        <f t="shared" si="2"/>
        <v>#N/A</v>
      </c>
      <c r="W14" s="23" t="e">
        <f t="shared" si="2"/>
        <v>#N/A</v>
      </c>
      <c r="X14" s="23" t="e">
        <f t="shared" si="2"/>
        <v>#N/A</v>
      </c>
      <c r="Y14" s="23">
        <f t="shared" si="2"/>
        <v>0</v>
      </c>
      <c r="Z14" s="23">
        <f t="shared" si="2"/>
        <v>0</v>
      </c>
      <c r="AA14" s="23">
        <f t="shared" si="2"/>
        <v>0</v>
      </c>
      <c r="AB14" s="23">
        <f t="shared" si="2"/>
        <v>0</v>
      </c>
      <c r="AC14" s="23">
        <f t="shared" si="2"/>
        <v>0</v>
      </c>
      <c r="AD14" s="23">
        <f t="shared" si="2"/>
        <v>0</v>
      </c>
      <c r="AE14" s="23">
        <f t="shared" si="2"/>
        <v>0</v>
      </c>
      <c r="AF14" s="23">
        <f t="shared" si="2"/>
        <v>0</v>
      </c>
      <c r="AG14" s="23">
        <f t="shared" si="2"/>
        <v>0</v>
      </c>
      <c r="AH14" s="23">
        <f t="shared" si="2"/>
        <v>0</v>
      </c>
      <c r="AI14" s="23">
        <f t="shared" si="2"/>
        <v>0</v>
      </c>
      <c r="AJ14" s="23">
        <f t="shared" si="2"/>
        <v>0</v>
      </c>
      <c r="AK14" s="23">
        <f t="shared" si="2"/>
        <v>0</v>
      </c>
      <c r="AL14" s="23">
        <f t="shared" si="2"/>
        <v>0</v>
      </c>
      <c r="AM14" s="23">
        <f t="shared" si="2"/>
        <v>0</v>
      </c>
      <c r="AN14" s="23">
        <f t="shared" si="2"/>
        <v>0</v>
      </c>
      <c r="AO14" s="23">
        <f t="shared" si="2"/>
        <v>0</v>
      </c>
    </row>
    <row r="15" spans="1:41">
      <c r="A15" s="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1:41">
      <c r="A16" t="s">
        <v>26</v>
      </c>
      <c r="B16" s="11">
        <f>Pricing!B39</f>
        <v>842000</v>
      </c>
      <c r="C16" s="11">
        <f>Pricing!C39</f>
        <v>837000</v>
      </c>
      <c r="D16" s="11">
        <f>Pricing!D39</f>
        <v>830000</v>
      </c>
      <c r="E16" s="11">
        <f>Pricing!E39</f>
        <v>821000</v>
      </c>
      <c r="F16" s="11">
        <f>Pricing!F39</f>
        <v>811000</v>
      </c>
      <c r="G16" s="11">
        <f>Pricing!G39</f>
        <v>798000</v>
      </c>
      <c r="H16" s="11">
        <f>Pricing!H39</f>
        <v>784000</v>
      </c>
      <c r="I16" s="11">
        <f>Pricing!I39</f>
        <v>767000</v>
      </c>
      <c r="J16" s="11">
        <f>Pricing!J39</f>
        <v>747000</v>
      </c>
      <c r="K16" s="11">
        <f>Pricing!K39</f>
        <v>725000</v>
      </c>
      <c r="L16" s="11">
        <f>Pricing!L39</f>
        <v>699000</v>
      </c>
      <c r="M16" s="11">
        <f>Pricing!M39</f>
        <v>671000</v>
      </c>
      <c r="N16" s="11">
        <f>Pricing!N39</f>
        <v>639000</v>
      </c>
      <c r="O16" s="11">
        <f>Pricing!O39</f>
        <v>604000</v>
      </c>
      <c r="P16" s="11">
        <f>Pricing!P39</f>
        <v>565000</v>
      </c>
      <c r="Q16" s="11">
        <f>Pricing!Q39</f>
        <v>522000</v>
      </c>
      <c r="R16" s="11">
        <f>Pricing!R39</f>
        <v>475000</v>
      </c>
      <c r="S16" s="11">
        <f>Pricing!S39</f>
        <v>423000</v>
      </c>
      <c r="T16" s="11">
        <f>Pricing!T39</f>
        <v>367000</v>
      </c>
      <c r="U16" s="11">
        <f>Pricing!U39</f>
        <v>305000</v>
      </c>
      <c r="V16" s="11">
        <f>Pricing!V39</f>
        <v>238000</v>
      </c>
      <c r="W16" s="11">
        <f>Pricing!W39</f>
        <v>165000</v>
      </c>
      <c r="X16" s="11">
        <f>Pricing!X39</f>
        <v>86000</v>
      </c>
      <c r="Y16" s="11">
        <f>Pricing!Y39</f>
        <v>0</v>
      </c>
      <c r="Z16" s="11">
        <f>Pricing!Z39</f>
        <v>0</v>
      </c>
      <c r="AA16" s="11">
        <f>Pricing!AA39</f>
        <v>0</v>
      </c>
      <c r="AB16" s="11">
        <f>Pricing!AB39</f>
        <v>0</v>
      </c>
      <c r="AC16" s="11">
        <f>Pricing!AC39</f>
        <v>0</v>
      </c>
      <c r="AD16" s="11">
        <f>Pricing!AD39</f>
        <v>0</v>
      </c>
      <c r="AE16" s="11">
        <f>Pricing!AE39</f>
        <v>0</v>
      </c>
      <c r="AF16" s="11">
        <f>Pricing!AF39</f>
        <v>0</v>
      </c>
      <c r="AG16" s="11">
        <f>Pricing!AG39</f>
        <v>0</v>
      </c>
      <c r="AH16" s="11">
        <f>Pricing!AH39</f>
        <v>0</v>
      </c>
      <c r="AI16" s="11">
        <f>Pricing!AI39</f>
        <v>0</v>
      </c>
      <c r="AJ16" s="11">
        <f>Pricing!AJ39</f>
        <v>0</v>
      </c>
      <c r="AK16" s="11">
        <f>Pricing!AK39</f>
        <v>0</v>
      </c>
      <c r="AL16" s="11">
        <f>Pricing!AL39</f>
        <v>0</v>
      </c>
      <c r="AM16" s="11">
        <f>Pricing!AM39</f>
        <v>0</v>
      </c>
      <c r="AN16" s="11">
        <f>Pricing!AN39</f>
        <v>0</v>
      </c>
      <c r="AO16" s="11">
        <f>Pricing!AO39</f>
        <v>0</v>
      </c>
    </row>
    <row r="17" spans="1:41">
      <c r="A17" s="2" t="s">
        <v>18</v>
      </c>
      <c r="B17" s="11">
        <f t="shared" ref="B17:AO17" si="3">B16*B14</f>
        <v>842000</v>
      </c>
      <c r="C17" s="11" t="e">
        <f t="shared" si="3"/>
        <v>#N/A</v>
      </c>
      <c r="D17" s="11" t="e">
        <f t="shared" si="3"/>
        <v>#N/A</v>
      </c>
      <c r="E17" s="11" t="e">
        <f t="shared" si="3"/>
        <v>#N/A</v>
      </c>
      <c r="F17" s="11" t="e">
        <f t="shared" si="3"/>
        <v>#N/A</v>
      </c>
      <c r="G17" s="11" t="e">
        <f t="shared" si="3"/>
        <v>#N/A</v>
      </c>
      <c r="H17" s="11" t="e">
        <f t="shared" si="3"/>
        <v>#N/A</v>
      </c>
      <c r="I17" s="11" t="e">
        <f t="shared" si="3"/>
        <v>#N/A</v>
      </c>
      <c r="J17" s="11" t="e">
        <f t="shared" si="3"/>
        <v>#N/A</v>
      </c>
      <c r="K17" s="11" t="e">
        <f t="shared" si="3"/>
        <v>#N/A</v>
      </c>
      <c r="L17" s="11" t="e">
        <f t="shared" si="3"/>
        <v>#N/A</v>
      </c>
      <c r="M17" s="11" t="e">
        <f t="shared" si="3"/>
        <v>#N/A</v>
      </c>
      <c r="N17" s="11" t="e">
        <f t="shared" si="3"/>
        <v>#N/A</v>
      </c>
      <c r="O17" s="11" t="e">
        <f t="shared" si="3"/>
        <v>#N/A</v>
      </c>
      <c r="P17" s="11" t="e">
        <f t="shared" si="3"/>
        <v>#N/A</v>
      </c>
      <c r="Q17" s="11" t="e">
        <f t="shared" si="3"/>
        <v>#N/A</v>
      </c>
      <c r="R17" s="11" t="e">
        <f t="shared" si="3"/>
        <v>#N/A</v>
      </c>
      <c r="S17" s="11" t="e">
        <f t="shared" si="3"/>
        <v>#N/A</v>
      </c>
      <c r="T17" s="11" t="e">
        <f t="shared" si="3"/>
        <v>#N/A</v>
      </c>
      <c r="U17" s="11" t="e">
        <f t="shared" si="3"/>
        <v>#N/A</v>
      </c>
      <c r="V17" s="11" t="e">
        <f t="shared" si="3"/>
        <v>#N/A</v>
      </c>
      <c r="W17" s="11" t="e">
        <f t="shared" si="3"/>
        <v>#N/A</v>
      </c>
      <c r="X17" s="11" t="e">
        <f t="shared" si="3"/>
        <v>#N/A</v>
      </c>
      <c r="Y17" s="11">
        <f t="shared" si="3"/>
        <v>0</v>
      </c>
      <c r="Z17" s="11">
        <f t="shared" si="3"/>
        <v>0</v>
      </c>
      <c r="AA17" s="11">
        <f t="shared" si="3"/>
        <v>0</v>
      </c>
      <c r="AB17" s="11">
        <f t="shared" si="3"/>
        <v>0</v>
      </c>
      <c r="AC17" s="11">
        <f t="shared" si="3"/>
        <v>0</v>
      </c>
      <c r="AD17" s="11">
        <f t="shared" si="3"/>
        <v>0</v>
      </c>
      <c r="AE17" s="11">
        <f t="shared" si="3"/>
        <v>0</v>
      </c>
      <c r="AF17" s="11">
        <f t="shared" si="3"/>
        <v>0</v>
      </c>
      <c r="AG17" s="11">
        <f t="shared" si="3"/>
        <v>0</v>
      </c>
      <c r="AH17" s="11">
        <f t="shared" si="3"/>
        <v>0</v>
      </c>
      <c r="AI17" s="11">
        <f t="shared" si="3"/>
        <v>0</v>
      </c>
      <c r="AJ17" s="11">
        <f t="shared" si="3"/>
        <v>0</v>
      </c>
      <c r="AK17" s="11">
        <f t="shared" si="3"/>
        <v>0</v>
      </c>
      <c r="AL17" s="11">
        <f t="shared" si="3"/>
        <v>0</v>
      </c>
      <c r="AM17" s="11">
        <f t="shared" si="3"/>
        <v>0</v>
      </c>
      <c r="AN17" s="11">
        <f t="shared" si="3"/>
        <v>0</v>
      </c>
      <c r="AO17" s="11">
        <f t="shared" si="3"/>
        <v>0</v>
      </c>
    </row>
    <row r="18" spans="1:41">
      <c r="A18" s="84" t="s">
        <v>153</v>
      </c>
      <c r="B18" s="11" t="e">
        <f t="shared" ref="B18:AO18" si="4">B17*B11</f>
        <v>#N/A</v>
      </c>
      <c r="C18" s="11" t="e">
        <f t="shared" si="4"/>
        <v>#N/A</v>
      </c>
      <c r="D18" s="11" t="e">
        <f t="shared" si="4"/>
        <v>#N/A</v>
      </c>
      <c r="E18" s="11" t="e">
        <f t="shared" si="4"/>
        <v>#N/A</v>
      </c>
      <c r="F18" s="11" t="e">
        <f t="shared" si="4"/>
        <v>#N/A</v>
      </c>
      <c r="G18" s="11" t="e">
        <f t="shared" si="4"/>
        <v>#N/A</v>
      </c>
      <c r="H18" s="11" t="e">
        <f t="shared" si="4"/>
        <v>#N/A</v>
      </c>
      <c r="I18" s="11" t="e">
        <f t="shared" si="4"/>
        <v>#N/A</v>
      </c>
      <c r="J18" s="11" t="e">
        <f t="shared" si="4"/>
        <v>#N/A</v>
      </c>
      <c r="K18" s="11" t="e">
        <f t="shared" si="4"/>
        <v>#N/A</v>
      </c>
      <c r="L18" s="11" t="e">
        <f t="shared" si="4"/>
        <v>#N/A</v>
      </c>
      <c r="M18" s="11" t="e">
        <f t="shared" si="4"/>
        <v>#N/A</v>
      </c>
      <c r="N18" s="11" t="e">
        <f t="shared" si="4"/>
        <v>#N/A</v>
      </c>
      <c r="O18" s="11" t="e">
        <f t="shared" si="4"/>
        <v>#N/A</v>
      </c>
      <c r="P18" s="11" t="e">
        <f t="shared" si="4"/>
        <v>#N/A</v>
      </c>
      <c r="Q18" s="11" t="e">
        <f t="shared" si="4"/>
        <v>#N/A</v>
      </c>
      <c r="R18" s="11" t="e">
        <f t="shared" si="4"/>
        <v>#N/A</v>
      </c>
      <c r="S18" s="11" t="e">
        <f t="shared" si="4"/>
        <v>#N/A</v>
      </c>
      <c r="T18" s="11" t="e">
        <f t="shared" si="4"/>
        <v>#N/A</v>
      </c>
      <c r="U18" s="11" t="e">
        <f t="shared" si="4"/>
        <v>#N/A</v>
      </c>
      <c r="V18" s="11" t="e">
        <f t="shared" si="4"/>
        <v>#N/A</v>
      </c>
      <c r="W18" s="11" t="e">
        <f t="shared" si="4"/>
        <v>#N/A</v>
      </c>
      <c r="X18" s="11" t="e">
        <f t="shared" si="4"/>
        <v>#N/A</v>
      </c>
      <c r="Y18" s="11" t="e">
        <f t="shared" si="4"/>
        <v>#N/A</v>
      </c>
      <c r="Z18" s="11" t="e">
        <f t="shared" si="4"/>
        <v>#N/A</v>
      </c>
      <c r="AA18" s="11" t="e">
        <f t="shared" si="4"/>
        <v>#N/A</v>
      </c>
      <c r="AB18" s="11" t="e">
        <f t="shared" si="4"/>
        <v>#N/A</v>
      </c>
      <c r="AC18" s="11" t="e">
        <f t="shared" si="4"/>
        <v>#N/A</v>
      </c>
      <c r="AD18" s="11" t="e">
        <f t="shared" si="4"/>
        <v>#N/A</v>
      </c>
      <c r="AE18" s="11" t="e">
        <f t="shared" si="4"/>
        <v>#N/A</v>
      </c>
      <c r="AF18" s="11" t="e">
        <f t="shared" si="4"/>
        <v>#N/A</v>
      </c>
      <c r="AG18" s="11" t="e">
        <f t="shared" si="4"/>
        <v>#N/A</v>
      </c>
      <c r="AH18" s="11" t="e">
        <f t="shared" si="4"/>
        <v>#N/A</v>
      </c>
      <c r="AI18" s="11" t="e">
        <f t="shared" si="4"/>
        <v>#N/A</v>
      </c>
      <c r="AJ18" s="11" t="e">
        <f t="shared" si="4"/>
        <v>#N/A</v>
      </c>
      <c r="AK18" s="11" t="e">
        <f t="shared" si="4"/>
        <v>#N/A</v>
      </c>
      <c r="AL18" s="11" t="e">
        <f t="shared" si="4"/>
        <v>#N/A</v>
      </c>
      <c r="AM18" s="11" t="e">
        <f t="shared" si="4"/>
        <v>#N/A</v>
      </c>
      <c r="AN18" s="11" t="e">
        <f t="shared" si="4"/>
        <v>#N/A</v>
      </c>
      <c r="AO18" s="11" t="e">
        <f t="shared" si="4"/>
        <v>#N/A</v>
      </c>
    </row>
    <row r="19" spans="1:41">
      <c r="A19" s="84" t="s">
        <v>152</v>
      </c>
      <c r="B19" s="11" t="e">
        <f t="shared" ref="B19:AO19" si="5">$B$1*B14</f>
        <v>#N/A</v>
      </c>
      <c r="C19" s="11" t="e">
        <f t="shared" si="5"/>
        <v>#N/A</v>
      </c>
      <c r="D19" s="11" t="e">
        <f t="shared" si="5"/>
        <v>#N/A</v>
      </c>
      <c r="E19" s="11" t="e">
        <f t="shared" si="5"/>
        <v>#N/A</v>
      </c>
      <c r="F19" s="11" t="e">
        <f t="shared" si="5"/>
        <v>#N/A</v>
      </c>
      <c r="G19" s="11" t="e">
        <f t="shared" si="5"/>
        <v>#N/A</v>
      </c>
      <c r="H19" s="11" t="e">
        <f t="shared" si="5"/>
        <v>#N/A</v>
      </c>
      <c r="I19" s="11" t="e">
        <f t="shared" si="5"/>
        <v>#N/A</v>
      </c>
      <c r="J19" s="11" t="e">
        <f t="shared" si="5"/>
        <v>#N/A</v>
      </c>
      <c r="K19" s="11" t="e">
        <f t="shared" si="5"/>
        <v>#N/A</v>
      </c>
      <c r="L19" s="11" t="e">
        <f t="shared" si="5"/>
        <v>#N/A</v>
      </c>
      <c r="M19" s="11" t="e">
        <f t="shared" si="5"/>
        <v>#N/A</v>
      </c>
      <c r="N19" s="11" t="e">
        <f t="shared" si="5"/>
        <v>#N/A</v>
      </c>
      <c r="O19" s="11" t="e">
        <f t="shared" si="5"/>
        <v>#N/A</v>
      </c>
      <c r="P19" s="11" t="e">
        <f t="shared" si="5"/>
        <v>#N/A</v>
      </c>
      <c r="Q19" s="11" t="e">
        <f t="shared" si="5"/>
        <v>#N/A</v>
      </c>
      <c r="R19" s="11" t="e">
        <f t="shared" si="5"/>
        <v>#N/A</v>
      </c>
      <c r="S19" s="11" t="e">
        <f t="shared" si="5"/>
        <v>#N/A</v>
      </c>
      <c r="T19" s="11" t="e">
        <f t="shared" si="5"/>
        <v>#N/A</v>
      </c>
      <c r="U19" s="11" t="e">
        <f t="shared" si="5"/>
        <v>#N/A</v>
      </c>
      <c r="V19" s="11" t="e">
        <f t="shared" si="5"/>
        <v>#N/A</v>
      </c>
      <c r="W19" s="11" t="e">
        <f t="shared" si="5"/>
        <v>#N/A</v>
      </c>
      <c r="X19" s="11" t="e">
        <f t="shared" si="5"/>
        <v>#N/A</v>
      </c>
      <c r="Y19" s="11" t="e">
        <f t="shared" si="5"/>
        <v>#N/A</v>
      </c>
      <c r="Z19" s="11" t="e">
        <f t="shared" si="5"/>
        <v>#N/A</v>
      </c>
      <c r="AA19" s="11" t="e">
        <f t="shared" si="5"/>
        <v>#N/A</v>
      </c>
      <c r="AB19" s="11" t="e">
        <f t="shared" si="5"/>
        <v>#N/A</v>
      </c>
      <c r="AC19" s="11" t="e">
        <f t="shared" si="5"/>
        <v>#N/A</v>
      </c>
      <c r="AD19" s="11" t="e">
        <f t="shared" si="5"/>
        <v>#N/A</v>
      </c>
      <c r="AE19" s="11" t="e">
        <f t="shared" si="5"/>
        <v>#N/A</v>
      </c>
      <c r="AF19" s="11" t="e">
        <f t="shared" si="5"/>
        <v>#N/A</v>
      </c>
      <c r="AG19" s="11" t="e">
        <f t="shared" si="5"/>
        <v>#N/A</v>
      </c>
      <c r="AH19" s="11" t="e">
        <f t="shared" si="5"/>
        <v>#N/A</v>
      </c>
      <c r="AI19" s="11" t="e">
        <f t="shared" si="5"/>
        <v>#N/A</v>
      </c>
      <c r="AJ19" s="11" t="e">
        <f t="shared" si="5"/>
        <v>#N/A</v>
      </c>
      <c r="AK19" s="11" t="e">
        <f t="shared" si="5"/>
        <v>#N/A</v>
      </c>
      <c r="AL19" s="11" t="e">
        <f t="shared" si="5"/>
        <v>#N/A</v>
      </c>
      <c r="AM19" s="11" t="e">
        <f t="shared" si="5"/>
        <v>#N/A</v>
      </c>
      <c r="AN19" s="11" t="e">
        <f t="shared" si="5"/>
        <v>#N/A</v>
      </c>
      <c r="AO19" s="11" t="e">
        <f t="shared" si="5"/>
        <v>#N/A</v>
      </c>
    </row>
    <row r="20" spans="1:41">
      <c r="A20" s="2" t="s">
        <v>19</v>
      </c>
      <c r="B20" s="11">
        <f>Assms!C21+Assms!C22</f>
        <v>150</v>
      </c>
      <c r="C20" s="11" t="e">
        <f>Assms!C22*C10*C14</f>
        <v>#N/A</v>
      </c>
      <c r="D20" s="11" t="e">
        <f>Assms!C22*D10*D14</f>
        <v>#N/A</v>
      </c>
      <c r="E20" s="11" t="e">
        <f>Assms!C22*E10*E14</f>
        <v>#N/A</v>
      </c>
      <c r="F20" s="11" t="e">
        <f>Assms!C22*F10*F14</f>
        <v>#N/A</v>
      </c>
      <c r="G20" s="11" t="e">
        <f>Assms!C22*G10*G14</f>
        <v>#N/A</v>
      </c>
      <c r="H20" s="11" t="e">
        <f>Assms!C22*H10*H14</f>
        <v>#N/A</v>
      </c>
      <c r="I20" s="11" t="e">
        <f>Assms!C22*I10*I14</f>
        <v>#N/A</v>
      </c>
      <c r="J20" s="11" t="e">
        <f>Assms!C22*J10*J14</f>
        <v>#N/A</v>
      </c>
      <c r="K20" s="11" t="e">
        <f>Assms!C22*K10*K14</f>
        <v>#N/A</v>
      </c>
      <c r="L20" s="11" t="e">
        <f>Assms!C22*L10*L14</f>
        <v>#N/A</v>
      </c>
      <c r="M20" s="11" t="e">
        <f>Assms!C22*M10*M14</f>
        <v>#N/A</v>
      </c>
      <c r="N20" s="11" t="e">
        <f>Assms!C22*N10*N14</f>
        <v>#N/A</v>
      </c>
      <c r="O20" s="11" t="e">
        <f>Assms!C22*O10*O14</f>
        <v>#N/A</v>
      </c>
      <c r="P20" s="11" t="e">
        <f>Assms!C22*P10*P14</f>
        <v>#N/A</v>
      </c>
      <c r="Q20" s="11" t="e">
        <f>Assms!C22*Q10*Q14</f>
        <v>#N/A</v>
      </c>
      <c r="R20" s="11" t="e">
        <f>Assms!C22*R10*R14</f>
        <v>#N/A</v>
      </c>
      <c r="S20" s="11" t="e">
        <f>Assms!C22*S10*S14</f>
        <v>#N/A</v>
      </c>
      <c r="T20" s="11" t="e">
        <f>Assms!C22*T10*T14</f>
        <v>#N/A</v>
      </c>
      <c r="U20" s="11" t="e">
        <f>Assms!C22*U10*U14</f>
        <v>#N/A</v>
      </c>
      <c r="V20" s="11" t="e">
        <f>Assms!C22*V10*V14</f>
        <v>#N/A</v>
      </c>
      <c r="W20" s="11" t="e">
        <f>Assms!C22*W10*W14</f>
        <v>#N/A</v>
      </c>
      <c r="X20" s="11" t="e">
        <f>Assms!C22*X10*X14</f>
        <v>#N/A</v>
      </c>
      <c r="Y20" s="11">
        <f>Assms!C22*Y10*Y14</f>
        <v>0</v>
      </c>
      <c r="Z20" s="11">
        <f>Assms!C22*Z10*Z14</f>
        <v>0</v>
      </c>
      <c r="AA20" s="11">
        <f>Assms!C22*AA10*AA14</f>
        <v>0</v>
      </c>
      <c r="AB20" s="11">
        <f>Assms!C22*AB10*AB14</f>
        <v>0</v>
      </c>
      <c r="AC20" s="11">
        <f>Assms!C22*AC10*AC14</f>
        <v>0</v>
      </c>
      <c r="AD20" s="11">
        <f>Assms!C22*AD10*AD14</f>
        <v>0</v>
      </c>
      <c r="AE20" s="11">
        <f>Assms!C22*AE10*AE14</f>
        <v>0</v>
      </c>
      <c r="AF20" s="11">
        <f>Assms!C22*AF10*AF14</f>
        <v>0</v>
      </c>
      <c r="AG20" s="11">
        <f>Assms!C22*AG10*AG14</f>
        <v>0</v>
      </c>
      <c r="AH20" s="11">
        <f>Assms!C22*AH10*AH14</f>
        <v>0</v>
      </c>
      <c r="AI20" s="11">
        <f>Assms!C22*AI10*AI14</f>
        <v>0</v>
      </c>
      <c r="AJ20" s="11">
        <f>Assms!C22*AJ10*AJ14</f>
        <v>0</v>
      </c>
      <c r="AK20" s="11">
        <f>Assms!C22*AK10*AK14</f>
        <v>0</v>
      </c>
      <c r="AL20" s="11">
        <f>Assms!C22*AL10*AL14</f>
        <v>0</v>
      </c>
      <c r="AM20" s="11">
        <f>Assms!C22*AM10*AM14</f>
        <v>0</v>
      </c>
      <c r="AN20" s="11">
        <f>Assms!C22*AN10*AN14</f>
        <v>0</v>
      </c>
      <c r="AO20" s="11">
        <f>Assms!C22*AO10*AO14</f>
        <v>0</v>
      </c>
    </row>
    <row r="21" spans="1:41">
      <c r="A21" s="7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</row>
    <row r="22" spans="1:41">
      <c r="A22" s="26" t="s">
        <v>198</v>
      </c>
    </row>
    <row r="23" spans="1:41">
      <c r="A23" s="18" t="s">
        <v>32</v>
      </c>
      <c r="B23" s="85">
        <f>StatV!B12</f>
        <v>1</v>
      </c>
      <c r="C23" s="85">
        <f>StatV!C12</f>
        <v>1</v>
      </c>
      <c r="D23" s="85">
        <f>StatV!D12</f>
        <v>1</v>
      </c>
      <c r="E23" s="85">
        <f>StatV!E12</f>
        <v>1</v>
      </c>
      <c r="F23" s="85">
        <f>StatV!F12</f>
        <v>1</v>
      </c>
      <c r="G23" s="85">
        <f>StatV!G12</f>
        <v>1</v>
      </c>
      <c r="H23" s="85">
        <f>StatV!H12</f>
        <v>1</v>
      </c>
      <c r="I23" s="85">
        <f>StatV!I12</f>
        <v>1</v>
      </c>
      <c r="J23" s="85">
        <f>StatV!J12</f>
        <v>1</v>
      </c>
      <c r="K23" s="85">
        <f>StatV!K12</f>
        <v>1</v>
      </c>
      <c r="L23" s="85">
        <f>StatV!L12</f>
        <v>1</v>
      </c>
      <c r="M23" s="85">
        <f>StatV!M12</f>
        <v>1</v>
      </c>
      <c r="N23" s="85">
        <f>StatV!N12</f>
        <v>1</v>
      </c>
      <c r="O23" s="85">
        <f>StatV!O12</f>
        <v>1</v>
      </c>
      <c r="P23" s="85">
        <f>StatV!P12</f>
        <v>1</v>
      </c>
      <c r="Q23" s="85">
        <f>StatV!Q12</f>
        <v>1</v>
      </c>
      <c r="R23" s="85">
        <f>StatV!R12</f>
        <v>1</v>
      </c>
      <c r="S23" s="85">
        <f>StatV!S12</f>
        <v>1</v>
      </c>
      <c r="T23" s="85">
        <f>StatV!T12</f>
        <v>1</v>
      </c>
      <c r="U23" s="85">
        <f>StatV!U12</f>
        <v>1</v>
      </c>
      <c r="V23" s="85">
        <f>StatV!V12</f>
        <v>1</v>
      </c>
      <c r="W23" s="85">
        <f>StatV!W12</f>
        <v>1</v>
      </c>
      <c r="X23" s="85">
        <f>StatV!X12</f>
        <v>1</v>
      </c>
      <c r="Y23" s="85">
        <f>StatV!Y12</f>
        <v>0</v>
      </c>
      <c r="Z23" s="85">
        <f>StatV!Z12</f>
        <v>0</v>
      </c>
      <c r="AA23" s="85">
        <f>StatV!AA12</f>
        <v>0</v>
      </c>
      <c r="AB23" s="85">
        <f>StatV!AB12</f>
        <v>0</v>
      </c>
      <c r="AC23" s="85">
        <f>StatV!AC12</f>
        <v>0</v>
      </c>
      <c r="AD23" s="85">
        <f>StatV!AD12</f>
        <v>0</v>
      </c>
      <c r="AE23" s="85">
        <f>StatV!AE12</f>
        <v>0</v>
      </c>
      <c r="AF23" s="85">
        <f>StatV!AF12</f>
        <v>0</v>
      </c>
      <c r="AG23" s="85">
        <f>StatV!AG12</f>
        <v>0</v>
      </c>
      <c r="AH23" s="85">
        <f>StatV!AH12</f>
        <v>0</v>
      </c>
      <c r="AI23" s="85">
        <f>StatV!AI12</f>
        <v>0</v>
      </c>
      <c r="AJ23" s="85">
        <f>StatV!AJ12</f>
        <v>0</v>
      </c>
      <c r="AK23" s="85">
        <f>StatV!AK12</f>
        <v>0</v>
      </c>
      <c r="AL23" s="85">
        <f>StatV!AL12</f>
        <v>0</v>
      </c>
      <c r="AM23" s="85">
        <f>StatV!AM12</f>
        <v>0</v>
      </c>
      <c r="AN23" s="85">
        <f>StatV!AN12</f>
        <v>0</v>
      </c>
      <c r="AO23" s="85">
        <f>StatV!AO12</f>
        <v>0</v>
      </c>
    </row>
    <row r="24" spans="1:41">
      <c r="A24" s="143" t="s">
        <v>165</v>
      </c>
      <c r="B24" s="74" t="e">
        <f>StatV!B203</f>
        <v>#N/A</v>
      </c>
      <c r="C24" s="74" t="e">
        <f>StatV!C203</f>
        <v>#N/A</v>
      </c>
      <c r="D24" s="74" t="e">
        <f>StatV!D203</f>
        <v>#N/A</v>
      </c>
      <c r="E24" s="74" t="e">
        <f>StatV!E203</f>
        <v>#N/A</v>
      </c>
      <c r="F24" s="74" t="e">
        <f>StatV!F203</f>
        <v>#N/A</v>
      </c>
      <c r="G24" s="74" t="e">
        <f>StatV!G203</f>
        <v>#N/A</v>
      </c>
      <c r="H24" s="74" t="e">
        <f>StatV!H203</f>
        <v>#N/A</v>
      </c>
      <c r="I24" s="74" t="e">
        <f>StatV!I203</f>
        <v>#N/A</v>
      </c>
      <c r="J24" s="74" t="e">
        <f>StatV!J203</f>
        <v>#N/A</v>
      </c>
      <c r="K24" s="74" t="e">
        <f>StatV!K203</f>
        <v>#N/A</v>
      </c>
      <c r="L24" s="74" t="e">
        <f>StatV!L203</f>
        <v>#N/A</v>
      </c>
      <c r="M24" s="74" t="e">
        <f>StatV!M203</f>
        <v>#N/A</v>
      </c>
      <c r="N24" s="74" t="e">
        <f>StatV!N203</f>
        <v>#N/A</v>
      </c>
      <c r="O24" s="74" t="e">
        <f>StatV!O203</f>
        <v>#N/A</v>
      </c>
      <c r="P24" s="74" t="e">
        <f>StatV!P203</f>
        <v>#N/A</v>
      </c>
      <c r="Q24" s="74" t="e">
        <f>StatV!Q203</f>
        <v>#N/A</v>
      </c>
      <c r="R24" s="74" t="e">
        <f>StatV!R203</f>
        <v>#N/A</v>
      </c>
      <c r="S24" s="74" t="e">
        <f>StatV!S203</f>
        <v>#N/A</v>
      </c>
      <c r="T24" s="74" t="e">
        <f>StatV!T203</f>
        <v>#N/A</v>
      </c>
      <c r="U24" s="74" t="e">
        <f>StatV!U203</f>
        <v>#N/A</v>
      </c>
      <c r="V24" s="74" t="e">
        <f>StatV!V203</f>
        <v>#N/A</v>
      </c>
      <c r="W24" s="74" t="e">
        <f>StatV!W203</f>
        <v>#N/A</v>
      </c>
      <c r="X24" s="74" t="e">
        <f>StatV!X203</f>
        <v>#N/A</v>
      </c>
      <c r="Y24" s="74" t="e">
        <f>StatV!Y203</f>
        <v>#N/A</v>
      </c>
      <c r="Z24" s="74" t="e">
        <f>StatV!Z203</f>
        <v>#N/A</v>
      </c>
      <c r="AA24" s="74" t="e">
        <f>StatV!AA203</f>
        <v>#N/A</v>
      </c>
      <c r="AB24" s="74" t="e">
        <f>StatV!AB203</f>
        <v>#N/A</v>
      </c>
      <c r="AC24" s="74" t="e">
        <f>StatV!AC203</f>
        <v>#N/A</v>
      </c>
      <c r="AD24" s="74" t="e">
        <f>StatV!AD203</f>
        <v>#N/A</v>
      </c>
      <c r="AE24" s="74" t="e">
        <f>StatV!AE203</f>
        <v>#N/A</v>
      </c>
      <c r="AF24" s="74" t="e">
        <f>StatV!AF203</f>
        <v>#N/A</v>
      </c>
      <c r="AG24" s="74" t="e">
        <f>StatV!AG203</f>
        <v>#N/A</v>
      </c>
      <c r="AH24" s="74" t="e">
        <f>StatV!AH203</f>
        <v>#N/A</v>
      </c>
      <c r="AI24" s="74" t="e">
        <f>StatV!AI203</f>
        <v>#N/A</v>
      </c>
      <c r="AJ24" s="74" t="e">
        <f>StatV!AJ203</f>
        <v>#N/A</v>
      </c>
      <c r="AK24" s="74" t="e">
        <f>StatV!AK203</f>
        <v>#N/A</v>
      </c>
      <c r="AL24" s="74" t="e">
        <f>StatV!AL203</f>
        <v>#N/A</v>
      </c>
      <c r="AM24" s="74" t="e">
        <f>StatV!AM203</f>
        <v>#N/A</v>
      </c>
      <c r="AN24" s="74" t="e">
        <f>StatV!AN203</f>
        <v>#N/A</v>
      </c>
      <c r="AO24" s="74" t="e">
        <f>StatV!AO203</f>
        <v>#N/A</v>
      </c>
    </row>
    <row r="25" spans="1:41">
      <c r="A25" s="143" t="s">
        <v>166</v>
      </c>
      <c r="B25" s="74" t="e">
        <f>CashValue!C39</f>
        <v>#N/A</v>
      </c>
      <c r="C25" s="74" t="e">
        <f>CashValue!D39</f>
        <v>#N/A</v>
      </c>
      <c r="D25" s="74" t="e">
        <f>CashValue!E39</f>
        <v>#N/A</v>
      </c>
      <c r="E25" s="74" t="e">
        <f>CashValue!F39</f>
        <v>#N/A</v>
      </c>
      <c r="F25" s="74" t="e">
        <f>CashValue!G39</f>
        <v>#N/A</v>
      </c>
      <c r="G25" s="74" t="e">
        <f>CashValue!H39</f>
        <v>#N/A</v>
      </c>
      <c r="H25" s="74" t="e">
        <f>CashValue!I39</f>
        <v>#N/A</v>
      </c>
      <c r="I25" s="74" t="e">
        <f>CashValue!J39</f>
        <v>#N/A</v>
      </c>
      <c r="J25" s="74" t="e">
        <f>CashValue!K39</f>
        <v>#N/A</v>
      </c>
      <c r="K25" s="74" t="e">
        <f>CashValue!L39</f>
        <v>#N/A</v>
      </c>
      <c r="L25" s="74" t="e">
        <f>CashValue!M39</f>
        <v>#N/A</v>
      </c>
      <c r="M25" s="74" t="e">
        <f>CashValue!N39</f>
        <v>#N/A</v>
      </c>
      <c r="N25" s="74" t="e">
        <f>CashValue!O39</f>
        <v>#N/A</v>
      </c>
      <c r="O25" s="74" t="e">
        <f>CashValue!P39</f>
        <v>#N/A</v>
      </c>
      <c r="P25" s="74" t="e">
        <f>CashValue!Q39</f>
        <v>#N/A</v>
      </c>
      <c r="Q25" s="74" t="e">
        <f>CashValue!R39</f>
        <v>#N/A</v>
      </c>
      <c r="R25" s="74" t="e">
        <f>CashValue!S39</f>
        <v>#N/A</v>
      </c>
      <c r="S25" s="74" t="e">
        <f>CashValue!T39</f>
        <v>#N/A</v>
      </c>
      <c r="T25" s="74" t="e">
        <f>CashValue!U39</f>
        <v>#N/A</v>
      </c>
      <c r="U25" s="74" t="e">
        <f>CashValue!V39</f>
        <v>#N/A</v>
      </c>
      <c r="V25" s="74" t="e">
        <f>CashValue!W39</f>
        <v>#N/A</v>
      </c>
      <c r="W25" s="74" t="e">
        <f>CashValue!X39</f>
        <v>#N/A</v>
      </c>
      <c r="X25" s="74" t="e">
        <f>CashValue!Y39</f>
        <v>#N/A</v>
      </c>
      <c r="Y25" s="74" t="e">
        <f>CashValue!Z39</f>
        <v>#N/A</v>
      </c>
      <c r="Z25" s="74" t="e">
        <f>CashValue!AA39</f>
        <v>#N/A</v>
      </c>
      <c r="AA25" s="74" t="e">
        <f>CashValue!AB39</f>
        <v>#N/A</v>
      </c>
      <c r="AB25" s="74" t="e">
        <f>CashValue!AC39</f>
        <v>#N/A</v>
      </c>
      <c r="AC25" s="74" t="e">
        <f>CashValue!AD39</f>
        <v>#N/A</v>
      </c>
      <c r="AD25" s="74" t="e">
        <f>CashValue!AE39</f>
        <v>#N/A</v>
      </c>
      <c r="AE25" s="74" t="e">
        <f>CashValue!AF39</f>
        <v>#N/A</v>
      </c>
      <c r="AF25" s="74" t="e">
        <f>CashValue!AG39</f>
        <v>#N/A</v>
      </c>
      <c r="AG25" s="74" t="e">
        <f>CashValue!AH39</f>
        <v>#N/A</v>
      </c>
      <c r="AH25" s="74" t="e">
        <f>CashValue!AI39</f>
        <v>#N/A</v>
      </c>
      <c r="AI25" s="74" t="e">
        <f>CashValue!AJ39</f>
        <v>#N/A</v>
      </c>
      <c r="AJ25" s="74" t="e">
        <f>CashValue!AK39</f>
        <v>#N/A</v>
      </c>
      <c r="AK25" s="74" t="e">
        <f>CashValue!AL39</f>
        <v>#N/A</v>
      </c>
      <c r="AL25" s="74" t="e">
        <f>CashValue!AM39</f>
        <v>#N/A</v>
      </c>
      <c r="AM25" s="74" t="e">
        <f>CashValue!AN39</f>
        <v>#N/A</v>
      </c>
      <c r="AN25" s="74" t="e">
        <f>CashValue!AO39</f>
        <v>#N/A</v>
      </c>
      <c r="AO25" s="74" t="e">
        <f>CashValue!AP39</f>
        <v>#N/A</v>
      </c>
    </row>
    <row r="26" spans="1:41">
      <c r="A26" s="159" t="s">
        <v>20</v>
      </c>
      <c r="B26" s="159" t="e">
        <f>Pricing!B72</f>
        <v>#N/A</v>
      </c>
      <c r="C26" s="159" t="e">
        <f>Pricing!C72</f>
        <v>#N/A</v>
      </c>
      <c r="D26" s="159" t="e">
        <f>Pricing!D72</f>
        <v>#N/A</v>
      </c>
      <c r="E26" s="159" t="e">
        <f>Pricing!E72</f>
        <v>#N/A</v>
      </c>
      <c r="F26" s="159" t="e">
        <f>Pricing!F72</f>
        <v>#N/A</v>
      </c>
      <c r="G26" s="159" t="e">
        <f>Pricing!G72</f>
        <v>#N/A</v>
      </c>
      <c r="H26" s="159" t="e">
        <f>Pricing!H72</f>
        <v>#N/A</v>
      </c>
      <c r="I26" s="159" t="e">
        <f>Pricing!I72</f>
        <v>#N/A</v>
      </c>
      <c r="J26" s="159" t="e">
        <f>Pricing!J72</f>
        <v>#N/A</v>
      </c>
      <c r="K26" s="159" t="e">
        <f>Pricing!K72</f>
        <v>#N/A</v>
      </c>
      <c r="L26" s="159" t="e">
        <f>Pricing!L72</f>
        <v>#N/A</v>
      </c>
      <c r="M26" s="159" t="e">
        <f>Pricing!M72</f>
        <v>#N/A</v>
      </c>
      <c r="N26" s="159" t="e">
        <f>Pricing!N72</f>
        <v>#N/A</v>
      </c>
      <c r="O26" s="159" t="e">
        <f>Pricing!O72</f>
        <v>#N/A</v>
      </c>
      <c r="P26" s="159" t="e">
        <f>Pricing!P72</f>
        <v>#N/A</v>
      </c>
      <c r="Q26" s="159" t="e">
        <f>Pricing!Q72</f>
        <v>#N/A</v>
      </c>
      <c r="R26" s="159" t="e">
        <f>Pricing!R72</f>
        <v>#N/A</v>
      </c>
      <c r="S26" s="159" t="e">
        <f>Pricing!S72</f>
        <v>#N/A</v>
      </c>
      <c r="T26" s="159" t="e">
        <f>Pricing!T72</f>
        <v>#N/A</v>
      </c>
      <c r="U26" s="159" t="e">
        <f>Pricing!U72</f>
        <v>#N/A</v>
      </c>
      <c r="V26" s="159" t="e">
        <f>Pricing!V72</f>
        <v>#N/A</v>
      </c>
      <c r="W26" s="159" t="e">
        <f>Pricing!W72</f>
        <v>#N/A</v>
      </c>
      <c r="X26" s="159" t="e">
        <f>Pricing!X72</f>
        <v>#N/A</v>
      </c>
      <c r="Y26" s="159" t="e">
        <f>Pricing!Y72</f>
        <v>#N/A</v>
      </c>
      <c r="Z26" s="159" t="e">
        <f>Pricing!Z72</f>
        <v>#N/A</v>
      </c>
      <c r="AA26" s="159" t="e">
        <f>Pricing!AA72</f>
        <v>#N/A</v>
      </c>
      <c r="AB26" s="159" t="e">
        <f>Pricing!AB72</f>
        <v>#N/A</v>
      </c>
      <c r="AC26" s="159" t="e">
        <f>Pricing!AC72</f>
        <v>#N/A</v>
      </c>
      <c r="AD26" s="159" t="e">
        <f>Pricing!AD72</f>
        <v>#N/A</v>
      </c>
      <c r="AE26" s="159" t="e">
        <f>Pricing!AE72</f>
        <v>#N/A</v>
      </c>
      <c r="AF26" s="159" t="e">
        <f>Pricing!AF72</f>
        <v>#N/A</v>
      </c>
      <c r="AG26" s="159" t="e">
        <f>Pricing!AG72</f>
        <v>#N/A</v>
      </c>
      <c r="AH26" s="159" t="e">
        <f>Pricing!AH72</f>
        <v>#N/A</v>
      </c>
      <c r="AI26" s="159" t="e">
        <f>Pricing!AI72</f>
        <v>#N/A</v>
      </c>
      <c r="AJ26" s="159" t="e">
        <f>Pricing!AJ72</f>
        <v>#N/A</v>
      </c>
      <c r="AK26" s="159" t="e">
        <f>Pricing!AK72</f>
        <v>#N/A</v>
      </c>
      <c r="AL26" s="159" t="e">
        <f>Pricing!AL72</f>
        <v>#N/A</v>
      </c>
      <c r="AM26" s="159" t="e">
        <f>Pricing!AM72</f>
        <v>#N/A</v>
      </c>
      <c r="AN26" s="159" t="e">
        <f>Pricing!AN72</f>
        <v>#N/A</v>
      </c>
      <c r="AO26" s="159" t="e">
        <f>Pricing!AO72</f>
        <v>#N/A</v>
      </c>
    </row>
    <row r="27" spans="1:41">
      <c r="A27" s="208" t="s">
        <v>301</v>
      </c>
      <c r="B27" s="74">
        <f>Pricing!B69</f>
        <v>0.04</v>
      </c>
      <c r="C27" s="74">
        <f>Pricing!C69</f>
        <v>0.05</v>
      </c>
      <c r="D27" s="74">
        <f>Pricing!D69</f>
        <v>0.05</v>
      </c>
      <c r="E27" s="74">
        <f>Pricing!E69</f>
        <v>0.04</v>
      </c>
      <c r="F27" s="74">
        <f>Pricing!F69</f>
        <v>0.04</v>
      </c>
      <c r="G27" s="74">
        <f>Pricing!G69</f>
        <v>0.04</v>
      </c>
      <c r="H27" s="74">
        <f>Pricing!H69</f>
        <v>0.03</v>
      </c>
      <c r="I27" s="74">
        <f>Pricing!I69</f>
        <v>0.03</v>
      </c>
      <c r="J27" s="74">
        <f>Pricing!J69</f>
        <v>0.03</v>
      </c>
      <c r="K27" s="74">
        <f>Pricing!K69</f>
        <v>2.0634285714285688E-2</v>
      </c>
      <c r="L27" s="74">
        <f>Pricing!L69</f>
        <v>2.0634285714285688E-2</v>
      </c>
      <c r="M27" s="74">
        <f>Pricing!M69</f>
        <v>4.1268571428571404E-2</v>
      </c>
      <c r="N27" s="74">
        <f>Pricing!N69</f>
        <v>4.1268571428571404E-2</v>
      </c>
      <c r="O27" s="74">
        <f>Pricing!O69</f>
        <v>4.1268571428571404E-2</v>
      </c>
      <c r="P27" s="74">
        <f>Pricing!P69</f>
        <v>6.1902857142857121E-2</v>
      </c>
      <c r="Q27" s="74">
        <f>Pricing!Q69</f>
        <v>6.1902857142857121E-2</v>
      </c>
      <c r="R27" s="74">
        <f>Pricing!R69</f>
        <v>8.2537142857142837E-2</v>
      </c>
      <c r="S27" s="74">
        <f>Pricing!S69</f>
        <v>0.10317142857142855</v>
      </c>
      <c r="T27" s="74">
        <f>Pricing!T69</f>
        <v>0.12380571428571428</v>
      </c>
      <c r="U27" s="74">
        <f>Pricing!U69</f>
        <v>0.14443999999999999</v>
      </c>
      <c r="V27" s="74">
        <f>Pricing!V69</f>
        <v>0.162495</v>
      </c>
      <c r="W27" s="74">
        <f>Pricing!W69</f>
        <v>0.198605</v>
      </c>
      <c r="X27" s="74">
        <f>Pricing!X69</f>
        <v>0.27082499999999998</v>
      </c>
      <c r="Y27" s="74">
        <f>Pricing!Y69</f>
        <v>0.03</v>
      </c>
      <c r="Z27" s="74">
        <f>Pricing!Z69</f>
        <v>0.03</v>
      </c>
      <c r="AA27" s="74">
        <f>Pricing!AA69</f>
        <v>0.03</v>
      </c>
      <c r="AB27" s="74">
        <f>Pricing!AB69</f>
        <v>0.03</v>
      </c>
      <c r="AC27" s="74">
        <f>Pricing!AC69</f>
        <v>0.02</v>
      </c>
      <c r="AD27" s="74">
        <f>Pricing!AD69</f>
        <v>0.02</v>
      </c>
      <c r="AE27" s="74">
        <f>Pricing!AE69</f>
        <v>0.02</v>
      </c>
      <c r="AF27" s="74">
        <f>Pricing!AF69</f>
        <v>0.02</v>
      </c>
      <c r="AG27" s="74">
        <f>Pricing!AG69</f>
        <v>0.02</v>
      </c>
      <c r="AH27" s="74">
        <f>Pricing!AH69</f>
        <v>0.02</v>
      </c>
      <c r="AI27" s="74">
        <f>Pricing!AI69</f>
        <v>0.02</v>
      </c>
      <c r="AJ27" s="74">
        <f>Pricing!AJ69</f>
        <v>0.02</v>
      </c>
      <c r="AK27" s="74">
        <f>Pricing!AK69</f>
        <v>0.02</v>
      </c>
      <c r="AL27" s="74">
        <f>Pricing!AL69</f>
        <v>0.02</v>
      </c>
      <c r="AM27" s="74">
        <f>Pricing!AM69</f>
        <v>0.02</v>
      </c>
      <c r="AN27" s="74">
        <f>Pricing!AN69</f>
        <v>0.02</v>
      </c>
      <c r="AO27" s="74">
        <f>Pricing!AO69</f>
        <v>0.02</v>
      </c>
    </row>
    <row r="28" spans="1:41">
      <c r="A28" s="63" t="s">
        <v>104</v>
      </c>
      <c r="B28" s="74">
        <v>1</v>
      </c>
      <c r="C28" s="74" t="e">
        <f t="shared" ref="C28:AO28" si="6">IF(C23=1,B28*(1-B26-B27),0)</f>
        <v>#N/A</v>
      </c>
      <c r="D28" s="74" t="e">
        <f t="shared" si="6"/>
        <v>#N/A</v>
      </c>
      <c r="E28" s="74" t="e">
        <f t="shared" si="6"/>
        <v>#N/A</v>
      </c>
      <c r="F28" s="74" t="e">
        <f t="shared" si="6"/>
        <v>#N/A</v>
      </c>
      <c r="G28" s="74" t="e">
        <f t="shared" si="6"/>
        <v>#N/A</v>
      </c>
      <c r="H28" s="74" t="e">
        <f t="shared" si="6"/>
        <v>#N/A</v>
      </c>
      <c r="I28" s="74" t="e">
        <f t="shared" si="6"/>
        <v>#N/A</v>
      </c>
      <c r="J28" s="74" t="e">
        <f t="shared" si="6"/>
        <v>#N/A</v>
      </c>
      <c r="K28" s="74" t="e">
        <f t="shared" si="6"/>
        <v>#N/A</v>
      </c>
      <c r="L28" s="74" t="e">
        <f t="shared" si="6"/>
        <v>#N/A</v>
      </c>
      <c r="M28" s="74" t="e">
        <f t="shared" si="6"/>
        <v>#N/A</v>
      </c>
      <c r="N28" s="74" t="e">
        <f t="shared" si="6"/>
        <v>#N/A</v>
      </c>
      <c r="O28" s="74" t="e">
        <f t="shared" si="6"/>
        <v>#N/A</v>
      </c>
      <c r="P28" s="74" t="e">
        <f t="shared" si="6"/>
        <v>#N/A</v>
      </c>
      <c r="Q28" s="74" t="e">
        <f t="shared" si="6"/>
        <v>#N/A</v>
      </c>
      <c r="R28" s="74" t="e">
        <f t="shared" si="6"/>
        <v>#N/A</v>
      </c>
      <c r="S28" s="74" t="e">
        <f t="shared" si="6"/>
        <v>#N/A</v>
      </c>
      <c r="T28" s="74" t="e">
        <f t="shared" si="6"/>
        <v>#N/A</v>
      </c>
      <c r="U28" s="74" t="e">
        <f t="shared" si="6"/>
        <v>#N/A</v>
      </c>
      <c r="V28" s="74" t="e">
        <f t="shared" si="6"/>
        <v>#N/A</v>
      </c>
      <c r="W28" s="74" t="e">
        <f t="shared" si="6"/>
        <v>#N/A</v>
      </c>
      <c r="X28" s="74" t="e">
        <f t="shared" si="6"/>
        <v>#N/A</v>
      </c>
      <c r="Y28" s="74">
        <f t="shared" si="6"/>
        <v>0</v>
      </c>
      <c r="Z28" s="74">
        <f t="shared" si="6"/>
        <v>0</v>
      </c>
      <c r="AA28" s="74">
        <f t="shared" si="6"/>
        <v>0</v>
      </c>
      <c r="AB28" s="74">
        <f t="shared" si="6"/>
        <v>0</v>
      </c>
      <c r="AC28" s="74">
        <f t="shared" si="6"/>
        <v>0</v>
      </c>
      <c r="AD28" s="74">
        <f t="shared" si="6"/>
        <v>0</v>
      </c>
      <c r="AE28" s="74">
        <f t="shared" si="6"/>
        <v>0</v>
      </c>
      <c r="AF28" s="74">
        <f t="shared" si="6"/>
        <v>0</v>
      </c>
      <c r="AG28" s="74">
        <f t="shared" si="6"/>
        <v>0</v>
      </c>
      <c r="AH28" s="74">
        <f t="shared" si="6"/>
        <v>0</v>
      </c>
      <c r="AI28" s="74">
        <f t="shared" si="6"/>
        <v>0</v>
      </c>
      <c r="AJ28" s="74">
        <f t="shared" si="6"/>
        <v>0</v>
      </c>
      <c r="AK28" s="74">
        <f t="shared" si="6"/>
        <v>0</v>
      </c>
      <c r="AL28" s="74">
        <f t="shared" si="6"/>
        <v>0</v>
      </c>
      <c r="AM28" s="74">
        <f t="shared" si="6"/>
        <v>0</v>
      </c>
      <c r="AN28" s="74">
        <f t="shared" si="6"/>
        <v>0</v>
      </c>
      <c r="AO28" s="74">
        <f t="shared" si="6"/>
        <v>0</v>
      </c>
    </row>
    <row r="29" spans="1:41">
      <c r="A29" s="63" t="s">
        <v>105</v>
      </c>
      <c r="B29" s="61">
        <f>Pricing!B39*B28</f>
        <v>842000</v>
      </c>
      <c r="C29" s="61" t="e">
        <f>Pricing!C39*C28</f>
        <v>#N/A</v>
      </c>
      <c r="D29" s="61" t="e">
        <f>Pricing!D39*D28</f>
        <v>#N/A</v>
      </c>
      <c r="E29" s="61" t="e">
        <f>Pricing!E39*E28</f>
        <v>#N/A</v>
      </c>
      <c r="F29" s="61" t="e">
        <f>Pricing!F39*F28</f>
        <v>#N/A</v>
      </c>
      <c r="G29" s="61" t="e">
        <f>Pricing!G39*G28</f>
        <v>#N/A</v>
      </c>
      <c r="H29" s="61" t="e">
        <f>Pricing!H39*H28</f>
        <v>#N/A</v>
      </c>
      <c r="I29" s="61" t="e">
        <f>Pricing!I39*I28</f>
        <v>#N/A</v>
      </c>
      <c r="J29" s="61" t="e">
        <f>Pricing!J39*J28</f>
        <v>#N/A</v>
      </c>
      <c r="K29" s="61" t="e">
        <f>Pricing!K39*K28</f>
        <v>#N/A</v>
      </c>
      <c r="L29" s="61" t="e">
        <f>Pricing!L39*L28</f>
        <v>#N/A</v>
      </c>
      <c r="M29" s="61" t="e">
        <f>Pricing!M39*M28</f>
        <v>#N/A</v>
      </c>
      <c r="N29" s="61" t="e">
        <f>Pricing!N39*N28</f>
        <v>#N/A</v>
      </c>
      <c r="O29" s="61" t="e">
        <f>Pricing!O39*O28</f>
        <v>#N/A</v>
      </c>
      <c r="P29" s="61" t="e">
        <f>Pricing!P39*P28</f>
        <v>#N/A</v>
      </c>
      <c r="Q29" s="61" t="e">
        <f>Pricing!Q39*Q28</f>
        <v>#N/A</v>
      </c>
      <c r="R29" s="61" t="e">
        <f>Pricing!R39*R28</f>
        <v>#N/A</v>
      </c>
      <c r="S29" s="61" t="e">
        <f>Pricing!S39*S28</f>
        <v>#N/A</v>
      </c>
      <c r="T29" s="61" t="e">
        <f>Pricing!T39*T28</f>
        <v>#N/A</v>
      </c>
      <c r="U29" s="61" t="e">
        <f>Pricing!U39*U28</f>
        <v>#N/A</v>
      </c>
      <c r="V29" s="61" t="e">
        <f>Pricing!V39*V28</f>
        <v>#N/A</v>
      </c>
      <c r="W29" s="61" t="e">
        <f>Pricing!W39*W28</f>
        <v>#N/A</v>
      </c>
      <c r="X29" s="61" t="e">
        <f>Pricing!X39*X28</f>
        <v>#N/A</v>
      </c>
      <c r="Y29" s="61">
        <f>Pricing!Y39*Y28</f>
        <v>0</v>
      </c>
      <c r="Z29" s="61">
        <f>Pricing!Z39*Z28</f>
        <v>0</v>
      </c>
      <c r="AA29" s="61">
        <f>Pricing!AA39*AA28</f>
        <v>0</v>
      </c>
      <c r="AB29" s="61">
        <f>Pricing!AB39*AB28</f>
        <v>0</v>
      </c>
      <c r="AC29" s="61">
        <f>Pricing!AC39*AC28</f>
        <v>0</v>
      </c>
      <c r="AD29" s="61">
        <f>Pricing!AD39*AD28</f>
        <v>0</v>
      </c>
      <c r="AE29" s="61">
        <f>Pricing!AE39*AE28</f>
        <v>0</v>
      </c>
      <c r="AF29" s="61">
        <f>Pricing!AF39*AF28</f>
        <v>0</v>
      </c>
      <c r="AG29" s="61">
        <f>Pricing!AG39*AG28</f>
        <v>0</v>
      </c>
      <c r="AH29" s="61">
        <f>Pricing!AH39*AH28</f>
        <v>0</v>
      </c>
      <c r="AI29" s="61">
        <f>Pricing!AI39*AI28</f>
        <v>0</v>
      </c>
      <c r="AJ29" s="61">
        <f>Pricing!AJ39*AJ28</f>
        <v>0</v>
      </c>
      <c r="AK29" s="61">
        <f>Pricing!AK39*AK28</f>
        <v>0</v>
      </c>
      <c r="AL29" s="61">
        <f>Pricing!AL39*AL28</f>
        <v>0</v>
      </c>
      <c r="AM29" s="61">
        <f>Pricing!AM39*AM28</f>
        <v>0</v>
      </c>
      <c r="AN29" s="61">
        <f>Pricing!AN39*AN28</f>
        <v>0</v>
      </c>
      <c r="AO29" s="61">
        <f>Pricing!AO39*AO28</f>
        <v>0</v>
      </c>
    </row>
    <row r="30" spans="1:41">
      <c r="A30" s="63" t="s">
        <v>106</v>
      </c>
      <c r="B30" s="61" t="e">
        <f t="shared" ref="B30:AN30" si="7">B29*B24</f>
        <v>#N/A</v>
      </c>
      <c r="C30" s="61" t="e">
        <f t="shared" si="7"/>
        <v>#N/A</v>
      </c>
      <c r="D30" s="61" t="e">
        <f t="shared" si="7"/>
        <v>#N/A</v>
      </c>
      <c r="E30" s="61" t="e">
        <f t="shared" si="7"/>
        <v>#N/A</v>
      </c>
      <c r="F30" s="61" t="e">
        <f t="shared" si="7"/>
        <v>#N/A</v>
      </c>
      <c r="G30" s="61" t="e">
        <f t="shared" si="7"/>
        <v>#N/A</v>
      </c>
      <c r="H30" s="61" t="e">
        <f t="shared" si="7"/>
        <v>#N/A</v>
      </c>
      <c r="I30" s="61" t="e">
        <f t="shared" si="7"/>
        <v>#N/A</v>
      </c>
      <c r="J30" s="61" t="e">
        <f t="shared" si="7"/>
        <v>#N/A</v>
      </c>
      <c r="K30" s="61" t="e">
        <f t="shared" si="7"/>
        <v>#N/A</v>
      </c>
      <c r="L30" s="61" t="e">
        <f t="shared" si="7"/>
        <v>#N/A</v>
      </c>
      <c r="M30" s="61" t="e">
        <f t="shared" si="7"/>
        <v>#N/A</v>
      </c>
      <c r="N30" s="61" t="e">
        <f t="shared" si="7"/>
        <v>#N/A</v>
      </c>
      <c r="O30" s="61" t="e">
        <f t="shared" si="7"/>
        <v>#N/A</v>
      </c>
      <c r="P30" s="61" t="e">
        <f t="shared" si="7"/>
        <v>#N/A</v>
      </c>
      <c r="Q30" s="61" t="e">
        <f t="shared" si="7"/>
        <v>#N/A</v>
      </c>
      <c r="R30" s="61" t="e">
        <f t="shared" si="7"/>
        <v>#N/A</v>
      </c>
      <c r="S30" s="61" t="e">
        <f t="shared" si="7"/>
        <v>#N/A</v>
      </c>
      <c r="T30" s="61" t="e">
        <f t="shared" si="7"/>
        <v>#N/A</v>
      </c>
      <c r="U30" s="61" t="e">
        <f t="shared" si="7"/>
        <v>#N/A</v>
      </c>
      <c r="V30" s="61" t="e">
        <f t="shared" si="7"/>
        <v>#N/A</v>
      </c>
      <c r="W30" s="61" t="e">
        <f t="shared" si="7"/>
        <v>#N/A</v>
      </c>
      <c r="X30" s="61" t="e">
        <f t="shared" si="7"/>
        <v>#N/A</v>
      </c>
      <c r="Y30" s="61" t="e">
        <f t="shared" si="7"/>
        <v>#N/A</v>
      </c>
      <c r="Z30" s="61" t="e">
        <f t="shared" si="7"/>
        <v>#N/A</v>
      </c>
      <c r="AA30" s="61" t="e">
        <f t="shared" si="7"/>
        <v>#N/A</v>
      </c>
      <c r="AB30" s="61" t="e">
        <f t="shared" si="7"/>
        <v>#N/A</v>
      </c>
      <c r="AC30" s="61" t="e">
        <f t="shared" si="7"/>
        <v>#N/A</v>
      </c>
      <c r="AD30" s="61" t="e">
        <f t="shared" si="7"/>
        <v>#N/A</v>
      </c>
      <c r="AE30" s="61" t="e">
        <f t="shared" si="7"/>
        <v>#N/A</v>
      </c>
      <c r="AF30" s="61" t="e">
        <f t="shared" si="7"/>
        <v>#N/A</v>
      </c>
      <c r="AG30" s="61" t="e">
        <f t="shared" si="7"/>
        <v>#N/A</v>
      </c>
      <c r="AH30" s="61" t="e">
        <f t="shared" si="7"/>
        <v>#N/A</v>
      </c>
      <c r="AI30" s="61" t="e">
        <f t="shared" si="7"/>
        <v>#N/A</v>
      </c>
      <c r="AJ30" s="61" t="e">
        <f t="shared" si="7"/>
        <v>#N/A</v>
      </c>
      <c r="AK30" s="61" t="e">
        <f t="shared" si="7"/>
        <v>#N/A</v>
      </c>
      <c r="AL30" s="61" t="e">
        <f t="shared" si="7"/>
        <v>#N/A</v>
      </c>
      <c r="AM30" s="61" t="e">
        <f t="shared" si="7"/>
        <v>#N/A</v>
      </c>
      <c r="AN30" s="61" t="e">
        <f t="shared" si="7"/>
        <v>#N/A</v>
      </c>
      <c r="AO30" s="61">
        <v>0</v>
      </c>
    </row>
    <row r="31" spans="1:41">
      <c r="A31" s="63" t="s">
        <v>107</v>
      </c>
      <c r="B31" s="61" t="e">
        <f t="shared" ref="B31:AO31" si="8">B29*B25</f>
        <v>#N/A</v>
      </c>
      <c r="C31" s="61" t="e">
        <f t="shared" si="8"/>
        <v>#N/A</v>
      </c>
      <c r="D31" s="61" t="e">
        <f t="shared" si="8"/>
        <v>#N/A</v>
      </c>
      <c r="E31" s="61" t="e">
        <f t="shared" si="8"/>
        <v>#N/A</v>
      </c>
      <c r="F31" s="61" t="e">
        <f t="shared" si="8"/>
        <v>#N/A</v>
      </c>
      <c r="G31" s="61" t="e">
        <f t="shared" si="8"/>
        <v>#N/A</v>
      </c>
      <c r="H31" s="61" t="e">
        <f t="shared" si="8"/>
        <v>#N/A</v>
      </c>
      <c r="I31" s="61" t="e">
        <f t="shared" si="8"/>
        <v>#N/A</v>
      </c>
      <c r="J31" s="61" t="e">
        <f t="shared" si="8"/>
        <v>#N/A</v>
      </c>
      <c r="K31" s="61" t="e">
        <f t="shared" si="8"/>
        <v>#N/A</v>
      </c>
      <c r="L31" s="61" t="e">
        <f t="shared" si="8"/>
        <v>#N/A</v>
      </c>
      <c r="M31" s="61" t="e">
        <f t="shared" si="8"/>
        <v>#N/A</v>
      </c>
      <c r="N31" s="61" t="e">
        <f t="shared" si="8"/>
        <v>#N/A</v>
      </c>
      <c r="O31" s="61" t="e">
        <f t="shared" si="8"/>
        <v>#N/A</v>
      </c>
      <c r="P31" s="61" t="e">
        <f t="shared" si="8"/>
        <v>#N/A</v>
      </c>
      <c r="Q31" s="61" t="e">
        <f t="shared" si="8"/>
        <v>#N/A</v>
      </c>
      <c r="R31" s="61" t="e">
        <f t="shared" si="8"/>
        <v>#N/A</v>
      </c>
      <c r="S31" s="61" t="e">
        <f t="shared" si="8"/>
        <v>#N/A</v>
      </c>
      <c r="T31" s="61" t="e">
        <f t="shared" si="8"/>
        <v>#N/A</v>
      </c>
      <c r="U31" s="61" t="e">
        <f t="shared" si="8"/>
        <v>#N/A</v>
      </c>
      <c r="V31" s="61" t="e">
        <f t="shared" si="8"/>
        <v>#N/A</v>
      </c>
      <c r="W31" s="61" t="e">
        <f t="shared" si="8"/>
        <v>#N/A</v>
      </c>
      <c r="X31" s="61" t="e">
        <f t="shared" si="8"/>
        <v>#N/A</v>
      </c>
      <c r="Y31" s="61" t="e">
        <f t="shared" si="8"/>
        <v>#N/A</v>
      </c>
      <c r="Z31" s="61" t="e">
        <f t="shared" si="8"/>
        <v>#N/A</v>
      </c>
      <c r="AA31" s="61" t="e">
        <f t="shared" si="8"/>
        <v>#N/A</v>
      </c>
      <c r="AB31" s="61" t="e">
        <f t="shared" si="8"/>
        <v>#N/A</v>
      </c>
      <c r="AC31" s="61" t="e">
        <f t="shared" si="8"/>
        <v>#N/A</v>
      </c>
      <c r="AD31" s="61" t="e">
        <f t="shared" si="8"/>
        <v>#N/A</v>
      </c>
      <c r="AE31" s="61" t="e">
        <f t="shared" si="8"/>
        <v>#N/A</v>
      </c>
      <c r="AF31" s="61" t="e">
        <f t="shared" si="8"/>
        <v>#N/A</v>
      </c>
      <c r="AG31" s="61" t="e">
        <f t="shared" si="8"/>
        <v>#N/A</v>
      </c>
      <c r="AH31" s="61" t="e">
        <f t="shared" si="8"/>
        <v>#N/A</v>
      </c>
      <c r="AI31" s="61" t="e">
        <f t="shared" si="8"/>
        <v>#N/A</v>
      </c>
      <c r="AJ31" s="61" t="e">
        <f t="shared" si="8"/>
        <v>#N/A</v>
      </c>
      <c r="AK31" s="61" t="e">
        <f t="shared" si="8"/>
        <v>#N/A</v>
      </c>
      <c r="AL31" s="61" t="e">
        <f t="shared" si="8"/>
        <v>#N/A</v>
      </c>
      <c r="AM31" s="61" t="e">
        <f t="shared" si="8"/>
        <v>#N/A</v>
      </c>
      <c r="AN31" s="61" t="e">
        <f t="shared" si="8"/>
        <v>#N/A</v>
      </c>
      <c r="AO31" s="61" t="e">
        <f t="shared" si="8"/>
        <v>#N/A</v>
      </c>
    </row>
    <row r="32" spans="1:41">
      <c r="A32" s="34"/>
    </row>
    <row r="33" spans="1:41">
      <c r="A33" s="21" t="s">
        <v>49</v>
      </c>
    </row>
    <row r="34" spans="1:41">
      <c r="A34" s="2" t="s">
        <v>0</v>
      </c>
      <c r="B34" s="2">
        <v>1</v>
      </c>
      <c r="C34" s="2">
        <f t="shared" ref="C34:AO34" si="9">B34+1</f>
        <v>2</v>
      </c>
      <c r="D34" s="2">
        <f t="shared" si="9"/>
        <v>3</v>
      </c>
      <c r="E34" s="2">
        <f t="shared" si="9"/>
        <v>4</v>
      </c>
      <c r="F34" s="2">
        <f t="shared" si="9"/>
        <v>5</v>
      </c>
      <c r="G34" s="2">
        <f t="shared" si="9"/>
        <v>6</v>
      </c>
      <c r="H34" s="2">
        <f t="shared" si="9"/>
        <v>7</v>
      </c>
      <c r="I34" s="2">
        <f t="shared" si="9"/>
        <v>8</v>
      </c>
      <c r="J34" s="2">
        <f t="shared" si="9"/>
        <v>9</v>
      </c>
      <c r="K34" s="2">
        <f t="shared" si="9"/>
        <v>10</v>
      </c>
      <c r="L34" s="2">
        <f t="shared" si="9"/>
        <v>11</v>
      </c>
      <c r="M34" s="2">
        <f t="shared" si="9"/>
        <v>12</v>
      </c>
      <c r="N34" s="2">
        <f t="shared" si="9"/>
        <v>13</v>
      </c>
      <c r="O34" s="2">
        <f t="shared" si="9"/>
        <v>14</v>
      </c>
      <c r="P34" s="2">
        <f t="shared" si="9"/>
        <v>15</v>
      </c>
      <c r="Q34" s="2">
        <f t="shared" si="9"/>
        <v>16</v>
      </c>
      <c r="R34" s="2">
        <f t="shared" si="9"/>
        <v>17</v>
      </c>
      <c r="S34" s="2">
        <f t="shared" si="9"/>
        <v>18</v>
      </c>
      <c r="T34" s="2">
        <f t="shared" si="9"/>
        <v>19</v>
      </c>
      <c r="U34" s="2">
        <f t="shared" si="9"/>
        <v>20</v>
      </c>
      <c r="V34" s="2">
        <f t="shared" si="9"/>
        <v>21</v>
      </c>
      <c r="W34" s="2">
        <f t="shared" si="9"/>
        <v>22</v>
      </c>
      <c r="X34" s="2">
        <f t="shared" si="9"/>
        <v>23</v>
      </c>
      <c r="Y34" s="2">
        <f t="shared" si="9"/>
        <v>24</v>
      </c>
      <c r="Z34" s="2">
        <f t="shared" si="9"/>
        <v>25</v>
      </c>
      <c r="AA34" s="2">
        <f t="shared" si="9"/>
        <v>26</v>
      </c>
      <c r="AB34" s="2">
        <f t="shared" si="9"/>
        <v>27</v>
      </c>
      <c r="AC34" s="2">
        <f t="shared" si="9"/>
        <v>28</v>
      </c>
      <c r="AD34" s="2">
        <f t="shared" si="9"/>
        <v>29</v>
      </c>
      <c r="AE34" s="2">
        <f t="shared" si="9"/>
        <v>30</v>
      </c>
      <c r="AF34" s="2">
        <f t="shared" si="9"/>
        <v>31</v>
      </c>
      <c r="AG34" s="2">
        <f t="shared" si="9"/>
        <v>32</v>
      </c>
      <c r="AH34" s="2">
        <f t="shared" si="9"/>
        <v>33</v>
      </c>
      <c r="AI34" s="2">
        <f t="shared" si="9"/>
        <v>34</v>
      </c>
      <c r="AJ34" s="2">
        <f t="shared" si="9"/>
        <v>35</v>
      </c>
      <c r="AK34" s="2">
        <f t="shared" si="9"/>
        <v>36</v>
      </c>
      <c r="AL34" s="2">
        <f t="shared" si="9"/>
        <v>37</v>
      </c>
      <c r="AM34" s="2">
        <f t="shared" si="9"/>
        <v>38</v>
      </c>
      <c r="AN34" s="2">
        <f t="shared" si="9"/>
        <v>39</v>
      </c>
      <c r="AO34" s="2">
        <f t="shared" si="9"/>
        <v>40</v>
      </c>
    </row>
    <row r="35" spans="1:41">
      <c r="A35" s="2" t="s">
        <v>50</v>
      </c>
      <c r="B35" s="16" t="e">
        <f>$B$1*B28</f>
        <v>#N/A</v>
      </c>
      <c r="C35" s="16" t="e">
        <f t="shared" ref="C35:AO35" si="10">$B$1*C28</f>
        <v>#N/A</v>
      </c>
      <c r="D35" s="16" t="e">
        <f t="shared" si="10"/>
        <v>#N/A</v>
      </c>
      <c r="E35" s="16" t="e">
        <f t="shared" si="10"/>
        <v>#N/A</v>
      </c>
      <c r="F35" s="16" t="e">
        <f t="shared" si="10"/>
        <v>#N/A</v>
      </c>
      <c r="G35" s="16" t="e">
        <f t="shared" si="10"/>
        <v>#N/A</v>
      </c>
      <c r="H35" s="16" t="e">
        <f t="shared" si="10"/>
        <v>#N/A</v>
      </c>
      <c r="I35" s="16" t="e">
        <f t="shared" si="10"/>
        <v>#N/A</v>
      </c>
      <c r="J35" s="16" t="e">
        <f t="shared" si="10"/>
        <v>#N/A</v>
      </c>
      <c r="K35" s="16" t="e">
        <f t="shared" si="10"/>
        <v>#N/A</v>
      </c>
      <c r="L35" s="16" t="e">
        <f t="shared" si="10"/>
        <v>#N/A</v>
      </c>
      <c r="M35" s="16" t="e">
        <f t="shared" si="10"/>
        <v>#N/A</v>
      </c>
      <c r="N35" s="16" t="e">
        <f t="shared" si="10"/>
        <v>#N/A</v>
      </c>
      <c r="O35" s="16" t="e">
        <f t="shared" si="10"/>
        <v>#N/A</v>
      </c>
      <c r="P35" s="16" t="e">
        <f t="shared" si="10"/>
        <v>#N/A</v>
      </c>
      <c r="Q35" s="16" t="e">
        <f t="shared" si="10"/>
        <v>#N/A</v>
      </c>
      <c r="R35" s="16" t="e">
        <f t="shared" si="10"/>
        <v>#N/A</v>
      </c>
      <c r="S35" s="16" t="e">
        <f t="shared" si="10"/>
        <v>#N/A</v>
      </c>
      <c r="T35" s="16" t="e">
        <f t="shared" si="10"/>
        <v>#N/A</v>
      </c>
      <c r="U35" s="16" t="e">
        <f t="shared" si="10"/>
        <v>#N/A</v>
      </c>
      <c r="V35" s="16" t="e">
        <f t="shared" si="10"/>
        <v>#N/A</v>
      </c>
      <c r="W35" s="16" t="e">
        <f t="shared" si="10"/>
        <v>#N/A</v>
      </c>
      <c r="X35" s="16" t="e">
        <f t="shared" si="10"/>
        <v>#N/A</v>
      </c>
      <c r="Y35" s="16" t="e">
        <f t="shared" si="10"/>
        <v>#N/A</v>
      </c>
      <c r="Z35" s="16" t="e">
        <f t="shared" si="10"/>
        <v>#N/A</v>
      </c>
      <c r="AA35" s="16" t="e">
        <f t="shared" si="10"/>
        <v>#N/A</v>
      </c>
      <c r="AB35" s="16" t="e">
        <f t="shared" si="10"/>
        <v>#N/A</v>
      </c>
      <c r="AC35" s="16" t="e">
        <f t="shared" si="10"/>
        <v>#N/A</v>
      </c>
      <c r="AD35" s="16" t="e">
        <f t="shared" si="10"/>
        <v>#N/A</v>
      </c>
      <c r="AE35" s="16" t="e">
        <f t="shared" si="10"/>
        <v>#N/A</v>
      </c>
      <c r="AF35" s="16" t="e">
        <f t="shared" si="10"/>
        <v>#N/A</v>
      </c>
      <c r="AG35" s="16" t="e">
        <f t="shared" si="10"/>
        <v>#N/A</v>
      </c>
      <c r="AH35" s="16" t="e">
        <f t="shared" si="10"/>
        <v>#N/A</v>
      </c>
      <c r="AI35" s="16" t="e">
        <f t="shared" si="10"/>
        <v>#N/A</v>
      </c>
      <c r="AJ35" s="16" t="e">
        <f t="shared" si="10"/>
        <v>#N/A</v>
      </c>
      <c r="AK35" s="16" t="e">
        <f t="shared" si="10"/>
        <v>#N/A</v>
      </c>
      <c r="AL35" s="16" t="e">
        <f t="shared" si="10"/>
        <v>#N/A</v>
      </c>
      <c r="AM35" s="16" t="e">
        <f t="shared" si="10"/>
        <v>#N/A</v>
      </c>
      <c r="AN35" s="16" t="e">
        <f t="shared" si="10"/>
        <v>#N/A</v>
      </c>
      <c r="AO35" s="16" t="e">
        <f t="shared" si="10"/>
        <v>#N/A</v>
      </c>
    </row>
    <row r="36" spans="1:41">
      <c r="A36" s="2" t="s">
        <v>51</v>
      </c>
      <c r="B36" s="16" t="e">
        <f>Assms!$K$12*B30</f>
        <v>#N/A</v>
      </c>
      <c r="C36" s="16" t="e">
        <f>Assms!$K$12*C30</f>
        <v>#N/A</v>
      </c>
      <c r="D36" s="16" t="e">
        <f>Assms!$K$12*D30</f>
        <v>#N/A</v>
      </c>
      <c r="E36" s="16" t="e">
        <f>Assms!$K$12*E30</f>
        <v>#N/A</v>
      </c>
      <c r="F36" s="16" t="e">
        <f>Assms!$K$12*F30</f>
        <v>#N/A</v>
      </c>
      <c r="G36" s="16" t="e">
        <f>Assms!$K$12*G30</f>
        <v>#N/A</v>
      </c>
      <c r="H36" s="16" t="e">
        <f>Assms!$K$12*H30</f>
        <v>#N/A</v>
      </c>
      <c r="I36" s="16" t="e">
        <f>Assms!$K$12*I30</f>
        <v>#N/A</v>
      </c>
      <c r="J36" s="16" t="e">
        <f>Assms!$K$12*J30</f>
        <v>#N/A</v>
      </c>
      <c r="K36" s="16" t="e">
        <f>Assms!$K$12*K30</f>
        <v>#N/A</v>
      </c>
      <c r="L36" s="16" t="e">
        <f>Assms!$K$12*L30</f>
        <v>#N/A</v>
      </c>
      <c r="M36" s="16" t="e">
        <f>Assms!$K$12*M30</f>
        <v>#N/A</v>
      </c>
      <c r="N36" s="16" t="e">
        <f>Assms!$K$12*N30</f>
        <v>#N/A</v>
      </c>
      <c r="O36" s="16" t="e">
        <f>Assms!$K$12*O30</f>
        <v>#N/A</v>
      </c>
      <c r="P36" s="16" t="e">
        <f>Assms!$K$12*P30</f>
        <v>#N/A</v>
      </c>
      <c r="Q36" s="16" t="e">
        <f>Assms!$K$12*Q30</f>
        <v>#N/A</v>
      </c>
      <c r="R36" s="16" t="e">
        <f>Assms!$K$12*R30</f>
        <v>#N/A</v>
      </c>
      <c r="S36" s="16" t="e">
        <f>Assms!$K$12*S30</f>
        <v>#N/A</v>
      </c>
      <c r="T36" s="16" t="e">
        <f>Assms!$K$12*T30</f>
        <v>#N/A</v>
      </c>
      <c r="U36" s="16" t="e">
        <f>Assms!$K$12*U30</f>
        <v>#N/A</v>
      </c>
      <c r="V36" s="16" t="e">
        <f>Assms!$K$12*V30</f>
        <v>#N/A</v>
      </c>
      <c r="W36" s="16" t="e">
        <f>Assms!$K$12*W30</f>
        <v>#N/A</v>
      </c>
      <c r="X36" s="16" t="e">
        <f>Assms!$K$12*X30</f>
        <v>#N/A</v>
      </c>
      <c r="Y36" s="16" t="e">
        <f>Assms!$K$12*Y30</f>
        <v>#N/A</v>
      </c>
      <c r="Z36" s="16" t="e">
        <f>Assms!$K$12*Z30</f>
        <v>#N/A</v>
      </c>
      <c r="AA36" s="16" t="e">
        <f>Assms!$K$12*AA30</f>
        <v>#N/A</v>
      </c>
      <c r="AB36" s="16" t="e">
        <f>Assms!$K$12*AB30</f>
        <v>#N/A</v>
      </c>
      <c r="AC36" s="16" t="e">
        <f>Assms!$K$12*AC30</f>
        <v>#N/A</v>
      </c>
      <c r="AD36" s="16" t="e">
        <f>Assms!$K$12*AD30</f>
        <v>#N/A</v>
      </c>
      <c r="AE36" s="16" t="e">
        <f>Assms!$K$12*AE30</f>
        <v>#N/A</v>
      </c>
      <c r="AF36" s="16" t="e">
        <f>Assms!$K$12*AF30</f>
        <v>#N/A</v>
      </c>
      <c r="AG36" s="16" t="e">
        <f>Assms!$K$12*AG30</f>
        <v>#N/A</v>
      </c>
      <c r="AH36" s="16" t="e">
        <f>Assms!$K$12*AH30</f>
        <v>#N/A</v>
      </c>
      <c r="AI36" s="16" t="e">
        <f>Assms!$K$12*AI30</f>
        <v>#N/A</v>
      </c>
      <c r="AJ36" s="16" t="e">
        <f>Assms!$K$12*AJ30</f>
        <v>#N/A</v>
      </c>
      <c r="AK36" s="16" t="e">
        <f>Assms!$K$12*AK30</f>
        <v>#N/A</v>
      </c>
      <c r="AL36" s="16" t="e">
        <f>Assms!$K$12*AL30</f>
        <v>#N/A</v>
      </c>
      <c r="AM36" s="16" t="e">
        <f>Assms!$K$12*AM30</f>
        <v>#N/A</v>
      </c>
      <c r="AN36" s="16" t="e">
        <f>Assms!$K$12*AN30</f>
        <v>#N/A</v>
      </c>
      <c r="AO36" s="16">
        <f>Assms!$K$12*AO30</f>
        <v>0</v>
      </c>
    </row>
    <row r="37" spans="1:41">
      <c r="A37" s="2" t="s">
        <v>97</v>
      </c>
      <c r="B37" s="16" t="e">
        <f>(B35-B28*Assms!$C$31)*Assms!$C$12+(Assms!$C$13*B35)</f>
        <v>#N/A</v>
      </c>
      <c r="C37" s="16" t="e">
        <f>(C35-C28*Assms!$C$31)*Assms!$C$17+(C35*(Assms!$C$16+Assms!$C$18))</f>
        <v>#N/A</v>
      </c>
      <c r="D37" s="16" t="e">
        <f>(D35-D28*Assms!$C$31)*Assms!$C$17+(D35*(Assms!$C$16+Assms!$C$18))</f>
        <v>#N/A</v>
      </c>
      <c r="E37" s="16" t="e">
        <f>(E35-E28*Assms!$C$31)*Assms!$C$17+(E35*(Assms!$C$16+Assms!$C$18))</f>
        <v>#N/A</v>
      </c>
      <c r="F37" s="16" t="e">
        <f>(F35-F28*Assms!$C$31)*Assms!$C$17+(F35*(Assms!$C$16+Assms!$C$18))</f>
        <v>#N/A</v>
      </c>
      <c r="G37" s="16" t="e">
        <f>(G35-G28*Assms!$C$31)*Assms!$C$17+(G35*(Assms!$C$16+Assms!$C$18))</f>
        <v>#N/A</v>
      </c>
      <c r="H37" s="16" t="e">
        <f>(H35-H28*Assms!$C$31)*Assms!$C$17+(H35*(Assms!$C$16+Assms!$C$18))</f>
        <v>#N/A</v>
      </c>
      <c r="I37" s="16" t="e">
        <f>(I35-I28*Assms!$C$31)*Assms!$C$17+(I35*(Assms!$C$16+Assms!$C$18))</f>
        <v>#N/A</v>
      </c>
      <c r="J37" s="16" t="e">
        <f>(J35-J28*Assms!$C$31)*Assms!$C$17+(J35*(Assms!$C$16+Assms!$C$18))</f>
        <v>#N/A</v>
      </c>
      <c r="K37" s="16" t="e">
        <f>(K35-K28*Assms!$C$31)*Assms!$C$17+(K35*(Assms!$C$16+Assms!$C$18))</f>
        <v>#N/A</v>
      </c>
      <c r="L37" s="16" t="e">
        <f>(L35-L28*Assms!$C$31)*Assms!$C$17+(L35*(Assms!$C$16+Assms!$C$18))</f>
        <v>#N/A</v>
      </c>
      <c r="M37" s="16" t="e">
        <f>(M35-M28*Assms!$C$31)*Assms!$C$17+(M35*(Assms!$C$16+Assms!$C$18))</f>
        <v>#N/A</v>
      </c>
      <c r="N37" s="16" t="e">
        <f>(N35-N28*Assms!$C$31)*Assms!$C$17+(N35*(Assms!$C$16+Assms!$C$18))</f>
        <v>#N/A</v>
      </c>
      <c r="O37" s="16" t="e">
        <f>(O35-O28*Assms!$C$31)*Assms!$C$17+(O35*(Assms!$C$16+Assms!$C$18))</f>
        <v>#N/A</v>
      </c>
      <c r="P37" s="16" t="e">
        <f>(P35-P28*Assms!$C$31)*Assms!$C$17+(P35*(Assms!$C$16+Assms!$C$18))</f>
        <v>#N/A</v>
      </c>
      <c r="Q37" s="16" t="e">
        <f>(Q35-Q28*Assms!$C$31)*Assms!$C$17+(Q35*(Assms!$C$16+Assms!$C$18))</f>
        <v>#N/A</v>
      </c>
      <c r="R37" s="16" t="e">
        <f>(R35-R28*Assms!$C$31)*Assms!$C$17+(R35*(Assms!$C$16+Assms!$C$18))</f>
        <v>#N/A</v>
      </c>
      <c r="S37" s="16" t="e">
        <f>(S35-S28*Assms!$C$31)*Assms!$C$17+(S35*(Assms!$C$16+Assms!$C$18))</f>
        <v>#N/A</v>
      </c>
      <c r="T37" s="16" t="e">
        <f>(T35-T28*Assms!$C$31)*Assms!$C$17+(T35*(Assms!$C$16+Assms!$C$18))</f>
        <v>#N/A</v>
      </c>
      <c r="U37" s="16" t="e">
        <f>(U35-U28*Assms!$C$31)*Assms!$C$17+(U35*(Assms!$C$16+Assms!$C$18))</f>
        <v>#N/A</v>
      </c>
      <c r="V37" s="16" t="e">
        <f>(V35-V28*Assms!$C$31)*Assms!$C$17+(V35*(Assms!$C$16+Assms!$C$18))</f>
        <v>#N/A</v>
      </c>
      <c r="W37" s="16" t="e">
        <f>(W35-W28*Assms!$C$31)*Assms!$C$17+(W35*(Assms!$C$16+Assms!$C$18))</f>
        <v>#N/A</v>
      </c>
      <c r="X37" s="16" t="e">
        <f>(X35-X28*Assms!$C$31)*Assms!$C$17+(X35*(Assms!$C$16+Assms!$C$18))</f>
        <v>#N/A</v>
      </c>
      <c r="Y37" s="16" t="e">
        <f>(Y35-Y28*Assms!$C$31)*Assms!$C$17+(Y35*(Assms!$C$16+Assms!$C$18))</f>
        <v>#N/A</v>
      </c>
      <c r="Z37" s="16" t="e">
        <f>(Z35-Z28*Assms!$C$31)*Assms!$C$17+(Z35*(Assms!$C$16+Assms!$C$18))</f>
        <v>#N/A</v>
      </c>
      <c r="AA37" s="16" t="e">
        <f>(AA35-AA28*Assms!$C$31)*Assms!$C$17+(AA35*(Assms!$C$16+Assms!$C$18))</f>
        <v>#N/A</v>
      </c>
      <c r="AB37" s="16" t="e">
        <f>(AB35-AB28*Assms!$C$31)*Assms!$C$17+(AB35*(Assms!$C$16+Assms!$C$18))</f>
        <v>#N/A</v>
      </c>
      <c r="AC37" s="16" t="e">
        <f>(AC35-AC28*Assms!$C$31)*Assms!$C$17+(AC35*(Assms!$C$16+Assms!$C$18))</f>
        <v>#N/A</v>
      </c>
      <c r="AD37" s="16" t="e">
        <f>(AD35-AD28*Assms!$C$31)*Assms!$C$17+(AD35*(Assms!$C$16+Assms!$C$18))</f>
        <v>#N/A</v>
      </c>
      <c r="AE37" s="16" t="e">
        <f>(AE35-AE28*Assms!$C$31)*Assms!$C$17+(AE35*(Assms!$C$16+Assms!$C$18))</f>
        <v>#N/A</v>
      </c>
      <c r="AF37" s="16" t="e">
        <f>(AF35-AF28*Assms!$C$31)*Assms!$C$17+(AF35*(Assms!$C$16+Assms!$C$18))</f>
        <v>#N/A</v>
      </c>
      <c r="AG37" s="16" t="e">
        <f>(AG35-AG28*Assms!$C$31)*Assms!$C$17+(AG35*(Assms!$C$16+Assms!$C$18))</f>
        <v>#N/A</v>
      </c>
      <c r="AH37" s="16" t="e">
        <f>(AH35-AH28*Assms!$C$31)*Assms!$C$17+(AH35*(Assms!$C$16+Assms!$C$18))</f>
        <v>#N/A</v>
      </c>
      <c r="AI37" s="16" t="e">
        <f>(AI35-AI28*Assms!$C$31)*Assms!$C$17+(AI35*(Assms!$C$16+Assms!$C$18))</f>
        <v>#N/A</v>
      </c>
      <c r="AJ37" s="16" t="e">
        <f>(AJ35-AJ28*Assms!$C$31)*Assms!$C$17+(AJ35*(Assms!$C$16+Assms!$C$18))</f>
        <v>#N/A</v>
      </c>
      <c r="AK37" s="16" t="e">
        <f>(AK35-AK28*Assms!$C$31)*Assms!$C$17+(AK35*(Assms!$C$16+Assms!$C$18))</f>
        <v>#N/A</v>
      </c>
      <c r="AL37" s="16" t="e">
        <f>(AL35-AL28*Assms!$C$31)*Assms!$C$17+(AL35*(Assms!$C$16+Assms!$C$18))</f>
        <v>#N/A</v>
      </c>
      <c r="AM37" s="16" t="e">
        <f>(AM35-AM28*Assms!$C$31)*Assms!$C$17+(AM35*(Assms!$C$16+Assms!$C$18))</f>
        <v>#N/A</v>
      </c>
      <c r="AN37" s="16" t="e">
        <f>(AN35-AN28*Assms!$C$31)*Assms!$C$17+(AN35*(Assms!$C$16+Assms!$C$18))</f>
        <v>#N/A</v>
      </c>
      <c r="AO37" s="16" t="e">
        <f>(AO35-AO28*Assms!$C$31)*Assms!$C$17+(AO35*(Assms!$C$16+Assms!$C$18))</f>
        <v>#N/A</v>
      </c>
    </row>
    <row r="38" spans="1:41">
      <c r="A38" s="2" t="s">
        <v>96</v>
      </c>
      <c r="B38" s="16">
        <f>Assms!C21+Assms!C22</f>
        <v>150</v>
      </c>
      <c r="C38" s="16" t="e">
        <f>IF(C29&gt;0,Assms!$C$22*Pricing!C38*C28,0)</f>
        <v>#N/A</v>
      </c>
      <c r="D38" s="16" t="e">
        <f>IF(D29&gt;0,Assms!$C$22*Pricing!D38*D28,0)</f>
        <v>#N/A</v>
      </c>
      <c r="E38" s="16" t="e">
        <f>IF(E29&gt;0,Assms!$C$22*Pricing!E38*E28,0)</f>
        <v>#N/A</v>
      </c>
      <c r="F38" s="16" t="e">
        <f>IF(F29&gt;0,Assms!$C$22*Pricing!F38*F28,0)</f>
        <v>#N/A</v>
      </c>
      <c r="G38" s="16" t="e">
        <f>IF(G29&gt;0,Assms!$C$22*Pricing!G38*G28,0)</f>
        <v>#N/A</v>
      </c>
      <c r="H38" s="16" t="e">
        <f>IF(H29&gt;0,Assms!$C$22*Pricing!H38*H28,0)</f>
        <v>#N/A</v>
      </c>
      <c r="I38" s="16" t="e">
        <f>IF(I29&gt;0,Assms!$C$22*Pricing!I38*I28,0)</f>
        <v>#N/A</v>
      </c>
      <c r="J38" s="16" t="e">
        <f>IF(J29&gt;0,Assms!$C$22*Pricing!J38*J28,0)</f>
        <v>#N/A</v>
      </c>
      <c r="K38" s="16" t="e">
        <f>IF(K29&gt;0,Assms!$C$22*Pricing!K38*K28,0)</f>
        <v>#N/A</v>
      </c>
      <c r="L38" s="16" t="e">
        <f>IF(L29&gt;0,Assms!$C$22*Pricing!L38*L28,0)</f>
        <v>#N/A</v>
      </c>
      <c r="M38" s="16" t="e">
        <f>IF(M29&gt;0,Assms!$C$22*Pricing!M38*M28,0)</f>
        <v>#N/A</v>
      </c>
      <c r="N38" s="16" t="e">
        <f>IF(N29&gt;0,Assms!$C$22*Pricing!N38*N28,0)</f>
        <v>#N/A</v>
      </c>
      <c r="O38" s="16" t="e">
        <f>IF(O29&gt;0,Assms!$C$22*Pricing!O38*O28,0)</f>
        <v>#N/A</v>
      </c>
      <c r="P38" s="16" t="e">
        <f>IF(P29&gt;0,Assms!$C$22*Pricing!P38*P28,0)</f>
        <v>#N/A</v>
      </c>
      <c r="Q38" s="16" t="e">
        <f>IF(Q29&gt;0,Assms!$C$22*Pricing!Q38*Q28,0)</f>
        <v>#N/A</v>
      </c>
      <c r="R38" s="16" t="e">
        <f>IF(R29&gt;0,Assms!$C$22*Pricing!R38*R28,0)</f>
        <v>#N/A</v>
      </c>
      <c r="S38" s="16" t="e">
        <f>IF(S29&gt;0,Assms!$C$22*Pricing!S38*S28,0)</f>
        <v>#N/A</v>
      </c>
      <c r="T38" s="16" t="e">
        <f>IF(T29&gt;0,Assms!$C$22*Pricing!T38*T28,0)</f>
        <v>#N/A</v>
      </c>
      <c r="U38" s="16" t="e">
        <f>IF(U29&gt;0,Assms!$C$22*Pricing!U38*U28,0)</f>
        <v>#N/A</v>
      </c>
      <c r="V38" s="16" t="e">
        <f>IF(V29&gt;0,Assms!$C$22*Pricing!V38*V28,0)</f>
        <v>#N/A</v>
      </c>
      <c r="W38" s="16" t="e">
        <f>IF(W29&gt;0,Assms!$C$22*Pricing!W38*W28,0)</f>
        <v>#N/A</v>
      </c>
      <c r="X38" s="16" t="e">
        <f>IF(X29&gt;0,Assms!$C$22*Pricing!X38*X28,0)</f>
        <v>#N/A</v>
      </c>
      <c r="Y38" s="16">
        <f>IF(Y29&gt;0,Assms!$C$22*Pricing!Y38*Y28,0)</f>
        <v>0</v>
      </c>
      <c r="Z38" s="16">
        <f>IF(Z29&gt;0,Assms!$C$22*Pricing!Z38*Z28,0)</f>
        <v>0</v>
      </c>
      <c r="AA38" s="16">
        <f>IF(AA29&gt;0,Assms!$C$22*Pricing!AA38*AA28,0)</f>
        <v>0</v>
      </c>
      <c r="AB38" s="16">
        <f>IF(AB29&gt;0,Assms!$C$22*Pricing!AB38*AB28,0)</f>
        <v>0</v>
      </c>
      <c r="AC38" s="16">
        <f>IF(AC29&gt;0,Assms!$C$22*Pricing!AC38*AC28,0)</f>
        <v>0</v>
      </c>
      <c r="AD38" s="16">
        <f>IF(AD29&gt;0,Assms!$C$22*Pricing!AD38*AD28,0)</f>
        <v>0</v>
      </c>
      <c r="AE38" s="16">
        <f>IF(AE29&gt;0,Assms!$C$22*Pricing!AE38*AE28,0)</f>
        <v>0</v>
      </c>
      <c r="AF38" s="16">
        <f>IF(AF29&gt;0,Assms!$C$22*Pricing!AF38*AF28,0)</f>
        <v>0</v>
      </c>
      <c r="AG38" s="16">
        <f>IF(AG29&gt;0,Assms!$C$22*Pricing!AG38*AG28,0)</f>
        <v>0</v>
      </c>
      <c r="AH38" s="16">
        <f>IF(AH29&gt;0,Assms!$C$22*Pricing!AH38*AH28,0)</f>
        <v>0</v>
      </c>
      <c r="AI38" s="16">
        <f>IF(AI29&gt;0,Assms!$C$22*Pricing!AI38*AI28,0)</f>
        <v>0</v>
      </c>
      <c r="AJ38" s="16">
        <f>IF(AJ29&gt;0,Assms!$C$22*Pricing!AJ38*AJ28,0)</f>
        <v>0</v>
      </c>
      <c r="AK38" s="16">
        <f>IF(AK29&gt;0,Assms!$C$22*Pricing!AK38*AK28,0)</f>
        <v>0</v>
      </c>
      <c r="AL38" s="16">
        <f>IF(AL29&gt;0,Assms!$C$22*Pricing!AL38*AL28,0)</f>
        <v>0</v>
      </c>
      <c r="AM38" s="16">
        <f>IF(AM29&gt;0,Assms!$C$22*Pricing!AM38*AM28,0)</f>
        <v>0</v>
      </c>
      <c r="AN38" s="16">
        <f>IF(AN29&gt;0,Assms!$C$22*Pricing!AN38*AN28,0)</f>
        <v>0</v>
      </c>
      <c r="AO38" s="16">
        <f>IF(AO29&gt;0,Assms!$C$22*Pricing!AO38*AO28,0)</f>
        <v>0</v>
      </c>
    </row>
    <row r="39" spans="1:41">
      <c r="A39" s="2" t="s">
        <v>21</v>
      </c>
      <c r="B39" s="16" t="e">
        <f t="shared" ref="B39:AO39" si="11">B29*B26</f>
        <v>#N/A</v>
      </c>
      <c r="C39" s="16" t="e">
        <f t="shared" si="11"/>
        <v>#N/A</v>
      </c>
      <c r="D39" s="16" t="e">
        <f t="shared" si="11"/>
        <v>#N/A</v>
      </c>
      <c r="E39" s="16" t="e">
        <f t="shared" si="11"/>
        <v>#N/A</v>
      </c>
      <c r="F39" s="16" t="e">
        <f t="shared" si="11"/>
        <v>#N/A</v>
      </c>
      <c r="G39" s="16" t="e">
        <f t="shared" si="11"/>
        <v>#N/A</v>
      </c>
      <c r="H39" s="16" t="e">
        <f t="shared" si="11"/>
        <v>#N/A</v>
      </c>
      <c r="I39" s="16" t="e">
        <f t="shared" si="11"/>
        <v>#N/A</v>
      </c>
      <c r="J39" s="16" t="e">
        <f t="shared" si="11"/>
        <v>#N/A</v>
      </c>
      <c r="K39" s="16" t="e">
        <f t="shared" si="11"/>
        <v>#N/A</v>
      </c>
      <c r="L39" s="16" t="e">
        <f t="shared" si="11"/>
        <v>#N/A</v>
      </c>
      <c r="M39" s="16" t="e">
        <f t="shared" si="11"/>
        <v>#N/A</v>
      </c>
      <c r="N39" s="16" t="e">
        <f t="shared" si="11"/>
        <v>#N/A</v>
      </c>
      <c r="O39" s="16" t="e">
        <f t="shared" si="11"/>
        <v>#N/A</v>
      </c>
      <c r="P39" s="16" t="e">
        <f t="shared" si="11"/>
        <v>#N/A</v>
      </c>
      <c r="Q39" s="16" t="e">
        <f t="shared" si="11"/>
        <v>#N/A</v>
      </c>
      <c r="R39" s="16" t="e">
        <f t="shared" si="11"/>
        <v>#N/A</v>
      </c>
      <c r="S39" s="16" t="e">
        <f t="shared" si="11"/>
        <v>#N/A</v>
      </c>
      <c r="T39" s="16" t="e">
        <f t="shared" si="11"/>
        <v>#N/A</v>
      </c>
      <c r="U39" s="16" t="e">
        <f t="shared" si="11"/>
        <v>#N/A</v>
      </c>
      <c r="V39" s="16" t="e">
        <f t="shared" si="11"/>
        <v>#N/A</v>
      </c>
      <c r="W39" s="16" t="e">
        <f t="shared" si="11"/>
        <v>#N/A</v>
      </c>
      <c r="X39" s="16" t="e">
        <f t="shared" si="11"/>
        <v>#N/A</v>
      </c>
      <c r="Y39" s="16" t="e">
        <f t="shared" si="11"/>
        <v>#N/A</v>
      </c>
      <c r="Z39" s="16" t="e">
        <f t="shared" si="11"/>
        <v>#N/A</v>
      </c>
      <c r="AA39" s="16" t="e">
        <f t="shared" si="11"/>
        <v>#N/A</v>
      </c>
      <c r="AB39" s="16" t="e">
        <f t="shared" si="11"/>
        <v>#N/A</v>
      </c>
      <c r="AC39" s="16" t="e">
        <f t="shared" si="11"/>
        <v>#N/A</v>
      </c>
      <c r="AD39" s="16" t="e">
        <f t="shared" si="11"/>
        <v>#N/A</v>
      </c>
      <c r="AE39" s="16" t="e">
        <f t="shared" si="11"/>
        <v>#N/A</v>
      </c>
      <c r="AF39" s="16" t="e">
        <f t="shared" si="11"/>
        <v>#N/A</v>
      </c>
      <c r="AG39" s="16" t="e">
        <f t="shared" si="11"/>
        <v>#N/A</v>
      </c>
      <c r="AH39" s="16" t="e">
        <f t="shared" si="11"/>
        <v>#N/A</v>
      </c>
      <c r="AI39" s="16" t="e">
        <f t="shared" si="11"/>
        <v>#N/A</v>
      </c>
      <c r="AJ39" s="16" t="e">
        <f t="shared" si="11"/>
        <v>#N/A</v>
      </c>
      <c r="AK39" s="16" t="e">
        <f t="shared" si="11"/>
        <v>#N/A</v>
      </c>
      <c r="AL39" s="16" t="e">
        <f t="shared" si="11"/>
        <v>#N/A</v>
      </c>
      <c r="AM39" s="16" t="e">
        <f t="shared" si="11"/>
        <v>#N/A</v>
      </c>
      <c r="AN39" s="16" t="e">
        <f t="shared" si="11"/>
        <v>#N/A</v>
      </c>
      <c r="AO39" s="16" t="e">
        <f t="shared" si="11"/>
        <v>#N/A</v>
      </c>
    </row>
    <row r="40" spans="1:41">
      <c r="A40" s="42" t="s">
        <v>52</v>
      </c>
      <c r="B40" s="43" t="e">
        <f t="shared" ref="B40:AO40" si="12">IF(B23=1,B29*B27*B25,"")</f>
        <v>#N/A</v>
      </c>
      <c r="C40" s="43" t="e">
        <f t="shared" si="12"/>
        <v>#N/A</v>
      </c>
      <c r="D40" s="43" t="e">
        <f t="shared" si="12"/>
        <v>#N/A</v>
      </c>
      <c r="E40" s="43" t="e">
        <f t="shared" si="12"/>
        <v>#N/A</v>
      </c>
      <c r="F40" s="43" t="e">
        <f t="shared" si="12"/>
        <v>#N/A</v>
      </c>
      <c r="G40" s="43" t="e">
        <f t="shared" si="12"/>
        <v>#N/A</v>
      </c>
      <c r="H40" s="43" t="e">
        <f t="shared" si="12"/>
        <v>#N/A</v>
      </c>
      <c r="I40" s="43" t="e">
        <f t="shared" si="12"/>
        <v>#N/A</v>
      </c>
      <c r="J40" s="43" t="e">
        <f t="shared" si="12"/>
        <v>#N/A</v>
      </c>
      <c r="K40" s="43" t="e">
        <f t="shared" si="12"/>
        <v>#N/A</v>
      </c>
      <c r="L40" s="43" t="e">
        <f t="shared" si="12"/>
        <v>#N/A</v>
      </c>
      <c r="M40" s="43" t="e">
        <f t="shared" si="12"/>
        <v>#N/A</v>
      </c>
      <c r="N40" s="43" t="e">
        <f t="shared" si="12"/>
        <v>#N/A</v>
      </c>
      <c r="O40" s="43" t="e">
        <f t="shared" si="12"/>
        <v>#N/A</v>
      </c>
      <c r="P40" s="43" t="e">
        <f t="shared" si="12"/>
        <v>#N/A</v>
      </c>
      <c r="Q40" s="43" t="e">
        <f t="shared" si="12"/>
        <v>#N/A</v>
      </c>
      <c r="R40" s="43" t="e">
        <f t="shared" si="12"/>
        <v>#N/A</v>
      </c>
      <c r="S40" s="43" t="e">
        <f t="shared" si="12"/>
        <v>#N/A</v>
      </c>
      <c r="T40" s="43" t="e">
        <f t="shared" si="12"/>
        <v>#N/A</v>
      </c>
      <c r="U40" s="43" t="e">
        <f t="shared" si="12"/>
        <v>#N/A</v>
      </c>
      <c r="V40" s="43" t="e">
        <f t="shared" si="12"/>
        <v>#N/A</v>
      </c>
      <c r="W40" s="43" t="e">
        <f t="shared" si="12"/>
        <v>#N/A</v>
      </c>
      <c r="X40" s="43" t="e">
        <f t="shared" si="12"/>
        <v>#N/A</v>
      </c>
      <c r="Y40" s="43" t="str">
        <f t="shared" si="12"/>
        <v/>
      </c>
      <c r="Z40" s="43" t="str">
        <f t="shared" si="12"/>
        <v/>
      </c>
      <c r="AA40" s="43" t="str">
        <f t="shared" si="12"/>
        <v/>
      </c>
      <c r="AB40" s="43" t="str">
        <f t="shared" si="12"/>
        <v/>
      </c>
      <c r="AC40" s="43" t="str">
        <f t="shared" si="12"/>
        <v/>
      </c>
      <c r="AD40" s="43" t="str">
        <f t="shared" si="12"/>
        <v/>
      </c>
      <c r="AE40" s="43" t="str">
        <f t="shared" si="12"/>
        <v/>
      </c>
      <c r="AF40" s="43" t="str">
        <f t="shared" si="12"/>
        <v/>
      </c>
      <c r="AG40" s="43" t="str">
        <f t="shared" si="12"/>
        <v/>
      </c>
      <c r="AH40" s="43" t="str">
        <f t="shared" si="12"/>
        <v/>
      </c>
      <c r="AI40" s="43" t="str">
        <f t="shared" si="12"/>
        <v/>
      </c>
      <c r="AJ40" s="43" t="str">
        <f t="shared" si="12"/>
        <v/>
      </c>
      <c r="AK40" s="43" t="str">
        <f t="shared" si="12"/>
        <v/>
      </c>
      <c r="AL40" s="43" t="str">
        <f t="shared" si="12"/>
        <v/>
      </c>
      <c r="AM40" s="43" t="str">
        <f t="shared" si="12"/>
        <v/>
      </c>
      <c r="AN40" s="43" t="str">
        <f t="shared" si="12"/>
        <v/>
      </c>
      <c r="AO40" s="43" t="str">
        <f t="shared" si="12"/>
        <v/>
      </c>
    </row>
    <row r="41" spans="1:41">
      <c r="A41" s="2" t="s">
        <v>53</v>
      </c>
      <c r="B41" s="16" t="e">
        <f>B30</f>
        <v>#N/A</v>
      </c>
      <c r="C41" s="16" t="e">
        <f t="shared" ref="C41:AO41" si="13">C30-B30</f>
        <v>#N/A</v>
      </c>
      <c r="D41" s="16" t="e">
        <f t="shared" si="13"/>
        <v>#N/A</v>
      </c>
      <c r="E41" s="16" t="e">
        <f t="shared" si="13"/>
        <v>#N/A</v>
      </c>
      <c r="F41" s="16" t="e">
        <f t="shared" si="13"/>
        <v>#N/A</v>
      </c>
      <c r="G41" s="16" t="e">
        <f t="shared" si="13"/>
        <v>#N/A</v>
      </c>
      <c r="H41" s="16" t="e">
        <f t="shared" si="13"/>
        <v>#N/A</v>
      </c>
      <c r="I41" s="16" t="e">
        <f t="shared" si="13"/>
        <v>#N/A</v>
      </c>
      <c r="J41" s="16" t="e">
        <f t="shared" si="13"/>
        <v>#N/A</v>
      </c>
      <c r="K41" s="16" t="e">
        <f t="shared" si="13"/>
        <v>#N/A</v>
      </c>
      <c r="L41" s="16" t="e">
        <f t="shared" si="13"/>
        <v>#N/A</v>
      </c>
      <c r="M41" s="16" t="e">
        <f t="shared" si="13"/>
        <v>#N/A</v>
      </c>
      <c r="N41" s="16" t="e">
        <f t="shared" si="13"/>
        <v>#N/A</v>
      </c>
      <c r="O41" s="16" t="e">
        <f t="shared" si="13"/>
        <v>#N/A</v>
      </c>
      <c r="P41" s="16" t="e">
        <f t="shared" si="13"/>
        <v>#N/A</v>
      </c>
      <c r="Q41" s="16" t="e">
        <f t="shared" si="13"/>
        <v>#N/A</v>
      </c>
      <c r="R41" s="16" t="e">
        <f t="shared" si="13"/>
        <v>#N/A</v>
      </c>
      <c r="S41" s="16" t="e">
        <f t="shared" si="13"/>
        <v>#N/A</v>
      </c>
      <c r="T41" s="16" t="e">
        <f t="shared" si="13"/>
        <v>#N/A</v>
      </c>
      <c r="U41" s="16" t="e">
        <f t="shared" si="13"/>
        <v>#N/A</v>
      </c>
      <c r="V41" s="16" t="e">
        <f t="shared" si="13"/>
        <v>#N/A</v>
      </c>
      <c r="W41" s="16" t="e">
        <f t="shared" si="13"/>
        <v>#N/A</v>
      </c>
      <c r="X41" s="16" t="e">
        <f t="shared" si="13"/>
        <v>#N/A</v>
      </c>
      <c r="Y41" s="16" t="e">
        <f t="shared" si="13"/>
        <v>#N/A</v>
      </c>
      <c r="Z41" s="16" t="e">
        <f t="shared" si="13"/>
        <v>#N/A</v>
      </c>
      <c r="AA41" s="16" t="e">
        <f t="shared" si="13"/>
        <v>#N/A</v>
      </c>
      <c r="AB41" s="16" t="e">
        <f t="shared" si="13"/>
        <v>#N/A</v>
      </c>
      <c r="AC41" s="16" t="e">
        <f t="shared" si="13"/>
        <v>#N/A</v>
      </c>
      <c r="AD41" s="16" t="e">
        <f t="shared" si="13"/>
        <v>#N/A</v>
      </c>
      <c r="AE41" s="16" t="e">
        <f t="shared" si="13"/>
        <v>#N/A</v>
      </c>
      <c r="AF41" s="16" t="e">
        <f t="shared" si="13"/>
        <v>#N/A</v>
      </c>
      <c r="AG41" s="16" t="e">
        <f t="shared" si="13"/>
        <v>#N/A</v>
      </c>
      <c r="AH41" s="16" t="e">
        <f t="shared" si="13"/>
        <v>#N/A</v>
      </c>
      <c r="AI41" s="16" t="e">
        <f t="shared" si="13"/>
        <v>#N/A</v>
      </c>
      <c r="AJ41" s="16" t="e">
        <f t="shared" si="13"/>
        <v>#N/A</v>
      </c>
      <c r="AK41" s="16" t="e">
        <f t="shared" si="13"/>
        <v>#N/A</v>
      </c>
      <c r="AL41" s="16" t="e">
        <f t="shared" si="13"/>
        <v>#N/A</v>
      </c>
      <c r="AM41" s="16" t="e">
        <f t="shared" si="13"/>
        <v>#N/A</v>
      </c>
      <c r="AN41" s="16" t="e">
        <f t="shared" si="13"/>
        <v>#N/A</v>
      </c>
      <c r="AO41" s="16" t="e">
        <f t="shared" si="13"/>
        <v>#N/A</v>
      </c>
    </row>
    <row r="42" spans="1:41">
      <c r="A42" s="2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>
      <c r="A43" s="2" t="s">
        <v>54</v>
      </c>
      <c r="B43" s="16" t="e">
        <f t="shared" ref="B43:AO43" si="14">(B35+B36)-SUM(B37:B41)</f>
        <v>#N/A</v>
      </c>
      <c r="C43" s="16" t="e">
        <f t="shared" si="14"/>
        <v>#N/A</v>
      </c>
      <c r="D43" s="16" t="e">
        <f t="shared" si="14"/>
        <v>#N/A</v>
      </c>
      <c r="E43" s="16" t="e">
        <f t="shared" si="14"/>
        <v>#N/A</v>
      </c>
      <c r="F43" s="16" t="e">
        <f t="shared" si="14"/>
        <v>#N/A</v>
      </c>
      <c r="G43" s="16" t="e">
        <f t="shared" si="14"/>
        <v>#N/A</v>
      </c>
      <c r="H43" s="16" t="e">
        <f t="shared" si="14"/>
        <v>#N/A</v>
      </c>
      <c r="I43" s="16" t="e">
        <f t="shared" si="14"/>
        <v>#N/A</v>
      </c>
      <c r="J43" s="16" t="e">
        <f t="shared" si="14"/>
        <v>#N/A</v>
      </c>
      <c r="K43" s="16" t="e">
        <f t="shared" si="14"/>
        <v>#N/A</v>
      </c>
      <c r="L43" s="16" t="e">
        <f t="shared" si="14"/>
        <v>#N/A</v>
      </c>
      <c r="M43" s="16" t="e">
        <f t="shared" si="14"/>
        <v>#N/A</v>
      </c>
      <c r="N43" s="16" t="e">
        <f t="shared" si="14"/>
        <v>#N/A</v>
      </c>
      <c r="O43" s="16" t="e">
        <f t="shared" si="14"/>
        <v>#N/A</v>
      </c>
      <c r="P43" s="16" t="e">
        <f t="shared" si="14"/>
        <v>#N/A</v>
      </c>
      <c r="Q43" s="16" t="e">
        <f t="shared" si="14"/>
        <v>#N/A</v>
      </c>
      <c r="R43" s="16" t="e">
        <f t="shared" si="14"/>
        <v>#N/A</v>
      </c>
      <c r="S43" s="16" t="e">
        <f t="shared" si="14"/>
        <v>#N/A</v>
      </c>
      <c r="T43" s="16" t="e">
        <f t="shared" si="14"/>
        <v>#N/A</v>
      </c>
      <c r="U43" s="16" t="e">
        <f t="shared" si="14"/>
        <v>#N/A</v>
      </c>
      <c r="V43" s="16" t="e">
        <f t="shared" si="14"/>
        <v>#N/A</v>
      </c>
      <c r="W43" s="16" t="e">
        <f t="shared" si="14"/>
        <v>#N/A</v>
      </c>
      <c r="X43" s="16" t="e">
        <f t="shared" si="14"/>
        <v>#N/A</v>
      </c>
      <c r="Y43" s="16" t="e">
        <f t="shared" si="14"/>
        <v>#N/A</v>
      </c>
      <c r="Z43" s="16" t="e">
        <f t="shared" si="14"/>
        <v>#N/A</v>
      </c>
      <c r="AA43" s="16" t="e">
        <f t="shared" si="14"/>
        <v>#N/A</v>
      </c>
      <c r="AB43" s="16" t="e">
        <f t="shared" si="14"/>
        <v>#N/A</v>
      </c>
      <c r="AC43" s="16" t="e">
        <f t="shared" si="14"/>
        <v>#N/A</v>
      </c>
      <c r="AD43" s="16" t="e">
        <f t="shared" si="14"/>
        <v>#N/A</v>
      </c>
      <c r="AE43" s="16" t="e">
        <f t="shared" si="14"/>
        <v>#N/A</v>
      </c>
      <c r="AF43" s="16" t="e">
        <f t="shared" si="14"/>
        <v>#N/A</v>
      </c>
      <c r="AG43" s="16" t="e">
        <f t="shared" si="14"/>
        <v>#N/A</v>
      </c>
      <c r="AH43" s="16" t="e">
        <f t="shared" si="14"/>
        <v>#N/A</v>
      </c>
      <c r="AI43" s="16" t="e">
        <f t="shared" si="14"/>
        <v>#N/A</v>
      </c>
      <c r="AJ43" s="16" t="e">
        <f t="shared" si="14"/>
        <v>#N/A</v>
      </c>
      <c r="AK43" s="16" t="e">
        <f t="shared" si="14"/>
        <v>#N/A</v>
      </c>
      <c r="AL43" s="16" t="e">
        <f t="shared" si="14"/>
        <v>#N/A</v>
      </c>
      <c r="AM43" s="16" t="e">
        <f t="shared" si="14"/>
        <v>#N/A</v>
      </c>
      <c r="AN43" s="16" t="e">
        <f t="shared" si="14"/>
        <v>#N/A</v>
      </c>
      <c r="AO43" s="16" t="e">
        <f t="shared" si="14"/>
        <v>#N/A</v>
      </c>
    </row>
    <row r="44" spans="1:41">
      <c r="A44" s="2" t="s">
        <v>170</v>
      </c>
      <c r="B44" s="16" t="e">
        <f>B43*Assms!K13</f>
        <v>#N/A</v>
      </c>
      <c r="C44" s="16" t="e">
        <f>C43*Assms!K13</f>
        <v>#N/A</v>
      </c>
      <c r="D44" s="16" t="e">
        <f>D43*Assms!K13</f>
        <v>#N/A</v>
      </c>
      <c r="E44" s="16" t="e">
        <f>E43*Assms!K13</f>
        <v>#N/A</v>
      </c>
      <c r="F44" s="16" t="e">
        <f>F43*Assms!K13</f>
        <v>#N/A</v>
      </c>
      <c r="G44" s="16" t="e">
        <f>G43*Assms!K13</f>
        <v>#N/A</v>
      </c>
      <c r="H44" s="16" t="e">
        <f>H43*Assms!K13</f>
        <v>#N/A</v>
      </c>
      <c r="I44" s="16" t="e">
        <f>I43*Assms!K13</f>
        <v>#N/A</v>
      </c>
      <c r="J44" s="16" t="e">
        <f>J43*Assms!K13</f>
        <v>#N/A</v>
      </c>
      <c r="K44" s="16" t="e">
        <f>K43*Assms!K13</f>
        <v>#N/A</v>
      </c>
      <c r="L44" s="16" t="e">
        <f>L43*Assms!K13</f>
        <v>#N/A</v>
      </c>
      <c r="M44" s="16" t="e">
        <f>M43*Assms!K13</f>
        <v>#N/A</v>
      </c>
      <c r="N44" s="16" t="e">
        <f>N43*Assms!K13</f>
        <v>#N/A</v>
      </c>
      <c r="O44" s="16" t="e">
        <f>O43*Assms!K13</f>
        <v>#N/A</v>
      </c>
      <c r="P44" s="16" t="e">
        <f>P43*Assms!K13</f>
        <v>#N/A</v>
      </c>
      <c r="Q44" s="16" t="e">
        <f>Q43*Assms!K13</f>
        <v>#N/A</v>
      </c>
      <c r="R44" s="16" t="e">
        <f>R43*Assms!K13</f>
        <v>#N/A</v>
      </c>
      <c r="S44" s="16" t="e">
        <f>S43*Assms!K13</f>
        <v>#N/A</v>
      </c>
      <c r="T44" s="16" t="e">
        <f>T43*Assms!K13</f>
        <v>#N/A</v>
      </c>
      <c r="U44" s="16" t="e">
        <f>U43*Assms!K13</f>
        <v>#N/A</v>
      </c>
      <c r="V44" s="16" t="e">
        <f>V43*Assms!K13</f>
        <v>#N/A</v>
      </c>
      <c r="W44" s="16" t="e">
        <f>W43*Assms!K13</f>
        <v>#N/A</v>
      </c>
      <c r="X44" s="16" t="e">
        <f>X43*Assms!K13</f>
        <v>#N/A</v>
      </c>
      <c r="Y44" s="16" t="e">
        <f>Y43*Assms!K13</f>
        <v>#N/A</v>
      </c>
      <c r="Z44" s="16" t="e">
        <f>Z43*Assms!K13</f>
        <v>#N/A</v>
      </c>
      <c r="AA44" s="16" t="e">
        <f>AA43*Assms!K13</f>
        <v>#N/A</v>
      </c>
      <c r="AB44" s="16" t="e">
        <f>AB43*Assms!K13</f>
        <v>#N/A</v>
      </c>
      <c r="AC44" s="16" t="e">
        <f>AC43*Assms!K13</f>
        <v>#N/A</v>
      </c>
      <c r="AD44" s="16" t="e">
        <f>AD43*Assms!K13</f>
        <v>#N/A</v>
      </c>
      <c r="AE44" s="16" t="e">
        <f>AE43*Assms!K13</f>
        <v>#N/A</v>
      </c>
      <c r="AF44" s="16" t="e">
        <f>AF43*Assms!K13</f>
        <v>#N/A</v>
      </c>
      <c r="AG44" s="16" t="e">
        <f>AG43*Assms!K13</f>
        <v>#N/A</v>
      </c>
      <c r="AH44" s="16" t="e">
        <f>AH43*Assms!K13</f>
        <v>#N/A</v>
      </c>
      <c r="AI44" s="16" t="e">
        <f>AI43*Assms!K13</f>
        <v>#N/A</v>
      </c>
      <c r="AJ44" s="16" t="e">
        <f>AJ43*Assms!K13</f>
        <v>#N/A</v>
      </c>
      <c r="AK44" s="16" t="e">
        <f>AK43*Assms!K13</f>
        <v>#N/A</v>
      </c>
      <c r="AL44" s="16" t="e">
        <f>AL43*Assms!K13</f>
        <v>#N/A</v>
      </c>
      <c r="AM44" s="16" t="e">
        <f>AM43*Assms!K13</f>
        <v>#N/A</v>
      </c>
      <c r="AN44" s="16" t="e">
        <f>AN43*Assms!K13</f>
        <v>#N/A</v>
      </c>
      <c r="AO44" s="16" t="e">
        <f>AO43*Assms!K13</f>
        <v>#N/A</v>
      </c>
    </row>
    <row r="45" spans="1:41">
      <c r="A45" s="2" t="s">
        <v>171</v>
      </c>
      <c r="B45" s="68" t="e">
        <f>Pricing!B105*'Alt1'!$B$1/Pricing!$K$10</f>
        <v>#N/A</v>
      </c>
      <c r="C45" s="68" t="e">
        <f>Pricing!C105*'Alt1'!$B$1/Pricing!$K$10</f>
        <v>#N/A</v>
      </c>
      <c r="D45" s="68" t="e">
        <f>Pricing!D105*'Alt1'!$B$1/Pricing!$K$10</f>
        <v>#N/A</v>
      </c>
      <c r="E45" s="68" t="e">
        <f>Pricing!E105*'Alt1'!$B$1/Pricing!$K$10</f>
        <v>#N/A</v>
      </c>
      <c r="F45" s="68" t="e">
        <f>Pricing!F105*'Alt1'!$B$1/Pricing!$K$10</f>
        <v>#N/A</v>
      </c>
      <c r="G45" s="68" t="e">
        <f>Pricing!G105*'Alt1'!$B$1/Pricing!$K$10</f>
        <v>#N/A</v>
      </c>
      <c r="H45" s="68" t="e">
        <f>Pricing!H105*'Alt1'!$B$1/Pricing!$K$10</f>
        <v>#N/A</v>
      </c>
      <c r="I45" s="68" t="e">
        <f>Pricing!I105*'Alt1'!$B$1/Pricing!$K$10</f>
        <v>#N/A</v>
      </c>
      <c r="J45" s="68" t="e">
        <f>Pricing!J105*'Alt1'!$B$1/Pricing!$K$10</f>
        <v>#N/A</v>
      </c>
      <c r="K45" s="68" t="e">
        <f>Pricing!K105*'Alt1'!$B$1/Pricing!$K$10</f>
        <v>#N/A</v>
      </c>
      <c r="L45" s="68" t="e">
        <f>Pricing!L105*'Alt1'!$B$1/Pricing!$K$10</f>
        <v>#N/A</v>
      </c>
      <c r="M45" s="68" t="e">
        <f>Pricing!M105*'Alt1'!$B$1/Pricing!$K$10</f>
        <v>#N/A</v>
      </c>
      <c r="N45" s="68" t="e">
        <f>Pricing!N105*'Alt1'!$B$1/Pricing!$K$10</f>
        <v>#N/A</v>
      </c>
      <c r="O45" s="68" t="e">
        <f>Pricing!O105*'Alt1'!$B$1/Pricing!$K$10</f>
        <v>#N/A</v>
      </c>
      <c r="P45" s="68" t="e">
        <f>Pricing!P105*'Alt1'!$B$1/Pricing!$K$10</f>
        <v>#N/A</v>
      </c>
      <c r="Q45" s="68" t="e">
        <f>Pricing!Q105*'Alt1'!$B$1/Pricing!$K$10</f>
        <v>#N/A</v>
      </c>
      <c r="R45" s="68" t="e">
        <f>Pricing!R105*'Alt1'!$B$1/Pricing!$K$10</f>
        <v>#N/A</v>
      </c>
      <c r="S45" s="68" t="e">
        <f>Pricing!S105*'Alt1'!$B$1/Pricing!$K$10</f>
        <v>#N/A</v>
      </c>
      <c r="T45" s="68" t="e">
        <f>Pricing!T105*'Alt1'!$B$1/Pricing!$K$10</f>
        <v>#N/A</v>
      </c>
      <c r="U45" s="68" t="e">
        <f>Pricing!U105*'Alt1'!$B$1/Pricing!$K$10</f>
        <v>#N/A</v>
      </c>
      <c r="V45" s="68" t="e">
        <f>Pricing!V105*'Alt1'!$B$1/Pricing!$K$10</f>
        <v>#N/A</v>
      </c>
      <c r="W45" s="68" t="e">
        <f>Pricing!W105*'Alt1'!$B$1/Pricing!$K$10</f>
        <v>#N/A</v>
      </c>
      <c r="X45" s="68" t="e">
        <f>Pricing!X105*'Alt1'!$B$1/Pricing!$K$10</f>
        <v>#N/A</v>
      </c>
      <c r="Y45" s="68" t="e">
        <f>Pricing!Y105*'Alt1'!$B$1/Pricing!$K$10</f>
        <v>#N/A</v>
      </c>
      <c r="Z45" s="68" t="e">
        <f>Pricing!Z105*'Alt1'!$B$1/Pricing!$K$10</f>
        <v>#N/A</v>
      </c>
      <c r="AA45" s="68" t="e">
        <f>Pricing!AA105*'Alt1'!$B$1/Pricing!$K$10</f>
        <v>#N/A</v>
      </c>
      <c r="AB45" s="68" t="e">
        <f>Pricing!AB105*'Alt1'!$B$1/Pricing!$K$10</f>
        <v>#N/A</v>
      </c>
      <c r="AC45" s="68" t="e">
        <f>Pricing!AC105*'Alt1'!$B$1/Pricing!$K$10</f>
        <v>#N/A</v>
      </c>
      <c r="AD45" s="68" t="e">
        <f>Pricing!AD105*'Alt1'!$B$1/Pricing!$K$10</f>
        <v>#N/A</v>
      </c>
      <c r="AE45" s="68" t="e">
        <f>Pricing!AE105*'Alt1'!$B$1/Pricing!$K$10</f>
        <v>#N/A</v>
      </c>
      <c r="AF45" s="68" t="e">
        <f>Pricing!AF105*'Alt1'!$B$1/Pricing!$K$10</f>
        <v>#N/A</v>
      </c>
      <c r="AG45" s="68" t="e">
        <f>Pricing!AG105*'Alt1'!$B$1/Pricing!$K$10</f>
        <v>#N/A</v>
      </c>
      <c r="AH45" s="68" t="e">
        <f>Pricing!AH105*'Alt1'!$B$1/Pricing!$K$10</f>
        <v>#N/A</v>
      </c>
      <c r="AI45" s="68" t="e">
        <f>Pricing!AI105*'Alt1'!$B$1/Pricing!$K$10</f>
        <v>#N/A</v>
      </c>
      <c r="AJ45" s="68" t="e">
        <f>Pricing!AJ105*'Alt1'!$B$1/Pricing!$K$10</f>
        <v>#N/A</v>
      </c>
      <c r="AK45" s="68" t="e">
        <f>Pricing!AK105*'Alt1'!$B$1/Pricing!$K$10</f>
        <v>#N/A</v>
      </c>
      <c r="AL45" s="68" t="e">
        <f>Pricing!AL105*'Alt1'!$B$1/Pricing!$K$10</f>
        <v>#N/A</v>
      </c>
      <c r="AM45" s="68" t="e">
        <f>Pricing!AM105*'Alt1'!$B$1/Pricing!$K$10</f>
        <v>#N/A</v>
      </c>
      <c r="AN45" s="68" t="e">
        <f>Pricing!AN105*'Alt1'!$B$1/Pricing!$K$10</f>
        <v>#N/A</v>
      </c>
      <c r="AO45" s="68" t="e">
        <f>Pricing!AO105*'Alt1'!$B$1/Pricing!$K$10</f>
        <v>#N/A</v>
      </c>
    </row>
    <row r="46" spans="1:41" ht="15.75" thickBot="1">
      <c r="A46" s="31" t="s">
        <v>55</v>
      </c>
      <c r="B46" s="44" t="e">
        <f>B43-B44+B45</f>
        <v>#N/A</v>
      </c>
      <c r="C46" s="44" t="e">
        <f t="shared" ref="C46:AO46" si="15">C43-C44+C45</f>
        <v>#N/A</v>
      </c>
      <c r="D46" s="44" t="e">
        <f t="shared" si="15"/>
        <v>#N/A</v>
      </c>
      <c r="E46" s="44" t="e">
        <f t="shared" si="15"/>
        <v>#N/A</v>
      </c>
      <c r="F46" s="44" t="e">
        <f t="shared" si="15"/>
        <v>#N/A</v>
      </c>
      <c r="G46" s="44" t="e">
        <f t="shared" si="15"/>
        <v>#N/A</v>
      </c>
      <c r="H46" s="44" t="e">
        <f t="shared" si="15"/>
        <v>#N/A</v>
      </c>
      <c r="I46" s="44" t="e">
        <f t="shared" si="15"/>
        <v>#N/A</v>
      </c>
      <c r="J46" s="44" t="e">
        <f t="shared" si="15"/>
        <v>#N/A</v>
      </c>
      <c r="K46" s="44" t="e">
        <f t="shared" si="15"/>
        <v>#N/A</v>
      </c>
      <c r="L46" s="44" t="e">
        <f t="shared" si="15"/>
        <v>#N/A</v>
      </c>
      <c r="M46" s="44" t="e">
        <f t="shared" si="15"/>
        <v>#N/A</v>
      </c>
      <c r="N46" s="44" t="e">
        <f t="shared" si="15"/>
        <v>#N/A</v>
      </c>
      <c r="O46" s="44" t="e">
        <f t="shared" si="15"/>
        <v>#N/A</v>
      </c>
      <c r="P46" s="44" t="e">
        <f t="shared" si="15"/>
        <v>#N/A</v>
      </c>
      <c r="Q46" s="44" t="e">
        <f t="shared" si="15"/>
        <v>#N/A</v>
      </c>
      <c r="R46" s="44" t="e">
        <f t="shared" si="15"/>
        <v>#N/A</v>
      </c>
      <c r="S46" s="44" t="e">
        <f t="shared" si="15"/>
        <v>#N/A</v>
      </c>
      <c r="T46" s="44" t="e">
        <f t="shared" si="15"/>
        <v>#N/A</v>
      </c>
      <c r="U46" s="44" t="e">
        <f t="shared" si="15"/>
        <v>#N/A</v>
      </c>
      <c r="V46" s="44" t="e">
        <f t="shared" si="15"/>
        <v>#N/A</v>
      </c>
      <c r="W46" s="44" t="e">
        <f t="shared" si="15"/>
        <v>#N/A</v>
      </c>
      <c r="X46" s="44" t="e">
        <f t="shared" si="15"/>
        <v>#N/A</v>
      </c>
      <c r="Y46" s="44" t="e">
        <f t="shared" si="15"/>
        <v>#N/A</v>
      </c>
      <c r="Z46" s="44" t="e">
        <f t="shared" si="15"/>
        <v>#N/A</v>
      </c>
      <c r="AA46" s="44" t="e">
        <f t="shared" si="15"/>
        <v>#N/A</v>
      </c>
      <c r="AB46" s="44" t="e">
        <f t="shared" si="15"/>
        <v>#N/A</v>
      </c>
      <c r="AC46" s="44" t="e">
        <f t="shared" si="15"/>
        <v>#N/A</v>
      </c>
      <c r="AD46" s="44" t="e">
        <f t="shared" si="15"/>
        <v>#N/A</v>
      </c>
      <c r="AE46" s="44" t="e">
        <f t="shared" si="15"/>
        <v>#N/A</v>
      </c>
      <c r="AF46" s="44" t="e">
        <f t="shared" si="15"/>
        <v>#N/A</v>
      </c>
      <c r="AG46" s="44" t="e">
        <f t="shared" si="15"/>
        <v>#N/A</v>
      </c>
      <c r="AH46" s="44" t="e">
        <f t="shared" si="15"/>
        <v>#N/A</v>
      </c>
      <c r="AI46" s="44" t="e">
        <f t="shared" si="15"/>
        <v>#N/A</v>
      </c>
      <c r="AJ46" s="44" t="e">
        <f t="shared" si="15"/>
        <v>#N/A</v>
      </c>
      <c r="AK46" s="44" t="e">
        <f t="shared" si="15"/>
        <v>#N/A</v>
      </c>
      <c r="AL46" s="44" t="e">
        <f t="shared" si="15"/>
        <v>#N/A</v>
      </c>
      <c r="AM46" s="44" t="e">
        <f t="shared" si="15"/>
        <v>#N/A</v>
      </c>
      <c r="AN46" s="44" t="e">
        <f t="shared" si="15"/>
        <v>#N/A</v>
      </c>
      <c r="AO46" s="44" t="e">
        <f t="shared" si="15"/>
        <v>#N/A</v>
      </c>
    </row>
    <row r="47" spans="1:41" ht="15.75" thickTop="1">
      <c r="A47" s="2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0DDE-FD0C-47F1-AE5D-5C24C1D23E66}">
  <dimension ref="A1:AO56"/>
  <sheetViews>
    <sheetView topLeftCell="A24" workbookViewId="0">
      <selection activeCell="M47" sqref="M47"/>
    </sheetView>
  </sheetViews>
  <sheetFormatPr defaultRowHeight="15"/>
  <cols>
    <col min="1" max="1" width="40.28515625" bestFit="1" customWidth="1"/>
    <col min="2" max="41" width="11.7109375" customWidth="1"/>
  </cols>
  <sheetData>
    <row r="1" spans="1:41" ht="15.75" thickBot="1">
      <c r="A1" s="125" t="s">
        <v>515</v>
      </c>
      <c r="B1" s="154" t="e">
        <f>Pricing!N10</f>
        <v>#N/A</v>
      </c>
      <c r="D1" s="141" t="s">
        <v>164</v>
      </c>
      <c r="E1" s="68" t="e">
        <f>NPV(Assms!K14,C35:AO35)+B35</f>
        <v>#N/A</v>
      </c>
    </row>
    <row r="2" spans="1:41" ht="15.75" thickTop="1">
      <c r="D2" s="141" t="s">
        <v>163</v>
      </c>
      <c r="E2" s="72" t="e">
        <f>NPV(Assms!K14,B46:AO46)</f>
        <v>#N/A</v>
      </c>
    </row>
    <row r="3" spans="1:41">
      <c r="A3" s="2" t="s">
        <v>5</v>
      </c>
      <c r="B3" s="78">
        <f>Pricing!M1</f>
        <v>0</v>
      </c>
      <c r="D3" s="141" t="s">
        <v>47</v>
      </c>
      <c r="E3" s="63" t="e">
        <f>E2/E1</f>
        <v>#N/A</v>
      </c>
    </row>
    <row r="4" spans="1:41">
      <c r="A4" s="2" t="s">
        <v>7</v>
      </c>
      <c r="B4" s="78">
        <f>Pricing!M2</f>
        <v>22</v>
      </c>
      <c r="C4" s="134"/>
      <c r="D4" s="141" t="s">
        <v>162</v>
      </c>
      <c r="E4" s="20" t="e">
        <f>IRR(B55:AO55,8%)</f>
        <v>#VALUE!</v>
      </c>
    </row>
    <row r="5" spans="1:41">
      <c r="A5" s="2" t="s">
        <v>8</v>
      </c>
      <c r="B5" s="78">
        <f>Pricing!M3</f>
        <v>0</v>
      </c>
      <c r="C5" s="149"/>
      <c r="D5" s="162" t="s">
        <v>205</v>
      </c>
      <c r="E5" s="62" t="e">
        <f>B46/B35</f>
        <v>#N/A</v>
      </c>
    </row>
    <row r="7" spans="1:41">
      <c r="A7" s="2" t="s">
        <v>0</v>
      </c>
      <c r="B7" s="2">
        <v>1</v>
      </c>
      <c r="C7" s="2">
        <f t="shared" ref="C7:AO7" si="0">B7+1</f>
        <v>2</v>
      </c>
      <c r="D7" s="2">
        <f t="shared" si="0"/>
        <v>3</v>
      </c>
      <c r="E7" s="2">
        <f t="shared" si="0"/>
        <v>4</v>
      </c>
      <c r="F7" s="2">
        <f t="shared" si="0"/>
        <v>5</v>
      </c>
      <c r="G7" s="2">
        <f t="shared" si="0"/>
        <v>6</v>
      </c>
      <c r="H7" s="2">
        <f t="shared" si="0"/>
        <v>7</v>
      </c>
      <c r="I7" s="2">
        <f t="shared" si="0"/>
        <v>8</v>
      </c>
      <c r="J7" s="2">
        <f t="shared" si="0"/>
        <v>9</v>
      </c>
      <c r="K7" s="2">
        <f t="shared" si="0"/>
        <v>10</v>
      </c>
      <c r="L7" s="2">
        <f t="shared" si="0"/>
        <v>11</v>
      </c>
      <c r="M7" s="2">
        <f t="shared" si="0"/>
        <v>12</v>
      </c>
      <c r="N7" s="2">
        <f t="shared" si="0"/>
        <v>13</v>
      </c>
      <c r="O7" s="2">
        <f t="shared" si="0"/>
        <v>14</v>
      </c>
      <c r="P7" s="2">
        <f t="shared" si="0"/>
        <v>15</v>
      </c>
      <c r="Q7" s="2">
        <f t="shared" si="0"/>
        <v>16</v>
      </c>
      <c r="R7" s="2">
        <f t="shared" si="0"/>
        <v>17</v>
      </c>
      <c r="S7" s="2">
        <f t="shared" si="0"/>
        <v>18</v>
      </c>
      <c r="T7" s="2">
        <f t="shared" si="0"/>
        <v>19</v>
      </c>
      <c r="U7" s="2">
        <f t="shared" si="0"/>
        <v>20</v>
      </c>
      <c r="V7" s="2">
        <f t="shared" si="0"/>
        <v>21</v>
      </c>
      <c r="W7" s="2">
        <f t="shared" si="0"/>
        <v>22</v>
      </c>
      <c r="X7" s="2">
        <f t="shared" si="0"/>
        <v>23</v>
      </c>
      <c r="Y7" s="2">
        <f t="shared" si="0"/>
        <v>24</v>
      </c>
      <c r="Z7" s="2">
        <f t="shared" si="0"/>
        <v>25</v>
      </c>
      <c r="AA7" s="2">
        <f t="shared" si="0"/>
        <v>26</v>
      </c>
      <c r="AB7" s="2">
        <f t="shared" si="0"/>
        <v>27</v>
      </c>
      <c r="AC7" s="2">
        <f t="shared" si="0"/>
        <v>28</v>
      </c>
      <c r="AD7" s="2">
        <f t="shared" si="0"/>
        <v>29</v>
      </c>
      <c r="AE7" s="2">
        <f t="shared" si="0"/>
        <v>30</v>
      </c>
      <c r="AF7" s="2">
        <f t="shared" si="0"/>
        <v>31</v>
      </c>
      <c r="AG7" s="2">
        <f t="shared" si="0"/>
        <v>32</v>
      </c>
      <c r="AH7" s="2">
        <f t="shared" si="0"/>
        <v>33</v>
      </c>
      <c r="AI7" s="2">
        <f t="shared" si="0"/>
        <v>34</v>
      </c>
      <c r="AJ7" s="2">
        <f t="shared" si="0"/>
        <v>35</v>
      </c>
      <c r="AK7" s="2">
        <f t="shared" si="0"/>
        <v>36</v>
      </c>
      <c r="AL7" s="2">
        <f t="shared" si="0"/>
        <v>37</v>
      </c>
      <c r="AM7" s="2">
        <f t="shared" si="0"/>
        <v>38</v>
      </c>
      <c r="AN7" s="2">
        <f t="shared" si="0"/>
        <v>39</v>
      </c>
      <c r="AO7" s="2">
        <f t="shared" si="0"/>
        <v>40</v>
      </c>
    </row>
    <row r="8" spans="1:41">
      <c r="A8" s="2" t="s">
        <v>13</v>
      </c>
      <c r="B8" s="2">
        <f>Pricing!B36</f>
        <v>0</v>
      </c>
      <c r="C8" s="2">
        <f>Pricing!C36</f>
        <v>1</v>
      </c>
      <c r="D8" s="2">
        <f>Pricing!D36</f>
        <v>2</v>
      </c>
      <c r="E8" s="2">
        <f>Pricing!E36</f>
        <v>3</v>
      </c>
      <c r="F8" s="2">
        <f>Pricing!F36</f>
        <v>4</v>
      </c>
      <c r="G8" s="2">
        <f>Pricing!G36</f>
        <v>5</v>
      </c>
      <c r="H8" s="2">
        <f>Pricing!H36</f>
        <v>6</v>
      </c>
      <c r="I8" s="2">
        <f>Pricing!I36</f>
        <v>7</v>
      </c>
      <c r="J8" s="2">
        <f>Pricing!J36</f>
        <v>8</v>
      </c>
      <c r="K8" s="2">
        <f>Pricing!K36</f>
        <v>9</v>
      </c>
      <c r="L8" s="2">
        <f>Pricing!L36</f>
        <v>10</v>
      </c>
      <c r="M8" s="2">
        <f>Pricing!M36</f>
        <v>11</v>
      </c>
      <c r="N8" s="2">
        <f>Pricing!N36</f>
        <v>12</v>
      </c>
      <c r="O8" s="2">
        <f>Pricing!O36</f>
        <v>13</v>
      </c>
      <c r="P8" s="2">
        <f>Pricing!P36</f>
        <v>14</v>
      </c>
      <c r="Q8" s="2">
        <f>Pricing!Q36</f>
        <v>15</v>
      </c>
      <c r="R8" s="2">
        <f>Pricing!R36</f>
        <v>16</v>
      </c>
      <c r="S8" s="2">
        <f>Pricing!S36</f>
        <v>17</v>
      </c>
      <c r="T8" s="2">
        <f>Pricing!T36</f>
        <v>18</v>
      </c>
      <c r="U8" s="2">
        <f>Pricing!U36</f>
        <v>19</v>
      </c>
      <c r="V8" s="2">
        <f>Pricing!V36</f>
        <v>20</v>
      </c>
      <c r="W8" s="2">
        <f>Pricing!W36</f>
        <v>21</v>
      </c>
      <c r="X8" s="2">
        <f>Pricing!X36</f>
        <v>22</v>
      </c>
      <c r="Y8" s="2">
        <f>Pricing!Y36</f>
        <v>23</v>
      </c>
      <c r="Z8" s="2">
        <f>Pricing!Z36</f>
        <v>24</v>
      </c>
      <c r="AA8" s="2">
        <f>Pricing!AA36</f>
        <v>25</v>
      </c>
      <c r="AB8" s="2">
        <f>Pricing!AB36</f>
        <v>26</v>
      </c>
      <c r="AC8" s="2">
        <f>Pricing!AC36</f>
        <v>27</v>
      </c>
      <c r="AD8" s="2">
        <f>Pricing!AD36</f>
        <v>28</v>
      </c>
      <c r="AE8" s="2">
        <f>Pricing!AE36</f>
        <v>29</v>
      </c>
      <c r="AF8" s="2">
        <f>Pricing!AF36</f>
        <v>30</v>
      </c>
      <c r="AG8" s="2">
        <f>Pricing!AG36</f>
        <v>31</v>
      </c>
      <c r="AH8" s="2">
        <f>Pricing!AH36</f>
        <v>32</v>
      </c>
      <c r="AI8" s="2">
        <f>Pricing!AI36</f>
        <v>33</v>
      </c>
      <c r="AJ8" s="2">
        <f>Pricing!AJ36</f>
        <v>34</v>
      </c>
      <c r="AK8" s="2">
        <f>Pricing!AK36</f>
        <v>35</v>
      </c>
      <c r="AL8" s="2">
        <f>Pricing!AL36</f>
        <v>36</v>
      </c>
      <c r="AM8" s="2">
        <f>Pricing!AM36</f>
        <v>37</v>
      </c>
      <c r="AN8" s="2">
        <f>Pricing!AN36</f>
        <v>38</v>
      </c>
      <c r="AO8" s="2">
        <f>Pricing!AO36</f>
        <v>39</v>
      </c>
    </row>
    <row r="9" spans="1:41">
      <c r="A9" s="2" t="s">
        <v>14</v>
      </c>
      <c r="B9">
        <f>Pricing!B37</f>
        <v>1</v>
      </c>
      <c r="C9">
        <f>Pricing!C37</f>
        <v>1</v>
      </c>
      <c r="D9">
        <f>Pricing!D37</f>
        <v>1</v>
      </c>
      <c r="E9">
        <f>Pricing!E37</f>
        <v>1</v>
      </c>
      <c r="F9">
        <f>Pricing!F37</f>
        <v>1</v>
      </c>
      <c r="G9">
        <f>Pricing!G37</f>
        <v>1</v>
      </c>
      <c r="H9">
        <f>Pricing!H37</f>
        <v>1</v>
      </c>
      <c r="I9">
        <f>Pricing!I37</f>
        <v>1</v>
      </c>
      <c r="J9">
        <f>Pricing!J37</f>
        <v>1</v>
      </c>
      <c r="K9">
        <f>Pricing!K37</f>
        <v>1</v>
      </c>
      <c r="L9">
        <f>Pricing!L37</f>
        <v>1</v>
      </c>
      <c r="M9">
        <f>Pricing!M37</f>
        <v>1</v>
      </c>
      <c r="N9">
        <f>Pricing!N37</f>
        <v>1</v>
      </c>
      <c r="O9">
        <f>Pricing!O37</f>
        <v>1</v>
      </c>
      <c r="P9">
        <f>Pricing!P37</f>
        <v>1</v>
      </c>
      <c r="Q9">
        <f>Pricing!Q37</f>
        <v>1</v>
      </c>
      <c r="R9">
        <f>Pricing!R37</f>
        <v>1</v>
      </c>
      <c r="S9">
        <f>Pricing!S37</f>
        <v>1</v>
      </c>
      <c r="T9">
        <f>Pricing!T37</f>
        <v>1</v>
      </c>
      <c r="U9">
        <f>Pricing!U37</f>
        <v>1</v>
      </c>
      <c r="V9">
        <f>Pricing!V37</f>
        <v>1</v>
      </c>
      <c r="W9">
        <f>Pricing!W37</f>
        <v>1</v>
      </c>
      <c r="X9">
        <f>Pricing!X37</f>
        <v>1</v>
      </c>
      <c r="Y9">
        <f>Pricing!Y37</f>
        <v>0</v>
      </c>
      <c r="Z9">
        <f>Pricing!Z37</f>
        <v>0</v>
      </c>
      <c r="AA9">
        <f>Pricing!AA37</f>
        <v>0</v>
      </c>
      <c r="AB9">
        <f>Pricing!AB37</f>
        <v>0</v>
      </c>
      <c r="AC9">
        <f>Pricing!AC37</f>
        <v>0</v>
      </c>
      <c r="AD9">
        <f>Pricing!AD37</f>
        <v>0</v>
      </c>
      <c r="AE9">
        <f>Pricing!AE37</f>
        <v>0</v>
      </c>
      <c r="AF9">
        <f>Pricing!AF37</f>
        <v>0</v>
      </c>
      <c r="AG9">
        <f>Pricing!AG37</f>
        <v>0</v>
      </c>
      <c r="AH9">
        <f>Pricing!AH37</f>
        <v>0</v>
      </c>
      <c r="AI9">
        <f>Pricing!AI37</f>
        <v>0</v>
      </c>
      <c r="AJ9">
        <f>Pricing!AJ37</f>
        <v>0</v>
      </c>
      <c r="AK9">
        <f>Pricing!AK37</f>
        <v>0</v>
      </c>
      <c r="AL9">
        <f>Pricing!AL37</f>
        <v>0</v>
      </c>
      <c r="AM9">
        <f>Pricing!AM37</f>
        <v>0</v>
      </c>
      <c r="AN9">
        <f>Pricing!AN37</f>
        <v>0</v>
      </c>
      <c r="AO9">
        <f>Pricing!AO37</f>
        <v>0</v>
      </c>
    </row>
    <row r="10" spans="1:41">
      <c r="A10" s="2" t="s">
        <v>15</v>
      </c>
      <c r="B10" s="10">
        <v>1</v>
      </c>
      <c r="C10" s="10">
        <f>B10*(1+Assms!C23)</f>
        <v>1.02</v>
      </c>
      <c r="D10" s="10">
        <f>C10*(1+Assms!C23)</f>
        <v>1.0404</v>
      </c>
      <c r="E10" s="10">
        <f>D10*(1+Assms!C23)</f>
        <v>1.0612079999999999</v>
      </c>
      <c r="F10" s="10">
        <f>E10*(1+Assms!C23)</f>
        <v>1.08243216</v>
      </c>
      <c r="G10" s="10">
        <f>F10*(1+Assms!C23)</f>
        <v>1.1040808032</v>
      </c>
      <c r="H10" s="10">
        <f>G10*(1+Assms!C23)</f>
        <v>1.1261624192640001</v>
      </c>
      <c r="I10" s="10">
        <f>H10*(1+Assms!C23)</f>
        <v>1.14868566764928</v>
      </c>
      <c r="J10" s="10">
        <f>I10*(1+Assms!C23)</f>
        <v>1.1716593810022657</v>
      </c>
      <c r="K10" s="10">
        <f>J10*(1+Assms!C23)</f>
        <v>1.1950925686223111</v>
      </c>
      <c r="L10" s="10">
        <f>K10*(1+Assms!C23)</f>
        <v>1.2189944199947573</v>
      </c>
      <c r="M10" s="10">
        <f>L10*(1+Assms!C23)</f>
        <v>1.2433743083946525</v>
      </c>
      <c r="N10" s="10">
        <f>M10*(1+Assms!C23)</f>
        <v>1.2682417945625455</v>
      </c>
      <c r="O10" s="10">
        <f>N10*(1+Assms!C23)</f>
        <v>1.2936066304537963</v>
      </c>
      <c r="P10" s="10">
        <f>O10*(1+Assms!C23)</f>
        <v>1.3194787630628724</v>
      </c>
      <c r="Q10" s="10">
        <f>P10*(1+Assms!C23)</f>
        <v>1.3458683383241299</v>
      </c>
      <c r="R10" s="10">
        <f>Q10*(1+Assms!C23)</f>
        <v>1.3727857050906125</v>
      </c>
      <c r="S10" s="10">
        <f>R10*(1+Assms!C23)</f>
        <v>1.4002414191924248</v>
      </c>
      <c r="T10" s="10">
        <f>S10*(1+Assms!C23)</f>
        <v>1.4282462475762734</v>
      </c>
      <c r="U10" s="10">
        <f>T10*(1+Assms!C23)</f>
        <v>1.4568111725277988</v>
      </c>
      <c r="V10" s="10">
        <f>U10*(1+Assms!C23)</f>
        <v>1.4859473959783549</v>
      </c>
      <c r="W10" s="10">
        <f>V10*(1+Assms!C23)</f>
        <v>1.5156663438979221</v>
      </c>
      <c r="X10" s="10">
        <f>W10*(1+Assms!C23)</f>
        <v>1.5459796707758806</v>
      </c>
      <c r="Y10" s="10">
        <f>X10*(1+Assms!C23)</f>
        <v>1.5768992641913981</v>
      </c>
      <c r="Z10" s="10">
        <f>Y10*(1+Assms!C23)</f>
        <v>1.6084372494752261</v>
      </c>
      <c r="AA10" s="10">
        <f>Z10*(1+Assms!C23)</f>
        <v>1.6406059944647307</v>
      </c>
      <c r="AB10" s="10">
        <f>AA10*(1+Assms!C23)</f>
        <v>1.6734181143540252</v>
      </c>
      <c r="AC10" s="10">
        <f>AB10*(1+Assms!C23)</f>
        <v>1.7068864766411058</v>
      </c>
      <c r="AD10" s="10">
        <f>AC10*(1+Assms!C23)</f>
        <v>1.7410242061739281</v>
      </c>
      <c r="AE10" s="10">
        <f>AD10*(1+Assms!C23)</f>
        <v>1.7758446902974065</v>
      </c>
      <c r="AF10" s="10">
        <f>AE10*(1+Assms!C23)</f>
        <v>1.8113615841033548</v>
      </c>
      <c r="AG10" s="10">
        <f>AF10*(1+Assms!C23)</f>
        <v>1.8475888157854219</v>
      </c>
      <c r="AH10" s="10">
        <f>AG10*(1+Assms!C23)</f>
        <v>1.8845405921011305</v>
      </c>
      <c r="AI10" s="10">
        <f>AH10*(1+Assms!C23)</f>
        <v>1.9222314039431532</v>
      </c>
      <c r="AJ10" s="10">
        <f>AI10*(1+Assms!C23)</f>
        <v>1.9606760320220162</v>
      </c>
      <c r="AK10" s="10">
        <f>AJ10*(1+Assms!C23)</f>
        <v>1.9998895526624565</v>
      </c>
      <c r="AL10" s="10">
        <f>AK10*(1+Assms!C23)</f>
        <v>2.0398873437157055</v>
      </c>
      <c r="AM10" s="10">
        <f>AL10*(1+Assms!C23)</f>
        <v>2.0806850905900198</v>
      </c>
      <c r="AN10" s="10">
        <f>AM10*(1+Assms!C23)</f>
        <v>2.1222987924018204</v>
      </c>
      <c r="AO10" s="10">
        <f>AN10*(1+Assms!C23)</f>
        <v>2.1647447682498568</v>
      </c>
    </row>
    <row r="11" spans="1:41">
      <c r="A11" s="2" t="s">
        <v>16</v>
      </c>
      <c r="B11" s="30" t="e">
        <f>Pricing!B42</f>
        <v>#N/A</v>
      </c>
      <c r="C11" s="30" t="e">
        <f>Pricing!C42</f>
        <v>#N/A</v>
      </c>
      <c r="D11" s="30" t="e">
        <f>Pricing!D42</f>
        <v>#N/A</v>
      </c>
      <c r="E11" s="30" t="e">
        <f>Pricing!E42</f>
        <v>#N/A</v>
      </c>
      <c r="F11" s="30" t="e">
        <f>Pricing!F42</f>
        <v>#N/A</v>
      </c>
      <c r="G11" s="30" t="e">
        <f>Pricing!G42</f>
        <v>#N/A</v>
      </c>
      <c r="H11" s="30" t="e">
        <f>Pricing!H42</f>
        <v>#N/A</v>
      </c>
      <c r="I11" s="30" t="e">
        <f>Pricing!I42</f>
        <v>#N/A</v>
      </c>
      <c r="J11" s="30" t="e">
        <f>Pricing!J42</f>
        <v>#N/A</v>
      </c>
      <c r="K11" s="30" t="e">
        <f>Pricing!K42</f>
        <v>#N/A</v>
      </c>
      <c r="L11" s="30" t="e">
        <f>Pricing!L42</f>
        <v>#N/A</v>
      </c>
      <c r="M11" s="30" t="e">
        <f>Pricing!M42</f>
        <v>#N/A</v>
      </c>
      <c r="N11" s="30" t="e">
        <f>Pricing!N42</f>
        <v>#N/A</v>
      </c>
      <c r="O11" s="30" t="e">
        <f>Pricing!O42</f>
        <v>#N/A</v>
      </c>
      <c r="P11" s="30" t="e">
        <f>Pricing!P42</f>
        <v>#N/A</v>
      </c>
      <c r="Q11" s="30" t="e">
        <f>Pricing!Q42</f>
        <v>#N/A</v>
      </c>
      <c r="R11" s="30" t="e">
        <f>Pricing!R42</f>
        <v>#N/A</v>
      </c>
      <c r="S11" s="30" t="e">
        <f>Pricing!S42</f>
        <v>#N/A</v>
      </c>
      <c r="T11" s="30" t="e">
        <f>Pricing!T42</f>
        <v>#N/A</v>
      </c>
      <c r="U11" s="30" t="e">
        <f>Pricing!U42</f>
        <v>#N/A</v>
      </c>
      <c r="V11" s="30" t="e">
        <f>Pricing!V42</f>
        <v>#N/A</v>
      </c>
      <c r="W11" s="30" t="e">
        <f>Pricing!W42</f>
        <v>#N/A</v>
      </c>
      <c r="X11" s="30" t="e">
        <f>Pricing!X42</f>
        <v>#N/A</v>
      </c>
      <c r="Y11" s="30" t="e">
        <f>Pricing!Y42</f>
        <v>#N/A</v>
      </c>
      <c r="Z11" s="30" t="e">
        <f>Pricing!Z42</f>
        <v>#N/A</v>
      </c>
      <c r="AA11" s="30" t="e">
        <f>Pricing!AA42</f>
        <v>#N/A</v>
      </c>
      <c r="AB11" s="30" t="e">
        <f>Pricing!AB42</f>
        <v>#N/A</v>
      </c>
      <c r="AC11" s="30" t="e">
        <f>Pricing!AC42</f>
        <v>#N/A</v>
      </c>
      <c r="AD11" s="30" t="e">
        <f>Pricing!AD42</f>
        <v>#N/A</v>
      </c>
      <c r="AE11" s="30" t="e">
        <f>Pricing!AE42</f>
        <v>#N/A</v>
      </c>
      <c r="AF11" s="30" t="e">
        <f>Pricing!AF42</f>
        <v>#N/A</v>
      </c>
      <c r="AG11" s="30" t="e">
        <f>Pricing!AG42</f>
        <v>#N/A</v>
      </c>
      <c r="AH11" s="30" t="e">
        <f>Pricing!AH42</f>
        <v>#N/A</v>
      </c>
      <c r="AI11" s="30" t="e">
        <f>Pricing!AI42</f>
        <v>#N/A</v>
      </c>
      <c r="AJ11" s="30" t="e">
        <f>Pricing!AJ42</f>
        <v>#N/A</v>
      </c>
      <c r="AK11" s="30" t="e">
        <f>Pricing!AK42</f>
        <v>#N/A</v>
      </c>
      <c r="AL11" s="30" t="e">
        <f>Pricing!AL42</f>
        <v>#N/A</v>
      </c>
      <c r="AM11" s="30" t="e">
        <f>Pricing!AM42</f>
        <v>#N/A</v>
      </c>
      <c r="AN11" s="30" t="e">
        <f>Pricing!AN42</f>
        <v>#N/A</v>
      </c>
      <c r="AO11" s="30" t="e">
        <f>Pricing!AO42</f>
        <v>#N/A</v>
      </c>
    </row>
    <row r="12" spans="1:41">
      <c r="A12" s="158" t="s">
        <v>303</v>
      </c>
      <c r="B12" s="129">
        <f>Pricing!B59</f>
        <v>0.04</v>
      </c>
      <c r="C12" s="129">
        <f>Pricing!C59</f>
        <v>0.05</v>
      </c>
      <c r="D12" s="129">
        <f>Pricing!D59</f>
        <v>0.05</v>
      </c>
      <c r="E12" s="129">
        <f>Pricing!E59</f>
        <v>0.04</v>
      </c>
      <c r="F12" s="129">
        <f>Pricing!F59</f>
        <v>0.04</v>
      </c>
      <c r="G12" s="129">
        <f>Pricing!G59</f>
        <v>0.04</v>
      </c>
      <c r="H12" s="129">
        <f>Pricing!H59</f>
        <v>0.03</v>
      </c>
      <c r="I12" s="129">
        <f>Pricing!I59</f>
        <v>0.03</v>
      </c>
      <c r="J12" s="129">
        <f>Pricing!J59</f>
        <v>0.03</v>
      </c>
      <c r="K12" s="129">
        <f>Pricing!K59</f>
        <v>0.02</v>
      </c>
      <c r="L12" s="129">
        <f>Pricing!L59</f>
        <v>0.02</v>
      </c>
      <c r="M12" s="129">
        <f>Pricing!M59</f>
        <v>0.02</v>
      </c>
      <c r="N12" s="129">
        <f>Pricing!N59</f>
        <v>0.02</v>
      </c>
      <c r="O12" s="129">
        <f>Pricing!O59</f>
        <v>0.02</v>
      </c>
      <c r="P12" s="129">
        <f>Pricing!P59</f>
        <v>0.02</v>
      </c>
      <c r="Q12" s="129">
        <f>Pricing!Q59</f>
        <v>0.02</v>
      </c>
      <c r="R12" s="129">
        <f>Pricing!R59</f>
        <v>0.02</v>
      </c>
      <c r="S12" s="129">
        <f>Pricing!S59</f>
        <v>0.02</v>
      </c>
      <c r="T12" s="129">
        <f>Pricing!T59</f>
        <v>0.03</v>
      </c>
      <c r="U12" s="129">
        <f>Pricing!U59</f>
        <v>0.03</v>
      </c>
      <c r="V12" s="129">
        <f>Pricing!V59</f>
        <v>0.03</v>
      </c>
      <c r="W12" s="129">
        <f>Pricing!W59</f>
        <v>0.03</v>
      </c>
      <c r="X12" s="129">
        <f>Pricing!X59</f>
        <v>0.03</v>
      </c>
      <c r="Y12" s="129">
        <f>Pricing!Y59</f>
        <v>0.03</v>
      </c>
      <c r="Z12" s="129">
        <f>Pricing!Z59</f>
        <v>0.03</v>
      </c>
      <c r="AA12" s="129">
        <f>Pricing!AA59</f>
        <v>0.03</v>
      </c>
      <c r="AB12" s="129">
        <f>Pricing!AB59</f>
        <v>0.03</v>
      </c>
      <c r="AC12" s="129">
        <f>Pricing!AC59</f>
        <v>0.02</v>
      </c>
      <c r="AD12" s="129">
        <f>Pricing!AD59</f>
        <v>0.02</v>
      </c>
      <c r="AE12" s="129">
        <f>Pricing!AE59</f>
        <v>0.02</v>
      </c>
      <c r="AF12" s="129">
        <f>Pricing!AF59</f>
        <v>0.02</v>
      </c>
      <c r="AG12" s="129">
        <f>Pricing!AG59</f>
        <v>0.02</v>
      </c>
      <c r="AH12" s="129">
        <f>Pricing!AH59</f>
        <v>0.02</v>
      </c>
      <c r="AI12" s="129">
        <f>Pricing!AI59</f>
        <v>0.02</v>
      </c>
      <c r="AJ12" s="129">
        <f>Pricing!AJ59</f>
        <v>0.02</v>
      </c>
      <c r="AK12" s="129">
        <f>Pricing!AK59</f>
        <v>0.02</v>
      </c>
      <c r="AL12" s="129">
        <f>Pricing!AL59</f>
        <v>0.02</v>
      </c>
      <c r="AM12" s="129">
        <f>Pricing!AM59</f>
        <v>0.02</v>
      </c>
      <c r="AN12" s="129">
        <f>Pricing!AN59</f>
        <v>0.02</v>
      </c>
      <c r="AO12" s="129">
        <f>Pricing!AO59</f>
        <v>0.02</v>
      </c>
    </row>
    <row r="13" spans="1:41">
      <c r="A13" s="84" t="s">
        <v>112</v>
      </c>
      <c r="B13" s="23">
        <v>1</v>
      </c>
      <c r="C13" s="23" t="e">
        <f t="shared" ref="C13:AO13" si="1">B13*(1-B12-B11)</f>
        <v>#N/A</v>
      </c>
      <c r="D13" s="23" t="e">
        <f t="shared" si="1"/>
        <v>#N/A</v>
      </c>
      <c r="E13" s="23" t="e">
        <f t="shared" si="1"/>
        <v>#N/A</v>
      </c>
      <c r="F13" s="23" t="e">
        <f t="shared" si="1"/>
        <v>#N/A</v>
      </c>
      <c r="G13" s="23" t="e">
        <f t="shared" si="1"/>
        <v>#N/A</v>
      </c>
      <c r="H13" s="23" t="e">
        <f t="shared" si="1"/>
        <v>#N/A</v>
      </c>
      <c r="I13" s="23" t="e">
        <f t="shared" si="1"/>
        <v>#N/A</v>
      </c>
      <c r="J13" s="23" t="e">
        <f t="shared" si="1"/>
        <v>#N/A</v>
      </c>
      <c r="K13" s="23" t="e">
        <f t="shared" si="1"/>
        <v>#N/A</v>
      </c>
      <c r="L13" s="23" t="e">
        <f t="shared" si="1"/>
        <v>#N/A</v>
      </c>
      <c r="M13" s="23" t="e">
        <f t="shared" si="1"/>
        <v>#N/A</v>
      </c>
      <c r="N13" s="23" t="e">
        <f t="shared" si="1"/>
        <v>#N/A</v>
      </c>
      <c r="O13" s="23" t="e">
        <f t="shared" si="1"/>
        <v>#N/A</v>
      </c>
      <c r="P13" s="23" t="e">
        <f t="shared" si="1"/>
        <v>#N/A</v>
      </c>
      <c r="Q13" s="23" t="e">
        <f t="shared" si="1"/>
        <v>#N/A</v>
      </c>
      <c r="R13" s="23" t="e">
        <f t="shared" si="1"/>
        <v>#N/A</v>
      </c>
      <c r="S13" s="23" t="e">
        <f t="shared" si="1"/>
        <v>#N/A</v>
      </c>
      <c r="T13" s="23" t="e">
        <f t="shared" si="1"/>
        <v>#N/A</v>
      </c>
      <c r="U13" s="23" t="e">
        <f t="shared" si="1"/>
        <v>#N/A</v>
      </c>
      <c r="V13" s="23" t="e">
        <f t="shared" si="1"/>
        <v>#N/A</v>
      </c>
      <c r="W13" s="23" t="e">
        <f t="shared" si="1"/>
        <v>#N/A</v>
      </c>
      <c r="X13" s="23" t="e">
        <f t="shared" si="1"/>
        <v>#N/A</v>
      </c>
      <c r="Y13" s="23" t="e">
        <f t="shared" si="1"/>
        <v>#N/A</v>
      </c>
      <c r="Z13" s="23" t="e">
        <f t="shared" si="1"/>
        <v>#N/A</v>
      </c>
      <c r="AA13" s="23" t="e">
        <f t="shared" si="1"/>
        <v>#N/A</v>
      </c>
      <c r="AB13" s="23" t="e">
        <f t="shared" si="1"/>
        <v>#N/A</v>
      </c>
      <c r="AC13" s="23" t="e">
        <f t="shared" si="1"/>
        <v>#N/A</v>
      </c>
      <c r="AD13" s="23" t="e">
        <f t="shared" si="1"/>
        <v>#N/A</v>
      </c>
      <c r="AE13" s="23" t="e">
        <f t="shared" si="1"/>
        <v>#N/A</v>
      </c>
      <c r="AF13" s="23" t="e">
        <f t="shared" si="1"/>
        <v>#N/A</v>
      </c>
      <c r="AG13" s="23" t="e">
        <f t="shared" si="1"/>
        <v>#N/A</v>
      </c>
      <c r="AH13" s="23" t="e">
        <f t="shared" si="1"/>
        <v>#N/A</v>
      </c>
      <c r="AI13" s="23" t="e">
        <f t="shared" si="1"/>
        <v>#N/A</v>
      </c>
      <c r="AJ13" s="23" t="e">
        <f t="shared" si="1"/>
        <v>#N/A</v>
      </c>
      <c r="AK13" s="23" t="e">
        <f t="shared" si="1"/>
        <v>#N/A</v>
      </c>
      <c r="AL13" s="23" t="e">
        <f t="shared" si="1"/>
        <v>#N/A</v>
      </c>
      <c r="AM13" s="23" t="e">
        <f t="shared" si="1"/>
        <v>#N/A</v>
      </c>
      <c r="AN13" s="23" t="e">
        <f t="shared" si="1"/>
        <v>#N/A</v>
      </c>
      <c r="AO13" s="23" t="e">
        <f t="shared" si="1"/>
        <v>#N/A</v>
      </c>
    </row>
    <row r="14" spans="1:41">
      <c r="A14" s="84" t="s">
        <v>113</v>
      </c>
      <c r="B14" s="23">
        <f t="shared" ref="B14:AO14" si="2">IF(B9=1,B13,0)</f>
        <v>1</v>
      </c>
      <c r="C14" s="23" t="e">
        <f t="shared" si="2"/>
        <v>#N/A</v>
      </c>
      <c r="D14" s="23" t="e">
        <f t="shared" si="2"/>
        <v>#N/A</v>
      </c>
      <c r="E14" s="23" t="e">
        <f t="shared" si="2"/>
        <v>#N/A</v>
      </c>
      <c r="F14" s="23" t="e">
        <f t="shared" si="2"/>
        <v>#N/A</v>
      </c>
      <c r="G14" s="23" t="e">
        <f t="shared" si="2"/>
        <v>#N/A</v>
      </c>
      <c r="H14" s="23" t="e">
        <f t="shared" si="2"/>
        <v>#N/A</v>
      </c>
      <c r="I14" s="23" t="e">
        <f t="shared" si="2"/>
        <v>#N/A</v>
      </c>
      <c r="J14" s="23" t="e">
        <f t="shared" si="2"/>
        <v>#N/A</v>
      </c>
      <c r="K14" s="23" t="e">
        <f t="shared" si="2"/>
        <v>#N/A</v>
      </c>
      <c r="L14" s="23" t="e">
        <f t="shared" si="2"/>
        <v>#N/A</v>
      </c>
      <c r="M14" s="23" t="e">
        <f t="shared" si="2"/>
        <v>#N/A</v>
      </c>
      <c r="N14" s="23" t="e">
        <f t="shared" si="2"/>
        <v>#N/A</v>
      </c>
      <c r="O14" s="23" t="e">
        <f t="shared" si="2"/>
        <v>#N/A</v>
      </c>
      <c r="P14" s="23" t="e">
        <f t="shared" si="2"/>
        <v>#N/A</v>
      </c>
      <c r="Q14" s="23" t="e">
        <f t="shared" si="2"/>
        <v>#N/A</v>
      </c>
      <c r="R14" s="23" t="e">
        <f t="shared" si="2"/>
        <v>#N/A</v>
      </c>
      <c r="S14" s="23" t="e">
        <f t="shared" si="2"/>
        <v>#N/A</v>
      </c>
      <c r="T14" s="23" t="e">
        <f t="shared" si="2"/>
        <v>#N/A</v>
      </c>
      <c r="U14" s="23" t="e">
        <f t="shared" si="2"/>
        <v>#N/A</v>
      </c>
      <c r="V14" s="23" t="e">
        <f t="shared" si="2"/>
        <v>#N/A</v>
      </c>
      <c r="W14" s="23" t="e">
        <f t="shared" si="2"/>
        <v>#N/A</v>
      </c>
      <c r="X14" s="23" t="e">
        <f t="shared" si="2"/>
        <v>#N/A</v>
      </c>
      <c r="Y14" s="23">
        <f t="shared" si="2"/>
        <v>0</v>
      </c>
      <c r="Z14" s="23">
        <f t="shared" si="2"/>
        <v>0</v>
      </c>
      <c r="AA14" s="23">
        <f t="shared" si="2"/>
        <v>0</v>
      </c>
      <c r="AB14" s="23">
        <f t="shared" si="2"/>
        <v>0</v>
      </c>
      <c r="AC14" s="23">
        <f t="shared" si="2"/>
        <v>0</v>
      </c>
      <c r="AD14" s="23">
        <f t="shared" si="2"/>
        <v>0</v>
      </c>
      <c r="AE14" s="23">
        <f t="shared" si="2"/>
        <v>0</v>
      </c>
      <c r="AF14" s="23">
        <f t="shared" si="2"/>
        <v>0</v>
      </c>
      <c r="AG14" s="23">
        <f t="shared" si="2"/>
        <v>0</v>
      </c>
      <c r="AH14" s="23">
        <f t="shared" si="2"/>
        <v>0</v>
      </c>
      <c r="AI14" s="23">
        <f t="shared" si="2"/>
        <v>0</v>
      </c>
      <c r="AJ14" s="23">
        <f t="shared" si="2"/>
        <v>0</v>
      </c>
      <c r="AK14" s="23">
        <f t="shared" si="2"/>
        <v>0</v>
      </c>
      <c r="AL14" s="23">
        <f t="shared" si="2"/>
        <v>0</v>
      </c>
      <c r="AM14" s="23">
        <f t="shared" si="2"/>
        <v>0</v>
      </c>
      <c r="AN14" s="23">
        <f t="shared" si="2"/>
        <v>0</v>
      </c>
      <c r="AO14" s="23">
        <f t="shared" si="2"/>
        <v>0</v>
      </c>
    </row>
    <row r="15" spans="1:41">
      <c r="A15" s="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spans="1:41">
      <c r="A16" t="s">
        <v>26</v>
      </c>
      <c r="B16" s="11">
        <f>Pricing!B39</f>
        <v>842000</v>
      </c>
      <c r="C16" s="11">
        <f>Pricing!C39</f>
        <v>837000</v>
      </c>
      <c r="D16" s="11">
        <f>Pricing!D39</f>
        <v>830000</v>
      </c>
      <c r="E16" s="11">
        <f>Pricing!E39</f>
        <v>821000</v>
      </c>
      <c r="F16" s="11">
        <f>Pricing!F39</f>
        <v>811000</v>
      </c>
      <c r="G16" s="11">
        <f>Pricing!G39</f>
        <v>798000</v>
      </c>
      <c r="H16" s="11">
        <f>Pricing!H39</f>
        <v>784000</v>
      </c>
      <c r="I16" s="11">
        <f>Pricing!I39</f>
        <v>767000</v>
      </c>
      <c r="J16" s="11">
        <f>Pricing!J39</f>
        <v>747000</v>
      </c>
      <c r="K16" s="11">
        <f>Pricing!K39</f>
        <v>725000</v>
      </c>
      <c r="L16" s="11">
        <f>Pricing!L39</f>
        <v>699000</v>
      </c>
      <c r="M16" s="11">
        <f>Pricing!M39</f>
        <v>671000</v>
      </c>
      <c r="N16" s="11">
        <f>Pricing!N39</f>
        <v>639000</v>
      </c>
      <c r="O16" s="11">
        <f>Pricing!O39</f>
        <v>604000</v>
      </c>
      <c r="P16" s="11">
        <f>Pricing!P39</f>
        <v>565000</v>
      </c>
      <c r="Q16" s="11">
        <f>Pricing!Q39</f>
        <v>522000</v>
      </c>
      <c r="R16" s="11">
        <f>Pricing!R39</f>
        <v>475000</v>
      </c>
      <c r="S16" s="11">
        <f>Pricing!S39</f>
        <v>423000</v>
      </c>
      <c r="T16" s="11">
        <f>Pricing!T39</f>
        <v>367000</v>
      </c>
      <c r="U16" s="11">
        <f>Pricing!U39</f>
        <v>305000</v>
      </c>
      <c r="V16" s="11">
        <f>Pricing!V39</f>
        <v>238000</v>
      </c>
      <c r="W16" s="11">
        <f>Pricing!W39</f>
        <v>165000</v>
      </c>
      <c r="X16" s="11">
        <f>Pricing!X39</f>
        <v>86000</v>
      </c>
      <c r="Y16" s="11">
        <f>Pricing!Y39</f>
        <v>0</v>
      </c>
      <c r="Z16" s="11">
        <f>Pricing!Z39</f>
        <v>0</v>
      </c>
      <c r="AA16" s="11">
        <f>Pricing!AA39</f>
        <v>0</v>
      </c>
      <c r="AB16" s="11">
        <f>Pricing!AB39</f>
        <v>0</v>
      </c>
      <c r="AC16" s="11">
        <f>Pricing!AC39</f>
        <v>0</v>
      </c>
      <c r="AD16" s="11">
        <f>Pricing!AD39</f>
        <v>0</v>
      </c>
      <c r="AE16" s="11">
        <f>Pricing!AE39</f>
        <v>0</v>
      </c>
      <c r="AF16" s="11">
        <f>Pricing!AF39</f>
        <v>0</v>
      </c>
      <c r="AG16" s="11">
        <f>Pricing!AG39</f>
        <v>0</v>
      </c>
      <c r="AH16" s="11">
        <f>Pricing!AH39</f>
        <v>0</v>
      </c>
      <c r="AI16" s="11">
        <f>Pricing!AI39</f>
        <v>0</v>
      </c>
      <c r="AJ16" s="11">
        <f>Pricing!AJ39</f>
        <v>0</v>
      </c>
      <c r="AK16" s="11">
        <f>Pricing!AK39</f>
        <v>0</v>
      </c>
      <c r="AL16" s="11">
        <f>Pricing!AL39</f>
        <v>0</v>
      </c>
      <c r="AM16" s="11">
        <f>Pricing!AM39</f>
        <v>0</v>
      </c>
      <c r="AN16" s="11">
        <f>Pricing!AN39</f>
        <v>0</v>
      </c>
      <c r="AO16" s="11">
        <f>Pricing!AO39</f>
        <v>0</v>
      </c>
    </row>
    <row r="17" spans="1:41">
      <c r="A17" s="2" t="s">
        <v>18</v>
      </c>
      <c r="B17" s="11">
        <f t="shared" ref="B17:AO17" si="3">B16*B14</f>
        <v>842000</v>
      </c>
      <c r="C17" s="11" t="e">
        <f t="shared" si="3"/>
        <v>#N/A</v>
      </c>
      <c r="D17" s="11" t="e">
        <f t="shared" si="3"/>
        <v>#N/A</v>
      </c>
      <c r="E17" s="11" t="e">
        <f t="shared" si="3"/>
        <v>#N/A</v>
      </c>
      <c r="F17" s="11" t="e">
        <f t="shared" si="3"/>
        <v>#N/A</v>
      </c>
      <c r="G17" s="11" t="e">
        <f t="shared" si="3"/>
        <v>#N/A</v>
      </c>
      <c r="H17" s="11" t="e">
        <f t="shared" si="3"/>
        <v>#N/A</v>
      </c>
      <c r="I17" s="11" t="e">
        <f t="shared" si="3"/>
        <v>#N/A</v>
      </c>
      <c r="J17" s="11" t="e">
        <f t="shared" si="3"/>
        <v>#N/A</v>
      </c>
      <c r="K17" s="11" t="e">
        <f t="shared" si="3"/>
        <v>#N/A</v>
      </c>
      <c r="L17" s="11" t="e">
        <f t="shared" si="3"/>
        <v>#N/A</v>
      </c>
      <c r="M17" s="11" t="e">
        <f t="shared" si="3"/>
        <v>#N/A</v>
      </c>
      <c r="N17" s="11" t="e">
        <f t="shared" si="3"/>
        <v>#N/A</v>
      </c>
      <c r="O17" s="11" t="e">
        <f t="shared" si="3"/>
        <v>#N/A</v>
      </c>
      <c r="P17" s="11" t="e">
        <f t="shared" si="3"/>
        <v>#N/A</v>
      </c>
      <c r="Q17" s="11" t="e">
        <f t="shared" si="3"/>
        <v>#N/A</v>
      </c>
      <c r="R17" s="11" t="e">
        <f t="shared" si="3"/>
        <v>#N/A</v>
      </c>
      <c r="S17" s="11" t="e">
        <f t="shared" si="3"/>
        <v>#N/A</v>
      </c>
      <c r="T17" s="11" t="e">
        <f t="shared" si="3"/>
        <v>#N/A</v>
      </c>
      <c r="U17" s="11" t="e">
        <f t="shared" si="3"/>
        <v>#N/A</v>
      </c>
      <c r="V17" s="11" t="e">
        <f t="shared" si="3"/>
        <v>#N/A</v>
      </c>
      <c r="W17" s="11" t="e">
        <f t="shared" si="3"/>
        <v>#N/A</v>
      </c>
      <c r="X17" s="11" t="e">
        <f t="shared" si="3"/>
        <v>#N/A</v>
      </c>
      <c r="Y17" s="11">
        <f t="shared" si="3"/>
        <v>0</v>
      </c>
      <c r="Z17" s="11">
        <f t="shared" si="3"/>
        <v>0</v>
      </c>
      <c r="AA17" s="11">
        <f t="shared" si="3"/>
        <v>0</v>
      </c>
      <c r="AB17" s="11">
        <f t="shared" si="3"/>
        <v>0</v>
      </c>
      <c r="AC17" s="11">
        <f t="shared" si="3"/>
        <v>0</v>
      </c>
      <c r="AD17" s="11">
        <f t="shared" si="3"/>
        <v>0</v>
      </c>
      <c r="AE17" s="11">
        <f t="shared" si="3"/>
        <v>0</v>
      </c>
      <c r="AF17" s="11">
        <f t="shared" si="3"/>
        <v>0</v>
      </c>
      <c r="AG17" s="11">
        <f t="shared" si="3"/>
        <v>0</v>
      </c>
      <c r="AH17" s="11">
        <f t="shared" si="3"/>
        <v>0</v>
      </c>
      <c r="AI17" s="11">
        <f t="shared" si="3"/>
        <v>0</v>
      </c>
      <c r="AJ17" s="11">
        <f t="shared" si="3"/>
        <v>0</v>
      </c>
      <c r="AK17" s="11">
        <f t="shared" si="3"/>
        <v>0</v>
      </c>
      <c r="AL17" s="11">
        <f t="shared" si="3"/>
        <v>0</v>
      </c>
      <c r="AM17" s="11">
        <f t="shared" si="3"/>
        <v>0</v>
      </c>
      <c r="AN17" s="11">
        <f t="shared" si="3"/>
        <v>0</v>
      </c>
      <c r="AO17" s="11">
        <f t="shared" si="3"/>
        <v>0</v>
      </c>
    </row>
    <row r="18" spans="1:41">
      <c r="A18" s="84" t="s">
        <v>153</v>
      </c>
      <c r="B18" s="11" t="e">
        <f t="shared" ref="B18:AO18" si="4">B17*B11</f>
        <v>#N/A</v>
      </c>
      <c r="C18" s="11" t="e">
        <f t="shared" si="4"/>
        <v>#N/A</v>
      </c>
      <c r="D18" s="11" t="e">
        <f t="shared" si="4"/>
        <v>#N/A</v>
      </c>
      <c r="E18" s="11" t="e">
        <f t="shared" si="4"/>
        <v>#N/A</v>
      </c>
      <c r="F18" s="11" t="e">
        <f t="shared" si="4"/>
        <v>#N/A</v>
      </c>
      <c r="G18" s="11" t="e">
        <f t="shared" si="4"/>
        <v>#N/A</v>
      </c>
      <c r="H18" s="11" t="e">
        <f t="shared" si="4"/>
        <v>#N/A</v>
      </c>
      <c r="I18" s="11" t="e">
        <f t="shared" si="4"/>
        <v>#N/A</v>
      </c>
      <c r="J18" s="11" t="e">
        <f t="shared" si="4"/>
        <v>#N/A</v>
      </c>
      <c r="K18" s="11" t="e">
        <f t="shared" si="4"/>
        <v>#N/A</v>
      </c>
      <c r="L18" s="11" t="e">
        <f t="shared" si="4"/>
        <v>#N/A</v>
      </c>
      <c r="M18" s="11" t="e">
        <f t="shared" si="4"/>
        <v>#N/A</v>
      </c>
      <c r="N18" s="11" t="e">
        <f t="shared" si="4"/>
        <v>#N/A</v>
      </c>
      <c r="O18" s="11" t="e">
        <f t="shared" si="4"/>
        <v>#N/A</v>
      </c>
      <c r="P18" s="11" t="e">
        <f t="shared" si="4"/>
        <v>#N/A</v>
      </c>
      <c r="Q18" s="11" t="e">
        <f t="shared" si="4"/>
        <v>#N/A</v>
      </c>
      <c r="R18" s="11" t="e">
        <f t="shared" si="4"/>
        <v>#N/A</v>
      </c>
      <c r="S18" s="11" t="e">
        <f t="shared" si="4"/>
        <v>#N/A</v>
      </c>
      <c r="T18" s="11" t="e">
        <f t="shared" si="4"/>
        <v>#N/A</v>
      </c>
      <c r="U18" s="11" t="e">
        <f t="shared" si="4"/>
        <v>#N/A</v>
      </c>
      <c r="V18" s="11" t="e">
        <f t="shared" si="4"/>
        <v>#N/A</v>
      </c>
      <c r="W18" s="11" t="e">
        <f t="shared" si="4"/>
        <v>#N/A</v>
      </c>
      <c r="X18" s="11" t="e">
        <f t="shared" si="4"/>
        <v>#N/A</v>
      </c>
      <c r="Y18" s="11" t="e">
        <f t="shared" si="4"/>
        <v>#N/A</v>
      </c>
      <c r="Z18" s="11" t="e">
        <f t="shared" si="4"/>
        <v>#N/A</v>
      </c>
      <c r="AA18" s="11" t="e">
        <f t="shared" si="4"/>
        <v>#N/A</v>
      </c>
      <c r="AB18" s="11" t="e">
        <f t="shared" si="4"/>
        <v>#N/A</v>
      </c>
      <c r="AC18" s="11" t="e">
        <f t="shared" si="4"/>
        <v>#N/A</v>
      </c>
      <c r="AD18" s="11" t="e">
        <f t="shared" si="4"/>
        <v>#N/A</v>
      </c>
      <c r="AE18" s="11" t="e">
        <f t="shared" si="4"/>
        <v>#N/A</v>
      </c>
      <c r="AF18" s="11" t="e">
        <f t="shared" si="4"/>
        <v>#N/A</v>
      </c>
      <c r="AG18" s="11" t="e">
        <f t="shared" si="4"/>
        <v>#N/A</v>
      </c>
      <c r="AH18" s="11" t="e">
        <f t="shared" si="4"/>
        <v>#N/A</v>
      </c>
      <c r="AI18" s="11" t="e">
        <f t="shared" si="4"/>
        <v>#N/A</v>
      </c>
      <c r="AJ18" s="11" t="e">
        <f t="shared" si="4"/>
        <v>#N/A</v>
      </c>
      <c r="AK18" s="11" t="e">
        <f t="shared" si="4"/>
        <v>#N/A</v>
      </c>
      <c r="AL18" s="11" t="e">
        <f t="shared" si="4"/>
        <v>#N/A</v>
      </c>
      <c r="AM18" s="11" t="e">
        <f t="shared" si="4"/>
        <v>#N/A</v>
      </c>
      <c r="AN18" s="11" t="e">
        <f t="shared" si="4"/>
        <v>#N/A</v>
      </c>
      <c r="AO18" s="11" t="e">
        <f t="shared" si="4"/>
        <v>#N/A</v>
      </c>
    </row>
    <row r="19" spans="1:41">
      <c r="A19" s="84" t="s">
        <v>152</v>
      </c>
      <c r="B19" s="11" t="e">
        <f t="shared" ref="B19:AO19" si="5">$B$1*B14</f>
        <v>#N/A</v>
      </c>
      <c r="C19" s="11" t="e">
        <f t="shared" si="5"/>
        <v>#N/A</v>
      </c>
      <c r="D19" s="11" t="e">
        <f t="shared" si="5"/>
        <v>#N/A</v>
      </c>
      <c r="E19" s="11" t="e">
        <f t="shared" si="5"/>
        <v>#N/A</v>
      </c>
      <c r="F19" s="11" t="e">
        <f t="shared" si="5"/>
        <v>#N/A</v>
      </c>
      <c r="G19" s="11" t="e">
        <f t="shared" si="5"/>
        <v>#N/A</v>
      </c>
      <c r="H19" s="11" t="e">
        <f t="shared" si="5"/>
        <v>#N/A</v>
      </c>
      <c r="I19" s="11" t="e">
        <f t="shared" si="5"/>
        <v>#N/A</v>
      </c>
      <c r="J19" s="11" t="e">
        <f t="shared" si="5"/>
        <v>#N/A</v>
      </c>
      <c r="K19" s="11" t="e">
        <f t="shared" si="5"/>
        <v>#N/A</v>
      </c>
      <c r="L19" s="11" t="e">
        <f t="shared" si="5"/>
        <v>#N/A</v>
      </c>
      <c r="M19" s="11" t="e">
        <f t="shared" si="5"/>
        <v>#N/A</v>
      </c>
      <c r="N19" s="11" t="e">
        <f t="shared" si="5"/>
        <v>#N/A</v>
      </c>
      <c r="O19" s="11" t="e">
        <f t="shared" si="5"/>
        <v>#N/A</v>
      </c>
      <c r="P19" s="11" t="e">
        <f t="shared" si="5"/>
        <v>#N/A</v>
      </c>
      <c r="Q19" s="11" t="e">
        <f t="shared" si="5"/>
        <v>#N/A</v>
      </c>
      <c r="R19" s="11" t="e">
        <f t="shared" si="5"/>
        <v>#N/A</v>
      </c>
      <c r="S19" s="11" t="e">
        <f t="shared" si="5"/>
        <v>#N/A</v>
      </c>
      <c r="T19" s="11" t="e">
        <f t="shared" si="5"/>
        <v>#N/A</v>
      </c>
      <c r="U19" s="11" t="e">
        <f t="shared" si="5"/>
        <v>#N/A</v>
      </c>
      <c r="V19" s="11" t="e">
        <f t="shared" si="5"/>
        <v>#N/A</v>
      </c>
      <c r="W19" s="11" t="e">
        <f t="shared" si="5"/>
        <v>#N/A</v>
      </c>
      <c r="X19" s="11" t="e">
        <f t="shared" si="5"/>
        <v>#N/A</v>
      </c>
      <c r="Y19" s="11" t="e">
        <f t="shared" si="5"/>
        <v>#N/A</v>
      </c>
      <c r="Z19" s="11" t="e">
        <f t="shared" si="5"/>
        <v>#N/A</v>
      </c>
      <c r="AA19" s="11" t="e">
        <f t="shared" si="5"/>
        <v>#N/A</v>
      </c>
      <c r="AB19" s="11" t="e">
        <f t="shared" si="5"/>
        <v>#N/A</v>
      </c>
      <c r="AC19" s="11" t="e">
        <f t="shared" si="5"/>
        <v>#N/A</v>
      </c>
      <c r="AD19" s="11" t="e">
        <f t="shared" si="5"/>
        <v>#N/A</v>
      </c>
      <c r="AE19" s="11" t="e">
        <f t="shared" si="5"/>
        <v>#N/A</v>
      </c>
      <c r="AF19" s="11" t="e">
        <f t="shared" si="5"/>
        <v>#N/A</v>
      </c>
      <c r="AG19" s="11" t="e">
        <f t="shared" si="5"/>
        <v>#N/A</v>
      </c>
      <c r="AH19" s="11" t="e">
        <f t="shared" si="5"/>
        <v>#N/A</v>
      </c>
      <c r="AI19" s="11" t="e">
        <f t="shared" si="5"/>
        <v>#N/A</v>
      </c>
      <c r="AJ19" s="11" t="e">
        <f t="shared" si="5"/>
        <v>#N/A</v>
      </c>
      <c r="AK19" s="11" t="e">
        <f t="shared" si="5"/>
        <v>#N/A</v>
      </c>
      <c r="AL19" s="11" t="e">
        <f t="shared" si="5"/>
        <v>#N/A</v>
      </c>
      <c r="AM19" s="11" t="e">
        <f t="shared" si="5"/>
        <v>#N/A</v>
      </c>
      <c r="AN19" s="11" t="e">
        <f t="shared" si="5"/>
        <v>#N/A</v>
      </c>
      <c r="AO19" s="11" t="e">
        <f t="shared" si="5"/>
        <v>#N/A</v>
      </c>
    </row>
    <row r="20" spans="1:41">
      <c r="A20" s="2" t="s">
        <v>19</v>
      </c>
      <c r="B20" s="11">
        <f>Assms!C21+Assms!C22</f>
        <v>150</v>
      </c>
      <c r="C20" s="11" t="e">
        <f>Assms!C22*C10*C14</f>
        <v>#N/A</v>
      </c>
      <c r="D20" s="11" t="e">
        <f>Assms!C22*D10*D14</f>
        <v>#N/A</v>
      </c>
      <c r="E20" s="11" t="e">
        <f>Assms!C22*E10*E14</f>
        <v>#N/A</v>
      </c>
      <c r="F20" s="11" t="e">
        <f>Assms!C22*F10*F14</f>
        <v>#N/A</v>
      </c>
      <c r="G20" s="11" t="e">
        <f>Assms!C22*G10*G14</f>
        <v>#N/A</v>
      </c>
      <c r="H20" s="11" t="e">
        <f>Assms!C22*H10*H14</f>
        <v>#N/A</v>
      </c>
      <c r="I20" s="11" t="e">
        <f>Assms!C22*I10*I14</f>
        <v>#N/A</v>
      </c>
      <c r="J20" s="11" t="e">
        <f>Assms!C22*J10*J14</f>
        <v>#N/A</v>
      </c>
      <c r="K20" s="11" t="e">
        <f>Assms!C22*K10*K14</f>
        <v>#N/A</v>
      </c>
      <c r="L20" s="11" t="e">
        <f>Assms!C22*L10*L14</f>
        <v>#N/A</v>
      </c>
      <c r="M20" s="11" t="e">
        <f>Assms!C22*M10*M14</f>
        <v>#N/A</v>
      </c>
      <c r="N20" s="11" t="e">
        <f>Assms!C22*N10*N14</f>
        <v>#N/A</v>
      </c>
      <c r="O20" s="11" t="e">
        <f>Assms!C22*O10*O14</f>
        <v>#N/A</v>
      </c>
      <c r="P20" s="11" t="e">
        <f>Assms!C22*P10*P14</f>
        <v>#N/A</v>
      </c>
      <c r="Q20" s="11" t="e">
        <f>Assms!C22*Q10*Q14</f>
        <v>#N/A</v>
      </c>
      <c r="R20" s="11" t="e">
        <f>Assms!C22*R10*R14</f>
        <v>#N/A</v>
      </c>
      <c r="S20" s="11" t="e">
        <f>Assms!C22*S10*S14</f>
        <v>#N/A</v>
      </c>
      <c r="T20" s="11" t="e">
        <f>Assms!C22*T10*T14</f>
        <v>#N/A</v>
      </c>
      <c r="U20" s="11" t="e">
        <f>Assms!C22*U10*U14</f>
        <v>#N/A</v>
      </c>
      <c r="V20" s="11" t="e">
        <f>Assms!C22*V10*V14</f>
        <v>#N/A</v>
      </c>
      <c r="W20" s="11" t="e">
        <f>Assms!C22*W10*W14</f>
        <v>#N/A</v>
      </c>
      <c r="X20" s="11" t="e">
        <f>Assms!C22*X10*X14</f>
        <v>#N/A</v>
      </c>
      <c r="Y20" s="11">
        <f>Assms!C22*Y10*Y14</f>
        <v>0</v>
      </c>
      <c r="Z20" s="11">
        <f>Assms!C22*Z10*Z14</f>
        <v>0</v>
      </c>
      <c r="AA20" s="11">
        <f>Assms!C22*AA10*AA14</f>
        <v>0</v>
      </c>
      <c r="AB20" s="11">
        <f>Assms!C22*AB10*AB14</f>
        <v>0</v>
      </c>
      <c r="AC20" s="11">
        <f>Assms!C22*AC10*AC14</f>
        <v>0</v>
      </c>
      <c r="AD20" s="11">
        <f>Assms!C22*AD10*AD14</f>
        <v>0</v>
      </c>
      <c r="AE20" s="11">
        <f>Assms!C22*AE10*AE14</f>
        <v>0</v>
      </c>
      <c r="AF20" s="11">
        <f>Assms!C22*AF10*AF14</f>
        <v>0</v>
      </c>
      <c r="AG20" s="11">
        <f>Assms!C22*AG10*AG14</f>
        <v>0</v>
      </c>
      <c r="AH20" s="11">
        <f>Assms!C22*AH10*AH14</f>
        <v>0</v>
      </c>
      <c r="AI20" s="11">
        <f>Assms!C22*AI10*AI14</f>
        <v>0</v>
      </c>
      <c r="AJ20" s="11">
        <f>Assms!C22*AJ10*AJ14</f>
        <v>0</v>
      </c>
      <c r="AK20" s="11">
        <f>Assms!C22*AK10*AK14</f>
        <v>0</v>
      </c>
      <c r="AL20" s="11">
        <f>Assms!C22*AL10*AL14</f>
        <v>0</v>
      </c>
      <c r="AM20" s="11">
        <f>Assms!C22*AM10*AM14</f>
        <v>0</v>
      </c>
      <c r="AN20" s="11">
        <f>Assms!C22*AN10*AN14</f>
        <v>0</v>
      </c>
      <c r="AO20" s="11">
        <f>Assms!C22*AO10*AO14</f>
        <v>0</v>
      </c>
    </row>
    <row r="21" spans="1:41">
      <c r="A21" s="7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</row>
    <row r="22" spans="1:41">
      <c r="A22" s="26" t="s">
        <v>198</v>
      </c>
    </row>
    <row r="23" spans="1:41">
      <c r="A23" s="18" t="s">
        <v>32</v>
      </c>
      <c r="B23" s="85">
        <f>StatV!B12</f>
        <v>1</v>
      </c>
      <c r="C23" s="85">
        <f>StatV!C12</f>
        <v>1</v>
      </c>
      <c r="D23" s="85">
        <f>StatV!D12</f>
        <v>1</v>
      </c>
      <c r="E23" s="85">
        <f>StatV!E12</f>
        <v>1</v>
      </c>
      <c r="F23" s="85">
        <f>StatV!F12</f>
        <v>1</v>
      </c>
      <c r="G23" s="85">
        <f>StatV!G12</f>
        <v>1</v>
      </c>
      <c r="H23" s="85">
        <f>StatV!H12</f>
        <v>1</v>
      </c>
      <c r="I23" s="85">
        <f>StatV!I12</f>
        <v>1</v>
      </c>
      <c r="J23" s="85">
        <f>StatV!J12</f>
        <v>1</v>
      </c>
      <c r="K23" s="85">
        <f>StatV!K12</f>
        <v>1</v>
      </c>
      <c r="L23" s="85">
        <f>StatV!L12</f>
        <v>1</v>
      </c>
      <c r="M23" s="85">
        <f>StatV!M12</f>
        <v>1</v>
      </c>
      <c r="N23" s="85">
        <f>StatV!N12</f>
        <v>1</v>
      </c>
      <c r="O23" s="85">
        <f>StatV!O12</f>
        <v>1</v>
      </c>
      <c r="P23" s="85">
        <f>StatV!P12</f>
        <v>1</v>
      </c>
      <c r="Q23" s="85">
        <f>StatV!Q12</f>
        <v>1</v>
      </c>
      <c r="R23" s="85">
        <f>StatV!R12</f>
        <v>1</v>
      </c>
      <c r="S23" s="85">
        <f>StatV!S12</f>
        <v>1</v>
      </c>
      <c r="T23" s="85">
        <f>StatV!T12</f>
        <v>1</v>
      </c>
      <c r="U23" s="85">
        <f>StatV!U12</f>
        <v>1</v>
      </c>
      <c r="V23" s="85">
        <f>StatV!V12</f>
        <v>1</v>
      </c>
      <c r="W23" s="85">
        <f>StatV!W12</f>
        <v>1</v>
      </c>
      <c r="X23" s="85">
        <f>StatV!X12</f>
        <v>1</v>
      </c>
      <c r="Y23" s="85">
        <f>StatV!Y12</f>
        <v>0</v>
      </c>
      <c r="Z23" s="85">
        <f>StatV!Z12</f>
        <v>0</v>
      </c>
      <c r="AA23" s="85">
        <f>StatV!AA12</f>
        <v>0</v>
      </c>
      <c r="AB23" s="85">
        <f>StatV!AB12</f>
        <v>0</v>
      </c>
      <c r="AC23" s="85">
        <f>StatV!AC12</f>
        <v>0</v>
      </c>
      <c r="AD23" s="85">
        <f>StatV!AD12</f>
        <v>0</v>
      </c>
      <c r="AE23" s="85">
        <f>StatV!AE12</f>
        <v>0</v>
      </c>
      <c r="AF23" s="85">
        <f>StatV!AF12</f>
        <v>0</v>
      </c>
      <c r="AG23" s="85">
        <f>StatV!AG12</f>
        <v>0</v>
      </c>
      <c r="AH23" s="85">
        <f>StatV!AH12</f>
        <v>0</v>
      </c>
      <c r="AI23" s="85">
        <f>StatV!AI12</f>
        <v>0</v>
      </c>
      <c r="AJ23" s="85">
        <f>StatV!AJ12</f>
        <v>0</v>
      </c>
      <c r="AK23" s="85">
        <f>StatV!AK12</f>
        <v>0</v>
      </c>
      <c r="AL23" s="85">
        <f>StatV!AL12</f>
        <v>0</v>
      </c>
      <c r="AM23" s="85">
        <f>StatV!AM12</f>
        <v>0</v>
      </c>
      <c r="AN23" s="85">
        <f>StatV!AN12</f>
        <v>0</v>
      </c>
      <c r="AO23" s="85">
        <f>StatV!AO12</f>
        <v>0</v>
      </c>
    </row>
    <row r="24" spans="1:41">
      <c r="A24" s="143" t="s">
        <v>165</v>
      </c>
      <c r="B24" s="74" t="e">
        <f>StatV!B203</f>
        <v>#N/A</v>
      </c>
      <c r="C24" s="74" t="e">
        <f>StatV!C203</f>
        <v>#N/A</v>
      </c>
      <c r="D24" s="74" t="e">
        <f>StatV!D203</f>
        <v>#N/A</v>
      </c>
      <c r="E24" s="74" t="e">
        <f>StatV!E203</f>
        <v>#N/A</v>
      </c>
      <c r="F24" s="74" t="e">
        <f>StatV!F203</f>
        <v>#N/A</v>
      </c>
      <c r="G24" s="74" t="e">
        <f>StatV!G203</f>
        <v>#N/A</v>
      </c>
      <c r="H24" s="74" t="e">
        <f>StatV!H203</f>
        <v>#N/A</v>
      </c>
      <c r="I24" s="74" t="e">
        <f>StatV!I203</f>
        <v>#N/A</v>
      </c>
      <c r="J24" s="74" t="e">
        <f>StatV!J203</f>
        <v>#N/A</v>
      </c>
      <c r="K24" s="74" t="e">
        <f>StatV!K203</f>
        <v>#N/A</v>
      </c>
      <c r="L24" s="74" t="e">
        <f>StatV!L203</f>
        <v>#N/A</v>
      </c>
      <c r="M24" s="74" t="e">
        <f>StatV!M203</f>
        <v>#N/A</v>
      </c>
      <c r="N24" s="74" t="e">
        <f>StatV!N203</f>
        <v>#N/A</v>
      </c>
      <c r="O24" s="74" t="e">
        <f>StatV!O203</f>
        <v>#N/A</v>
      </c>
      <c r="P24" s="74" t="e">
        <f>StatV!P203</f>
        <v>#N/A</v>
      </c>
      <c r="Q24" s="74" t="e">
        <f>StatV!Q203</f>
        <v>#N/A</v>
      </c>
      <c r="R24" s="74" t="e">
        <f>StatV!R203</f>
        <v>#N/A</v>
      </c>
      <c r="S24" s="74" t="e">
        <f>StatV!S203</f>
        <v>#N/A</v>
      </c>
      <c r="T24" s="74" t="e">
        <f>StatV!T203</f>
        <v>#N/A</v>
      </c>
      <c r="U24" s="74" t="e">
        <f>StatV!U203</f>
        <v>#N/A</v>
      </c>
      <c r="V24" s="74" t="e">
        <f>StatV!V203</f>
        <v>#N/A</v>
      </c>
      <c r="W24" s="74" t="e">
        <f>StatV!W203</f>
        <v>#N/A</v>
      </c>
      <c r="X24" s="74" t="e">
        <f>StatV!X203</f>
        <v>#N/A</v>
      </c>
      <c r="Y24" s="74" t="e">
        <f>StatV!Y203</f>
        <v>#N/A</v>
      </c>
      <c r="Z24" s="74" t="e">
        <f>StatV!Z203</f>
        <v>#N/A</v>
      </c>
      <c r="AA24" s="74" t="e">
        <f>StatV!AA203</f>
        <v>#N/A</v>
      </c>
      <c r="AB24" s="74" t="e">
        <f>StatV!AB203</f>
        <v>#N/A</v>
      </c>
      <c r="AC24" s="74" t="e">
        <f>StatV!AC203</f>
        <v>#N/A</v>
      </c>
      <c r="AD24" s="74" t="e">
        <f>StatV!AD203</f>
        <v>#N/A</v>
      </c>
      <c r="AE24" s="74" t="e">
        <f>StatV!AE203</f>
        <v>#N/A</v>
      </c>
      <c r="AF24" s="74" t="e">
        <f>StatV!AF203</f>
        <v>#N/A</v>
      </c>
      <c r="AG24" s="74" t="e">
        <f>StatV!AG203</f>
        <v>#N/A</v>
      </c>
      <c r="AH24" s="74" t="e">
        <f>StatV!AH203</f>
        <v>#N/A</v>
      </c>
      <c r="AI24" s="74" t="e">
        <f>StatV!AI203</f>
        <v>#N/A</v>
      </c>
      <c r="AJ24" s="74" t="e">
        <f>StatV!AJ203</f>
        <v>#N/A</v>
      </c>
      <c r="AK24" s="74" t="e">
        <f>StatV!AK203</f>
        <v>#N/A</v>
      </c>
      <c r="AL24" s="74" t="e">
        <f>StatV!AL203</f>
        <v>#N/A</v>
      </c>
      <c r="AM24" s="74" t="e">
        <f>StatV!AM203</f>
        <v>#N/A</v>
      </c>
      <c r="AN24" s="74" t="e">
        <f>StatV!AN203</f>
        <v>#N/A</v>
      </c>
      <c r="AO24" s="74" t="e">
        <f>StatV!AO203</f>
        <v>#N/A</v>
      </c>
    </row>
    <row r="25" spans="1:41">
      <c r="A25" s="143" t="s">
        <v>166</v>
      </c>
      <c r="B25" s="74" t="e">
        <f>CashValue!C39</f>
        <v>#N/A</v>
      </c>
      <c r="C25" s="74" t="e">
        <f>CashValue!D39</f>
        <v>#N/A</v>
      </c>
      <c r="D25" s="74" t="e">
        <f>CashValue!E39</f>
        <v>#N/A</v>
      </c>
      <c r="E25" s="74" t="e">
        <f>CashValue!F39</f>
        <v>#N/A</v>
      </c>
      <c r="F25" s="74" t="e">
        <f>CashValue!G39</f>
        <v>#N/A</v>
      </c>
      <c r="G25" s="74" t="e">
        <f>CashValue!H39</f>
        <v>#N/A</v>
      </c>
      <c r="H25" s="74" t="e">
        <f>CashValue!I39</f>
        <v>#N/A</v>
      </c>
      <c r="I25" s="74" t="e">
        <f>CashValue!J39</f>
        <v>#N/A</v>
      </c>
      <c r="J25" s="74" t="e">
        <f>CashValue!K39</f>
        <v>#N/A</v>
      </c>
      <c r="K25" s="74" t="e">
        <f>CashValue!L39</f>
        <v>#N/A</v>
      </c>
      <c r="L25" s="74" t="e">
        <f>CashValue!M39</f>
        <v>#N/A</v>
      </c>
      <c r="M25" s="74" t="e">
        <f>CashValue!N39</f>
        <v>#N/A</v>
      </c>
      <c r="N25" s="74" t="e">
        <f>CashValue!O39</f>
        <v>#N/A</v>
      </c>
      <c r="O25" s="74" t="e">
        <f>CashValue!P39</f>
        <v>#N/A</v>
      </c>
      <c r="P25" s="74" t="e">
        <f>CashValue!Q39</f>
        <v>#N/A</v>
      </c>
      <c r="Q25" s="74" t="e">
        <f>CashValue!R39</f>
        <v>#N/A</v>
      </c>
      <c r="R25" s="74" t="e">
        <f>CashValue!S39</f>
        <v>#N/A</v>
      </c>
      <c r="S25" s="74" t="e">
        <f>CashValue!T39</f>
        <v>#N/A</v>
      </c>
      <c r="T25" s="74" t="e">
        <f>CashValue!U39</f>
        <v>#N/A</v>
      </c>
      <c r="U25" s="74" t="e">
        <f>CashValue!V39</f>
        <v>#N/A</v>
      </c>
      <c r="V25" s="74" t="e">
        <f>CashValue!W39</f>
        <v>#N/A</v>
      </c>
      <c r="W25" s="74" t="e">
        <f>CashValue!X39</f>
        <v>#N/A</v>
      </c>
      <c r="X25" s="74" t="e">
        <f>CashValue!Y39</f>
        <v>#N/A</v>
      </c>
      <c r="Y25" s="74" t="e">
        <f>CashValue!Z39</f>
        <v>#N/A</v>
      </c>
      <c r="Z25" s="74" t="e">
        <f>CashValue!AA39</f>
        <v>#N/A</v>
      </c>
      <c r="AA25" s="74" t="e">
        <f>CashValue!AB39</f>
        <v>#N/A</v>
      </c>
      <c r="AB25" s="74" t="e">
        <f>CashValue!AC39</f>
        <v>#N/A</v>
      </c>
      <c r="AC25" s="74" t="e">
        <f>CashValue!AD39</f>
        <v>#N/A</v>
      </c>
      <c r="AD25" s="74" t="e">
        <f>CashValue!AE39</f>
        <v>#N/A</v>
      </c>
      <c r="AE25" s="74" t="e">
        <f>CashValue!AF39</f>
        <v>#N/A</v>
      </c>
      <c r="AF25" s="74" t="e">
        <f>CashValue!AG39</f>
        <v>#N/A</v>
      </c>
      <c r="AG25" s="74" t="e">
        <f>CashValue!AH39</f>
        <v>#N/A</v>
      </c>
      <c r="AH25" s="74" t="e">
        <f>CashValue!AI39</f>
        <v>#N/A</v>
      </c>
      <c r="AI25" s="74" t="e">
        <f>CashValue!AJ39</f>
        <v>#N/A</v>
      </c>
      <c r="AJ25" s="74" t="e">
        <f>CashValue!AK39</f>
        <v>#N/A</v>
      </c>
      <c r="AK25" s="74" t="e">
        <f>CashValue!AL39</f>
        <v>#N/A</v>
      </c>
      <c r="AL25" s="74" t="e">
        <f>CashValue!AM39</f>
        <v>#N/A</v>
      </c>
      <c r="AM25" s="74" t="e">
        <f>CashValue!AN39</f>
        <v>#N/A</v>
      </c>
      <c r="AN25" s="74" t="e">
        <f>CashValue!AO39</f>
        <v>#N/A</v>
      </c>
      <c r="AO25" s="74" t="e">
        <f>CashValue!AP39</f>
        <v>#N/A</v>
      </c>
    </row>
    <row r="26" spans="1:41">
      <c r="A26" s="159" t="s">
        <v>20</v>
      </c>
      <c r="B26" s="159" t="e">
        <f>Pricing!B72</f>
        <v>#N/A</v>
      </c>
      <c r="C26" s="159" t="e">
        <f>Pricing!C72</f>
        <v>#N/A</v>
      </c>
      <c r="D26" s="159" t="e">
        <f>Pricing!D72</f>
        <v>#N/A</v>
      </c>
      <c r="E26" s="159" t="e">
        <f>Pricing!E72</f>
        <v>#N/A</v>
      </c>
      <c r="F26" s="159" t="e">
        <f>Pricing!F72</f>
        <v>#N/A</v>
      </c>
      <c r="G26" s="159" t="e">
        <f>Pricing!G72</f>
        <v>#N/A</v>
      </c>
      <c r="H26" s="159" t="e">
        <f>Pricing!H72</f>
        <v>#N/A</v>
      </c>
      <c r="I26" s="159" t="e">
        <f>Pricing!I72</f>
        <v>#N/A</v>
      </c>
      <c r="J26" s="159" t="e">
        <f>Pricing!J72</f>
        <v>#N/A</v>
      </c>
      <c r="K26" s="159" t="e">
        <f>Pricing!K72</f>
        <v>#N/A</v>
      </c>
      <c r="L26" s="159" t="e">
        <f>Pricing!L72</f>
        <v>#N/A</v>
      </c>
      <c r="M26" s="159" t="e">
        <f>Pricing!M72</f>
        <v>#N/A</v>
      </c>
      <c r="N26" s="159" t="e">
        <f>Pricing!N72</f>
        <v>#N/A</v>
      </c>
      <c r="O26" s="159" t="e">
        <f>Pricing!O72</f>
        <v>#N/A</v>
      </c>
      <c r="P26" s="159" t="e">
        <f>Pricing!P72</f>
        <v>#N/A</v>
      </c>
      <c r="Q26" s="159" t="e">
        <f>Pricing!Q72</f>
        <v>#N/A</v>
      </c>
      <c r="R26" s="159" t="e">
        <f>Pricing!R72</f>
        <v>#N/A</v>
      </c>
      <c r="S26" s="159" t="e">
        <f>Pricing!S72</f>
        <v>#N/A</v>
      </c>
      <c r="T26" s="159" t="e">
        <f>Pricing!T72</f>
        <v>#N/A</v>
      </c>
      <c r="U26" s="159" t="e">
        <f>Pricing!U72</f>
        <v>#N/A</v>
      </c>
      <c r="V26" s="159" t="e">
        <f>Pricing!V72</f>
        <v>#N/A</v>
      </c>
      <c r="W26" s="159" t="e">
        <f>Pricing!W72</f>
        <v>#N/A</v>
      </c>
      <c r="X26" s="159" t="e">
        <f>Pricing!X72</f>
        <v>#N/A</v>
      </c>
      <c r="Y26" s="159" t="e">
        <f>Pricing!Y72</f>
        <v>#N/A</v>
      </c>
      <c r="Z26" s="159" t="e">
        <f>Pricing!Z72</f>
        <v>#N/A</v>
      </c>
      <c r="AA26" s="159" t="e">
        <f>Pricing!AA72</f>
        <v>#N/A</v>
      </c>
      <c r="AB26" s="159" t="e">
        <f>Pricing!AB72</f>
        <v>#N/A</v>
      </c>
      <c r="AC26" s="159" t="e">
        <f>Pricing!AC72</f>
        <v>#N/A</v>
      </c>
      <c r="AD26" s="159" t="e">
        <f>Pricing!AD72</f>
        <v>#N/A</v>
      </c>
      <c r="AE26" s="159" t="e">
        <f>Pricing!AE72</f>
        <v>#N/A</v>
      </c>
      <c r="AF26" s="159" t="e">
        <f>Pricing!AF72</f>
        <v>#N/A</v>
      </c>
      <c r="AG26" s="159" t="e">
        <f>Pricing!AG72</f>
        <v>#N/A</v>
      </c>
      <c r="AH26" s="159" t="e">
        <f>Pricing!AH72</f>
        <v>#N/A</v>
      </c>
      <c r="AI26" s="159" t="e">
        <f>Pricing!AI72</f>
        <v>#N/A</v>
      </c>
      <c r="AJ26" s="159" t="e">
        <f>Pricing!AJ72</f>
        <v>#N/A</v>
      </c>
      <c r="AK26" s="159" t="e">
        <f>Pricing!AK72</f>
        <v>#N/A</v>
      </c>
      <c r="AL26" s="159" t="e">
        <f>Pricing!AL72</f>
        <v>#N/A</v>
      </c>
      <c r="AM26" s="159" t="e">
        <f>Pricing!AM72</f>
        <v>#N/A</v>
      </c>
      <c r="AN26" s="159" t="e">
        <f>Pricing!AN72</f>
        <v>#N/A</v>
      </c>
      <c r="AO26" s="159" t="e">
        <f>Pricing!AO72</f>
        <v>#N/A</v>
      </c>
    </row>
    <row r="27" spans="1:41">
      <c r="A27" s="208" t="s">
        <v>301</v>
      </c>
      <c r="B27" s="74">
        <f>Pricing!B69</f>
        <v>0.04</v>
      </c>
      <c r="C27" s="74">
        <f>Pricing!C69</f>
        <v>0.05</v>
      </c>
      <c r="D27" s="74">
        <f>Pricing!D69</f>
        <v>0.05</v>
      </c>
      <c r="E27" s="74">
        <f>Pricing!E69</f>
        <v>0.04</v>
      </c>
      <c r="F27" s="74">
        <f>Pricing!F69</f>
        <v>0.04</v>
      </c>
      <c r="G27" s="74">
        <f>Pricing!G69</f>
        <v>0.04</v>
      </c>
      <c r="H27" s="74">
        <f>Pricing!H69</f>
        <v>0.03</v>
      </c>
      <c r="I27" s="74">
        <f>Pricing!I69</f>
        <v>0.03</v>
      </c>
      <c r="J27" s="74">
        <f>Pricing!J69</f>
        <v>0.03</v>
      </c>
      <c r="K27" s="74">
        <f>Pricing!K69</f>
        <v>2.0634285714285688E-2</v>
      </c>
      <c r="L27" s="74">
        <f>Pricing!L69</f>
        <v>2.0634285714285688E-2</v>
      </c>
      <c r="M27" s="74">
        <f>Pricing!M69</f>
        <v>4.1268571428571404E-2</v>
      </c>
      <c r="N27" s="74">
        <f>Pricing!N69</f>
        <v>4.1268571428571404E-2</v>
      </c>
      <c r="O27" s="74">
        <f>Pricing!O69</f>
        <v>4.1268571428571404E-2</v>
      </c>
      <c r="P27" s="74">
        <f>Pricing!P69</f>
        <v>6.1902857142857121E-2</v>
      </c>
      <c r="Q27" s="74">
        <f>Pricing!Q69</f>
        <v>6.1902857142857121E-2</v>
      </c>
      <c r="R27" s="74">
        <f>Pricing!R69</f>
        <v>8.2537142857142837E-2</v>
      </c>
      <c r="S27" s="74">
        <f>Pricing!S69</f>
        <v>0.10317142857142855</v>
      </c>
      <c r="T27" s="74">
        <f>Pricing!T69</f>
        <v>0.12380571428571428</v>
      </c>
      <c r="U27" s="74">
        <f>Pricing!U69</f>
        <v>0.14443999999999999</v>
      </c>
      <c r="V27" s="74">
        <f>Pricing!V69</f>
        <v>0.162495</v>
      </c>
      <c r="W27" s="74">
        <f>Pricing!W69</f>
        <v>0.198605</v>
      </c>
      <c r="X27" s="74">
        <f>Pricing!X69</f>
        <v>0.27082499999999998</v>
      </c>
      <c r="Y27" s="74">
        <f>Pricing!Y69</f>
        <v>0.03</v>
      </c>
      <c r="Z27" s="74">
        <f>Pricing!Z69</f>
        <v>0.03</v>
      </c>
      <c r="AA27" s="74">
        <f>Pricing!AA69</f>
        <v>0.03</v>
      </c>
      <c r="AB27" s="74">
        <f>Pricing!AB69</f>
        <v>0.03</v>
      </c>
      <c r="AC27" s="74">
        <f>Pricing!AC69</f>
        <v>0.02</v>
      </c>
      <c r="AD27" s="74">
        <f>Pricing!AD69</f>
        <v>0.02</v>
      </c>
      <c r="AE27" s="74">
        <f>Pricing!AE69</f>
        <v>0.02</v>
      </c>
      <c r="AF27" s="74">
        <f>Pricing!AF69</f>
        <v>0.02</v>
      </c>
      <c r="AG27" s="74">
        <f>Pricing!AG69</f>
        <v>0.02</v>
      </c>
      <c r="AH27" s="74">
        <f>Pricing!AH69</f>
        <v>0.02</v>
      </c>
      <c r="AI27" s="74">
        <f>Pricing!AI69</f>
        <v>0.02</v>
      </c>
      <c r="AJ27" s="74">
        <f>Pricing!AJ69</f>
        <v>0.02</v>
      </c>
      <c r="AK27" s="74">
        <f>Pricing!AK69</f>
        <v>0.02</v>
      </c>
      <c r="AL27" s="74">
        <f>Pricing!AL69</f>
        <v>0.02</v>
      </c>
      <c r="AM27" s="74">
        <f>Pricing!AM69</f>
        <v>0.02</v>
      </c>
      <c r="AN27" s="74">
        <f>Pricing!AN69</f>
        <v>0.02</v>
      </c>
      <c r="AO27" s="74">
        <f>Pricing!AO69</f>
        <v>0.02</v>
      </c>
    </row>
    <row r="28" spans="1:41">
      <c r="A28" s="63" t="s">
        <v>104</v>
      </c>
      <c r="B28" s="74">
        <v>1</v>
      </c>
      <c r="C28" s="74" t="e">
        <f t="shared" ref="C28:AO28" si="6">IF(C23=1,B28*(1-B26-B27),0)</f>
        <v>#N/A</v>
      </c>
      <c r="D28" s="74" t="e">
        <f t="shared" si="6"/>
        <v>#N/A</v>
      </c>
      <c r="E28" s="74" t="e">
        <f t="shared" si="6"/>
        <v>#N/A</v>
      </c>
      <c r="F28" s="74" t="e">
        <f t="shared" si="6"/>
        <v>#N/A</v>
      </c>
      <c r="G28" s="74" t="e">
        <f t="shared" si="6"/>
        <v>#N/A</v>
      </c>
      <c r="H28" s="74" t="e">
        <f t="shared" si="6"/>
        <v>#N/A</v>
      </c>
      <c r="I28" s="74" t="e">
        <f t="shared" si="6"/>
        <v>#N/A</v>
      </c>
      <c r="J28" s="74" t="e">
        <f t="shared" si="6"/>
        <v>#N/A</v>
      </c>
      <c r="K28" s="74" t="e">
        <f t="shared" si="6"/>
        <v>#N/A</v>
      </c>
      <c r="L28" s="74" t="e">
        <f t="shared" si="6"/>
        <v>#N/A</v>
      </c>
      <c r="M28" s="74" t="e">
        <f t="shared" si="6"/>
        <v>#N/A</v>
      </c>
      <c r="N28" s="74" t="e">
        <f t="shared" si="6"/>
        <v>#N/A</v>
      </c>
      <c r="O28" s="74" t="e">
        <f t="shared" si="6"/>
        <v>#N/A</v>
      </c>
      <c r="P28" s="74" t="e">
        <f t="shared" si="6"/>
        <v>#N/A</v>
      </c>
      <c r="Q28" s="74" t="e">
        <f t="shared" si="6"/>
        <v>#N/A</v>
      </c>
      <c r="R28" s="74" t="e">
        <f t="shared" si="6"/>
        <v>#N/A</v>
      </c>
      <c r="S28" s="74" t="e">
        <f t="shared" si="6"/>
        <v>#N/A</v>
      </c>
      <c r="T28" s="74" t="e">
        <f t="shared" si="6"/>
        <v>#N/A</v>
      </c>
      <c r="U28" s="74" t="e">
        <f t="shared" si="6"/>
        <v>#N/A</v>
      </c>
      <c r="V28" s="74" t="e">
        <f t="shared" si="6"/>
        <v>#N/A</v>
      </c>
      <c r="W28" s="74" t="e">
        <f t="shared" si="6"/>
        <v>#N/A</v>
      </c>
      <c r="X28" s="74" t="e">
        <f t="shared" si="6"/>
        <v>#N/A</v>
      </c>
      <c r="Y28" s="74">
        <f t="shared" si="6"/>
        <v>0</v>
      </c>
      <c r="Z28" s="74">
        <f t="shared" si="6"/>
        <v>0</v>
      </c>
      <c r="AA28" s="74">
        <f t="shared" si="6"/>
        <v>0</v>
      </c>
      <c r="AB28" s="74">
        <f t="shared" si="6"/>
        <v>0</v>
      </c>
      <c r="AC28" s="74">
        <f t="shared" si="6"/>
        <v>0</v>
      </c>
      <c r="AD28" s="74">
        <f t="shared" si="6"/>
        <v>0</v>
      </c>
      <c r="AE28" s="74">
        <f t="shared" si="6"/>
        <v>0</v>
      </c>
      <c r="AF28" s="74">
        <f t="shared" si="6"/>
        <v>0</v>
      </c>
      <c r="AG28" s="74">
        <f t="shared" si="6"/>
        <v>0</v>
      </c>
      <c r="AH28" s="74">
        <f t="shared" si="6"/>
        <v>0</v>
      </c>
      <c r="AI28" s="74">
        <f t="shared" si="6"/>
        <v>0</v>
      </c>
      <c r="AJ28" s="74">
        <f t="shared" si="6"/>
        <v>0</v>
      </c>
      <c r="AK28" s="74">
        <f t="shared" si="6"/>
        <v>0</v>
      </c>
      <c r="AL28" s="74">
        <f t="shared" si="6"/>
        <v>0</v>
      </c>
      <c r="AM28" s="74">
        <f t="shared" si="6"/>
        <v>0</v>
      </c>
      <c r="AN28" s="74">
        <f t="shared" si="6"/>
        <v>0</v>
      </c>
      <c r="AO28" s="74">
        <f t="shared" si="6"/>
        <v>0</v>
      </c>
    </row>
    <row r="29" spans="1:41">
      <c r="A29" s="63" t="s">
        <v>105</v>
      </c>
      <c r="B29" s="61">
        <f>Pricing!B39*B28</f>
        <v>842000</v>
      </c>
      <c r="C29" s="61" t="e">
        <f>Pricing!C39*C28</f>
        <v>#N/A</v>
      </c>
      <c r="D29" s="61" t="e">
        <f>Pricing!D39*D28</f>
        <v>#N/A</v>
      </c>
      <c r="E29" s="61" t="e">
        <f>Pricing!E39*E28</f>
        <v>#N/A</v>
      </c>
      <c r="F29" s="61" t="e">
        <f>Pricing!F39*F28</f>
        <v>#N/A</v>
      </c>
      <c r="G29" s="61" t="e">
        <f>Pricing!G39*G28</f>
        <v>#N/A</v>
      </c>
      <c r="H29" s="61" t="e">
        <f>Pricing!H39*H28</f>
        <v>#N/A</v>
      </c>
      <c r="I29" s="61" t="e">
        <f>Pricing!I39*I28</f>
        <v>#N/A</v>
      </c>
      <c r="J29" s="61" t="e">
        <f>Pricing!J39*J28</f>
        <v>#N/A</v>
      </c>
      <c r="K29" s="61" t="e">
        <f>Pricing!K39*K28</f>
        <v>#N/A</v>
      </c>
      <c r="L29" s="61" t="e">
        <f>Pricing!L39*L28</f>
        <v>#N/A</v>
      </c>
      <c r="M29" s="61" t="e">
        <f>Pricing!M39*M28</f>
        <v>#N/A</v>
      </c>
      <c r="N29" s="61" t="e">
        <f>Pricing!N39*N28</f>
        <v>#N/A</v>
      </c>
      <c r="O29" s="61" t="e">
        <f>Pricing!O39*O28</f>
        <v>#N/A</v>
      </c>
      <c r="P29" s="61" t="e">
        <f>Pricing!P39*P28</f>
        <v>#N/A</v>
      </c>
      <c r="Q29" s="61" t="e">
        <f>Pricing!Q39*Q28</f>
        <v>#N/A</v>
      </c>
      <c r="R29" s="61" t="e">
        <f>Pricing!R39*R28</f>
        <v>#N/A</v>
      </c>
      <c r="S29" s="61" t="e">
        <f>Pricing!S39*S28</f>
        <v>#N/A</v>
      </c>
      <c r="T29" s="61" t="e">
        <f>Pricing!T39*T28</f>
        <v>#N/A</v>
      </c>
      <c r="U29" s="61" t="e">
        <f>Pricing!U39*U28</f>
        <v>#N/A</v>
      </c>
      <c r="V29" s="61" t="e">
        <f>Pricing!V39*V28</f>
        <v>#N/A</v>
      </c>
      <c r="W29" s="61" t="e">
        <f>Pricing!W39*W28</f>
        <v>#N/A</v>
      </c>
      <c r="X29" s="61" t="e">
        <f>Pricing!X39*X28</f>
        <v>#N/A</v>
      </c>
      <c r="Y29" s="61">
        <f>Pricing!Y39*Y28</f>
        <v>0</v>
      </c>
      <c r="Z29" s="61">
        <f>Pricing!Z39*Z28</f>
        <v>0</v>
      </c>
      <c r="AA29" s="61">
        <f>Pricing!AA39*AA28</f>
        <v>0</v>
      </c>
      <c r="AB29" s="61">
        <f>Pricing!AB39*AB28</f>
        <v>0</v>
      </c>
      <c r="AC29" s="61">
        <f>Pricing!AC39*AC28</f>
        <v>0</v>
      </c>
      <c r="AD29" s="61">
        <f>Pricing!AD39*AD28</f>
        <v>0</v>
      </c>
      <c r="AE29" s="61">
        <f>Pricing!AE39*AE28</f>
        <v>0</v>
      </c>
      <c r="AF29" s="61">
        <f>Pricing!AF39*AF28</f>
        <v>0</v>
      </c>
      <c r="AG29" s="61">
        <f>Pricing!AG39*AG28</f>
        <v>0</v>
      </c>
      <c r="AH29" s="61">
        <f>Pricing!AH39*AH28</f>
        <v>0</v>
      </c>
      <c r="AI29" s="61">
        <f>Pricing!AI39*AI28</f>
        <v>0</v>
      </c>
      <c r="AJ29" s="61">
        <f>Pricing!AJ39*AJ28</f>
        <v>0</v>
      </c>
      <c r="AK29" s="61">
        <f>Pricing!AK39*AK28</f>
        <v>0</v>
      </c>
      <c r="AL29" s="61">
        <f>Pricing!AL39*AL28</f>
        <v>0</v>
      </c>
      <c r="AM29" s="61">
        <f>Pricing!AM39*AM28</f>
        <v>0</v>
      </c>
      <c r="AN29" s="61">
        <f>Pricing!AN39*AN28</f>
        <v>0</v>
      </c>
      <c r="AO29" s="61">
        <f>Pricing!AO39*AO28</f>
        <v>0</v>
      </c>
    </row>
    <row r="30" spans="1:41">
      <c r="A30" s="63" t="s">
        <v>106</v>
      </c>
      <c r="B30" s="61" t="e">
        <f t="shared" ref="B30:AN30" si="7">B29*B24</f>
        <v>#N/A</v>
      </c>
      <c r="C30" s="61" t="e">
        <f t="shared" si="7"/>
        <v>#N/A</v>
      </c>
      <c r="D30" s="61" t="e">
        <f t="shared" si="7"/>
        <v>#N/A</v>
      </c>
      <c r="E30" s="61" t="e">
        <f t="shared" si="7"/>
        <v>#N/A</v>
      </c>
      <c r="F30" s="61" t="e">
        <f t="shared" si="7"/>
        <v>#N/A</v>
      </c>
      <c r="G30" s="61" t="e">
        <f t="shared" si="7"/>
        <v>#N/A</v>
      </c>
      <c r="H30" s="61" t="e">
        <f t="shared" si="7"/>
        <v>#N/A</v>
      </c>
      <c r="I30" s="61" t="e">
        <f t="shared" si="7"/>
        <v>#N/A</v>
      </c>
      <c r="J30" s="61" t="e">
        <f t="shared" si="7"/>
        <v>#N/A</v>
      </c>
      <c r="K30" s="61" t="e">
        <f t="shared" si="7"/>
        <v>#N/A</v>
      </c>
      <c r="L30" s="61" t="e">
        <f t="shared" si="7"/>
        <v>#N/A</v>
      </c>
      <c r="M30" s="61" t="e">
        <f t="shared" si="7"/>
        <v>#N/A</v>
      </c>
      <c r="N30" s="61" t="e">
        <f t="shared" si="7"/>
        <v>#N/A</v>
      </c>
      <c r="O30" s="61" t="e">
        <f t="shared" si="7"/>
        <v>#N/A</v>
      </c>
      <c r="P30" s="61" t="e">
        <f t="shared" si="7"/>
        <v>#N/A</v>
      </c>
      <c r="Q30" s="61" t="e">
        <f t="shared" si="7"/>
        <v>#N/A</v>
      </c>
      <c r="R30" s="61" t="e">
        <f t="shared" si="7"/>
        <v>#N/A</v>
      </c>
      <c r="S30" s="61" t="e">
        <f t="shared" si="7"/>
        <v>#N/A</v>
      </c>
      <c r="T30" s="61" t="e">
        <f t="shared" si="7"/>
        <v>#N/A</v>
      </c>
      <c r="U30" s="61" t="e">
        <f t="shared" si="7"/>
        <v>#N/A</v>
      </c>
      <c r="V30" s="61" t="e">
        <f t="shared" si="7"/>
        <v>#N/A</v>
      </c>
      <c r="W30" s="61" t="e">
        <f t="shared" si="7"/>
        <v>#N/A</v>
      </c>
      <c r="X30" s="61" t="e">
        <f t="shared" si="7"/>
        <v>#N/A</v>
      </c>
      <c r="Y30" s="61" t="e">
        <f t="shared" si="7"/>
        <v>#N/A</v>
      </c>
      <c r="Z30" s="61" t="e">
        <f t="shared" si="7"/>
        <v>#N/A</v>
      </c>
      <c r="AA30" s="61" t="e">
        <f t="shared" si="7"/>
        <v>#N/A</v>
      </c>
      <c r="AB30" s="61" t="e">
        <f t="shared" si="7"/>
        <v>#N/A</v>
      </c>
      <c r="AC30" s="61" t="e">
        <f t="shared" si="7"/>
        <v>#N/A</v>
      </c>
      <c r="AD30" s="61" t="e">
        <f t="shared" si="7"/>
        <v>#N/A</v>
      </c>
      <c r="AE30" s="61" t="e">
        <f t="shared" si="7"/>
        <v>#N/A</v>
      </c>
      <c r="AF30" s="61" t="e">
        <f t="shared" si="7"/>
        <v>#N/A</v>
      </c>
      <c r="AG30" s="61" t="e">
        <f t="shared" si="7"/>
        <v>#N/A</v>
      </c>
      <c r="AH30" s="61" t="e">
        <f t="shared" si="7"/>
        <v>#N/A</v>
      </c>
      <c r="AI30" s="61" t="e">
        <f t="shared" si="7"/>
        <v>#N/A</v>
      </c>
      <c r="AJ30" s="61" t="e">
        <f t="shared" si="7"/>
        <v>#N/A</v>
      </c>
      <c r="AK30" s="61" t="e">
        <f t="shared" si="7"/>
        <v>#N/A</v>
      </c>
      <c r="AL30" s="61" t="e">
        <f t="shared" si="7"/>
        <v>#N/A</v>
      </c>
      <c r="AM30" s="61" t="e">
        <f t="shared" si="7"/>
        <v>#N/A</v>
      </c>
      <c r="AN30" s="61" t="e">
        <f t="shared" si="7"/>
        <v>#N/A</v>
      </c>
      <c r="AO30" s="61">
        <v>0</v>
      </c>
    </row>
    <row r="31" spans="1:41">
      <c r="A31" s="63" t="s">
        <v>107</v>
      </c>
      <c r="B31" s="61" t="e">
        <f t="shared" ref="B31:AO31" si="8">B29*B25</f>
        <v>#N/A</v>
      </c>
      <c r="C31" s="61" t="e">
        <f t="shared" si="8"/>
        <v>#N/A</v>
      </c>
      <c r="D31" s="61" t="e">
        <f t="shared" si="8"/>
        <v>#N/A</v>
      </c>
      <c r="E31" s="61" t="e">
        <f t="shared" si="8"/>
        <v>#N/A</v>
      </c>
      <c r="F31" s="61" t="e">
        <f t="shared" si="8"/>
        <v>#N/A</v>
      </c>
      <c r="G31" s="61" t="e">
        <f t="shared" si="8"/>
        <v>#N/A</v>
      </c>
      <c r="H31" s="61" t="e">
        <f t="shared" si="8"/>
        <v>#N/A</v>
      </c>
      <c r="I31" s="61" t="e">
        <f t="shared" si="8"/>
        <v>#N/A</v>
      </c>
      <c r="J31" s="61" t="e">
        <f t="shared" si="8"/>
        <v>#N/A</v>
      </c>
      <c r="K31" s="61" t="e">
        <f t="shared" si="8"/>
        <v>#N/A</v>
      </c>
      <c r="L31" s="61" t="e">
        <f t="shared" si="8"/>
        <v>#N/A</v>
      </c>
      <c r="M31" s="61" t="e">
        <f t="shared" si="8"/>
        <v>#N/A</v>
      </c>
      <c r="N31" s="61" t="e">
        <f t="shared" si="8"/>
        <v>#N/A</v>
      </c>
      <c r="O31" s="61" t="e">
        <f t="shared" si="8"/>
        <v>#N/A</v>
      </c>
      <c r="P31" s="61" t="e">
        <f t="shared" si="8"/>
        <v>#N/A</v>
      </c>
      <c r="Q31" s="61" t="e">
        <f t="shared" si="8"/>
        <v>#N/A</v>
      </c>
      <c r="R31" s="61" t="e">
        <f t="shared" si="8"/>
        <v>#N/A</v>
      </c>
      <c r="S31" s="61" t="e">
        <f t="shared" si="8"/>
        <v>#N/A</v>
      </c>
      <c r="T31" s="61" t="e">
        <f t="shared" si="8"/>
        <v>#N/A</v>
      </c>
      <c r="U31" s="61" t="e">
        <f t="shared" si="8"/>
        <v>#N/A</v>
      </c>
      <c r="V31" s="61" t="e">
        <f t="shared" si="8"/>
        <v>#N/A</v>
      </c>
      <c r="W31" s="61" t="e">
        <f t="shared" si="8"/>
        <v>#N/A</v>
      </c>
      <c r="X31" s="61" t="e">
        <f t="shared" si="8"/>
        <v>#N/A</v>
      </c>
      <c r="Y31" s="61" t="e">
        <f t="shared" si="8"/>
        <v>#N/A</v>
      </c>
      <c r="Z31" s="61" t="e">
        <f t="shared" si="8"/>
        <v>#N/A</v>
      </c>
      <c r="AA31" s="61" t="e">
        <f t="shared" si="8"/>
        <v>#N/A</v>
      </c>
      <c r="AB31" s="61" t="e">
        <f t="shared" si="8"/>
        <v>#N/A</v>
      </c>
      <c r="AC31" s="61" t="e">
        <f t="shared" si="8"/>
        <v>#N/A</v>
      </c>
      <c r="AD31" s="61" t="e">
        <f t="shared" si="8"/>
        <v>#N/A</v>
      </c>
      <c r="AE31" s="61" t="e">
        <f t="shared" si="8"/>
        <v>#N/A</v>
      </c>
      <c r="AF31" s="61" t="e">
        <f t="shared" si="8"/>
        <v>#N/A</v>
      </c>
      <c r="AG31" s="61" t="e">
        <f t="shared" si="8"/>
        <v>#N/A</v>
      </c>
      <c r="AH31" s="61" t="e">
        <f t="shared" si="8"/>
        <v>#N/A</v>
      </c>
      <c r="AI31" s="61" t="e">
        <f t="shared" si="8"/>
        <v>#N/A</v>
      </c>
      <c r="AJ31" s="61" t="e">
        <f t="shared" si="8"/>
        <v>#N/A</v>
      </c>
      <c r="AK31" s="61" t="e">
        <f t="shared" si="8"/>
        <v>#N/A</v>
      </c>
      <c r="AL31" s="61" t="e">
        <f t="shared" si="8"/>
        <v>#N/A</v>
      </c>
      <c r="AM31" s="61" t="e">
        <f t="shared" si="8"/>
        <v>#N/A</v>
      </c>
      <c r="AN31" s="61" t="e">
        <f t="shared" si="8"/>
        <v>#N/A</v>
      </c>
      <c r="AO31" s="61" t="e">
        <f t="shared" si="8"/>
        <v>#N/A</v>
      </c>
    </row>
    <row r="32" spans="1:41">
      <c r="A32" s="34"/>
    </row>
    <row r="33" spans="1:41">
      <c r="A33" s="21" t="s">
        <v>49</v>
      </c>
    </row>
    <row r="34" spans="1:41">
      <c r="A34" s="2" t="s">
        <v>0</v>
      </c>
      <c r="B34" s="2">
        <v>1</v>
      </c>
      <c r="C34" s="2">
        <f t="shared" ref="C34:AO34" si="9">B34+1</f>
        <v>2</v>
      </c>
      <c r="D34" s="2">
        <f t="shared" si="9"/>
        <v>3</v>
      </c>
      <c r="E34" s="2">
        <f t="shared" si="9"/>
        <v>4</v>
      </c>
      <c r="F34" s="2">
        <f t="shared" si="9"/>
        <v>5</v>
      </c>
      <c r="G34" s="2">
        <f t="shared" si="9"/>
        <v>6</v>
      </c>
      <c r="H34" s="2">
        <f t="shared" si="9"/>
        <v>7</v>
      </c>
      <c r="I34" s="2">
        <f t="shared" si="9"/>
        <v>8</v>
      </c>
      <c r="J34" s="2">
        <f t="shared" si="9"/>
        <v>9</v>
      </c>
      <c r="K34" s="2">
        <f t="shared" si="9"/>
        <v>10</v>
      </c>
      <c r="L34" s="2">
        <f t="shared" si="9"/>
        <v>11</v>
      </c>
      <c r="M34" s="2">
        <f t="shared" si="9"/>
        <v>12</v>
      </c>
      <c r="N34" s="2">
        <f t="shared" si="9"/>
        <v>13</v>
      </c>
      <c r="O34" s="2">
        <f t="shared" si="9"/>
        <v>14</v>
      </c>
      <c r="P34" s="2">
        <f t="shared" si="9"/>
        <v>15</v>
      </c>
      <c r="Q34" s="2">
        <f t="shared" si="9"/>
        <v>16</v>
      </c>
      <c r="R34" s="2">
        <f t="shared" si="9"/>
        <v>17</v>
      </c>
      <c r="S34" s="2">
        <f t="shared" si="9"/>
        <v>18</v>
      </c>
      <c r="T34" s="2">
        <f t="shared" si="9"/>
        <v>19</v>
      </c>
      <c r="U34" s="2">
        <f t="shared" si="9"/>
        <v>20</v>
      </c>
      <c r="V34" s="2">
        <f t="shared" si="9"/>
        <v>21</v>
      </c>
      <c r="W34" s="2">
        <f t="shared" si="9"/>
        <v>22</v>
      </c>
      <c r="X34" s="2">
        <f t="shared" si="9"/>
        <v>23</v>
      </c>
      <c r="Y34" s="2">
        <f t="shared" si="9"/>
        <v>24</v>
      </c>
      <c r="Z34" s="2">
        <f t="shared" si="9"/>
        <v>25</v>
      </c>
      <c r="AA34" s="2">
        <f t="shared" si="9"/>
        <v>26</v>
      </c>
      <c r="AB34" s="2">
        <f t="shared" si="9"/>
        <v>27</v>
      </c>
      <c r="AC34" s="2">
        <f t="shared" si="9"/>
        <v>28</v>
      </c>
      <c r="AD34" s="2">
        <f t="shared" si="9"/>
        <v>29</v>
      </c>
      <c r="AE34" s="2">
        <f t="shared" si="9"/>
        <v>30</v>
      </c>
      <c r="AF34" s="2">
        <f t="shared" si="9"/>
        <v>31</v>
      </c>
      <c r="AG34" s="2">
        <f t="shared" si="9"/>
        <v>32</v>
      </c>
      <c r="AH34" s="2">
        <f t="shared" si="9"/>
        <v>33</v>
      </c>
      <c r="AI34" s="2">
        <f t="shared" si="9"/>
        <v>34</v>
      </c>
      <c r="AJ34" s="2">
        <f t="shared" si="9"/>
        <v>35</v>
      </c>
      <c r="AK34" s="2">
        <f t="shared" si="9"/>
        <v>36</v>
      </c>
      <c r="AL34" s="2">
        <f t="shared" si="9"/>
        <v>37</v>
      </c>
      <c r="AM34" s="2">
        <f t="shared" si="9"/>
        <v>38</v>
      </c>
      <c r="AN34" s="2">
        <f t="shared" si="9"/>
        <v>39</v>
      </c>
      <c r="AO34" s="2">
        <f t="shared" si="9"/>
        <v>40</v>
      </c>
    </row>
    <row r="35" spans="1:41">
      <c r="A35" s="2" t="s">
        <v>50</v>
      </c>
      <c r="B35" s="16" t="e">
        <f>$B$1*B28</f>
        <v>#N/A</v>
      </c>
      <c r="C35" s="16" t="e">
        <f t="shared" ref="C35:AO35" si="10">$B$1*C28</f>
        <v>#N/A</v>
      </c>
      <c r="D35" s="16" t="e">
        <f t="shared" si="10"/>
        <v>#N/A</v>
      </c>
      <c r="E35" s="16" t="e">
        <f t="shared" si="10"/>
        <v>#N/A</v>
      </c>
      <c r="F35" s="16" t="e">
        <f t="shared" si="10"/>
        <v>#N/A</v>
      </c>
      <c r="G35" s="16" t="e">
        <f t="shared" si="10"/>
        <v>#N/A</v>
      </c>
      <c r="H35" s="16" t="e">
        <f t="shared" si="10"/>
        <v>#N/A</v>
      </c>
      <c r="I35" s="16" t="e">
        <f t="shared" si="10"/>
        <v>#N/A</v>
      </c>
      <c r="J35" s="16" t="e">
        <f t="shared" si="10"/>
        <v>#N/A</v>
      </c>
      <c r="K35" s="16" t="e">
        <f t="shared" si="10"/>
        <v>#N/A</v>
      </c>
      <c r="L35" s="16" t="e">
        <f t="shared" si="10"/>
        <v>#N/A</v>
      </c>
      <c r="M35" s="16" t="e">
        <f t="shared" si="10"/>
        <v>#N/A</v>
      </c>
      <c r="N35" s="16" t="e">
        <f t="shared" si="10"/>
        <v>#N/A</v>
      </c>
      <c r="O35" s="16" t="e">
        <f t="shared" si="10"/>
        <v>#N/A</v>
      </c>
      <c r="P35" s="16" t="e">
        <f t="shared" si="10"/>
        <v>#N/A</v>
      </c>
      <c r="Q35" s="16" t="e">
        <f t="shared" si="10"/>
        <v>#N/A</v>
      </c>
      <c r="R35" s="16" t="e">
        <f t="shared" si="10"/>
        <v>#N/A</v>
      </c>
      <c r="S35" s="16" t="e">
        <f t="shared" si="10"/>
        <v>#N/A</v>
      </c>
      <c r="T35" s="16" t="e">
        <f t="shared" si="10"/>
        <v>#N/A</v>
      </c>
      <c r="U35" s="16" t="e">
        <f t="shared" si="10"/>
        <v>#N/A</v>
      </c>
      <c r="V35" s="16" t="e">
        <f t="shared" si="10"/>
        <v>#N/A</v>
      </c>
      <c r="W35" s="16" t="e">
        <f t="shared" si="10"/>
        <v>#N/A</v>
      </c>
      <c r="X35" s="16" t="e">
        <f t="shared" si="10"/>
        <v>#N/A</v>
      </c>
      <c r="Y35" s="16" t="e">
        <f t="shared" si="10"/>
        <v>#N/A</v>
      </c>
      <c r="Z35" s="16" t="e">
        <f t="shared" si="10"/>
        <v>#N/A</v>
      </c>
      <c r="AA35" s="16" t="e">
        <f t="shared" si="10"/>
        <v>#N/A</v>
      </c>
      <c r="AB35" s="16" t="e">
        <f t="shared" si="10"/>
        <v>#N/A</v>
      </c>
      <c r="AC35" s="16" t="e">
        <f t="shared" si="10"/>
        <v>#N/A</v>
      </c>
      <c r="AD35" s="16" t="e">
        <f t="shared" si="10"/>
        <v>#N/A</v>
      </c>
      <c r="AE35" s="16" t="e">
        <f t="shared" si="10"/>
        <v>#N/A</v>
      </c>
      <c r="AF35" s="16" t="e">
        <f t="shared" si="10"/>
        <v>#N/A</v>
      </c>
      <c r="AG35" s="16" t="e">
        <f t="shared" si="10"/>
        <v>#N/A</v>
      </c>
      <c r="AH35" s="16" t="e">
        <f t="shared" si="10"/>
        <v>#N/A</v>
      </c>
      <c r="AI35" s="16" t="e">
        <f t="shared" si="10"/>
        <v>#N/A</v>
      </c>
      <c r="AJ35" s="16" t="e">
        <f t="shared" si="10"/>
        <v>#N/A</v>
      </c>
      <c r="AK35" s="16" t="e">
        <f t="shared" si="10"/>
        <v>#N/A</v>
      </c>
      <c r="AL35" s="16" t="e">
        <f t="shared" si="10"/>
        <v>#N/A</v>
      </c>
      <c r="AM35" s="16" t="e">
        <f t="shared" si="10"/>
        <v>#N/A</v>
      </c>
      <c r="AN35" s="16" t="e">
        <f t="shared" si="10"/>
        <v>#N/A</v>
      </c>
      <c r="AO35" s="16" t="e">
        <f t="shared" si="10"/>
        <v>#N/A</v>
      </c>
    </row>
    <row r="36" spans="1:41">
      <c r="A36" s="2" t="s">
        <v>51</v>
      </c>
      <c r="B36" s="16" t="e">
        <f>Assms!$K$12*B30</f>
        <v>#N/A</v>
      </c>
      <c r="C36" s="16" t="e">
        <f>Assms!$K$12*C30</f>
        <v>#N/A</v>
      </c>
      <c r="D36" s="16" t="e">
        <f>Assms!$K$12*D30</f>
        <v>#N/A</v>
      </c>
      <c r="E36" s="16" t="e">
        <f>Assms!$K$12*E30</f>
        <v>#N/A</v>
      </c>
      <c r="F36" s="16" t="e">
        <f>Assms!$K$12*F30</f>
        <v>#N/A</v>
      </c>
      <c r="G36" s="16" t="e">
        <f>Assms!$K$12*G30</f>
        <v>#N/A</v>
      </c>
      <c r="H36" s="16" t="e">
        <f>Assms!$K$12*H30</f>
        <v>#N/A</v>
      </c>
      <c r="I36" s="16" t="e">
        <f>Assms!$K$12*I30</f>
        <v>#N/A</v>
      </c>
      <c r="J36" s="16" t="e">
        <f>Assms!$K$12*J30</f>
        <v>#N/A</v>
      </c>
      <c r="K36" s="16" t="e">
        <f>Assms!$K$12*K30</f>
        <v>#N/A</v>
      </c>
      <c r="L36" s="16" t="e">
        <f>Assms!$K$12*L30</f>
        <v>#N/A</v>
      </c>
      <c r="M36" s="16" t="e">
        <f>Assms!$K$12*M30</f>
        <v>#N/A</v>
      </c>
      <c r="N36" s="16" t="e">
        <f>Assms!$K$12*N30</f>
        <v>#N/A</v>
      </c>
      <c r="O36" s="16" t="e">
        <f>Assms!$K$12*O30</f>
        <v>#N/A</v>
      </c>
      <c r="P36" s="16" t="e">
        <f>Assms!$K$12*P30</f>
        <v>#N/A</v>
      </c>
      <c r="Q36" s="16" t="e">
        <f>Assms!$K$12*Q30</f>
        <v>#N/A</v>
      </c>
      <c r="R36" s="16" t="e">
        <f>Assms!$K$12*R30</f>
        <v>#N/A</v>
      </c>
      <c r="S36" s="16" t="e">
        <f>Assms!$K$12*S30</f>
        <v>#N/A</v>
      </c>
      <c r="T36" s="16" t="e">
        <f>Assms!$K$12*T30</f>
        <v>#N/A</v>
      </c>
      <c r="U36" s="16" t="e">
        <f>Assms!$K$12*U30</f>
        <v>#N/A</v>
      </c>
      <c r="V36" s="16" t="e">
        <f>Assms!$K$12*V30</f>
        <v>#N/A</v>
      </c>
      <c r="W36" s="16" t="e">
        <f>Assms!$K$12*W30</f>
        <v>#N/A</v>
      </c>
      <c r="X36" s="16" t="e">
        <f>Assms!$K$12*X30</f>
        <v>#N/A</v>
      </c>
      <c r="Y36" s="16" t="e">
        <f>Assms!$K$12*Y30</f>
        <v>#N/A</v>
      </c>
      <c r="Z36" s="16" t="e">
        <f>Assms!$K$12*Z30</f>
        <v>#N/A</v>
      </c>
      <c r="AA36" s="16" t="e">
        <f>Assms!$K$12*AA30</f>
        <v>#N/A</v>
      </c>
      <c r="AB36" s="16" t="e">
        <f>Assms!$K$12*AB30</f>
        <v>#N/A</v>
      </c>
      <c r="AC36" s="16" t="e">
        <f>Assms!$K$12*AC30</f>
        <v>#N/A</v>
      </c>
      <c r="AD36" s="16" t="e">
        <f>Assms!$K$12*AD30</f>
        <v>#N/A</v>
      </c>
      <c r="AE36" s="16" t="e">
        <f>Assms!$K$12*AE30</f>
        <v>#N/A</v>
      </c>
      <c r="AF36" s="16" t="e">
        <f>Assms!$K$12*AF30</f>
        <v>#N/A</v>
      </c>
      <c r="AG36" s="16" t="e">
        <f>Assms!$K$12*AG30</f>
        <v>#N/A</v>
      </c>
      <c r="AH36" s="16" t="e">
        <f>Assms!$K$12*AH30</f>
        <v>#N/A</v>
      </c>
      <c r="AI36" s="16" t="e">
        <f>Assms!$K$12*AI30</f>
        <v>#N/A</v>
      </c>
      <c r="AJ36" s="16" t="e">
        <f>Assms!$K$12*AJ30</f>
        <v>#N/A</v>
      </c>
      <c r="AK36" s="16" t="e">
        <f>Assms!$K$12*AK30</f>
        <v>#N/A</v>
      </c>
      <c r="AL36" s="16" t="e">
        <f>Assms!$K$12*AL30</f>
        <v>#N/A</v>
      </c>
      <c r="AM36" s="16" t="e">
        <f>Assms!$K$12*AM30</f>
        <v>#N/A</v>
      </c>
      <c r="AN36" s="16" t="e">
        <f>Assms!$K$12*AN30</f>
        <v>#N/A</v>
      </c>
      <c r="AO36" s="16">
        <f>Assms!$K$12*AO30</f>
        <v>0</v>
      </c>
    </row>
    <row r="37" spans="1:41">
      <c r="A37" s="2" t="s">
        <v>97</v>
      </c>
      <c r="B37" s="16" t="e">
        <f>(B35-B28*Assms!$C$31)*Assms!$C$12+(Assms!$C$13*B35)</f>
        <v>#N/A</v>
      </c>
      <c r="C37" s="16" t="e">
        <f>(C35-C28*Assms!$C$31)*Assms!$C$17+(C35*(Assms!$C$16+Assms!$C$18))</f>
        <v>#N/A</v>
      </c>
      <c r="D37" s="16" t="e">
        <f>(D35-D28*Assms!$C$31)*Assms!$C$17+(D35*(Assms!$C$16+Assms!$C$18))</f>
        <v>#N/A</v>
      </c>
      <c r="E37" s="16" t="e">
        <f>(E35-E28*Assms!$C$31)*Assms!$C$17+(E35*(Assms!$C$16+Assms!$C$18))</f>
        <v>#N/A</v>
      </c>
      <c r="F37" s="16" t="e">
        <f>(F35-F28*Assms!$C$31)*Assms!$C$17+(F35*(Assms!$C$16+Assms!$C$18))</f>
        <v>#N/A</v>
      </c>
      <c r="G37" s="16" t="e">
        <f>(G35-G28*Assms!$C$31)*Assms!$C$17+(G35*(Assms!$C$16+Assms!$C$18))</f>
        <v>#N/A</v>
      </c>
      <c r="H37" s="16" t="e">
        <f>(H35-H28*Assms!$C$31)*Assms!$C$17+(H35*(Assms!$C$16+Assms!$C$18))</f>
        <v>#N/A</v>
      </c>
      <c r="I37" s="16" t="e">
        <f>(I35-I28*Assms!$C$31)*Assms!$C$17+(I35*(Assms!$C$16+Assms!$C$18))</f>
        <v>#N/A</v>
      </c>
      <c r="J37" s="16" t="e">
        <f>(J35-J28*Assms!$C$31)*Assms!$C$17+(J35*(Assms!$C$16+Assms!$C$18))</f>
        <v>#N/A</v>
      </c>
      <c r="K37" s="16" t="e">
        <f>(K35-K28*Assms!$C$31)*Assms!$C$17+(K35*(Assms!$C$16+Assms!$C$18))</f>
        <v>#N/A</v>
      </c>
      <c r="L37" s="16" t="e">
        <f>(L35-L28*Assms!$C$31)*Assms!$C$17+(L35*(Assms!$C$16+Assms!$C$18))</f>
        <v>#N/A</v>
      </c>
      <c r="M37" s="16" t="e">
        <f>(M35-M28*Assms!$C$31)*Assms!$C$17+(M35*(Assms!$C$16+Assms!$C$18))</f>
        <v>#N/A</v>
      </c>
      <c r="N37" s="16" t="e">
        <f>(N35-N28*Assms!$C$31)*Assms!$C$17+(N35*(Assms!$C$16+Assms!$C$18))</f>
        <v>#N/A</v>
      </c>
      <c r="O37" s="16" t="e">
        <f>(O35-O28*Assms!$C$31)*Assms!$C$17+(O35*(Assms!$C$16+Assms!$C$18))</f>
        <v>#N/A</v>
      </c>
      <c r="P37" s="16" t="e">
        <f>(P35-P28*Assms!$C$31)*Assms!$C$17+(P35*(Assms!$C$16+Assms!$C$18))</f>
        <v>#N/A</v>
      </c>
      <c r="Q37" s="16" t="e">
        <f>(Q35-Q28*Assms!$C$31)*Assms!$C$17+(Q35*(Assms!$C$16+Assms!$C$18))</f>
        <v>#N/A</v>
      </c>
      <c r="R37" s="16" t="e">
        <f>(R35-R28*Assms!$C$31)*Assms!$C$17+(R35*(Assms!$C$16+Assms!$C$18))</f>
        <v>#N/A</v>
      </c>
      <c r="S37" s="16" t="e">
        <f>(S35-S28*Assms!$C$31)*Assms!$C$17+(S35*(Assms!$C$16+Assms!$C$18))</f>
        <v>#N/A</v>
      </c>
      <c r="T37" s="16" t="e">
        <f>(T35-T28*Assms!$C$31)*Assms!$C$17+(T35*(Assms!$C$16+Assms!$C$18))</f>
        <v>#N/A</v>
      </c>
      <c r="U37" s="16" t="e">
        <f>(U35-U28*Assms!$C$31)*Assms!$C$17+(U35*(Assms!$C$16+Assms!$C$18))</f>
        <v>#N/A</v>
      </c>
      <c r="V37" s="16" t="e">
        <f>(V35-V28*Assms!$C$31)*Assms!$C$17+(V35*(Assms!$C$16+Assms!$C$18))</f>
        <v>#N/A</v>
      </c>
      <c r="W37" s="16" t="e">
        <f>(W35-W28*Assms!$C$31)*Assms!$C$17+(W35*(Assms!$C$16+Assms!$C$18))</f>
        <v>#N/A</v>
      </c>
      <c r="X37" s="16" t="e">
        <f>(X35-X28*Assms!$C$31)*Assms!$C$17+(X35*(Assms!$C$16+Assms!$C$18))</f>
        <v>#N/A</v>
      </c>
      <c r="Y37" s="16" t="e">
        <f>(Y35-Y28*Assms!$C$31)*Assms!$C$17+(Y35*(Assms!$C$16+Assms!$C$18))</f>
        <v>#N/A</v>
      </c>
      <c r="Z37" s="16" t="e">
        <f>(Z35-Z28*Assms!$C$31)*Assms!$C$17+(Z35*(Assms!$C$16+Assms!$C$18))</f>
        <v>#N/A</v>
      </c>
      <c r="AA37" s="16" t="e">
        <f>(AA35-AA28*Assms!$C$31)*Assms!$C$17+(AA35*(Assms!$C$16+Assms!$C$18))</f>
        <v>#N/A</v>
      </c>
      <c r="AB37" s="16" t="e">
        <f>(AB35-AB28*Assms!$C$31)*Assms!$C$17+(AB35*(Assms!$C$16+Assms!$C$18))</f>
        <v>#N/A</v>
      </c>
      <c r="AC37" s="16" t="e">
        <f>(AC35-AC28*Assms!$C$31)*Assms!$C$17+(AC35*(Assms!$C$16+Assms!$C$18))</f>
        <v>#N/A</v>
      </c>
      <c r="AD37" s="16" t="e">
        <f>(AD35-AD28*Assms!$C$31)*Assms!$C$17+(AD35*(Assms!$C$16+Assms!$C$18))</f>
        <v>#N/A</v>
      </c>
      <c r="AE37" s="16" t="e">
        <f>(AE35-AE28*Assms!$C$31)*Assms!$C$17+(AE35*(Assms!$C$16+Assms!$C$18))</f>
        <v>#N/A</v>
      </c>
      <c r="AF37" s="16" t="e">
        <f>(AF35-AF28*Assms!$C$31)*Assms!$C$17+(AF35*(Assms!$C$16+Assms!$C$18))</f>
        <v>#N/A</v>
      </c>
      <c r="AG37" s="16" t="e">
        <f>(AG35-AG28*Assms!$C$31)*Assms!$C$17+(AG35*(Assms!$C$16+Assms!$C$18))</f>
        <v>#N/A</v>
      </c>
      <c r="AH37" s="16" t="e">
        <f>(AH35-AH28*Assms!$C$31)*Assms!$C$17+(AH35*(Assms!$C$16+Assms!$C$18))</f>
        <v>#N/A</v>
      </c>
      <c r="AI37" s="16" t="e">
        <f>(AI35-AI28*Assms!$C$31)*Assms!$C$17+(AI35*(Assms!$C$16+Assms!$C$18))</f>
        <v>#N/A</v>
      </c>
      <c r="AJ37" s="16" t="e">
        <f>(AJ35-AJ28*Assms!$C$31)*Assms!$C$17+(AJ35*(Assms!$C$16+Assms!$C$18))</f>
        <v>#N/A</v>
      </c>
      <c r="AK37" s="16" t="e">
        <f>(AK35-AK28*Assms!$C$31)*Assms!$C$17+(AK35*(Assms!$C$16+Assms!$C$18))</f>
        <v>#N/A</v>
      </c>
      <c r="AL37" s="16" t="e">
        <f>(AL35-AL28*Assms!$C$31)*Assms!$C$17+(AL35*(Assms!$C$16+Assms!$C$18))</f>
        <v>#N/A</v>
      </c>
      <c r="AM37" s="16" t="e">
        <f>(AM35-AM28*Assms!$C$31)*Assms!$C$17+(AM35*(Assms!$C$16+Assms!$C$18))</f>
        <v>#N/A</v>
      </c>
      <c r="AN37" s="16" t="e">
        <f>(AN35-AN28*Assms!$C$31)*Assms!$C$17+(AN35*(Assms!$C$16+Assms!$C$18))</f>
        <v>#N/A</v>
      </c>
      <c r="AO37" s="16" t="e">
        <f>(AO35-AO28*Assms!$C$31)*Assms!$C$17+(AO35*(Assms!$C$16+Assms!$C$18))</f>
        <v>#N/A</v>
      </c>
    </row>
    <row r="38" spans="1:41">
      <c r="A38" s="2" t="s">
        <v>96</v>
      </c>
      <c r="B38" s="16">
        <f>Assms!C21+Assms!C22</f>
        <v>150</v>
      </c>
      <c r="C38" s="16" t="e">
        <f>IF(C29&gt;0,Assms!$C$22*Pricing!C38*C28,0)</f>
        <v>#N/A</v>
      </c>
      <c r="D38" s="16" t="e">
        <f>IF(D29&gt;0,Assms!$C$22*Pricing!D38*D28,0)</f>
        <v>#N/A</v>
      </c>
      <c r="E38" s="16" t="e">
        <f>IF(E29&gt;0,Assms!$C$22*Pricing!E38*E28,0)</f>
        <v>#N/A</v>
      </c>
      <c r="F38" s="16" t="e">
        <f>IF(F29&gt;0,Assms!$C$22*Pricing!F38*F28,0)</f>
        <v>#N/A</v>
      </c>
      <c r="G38" s="16" t="e">
        <f>IF(G29&gt;0,Assms!$C$22*Pricing!G38*G28,0)</f>
        <v>#N/A</v>
      </c>
      <c r="H38" s="16" t="e">
        <f>IF(H29&gt;0,Assms!$C$22*Pricing!H38*H28,0)</f>
        <v>#N/A</v>
      </c>
      <c r="I38" s="16" t="e">
        <f>IF(I29&gt;0,Assms!$C$22*Pricing!I38*I28,0)</f>
        <v>#N/A</v>
      </c>
      <c r="J38" s="16" t="e">
        <f>IF(J29&gt;0,Assms!$C$22*Pricing!J38*J28,0)</f>
        <v>#N/A</v>
      </c>
      <c r="K38" s="16" t="e">
        <f>IF(K29&gt;0,Assms!$C$22*Pricing!K38*K28,0)</f>
        <v>#N/A</v>
      </c>
      <c r="L38" s="16" t="e">
        <f>IF(L29&gt;0,Assms!$C$22*Pricing!L38*L28,0)</f>
        <v>#N/A</v>
      </c>
      <c r="M38" s="16" t="e">
        <f>IF(M29&gt;0,Assms!$C$22*Pricing!M38*M28,0)</f>
        <v>#N/A</v>
      </c>
      <c r="N38" s="16" t="e">
        <f>IF(N29&gt;0,Assms!$C$22*Pricing!N38*N28,0)</f>
        <v>#N/A</v>
      </c>
      <c r="O38" s="16" t="e">
        <f>IF(O29&gt;0,Assms!$C$22*Pricing!O38*O28,0)</f>
        <v>#N/A</v>
      </c>
      <c r="P38" s="16" t="e">
        <f>IF(P29&gt;0,Assms!$C$22*Pricing!P38*P28,0)</f>
        <v>#N/A</v>
      </c>
      <c r="Q38" s="16" t="e">
        <f>IF(Q29&gt;0,Assms!$C$22*Pricing!Q38*Q28,0)</f>
        <v>#N/A</v>
      </c>
      <c r="R38" s="16" t="e">
        <f>IF(R29&gt;0,Assms!$C$22*Pricing!R38*R28,0)</f>
        <v>#N/A</v>
      </c>
      <c r="S38" s="16" t="e">
        <f>IF(S29&gt;0,Assms!$C$22*Pricing!S38*S28,0)</f>
        <v>#N/A</v>
      </c>
      <c r="T38" s="16" t="e">
        <f>IF(T29&gt;0,Assms!$C$22*Pricing!T38*T28,0)</f>
        <v>#N/A</v>
      </c>
      <c r="U38" s="16" t="e">
        <f>IF(U29&gt;0,Assms!$C$22*Pricing!U38*U28,0)</f>
        <v>#N/A</v>
      </c>
      <c r="V38" s="16" t="e">
        <f>IF(V29&gt;0,Assms!$C$22*Pricing!V38*V28,0)</f>
        <v>#N/A</v>
      </c>
      <c r="W38" s="16" t="e">
        <f>IF(W29&gt;0,Assms!$C$22*Pricing!W38*W28,0)</f>
        <v>#N/A</v>
      </c>
      <c r="X38" s="16" t="e">
        <f>IF(X29&gt;0,Assms!$C$22*Pricing!X38*X28,0)</f>
        <v>#N/A</v>
      </c>
      <c r="Y38" s="16">
        <f>IF(Y29&gt;0,Assms!$C$22*Pricing!Y38*Y28,0)</f>
        <v>0</v>
      </c>
      <c r="Z38" s="16">
        <f>IF(Z29&gt;0,Assms!$C$22*Pricing!Z38*Z28,0)</f>
        <v>0</v>
      </c>
      <c r="AA38" s="16">
        <f>IF(AA29&gt;0,Assms!$C$22*Pricing!AA38*AA28,0)</f>
        <v>0</v>
      </c>
      <c r="AB38" s="16">
        <f>IF(AB29&gt;0,Assms!$C$22*Pricing!AB38*AB28,0)</f>
        <v>0</v>
      </c>
      <c r="AC38" s="16">
        <f>IF(AC29&gt;0,Assms!$C$22*Pricing!AC38*AC28,0)</f>
        <v>0</v>
      </c>
      <c r="AD38" s="16">
        <f>IF(AD29&gt;0,Assms!$C$22*Pricing!AD38*AD28,0)</f>
        <v>0</v>
      </c>
      <c r="AE38" s="16">
        <f>IF(AE29&gt;0,Assms!$C$22*Pricing!AE38*AE28,0)</f>
        <v>0</v>
      </c>
      <c r="AF38" s="16">
        <f>IF(AF29&gt;0,Assms!$C$22*Pricing!AF38*AF28,0)</f>
        <v>0</v>
      </c>
      <c r="AG38" s="16">
        <f>IF(AG29&gt;0,Assms!$C$22*Pricing!AG38*AG28,0)</f>
        <v>0</v>
      </c>
      <c r="AH38" s="16">
        <f>IF(AH29&gt;0,Assms!$C$22*Pricing!AH38*AH28,0)</f>
        <v>0</v>
      </c>
      <c r="AI38" s="16">
        <f>IF(AI29&gt;0,Assms!$C$22*Pricing!AI38*AI28,0)</f>
        <v>0</v>
      </c>
      <c r="AJ38" s="16">
        <f>IF(AJ29&gt;0,Assms!$C$22*Pricing!AJ38*AJ28,0)</f>
        <v>0</v>
      </c>
      <c r="AK38" s="16">
        <f>IF(AK29&gt;0,Assms!$C$22*Pricing!AK38*AK28,0)</f>
        <v>0</v>
      </c>
      <c r="AL38" s="16">
        <f>IF(AL29&gt;0,Assms!$C$22*Pricing!AL38*AL28,0)</f>
        <v>0</v>
      </c>
      <c r="AM38" s="16">
        <f>IF(AM29&gt;0,Assms!$C$22*Pricing!AM38*AM28,0)</f>
        <v>0</v>
      </c>
      <c r="AN38" s="16">
        <f>IF(AN29&gt;0,Assms!$C$22*Pricing!AN38*AN28,0)</f>
        <v>0</v>
      </c>
      <c r="AO38" s="16">
        <f>IF(AO29&gt;0,Assms!$C$22*Pricing!AO38*AO28,0)</f>
        <v>0</v>
      </c>
    </row>
    <row r="39" spans="1:41">
      <c r="A39" s="2" t="s">
        <v>21</v>
      </c>
      <c r="B39" s="16" t="e">
        <f t="shared" ref="B39:AO39" si="11">B29*B26</f>
        <v>#N/A</v>
      </c>
      <c r="C39" s="16" t="e">
        <f t="shared" si="11"/>
        <v>#N/A</v>
      </c>
      <c r="D39" s="16" t="e">
        <f t="shared" si="11"/>
        <v>#N/A</v>
      </c>
      <c r="E39" s="16" t="e">
        <f t="shared" si="11"/>
        <v>#N/A</v>
      </c>
      <c r="F39" s="16" t="e">
        <f t="shared" si="11"/>
        <v>#N/A</v>
      </c>
      <c r="G39" s="16" t="e">
        <f t="shared" si="11"/>
        <v>#N/A</v>
      </c>
      <c r="H39" s="16" t="e">
        <f t="shared" si="11"/>
        <v>#N/A</v>
      </c>
      <c r="I39" s="16" t="e">
        <f t="shared" si="11"/>
        <v>#N/A</v>
      </c>
      <c r="J39" s="16" t="e">
        <f t="shared" si="11"/>
        <v>#N/A</v>
      </c>
      <c r="K39" s="16" t="e">
        <f t="shared" si="11"/>
        <v>#N/A</v>
      </c>
      <c r="L39" s="16" t="e">
        <f t="shared" si="11"/>
        <v>#N/A</v>
      </c>
      <c r="M39" s="16" t="e">
        <f t="shared" si="11"/>
        <v>#N/A</v>
      </c>
      <c r="N39" s="16" t="e">
        <f t="shared" si="11"/>
        <v>#N/A</v>
      </c>
      <c r="O39" s="16" t="e">
        <f t="shared" si="11"/>
        <v>#N/A</v>
      </c>
      <c r="P39" s="16" t="e">
        <f t="shared" si="11"/>
        <v>#N/A</v>
      </c>
      <c r="Q39" s="16" t="e">
        <f t="shared" si="11"/>
        <v>#N/A</v>
      </c>
      <c r="R39" s="16" t="e">
        <f t="shared" si="11"/>
        <v>#N/A</v>
      </c>
      <c r="S39" s="16" t="e">
        <f t="shared" si="11"/>
        <v>#N/A</v>
      </c>
      <c r="T39" s="16" t="e">
        <f t="shared" si="11"/>
        <v>#N/A</v>
      </c>
      <c r="U39" s="16" t="e">
        <f t="shared" si="11"/>
        <v>#N/A</v>
      </c>
      <c r="V39" s="16" t="e">
        <f t="shared" si="11"/>
        <v>#N/A</v>
      </c>
      <c r="W39" s="16" t="e">
        <f t="shared" si="11"/>
        <v>#N/A</v>
      </c>
      <c r="X39" s="16" t="e">
        <f t="shared" si="11"/>
        <v>#N/A</v>
      </c>
      <c r="Y39" s="16" t="e">
        <f t="shared" si="11"/>
        <v>#N/A</v>
      </c>
      <c r="Z39" s="16" t="e">
        <f t="shared" si="11"/>
        <v>#N/A</v>
      </c>
      <c r="AA39" s="16" t="e">
        <f t="shared" si="11"/>
        <v>#N/A</v>
      </c>
      <c r="AB39" s="16" t="e">
        <f t="shared" si="11"/>
        <v>#N/A</v>
      </c>
      <c r="AC39" s="16" t="e">
        <f t="shared" si="11"/>
        <v>#N/A</v>
      </c>
      <c r="AD39" s="16" t="e">
        <f t="shared" si="11"/>
        <v>#N/A</v>
      </c>
      <c r="AE39" s="16" t="e">
        <f t="shared" si="11"/>
        <v>#N/A</v>
      </c>
      <c r="AF39" s="16" t="e">
        <f t="shared" si="11"/>
        <v>#N/A</v>
      </c>
      <c r="AG39" s="16" t="e">
        <f t="shared" si="11"/>
        <v>#N/A</v>
      </c>
      <c r="AH39" s="16" t="e">
        <f t="shared" si="11"/>
        <v>#N/A</v>
      </c>
      <c r="AI39" s="16" t="e">
        <f t="shared" si="11"/>
        <v>#N/A</v>
      </c>
      <c r="AJ39" s="16" t="e">
        <f t="shared" si="11"/>
        <v>#N/A</v>
      </c>
      <c r="AK39" s="16" t="e">
        <f t="shared" si="11"/>
        <v>#N/A</v>
      </c>
      <c r="AL39" s="16" t="e">
        <f t="shared" si="11"/>
        <v>#N/A</v>
      </c>
      <c r="AM39" s="16" t="e">
        <f t="shared" si="11"/>
        <v>#N/A</v>
      </c>
      <c r="AN39" s="16" t="e">
        <f t="shared" si="11"/>
        <v>#N/A</v>
      </c>
      <c r="AO39" s="16" t="e">
        <f t="shared" si="11"/>
        <v>#N/A</v>
      </c>
    </row>
    <row r="40" spans="1:41">
      <c r="A40" s="42" t="s">
        <v>52</v>
      </c>
      <c r="B40" s="43" t="e">
        <f t="shared" ref="B40:AO40" si="12">IF(B23=1,B29*B27*B25,"")</f>
        <v>#N/A</v>
      </c>
      <c r="C40" s="43" t="e">
        <f t="shared" si="12"/>
        <v>#N/A</v>
      </c>
      <c r="D40" s="43" t="e">
        <f t="shared" si="12"/>
        <v>#N/A</v>
      </c>
      <c r="E40" s="43" t="e">
        <f t="shared" si="12"/>
        <v>#N/A</v>
      </c>
      <c r="F40" s="43" t="e">
        <f t="shared" si="12"/>
        <v>#N/A</v>
      </c>
      <c r="G40" s="43" t="e">
        <f t="shared" si="12"/>
        <v>#N/A</v>
      </c>
      <c r="H40" s="43" t="e">
        <f t="shared" si="12"/>
        <v>#N/A</v>
      </c>
      <c r="I40" s="43" t="e">
        <f t="shared" si="12"/>
        <v>#N/A</v>
      </c>
      <c r="J40" s="43" t="e">
        <f t="shared" si="12"/>
        <v>#N/A</v>
      </c>
      <c r="K40" s="43" t="e">
        <f t="shared" si="12"/>
        <v>#N/A</v>
      </c>
      <c r="L40" s="43" t="e">
        <f t="shared" si="12"/>
        <v>#N/A</v>
      </c>
      <c r="M40" s="43" t="e">
        <f t="shared" si="12"/>
        <v>#N/A</v>
      </c>
      <c r="N40" s="43" t="e">
        <f t="shared" si="12"/>
        <v>#N/A</v>
      </c>
      <c r="O40" s="43" t="e">
        <f t="shared" si="12"/>
        <v>#N/A</v>
      </c>
      <c r="P40" s="43" t="e">
        <f t="shared" si="12"/>
        <v>#N/A</v>
      </c>
      <c r="Q40" s="43" t="e">
        <f t="shared" si="12"/>
        <v>#N/A</v>
      </c>
      <c r="R40" s="43" t="e">
        <f t="shared" si="12"/>
        <v>#N/A</v>
      </c>
      <c r="S40" s="43" t="e">
        <f t="shared" si="12"/>
        <v>#N/A</v>
      </c>
      <c r="T40" s="43" t="e">
        <f t="shared" si="12"/>
        <v>#N/A</v>
      </c>
      <c r="U40" s="43" t="e">
        <f t="shared" si="12"/>
        <v>#N/A</v>
      </c>
      <c r="V40" s="43" t="e">
        <f t="shared" si="12"/>
        <v>#N/A</v>
      </c>
      <c r="W40" s="43" t="e">
        <f t="shared" si="12"/>
        <v>#N/A</v>
      </c>
      <c r="X40" s="43" t="e">
        <f t="shared" si="12"/>
        <v>#N/A</v>
      </c>
      <c r="Y40" s="43" t="str">
        <f t="shared" si="12"/>
        <v/>
      </c>
      <c r="Z40" s="43" t="str">
        <f t="shared" si="12"/>
        <v/>
      </c>
      <c r="AA40" s="43" t="str">
        <f t="shared" si="12"/>
        <v/>
      </c>
      <c r="AB40" s="43" t="str">
        <f t="shared" si="12"/>
        <v/>
      </c>
      <c r="AC40" s="43" t="str">
        <f t="shared" si="12"/>
        <v/>
      </c>
      <c r="AD40" s="43" t="str">
        <f t="shared" si="12"/>
        <v/>
      </c>
      <c r="AE40" s="43" t="str">
        <f t="shared" si="12"/>
        <v/>
      </c>
      <c r="AF40" s="43" t="str">
        <f t="shared" si="12"/>
        <v/>
      </c>
      <c r="AG40" s="43" t="str">
        <f t="shared" si="12"/>
        <v/>
      </c>
      <c r="AH40" s="43" t="str">
        <f t="shared" si="12"/>
        <v/>
      </c>
      <c r="AI40" s="43" t="str">
        <f t="shared" si="12"/>
        <v/>
      </c>
      <c r="AJ40" s="43" t="str">
        <f t="shared" si="12"/>
        <v/>
      </c>
      <c r="AK40" s="43" t="str">
        <f t="shared" si="12"/>
        <v/>
      </c>
      <c r="AL40" s="43" t="str">
        <f t="shared" si="12"/>
        <v/>
      </c>
      <c r="AM40" s="43" t="str">
        <f t="shared" si="12"/>
        <v/>
      </c>
      <c r="AN40" s="43" t="str">
        <f t="shared" si="12"/>
        <v/>
      </c>
      <c r="AO40" s="43" t="str">
        <f t="shared" si="12"/>
        <v/>
      </c>
    </row>
    <row r="41" spans="1:41">
      <c r="A41" s="2" t="s">
        <v>53</v>
      </c>
      <c r="B41" s="16" t="e">
        <f>B30</f>
        <v>#N/A</v>
      </c>
      <c r="C41" s="16" t="e">
        <f t="shared" ref="C41:AO41" si="13">C30-B30</f>
        <v>#N/A</v>
      </c>
      <c r="D41" s="16" t="e">
        <f t="shared" si="13"/>
        <v>#N/A</v>
      </c>
      <c r="E41" s="16" t="e">
        <f t="shared" si="13"/>
        <v>#N/A</v>
      </c>
      <c r="F41" s="16" t="e">
        <f t="shared" si="13"/>
        <v>#N/A</v>
      </c>
      <c r="G41" s="16" t="e">
        <f t="shared" si="13"/>
        <v>#N/A</v>
      </c>
      <c r="H41" s="16" t="e">
        <f t="shared" si="13"/>
        <v>#N/A</v>
      </c>
      <c r="I41" s="16" t="e">
        <f t="shared" si="13"/>
        <v>#N/A</v>
      </c>
      <c r="J41" s="16" t="e">
        <f t="shared" si="13"/>
        <v>#N/A</v>
      </c>
      <c r="K41" s="16" t="e">
        <f t="shared" si="13"/>
        <v>#N/A</v>
      </c>
      <c r="L41" s="16" t="e">
        <f t="shared" si="13"/>
        <v>#N/A</v>
      </c>
      <c r="M41" s="16" t="e">
        <f t="shared" si="13"/>
        <v>#N/A</v>
      </c>
      <c r="N41" s="16" t="e">
        <f t="shared" si="13"/>
        <v>#N/A</v>
      </c>
      <c r="O41" s="16" t="e">
        <f t="shared" si="13"/>
        <v>#N/A</v>
      </c>
      <c r="P41" s="16" t="e">
        <f t="shared" si="13"/>
        <v>#N/A</v>
      </c>
      <c r="Q41" s="16" t="e">
        <f t="shared" si="13"/>
        <v>#N/A</v>
      </c>
      <c r="R41" s="16" t="e">
        <f t="shared" si="13"/>
        <v>#N/A</v>
      </c>
      <c r="S41" s="16" t="e">
        <f t="shared" si="13"/>
        <v>#N/A</v>
      </c>
      <c r="T41" s="16" t="e">
        <f t="shared" si="13"/>
        <v>#N/A</v>
      </c>
      <c r="U41" s="16" t="e">
        <f t="shared" si="13"/>
        <v>#N/A</v>
      </c>
      <c r="V41" s="16" t="e">
        <f t="shared" si="13"/>
        <v>#N/A</v>
      </c>
      <c r="W41" s="16" t="e">
        <f t="shared" si="13"/>
        <v>#N/A</v>
      </c>
      <c r="X41" s="16" t="e">
        <f t="shared" si="13"/>
        <v>#N/A</v>
      </c>
      <c r="Y41" s="16" t="e">
        <f t="shared" si="13"/>
        <v>#N/A</v>
      </c>
      <c r="Z41" s="16" t="e">
        <f t="shared" si="13"/>
        <v>#N/A</v>
      </c>
      <c r="AA41" s="16" t="e">
        <f t="shared" si="13"/>
        <v>#N/A</v>
      </c>
      <c r="AB41" s="16" t="e">
        <f t="shared" si="13"/>
        <v>#N/A</v>
      </c>
      <c r="AC41" s="16" t="e">
        <f t="shared" si="13"/>
        <v>#N/A</v>
      </c>
      <c r="AD41" s="16" t="e">
        <f t="shared" si="13"/>
        <v>#N/A</v>
      </c>
      <c r="AE41" s="16" t="e">
        <f t="shared" si="13"/>
        <v>#N/A</v>
      </c>
      <c r="AF41" s="16" t="e">
        <f t="shared" si="13"/>
        <v>#N/A</v>
      </c>
      <c r="AG41" s="16" t="e">
        <f t="shared" si="13"/>
        <v>#N/A</v>
      </c>
      <c r="AH41" s="16" t="e">
        <f t="shared" si="13"/>
        <v>#N/A</v>
      </c>
      <c r="AI41" s="16" t="e">
        <f t="shared" si="13"/>
        <v>#N/A</v>
      </c>
      <c r="AJ41" s="16" t="e">
        <f t="shared" si="13"/>
        <v>#N/A</v>
      </c>
      <c r="AK41" s="16" t="e">
        <f t="shared" si="13"/>
        <v>#N/A</v>
      </c>
      <c r="AL41" s="16" t="e">
        <f t="shared" si="13"/>
        <v>#N/A</v>
      </c>
      <c r="AM41" s="16" t="e">
        <f t="shared" si="13"/>
        <v>#N/A</v>
      </c>
      <c r="AN41" s="16" t="e">
        <f t="shared" si="13"/>
        <v>#N/A</v>
      </c>
      <c r="AO41" s="16" t="e">
        <f t="shared" si="13"/>
        <v>#N/A</v>
      </c>
    </row>
    <row r="42" spans="1:41">
      <c r="A42" s="2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>
      <c r="A43" s="2" t="s">
        <v>54</v>
      </c>
      <c r="B43" s="16" t="e">
        <f t="shared" ref="B43:AO43" si="14">(B35+B36)-SUM(B37:B41)</f>
        <v>#N/A</v>
      </c>
      <c r="C43" s="16" t="e">
        <f t="shared" si="14"/>
        <v>#N/A</v>
      </c>
      <c r="D43" s="16" t="e">
        <f t="shared" si="14"/>
        <v>#N/A</v>
      </c>
      <c r="E43" s="16" t="e">
        <f t="shared" si="14"/>
        <v>#N/A</v>
      </c>
      <c r="F43" s="16" t="e">
        <f t="shared" si="14"/>
        <v>#N/A</v>
      </c>
      <c r="G43" s="16" t="e">
        <f t="shared" si="14"/>
        <v>#N/A</v>
      </c>
      <c r="H43" s="16" t="e">
        <f t="shared" si="14"/>
        <v>#N/A</v>
      </c>
      <c r="I43" s="16" t="e">
        <f t="shared" si="14"/>
        <v>#N/A</v>
      </c>
      <c r="J43" s="16" t="e">
        <f t="shared" si="14"/>
        <v>#N/A</v>
      </c>
      <c r="K43" s="16" t="e">
        <f t="shared" si="14"/>
        <v>#N/A</v>
      </c>
      <c r="L43" s="16" t="e">
        <f t="shared" si="14"/>
        <v>#N/A</v>
      </c>
      <c r="M43" s="16" t="e">
        <f t="shared" si="14"/>
        <v>#N/A</v>
      </c>
      <c r="N43" s="16" t="e">
        <f t="shared" si="14"/>
        <v>#N/A</v>
      </c>
      <c r="O43" s="16" t="e">
        <f t="shared" si="14"/>
        <v>#N/A</v>
      </c>
      <c r="P43" s="16" t="e">
        <f t="shared" si="14"/>
        <v>#N/A</v>
      </c>
      <c r="Q43" s="16" t="e">
        <f t="shared" si="14"/>
        <v>#N/A</v>
      </c>
      <c r="R43" s="16" t="e">
        <f t="shared" si="14"/>
        <v>#N/A</v>
      </c>
      <c r="S43" s="16" t="e">
        <f t="shared" si="14"/>
        <v>#N/A</v>
      </c>
      <c r="T43" s="16" t="e">
        <f t="shared" si="14"/>
        <v>#N/A</v>
      </c>
      <c r="U43" s="16" t="e">
        <f t="shared" si="14"/>
        <v>#N/A</v>
      </c>
      <c r="V43" s="16" t="e">
        <f t="shared" si="14"/>
        <v>#N/A</v>
      </c>
      <c r="W43" s="16" t="e">
        <f t="shared" si="14"/>
        <v>#N/A</v>
      </c>
      <c r="X43" s="16" t="e">
        <f t="shared" si="14"/>
        <v>#N/A</v>
      </c>
      <c r="Y43" s="16" t="e">
        <f t="shared" si="14"/>
        <v>#N/A</v>
      </c>
      <c r="Z43" s="16" t="e">
        <f t="shared" si="14"/>
        <v>#N/A</v>
      </c>
      <c r="AA43" s="16" t="e">
        <f t="shared" si="14"/>
        <v>#N/A</v>
      </c>
      <c r="AB43" s="16" t="e">
        <f t="shared" si="14"/>
        <v>#N/A</v>
      </c>
      <c r="AC43" s="16" t="e">
        <f t="shared" si="14"/>
        <v>#N/A</v>
      </c>
      <c r="AD43" s="16" t="e">
        <f t="shared" si="14"/>
        <v>#N/A</v>
      </c>
      <c r="AE43" s="16" t="e">
        <f t="shared" si="14"/>
        <v>#N/A</v>
      </c>
      <c r="AF43" s="16" t="e">
        <f t="shared" si="14"/>
        <v>#N/A</v>
      </c>
      <c r="AG43" s="16" t="e">
        <f t="shared" si="14"/>
        <v>#N/A</v>
      </c>
      <c r="AH43" s="16" t="e">
        <f t="shared" si="14"/>
        <v>#N/A</v>
      </c>
      <c r="AI43" s="16" t="e">
        <f t="shared" si="14"/>
        <v>#N/A</v>
      </c>
      <c r="AJ43" s="16" t="e">
        <f t="shared" si="14"/>
        <v>#N/A</v>
      </c>
      <c r="AK43" s="16" t="e">
        <f t="shared" si="14"/>
        <v>#N/A</v>
      </c>
      <c r="AL43" s="16" t="e">
        <f t="shared" si="14"/>
        <v>#N/A</v>
      </c>
      <c r="AM43" s="16" t="e">
        <f t="shared" si="14"/>
        <v>#N/A</v>
      </c>
      <c r="AN43" s="16" t="e">
        <f t="shared" si="14"/>
        <v>#N/A</v>
      </c>
      <c r="AO43" s="16" t="e">
        <f t="shared" si="14"/>
        <v>#N/A</v>
      </c>
    </row>
    <row r="44" spans="1:41">
      <c r="A44" s="2" t="s">
        <v>170</v>
      </c>
      <c r="B44" s="16" t="e">
        <f>B43*Assms!K13</f>
        <v>#N/A</v>
      </c>
      <c r="C44" s="16" t="e">
        <f>C43*Assms!K13</f>
        <v>#N/A</v>
      </c>
      <c r="D44" s="16" t="e">
        <f>D43*Assms!K13</f>
        <v>#N/A</v>
      </c>
      <c r="E44" s="16" t="e">
        <f>E43*Assms!K13</f>
        <v>#N/A</v>
      </c>
      <c r="F44" s="16" t="e">
        <f>F43*Assms!K13</f>
        <v>#N/A</v>
      </c>
      <c r="G44" s="16" t="e">
        <f>G43*Assms!K13</f>
        <v>#N/A</v>
      </c>
      <c r="H44" s="16" t="e">
        <f>H43*Assms!K13</f>
        <v>#N/A</v>
      </c>
      <c r="I44" s="16" t="e">
        <f>I43*Assms!K13</f>
        <v>#N/A</v>
      </c>
      <c r="J44" s="16" t="e">
        <f>J43*Assms!K13</f>
        <v>#N/A</v>
      </c>
      <c r="K44" s="16" t="e">
        <f>K43*Assms!K13</f>
        <v>#N/A</v>
      </c>
      <c r="L44" s="16" t="e">
        <f>L43*Assms!K13</f>
        <v>#N/A</v>
      </c>
      <c r="M44" s="16" t="e">
        <f>M43*Assms!K13</f>
        <v>#N/A</v>
      </c>
      <c r="N44" s="16" t="e">
        <f>N43*Assms!K13</f>
        <v>#N/A</v>
      </c>
      <c r="O44" s="16" t="e">
        <f>O43*Assms!K13</f>
        <v>#N/A</v>
      </c>
      <c r="P44" s="16" t="e">
        <f>P43*Assms!K13</f>
        <v>#N/A</v>
      </c>
      <c r="Q44" s="16" t="e">
        <f>Q43*Assms!K13</f>
        <v>#N/A</v>
      </c>
      <c r="R44" s="16" t="e">
        <f>R43*Assms!K13</f>
        <v>#N/A</v>
      </c>
      <c r="S44" s="16" t="e">
        <f>S43*Assms!K13</f>
        <v>#N/A</v>
      </c>
      <c r="T44" s="16" t="e">
        <f>T43*Assms!K13</f>
        <v>#N/A</v>
      </c>
      <c r="U44" s="16" t="e">
        <f>U43*Assms!K13</f>
        <v>#N/A</v>
      </c>
      <c r="V44" s="16" t="e">
        <f>V43*Assms!K13</f>
        <v>#N/A</v>
      </c>
      <c r="W44" s="16" t="e">
        <f>W43*Assms!K13</f>
        <v>#N/A</v>
      </c>
      <c r="X44" s="16" t="e">
        <f>X43*Assms!K13</f>
        <v>#N/A</v>
      </c>
      <c r="Y44" s="16" t="e">
        <f>Y43*Assms!K13</f>
        <v>#N/A</v>
      </c>
      <c r="Z44" s="16" t="e">
        <f>Z43*Assms!K13</f>
        <v>#N/A</v>
      </c>
      <c r="AA44" s="16" t="e">
        <f>AA43*Assms!K13</f>
        <v>#N/A</v>
      </c>
      <c r="AB44" s="16" t="e">
        <f>AB43*Assms!K13</f>
        <v>#N/A</v>
      </c>
      <c r="AC44" s="16" t="e">
        <f>AC43*Assms!K13</f>
        <v>#N/A</v>
      </c>
      <c r="AD44" s="16" t="e">
        <f>AD43*Assms!K13</f>
        <v>#N/A</v>
      </c>
      <c r="AE44" s="16" t="e">
        <f>AE43*Assms!K13</f>
        <v>#N/A</v>
      </c>
      <c r="AF44" s="16" t="e">
        <f>AF43*Assms!K13</f>
        <v>#N/A</v>
      </c>
      <c r="AG44" s="16" t="e">
        <f>AG43*Assms!K13</f>
        <v>#N/A</v>
      </c>
      <c r="AH44" s="16" t="e">
        <f>AH43*Assms!K13</f>
        <v>#N/A</v>
      </c>
      <c r="AI44" s="16" t="e">
        <f>AI43*Assms!K13</f>
        <v>#N/A</v>
      </c>
      <c r="AJ44" s="16" t="e">
        <f>AJ43*Assms!K13</f>
        <v>#N/A</v>
      </c>
      <c r="AK44" s="16" t="e">
        <f>AK43*Assms!K13</f>
        <v>#N/A</v>
      </c>
      <c r="AL44" s="16" t="e">
        <f>AL43*Assms!K13</f>
        <v>#N/A</v>
      </c>
      <c r="AM44" s="16" t="e">
        <f>AM43*Assms!K13</f>
        <v>#N/A</v>
      </c>
      <c r="AN44" s="16" t="e">
        <f>AN43*Assms!K13</f>
        <v>#N/A</v>
      </c>
      <c r="AO44" s="16" t="e">
        <f>AO43*Assms!K13</f>
        <v>#N/A</v>
      </c>
    </row>
    <row r="45" spans="1:41">
      <c r="A45" s="2" t="s">
        <v>171</v>
      </c>
      <c r="B45" s="68" t="e">
        <f>Pricing!B105*'Alt1'!$B$1/Pricing!$K$10</f>
        <v>#N/A</v>
      </c>
      <c r="C45" s="68" t="e">
        <f>Pricing!C105*'Alt1'!$B$1/Pricing!$K$10</f>
        <v>#N/A</v>
      </c>
      <c r="D45" s="68" t="e">
        <f>Pricing!D105*'Alt1'!$B$1/Pricing!$K$10</f>
        <v>#N/A</v>
      </c>
      <c r="E45" s="68" t="e">
        <f>Pricing!E105*'Alt1'!$B$1/Pricing!$K$10</f>
        <v>#N/A</v>
      </c>
      <c r="F45" s="68" t="e">
        <f>Pricing!F105*'Alt1'!$B$1/Pricing!$K$10</f>
        <v>#N/A</v>
      </c>
      <c r="G45" s="68" t="e">
        <f>Pricing!G105*'Alt1'!$B$1/Pricing!$K$10</f>
        <v>#N/A</v>
      </c>
      <c r="H45" s="68" t="e">
        <f>Pricing!H105*'Alt1'!$B$1/Pricing!$K$10</f>
        <v>#N/A</v>
      </c>
      <c r="I45" s="68" t="e">
        <f>Pricing!I105*'Alt1'!$B$1/Pricing!$K$10</f>
        <v>#N/A</v>
      </c>
      <c r="J45" s="68" t="e">
        <f>Pricing!J105*'Alt1'!$B$1/Pricing!$K$10</f>
        <v>#N/A</v>
      </c>
      <c r="K45" s="68" t="e">
        <f>Pricing!K105*'Alt1'!$B$1/Pricing!$K$10</f>
        <v>#N/A</v>
      </c>
      <c r="L45" s="68" t="e">
        <f>Pricing!L105*'Alt1'!$B$1/Pricing!$K$10</f>
        <v>#N/A</v>
      </c>
      <c r="M45" s="68" t="e">
        <f>Pricing!M105*'Alt1'!$B$1/Pricing!$K$10</f>
        <v>#N/A</v>
      </c>
      <c r="N45" s="68" t="e">
        <f>Pricing!N105*'Alt1'!$B$1/Pricing!$K$10</f>
        <v>#N/A</v>
      </c>
      <c r="O45" s="68" t="e">
        <f>Pricing!O105*'Alt1'!$B$1/Pricing!$K$10</f>
        <v>#N/A</v>
      </c>
      <c r="P45" s="68" t="e">
        <f>Pricing!P105*'Alt1'!$B$1/Pricing!$K$10</f>
        <v>#N/A</v>
      </c>
      <c r="Q45" s="68" t="e">
        <f>Pricing!Q105*'Alt1'!$B$1/Pricing!$K$10</f>
        <v>#N/A</v>
      </c>
      <c r="R45" s="68" t="e">
        <f>Pricing!R105*'Alt1'!$B$1/Pricing!$K$10</f>
        <v>#N/A</v>
      </c>
      <c r="S45" s="68" t="e">
        <f>Pricing!S105*'Alt1'!$B$1/Pricing!$K$10</f>
        <v>#N/A</v>
      </c>
      <c r="T45" s="68" t="e">
        <f>Pricing!T105*'Alt1'!$B$1/Pricing!$K$10</f>
        <v>#N/A</v>
      </c>
      <c r="U45" s="68" t="e">
        <f>Pricing!U105*'Alt1'!$B$1/Pricing!$K$10</f>
        <v>#N/A</v>
      </c>
      <c r="V45" s="68" t="e">
        <f>Pricing!V105*'Alt1'!$B$1/Pricing!$K$10</f>
        <v>#N/A</v>
      </c>
      <c r="W45" s="68" t="e">
        <f>Pricing!W105*'Alt1'!$B$1/Pricing!$K$10</f>
        <v>#N/A</v>
      </c>
      <c r="X45" s="68" t="e">
        <f>Pricing!X105*'Alt1'!$B$1/Pricing!$K$10</f>
        <v>#N/A</v>
      </c>
      <c r="Y45" s="68" t="e">
        <f>Pricing!Y105*'Alt1'!$B$1/Pricing!$K$10</f>
        <v>#N/A</v>
      </c>
      <c r="Z45" s="68" t="e">
        <f>Pricing!Z105*'Alt1'!$B$1/Pricing!$K$10</f>
        <v>#N/A</v>
      </c>
      <c r="AA45" s="68" t="e">
        <f>Pricing!AA105*'Alt1'!$B$1/Pricing!$K$10</f>
        <v>#N/A</v>
      </c>
      <c r="AB45" s="68" t="e">
        <f>Pricing!AB105*'Alt1'!$B$1/Pricing!$K$10</f>
        <v>#N/A</v>
      </c>
      <c r="AC45" s="68" t="e">
        <f>Pricing!AC105*'Alt1'!$B$1/Pricing!$K$10</f>
        <v>#N/A</v>
      </c>
      <c r="AD45" s="68" t="e">
        <f>Pricing!AD105*'Alt1'!$B$1/Pricing!$K$10</f>
        <v>#N/A</v>
      </c>
      <c r="AE45" s="68" t="e">
        <f>Pricing!AE105*'Alt1'!$B$1/Pricing!$K$10</f>
        <v>#N/A</v>
      </c>
      <c r="AF45" s="68" t="e">
        <f>Pricing!AF105*'Alt1'!$B$1/Pricing!$K$10</f>
        <v>#N/A</v>
      </c>
      <c r="AG45" s="68" t="e">
        <f>Pricing!AG105*'Alt1'!$B$1/Pricing!$K$10</f>
        <v>#N/A</v>
      </c>
      <c r="AH45" s="68" t="e">
        <f>Pricing!AH105*'Alt1'!$B$1/Pricing!$K$10</f>
        <v>#N/A</v>
      </c>
      <c r="AI45" s="68" t="e">
        <f>Pricing!AI105*'Alt1'!$B$1/Pricing!$K$10</f>
        <v>#N/A</v>
      </c>
      <c r="AJ45" s="68" t="e">
        <f>Pricing!AJ105*'Alt1'!$B$1/Pricing!$K$10</f>
        <v>#N/A</v>
      </c>
      <c r="AK45" s="68" t="e">
        <f>Pricing!AK105*'Alt1'!$B$1/Pricing!$K$10</f>
        <v>#N/A</v>
      </c>
      <c r="AL45" s="68" t="e">
        <f>Pricing!AL105*'Alt1'!$B$1/Pricing!$K$10</f>
        <v>#N/A</v>
      </c>
      <c r="AM45" s="68" t="e">
        <f>Pricing!AM105*'Alt1'!$B$1/Pricing!$K$10</f>
        <v>#N/A</v>
      </c>
      <c r="AN45" s="68" t="e">
        <f>Pricing!AN105*'Alt1'!$B$1/Pricing!$K$10</f>
        <v>#N/A</v>
      </c>
      <c r="AO45" s="68" t="e">
        <f>Pricing!AO105*'Alt1'!$B$1/Pricing!$K$10</f>
        <v>#N/A</v>
      </c>
    </row>
    <row r="46" spans="1:41" ht="15.75" thickBot="1">
      <c r="A46" s="31" t="s">
        <v>55</v>
      </c>
      <c r="B46" s="44" t="e">
        <f>B43-B44+B45</f>
        <v>#N/A</v>
      </c>
      <c r="C46" s="44" t="e">
        <f t="shared" ref="C46:AO46" si="15">C43-C44+C45</f>
        <v>#N/A</v>
      </c>
      <c r="D46" s="44" t="e">
        <f t="shared" si="15"/>
        <v>#N/A</v>
      </c>
      <c r="E46" s="44" t="e">
        <f t="shared" si="15"/>
        <v>#N/A</v>
      </c>
      <c r="F46" s="44" t="e">
        <f t="shared" si="15"/>
        <v>#N/A</v>
      </c>
      <c r="G46" s="44" t="e">
        <f t="shared" si="15"/>
        <v>#N/A</v>
      </c>
      <c r="H46" s="44" t="e">
        <f t="shared" si="15"/>
        <v>#N/A</v>
      </c>
      <c r="I46" s="44" t="e">
        <f t="shared" si="15"/>
        <v>#N/A</v>
      </c>
      <c r="J46" s="44" t="e">
        <f t="shared" si="15"/>
        <v>#N/A</v>
      </c>
      <c r="K46" s="44" t="e">
        <f t="shared" si="15"/>
        <v>#N/A</v>
      </c>
      <c r="L46" s="44" t="e">
        <f t="shared" si="15"/>
        <v>#N/A</v>
      </c>
      <c r="M46" s="44" t="e">
        <f t="shared" si="15"/>
        <v>#N/A</v>
      </c>
      <c r="N46" s="44" t="e">
        <f t="shared" si="15"/>
        <v>#N/A</v>
      </c>
      <c r="O46" s="44" t="e">
        <f t="shared" si="15"/>
        <v>#N/A</v>
      </c>
      <c r="P46" s="44" t="e">
        <f t="shared" si="15"/>
        <v>#N/A</v>
      </c>
      <c r="Q46" s="44" t="e">
        <f t="shared" si="15"/>
        <v>#N/A</v>
      </c>
      <c r="R46" s="44" t="e">
        <f t="shared" si="15"/>
        <v>#N/A</v>
      </c>
      <c r="S46" s="44" t="e">
        <f t="shared" si="15"/>
        <v>#N/A</v>
      </c>
      <c r="T46" s="44" t="e">
        <f t="shared" si="15"/>
        <v>#N/A</v>
      </c>
      <c r="U46" s="44" t="e">
        <f t="shared" si="15"/>
        <v>#N/A</v>
      </c>
      <c r="V46" s="44" t="e">
        <f t="shared" si="15"/>
        <v>#N/A</v>
      </c>
      <c r="W46" s="44" t="e">
        <f t="shared" si="15"/>
        <v>#N/A</v>
      </c>
      <c r="X46" s="44" t="e">
        <f t="shared" si="15"/>
        <v>#N/A</v>
      </c>
      <c r="Y46" s="44" t="e">
        <f t="shared" si="15"/>
        <v>#N/A</v>
      </c>
      <c r="Z46" s="44" t="e">
        <f t="shared" si="15"/>
        <v>#N/A</v>
      </c>
      <c r="AA46" s="44" t="e">
        <f t="shared" si="15"/>
        <v>#N/A</v>
      </c>
      <c r="AB46" s="44" t="e">
        <f t="shared" si="15"/>
        <v>#N/A</v>
      </c>
      <c r="AC46" s="44" t="e">
        <f t="shared" si="15"/>
        <v>#N/A</v>
      </c>
      <c r="AD46" s="44" t="e">
        <f t="shared" si="15"/>
        <v>#N/A</v>
      </c>
      <c r="AE46" s="44" t="e">
        <f t="shared" si="15"/>
        <v>#N/A</v>
      </c>
      <c r="AF46" s="44" t="e">
        <f t="shared" si="15"/>
        <v>#N/A</v>
      </c>
      <c r="AG46" s="44" t="e">
        <f t="shared" si="15"/>
        <v>#N/A</v>
      </c>
      <c r="AH46" s="44" t="e">
        <f t="shared" si="15"/>
        <v>#N/A</v>
      </c>
      <c r="AI46" s="44" t="e">
        <f t="shared" si="15"/>
        <v>#N/A</v>
      </c>
      <c r="AJ46" s="44" t="e">
        <f t="shared" si="15"/>
        <v>#N/A</v>
      </c>
      <c r="AK46" s="44" t="e">
        <f t="shared" si="15"/>
        <v>#N/A</v>
      </c>
      <c r="AL46" s="44" t="e">
        <f t="shared" si="15"/>
        <v>#N/A</v>
      </c>
      <c r="AM46" s="44" t="e">
        <f t="shared" si="15"/>
        <v>#N/A</v>
      </c>
      <c r="AN46" s="44" t="e">
        <f t="shared" si="15"/>
        <v>#N/A</v>
      </c>
      <c r="AO46" s="44" t="e">
        <f t="shared" si="15"/>
        <v>#N/A</v>
      </c>
    </row>
    <row r="47" spans="1:41" ht="15.75" thickTop="1">
      <c r="A47" s="342" t="s">
        <v>518</v>
      </c>
      <c r="B47" s="16" t="e">
        <f>B46</f>
        <v>#N/A</v>
      </c>
      <c r="C47" s="16" t="e">
        <f>B47+C46</f>
        <v>#N/A</v>
      </c>
      <c r="D47" s="16" t="e">
        <f t="shared" ref="D47:AO47" si="16">C47+D46</f>
        <v>#N/A</v>
      </c>
      <c r="E47" s="16" t="e">
        <f t="shared" si="16"/>
        <v>#N/A</v>
      </c>
      <c r="F47" s="16" t="e">
        <f t="shared" si="16"/>
        <v>#N/A</v>
      </c>
      <c r="G47" s="16" t="e">
        <f t="shared" si="16"/>
        <v>#N/A</v>
      </c>
      <c r="H47" s="16" t="e">
        <f t="shared" si="16"/>
        <v>#N/A</v>
      </c>
      <c r="I47" s="16" t="e">
        <f t="shared" si="16"/>
        <v>#N/A</v>
      </c>
      <c r="J47" s="16" t="e">
        <f t="shared" si="16"/>
        <v>#N/A</v>
      </c>
      <c r="K47" s="16" t="e">
        <f t="shared" si="16"/>
        <v>#N/A</v>
      </c>
      <c r="L47" s="16" t="e">
        <f t="shared" si="16"/>
        <v>#N/A</v>
      </c>
      <c r="M47" s="16" t="e">
        <f t="shared" si="16"/>
        <v>#N/A</v>
      </c>
      <c r="N47" s="16" t="e">
        <f t="shared" si="16"/>
        <v>#N/A</v>
      </c>
      <c r="O47" s="16" t="e">
        <f t="shared" si="16"/>
        <v>#N/A</v>
      </c>
      <c r="P47" s="16" t="e">
        <f t="shared" si="16"/>
        <v>#N/A</v>
      </c>
      <c r="Q47" s="16" t="e">
        <f t="shared" si="16"/>
        <v>#N/A</v>
      </c>
      <c r="R47" s="16" t="e">
        <f t="shared" si="16"/>
        <v>#N/A</v>
      </c>
      <c r="S47" s="16" t="e">
        <f t="shared" si="16"/>
        <v>#N/A</v>
      </c>
      <c r="T47" s="16" t="e">
        <f t="shared" si="16"/>
        <v>#N/A</v>
      </c>
      <c r="U47" s="16" t="e">
        <f t="shared" si="16"/>
        <v>#N/A</v>
      </c>
      <c r="V47" s="16" t="e">
        <f t="shared" si="16"/>
        <v>#N/A</v>
      </c>
      <c r="W47" s="16" t="e">
        <f t="shared" si="16"/>
        <v>#N/A</v>
      </c>
      <c r="X47" s="16" t="e">
        <f t="shared" si="16"/>
        <v>#N/A</v>
      </c>
      <c r="Y47" s="16" t="e">
        <f t="shared" si="16"/>
        <v>#N/A</v>
      </c>
      <c r="Z47" s="16" t="e">
        <f t="shared" si="16"/>
        <v>#N/A</v>
      </c>
      <c r="AA47" s="16" t="e">
        <f t="shared" si="16"/>
        <v>#N/A</v>
      </c>
      <c r="AB47" s="16" t="e">
        <f t="shared" si="16"/>
        <v>#N/A</v>
      </c>
      <c r="AC47" s="16" t="e">
        <f t="shared" si="16"/>
        <v>#N/A</v>
      </c>
      <c r="AD47" s="16" t="e">
        <f t="shared" si="16"/>
        <v>#N/A</v>
      </c>
      <c r="AE47" s="16" t="e">
        <f t="shared" si="16"/>
        <v>#N/A</v>
      </c>
      <c r="AF47" s="16" t="e">
        <f t="shared" si="16"/>
        <v>#N/A</v>
      </c>
      <c r="AG47" s="16" t="e">
        <f t="shared" si="16"/>
        <v>#N/A</v>
      </c>
      <c r="AH47" s="16" t="e">
        <f t="shared" si="16"/>
        <v>#N/A</v>
      </c>
      <c r="AI47" s="16" t="e">
        <f t="shared" si="16"/>
        <v>#N/A</v>
      </c>
      <c r="AJ47" s="16" t="e">
        <f t="shared" si="16"/>
        <v>#N/A</v>
      </c>
      <c r="AK47" s="16" t="e">
        <f t="shared" si="16"/>
        <v>#N/A</v>
      </c>
      <c r="AL47" s="16" t="e">
        <f t="shared" si="16"/>
        <v>#N/A</v>
      </c>
      <c r="AM47" s="16" t="e">
        <f t="shared" si="16"/>
        <v>#N/A</v>
      </c>
      <c r="AN47" s="16" t="e">
        <f t="shared" si="16"/>
        <v>#N/A</v>
      </c>
      <c r="AO47" s="16" t="e">
        <f t="shared" si="16"/>
        <v>#N/A</v>
      </c>
    </row>
    <row r="48" spans="1:41">
      <c r="A48" s="342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>
      <c r="A49" s="11" t="s">
        <v>56</v>
      </c>
      <c r="B49" s="11" t="e">
        <f>Assms!$K$26*B30+(Assms!$K$27*B29)+(Assms!$K$28*B35)</f>
        <v>#N/A</v>
      </c>
      <c r="C49" s="11" t="e">
        <f>Assms!$K$26*C30+(Assms!$K$27*C29)+(Assms!$K$28*C35)</f>
        <v>#N/A</v>
      </c>
      <c r="D49" s="11" t="e">
        <f>Assms!$K$26*D30+(Assms!$K$27*D29)+(Assms!$K$28*D35)</f>
        <v>#N/A</v>
      </c>
      <c r="E49" s="11" t="e">
        <f>Assms!$K$26*E30+(Assms!$K$27*E29)+(Assms!$K$28*E35)</f>
        <v>#N/A</v>
      </c>
      <c r="F49" s="11" t="e">
        <f>Assms!$K$26*F30+(Assms!$K$27*F29)+(Assms!$K$28*F35)</f>
        <v>#N/A</v>
      </c>
      <c r="G49" s="11" t="e">
        <f>Assms!$K$26*G30+(Assms!$K$27*G29)+(Assms!$K$28*G35)</f>
        <v>#N/A</v>
      </c>
      <c r="H49" s="11" t="e">
        <f>Assms!$K$26*H30+(Assms!$K$27*H29)+(Assms!$K$28*H35)</f>
        <v>#N/A</v>
      </c>
      <c r="I49" s="11" t="e">
        <f>Assms!$K$26*I30+(Assms!$K$27*I29)+(Assms!$K$28*I35)</f>
        <v>#N/A</v>
      </c>
      <c r="J49" s="11" t="e">
        <f>Assms!$K$26*J30+(Assms!$K$27*J29)+(Assms!$K$28*J35)</f>
        <v>#N/A</v>
      </c>
      <c r="K49" s="11" t="e">
        <f>Assms!$K$26*K30+(Assms!$K$27*K29)+(Assms!$K$28*K35)</f>
        <v>#N/A</v>
      </c>
      <c r="L49" s="11" t="e">
        <f>Assms!$K$26*L30+(Assms!$K$27*L29)+(Assms!$K$28*L35)</f>
        <v>#N/A</v>
      </c>
      <c r="M49" s="11" t="e">
        <f>Assms!$K$26*M30+(Assms!$K$27*M29)+(Assms!$K$28*M35)</f>
        <v>#N/A</v>
      </c>
      <c r="N49" s="11" t="e">
        <f>Assms!$K$26*N30+(Assms!$K$27*N29)+(Assms!$K$28*N35)</f>
        <v>#N/A</v>
      </c>
      <c r="O49" s="11" t="e">
        <f>Assms!$K$26*O30+(Assms!$K$27*O29)+(Assms!$K$28*O35)</f>
        <v>#N/A</v>
      </c>
      <c r="P49" s="11" t="e">
        <f>Assms!$K$26*P30+(Assms!$K$27*P29)+(Assms!$K$28*P35)</f>
        <v>#N/A</v>
      </c>
      <c r="Q49" s="11" t="e">
        <f>Assms!$K$26*Q30+(Assms!$K$27*Q29)+(Assms!$K$28*Q35)</f>
        <v>#N/A</v>
      </c>
      <c r="R49" s="11" t="e">
        <f>Assms!$K$26*R30+(Assms!$K$27*R29)+(Assms!$K$28*R35)</f>
        <v>#N/A</v>
      </c>
      <c r="S49" s="11" t="e">
        <f>Assms!$K$26*S30+(Assms!$K$27*S29)+(Assms!$K$28*S35)</f>
        <v>#N/A</v>
      </c>
      <c r="T49" s="11" t="e">
        <f>Assms!$K$26*T30+(Assms!$K$27*T29)+(Assms!$K$28*T35)</f>
        <v>#N/A</v>
      </c>
      <c r="U49" s="11" t="e">
        <f>Assms!$K$26*U30+(Assms!$K$27*U29)+(Assms!$K$28*U35)</f>
        <v>#N/A</v>
      </c>
      <c r="V49" s="11" t="e">
        <f>Assms!$K$26*V30+(Assms!$K$27*V29)+(Assms!$K$28*V35)</f>
        <v>#N/A</v>
      </c>
      <c r="W49" s="11" t="e">
        <f>Assms!$K$26*W30+(Assms!$K$27*W29)+(Assms!$K$28*W35)</f>
        <v>#N/A</v>
      </c>
      <c r="X49" s="11" t="e">
        <f>Assms!$K$26*X30+(Assms!$K$27*X29)+(Assms!$K$28*X35)</f>
        <v>#N/A</v>
      </c>
      <c r="Y49" s="11" t="e">
        <f>Assms!$K$26*Y30+(Assms!$K$27*Y29)+(Assms!$K$28*Y35)</f>
        <v>#N/A</v>
      </c>
      <c r="Z49" s="11" t="e">
        <f>Assms!$K$26*Z30+(Assms!$K$27*Z29)+(Assms!$K$28*Z35)</f>
        <v>#N/A</v>
      </c>
      <c r="AA49" s="11" t="e">
        <f>Assms!$K$26*AA30+(Assms!$K$27*AA29)+(Assms!$K$28*AA35)</f>
        <v>#N/A</v>
      </c>
      <c r="AB49" s="11" t="e">
        <f>Assms!$K$26*AB30+(Assms!$K$27*AB29)+(Assms!$K$28*AB35)</f>
        <v>#N/A</v>
      </c>
      <c r="AC49" s="11" t="e">
        <f>Assms!$K$26*AC30+(Assms!$K$27*AC29)+(Assms!$K$28*AC35)</f>
        <v>#N/A</v>
      </c>
      <c r="AD49" s="11" t="e">
        <f>Assms!$K$26*AD30+(Assms!$K$27*AD29)+(Assms!$K$28*AD35)</f>
        <v>#N/A</v>
      </c>
      <c r="AE49" s="11" t="e">
        <f>Assms!$K$26*AE30+(Assms!$K$27*AE29)+(Assms!$K$28*AE35)</f>
        <v>#N/A</v>
      </c>
      <c r="AF49" s="11" t="e">
        <f>Assms!$K$26*AF30+(Assms!$K$27*AF29)+(Assms!$K$28*AF35)</f>
        <v>#N/A</v>
      </c>
      <c r="AG49" s="11" t="e">
        <f>Assms!$K$26*AG30+(Assms!$K$27*AG29)+(Assms!$K$28*AG35)</f>
        <v>#N/A</v>
      </c>
      <c r="AH49" s="11" t="e">
        <f>Assms!$K$26*AH30+(Assms!$K$27*AH29)+(Assms!$K$28*AH35)</f>
        <v>#N/A</v>
      </c>
      <c r="AI49" s="11" t="e">
        <f>Assms!$K$26*AI30+(Assms!$K$27*AI29)+(Assms!$K$28*AI35)</f>
        <v>#N/A</v>
      </c>
      <c r="AJ49" s="11" t="e">
        <f>Assms!$K$26*AJ30+(Assms!$K$27*AJ29)+(Assms!$K$28*AJ35)</f>
        <v>#N/A</v>
      </c>
      <c r="AK49" s="11" t="e">
        <f>Assms!$K$26*AK30+(Assms!$K$27*AK29)+(Assms!$K$28*AK35)</f>
        <v>#N/A</v>
      </c>
      <c r="AL49" s="11" t="e">
        <f>Assms!$K$26*AL30+(Assms!$K$27*AL29)+(Assms!$K$28*AL35)</f>
        <v>#N/A</v>
      </c>
      <c r="AM49" s="11" t="e">
        <f>Assms!$K$26*AM30+(Assms!$K$27*AM29)+(Assms!$K$28*AM35)</f>
        <v>#N/A</v>
      </c>
      <c r="AN49" s="11" t="e">
        <f>Assms!$K$26*AN30+(Assms!$K$27*AN29)+(Assms!$K$28*AN35)</f>
        <v>#N/A</v>
      </c>
      <c r="AO49" s="11">
        <v>0</v>
      </c>
    </row>
    <row r="50" spans="1:41">
      <c r="A50" s="2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>
      <c r="A51" s="21" t="s">
        <v>57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>
      <c r="A52" s="2" t="s">
        <v>58</v>
      </c>
      <c r="B52" s="11" t="e">
        <f>B49</f>
        <v>#N/A</v>
      </c>
      <c r="C52" s="11" t="e">
        <f t="shared" ref="C52:AO52" si="17">C49-B49</f>
        <v>#N/A</v>
      </c>
      <c r="D52" s="11" t="e">
        <f t="shared" si="17"/>
        <v>#N/A</v>
      </c>
      <c r="E52" s="11" t="e">
        <f t="shared" si="17"/>
        <v>#N/A</v>
      </c>
      <c r="F52" s="11" t="e">
        <f t="shared" si="17"/>
        <v>#N/A</v>
      </c>
      <c r="G52" s="11" t="e">
        <f t="shared" si="17"/>
        <v>#N/A</v>
      </c>
      <c r="H52" s="11" t="e">
        <f t="shared" si="17"/>
        <v>#N/A</v>
      </c>
      <c r="I52" s="11" t="e">
        <f t="shared" si="17"/>
        <v>#N/A</v>
      </c>
      <c r="J52" s="11" t="e">
        <f t="shared" si="17"/>
        <v>#N/A</v>
      </c>
      <c r="K52" s="11" t="e">
        <f t="shared" si="17"/>
        <v>#N/A</v>
      </c>
      <c r="L52" s="11" t="e">
        <f t="shared" si="17"/>
        <v>#N/A</v>
      </c>
      <c r="M52" s="11" t="e">
        <f t="shared" si="17"/>
        <v>#N/A</v>
      </c>
      <c r="N52" s="11" t="e">
        <f t="shared" si="17"/>
        <v>#N/A</v>
      </c>
      <c r="O52" s="11" t="e">
        <f t="shared" si="17"/>
        <v>#N/A</v>
      </c>
      <c r="P52" s="11" t="e">
        <f t="shared" si="17"/>
        <v>#N/A</v>
      </c>
      <c r="Q52" s="11" t="e">
        <f t="shared" si="17"/>
        <v>#N/A</v>
      </c>
      <c r="R52" s="11" t="e">
        <f t="shared" si="17"/>
        <v>#N/A</v>
      </c>
      <c r="S52" s="11" t="e">
        <f t="shared" si="17"/>
        <v>#N/A</v>
      </c>
      <c r="T52" s="11" t="e">
        <f t="shared" si="17"/>
        <v>#N/A</v>
      </c>
      <c r="U52" s="11" t="e">
        <f t="shared" si="17"/>
        <v>#N/A</v>
      </c>
      <c r="V52" s="11" t="e">
        <f t="shared" si="17"/>
        <v>#N/A</v>
      </c>
      <c r="W52" s="11" t="e">
        <f t="shared" si="17"/>
        <v>#N/A</v>
      </c>
      <c r="X52" s="11" t="e">
        <f t="shared" si="17"/>
        <v>#N/A</v>
      </c>
      <c r="Y52" s="11" t="e">
        <f t="shared" si="17"/>
        <v>#N/A</v>
      </c>
      <c r="Z52" s="11" t="e">
        <f t="shared" si="17"/>
        <v>#N/A</v>
      </c>
      <c r="AA52" s="11" t="e">
        <f t="shared" si="17"/>
        <v>#N/A</v>
      </c>
      <c r="AB52" s="11" t="e">
        <f t="shared" si="17"/>
        <v>#N/A</v>
      </c>
      <c r="AC52" s="11" t="e">
        <f t="shared" si="17"/>
        <v>#N/A</v>
      </c>
      <c r="AD52" s="11" t="e">
        <f t="shared" si="17"/>
        <v>#N/A</v>
      </c>
      <c r="AE52" s="11" t="e">
        <f t="shared" si="17"/>
        <v>#N/A</v>
      </c>
      <c r="AF52" s="11" t="e">
        <f t="shared" si="17"/>
        <v>#N/A</v>
      </c>
      <c r="AG52" s="11" t="e">
        <f t="shared" si="17"/>
        <v>#N/A</v>
      </c>
      <c r="AH52" s="11" t="e">
        <f t="shared" si="17"/>
        <v>#N/A</v>
      </c>
      <c r="AI52" s="11" t="e">
        <f t="shared" si="17"/>
        <v>#N/A</v>
      </c>
      <c r="AJ52" s="11" t="e">
        <f t="shared" si="17"/>
        <v>#N/A</v>
      </c>
      <c r="AK52" s="11" t="e">
        <f t="shared" si="17"/>
        <v>#N/A</v>
      </c>
      <c r="AL52" s="11" t="e">
        <f t="shared" si="17"/>
        <v>#N/A</v>
      </c>
      <c r="AM52" s="11" t="e">
        <f t="shared" si="17"/>
        <v>#N/A</v>
      </c>
      <c r="AN52" s="11" t="e">
        <f t="shared" si="17"/>
        <v>#N/A</v>
      </c>
      <c r="AO52" s="11" t="e">
        <f t="shared" si="17"/>
        <v>#N/A</v>
      </c>
    </row>
    <row r="53" spans="1:41">
      <c r="A53" s="2" t="s">
        <v>59</v>
      </c>
      <c r="B53" s="11" t="e">
        <f>B49*Assms!K12</f>
        <v>#N/A</v>
      </c>
      <c r="C53" s="11" t="e">
        <f>C49*Assms!K12</f>
        <v>#N/A</v>
      </c>
      <c r="D53" s="11" t="e">
        <f>D49*Assms!K12</f>
        <v>#N/A</v>
      </c>
      <c r="E53" s="11" t="e">
        <f>E49*Assms!K12</f>
        <v>#N/A</v>
      </c>
      <c r="F53" s="11" t="e">
        <f>F49*Assms!K12</f>
        <v>#N/A</v>
      </c>
      <c r="G53" s="11" t="e">
        <f>G49*Assms!K12</f>
        <v>#N/A</v>
      </c>
      <c r="H53" s="11" t="e">
        <f>H49*Assms!K12</f>
        <v>#N/A</v>
      </c>
      <c r="I53" s="11" t="e">
        <f>I49*Assms!K12</f>
        <v>#N/A</v>
      </c>
      <c r="J53" s="11" t="e">
        <f>J49*Assms!K12</f>
        <v>#N/A</v>
      </c>
      <c r="K53" s="11" t="e">
        <f>K49*Assms!K12</f>
        <v>#N/A</v>
      </c>
      <c r="L53" s="11" t="e">
        <f>L49*Assms!K12</f>
        <v>#N/A</v>
      </c>
      <c r="M53" s="11" t="e">
        <f>M49*Assms!K12</f>
        <v>#N/A</v>
      </c>
      <c r="N53" s="11" t="e">
        <f>N49*Assms!K12</f>
        <v>#N/A</v>
      </c>
      <c r="O53" s="11" t="e">
        <f>O49*Assms!K12</f>
        <v>#N/A</v>
      </c>
      <c r="P53" s="11" t="e">
        <f>P49*Assms!K12</f>
        <v>#N/A</v>
      </c>
      <c r="Q53" s="11" t="e">
        <f>Q49*Assms!K12</f>
        <v>#N/A</v>
      </c>
      <c r="R53" s="11" t="e">
        <f>R49*Assms!K12</f>
        <v>#N/A</v>
      </c>
      <c r="S53" s="11" t="e">
        <f>S49*Assms!K12</f>
        <v>#N/A</v>
      </c>
      <c r="T53" s="11" t="e">
        <f>T49*Assms!K12</f>
        <v>#N/A</v>
      </c>
      <c r="U53" s="11" t="e">
        <f>U49*Assms!K12</f>
        <v>#N/A</v>
      </c>
      <c r="V53" s="11" t="e">
        <f>V49*Assms!K12</f>
        <v>#N/A</v>
      </c>
      <c r="W53" s="11" t="e">
        <f>W49*Assms!K12</f>
        <v>#N/A</v>
      </c>
      <c r="X53" s="11" t="e">
        <f>X49*Assms!K12</f>
        <v>#N/A</v>
      </c>
      <c r="Y53" s="11" t="e">
        <f>Y49*Assms!K12</f>
        <v>#N/A</v>
      </c>
      <c r="Z53" s="11" t="e">
        <f>Z49*Assms!K12</f>
        <v>#N/A</v>
      </c>
      <c r="AA53" s="11" t="e">
        <f>AA49*Assms!K12</f>
        <v>#N/A</v>
      </c>
      <c r="AB53" s="11" t="e">
        <f>AB49*Assms!K12</f>
        <v>#N/A</v>
      </c>
      <c r="AC53" s="11" t="e">
        <f>AC49*Assms!K12</f>
        <v>#N/A</v>
      </c>
      <c r="AD53" s="11" t="e">
        <f>AD49*Assms!K12</f>
        <v>#N/A</v>
      </c>
      <c r="AE53" s="11" t="e">
        <f>AE49*Assms!K12</f>
        <v>#N/A</v>
      </c>
      <c r="AF53" s="11" t="e">
        <f>AF49*Assms!K12</f>
        <v>#N/A</v>
      </c>
      <c r="AG53" s="11" t="e">
        <f>AG49*Assms!K12</f>
        <v>#N/A</v>
      </c>
      <c r="AH53" s="11" t="e">
        <f>AH49*Assms!K12</f>
        <v>#N/A</v>
      </c>
      <c r="AI53" s="11" t="e">
        <f>AI49*Assms!K12</f>
        <v>#N/A</v>
      </c>
      <c r="AJ53" s="11" t="e">
        <f>AJ49*Assms!K12</f>
        <v>#N/A</v>
      </c>
      <c r="AK53" s="11" t="e">
        <f>AK49*Assms!K12</f>
        <v>#N/A</v>
      </c>
      <c r="AL53" s="11" t="e">
        <f>AL49*Assms!K12</f>
        <v>#N/A</v>
      </c>
      <c r="AM53" s="11" t="e">
        <f>AM49*Assms!K12</f>
        <v>#N/A</v>
      </c>
      <c r="AN53" s="11" t="e">
        <f>AN49*Assms!K12</f>
        <v>#N/A</v>
      </c>
      <c r="AO53" s="11">
        <f>AO49*Assms!K12</f>
        <v>0</v>
      </c>
    </row>
    <row r="54" spans="1:41">
      <c r="A54" s="2" t="s">
        <v>60</v>
      </c>
      <c r="B54" s="11" t="e">
        <f>B53*Assms!K13</f>
        <v>#N/A</v>
      </c>
      <c r="C54" s="11" t="e">
        <f>C53*Assms!K13</f>
        <v>#N/A</v>
      </c>
      <c r="D54" s="11" t="e">
        <f>D53*Assms!K13</f>
        <v>#N/A</v>
      </c>
      <c r="E54" s="11" t="e">
        <f>E53*Assms!K13</f>
        <v>#N/A</v>
      </c>
      <c r="F54" s="11" t="e">
        <f>F53*Assms!K13</f>
        <v>#N/A</v>
      </c>
      <c r="G54" s="11" t="e">
        <f>G53*Assms!K13</f>
        <v>#N/A</v>
      </c>
      <c r="H54" s="11" t="e">
        <f>H53*Assms!K13</f>
        <v>#N/A</v>
      </c>
      <c r="I54" s="11" t="e">
        <f>I53*Assms!K13</f>
        <v>#N/A</v>
      </c>
      <c r="J54" s="11" t="e">
        <f>J53*Assms!K13</f>
        <v>#N/A</v>
      </c>
      <c r="K54" s="11" t="e">
        <f>K53*Assms!K13</f>
        <v>#N/A</v>
      </c>
      <c r="L54" s="11" t="e">
        <f>L53*Assms!K13</f>
        <v>#N/A</v>
      </c>
      <c r="M54" s="11" t="e">
        <f>M53*Assms!K13</f>
        <v>#N/A</v>
      </c>
      <c r="N54" s="11" t="e">
        <f>N53*Assms!K13</f>
        <v>#N/A</v>
      </c>
      <c r="O54" s="11" t="e">
        <f>O53*Assms!K13</f>
        <v>#N/A</v>
      </c>
      <c r="P54" s="11" t="e">
        <f>P53*Assms!K13</f>
        <v>#N/A</v>
      </c>
      <c r="Q54" s="11" t="e">
        <f>Q53*Assms!K13</f>
        <v>#N/A</v>
      </c>
      <c r="R54" s="11" t="e">
        <f>R53*Assms!K13</f>
        <v>#N/A</v>
      </c>
      <c r="S54" s="11" t="e">
        <f>S53*Assms!K13</f>
        <v>#N/A</v>
      </c>
      <c r="T54" s="11" t="e">
        <f>T53*Assms!K13</f>
        <v>#N/A</v>
      </c>
      <c r="U54" s="11" t="e">
        <f>U53*Assms!K13</f>
        <v>#N/A</v>
      </c>
      <c r="V54" s="11" t="e">
        <f>V53*Assms!K13</f>
        <v>#N/A</v>
      </c>
      <c r="W54" s="11" t="e">
        <f>W53*Assms!K13</f>
        <v>#N/A</v>
      </c>
      <c r="X54" s="11" t="e">
        <f>X53*Assms!K13</f>
        <v>#N/A</v>
      </c>
      <c r="Y54" s="11" t="e">
        <f>Y53*Assms!K13</f>
        <v>#N/A</v>
      </c>
      <c r="Z54" s="11" t="e">
        <f>Z53*Assms!K13</f>
        <v>#N/A</v>
      </c>
      <c r="AA54" s="11" t="e">
        <f>AA53*Assms!K13</f>
        <v>#N/A</v>
      </c>
      <c r="AB54" s="11" t="e">
        <f>AB53*Assms!K13</f>
        <v>#N/A</v>
      </c>
      <c r="AC54" s="11" t="e">
        <f>AC53*Assms!K13</f>
        <v>#N/A</v>
      </c>
      <c r="AD54" s="11" t="e">
        <f>AD53*Assms!K13</f>
        <v>#N/A</v>
      </c>
      <c r="AE54" s="11" t="e">
        <f>AE53*Assms!K13</f>
        <v>#N/A</v>
      </c>
      <c r="AF54" s="11" t="e">
        <f>AF53*Assms!K13</f>
        <v>#N/A</v>
      </c>
      <c r="AG54" s="11" t="e">
        <f>AG53*Assms!K13</f>
        <v>#N/A</v>
      </c>
      <c r="AH54" s="11" t="e">
        <f>AH53*Assms!K13</f>
        <v>#N/A</v>
      </c>
      <c r="AI54" s="11" t="e">
        <f>AI53*Assms!K13</f>
        <v>#N/A</v>
      </c>
      <c r="AJ54" s="11" t="e">
        <f>AJ53*Assms!K13</f>
        <v>#N/A</v>
      </c>
      <c r="AK54" s="11" t="e">
        <f>AK53*Assms!K13</f>
        <v>#N/A</v>
      </c>
      <c r="AL54" s="11" t="e">
        <f>AL53*Assms!K13</f>
        <v>#N/A</v>
      </c>
      <c r="AM54" s="11" t="e">
        <f>AM53*Assms!K13</f>
        <v>#N/A</v>
      </c>
      <c r="AN54" s="11" t="e">
        <f>AN53*Assms!K13</f>
        <v>#N/A</v>
      </c>
      <c r="AO54" s="11">
        <f>AO53*Assms!K13</f>
        <v>0</v>
      </c>
    </row>
    <row r="55" spans="1:41" ht="15.75" thickBot="1">
      <c r="A55" s="31" t="s">
        <v>61</v>
      </c>
      <c r="B55" s="44" t="e">
        <f t="shared" ref="B55:AO55" si="18">B46-B52+B53-B54</f>
        <v>#N/A</v>
      </c>
      <c r="C55" s="44" t="e">
        <f t="shared" si="18"/>
        <v>#N/A</v>
      </c>
      <c r="D55" s="44" t="e">
        <f t="shared" si="18"/>
        <v>#N/A</v>
      </c>
      <c r="E55" s="44" t="e">
        <f t="shared" si="18"/>
        <v>#N/A</v>
      </c>
      <c r="F55" s="44" t="e">
        <f t="shared" si="18"/>
        <v>#N/A</v>
      </c>
      <c r="G55" s="44" t="e">
        <f t="shared" si="18"/>
        <v>#N/A</v>
      </c>
      <c r="H55" s="44" t="e">
        <f t="shared" si="18"/>
        <v>#N/A</v>
      </c>
      <c r="I55" s="44" t="e">
        <f t="shared" si="18"/>
        <v>#N/A</v>
      </c>
      <c r="J55" s="44" t="e">
        <f t="shared" si="18"/>
        <v>#N/A</v>
      </c>
      <c r="K55" s="44" t="e">
        <f t="shared" si="18"/>
        <v>#N/A</v>
      </c>
      <c r="L55" s="44" t="e">
        <f t="shared" si="18"/>
        <v>#N/A</v>
      </c>
      <c r="M55" s="44" t="e">
        <f t="shared" si="18"/>
        <v>#N/A</v>
      </c>
      <c r="N55" s="44" t="e">
        <f t="shared" si="18"/>
        <v>#N/A</v>
      </c>
      <c r="O55" s="44" t="e">
        <f t="shared" si="18"/>
        <v>#N/A</v>
      </c>
      <c r="P55" s="44" t="e">
        <f t="shared" si="18"/>
        <v>#N/A</v>
      </c>
      <c r="Q55" s="44" t="e">
        <f t="shared" si="18"/>
        <v>#N/A</v>
      </c>
      <c r="R55" s="44" t="e">
        <f t="shared" si="18"/>
        <v>#N/A</v>
      </c>
      <c r="S55" s="44" t="e">
        <f t="shared" si="18"/>
        <v>#N/A</v>
      </c>
      <c r="T55" s="44" t="e">
        <f t="shared" si="18"/>
        <v>#N/A</v>
      </c>
      <c r="U55" s="44" t="e">
        <f t="shared" si="18"/>
        <v>#N/A</v>
      </c>
      <c r="V55" s="44" t="e">
        <f t="shared" si="18"/>
        <v>#N/A</v>
      </c>
      <c r="W55" s="44" t="e">
        <f t="shared" si="18"/>
        <v>#N/A</v>
      </c>
      <c r="X55" s="44" t="e">
        <f t="shared" si="18"/>
        <v>#N/A</v>
      </c>
      <c r="Y55" s="44" t="e">
        <f t="shared" si="18"/>
        <v>#N/A</v>
      </c>
      <c r="Z55" s="44" t="e">
        <f t="shared" si="18"/>
        <v>#N/A</v>
      </c>
      <c r="AA55" s="44" t="e">
        <f t="shared" si="18"/>
        <v>#N/A</v>
      </c>
      <c r="AB55" s="44" t="e">
        <f t="shared" si="18"/>
        <v>#N/A</v>
      </c>
      <c r="AC55" s="44" t="e">
        <f t="shared" si="18"/>
        <v>#N/A</v>
      </c>
      <c r="AD55" s="44" t="e">
        <f t="shared" si="18"/>
        <v>#N/A</v>
      </c>
      <c r="AE55" s="44" t="e">
        <f t="shared" si="18"/>
        <v>#N/A</v>
      </c>
      <c r="AF55" s="44" t="e">
        <f t="shared" si="18"/>
        <v>#N/A</v>
      </c>
      <c r="AG55" s="44" t="e">
        <f t="shared" si="18"/>
        <v>#N/A</v>
      </c>
      <c r="AH55" s="44" t="e">
        <f t="shared" si="18"/>
        <v>#N/A</v>
      </c>
      <c r="AI55" s="44" t="e">
        <f t="shared" si="18"/>
        <v>#N/A</v>
      </c>
      <c r="AJ55" s="44" t="e">
        <f t="shared" si="18"/>
        <v>#N/A</v>
      </c>
      <c r="AK55" s="44" t="e">
        <f t="shared" si="18"/>
        <v>#N/A</v>
      </c>
      <c r="AL55" s="44" t="e">
        <f t="shared" si="18"/>
        <v>#N/A</v>
      </c>
      <c r="AM55" s="44" t="e">
        <f t="shared" si="18"/>
        <v>#N/A</v>
      </c>
      <c r="AN55" s="44" t="e">
        <f t="shared" si="18"/>
        <v>#N/A</v>
      </c>
      <c r="AO55" s="44" t="e">
        <f t="shared" si="18"/>
        <v>#N/A</v>
      </c>
    </row>
    <row r="56" spans="1:41" ht="15.75" thickTop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8C32-7C4F-474C-94D3-C5C5722098A3}">
  <dimension ref="A1:AO210"/>
  <sheetViews>
    <sheetView topLeftCell="A36" workbookViewId="0">
      <selection activeCell="B203" sqref="B203"/>
    </sheetView>
  </sheetViews>
  <sheetFormatPr defaultRowHeight="15"/>
  <cols>
    <col min="1" max="1" width="15.7109375" customWidth="1"/>
    <col min="2" max="41" width="11.7109375" customWidth="1"/>
  </cols>
  <sheetData>
    <row r="1" spans="1:41">
      <c r="A1" s="277" t="s">
        <v>464</v>
      </c>
      <c r="F1" s="141"/>
      <c r="I1" t="s">
        <v>455</v>
      </c>
    </row>
    <row r="2" spans="1:41">
      <c r="D2" s="34" t="s">
        <v>46</v>
      </c>
      <c r="F2" s="39" t="e">
        <f>Pricing!$H$30</f>
        <v>#N/A</v>
      </c>
      <c r="I2" t="s">
        <v>456</v>
      </c>
    </row>
    <row r="3" spans="1:41">
      <c r="A3" s="18" t="s">
        <v>22</v>
      </c>
      <c r="B3" s="290">
        <v>0.03</v>
      </c>
      <c r="D3" s="34" t="s">
        <v>193</v>
      </c>
      <c r="F3" s="11" t="e">
        <f>SUM(B28:AO28)</f>
        <v>#N/A</v>
      </c>
      <c r="I3" t="s">
        <v>459</v>
      </c>
    </row>
    <row r="4" spans="1:41">
      <c r="A4" s="18" t="s">
        <v>23</v>
      </c>
      <c r="B4" s="11">
        <f>B21*2.5/1000</f>
        <v>2105</v>
      </c>
      <c r="D4" s="34" t="s">
        <v>161</v>
      </c>
      <c r="F4" s="14" t="e">
        <f>NPV(B3,B30:AO30)</f>
        <v>#N/A</v>
      </c>
      <c r="I4" t="s">
        <v>461</v>
      </c>
    </row>
    <row r="5" spans="1:41">
      <c r="A5" s="2" t="s">
        <v>114</v>
      </c>
      <c r="B5" s="73">
        <f>Assms!$K$12</f>
        <v>0.06</v>
      </c>
      <c r="D5" s="34" t="s">
        <v>37</v>
      </c>
      <c r="F5" s="132" t="e">
        <f>((F4+B4))/F3</f>
        <v>#N/A</v>
      </c>
      <c r="I5" t="s">
        <v>457</v>
      </c>
    </row>
    <row r="6" spans="1:41">
      <c r="B6" s="18"/>
      <c r="C6" s="10"/>
      <c r="F6" s="33"/>
      <c r="G6" s="34"/>
      <c r="I6" t="s">
        <v>460</v>
      </c>
    </row>
    <row r="7" spans="1:41">
      <c r="B7" s="18"/>
      <c r="C7" s="10"/>
      <c r="F7" s="33"/>
      <c r="G7" s="34"/>
      <c r="I7" t="s">
        <v>458</v>
      </c>
    </row>
    <row r="8" spans="1:41">
      <c r="A8" s="288" t="s">
        <v>462</v>
      </c>
      <c r="B8" s="18"/>
      <c r="C8" s="10"/>
      <c r="F8" s="33"/>
      <c r="G8" s="34"/>
    </row>
    <row r="9" spans="1:41">
      <c r="A9" s="18" t="s">
        <v>29</v>
      </c>
      <c r="B9" s="144">
        <v>1</v>
      </c>
      <c r="C9" s="144">
        <v>2</v>
      </c>
      <c r="D9" s="144">
        <v>3</v>
      </c>
      <c r="E9" s="144">
        <v>4</v>
      </c>
      <c r="F9" s="144">
        <v>5</v>
      </c>
      <c r="G9" s="144">
        <v>6</v>
      </c>
      <c r="H9" s="144">
        <v>7</v>
      </c>
      <c r="I9" s="144">
        <v>8</v>
      </c>
      <c r="J9" s="144">
        <v>9</v>
      </c>
      <c r="K9" s="144">
        <v>10</v>
      </c>
      <c r="L9" s="144">
        <v>11</v>
      </c>
      <c r="M9" s="144">
        <v>12</v>
      </c>
      <c r="N9" s="144">
        <v>13</v>
      </c>
      <c r="O9" s="144">
        <v>14</v>
      </c>
      <c r="P9" s="144">
        <v>15</v>
      </c>
      <c r="Q9" s="144">
        <v>16</v>
      </c>
      <c r="R9" s="144">
        <v>17</v>
      </c>
      <c r="S9" s="144">
        <v>18</v>
      </c>
      <c r="T9" s="144">
        <v>19</v>
      </c>
      <c r="U9" s="144">
        <v>20</v>
      </c>
      <c r="V9" s="144">
        <v>21</v>
      </c>
      <c r="W9" s="144">
        <v>22</v>
      </c>
      <c r="X9" s="144">
        <v>23</v>
      </c>
      <c r="Y9" s="144">
        <v>24</v>
      </c>
      <c r="Z9" s="144">
        <v>25</v>
      </c>
      <c r="AA9" s="144">
        <v>26</v>
      </c>
      <c r="AB9" s="81">
        <v>27</v>
      </c>
      <c r="AC9" s="81">
        <v>28</v>
      </c>
      <c r="AD9" s="81">
        <v>29</v>
      </c>
      <c r="AE9" s="81">
        <v>30</v>
      </c>
      <c r="AF9" s="81">
        <v>31</v>
      </c>
      <c r="AG9" s="81">
        <v>32</v>
      </c>
      <c r="AH9" s="81">
        <v>33</v>
      </c>
      <c r="AI9" s="81">
        <v>34</v>
      </c>
      <c r="AJ9" s="81">
        <v>35</v>
      </c>
      <c r="AK9" s="81">
        <v>36</v>
      </c>
      <c r="AL9" s="81">
        <v>37</v>
      </c>
      <c r="AM9" s="81">
        <v>38</v>
      </c>
      <c r="AN9" s="81">
        <v>39</v>
      </c>
      <c r="AO9" s="81">
        <v>40</v>
      </c>
    </row>
    <row r="10" spans="1:41">
      <c r="A10" s="18" t="s">
        <v>30</v>
      </c>
      <c r="B10" s="3">
        <f>VQx!D1</f>
        <v>0</v>
      </c>
      <c r="C10" s="3">
        <f t="shared" ref="C10:AO10" si="0">B10+1</f>
        <v>1</v>
      </c>
      <c r="D10" s="3">
        <f t="shared" si="0"/>
        <v>2</v>
      </c>
      <c r="E10" s="3">
        <f t="shared" si="0"/>
        <v>3</v>
      </c>
      <c r="F10" s="3">
        <f t="shared" si="0"/>
        <v>4</v>
      </c>
      <c r="G10" s="3">
        <f t="shared" si="0"/>
        <v>5</v>
      </c>
      <c r="H10" s="3">
        <f t="shared" si="0"/>
        <v>6</v>
      </c>
      <c r="I10" s="3">
        <f t="shared" si="0"/>
        <v>7</v>
      </c>
      <c r="J10" s="3">
        <f t="shared" si="0"/>
        <v>8</v>
      </c>
      <c r="K10" s="3">
        <f t="shared" si="0"/>
        <v>9</v>
      </c>
      <c r="L10" s="3">
        <f t="shared" si="0"/>
        <v>10</v>
      </c>
      <c r="M10" s="3">
        <f t="shared" si="0"/>
        <v>11</v>
      </c>
      <c r="N10" s="3">
        <f t="shared" si="0"/>
        <v>12</v>
      </c>
      <c r="O10" s="3">
        <f t="shared" si="0"/>
        <v>13</v>
      </c>
      <c r="P10" s="3">
        <f t="shared" si="0"/>
        <v>14</v>
      </c>
      <c r="Q10" s="3">
        <f t="shared" si="0"/>
        <v>15</v>
      </c>
      <c r="R10" s="3">
        <f t="shared" si="0"/>
        <v>16</v>
      </c>
      <c r="S10" s="3">
        <f t="shared" si="0"/>
        <v>17</v>
      </c>
      <c r="T10" s="3">
        <f t="shared" si="0"/>
        <v>18</v>
      </c>
      <c r="U10" s="3">
        <f t="shared" si="0"/>
        <v>19</v>
      </c>
      <c r="V10" s="3">
        <f t="shared" si="0"/>
        <v>20</v>
      </c>
      <c r="W10" s="3">
        <f t="shared" si="0"/>
        <v>21</v>
      </c>
      <c r="X10" s="3">
        <f t="shared" si="0"/>
        <v>22</v>
      </c>
      <c r="Y10" s="3">
        <f t="shared" si="0"/>
        <v>23</v>
      </c>
      <c r="Z10" s="3">
        <f t="shared" si="0"/>
        <v>24</v>
      </c>
      <c r="AA10" s="3">
        <f t="shared" si="0"/>
        <v>25</v>
      </c>
      <c r="AB10" s="3">
        <f t="shared" si="0"/>
        <v>26</v>
      </c>
      <c r="AC10" s="3">
        <f t="shared" si="0"/>
        <v>27</v>
      </c>
      <c r="AD10" s="3">
        <f t="shared" si="0"/>
        <v>28</v>
      </c>
      <c r="AE10" s="3">
        <f t="shared" si="0"/>
        <v>29</v>
      </c>
      <c r="AF10" s="3">
        <f t="shared" si="0"/>
        <v>30</v>
      </c>
      <c r="AG10" s="3">
        <f t="shared" si="0"/>
        <v>31</v>
      </c>
      <c r="AH10" s="3">
        <f t="shared" si="0"/>
        <v>32</v>
      </c>
      <c r="AI10" s="3">
        <f t="shared" si="0"/>
        <v>33</v>
      </c>
      <c r="AJ10" s="3">
        <f t="shared" si="0"/>
        <v>34</v>
      </c>
      <c r="AK10" s="3">
        <f t="shared" si="0"/>
        <v>35</v>
      </c>
      <c r="AL10" s="3">
        <f t="shared" si="0"/>
        <v>36</v>
      </c>
      <c r="AM10" s="3">
        <f t="shared" si="0"/>
        <v>37</v>
      </c>
      <c r="AN10" s="3">
        <f t="shared" si="0"/>
        <v>38</v>
      </c>
      <c r="AO10" s="3">
        <f t="shared" si="0"/>
        <v>39</v>
      </c>
    </row>
    <row r="11" spans="1:41">
      <c r="A11" s="18" t="s">
        <v>31</v>
      </c>
      <c r="B11" s="10">
        <v>0</v>
      </c>
      <c r="C11" s="10">
        <v>0.9</v>
      </c>
      <c r="D11" s="10">
        <v>0.9</v>
      </c>
      <c r="E11" s="10">
        <v>0.9</v>
      </c>
      <c r="F11" s="10">
        <v>0.9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  <c r="AF11" s="10">
        <v>1</v>
      </c>
      <c r="AG11" s="10">
        <v>1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  <c r="AO11" s="10">
        <v>1</v>
      </c>
    </row>
    <row r="12" spans="1:41">
      <c r="A12" s="18" t="s">
        <v>32</v>
      </c>
      <c r="B12" s="37">
        <f>Pricing!B$37</f>
        <v>1</v>
      </c>
      <c r="C12" s="37">
        <f>Pricing!C$37</f>
        <v>1</v>
      </c>
      <c r="D12" s="37">
        <f>Pricing!D$37</f>
        <v>1</v>
      </c>
      <c r="E12" s="37">
        <f>Pricing!E$37</f>
        <v>1</v>
      </c>
      <c r="F12" s="37">
        <f>Pricing!F$37</f>
        <v>1</v>
      </c>
      <c r="G12" s="37">
        <f>Pricing!G$37</f>
        <v>1</v>
      </c>
      <c r="H12" s="37">
        <f>Pricing!H$37</f>
        <v>1</v>
      </c>
      <c r="I12" s="37">
        <f>Pricing!I$37</f>
        <v>1</v>
      </c>
      <c r="J12" s="37">
        <f>Pricing!J$37</f>
        <v>1</v>
      </c>
      <c r="K12" s="37">
        <f>Pricing!K$37</f>
        <v>1</v>
      </c>
      <c r="L12" s="37">
        <f>Pricing!L$37</f>
        <v>1</v>
      </c>
      <c r="M12" s="37">
        <f>Pricing!M$37</f>
        <v>1</v>
      </c>
      <c r="N12" s="37">
        <f>Pricing!N$37</f>
        <v>1</v>
      </c>
      <c r="O12" s="37">
        <f>Pricing!O$37</f>
        <v>1</v>
      </c>
      <c r="P12" s="37">
        <f>Pricing!P$37</f>
        <v>1</v>
      </c>
      <c r="Q12" s="37">
        <f>Pricing!Q$37</f>
        <v>1</v>
      </c>
      <c r="R12" s="37">
        <f>Pricing!R$37</f>
        <v>1</v>
      </c>
      <c r="S12" s="37">
        <f>Pricing!S$37</f>
        <v>1</v>
      </c>
      <c r="T12" s="37">
        <f>Pricing!T$37</f>
        <v>1</v>
      </c>
      <c r="U12" s="37">
        <f>Pricing!U$37</f>
        <v>1</v>
      </c>
      <c r="V12" s="37">
        <f>Pricing!V$37</f>
        <v>1</v>
      </c>
      <c r="W12" s="37">
        <f>Pricing!W$37</f>
        <v>1</v>
      </c>
      <c r="X12" s="37">
        <f>Pricing!X$37</f>
        <v>1</v>
      </c>
      <c r="Y12" s="37">
        <f>Pricing!Y$37</f>
        <v>0</v>
      </c>
      <c r="Z12" s="37">
        <f>Pricing!Z$37</f>
        <v>0</v>
      </c>
      <c r="AA12" s="37">
        <f>Pricing!AA$37</f>
        <v>0</v>
      </c>
      <c r="AB12" s="37">
        <f>Pricing!AB$37</f>
        <v>0</v>
      </c>
      <c r="AC12" s="37">
        <f>Pricing!AC$37</f>
        <v>0</v>
      </c>
      <c r="AD12" s="37">
        <f>Pricing!AD$37</f>
        <v>0</v>
      </c>
      <c r="AE12" s="37">
        <f>Pricing!AE$37</f>
        <v>0</v>
      </c>
      <c r="AF12" s="37">
        <f>Pricing!AF$37</f>
        <v>0</v>
      </c>
      <c r="AG12" s="37">
        <f>Pricing!AG$37</f>
        <v>0</v>
      </c>
      <c r="AH12" s="37">
        <f>Pricing!AH$37</f>
        <v>0</v>
      </c>
      <c r="AI12" s="37">
        <f>Pricing!AI$37</f>
        <v>0</v>
      </c>
      <c r="AJ12" s="37">
        <f>Pricing!AJ$37</f>
        <v>0</v>
      </c>
      <c r="AK12" s="37">
        <f>Pricing!AK$37</f>
        <v>0</v>
      </c>
      <c r="AL12" s="37">
        <f>Pricing!AL$37</f>
        <v>0</v>
      </c>
      <c r="AM12" s="37">
        <f>Pricing!AM$37</f>
        <v>0</v>
      </c>
      <c r="AN12" s="37">
        <f>Pricing!AN$37</f>
        <v>0</v>
      </c>
      <c r="AO12" s="37">
        <f>Pricing!AO$37</f>
        <v>0</v>
      </c>
    </row>
    <row r="13" spans="1:41">
      <c r="A13" s="18" t="s">
        <v>33</v>
      </c>
      <c r="B13" s="28" t="e">
        <f>VQx!C$19</f>
        <v>#N/A</v>
      </c>
      <c r="C13" s="28" t="e">
        <f>VQx!D$19</f>
        <v>#N/A</v>
      </c>
      <c r="D13" s="28" t="e">
        <f>VQx!E$19</f>
        <v>#N/A</v>
      </c>
      <c r="E13" s="28" t="e">
        <f>VQx!F$19</f>
        <v>#N/A</v>
      </c>
      <c r="F13" s="28" t="e">
        <f>VQx!G$19</f>
        <v>#N/A</v>
      </c>
      <c r="G13" s="28" t="e">
        <f>VQx!H$19</f>
        <v>#N/A</v>
      </c>
      <c r="H13" s="28" t="e">
        <f>VQx!I$19</f>
        <v>#N/A</v>
      </c>
      <c r="I13" s="28" t="e">
        <f>VQx!J$19</f>
        <v>#N/A</v>
      </c>
      <c r="J13" s="28" t="e">
        <f>VQx!K$19</f>
        <v>#N/A</v>
      </c>
      <c r="K13" s="294" t="e">
        <f>VQx!L$19</f>
        <v>#N/A</v>
      </c>
      <c r="L13" s="28" t="e">
        <f>VQx!M$19</f>
        <v>#N/A</v>
      </c>
      <c r="M13" s="28" t="e">
        <f>VQx!N$19</f>
        <v>#N/A</v>
      </c>
      <c r="N13" s="28" t="e">
        <f>VQx!O$19</f>
        <v>#N/A</v>
      </c>
      <c r="O13" s="28" t="e">
        <f>VQx!P$19</f>
        <v>#N/A</v>
      </c>
      <c r="P13" s="28" t="e">
        <f>VQx!Q$19</f>
        <v>#N/A</v>
      </c>
      <c r="Q13" s="28" t="e">
        <f>VQx!R$19</f>
        <v>#N/A</v>
      </c>
      <c r="R13" s="28" t="e">
        <f>VQx!S$19</f>
        <v>#N/A</v>
      </c>
      <c r="S13" s="28" t="e">
        <f>VQx!T$19</f>
        <v>#N/A</v>
      </c>
      <c r="T13" s="28" t="e">
        <f>VQx!U$19</f>
        <v>#N/A</v>
      </c>
      <c r="U13" s="28" t="e">
        <f>VQx!V$19</f>
        <v>#N/A</v>
      </c>
      <c r="V13" s="28" t="e">
        <f>VQx!W$19</f>
        <v>#N/A</v>
      </c>
      <c r="W13" s="28" t="e">
        <f>VQx!X$19</f>
        <v>#N/A</v>
      </c>
      <c r="X13" s="28" t="e">
        <f>VQx!Y$19</f>
        <v>#N/A</v>
      </c>
      <c r="Y13" s="28" t="e">
        <f>VQx!Z$19</f>
        <v>#N/A</v>
      </c>
      <c r="Z13" s="28" t="e">
        <f>VQx!AA$19</f>
        <v>#N/A</v>
      </c>
      <c r="AA13" s="28" t="e">
        <f>VQx!AB$19</f>
        <v>#N/A</v>
      </c>
      <c r="AB13" s="28" t="e">
        <f>VQx!AC$19</f>
        <v>#N/A</v>
      </c>
      <c r="AC13" s="28" t="e">
        <f>VQx!AD$19</f>
        <v>#N/A</v>
      </c>
      <c r="AD13" s="28" t="e">
        <f>VQx!AE$19</f>
        <v>#N/A</v>
      </c>
      <c r="AE13" s="28" t="e">
        <f>VQx!AF$19</f>
        <v>#N/A</v>
      </c>
      <c r="AF13" s="28" t="e">
        <f>VQx!AG$19</f>
        <v>#N/A</v>
      </c>
      <c r="AG13" s="28" t="e">
        <f>VQx!AH$19</f>
        <v>#N/A</v>
      </c>
      <c r="AH13" s="28" t="e">
        <f>VQx!AI$19</f>
        <v>#N/A</v>
      </c>
      <c r="AI13" s="28" t="e">
        <f>VQx!AJ$19</f>
        <v>#N/A</v>
      </c>
      <c r="AJ13" s="28" t="e">
        <f>VQx!AK$19</f>
        <v>#N/A</v>
      </c>
      <c r="AK13" s="28" t="e">
        <f>VQx!AL$19</f>
        <v>#N/A</v>
      </c>
      <c r="AL13" s="28" t="e">
        <f>VQx!AM$19</f>
        <v>#N/A</v>
      </c>
      <c r="AM13" s="28" t="e">
        <f>VQx!AN$19</f>
        <v>#N/A</v>
      </c>
      <c r="AN13" s="28" t="e">
        <f>VQx!AO$19</f>
        <v>#N/A</v>
      </c>
      <c r="AO13" s="28" t="e">
        <f>VQx!AP$19</f>
        <v>#N/A</v>
      </c>
    </row>
    <row r="14" spans="1:41">
      <c r="A14" s="2" t="s">
        <v>34</v>
      </c>
      <c r="B14" s="38">
        <f>Pricing!B57</f>
        <v>0.04</v>
      </c>
      <c r="C14" s="38">
        <f>Pricing!C57</f>
        <v>0.05</v>
      </c>
      <c r="D14" s="38">
        <f>Pricing!D57</f>
        <v>0.05</v>
      </c>
      <c r="E14" s="38">
        <f>Pricing!E57</f>
        <v>0.04</v>
      </c>
      <c r="F14" s="38">
        <f>Pricing!F57</f>
        <v>0.04</v>
      </c>
      <c r="G14" s="38">
        <f>Pricing!G57</f>
        <v>0.04</v>
      </c>
      <c r="H14" s="38">
        <f>Pricing!H57</f>
        <v>0.03</v>
      </c>
      <c r="I14" s="38">
        <f>Pricing!I57</f>
        <v>0.03</v>
      </c>
      <c r="J14" s="38">
        <f>Pricing!J57</f>
        <v>0.03</v>
      </c>
      <c r="K14" s="38">
        <f>Pricing!K57</f>
        <v>2.0634285714285688E-2</v>
      </c>
      <c r="L14" s="38">
        <f>Pricing!L57</f>
        <v>2.0634285714285688E-2</v>
      </c>
      <c r="M14" s="38">
        <f>Pricing!M57</f>
        <v>4.1268571428571404E-2</v>
      </c>
      <c r="N14" s="38">
        <f>Pricing!N57</f>
        <v>4.1268571428571404E-2</v>
      </c>
      <c r="O14" s="38">
        <f>Pricing!O57</f>
        <v>4.1268571428571404E-2</v>
      </c>
      <c r="P14" s="38">
        <f>Pricing!P57</f>
        <v>6.1902857142857121E-2</v>
      </c>
      <c r="Q14" s="38">
        <f>Pricing!Q57</f>
        <v>6.1902857142857121E-2</v>
      </c>
      <c r="R14" s="38">
        <f>Pricing!R57</f>
        <v>8.2537142857142837E-2</v>
      </c>
      <c r="S14" s="38">
        <f>Pricing!S57</f>
        <v>0.10317142857142855</v>
      </c>
      <c r="T14" s="38">
        <f>Pricing!T57</f>
        <v>0.12380571428571428</v>
      </c>
      <c r="U14" s="38">
        <f>Pricing!U57</f>
        <v>0.14443999999999999</v>
      </c>
      <c r="V14" s="38">
        <f>Pricing!V57</f>
        <v>0.162495</v>
      </c>
      <c r="W14" s="38">
        <f>Pricing!W57</f>
        <v>0.198605</v>
      </c>
      <c r="X14" s="38">
        <f>Pricing!X57</f>
        <v>0.27082499999999998</v>
      </c>
      <c r="Y14" s="38">
        <f>Pricing!Y57</f>
        <v>0.03</v>
      </c>
      <c r="Z14" s="38">
        <f>Pricing!Z57</f>
        <v>0.03</v>
      </c>
      <c r="AA14" s="38">
        <f>Pricing!AA57</f>
        <v>0.03</v>
      </c>
      <c r="AB14" s="38">
        <f>Pricing!AB57</f>
        <v>0.03</v>
      </c>
      <c r="AC14" s="38">
        <f>Pricing!AC57</f>
        <v>0.02</v>
      </c>
      <c r="AD14" s="38">
        <f>Pricing!AD57</f>
        <v>0.02</v>
      </c>
      <c r="AE14" s="38">
        <f>Pricing!AE57</f>
        <v>0.02</v>
      </c>
      <c r="AF14" s="38">
        <f>Pricing!AF57</f>
        <v>0.02</v>
      </c>
      <c r="AG14" s="38">
        <f>Pricing!AG57</f>
        <v>0.02</v>
      </c>
      <c r="AH14" s="38">
        <f>Pricing!AH57</f>
        <v>0.02</v>
      </c>
      <c r="AI14" s="38">
        <f>Pricing!AI57</f>
        <v>0.02</v>
      </c>
      <c r="AJ14" s="38">
        <f>Pricing!AJ57</f>
        <v>0.02</v>
      </c>
      <c r="AK14" s="38">
        <f>Pricing!AK57</f>
        <v>0.02</v>
      </c>
      <c r="AL14" s="38">
        <f>Pricing!AL57</f>
        <v>0.02</v>
      </c>
      <c r="AM14" s="38">
        <f>Pricing!AM57</f>
        <v>0.02</v>
      </c>
      <c r="AN14" s="38">
        <f>Pricing!AN57</f>
        <v>0.02</v>
      </c>
      <c r="AO14" s="38">
        <f>Pricing!AO57</f>
        <v>0.02</v>
      </c>
    </row>
    <row r="15" spans="1:41">
      <c r="A15" s="2" t="s">
        <v>476</v>
      </c>
      <c r="B15" s="10">
        <v>1</v>
      </c>
      <c r="C15" s="23" t="e">
        <f t="shared" ref="C15:AO15" si="1">B15*(1-B13-B14)*C12</f>
        <v>#N/A</v>
      </c>
      <c r="D15" s="23" t="e">
        <f t="shared" si="1"/>
        <v>#N/A</v>
      </c>
      <c r="E15" s="23" t="e">
        <f t="shared" si="1"/>
        <v>#N/A</v>
      </c>
      <c r="F15" s="23" t="e">
        <f t="shared" si="1"/>
        <v>#N/A</v>
      </c>
      <c r="G15" s="23" t="e">
        <f t="shared" si="1"/>
        <v>#N/A</v>
      </c>
      <c r="H15" s="23" t="e">
        <f t="shared" si="1"/>
        <v>#N/A</v>
      </c>
      <c r="I15" s="23" t="e">
        <f t="shared" si="1"/>
        <v>#N/A</v>
      </c>
      <c r="J15" s="23" t="e">
        <f t="shared" si="1"/>
        <v>#N/A</v>
      </c>
      <c r="K15" s="23" t="e">
        <f t="shared" si="1"/>
        <v>#N/A</v>
      </c>
      <c r="L15" s="23" t="e">
        <f t="shared" si="1"/>
        <v>#N/A</v>
      </c>
      <c r="M15" s="23" t="e">
        <f t="shared" si="1"/>
        <v>#N/A</v>
      </c>
      <c r="N15" s="23" t="e">
        <f t="shared" si="1"/>
        <v>#N/A</v>
      </c>
      <c r="O15" s="23" t="e">
        <f t="shared" si="1"/>
        <v>#N/A</v>
      </c>
      <c r="P15" s="23" t="e">
        <f t="shared" si="1"/>
        <v>#N/A</v>
      </c>
      <c r="Q15" s="23" t="e">
        <f t="shared" si="1"/>
        <v>#N/A</v>
      </c>
      <c r="R15" s="23" t="e">
        <f t="shared" si="1"/>
        <v>#N/A</v>
      </c>
      <c r="S15" s="23" t="e">
        <f t="shared" si="1"/>
        <v>#N/A</v>
      </c>
      <c r="T15" s="23" t="e">
        <f t="shared" si="1"/>
        <v>#N/A</v>
      </c>
      <c r="U15" s="23" t="e">
        <f t="shared" si="1"/>
        <v>#N/A</v>
      </c>
      <c r="V15" s="23" t="e">
        <f t="shared" si="1"/>
        <v>#N/A</v>
      </c>
      <c r="W15" s="23" t="e">
        <f t="shared" si="1"/>
        <v>#N/A</v>
      </c>
      <c r="X15" s="23" t="e">
        <f t="shared" si="1"/>
        <v>#N/A</v>
      </c>
      <c r="Y15" s="23" t="e">
        <f t="shared" si="1"/>
        <v>#N/A</v>
      </c>
      <c r="Z15" s="23" t="e">
        <f t="shared" si="1"/>
        <v>#N/A</v>
      </c>
      <c r="AA15" s="23" t="e">
        <f t="shared" si="1"/>
        <v>#N/A</v>
      </c>
      <c r="AB15" s="23" t="e">
        <f t="shared" si="1"/>
        <v>#N/A</v>
      </c>
      <c r="AC15" s="23" t="e">
        <f t="shared" si="1"/>
        <v>#N/A</v>
      </c>
      <c r="AD15" s="23" t="e">
        <f t="shared" si="1"/>
        <v>#N/A</v>
      </c>
      <c r="AE15" s="23" t="e">
        <f t="shared" si="1"/>
        <v>#N/A</v>
      </c>
      <c r="AF15" s="23" t="e">
        <f t="shared" si="1"/>
        <v>#N/A</v>
      </c>
      <c r="AG15" s="23" t="e">
        <f t="shared" si="1"/>
        <v>#N/A</v>
      </c>
      <c r="AH15" s="23" t="e">
        <f t="shared" si="1"/>
        <v>#N/A</v>
      </c>
      <c r="AI15" s="23" t="e">
        <f t="shared" si="1"/>
        <v>#N/A</v>
      </c>
      <c r="AJ15" s="23" t="e">
        <f t="shared" si="1"/>
        <v>#N/A</v>
      </c>
      <c r="AK15" s="23" t="e">
        <f t="shared" si="1"/>
        <v>#N/A</v>
      </c>
      <c r="AL15" s="23" t="e">
        <f t="shared" si="1"/>
        <v>#N/A</v>
      </c>
      <c r="AM15" s="23" t="e">
        <f t="shared" si="1"/>
        <v>#N/A</v>
      </c>
      <c r="AN15" s="23" t="e">
        <f t="shared" si="1"/>
        <v>#N/A</v>
      </c>
      <c r="AO15" s="23" t="e">
        <f t="shared" si="1"/>
        <v>#N/A</v>
      </c>
    </row>
    <row r="16" spans="1:41">
      <c r="A16" s="136" t="s">
        <v>478</v>
      </c>
      <c r="B16" s="295" t="e">
        <f>Pricing!B42</f>
        <v>#N/A</v>
      </c>
      <c r="C16" s="295" t="e">
        <f>Pricing!C42</f>
        <v>#N/A</v>
      </c>
      <c r="D16" s="295" t="e">
        <f>Pricing!D42</f>
        <v>#N/A</v>
      </c>
      <c r="E16" s="295" t="e">
        <f>Pricing!E42</f>
        <v>#N/A</v>
      </c>
      <c r="F16" s="295" t="e">
        <f>Pricing!F42</f>
        <v>#N/A</v>
      </c>
      <c r="G16" s="295" t="e">
        <f>Pricing!G42</f>
        <v>#N/A</v>
      </c>
      <c r="H16" s="295" t="e">
        <f>Pricing!H42</f>
        <v>#N/A</v>
      </c>
      <c r="I16" s="295" t="e">
        <f>Pricing!I42</f>
        <v>#N/A</v>
      </c>
      <c r="J16" s="295" t="e">
        <f>Pricing!J42</f>
        <v>#N/A</v>
      </c>
      <c r="K16" s="295" t="e">
        <f>Pricing!K42</f>
        <v>#N/A</v>
      </c>
      <c r="L16" s="295" t="e">
        <f>Pricing!L42</f>
        <v>#N/A</v>
      </c>
      <c r="M16" s="295" t="e">
        <f>Pricing!M42</f>
        <v>#N/A</v>
      </c>
      <c r="N16" s="295" t="e">
        <f>Pricing!N42</f>
        <v>#N/A</v>
      </c>
      <c r="O16" s="295" t="e">
        <f>Pricing!O42</f>
        <v>#N/A</v>
      </c>
      <c r="P16" s="295" t="e">
        <f>Pricing!P42</f>
        <v>#N/A</v>
      </c>
      <c r="Q16" s="295" t="e">
        <f>Pricing!Q42</f>
        <v>#N/A</v>
      </c>
      <c r="R16" s="295" t="e">
        <f>Pricing!R42</f>
        <v>#N/A</v>
      </c>
      <c r="S16" s="295" t="e">
        <f>Pricing!S42</f>
        <v>#N/A</v>
      </c>
      <c r="T16" s="295" t="e">
        <f>Pricing!T42</f>
        <v>#N/A</v>
      </c>
      <c r="U16" s="295" t="e">
        <f>Pricing!U42</f>
        <v>#N/A</v>
      </c>
      <c r="V16" s="295" t="e">
        <f>Pricing!V42</f>
        <v>#N/A</v>
      </c>
      <c r="W16" s="295" t="e">
        <f>Pricing!W42</f>
        <v>#N/A</v>
      </c>
      <c r="X16" s="295" t="e">
        <f>Pricing!X42</f>
        <v>#N/A</v>
      </c>
      <c r="Y16" s="295" t="e">
        <f>Pricing!Y42</f>
        <v>#N/A</v>
      </c>
      <c r="Z16" s="295" t="e">
        <f>Pricing!Z42</f>
        <v>#N/A</v>
      </c>
      <c r="AA16" s="295" t="e">
        <f>Pricing!AA42</f>
        <v>#N/A</v>
      </c>
      <c r="AB16" s="295" t="e">
        <f>Pricing!AB42</f>
        <v>#N/A</v>
      </c>
      <c r="AC16" s="295" t="e">
        <f>Pricing!AC42</f>
        <v>#N/A</v>
      </c>
      <c r="AD16" s="295" t="e">
        <f>Pricing!AD42</f>
        <v>#N/A</v>
      </c>
      <c r="AE16" s="295" t="e">
        <f>Pricing!AE42</f>
        <v>#N/A</v>
      </c>
      <c r="AF16" s="295" t="e">
        <f>Pricing!AF42</f>
        <v>#N/A</v>
      </c>
      <c r="AG16" s="295" t="e">
        <f>Pricing!AG42</f>
        <v>#N/A</v>
      </c>
      <c r="AH16" s="295" t="e">
        <f>Pricing!AH42</f>
        <v>#N/A</v>
      </c>
      <c r="AI16" s="295" t="e">
        <f>Pricing!AI42</f>
        <v>#N/A</v>
      </c>
      <c r="AJ16" s="295" t="e">
        <f>Pricing!AJ42</f>
        <v>#N/A</v>
      </c>
      <c r="AK16" s="295" t="e">
        <f>Pricing!AK42</f>
        <v>#N/A</v>
      </c>
      <c r="AL16" s="295" t="e">
        <f>Pricing!AL42</f>
        <v>#N/A</v>
      </c>
      <c r="AM16" s="295" t="e">
        <f>Pricing!AM42</f>
        <v>#N/A</v>
      </c>
      <c r="AN16" s="295" t="e">
        <f>Pricing!AN42</f>
        <v>#N/A</v>
      </c>
      <c r="AO16" s="295" t="e">
        <f>Pricing!AO42</f>
        <v>#N/A</v>
      </c>
    </row>
    <row r="17" spans="1:41">
      <c r="A17" s="136" t="s">
        <v>477</v>
      </c>
      <c r="B17" s="10">
        <v>1</v>
      </c>
      <c r="C17" s="23" t="e">
        <f>B17*(1-B14-B16)*C12</f>
        <v>#N/A</v>
      </c>
      <c r="D17" s="23" t="e">
        <f t="shared" ref="D17:AO17" si="2">C17*(1-C14-C16)*D12</f>
        <v>#N/A</v>
      </c>
      <c r="E17" s="23" t="e">
        <f t="shared" si="2"/>
        <v>#N/A</v>
      </c>
      <c r="F17" s="23" t="e">
        <f t="shared" si="2"/>
        <v>#N/A</v>
      </c>
      <c r="G17" s="23" t="e">
        <f t="shared" si="2"/>
        <v>#N/A</v>
      </c>
      <c r="H17" s="23" t="e">
        <f t="shared" si="2"/>
        <v>#N/A</v>
      </c>
      <c r="I17" s="23" t="e">
        <f t="shared" si="2"/>
        <v>#N/A</v>
      </c>
      <c r="J17" s="23" t="e">
        <f t="shared" si="2"/>
        <v>#N/A</v>
      </c>
      <c r="K17" s="23" t="e">
        <f t="shared" si="2"/>
        <v>#N/A</v>
      </c>
      <c r="L17" s="23" t="e">
        <f t="shared" si="2"/>
        <v>#N/A</v>
      </c>
      <c r="M17" s="23" t="e">
        <f t="shared" si="2"/>
        <v>#N/A</v>
      </c>
      <c r="N17" s="23" t="e">
        <f t="shared" si="2"/>
        <v>#N/A</v>
      </c>
      <c r="O17" s="23" t="e">
        <f t="shared" si="2"/>
        <v>#N/A</v>
      </c>
      <c r="P17" s="23" t="e">
        <f t="shared" si="2"/>
        <v>#N/A</v>
      </c>
      <c r="Q17" s="23" t="e">
        <f t="shared" si="2"/>
        <v>#N/A</v>
      </c>
      <c r="R17" s="23" t="e">
        <f t="shared" si="2"/>
        <v>#N/A</v>
      </c>
      <c r="S17" s="23" t="e">
        <f t="shared" si="2"/>
        <v>#N/A</v>
      </c>
      <c r="T17" s="23" t="e">
        <f t="shared" si="2"/>
        <v>#N/A</v>
      </c>
      <c r="U17" s="23" t="e">
        <f t="shared" si="2"/>
        <v>#N/A</v>
      </c>
      <c r="V17" s="23" t="e">
        <f t="shared" si="2"/>
        <v>#N/A</v>
      </c>
      <c r="W17" s="23" t="e">
        <f t="shared" si="2"/>
        <v>#N/A</v>
      </c>
      <c r="X17" s="23" t="e">
        <f t="shared" si="2"/>
        <v>#N/A</v>
      </c>
      <c r="Y17" s="23" t="e">
        <f t="shared" si="2"/>
        <v>#N/A</v>
      </c>
      <c r="Z17" s="23" t="e">
        <f t="shared" si="2"/>
        <v>#N/A</v>
      </c>
      <c r="AA17" s="23" t="e">
        <f t="shared" si="2"/>
        <v>#N/A</v>
      </c>
      <c r="AB17" s="23" t="e">
        <f t="shared" si="2"/>
        <v>#N/A</v>
      </c>
      <c r="AC17" s="23" t="e">
        <f t="shared" si="2"/>
        <v>#N/A</v>
      </c>
      <c r="AD17" s="23" t="e">
        <f t="shared" si="2"/>
        <v>#N/A</v>
      </c>
      <c r="AE17" s="23" t="e">
        <f t="shared" si="2"/>
        <v>#N/A</v>
      </c>
      <c r="AF17" s="23" t="e">
        <f t="shared" si="2"/>
        <v>#N/A</v>
      </c>
      <c r="AG17" s="23" t="e">
        <f t="shared" si="2"/>
        <v>#N/A</v>
      </c>
      <c r="AH17" s="23" t="e">
        <f t="shared" si="2"/>
        <v>#N/A</v>
      </c>
      <c r="AI17" s="23" t="e">
        <f t="shared" si="2"/>
        <v>#N/A</v>
      </c>
      <c r="AJ17" s="23" t="e">
        <f t="shared" si="2"/>
        <v>#N/A</v>
      </c>
      <c r="AK17" s="23" t="e">
        <f t="shared" si="2"/>
        <v>#N/A</v>
      </c>
      <c r="AL17" s="23" t="e">
        <f t="shared" si="2"/>
        <v>#N/A</v>
      </c>
      <c r="AM17" s="23" t="e">
        <f t="shared" si="2"/>
        <v>#N/A</v>
      </c>
      <c r="AN17" s="23" t="e">
        <f t="shared" si="2"/>
        <v>#N/A</v>
      </c>
      <c r="AO17" s="23" t="e">
        <f t="shared" si="2"/>
        <v>#N/A</v>
      </c>
    </row>
    <row r="18" spans="1:41">
      <c r="A18" s="2" t="s">
        <v>15</v>
      </c>
      <c r="B18" s="10">
        <v>1</v>
      </c>
      <c r="C18" s="10">
        <f>B18*(1+Assms!$C$23)</f>
        <v>1.02</v>
      </c>
      <c r="D18" s="10">
        <f>C18*(1+Assms!$C$23)</f>
        <v>1.0404</v>
      </c>
      <c r="E18" s="10">
        <f>D18*(1+Assms!$C$23)</f>
        <v>1.0612079999999999</v>
      </c>
      <c r="F18" s="10">
        <f>E18*(1+Assms!$C$23)</f>
        <v>1.08243216</v>
      </c>
      <c r="G18" s="10">
        <f>F18*(1+Assms!$C$23)</f>
        <v>1.1040808032</v>
      </c>
      <c r="H18" s="10">
        <f>G18*(1+Assms!$C$23)</f>
        <v>1.1261624192640001</v>
      </c>
      <c r="I18" s="10">
        <f>H18*(1+Assms!$C$23)</f>
        <v>1.14868566764928</v>
      </c>
      <c r="J18" s="10">
        <f>I18*(1+Assms!$C$23)</f>
        <v>1.1716593810022657</v>
      </c>
      <c r="K18" s="10">
        <f>J18*(1+Assms!$C$23)</f>
        <v>1.1950925686223111</v>
      </c>
      <c r="L18" s="10">
        <f>K18*(1+Assms!$C$23)</f>
        <v>1.2189944199947573</v>
      </c>
      <c r="M18" s="10">
        <f>L18*(1+Assms!$C$23)</f>
        <v>1.2433743083946525</v>
      </c>
      <c r="N18" s="10">
        <f>M18*(1+Assms!$C$23)</f>
        <v>1.2682417945625455</v>
      </c>
      <c r="O18" s="10">
        <f>N18*(1+Assms!$C$23)</f>
        <v>1.2936066304537963</v>
      </c>
      <c r="P18" s="10">
        <f>O18*(1+Assms!$C$23)</f>
        <v>1.3194787630628724</v>
      </c>
      <c r="Q18" s="10">
        <f>P18*(1+Assms!$C$23)</f>
        <v>1.3458683383241299</v>
      </c>
      <c r="R18" s="10">
        <f>Q18*(1+Assms!$C$23)</f>
        <v>1.3727857050906125</v>
      </c>
      <c r="S18" s="10">
        <f>R18*(1+Assms!$C$23)</f>
        <v>1.4002414191924248</v>
      </c>
      <c r="T18" s="10">
        <f>S18*(1+Assms!$C$23)</f>
        <v>1.4282462475762734</v>
      </c>
      <c r="U18" s="10">
        <f>T18*(1+Assms!$C$23)</f>
        <v>1.4568111725277988</v>
      </c>
      <c r="V18" s="10">
        <f>U18*(1+Assms!$C$23)</f>
        <v>1.4859473959783549</v>
      </c>
      <c r="W18" s="10">
        <f>V18*(1+Assms!$C$23)</f>
        <v>1.5156663438979221</v>
      </c>
      <c r="X18" s="10">
        <f>W18*(1+Assms!$C$23)</f>
        <v>1.5459796707758806</v>
      </c>
      <c r="Y18" s="10">
        <f>X18*(1+Assms!$C$23)</f>
        <v>1.5768992641913981</v>
      </c>
      <c r="Z18" s="10">
        <f>Y18*(1+Assms!$C$23)</f>
        <v>1.6084372494752261</v>
      </c>
      <c r="AA18" s="10">
        <f>Z18*(1+Assms!$C$23)</f>
        <v>1.6406059944647307</v>
      </c>
      <c r="AB18" s="10">
        <f>AA18*(1+Assms!$C$23)</f>
        <v>1.6734181143540252</v>
      </c>
      <c r="AC18" s="10">
        <f>AB18*(1+Assms!$C$23)</f>
        <v>1.7068864766411058</v>
      </c>
      <c r="AD18" s="10">
        <f>AC18*(1+Assms!$C$23)</f>
        <v>1.7410242061739281</v>
      </c>
      <c r="AE18" s="10">
        <f>AD18*(1+Assms!$C$23)</f>
        <v>1.7758446902974065</v>
      </c>
      <c r="AF18" s="10">
        <f>AE18*(1+Assms!$C$23)</f>
        <v>1.8113615841033548</v>
      </c>
      <c r="AG18" s="10">
        <f>AF18*(1+Assms!$C$23)</f>
        <v>1.8475888157854219</v>
      </c>
      <c r="AH18" s="10">
        <f>AG18*(1+Assms!$C$23)</f>
        <v>1.8845405921011305</v>
      </c>
      <c r="AI18" s="10">
        <f>AH18*(1+Assms!$C$23)</f>
        <v>1.9222314039431532</v>
      </c>
      <c r="AJ18" s="10">
        <f>AI18*(1+Assms!$C$23)</f>
        <v>1.9606760320220162</v>
      </c>
      <c r="AK18" s="10">
        <f>AJ18*(1+Assms!$C$23)</f>
        <v>1.9998895526624565</v>
      </c>
      <c r="AL18" s="10">
        <f>AK18*(1+Assms!$C$23)</f>
        <v>2.0398873437157055</v>
      </c>
      <c r="AM18" s="10">
        <f>AL18*(1+Assms!$C$23)</f>
        <v>2.0806850905900198</v>
      </c>
      <c r="AN18" s="10">
        <f>AM18*(1+Assms!$C$23)</f>
        <v>2.1222987924018204</v>
      </c>
      <c r="AO18" s="10">
        <f>AN18*(1+Assms!$C$23)</f>
        <v>2.1647447682498568</v>
      </c>
    </row>
    <row r="19" spans="1:4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>
      <c r="A20" s="124" t="s">
        <v>197</v>
      </c>
      <c r="B20" s="10"/>
      <c r="C20" s="23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>
      <c r="A21" s="18" t="s">
        <v>35</v>
      </c>
      <c r="B21" s="11">
        <f>Pricing!B$39</f>
        <v>842000</v>
      </c>
      <c r="C21" s="11">
        <f>Pricing!C$39</f>
        <v>837000</v>
      </c>
      <c r="D21" s="11">
        <f>Pricing!D$39</f>
        <v>830000</v>
      </c>
      <c r="E21" s="11">
        <f>Pricing!E$39</f>
        <v>821000</v>
      </c>
      <c r="F21" s="11">
        <f>Pricing!F$39</f>
        <v>811000</v>
      </c>
      <c r="G21" s="11">
        <f>Pricing!G$39</f>
        <v>798000</v>
      </c>
      <c r="H21" s="11">
        <f>Pricing!H$39</f>
        <v>784000</v>
      </c>
      <c r="I21" s="11">
        <f>Pricing!I$39</f>
        <v>767000</v>
      </c>
      <c r="J21" s="11">
        <f>Pricing!J$39</f>
        <v>747000</v>
      </c>
      <c r="K21" s="11">
        <f>Pricing!K$39</f>
        <v>725000</v>
      </c>
      <c r="L21" s="11">
        <f>Pricing!L$39</f>
        <v>699000</v>
      </c>
      <c r="M21" s="11">
        <f>Pricing!M$39</f>
        <v>671000</v>
      </c>
      <c r="N21" s="11">
        <f>Pricing!N$39</f>
        <v>639000</v>
      </c>
      <c r="O21" s="11">
        <f>Pricing!O$39</f>
        <v>604000</v>
      </c>
      <c r="P21" s="11">
        <f>Pricing!P$39</f>
        <v>565000</v>
      </c>
      <c r="Q21" s="11">
        <f>Pricing!Q$39</f>
        <v>522000</v>
      </c>
      <c r="R21" s="11">
        <f>Pricing!R$39</f>
        <v>475000</v>
      </c>
      <c r="S21" s="11">
        <f>Pricing!S$39</f>
        <v>423000</v>
      </c>
      <c r="T21" s="11">
        <f>Pricing!T$39</f>
        <v>367000</v>
      </c>
      <c r="U21" s="11">
        <f>Pricing!U$39</f>
        <v>305000</v>
      </c>
      <c r="V21" s="11">
        <f>Pricing!V$39</f>
        <v>238000</v>
      </c>
      <c r="W21" s="11">
        <f>Pricing!W$39</f>
        <v>165000</v>
      </c>
      <c r="X21" s="11">
        <f>Pricing!X$39</f>
        <v>86000</v>
      </c>
      <c r="Y21" s="11">
        <f>Pricing!Y$39</f>
        <v>0</v>
      </c>
      <c r="Z21" s="11">
        <f>Pricing!Z$39</f>
        <v>0</v>
      </c>
      <c r="AA21" s="11">
        <f>Pricing!AA$39</f>
        <v>0</v>
      </c>
      <c r="AB21" s="11">
        <f>Pricing!AB$39</f>
        <v>0</v>
      </c>
      <c r="AC21" s="11">
        <f>Pricing!AC$39</f>
        <v>0</v>
      </c>
      <c r="AD21" s="11">
        <f>Pricing!AD$39</f>
        <v>0</v>
      </c>
      <c r="AE21" s="11">
        <f>Pricing!AE$39</f>
        <v>0</v>
      </c>
      <c r="AF21" s="11">
        <f>Pricing!AF$39</f>
        <v>0</v>
      </c>
      <c r="AG21" s="11">
        <f>Pricing!AG$39</f>
        <v>0</v>
      </c>
      <c r="AH21" s="11">
        <f>Pricing!AH$39</f>
        <v>0</v>
      </c>
      <c r="AI21" s="11">
        <f>Pricing!AI$39</f>
        <v>0</v>
      </c>
      <c r="AJ21" s="11">
        <f>Pricing!AJ$39</f>
        <v>0</v>
      </c>
      <c r="AK21" s="11">
        <f>Pricing!AK$39</f>
        <v>0</v>
      </c>
      <c r="AL21" s="11">
        <f>Pricing!AL$39</f>
        <v>0</v>
      </c>
      <c r="AM21" s="11">
        <f>Pricing!AM$39</f>
        <v>0</v>
      </c>
      <c r="AN21" s="11">
        <f>Pricing!AN$39</f>
        <v>0</v>
      </c>
      <c r="AO21" s="11">
        <f>Pricing!AO$39</f>
        <v>0</v>
      </c>
    </row>
    <row r="22" spans="1:41">
      <c r="A22" s="18" t="s">
        <v>50</v>
      </c>
      <c r="B22" s="11" t="e">
        <f>StatV!$F$2*StatV!B$17</f>
        <v>#N/A</v>
      </c>
      <c r="C22" s="11" t="e">
        <f>StatV!$F$2*StatV!C17</f>
        <v>#N/A</v>
      </c>
      <c r="D22" s="11" t="e">
        <f>StatV!$F$2*StatV!D17</f>
        <v>#N/A</v>
      </c>
      <c r="E22" s="11" t="e">
        <f>StatV!$F$2*StatV!E17</f>
        <v>#N/A</v>
      </c>
      <c r="F22" s="11" t="e">
        <f>StatV!$F$2*StatV!F17</f>
        <v>#N/A</v>
      </c>
      <c r="G22" s="11" t="e">
        <f>StatV!$F$2*StatV!G17</f>
        <v>#N/A</v>
      </c>
      <c r="H22" s="11" t="e">
        <f>StatV!$F$2*StatV!H17</f>
        <v>#N/A</v>
      </c>
      <c r="I22" s="11" t="e">
        <f>StatV!$F$2*StatV!I17</f>
        <v>#N/A</v>
      </c>
      <c r="J22" s="11" t="e">
        <f>StatV!$F$2*StatV!J17</f>
        <v>#N/A</v>
      </c>
      <c r="K22" s="11" t="e">
        <f>StatV!$F$2*StatV!K17</f>
        <v>#N/A</v>
      </c>
      <c r="L22" s="11" t="e">
        <f>StatV!$F$2*StatV!L17</f>
        <v>#N/A</v>
      </c>
      <c r="M22" s="11" t="e">
        <f>StatV!$F$2*StatV!M17</f>
        <v>#N/A</v>
      </c>
      <c r="N22" s="11" t="e">
        <f>StatV!$F$2*StatV!N17</f>
        <v>#N/A</v>
      </c>
      <c r="O22" s="11" t="e">
        <f>StatV!$F$2*StatV!O17</f>
        <v>#N/A</v>
      </c>
      <c r="P22" s="11" t="e">
        <f>StatV!$F$2*StatV!P17</f>
        <v>#N/A</v>
      </c>
      <c r="Q22" s="11" t="e">
        <f>StatV!$F$2*StatV!Q17</f>
        <v>#N/A</v>
      </c>
      <c r="R22" s="11" t="e">
        <f>StatV!$F$2*StatV!R17</f>
        <v>#N/A</v>
      </c>
      <c r="S22" s="11" t="e">
        <f>StatV!$F$2*StatV!S17</f>
        <v>#N/A</v>
      </c>
      <c r="T22" s="11" t="e">
        <f>StatV!$F$2*StatV!T17</f>
        <v>#N/A</v>
      </c>
      <c r="U22" s="11" t="e">
        <f>StatV!$F$2*StatV!U17</f>
        <v>#N/A</v>
      </c>
      <c r="V22" s="11" t="e">
        <f>StatV!$F$2*StatV!V17</f>
        <v>#N/A</v>
      </c>
      <c r="W22" s="11" t="e">
        <f>StatV!$F$2*StatV!W17</f>
        <v>#N/A</v>
      </c>
      <c r="X22" s="11" t="e">
        <f>StatV!$F$2*StatV!X17</f>
        <v>#N/A</v>
      </c>
      <c r="Y22" s="11" t="e">
        <f>StatV!$F$2*StatV!Y17</f>
        <v>#N/A</v>
      </c>
      <c r="Z22" s="11" t="e">
        <f>StatV!$F$2*StatV!Z17</f>
        <v>#N/A</v>
      </c>
      <c r="AA22" s="11" t="e">
        <f>StatV!$F$2*StatV!AA17</f>
        <v>#N/A</v>
      </c>
      <c r="AB22" s="11" t="e">
        <f>StatV!$F$2*StatV!AB17</f>
        <v>#N/A</v>
      </c>
      <c r="AC22" s="11" t="e">
        <f>StatV!$F$2*StatV!AC17</f>
        <v>#N/A</v>
      </c>
      <c r="AD22" s="11" t="e">
        <f>StatV!$F$2*StatV!AD17</f>
        <v>#N/A</v>
      </c>
      <c r="AE22" s="11" t="e">
        <f>StatV!$F$2*StatV!AE17</f>
        <v>#N/A</v>
      </c>
      <c r="AF22" s="11" t="e">
        <f>StatV!$F$2*StatV!AF17</f>
        <v>#N/A</v>
      </c>
      <c r="AG22" s="11" t="e">
        <f>StatV!$F$2*StatV!AG17</f>
        <v>#N/A</v>
      </c>
      <c r="AH22" s="11" t="e">
        <f>StatV!$F$2*StatV!AH17</f>
        <v>#N/A</v>
      </c>
      <c r="AI22" s="11" t="e">
        <f>StatV!$F$2*StatV!AI17</f>
        <v>#N/A</v>
      </c>
      <c r="AJ22" s="11" t="e">
        <f>StatV!$F$2*StatV!AJ17</f>
        <v>#N/A</v>
      </c>
      <c r="AK22" s="11" t="e">
        <f>StatV!$F$2*StatV!AK17</f>
        <v>#N/A</v>
      </c>
      <c r="AL22" s="11" t="e">
        <f>StatV!$F$2*StatV!AL17</f>
        <v>#N/A</v>
      </c>
      <c r="AM22" s="11" t="e">
        <f>StatV!$F$2*StatV!AM17</f>
        <v>#N/A</v>
      </c>
      <c r="AN22" s="11" t="e">
        <f>StatV!$F$2*StatV!AN17</f>
        <v>#N/A</v>
      </c>
      <c r="AO22" s="11" t="e">
        <f>StatV!$F$2*StatV!AO17</f>
        <v>#N/A</v>
      </c>
    </row>
    <row r="23" spans="1:41">
      <c r="A23" s="2" t="s">
        <v>97</v>
      </c>
      <c r="B23" s="76" t="e">
        <f>(B22-B15*Assms!$C$31)*Assms!$C$12+(Assms!$C$13*B22)</f>
        <v>#N/A</v>
      </c>
      <c r="C23" s="76" t="e">
        <f>(C22-C15*Assms!$C$31)*Assms!$C$17+(C22*(Assms!$C$16+Assms!$C$18))</f>
        <v>#N/A</v>
      </c>
      <c r="D23" s="76" t="e">
        <f>(D22-D15*Assms!$C$31)*Assms!$C$17+(D22*(Assms!$C$16+Assms!$C$18))</f>
        <v>#N/A</v>
      </c>
      <c r="E23" s="76" t="e">
        <f>(E22-E15*Assms!$C$31)*Assms!$C$17+(E22*(Assms!$C$16+Assms!$C$18))</f>
        <v>#N/A</v>
      </c>
      <c r="F23" s="76" t="e">
        <f>(F22-F15*Assms!$C$31)*Assms!$C$17+(F22*(Assms!$C$16+Assms!$C$18))</f>
        <v>#N/A</v>
      </c>
      <c r="G23" s="76" t="e">
        <f>(G22-G15*Assms!$C$31)*Assms!$C$17+(G22*(Assms!$C$16+Assms!$C$18))</f>
        <v>#N/A</v>
      </c>
      <c r="H23" s="76" t="e">
        <f>(H22-H15*Assms!$C$31)*Assms!$C$17+(H22*(Assms!$C$16+Assms!$C$18))</f>
        <v>#N/A</v>
      </c>
      <c r="I23" s="76" t="e">
        <f>(I22-I15*Assms!$C$31)*Assms!$C$17+(I22*(Assms!$C$16+Assms!$C$18))</f>
        <v>#N/A</v>
      </c>
      <c r="J23" s="76" t="e">
        <f>(J22-J15*Assms!$C$31)*Assms!$C$17+(J22*(Assms!$C$16+Assms!$C$18))</f>
        <v>#N/A</v>
      </c>
      <c r="K23" s="76" t="e">
        <f>(K22-K15*Assms!$C$31)*Assms!$C$17+(K22*(Assms!$C$16+Assms!$C$18))</f>
        <v>#N/A</v>
      </c>
      <c r="L23" s="76" t="e">
        <f>(L22-L15*Assms!$C$31)*Assms!$C$17+(L22*(Assms!$C$16+Assms!$C$18))</f>
        <v>#N/A</v>
      </c>
      <c r="M23" s="76" t="e">
        <f>(M22-M15*Assms!$C$31)*Assms!$C$17+(M22*(Assms!$C$16+Assms!$C$18))</f>
        <v>#N/A</v>
      </c>
      <c r="N23" s="76" t="e">
        <f>(N22-N15*Assms!$C$31)*Assms!$C$17+(N22*(Assms!$C$16+Assms!$C$18))</f>
        <v>#N/A</v>
      </c>
      <c r="O23" s="76" t="e">
        <f>(O22-O15*Assms!$C$31)*Assms!$C$17+(O22*(Assms!$C$16+Assms!$C$18))</f>
        <v>#N/A</v>
      </c>
      <c r="P23" s="76" t="e">
        <f>(P22-P15*Assms!$C$31)*Assms!$C$17+(P22*(Assms!$C$16+Assms!$C$18))</f>
        <v>#N/A</v>
      </c>
      <c r="Q23" s="76" t="e">
        <f>(Q22-Q15*Assms!$C$31)*Assms!$C$17+(Q22*(Assms!$C$16+Assms!$C$18))</f>
        <v>#N/A</v>
      </c>
      <c r="R23" s="76" t="e">
        <f>(R22-R15*Assms!$C$31)*Assms!$C$17+(R22*(Assms!$C$16+Assms!$C$18))</f>
        <v>#N/A</v>
      </c>
      <c r="S23" s="76" t="e">
        <f>(S22-S15*Assms!$C$31)*Assms!$C$17+(S22*(Assms!$C$16+Assms!$C$18))</f>
        <v>#N/A</v>
      </c>
      <c r="T23" s="76" t="e">
        <f>(T22-T15*Assms!$C$31)*Assms!$C$17+(T22*(Assms!$C$16+Assms!$C$18))</f>
        <v>#N/A</v>
      </c>
      <c r="U23" s="76" t="e">
        <f>(U22-U15*Assms!$C$31)*Assms!$C$17+(U22*(Assms!$C$16+Assms!$C$18))</f>
        <v>#N/A</v>
      </c>
      <c r="V23" s="76" t="e">
        <f>(V22-V15*Assms!$C$31)*Assms!$C$17+(V22*(Assms!$C$16+Assms!$C$18))</f>
        <v>#N/A</v>
      </c>
      <c r="W23" s="76" t="e">
        <f>(W22-W15*Assms!$C$31)*Assms!$C$17+(W22*(Assms!$C$16+Assms!$C$18))</f>
        <v>#N/A</v>
      </c>
      <c r="X23" s="76" t="e">
        <f>(X22-X15*Assms!$C$31)*Assms!$C$17+(X22*(Assms!$C$16+Assms!$C$18))</f>
        <v>#N/A</v>
      </c>
      <c r="Y23" s="76" t="e">
        <f>(Y22-Y15*Assms!$C$31)*Assms!$C$17+(Y22*(Assms!$C$16+Assms!$C$18))</f>
        <v>#N/A</v>
      </c>
      <c r="Z23" s="76" t="e">
        <f>(Z22-Z15*Assms!$C$31)*Assms!$C$17+(Z22*(Assms!$C$16+Assms!$C$18))</f>
        <v>#N/A</v>
      </c>
      <c r="AA23" s="76" t="e">
        <f>(AA22-AA15*Assms!$C$31)*Assms!$C$17+(AA22*(Assms!$C$16+Assms!$C$18))</f>
        <v>#N/A</v>
      </c>
      <c r="AB23" s="76" t="e">
        <f>(AB22-AB15*Assms!$C$31)*Assms!$C$17+(AB22*(Assms!$C$16+Assms!$C$18))</f>
        <v>#N/A</v>
      </c>
      <c r="AC23" s="76" t="e">
        <f>(AC22-AC15*Assms!$C$31)*Assms!$C$17+(AC22*(Assms!$C$16+Assms!$C$18))</f>
        <v>#N/A</v>
      </c>
      <c r="AD23" s="76" t="e">
        <f>(AD22-AD15*Assms!$C$31)*Assms!$C$17+(AD22*(Assms!$C$16+Assms!$C$18))</f>
        <v>#N/A</v>
      </c>
      <c r="AE23" s="76" t="e">
        <f>(AE22-AE15*Assms!$C$31)*Assms!$C$17+(AE22*(Assms!$C$16+Assms!$C$18))</f>
        <v>#N/A</v>
      </c>
      <c r="AF23" s="76" t="e">
        <f>(AF22-AF15*Assms!$C$31)*Assms!$C$17+(AF22*(Assms!$C$16+Assms!$C$18))</f>
        <v>#N/A</v>
      </c>
      <c r="AG23" s="76" t="e">
        <f>(AG22-AG15*Assms!$C$31)*Assms!$C$17+(AG22*(Assms!$C$16+Assms!$C$18))</f>
        <v>#N/A</v>
      </c>
      <c r="AH23" s="76" t="e">
        <f>(AH22-AH15*Assms!$C$31)*Assms!$C$17+(AH22*(Assms!$C$16+Assms!$C$18))</f>
        <v>#N/A</v>
      </c>
      <c r="AI23" s="76" t="e">
        <f>(AI22-AI15*Assms!$C$31)*Assms!$C$17+(AI22*(Assms!$C$16+Assms!$C$18))</f>
        <v>#N/A</v>
      </c>
      <c r="AJ23" s="76" t="e">
        <f>(AJ22-AJ15*Assms!$C$31)*Assms!$C$17+(AJ22*(Assms!$C$16+Assms!$C$18))</f>
        <v>#N/A</v>
      </c>
      <c r="AK23" s="76" t="e">
        <f>(AK22-AK15*Assms!$C$31)*Assms!$C$17+(AK22*(Assms!$C$16+Assms!$C$18))</f>
        <v>#N/A</v>
      </c>
      <c r="AL23" s="76" t="e">
        <f>(AL22-AL15*Assms!$C$31)*Assms!$C$17+(AL22*(Assms!$C$16+Assms!$C$18))</f>
        <v>#N/A</v>
      </c>
      <c r="AM23" s="76" t="e">
        <f>(AM22-AM15*Assms!$C$31)*Assms!$C$17+(AM22*(Assms!$C$16+Assms!$C$18))</f>
        <v>#N/A</v>
      </c>
      <c r="AN23" s="76" t="e">
        <f>(AN22-AN15*Assms!$C$31)*Assms!$C$17+(AN22*(Assms!$C$16+Assms!$C$18))</f>
        <v>#N/A</v>
      </c>
      <c r="AO23" s="76" t="e">
        <f>(AO22-AO15*Assms!$C$31)*Assms!$C$17+(AO22*(Assms!$C$16+Assms!$C$18))</f>
        <v>#N/A</v>
      </c>
    </row>
    <row r="24" spans="1:41">
      <c r="A24" s="2" t="s">
        <v>96</v>
      </c>
      <c r="B24" s="76">
        <f>Assms!$C$21+Assms!$C$22</f>
        <v>150</v>
      </c>
      <c r="C24" s="76" t="e">
        <f>IF(C21&gt;0,Assms!$C$22*C18*C15,0)</f>
        <v>#N/A</v>
      </c>
      <c r="D24" s="76" t="e">
        <f>IF(D21&gt;0,Assms!$C$22*D18*D15,0)</f>
        <v>#N/A</v>
      </c>
      <c r="E24" s="76" t="e">
        <f>IF(E21&gt;0,Assms!$C$22*E18*E15,0)</f>
        <v>#N/A</v>
      </c>
      <c r="F24" s="76" t="e">
        <f>IF(F21&gt;0,Assms!$C$22*F18*F15,0)</f>
        <v>#N/A</v>
      </c>
      <c r="G24" s="76" t="e">
        <f>IF(G21&gt;0,Assms!$C$22*G18*G15,0)</f>
        <v>#N/A</v>
      </c>
      <c r="H24" s="76" t="e">
        <f>IF(H21&gt;0,Assms!$C$22*H18*H15,0)</f>
        <v>#N/A</v>
      </c>
      <c r="I24" s="76" t="e">
        <f>IF(I21&gt;0,Assms!$C$22*I18*I15,0)</f>
        <v>#N/A</v>
      </c>
      <c r="J24" s="76" t="e">
        <f>IF(J21&gt;0,Assms!$C$22*J18*J15,0)</f>
        <v>#N/A</v>
      </c>
      <c r="K24" s="76" t="e">
        <f>IF(K21&gt;0,Assms!$C$22*K18*K15,0)</f>
        <v>#N/A</v>
      </c>
      <c r="L24" s="76" t="e">
        <f>IF(L21&gt;0,Assms!$C$22*L18*L15,0)</f>
        <v>#N/A</v>
      </c>
      <c r="M24" s="76" t="e">
        <f>IF(M21&gt;0,Assms!$C$22*M18*M15,0)</f>
        <v>#N/A</v>
      </c>
      <c r="N24" s="76" t="e">
        <f>IF(N21&gt;0,Assms!$C$22*N18*N15,0)</f>
        <v>#N/A</v>
      </c>
      <c r="O24" s="76" t="e">
        <f>IF(O21&gt;0,Assms!$C$22*O18*O15,0)</f>
        <v>#N/A</v>
      </c>
      <c r="P24" s="76" t="e">
        <f>IF(P21&gt;0,Assms!$C$22*P18*P15,0)</f>
        <v>#N/A</v>
      </c>
      <c r="Q24" s="76" t="e">
        <f>IF(Q21&gt;0,Assms!$C$22*Q18*Q15,0)</f>
        <v>#N/A</v>
      </c>
      <c r="R24" s="76" t="e">
        <f>IF(R21&gt;0,Assms!$C$22*R18*R15,0)</f>
        <v>#N/A</v>
      </c>
      <c r="S24" s="76" t="e">
        <f>IF(S21&gt;0,Assms!$C$22*S18*S15,0)</f>
        <v>#N/A</v>
      </c>
      <c r="T24" s="76" t="e">
        <f>IF(T21&gt;0,Assms!$C$22*T18*T15,0)</f>
        <v>#N/A</v>
      </c>
      <c r="U24" s="76" t="e">
        <f>IF(U21&gt;0,Assms!$C$22*U18*U15,0)</f>
        <v>#N/A</v>
      </c>
      <c r="V24" s="76" t="e">
        <f>IF(V21&gt;0,Assms!$C$22*V18*V15,0)</f>
        <v>#N/A</v>
      </c>
      <c r="W24" s="76" t="e">
        <f>IF(W21&gt;0,Assms!$C$22*W18*W15,0)</f>
        <v>#N/A</v>
      </c>
      <c r="X24" s="76" t="e">
        <f>IF(X21&gt;0,Assms!$C$22*X18*X15,0)</f>
        <v>#N/A</v>
      </c>
      <c r="Y24" s="76">
        <f>IF(Y21&gt;0,Assms!$C$22*Y18*Y15,0)</f>
        <v>0</v>
      </c>
      <c r="Z24" s="76">
        <f>IF(Z21&gt;0,Assms!$C$22*Z18*Z15,0)</f>
        <v>0</v>
      </c>
      <c r="AA24" s="76">
        <f>IF(AA21&gt;0,Assms!$C$22*AA18*AA15,0)</f>
        <v>0</v>
      </c>
      <c r="AB24" s="76">
        <f>IF(AB21&gt;0,Assms!$C$22*AB18*AB15,0)</f>
        <v>0</v>
      </c>
      <c r="AC24" s="76">
        <f>IF(AC21&gt;0,Assms!$C$22*AC18*AC15,0)</f>
        <v>0</v>
      </c>
      <c r="AD24" s="76">
        <f>IF(AD21&gt;0,Assms!$C$22*AD18*AD15,0)</f>
        <v>0</v>
      </c>
      <c r="AE24" s="76">
        <f>IF(AE21&gt;0,Assms!$C$22*AE18*AE15,0)</f>
        <v>0</v>
      </c>
      <c r="AF24" s="76">
        <f>IF(AF21&gt;0,Assms!$C$22*AF18*AF15,0)</f>
        <v>0</v>
      </c>
      <c r="AG24" s="76">
        <f>IF(AG21&gt;0,Assms!$C$22*AG18*AG15,0)</f>
        <v>0</v>
      </c>
      <c r="AH24" s="76">
        <f>IF(AH21&gt;0,Assms!$C$22*AH18*AH15,0)</f>
        <v>0</v>
      </c>
      <c r="AI24" s="76">
        <f>IF(AI21&gt;0,Assms!$C$22*AI18*AI15,0)</f>
        <v>0</v>
      </c>
      <c r="AJ24" s="76">
        <f>IF(AJ21&gt;0,Assms!$C$22*AJ18*AJ15,0)</f>
        <v>0</v>
      </c>
      <c r="AK24" s="76">
        <f>IF(AK21&gt;0,Assms!$C$22*AK18*AK15,0)</f>
        <v>0</v>
      </c>
      <c r="AL24" s="76">
        <f>IF(AL21&gt;0,Assms!$C$22*AL18*AL15,0)</f>
        <v>0</v>
      </c>
      <c r="AM24" s="76">
        <f>IF(AM21&gt;0,Assms!$C$22*AM18*AM15,0)</f>
        <v>0</v>
      </c>
      <c r="AN24" s="76">
        <f>IF(AN21&gt;0,Assms!$C$22*AN18*AN15,0)</f>
        <v>0</v>
      </c>
      <c r="AO24" s="76">
        <f>IF(AO21&gt;0,Assms!$C$22*AO18*AO15,0)</f>
        <v>0</v>
      </c>
    </row>
    <row r="25" spans="1:41">
      <c r="A25" s="18" t="s">
        <v>479</v>
      </c>
      <c r="B25" s="11" t="e">
        <f>B21*B16*B17</f>
        <v>#N/A</v>
      </c>
      <c r="C25" s="11" t="e">
        <f t="shared" ref="C25:AO25" si="3">C21*C16*C17</f>
        <v>#N/A</v>
      </c>
      <c r="D25" s="11" t="e">
        <f t="shared" si="3"/>
        <v>#N/A</v>
      </c>
      <c r="E25" s="11" t="e">
        <f t="shared" si="3"/>
        <v>#N/A</v>
      </c>
      <c r="F25" s="11" t="e">
        <f t="shared" si="3"/>
        <v>#N/A</v>
      </c>
      <c r="G25" s="11" t="e">
        <f t="shared" si="3"/>
        <v>#N/A</v>
      </c>
      <c r="H25" s="11" t="e">
        <f t="shared" si="3"/>
        <v>#N/A</v>
      </c>
      <c r="I25" s="11" t="e">
        <f t="shared" si="3"/>
        <v>#N/A</v>
      </c>
      <c r="J25" s="11" t="e">
        <f t="shared" si="3"/>
        <v>#N/A</v>
      </c>
      <c r="K25" s="11" t="e">
        <f t="shared" si="3"/>
        <v>#N/A</v>
      </c>
      <c r="L25" s="11" t="e">
        <f t="shared" si="3"/>
        <v>#N/A</v>
      </c>
      <c r="M25" s="11" t="e">
        <f t="shared" si="3"/>
        <v>#N/A</v>
      </c>
      <c r="N25" s="11" t="e">
        <f t="shared" si="3"/>
        <v>#N/A</v>
      </c>
      <c r="O25" s="11" t="e">
        <f t="shared" si="3"/>
        <v>#N/A</v>
      </c>
      <c r="P25" s="11" t="e">
        <f t="shared" si="3"/>
        <v>#N/A</v>
      </c>
      <c r="Q25" s="11" t="e">
        <f t="shared" si="3"/>
        <v>#N/A</v>
      </c>
      <c r="R25" s="11" t="e">
        <f t="shared" si="3"/>
        <v>#N/A</v>
      </c>
      <c r="S25" s="11" t="e">
        <f t="shared" si="3"/>
        <v>#N/A</v>
      </c>
      <c r="T25" s="11" t="e">
        <f t="shared" si="3"/>
        <v>#N/A</v>
      </c>
      <c r="U25" s="11" t="e">
        <f t="shared" si="3"/>
        <v>#N/A</v>
      </c>
      <c r="V25" s="11" t="e">
        <f t="shared" si="3"/>
        <v>#N/A</v>
      </c>
      <c r="W25" s="11" t="e">
        <f t="shared" si="3"/>
        <v>#N/A</v>
      </c>
      <c r="X25" s="11" t="e">
        <f t="shared" si="3"/>
        <v>#N/A</v>
      </c>
      <c r="Y25" s="11" t="e">
        <f t="shared" si="3"/>
        <v>#N/A</v>
      </c>
      <c r="Z25" s="11" t="e">
        <f t="shared" si="3"/>
        <v>#N/A</v>
      </c>
      <c r="AA25" s="11" t="e">
        <f t="shared" si="3"/>
        <v>#N/A</v>
      </c>
      <c r="AB25" s="11" t="e">
        <f t="shared" si="3"/>
        <v>#N/A</v>
      </c>
      <c r="AC25" s="11" t="e">
        <f t="shared" si="3"/>
        <v>#N/A</v>
      </c>
      <c r="AD25" s="11" t="e">
        <f t="shared" si="3"/>
        <v>#N/A</v>
      </c>
      <c r="AE25" s="11" t="e">
        <f t="shared" si="3"/>
        <v>#N/A</v>
      </c>
      <c r="AF25" s="11" t="e">
        <f t="shared" si="3"/>
        <v>#N/A</v>
      </c>
      <c r="AG25" s="11" t="e">
        <f t="shared" si="3"/>
        <v>#N/A</v>
      </c>
      <c r="AH25" s="11" t="e">
        <f t="shared" si="3"/>
        <v>#N/A</v>
      </c>
      <c r="AI25" s="11" t="e">
        <f t="shared" si="3"/>
        <v>#N/A</v>
      </c>
      <c r="AJ25" s="11" t="e">
        <f t="shared" si="3"/>
        <v>#N/A</v>
      </c>
      <c r="AK25" s="11" t="e">
        <f t="shared" si="3"/>
        <v>#N/A</v>
      </c>
      <c r="AL25" s="11" t="e">
        <f t="shared" si="3"/>
        <v>#N/A</v>
      </c>
      <c r="AM25" s="11" t="e">
        <f t="shared" si="3"/>
        <v>#N/A</v>
      </c>
      <c r="AN25" s="11" t="e">
        <f t="shared" si="3"/>
        <v>#N/A</v>
      </c>
      <c r="AO25" s="11" t="e">
        <f t="shared" si="3"/>
        <v>#N/A</v>
      </c>
    </row>
    <row r="26" spans="1:41">
      <c r="A26" s="1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spans="1:41">
      <c r="A27" s="18" t="s">
        <v>36</v>
      </c>
      <c r="B27" s="17" t="e">
        <f t="shared" ref="B27:AO27" si="4">$F$2*B11*B12</f>
        <v>#N/A</v>
      </c>
      <c r="C27" s="11" t="e">
        <f t="shared" si="4"/>
        <v>#N/A</v>
      </c>
      <c r="D27" s="11" t="e">
        <f t="shared" si="4"/>
        <v>#N/A</v>
      </c>
      <c r="E27" s="11" t="e">
        <f t="shared" si="4"/>
        <v>#N/A</v>
      </c>
      <c r="F27" s="11" t="e">
        <f t="shared" si="4"/>
        <v>#N/A</v>
      </c>
      <c r="G27" s="11" t="e">
        <f t="shared" si="4"/>
        <v>#N/A</v>
      </c>
      <c r="H27" s="11" t="e">
        <f t="shared" si="4"/>
        <v>#N/A</v>
      </c>
      <c r="I27" s="11" t="e">
        <f t="shared" si="4"/>
        <v>#N/A</v>
      </c>
      <c r="J27" s="11" t="e">
        <f t="shared" si="4"/>
        <v>#N/A</v>
      </c>
      <c r="K27" s="11" t="e">
        <f t="shared" si="4"/>
        <v>#N/A</v>
      </c>
      <c r="L27" s="11" t="e">
        <f t="shared" si="4"/>
        <v>#N/A</v>
      </c>
      <c r="M27" s="11" t="e">
        <f t="shared" si="4"/>
        <v>#N/A</v>
      </c>
      <c r="N27" s="11" t="e">
        <f t="shared" si="4"/>
        <v>#N/A</v>
      </c>
      <c r="O27" s="11" t="e">
        <f t="shared" si="4"/>
        <v>#N/A</v>
      </c>
      <c r="P27" s="11" t="e">
        <f t="shared" si="4"/>
        <v>#N/A</v>
      </c>
      <c r="Q27" s="11" t="e">
        <f t="shared" si="4"/>
        <v>#N/A</v>
      </c>
      <c r="R27" s="11" t="e">
        <f t="shared" si="4"/>
        <v>#N/A</v>
      </c>
      <c r="S27" s="11" t="e">
        <f t="shared" si="4"/>
        <v>#N/A</v>
      </c>
      <c r="T27" s="11" t="e">
        <f t="shared" si="4"/>
        <v>#N/A</v>
      </c>
      <c r="U27" s="11" t="e">
        <f t="shared" si="4"/>
        <v>#N/A</v>
      </c>
      <c r="V27" s="11" t="e">
        <f t="shared" si="4"/>
        <v>#N/A</v>
      </c>
      <c r="W27" s="11" t="e">
        <f t="shared" si="4"/>
        <v>#N/A</v>
      </c>
      <c r="X27" s="11" t="e">
        <f t="shared" si="4"/>
        <v>#N/A</v>
      </c>
      <c r="Y27" s="11" t="e">
        <f t="shared" si="4"/>
        <v>#N/A</v>
      </c>
      <c r="Z27" s="11" t="e">
        <f t="shared" si="4"/>
        <v>#N/A</v>
      </c>
      <c r="AA27" s="11" t="e">
        <f t="shared" si="4"/>
        <v>#N/A</v>
      </c>
      <c r="AB27" s="11" t="e">
        <f t="shared" si="4"/>
        <v>#N/A</v>
      </c>
      <c r="AC27" s="11" t="e">
        <f t="shared" si="4"/>
        <v>#N/A</v>
      </c>
      <c r="AD27" s="11" t="e">
        <f t="shared" si="4"/>
        <v>#N/A</v>
      </c>
      <c r="AE27" s="11" t="e">
        <f t="shared" si="4"/>
        <v>#N/A</v>
      </c>
      <c r="AF27" s="11" t="e">
        <f t="shared" si="4"/>
        <v>#N/A</v>
      </c>
      <c r="AG27" s="11" t="e">
        <f t="shared" si="4"/>
        <v>#N/A</v>
      </c>
      <c r="AH27" s="11" t="e">
        <f t="shared" si="4"/>
        <v>#N/A</v>
      </c>
      <c r="AI27" s="11" t="e">
        <f t="shared" si="4"/>
        <v>#N/A</v>
      </c>
      <c r="AJ27" s="11" t="e">
        <f t="shared" si="4"/>
        <v>#N/A</v>
      </c>
      <c r="AK27" s="11" t="e">
        <f t="shared" si="4"/>
        <v>#N/A</v>
      </c>
      <c r="AL27" s="11" t="e">
        <f t="shared" si="4"/>
        <v>#N/A</v>
      </c>
      <c r="AM27" s="11" t="e">
        <f t="shared" si="4"/>
        <v>#N/A</v>
      </c>
      <c r="AN27" s="11" t="e">
        <f t="shared" si="4"/>
        <v>#N/A</v>
      </c>
      <c r="AO27" s="11" t="e">
        <f t="shared" si="4"/>
        <v>#N/A</v>
      </c>
    </row>
    <row r="28" spans="1:41">
      <c r="A28" s="2" t="s">
        <v>100</v>
      </c>
      <c r="B28" s="17" t="e">
        <f t="shared" ref="B28:AO28" si="5">B27*B15</f>
        <v>#N/A</v>
      </c>
      <c r="C28" s="11" t="e">
        <f t="shared" si="5"/>
        <v>#N/A</v>
      </c>
      <c r="D28" s="11" t="e">
        <f t="shared" si="5"/>
        <v>#N/A</v>
      </c>
      <c r="E28" s="11" t="e">
        <f t="shared" si="5"/>
        <v>#N/A</v>
      </c>
      <c r="F28" s="11" t="e">
        <f t="shared" si="5"/>
        <v>#N/A</v>
      </c>
      <c r="G28" s="11" t="e">
        <f t="shared" si="5"/>
        <v>#N/A</v>
      </c>
      <c r="H28" s="11" t="e">
        <f t="shared" si="5"/>
        <v>#N/A</v>
      </c>
      <c r="I28" s="11" t="e">
        <f t="shared" si="5"/>
        <v>#N/A</v>
      </c>
      <c r="J28" s="11" t="e">
        <f t="shared" si="5"/>
        <v>#N/A</v>
      </c>
      <c r="K28" s="11" t="e">
        <f t="shared" si="5"/>
        <v>#N/A</v>
      </c>
      <c r="L28" s="11" t="e">
        <f t="shared" si="5"/>
        <v>#N/A</v>
      </c>
      <c r="M28" s="11" t="e">
        <f t="shared" si="5"/>
        <v>#N/A</v>
      </c>
      <c r="N28" s="11" t="e">
        <f t="shared" si="5"/>
        <v>#N/A</v>
      </c>
      <c r="O28" s="11" t="e">
        <f t="shared" si="5"/>
        <v>#N/A</v>
      </c>
      <c r="P28" s="11" t="e">
        <f t="shared" si="5"/>
        <v>#N/A</v>
      </c>
      <c r="Q28" s="11" t="e">
        <f t="shared" si="5"/>
        <v>#N/A</v>
      </c>
      <c r="R28" s="11" t="e">
        <f t="shared" si="5"/>
        <v>#N/A</v>
      </c>
      <c r="S28" s="11" t="e">
        <f t="shared" si="5"/>
        <v>#N/A</v>
      </c>
      <c r="T28" s="11" t="e">
        <f t="shared" si="5"/>
        <v>#N/A</v>
      </c>
      <c r="U28" s="11" t="e">
        <f t="shared" si="5"/>
        <v>#N/A</v>
      </c>
      <c r="V28" s="11" t="e">
        <f t="shared" si="5"/>
        <v>#N/A</v>
      </c>
      <c r="W28" s="11" t="e">
        <f t="shared" si="5"/>
        <v>#N/A</v>
      </c>
      <c r="X28" s="11" t="e">
        <f t="shared" si="5"/>
        <v>#N/A</v>
      </c>
      <c r="Y28" s="11" t="e">
        <f t="shared" si="5"/>
        <v>#N/A</v>
      </c>
      <c r="Z28" s="11" t="e">
        <f t="shared" si="5"/>
        <v>#N/A</v>
      </c>
      <c r="AA28" s="11" t="e">
        <f t="shared" si="5"/>
        <v>#N/A</v>
      </c>
      <c r="AB28" s="11" t="e">
        <f t="shared" si="5"/>
        <v>#N/A</v>
      </c>
      <c r="AC28" s="11" t="e">
        <f t="shared" si="5"/>
        <v>#N/A</v>
      </c>
      <c r="AD28" s="11" t="e">
        <f t="shared" si="5"/>
        <v>#N/A</v>
      </c>
      <c r="AE28" s="11" t="e">
        <f t="shared" si="5"/>
        <v>#N/A</v>
      </c>
      <c r="AF28" s="11" t="e">
        <f t="shared" si="5"/>
        <v>#N/A</v>
      </c>
      <c r="AG28" s="11" t="e">
        <f t="shared" si="5"/>
        <v>#N/A</v>
      </c>
      <c r="AH28" s="11" t="e">
        <f t="shared" si="5"/>
        <v>#N/A</v>
      </c>
      <c r="AI28" s="11" t="e">
        <f t="shared" si="5"/>
        <v>#N/A</v>
      </c>
      <c r="AJ28" s="11" t="e">
        <f t="shared" si="5"/>
        <v>#N/A</v>
      </c>
      <c r="AK28" s="11" t="e">
        <f t="shared" si="5"/>
        <v>#N/A</v>
      </c>
      <c r="AL28" s="11" t="e">
        <f t="shared" si="5"/>
        <v>#N/A</v>
      </c>
      <c r="AM28" s="11" t="e">
        <f t="shared" si="5"/>
        <v>#N/A</v>
      </c>
      <c r="AN28" s="11" t="e">
        <f t="shared" si="5"/>
        <v>#N/A</v>
      </c>
      <c r="AO28" s="11" t="e">
        <f t="shared" si="5"/>
        <v>#N/A</v>
      </c>
    </row>
    <row r="29" spans="1:41">
      <c r="A29" s="18" t="s">
        <v>21</v>
      </c>
      <c r="B29" s="11" t="e">
        <f t="shared" ref="B29:AO29" si="6">B21*B13</f>
        <v>#N/A</v>
      </c>
      <c r="C29" s="11" t="e">
        <f t="shared" si="6"/>
        <v>#N/A</v>
      </c>
      <c r="D29" s="11" t="e">
        <f t="shared" si="6"/>
        <v>#N/A</v>
      </c>
      <c r="E29" s="11" t="e">
        <f t="shared" si="6"/>
        <v>#N/A</v>
      </c>
      <c r="F29" s="11" t="e">
        <f t="shared" si="6"/>
        <v>#N/A</v>
      </c>
      <c r="G29" s="11" t="e">
        <f t="shared" si="6"/>
        <v>#N/A</v>
      </c>
      <c r="H29" s="11" t="e">
        <f t="shared" si="6"/>
        <v>#N/A</v>
      </c>
      <c r="I29" s="11" t="e">
        <f t="shared" si="6"/>
        <v>#N/A</v>
      </c>
      <c r="J29" s="11" t="e">
        <f t="shared" si="6"/>
        <v>#N/A</v>
      </c>
      <c r="K29" s="11" t="e">
        <f t="shared" si="6"/>
        <v>#N/A</v>
      </c>
      <c r="L29" s="11" t="e">
        <f t="shared" si="6"/>
        <v>#N/A</v>
      </c>
      <c r="M29" s="11" t="e">
        <f t="shared" si="6"/>
        <v>#N/A</v>
      </c>
      <c r="N29" s="11" t="e">
        <f t="shared" si="6"/>
        <v>#N/A</v>
      </c>
      <c r="O29" s="11" t="e">
        <f t="shared" si="6"/>
        <v>#N/A</v>
      </c>
      <c r="P29" s="11" t="e">
        <f t="shared" si="6"/>
        <v>#N/A</v>
      </c>
      <c r="Q29" s="11" t="e">
        <f t="shared" si="6"/>
        <v>#N/A</v>
      </c>
      <c r="R29" s="11" t="e">
        <f t="shared" si="6"/>
        <v>#N/A</v>
      </c>
      <c r="S29" s="11" t="e">
        <f t="shared" si="6"/>
        <v>#N/A</v>
      </c>
      <c r="T29" s="11" t="e">
        <f t="shared" si="6"/>
        <v>#N/A</v>
      </c>
      <c r="U29" s="11" t="e">
        <f t="shared" si="6"/>
        <v>#N/A</v>
      </c>
      <c r="V29" s="11" t="e">
        <f t="shared" si="6"/>
        <v>#N/A</v>
      </c>
      <c r="W29" s="11" t="e">
        <f t="shared" si="6"/>
        <v>#N/A</v>
      </c>
      <c r="X29" s="11" t="e">
        <f t="shared" si="6"/>
        <v>#N/A</v>
      </c>
      <c r="Y29" s="11" t="e">
        <f t="shared" si="6"/>
        <v>#N/A</v>
      </c>
      <c r="Z29" s="11" t="e">
        <f t="shared" si="6"/>
        <v>#N/A</v>
      </c>
      <c r="AA29" s="11" t="e">
        <f t="shared" si="6"/>
        <v>#N/A</v>
      </c>
      <c r="AB29" s="11" t="e">
        <f t="shared" si="6"/>
        <v>#N/A</v>
      </c>
      <c r="AC29" s="11" t="e">
        <f t="shared" si="6"/>
        <v>#N/A</v>
      </c>
      <c r="AD29" s="11" t="e">
        <f t="shared" si="6"/>
        <v>#N/A</v>
      </c>
      <c r="AE29" s="11" t="e">
        <f t="shared" si="6"/>
        <v>#N/A</v>
      </c>
      <c r="AF29" s="11" t="e">
        <f t="shared" si="6"/>
        <v>#N/A</v>
      </c>
      <c r="AG29" s="11" t="e">
        <f t="shared" si="6"/>
        <v>#N/A</v>
      </c>
      <c r="AH29" s="11" t="e">
        <f t="shared" si="6"/>
        <v>#N/A</v>
      </c>
      <c r="AI29" s="11" t="e">
        <f t="shared" si="6"/>
        <v>#N/A</v>
      </c>
      <c r="AJ29" s="11" t="e">
        <f t="shared" si="6"/>
        <v>#N/A</v>
      </c>
      <c r="AK29" s="11" t="e">
        <f t="shared" si="6"/>
        <v>#N/A</v>
      </c>
      <c r="AL29" s="11" t="e">
        <f t="shared" si="6"/>
        <v>#N/A</v>
      </c>
      <c r="AM29" s="11" t="e">
        <f t="shared" si="6"/>
        <v>#N/A</v>
      </c>
      <c r="AN29" s="11" t="e">
        <f t="shared" si="6"/>
        <v>#N/A</v>
      </c>
      <c r="AO29" s="11" t="e">
        <f t="shared" si="6"/>
        <v>#N/A</v>
      </c>
    </row>
    <row r="30" spans="1:41">
      <c r="A30" s="18" t="s">
        <v>101</v>
      </c>
      <c r="B30" s="11" t="e">
        <f>B29*B15</f>
        <v>#N/A</v>
      </c>
      <c r="C30" s="11" t="e">
        <f t="shared" ref="C30:AO30" si="7">C29*C15</f>
        <v>#N/A</v>
      </c>
      <c r="D30" s="11" t="e">
        <f t="shared" si="7"/>
        <v>#N/A</v>
      </c>
      <c r="E30" s="11" t="e">
        <f t="shared" si="7"/>
        <v>#N/A</v>
      </c>
      <c r="F30" s="11" t="e">
        <f t="shared" si="7"/>
        <v>#N/A</v>
      </c>
      <c r="G30" s="11" t="e">
        <f t="shared" si="7"/>
        <v>#N/A</v>
      </c>
      <c r="H30" s="11" t="e">
        <f t="shared" si="7"/>
        <v>#N/A</v>
      </c>
      <c r="I30" s="11" t="e">
        <f t="shared" si="7"/>
        <v>#N/A</v>
      </c>
      <c r="J30" s="11" t="e">
        <f t="shared" si="7"/>
        <v>#N/A</v>
      </c>
      <c r="K30" s="11" t="e">
        <f t="shared" si="7"/>
        <v>#N/A</v>
      </c>
      <c r="L30" s="11" t="e">
        <f t="shared" si="7"/>
        <v>#N/A</v>
      </c>
      <c r="M30" s="11" t="e">
        <f t="shared" si="7"/>
        <v>#N/A</v>
      </c>
      <c r="N30" s="11" t="e">
        <f t="shared" si="7"/>
        <v>#N/A</v>
      </c>
      <c r="O30" s="11" t="e">
        <f t="shared" si="7"/>
        <v>#N/A</v>
      </c>
      <c r="P30" s="11" t="e">
        <f t="shared" si="7"/>
        <v>#N/A</v>
      </c>
      <c r="Q30" s="11" t="e">
        <f t="shared" si="7"/>
        <v>#N/A</v>
      </c>
      <c r="R30" s="11" t="e">
        <f t="shared" si="7"/>
        <v>#N/A</v>
      </c>
      <c r="S30" s="11" t="e">
        <f t="shared" si="7"/>
        <v>#N/A</v>
      </c>
      <c r="T30" s="11" t="e">
        <f t="shared" si="7"/>
        <v>#N/A</v>
      </c>
      <c r="U30" s="11" t="e">
        <f t="shared" si="7"/>
        <v>#N/A</v>
      </c>
      <c r="V30" s="11" t="e">
        <f t="shared" si="7"/>
        <v>#N/A</v>
      </c>
      <c r="W30" s="11" t="e">
        <f t="shared" si="7"/>
        <v>#N/A</v>
      </c>
      <c r="X30" s="11" t="e">
        <f t="shared" si="7"/>
        <v>#N/A</v>
      </c>
      <c r="Y30" s="11" t="e">
        <f t="shared" si="7"/>
        <v>#N/A</v>
      </c>
      <c r="Z30" s="11" t="e">
        <f t="shared" si="7"/>
        <v>#N/A</v>
      </c>
      <c r="AA30" s="11" t="e">
        <f t="shared" si="7"/>
        <v>#N/A</v>
      </c>
      <c r="AB30" s="11" t="e">
        <f t="shared" si="7"/>
        <v>#N/A</v>
      </c>
      <c r="AC30" s="11" t="e">
        <f t="shared" si="7"/>
        <v>#N/A</v>
      </c>
      <c r="AD30" s="11" t="e">
        <f t="shared" si="7"/>
        <v>#N/A</v>
      </c>
      <c r="AE30" s="11" t="e">
        <f t="shared" si="7"/>
        <v>#N/A</v>
      </c>
      <c r="AF30" s="11" t="e">
        <f t="shared" si="7"/>
        <v>#N/A</v>
      </c>
      <c r="AG30" s="11" t="e">
        <f t="shared" si="7"/>
        <v>#N/A</v>
      </c>
      <c r="AH30" s="11" t="e">
        <f t="shared" si="7"/>
        <v>#N/A</v>
      </c>
      <c r="AI30" s="11" t="e">
        <f t="shared" si="7"/>
        <v>#N/A</v>
      </c>
      <c r="AJ30" s="11" t="e">
        <f t="shared" si="7"/>
        <v>#N/A</v>
      </c>
      <c r="AK30" s="11" t="e">
        <f t="shared" si="7"/>
        <v>#N/A</v>
      </c>
      <c r="AL30" s="11" t="e">
        <f t="shared" si="7"/>
        <v>#N/A</v>
      </c>
      <c r="AM30" s="11" t="e">
        <f t="shared" si="7"/>
        <v>#N/A</v>
      </c>
      <c r="AN30" s="11" t="e">
        <f t="shared" si="7"/>
        <v>#N/A</v>
      </c>
      <c r="AO30" s="11" t="e">
        <f t="shared" si="7"/>
        <v>#N/A</v>
      </c>
    </row>
    <row r="31" spans="1:41">
      <c r="A31" s="18" t="s">
        <v>38</v>
      </c>
      <c r="B31" s="11" t="e">
        <f t="shared" ref="B31:AO31" si="8">$F$5*B27</f>
        <v>#N/A</v>
      </c>
      <c r="C31" s="11" t="e">
        <f t="shared" si="8"/>
        <v>#N/A</v>
      </c>
      <c r="D31" s="11" t="e">
        <f t="shared" si="8"/>
        <v>#N/A</v>
      </c>
      <c r="E31" s="11" t="e">
        <f t="shared" si="8"/>
        <v>#N/A</v>
      </c>
      <c r="F31" s="11" t="e">
        <f t="shared" si="8"/>
        <v>#N/A</v>
      </c>
      <c r="G31" s="11" t="e">
        <f t="shared" si="8"/>
        <v>#N/A</v>
      </c>
      <c r="H31" s="11" t="e">
        <f t="shared" si="8"/>
        <v>#N/A</v>
      </c>
      <c r="I31" s="11" t="e">
        <f t="shared" si="8"/>
        <v>#N/A</v>
      </c>
      <c r="J31" s="11" t="e">
        <f t="shared" si="8"/>
        <v>#N/A</v>
      </c>
      <c r="K31" s="11" t="e">
        <f t="shared" si="8"/>
        <v>#N/A</v>
      </c>
      <c r="L31" s="11" t="e">
        <f t="shared" si="8"/>
        <v>#N/A</v>
      </c>
      <c r="M31" s="11" t="e">
        <f t="shared" si="8"/>
        <v>#N/A</v>
      </c>
      <c r="N31" s="11" t="e">
        <f t="shared" si="8"/>
        <v>#N/A</v>
      </c>
      <c r="O31" s="11" t="e">
        <f t="shared" si="8"/>
        <v>#N/A</v>
      </c>
      <c r="P31" s="11" t="e">
        <f t="shared" si="8"/>
        <v>#N/A</v>
      </c>
      <c r="Q31" s="11" t="e">
        <f t="shared" si="8"/>
        <v>#N/A</v>
      </c>
      <c r="R31" s="11" t="e">
        <f t="shared" si="8"/>
        <v>#N/A</v>
      </c>
      <c r="S31" s="11" t="e">
        <f t="shared" si="8"/>
        <v>#N/A</v>
      </c>
      <c r="T31" s="11" t="e">
        <f t="shared" si="8"/>
        <v>#N/A</v>
      </c>
      <c r="U31" s="11" t="e">
        <f t="shared" si="8"/>
        <v>#N/A</v>
      </c>
      <c r="V31" s="11" t="e">
        <f t="shared" si="8"/>
        <v>#N/A</v>
      </c>
      <c r="W31" s="11" t="e">
        <f t="shared" si="8"/>
        <v>#N/A</v>
      </c>
      <c r="X31" s="11" t="e">
        <f t="shared" si="8"/>
        <v>#N/A</v>
      </c>
      <c r="Y31" s="11" t="e">
        <f t="shared" si="8"/>
        <v>#N/A</v>
      </c>
      <c r="Z31" s="11" t="e">
        <f t="shared" si="8"/>
        <v>#N/A</v>
      </c>
      <c r="AA31" s="11" t="e">
        <f t="shared" si="8"/>
        <v>#N/A</v>
      </c>
      <c r="AB31" s="11" t="e">
        <f t="shared" si="8"/>
        <v>#N/A</v>
      </c>
      <c r="AC31" s="11" t="e">
        <f t="shared" si="8"/>
        <v>#N/A</v>
      </c>
      <c r="AD31" s="11" t="e">
        <f t="shared" si="8"/>
        <v>#N/A</v>
      </c>
      <c r="AE31" s="11" t="e">
        <f t="shared" si="8"/>
        <v>#N/A</v>
      </c>
      <c r="AF31" s="11" t="e">
        <f t="shared" si="8"/>
        <v>#N/A</v>
      </c>
      <c r="AG31" s="11" t="e">
        <f t="shared" si="8"/>
        <v>#N/A</v>
      </c>
      <c r="AH31" s="11" t="e">
        <f t="shared" si="8"/>
        <v>#N/A</v>
      </c>
      <c r="AI31" s="11" t="e">
        <f t="shared" si="8"/>
        <v>#N/A</v>
      </c>
      <c r="AJ31" s="11" t="e">
        <f t="shared" si="8"/>
        <v>#N/A</v>
      </c>
      <c r="AK31" s="11" t="e">
        <f t="shared" si="8"/>
        <v>#N/A</v>
      </c>
      <c r="AL31" s="11" t="e">
        <f t="shared" si="8"/>
        <v>#N/A</v>
      </c>
      <c r="AM31" s="11" t="e">
        <f t="shared" si="8"/>
        <v>#N/A</v>
      </c>
      <c r="AN31" s="11" t="e">
        <f t="shared" si="8"/>
        <v>#N/A</v>
      </c>
      <c r="AO31" s="11" t="e">
        <f t="shared" si="8"/>
        <v>#N/A</v>
      </c>
    </row>
    <row r="32" spans="1:41">
      <c r="A32" s="18" t="s">
        <v>102</v>
      </c>
      <c r="B32" s="11" t="e">
        <f t="shared" ref="B32:AO32" si="9">B31*B15</f>
        <v>#N/A</v>
      </c>
      <c r="C32" s="11" t="e">
        <f t="shared" si="9"/>
        <v>#N/A</v>
      </c>
      <c r="D32" s="11" t="e">
        <f t="shared" si="9"/>
        <v>#N/A</v>
      </c>
      <c r="E32" s="11" t="e">
        <f t="shared" si="9"/>
        <v>#N/A</v>
      </c>
      <c r="F32" s="11" t="e">
        <f t="shared" si="9"/>
        <v>#N/A</v>
      </c>
      <c r="G32" s="11" t="e">
        <f t="shared" si="9"/>
        <v>#N/A</v>
      </c>
      <c r="H32" s="11" t="e">
        <f t="shared" si="9"/>
        <v>#N/A</v>
      </c>
      <c r="I32" s="11" t="e">
        <f t="shared" si="9"/>
        <v>#N/A</v>
      </c>
      <c r="J32" s="11" t="e">
        <f t="shared" si="9"/>
        <v>#N/A</v>
      </c>
      <c r="K32" s="11" t="e">
        <f t="shared" si="9"/>
        <v>#N/A</v>
      </c>
      <c r="L32" s="11" t="e">
        <f t="shared" si="9"/>
        <v>#N/A</v>
      </c>
      <c r="M32" s="11" t="e">
        <f t="shared" si="9"/>
        <v>#N/A</v>
      </c>
      <c r="N32" s="11" t="e">
        <f t="shared" si="9"/>
        <v>#N/A</v>
      </c>
      <c r="O32" s="11" t="e">
        <f t="shared" si="9"/>
        <v>#N/A</v>
      </c>
      <c r="P32" s="11" t="e">
        <f t="shared" si="9"/>
        <v>#N/A</v>
      </c>
      <c r="Q32" s="11" t="e">
        <f t="shared" si="9"/>
        <v>#N/A</v>
      </c>
      <c r="R32" s="11" t="e">
        <f t="shared" si="9"/>
        <v>#N/A</v>
      </c>
      <c r="S32" s="11" t="e">
        <f t="shared" si="9"/>
        <v>#N/A</v>
      </c>
      <c r="T32" s="11" t="e">
        <f t="shared" si="9"/>
        <v>#N/A</v>
      </c>
      <c r="U32" s="11" t="e">
        <f t="shared" si="9"/>
        <v>#N/A</v>
      </c>
      <c r="V32" s="11" t="e">
        <f t="shared" si="9"/>
        <v>#N/A</v>
      </c>
      <c r="W32" s="11" t="e">
        <f t="shared" si="9"/>
        <v>#N/A</v>
      </c>
      <c r="X32" s="11" t="e">
        <f t="shared" si="9"/>
        <v>#N/A</v>
      </c>
      <c r="Y32" s="11" t="e">
        <f t="shared" si="9"/>
        <v>#N/A</v>
      </c>
      <c r="Z32" s="11" t="e">
        <f t="shared" si="9"/>
        <v>#N/A</v>
      </c>
      <c r="AA32" s="11" t="e">
        <f t="shared" si="9"/>
        <v>#N/A</v>
      </c>
      <c r="AB32" s="11" t="e">
        <f t="shared" si="9"/>
        <v>#N/A</v>
      </c>
      <c r="AC32" s="11" t="e">
        <f t="shared" si="9"/>
        <v>#N/A</v>
      </c>
      <c r="AD32" s="11" t="e">
        <f t="shared" si="9"/>
        <v>#N/A</v>
      </c>
      <c r="AE32" s="11" t="e">
        <f t="shared" si="9"/>
        <v>#N/A</v>
      </c>
      <c r="AF32" s="11" t="e">
        <f t="shared" si="9"/>
        <v>#N/A</v>
      </c>
      <c r="AG32" s="11" t="e">
        <f t="shared" si="9"/>
        <v>#N/A</v>
      </c>
      <c r="AH32" s="11" t="e">
        <f t="shared" si="9"/>
        <v>#N/A</v>
      </c>
      <c r="AI32" s="11" t="e">
        <f t="shared" si="9"/>
        <v>#N/A</v>
      </c>
      <c r="AJ32" s="11" t="e">
        <f t="shared" si="9"/>
        <v>#N/A</v>
      </c>
      <c r="AK32" s="11" t="e">
        <f t="shared" si="9"/>
        <v>#N/A</v>
      </c>
      <c r="AL32" s="11" t="e">
        <f t="shared" si="9"/>
        <v>#N/A</v>
      </c>
      <c r="AM32" s="11" t="e">
        <f t="shared" si="9"/>
        <v>#N/A</v>
      </c>
      <c r="AN32" s="11" t="e">
        <f t="shared" si="9"/>
        <v>#N/A</v>
      </c>
      <c r="AO32" s="11" t="e">
        <f t="shared" si="9"/>
        <v>#N/A</v>
      </c>
    </row>
    <row r="33" spans="1:41">
      <c r="B33" s="2"/>
      <c r="C33" s="17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spans="1:41">
      <c r="A34" s="123" t="s">
        <v>454</v>
      </c>
      <c r="B34" s="2"/>
      <c r="C34" s="1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  <row r="35" spans="1:41">
      <c r="A35" s="18" t="s">
        <v>98</v>
      </c>
      <c r="B35" s="14" t="e">
        <f>NPV($B$3,B30:$AO30)</f>
        <v>#N/A</v>
      </c>
      <c r="C35" s="14" t="e">
        <f t="shared" ref="C35:AO35" si="10">((B35*(1+$B$3)-B29)/(1-B13-B14))*C12</f>
        <v>#N/A</v>
      </c>
      <c r="D35" s="14" t="e">
        <f t="shared" si="10"/>
        <v>#N/A</v>
      </c>
      <c r="E35" s="14" t="e">
        <f t="shared" si="10"/>
        <v>#N/A</v>
      </c>
      <c r="F35" s="14" t="e">
        <f t="shared" si="10"/>
        <v>#N/A</v>
      </c>
      <c r="G35" s="14" t="e">
        <f t="shared" si="10"/>
        <v>#N/A</v>
      </c>
      <c r="H35" s="14" t="e">
        <f t="shared" si="10"/>
        <v>#N/A</v>
      </c>
      <c r="I35" s="14" t="e">
        <f t="shared" si="10"/>
        <v>#N/A</v>
      </c>
      <c r="J35" s="14" t="e">
        <f t="shared" si="10"/>
        <v>#N/A</v>
      </c>
      <c r="K35" s="14" t="e">
        <f t="shared" si="10"/>
        <v>#N/A</v>
      </c>
      <c r="L35" s="14" t="e">
        <f t="shared" si="10"/>
        <v>#N/A</v>
      </c>
      <c r="M35" s="14" t="e">
        <f t="shared" si="10"/>
        <v>#N/A</v>
      </c>
      <c r="N35" s="14" t="e">
        <f t="shared" si="10"/>
        <v>#N/A</v>
      </c>
      <c r="O35" s="14" t="e">
        <f t="shared" si="10"/>
        <v>#N/A</v>
      </c>
      <c r="P35" s="14" t="e">
        <f t="shared" si="10"/>
        <v>#N/A</v>
      </c>
      <c r="Q35" s="14" t="e">
        <f t="shared" si="10"/>
        <v>#N/A</v>
      </c>
      <c r="R35" s="14" t="e">
        <f t="shared" si="10"/>
        <v>#N/A</v>
      </c>
      <c r="S35" s="14" t="e">
        <f t="shared" si="10"/>
        <v>#N/A</v>
      </c>
      <c r="T35" s="14" t="e">
        <f t="shared" si="10"/>
        <v>#N/A</v>
      </c>
      <c r="U35" s="14" t="e">
        <f t="shared" si="10"/>
        <v>#N/A</v>
      </c>
      <c r="V35" s="14" t="e">
        <f t="shared" si="10"/>
        <v>#N/A</v>
      </c>
      <c r="W35" s="14" t="e">
        <f t="shared" si="10"/>
        <v>#N/A</v>
      </c>
      <c r="X35" s="14" t="e">
        <f t="shared" si="10"/>
        <v>#N/A</v>
      </c>
      <c r="Y35" s="14" t="e">
        <f t="shared" si="10"/>
        <v>#N/A</v>
      </c>
      <c r="Z35" s="14" t="e">
        <f t="shared" si="10"/>
        <v>#N/A</v>
      </c>
      <c r="AA35" s="14" t="e">
        <f t="shared" si="10"/>
        <v>#N/A</v>
      </c>
      <c r="AB35" s="14" t="e">
        <f t="shared" si="10"/>
        <v>#N/A</v>
      </c>
      <c r="AC35" s="14" t="e">
        <f t="shared" si="10"/>
        <v>#N/A</v>
      </c>
      <c r="AD35" s="14" t="e">
        <f t="shared" si="10"/>
        <v>#N/A</v>
      </c>
      <c r="AE35" s="14" t="e">
        <f t="shared" si="10"/>
        <v>#N/A</v>
      </c>
      <c r="AF35" s="14" t="e">
        <f t="shared" si="10"/>
        <v>#N/A</v>
      </c>
      <c r="AG35" s="14" t="e">
        <f t="shared" si="10"/>
        <v>#N/A</v>
      </c>
      <c r="AH35" s="14" t="e">
        <f t="shared" si="10"/>
        <v>#N/A</v>
      </c>
      <c r="AI35" s="14" t="e">
        <f t="shared" si="10"/>
        <v>#N/A</v>
      </c>
      <c r="AJ35" s="14" t="e">
        <f t="shared" si="10"/>
        <v>#N/A</v>
      </c>
      <c r="AK35" s="14" t="e">
        <f t="shared" si="10"/>
        <v>#N/A</v>
      </c>
      <c r="AL35" s="14" t="e">
        <f t="shared" si="10"/>
        <v>#N/A</v>
      </c>
      <c r="AM35" s="14" t="e">
        <f t="shared" si="10"/>
        <v>#N/A</v>
      </c>
      <c r="AN35" s="14" t="e">
        <f t="shared" si="10"/>
        <v>#N/A</v>
      </c>
      <c r="AO35" s="14" t="e">
        <f t="shared" si="10"/>
        <v>#N/A</v>
      </c>
    </row>
    <row r="36" spans="1:41">
      <c r="A36" s="18" t="s">
        <v>39</v>
      </c>
      <c r="B36" s="14" t="e">
        <f>NPV($B$3,C32:$AO32)+B32</f>
        <v>#N/A</v>
      </c>
      <c r="C36" s="14" t="e">
        <f t="shared" ref="C36:AO36" si="11">((B36*(1+$B$3)-B31)/(1-B13-B14))*C12</f>
        <v>#N/A</v>
      </c>
      <c r="D36" s="14" t="e">
        <f t="shared" si="11"/>
        <v>#N/A</v>
      </c>
      <c r="E36" s="14" t="e">
        <f t="shared" si="11"/>
        <v>#N/A</v>
      </c>
      <c r="F36" s="14" t="e">
        <f t="shared" si="11"/>
        <v>#N/A</v>
      </c>
      <c r="G36" s="14" t="e">
        <f t="shared" si="11"/>
        <v>#N/A</v>
      </c>
      <c r="H36" s="14" t="e">
        <f t="shared" si="11"/>
        <v>#N/A</v>
      </c>
      <c r="I36" s="14" t="e">
        <f t="shared" si="11"/>
        <v>#N/A</v>
      </c>
      <c r="J36" s="14" t="e">
        <f t="shared" si="11"/>
        <v>#N/A</v>
      </c>
      <c r="K36" s="14" t="e">
        <f t="shared" si="11"/>
        <v>#N/A</v>
      </c>
      <c r="L36" s="14" t="e">
        <f t="shared" si="11"/>
        <v>#N/A</v>
      </c>
      <c r="M36" s="14" t="e">
        <f t="shared" si="11"/>
        <v>#N/A</v>
      </c>
      <c r="N36" s="14" t="e">
        <f t="shared" si="11"/>
        <v>#N/A</v>
      </c>
      <c r="O36" s="14" t="e">
        <f t="shared" si="11"/>
        <v>#N/A</v>
      </c>
      <c r="P36" s="14" t="e">
        <f t="shared" si="11"/>
        <v>#N/A</v>
      </c>
      <c r="Q36" s="14" t="e">
        <f t="shared" si="11"/>
        <v>#N/A</v>
      </c>
      <c r="R36" s="14" t="e">
        <f t="shared" si="11"/>
        <v>#N/A</v>
      </c>
      <c r="S36" s="14" t="e">
        <f t="shared" si="11"/>
        <v>#N/A</v>
      </c>
      <c r="T36" s="14" t="e">
        <f t="shared" si="11"/>
        <v>#N/A</v>
      </c>
      <c r="U36" s="14" t="e">
        <f t="shared" si="11"/>
        <v>#N/A</v>
      </c>
      <c r="V36" s="14" t="e">
        <f t="shared" si="11"/>
        <v>#N/A</v>
      </c>
      <c r="W36" s="14" t="e">
        <f t="shared" si="11"/>
        <v>#N/A</v>
      </c>
      <c r="X36" s="14" t="e">
        <f t="shared" si="11"/>
        <v>#N/A</v>
      </c>
      <c r="Y36" s="14" t="e">
        <f t="shared" si="11"/>
        <v>#N/A</v>
      </c>
      <c r="Z36" s="14" t="e">
        <f t="shared" si="11"/>
        <v>#N/A</v>
      </c>
      <c r="AA36" s="14" t="e">
        <f t="shared" si="11"/>
        <v>#N/A</v>
      </c>
      <c r="AB36" s="14" t="e">
        <f t="shared" si="11"/>
        <v>#N/A</v>
      </c>
      <c r="AC36" s="14" t="e">
        <f t="shared" si="11"/>
        <v>#N/A</v>
      </c>
      <c r="AD36" s="14" t="e">
        <f t="shared" si="11"/>
        <v>#N/A</v>
      </c>
      <c r="AE36" s="14" t="e">
        <f t="shared" si="11"/>
        <v>#N/A</v>
      </c>
      <c r="AF36" s="14" t="e">
        <f t="shared" si="11"/>
        <v>#N/A</v>
      </c>
      <c r="AG36" s="14" t="e">
        <f t="shared" si="11"/>
        <v>#N/A</v>
      </c>
      <c r="AH36" s="14" t="e">
        <f t="shared" si="11"/>
        <v>#N/A</v>
      </c>
      <c r="AI36" s="14" t="e">
        <f t="shared" si="11"/>
        <v>#N/A</v>
      </c>
      <c r="AJ36" s="14" t="e">
        <f t="shared" si="11"/>
        <v>#N/A</v>
      </c>
      <c r="AK36" s="14" t="e">
        <f t="shared" si="11"/>
        <v>#N/A</v>
      </c>
      <c r="AL36" s="14" t="e">
        <f t="shared" si="11"/>
        <v>#N/A</v>
      </c>
      <c r="AM36" s="14" t="e">
        <f t="shared" si="11"/>
        <v>#N/A</v>
      </c>
      <c r="AN36" s="14" t="e">
        <f t="shared" si="11"/>
        <v>#N/A</v>
      </c>
      <c r="AO36" s="14" t="e">
        <f t="shared" si="11"/>
        <v>#N/A</v>
      </c>
    </row>
    <row r="37" spans="1:41">
      <c r="A37" s="11" t="s">
        <v>40</v>
      </c>
      <c r="B37" s="11" t="e">
        <f t="shared" ref="B37:AO37" si="12">B35-B36</f>
        <v>#N/A</v>
      </c>
      <c r="C37" s="11" t="e">
        <f t="shared" si="12"/>
        <v>#N/A</v>
      </c>
      <c r="D37" s="11" t="e">
        <f t="shared" si="12"/>
        <v>#N/A</v>
      </c>
      <c r="E37" s="11" t="e">
        <f t="shared" si="12"/>
        <v>#N/A</v>
      </c>
      <c r="F37" s="11" t="e">
        <f t="shared" si="12"/>
        <v>#N/A</v>
      </c>
      <c r="G37" s="11" t="e">
        <f t="shared" si="12"/>
        <v>#N/A</v>
      </c>
      <c r="H37" s="11" t="e">
        <f t="shared" si="12"/>
        <v>#N/A</v>
      </c>
      <c r="I37" s="11" t="e">
        <f t="shared" si="12"/>
        <v>#N/A</v>
      </c>
      <c r="J37" s="11" t="e">
        <f t="shared" si="12"/>
        <v>#N/A</v>
      </c>
      <c r="K37" s="11" t="e">
        <f t="shared" si="12"/>
        <v>#N/A</v>
      </c>
      <c r="L37" s="11" t="e">
        <f t="shared" si="12"/>
        <v>#N/A</v>
      </c>
      <c r="M37" s="11" t="e">
        <f t="shared" si="12"/>
        <v>#N/A</v>
      </c>
      <c r="N37" s="11" t="e">
        <f t="shared" si="12"/>
        <v>#N/A</v>
      </c>
      <c r="O37" s="11" t="e">
        <f t="shared" si="12"/>
        <v>#N/A</v>
      </c>
      <c r="P37" s="11" t="e">
        <f t="shared" si="12"/>
        <v>#N/A</v>
      </c>
      <c r="Q37" s="11" t="e">
        <f t="shared" si="12"/>
        <v>#N/A</v>
      </c>
      <c r="R37" s="11" t="e">
        <f t="shared" si="12"/>
        <v>#N/A</v>
      </c>
      <c r="S37" s="11" t="e">
        <f t="shared" si="12"/>
        <v>#N/A</v>
      </c>
      <c r="T37" s="11" t="e">
        <f t="shared" si="12"/>
        <v>#N/A</v>
      </c>
      <c r="U37" s="11" t="e">
        <f t="shared" si="12"/>
        <v>#N/A</v>
      </c>
      <c r="V37" s="11" t="e">
        <f t="shared" si="12"/>
        <v>#N/A</v>
      </c>
      <c r="W37" s="11" t="e">
        <f t="shared" si="12"/>
        <v>#N/A</v>
      </c>
      <c r="X37" s="11" t="e">
        <f t="shared" si="12"/>
        <v>#N/A</v>
      </c>
      <c r="Y37" s="11" t="e">
        <f t="shared" si="12"/>
        <v>#N/A</v>
      </c>
      <c r="Z37" s="11" t="e">
        <f t="shared" si="12"/>
        <v>#N/A</v>
      </c>
      <c r="AA37" s="11" t="e">
        <f t="shared" si="12"/>
        <v>#N/A</v>
      </c>
      <c r="AB37" s="11" t="e">
        <f t="shared" si="12"/>
        <v>#N/A</v>
      </c>
      <c r="AC37" s="11" t="e">
        <f t="shared" si="12"/>
        <v>#N/A</v>
      </c>
      <c r="AD37" s="11" t="e">
        <f t="shared" si="12"/>
        <v>#N/A</v>
      </c>
      <c r="AE37" s="11" t="e">
        <f t="shared" si="12"/>
        <v>#N/A</v>
      </c>
      <c r="AF37" s="11" t="e">
        <f t="shared" si="12"/>
        <v>#N/A</v>
      </c>
      <c r="AG37" s="11" t="e">
        <f t="shared" si="12"/>
        <v>#N/A</v>
      </c>
      <c r="AH37" s="11" t="e">
        <f t="shared" si="12"/>
        <v>#N/A</v>
      </c>
      <c r="AI37" s="11" t="e">
        <f t="shared" si="12"/>
        <v>#N/A</v>
      </c>
      <c r="AJ37" s="11" t="e">
        <f t="shared" si="12"/>
        <v>#N/A</v>
      </c>
      <c r="AK37" s="11" t="e">
        <f t="shared" si="12"/>
        <v>#N/A</v>
      </c>
      <c r="AL37" s="11" t="e">
        <f t="shared" si="12"/>
        <v>#N/A</v>
      </c>
      <c r="AM37" s="11" t="e">
        <f t="shared" si="12"/>
        <v>#N/A</v>
      </c>
      <c r="AN37" s="11" t="e">
        <f t="shared" si="12"/>
        <v>#N/A</v>
      </c>
      <c r="AO37" s="11" t="e">
        <f t="shared" si="12"/>
        <v>#N/A</v>
      </c>
    </row>
    <row r="38" spans="1:41" ht="15.75" thickBot="1">
      <c r="A38" s="11" t="s">
        <v>103</v>
      </c>
      <c r="B38" s="27" t="e">
        <f t="shared" ref="B38:AO38" si="13">MAX(0,B37*B15)</f>
        <v>#N/A</v>
      </c>
      <c r="C38" s="27" t="e">
        <f t="shared" si="13"/>
        <v>#N/A</v>
      </c>
      <c r="D38" s="27" t="e">
        <f t="shared" si="13"/>
        <v>#N/A</v>
      </c>
      <c r="E38" s="27" t="e">
        <f t="shared" si="13"/>
        <v>#N/A</v>
      </c>
      <c r="F38" s="27" t="e">
        <f t="shared" si="13"/>
        <v>#N/A</v>
      </c>
      <c r="G38" s="27" t="e">
        <f t="shared" si="13"/>
        <v>#N/A</v>
      </c>
      <c r="H38" s="27" t="e">
        <f t="shared" si="13"/>
        <v>#N/A</v>
      </c>
      <c r="I38" s="27" t="e">
        <f t="shared" si="13"/>
        <v>#N/A</v>
      </c>
      <c r="J38" s="27" t="e">
        <f t="shared" si="13"/>
        <v>#N/A</v>
      </c>
      <c r="K38" s="27" t="e">
        <f t="shared" si="13"/>
        <v>#N/A</v>
      </c>
      <c r="L38" s="27" t="e">
        <f t="shared" si="13"/>
        <v>#N/A</v>
      </c>
      <c r="M38" s="27" t="e">
        <f t="shared" si="13"/>
        <v>#N/A</v>
      </c>
      <c r="N38" s="27" t="e">
        <f t="shared" si="13"/>
        <v>#N/A</v>
      </c>
      <c r="O38" s="27" t="e">
        <f t="shared" si="13"/>
        <v>#N/A</v>
      </c>
      <c r="P38" s="27" t="e">
        <f t="shared" si="13"/>
        <v>#N/A</v>
      </c>
      <c r="Q38" s="27" t="e">
        <f t="shared" si="13"/>
        <v>#N/A</v>
      </c>
      <c r="R38" s="27" t="e">
        <f t="shared" si="13"/>
        <v>#N/A</v>
      </c>
      <c r="S38" s="27" t="e">
        <f t="shared" si="13"/>
        <v>#N/A</v>
      </c>
      <c r="T38" s="27" t="e">
        <f t="shared" si="13"/>
        <v>#N/A</v>
      </c>
      <c r="U38" s="27" t="e">
        <f t="shared" si="13"/>
        <v>#N/A</v>
      </c>
      <c r="V38" s="27" t="e">
        <f t="shared" si="13"/>
        <v>#N/A</v>
      </c>
      <c r="W38" s="27" t="e">
        <f t="shared" si="13"/>
        <v>#N/A</v>
      </c>
      <c r="X38" s="27" t="e">
        <f t="shared" si="13"/>
        <v>#N/A</v>
      </c>
      <c r="Y38" s="27" t="e">
        <f t="shared" si="13"/>
        <v>#N/A</v>
      </c>
      <c r="Z38" s="27" t="e">
        <f t="shared" si="13"/>
        <v>#N/A</v>
      </c>
      <c r="AA38" s="27" t="e">
        <f t="shared" si="13"/>
        <v>#N/A</v>
      </c>
      <c r="AB38" s="27" t="e">
        <f t="shared" si="13"/>
        <v>#N/A</v>
      </c>
      <c r="AC38" s="27" t="e">
        <f t="shared" si="13"/>
        <v>#N/A</v>
      </c>
      <c r="AD38" s="27" t="e">
        <f t="shared" si="13"/>
        <v>#N/A</v>
      </c>
      <c r="AE38" s="27" t="e">
        <f t="shared" si="13"/>
        <v>#N/A</v>
      </c>
      <c r="AF38" s="27" t="e">
        <f t="shared" si="13"/>
        <v>#N/A</v>
      </c>
      <c r="AG38" s="27" t="e">
        <f t="shared" si="13"/>
        <v>#N/A</v>
      </c>
      <c r="AH38" s="27" t="e">
        <f t="shared" si="13"/>
        <v>#N/A</v>
      </c>
      <c r="AI38" s="27" t="e">
        <f t="shared" si="13"/>
        <v>#N/A</v>
      </c>
      <c r="AJ38" s="27" t="e">
        <f t="shared" si="13"/>
        <v>#N/A</v>
      </c>
      <c r="AK38" s="27" t="e">
        <f t="shared" si="13"/>
        <v>#N/A</v>
      </c>
      <c r="AL38" s="27" t="e">
        <f t="shared" si="13"/>
        <v>#N/A</v>
      </c>
      <c r="AM38" s="27" t="e">
        <f t="shared" si="13"/>
        <v>#N/A</v>
      </c>
      <c r="AN38" s="27" t="e">
        <f t="shared" si="13"/>
        <v>#N/A</v>
      </c>
      <c r="AO38" s="27" t="e">
        <f t="shared" si="13"/>
        <v>#N/A</v>
      </c>
    </row>
    <row r="39" spans="1:41" ht="15.75" thickTop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>
      <c r="A40" s="11" t="s">
        <v>41</v>
      </c>
      <c r="B40" s="11" t="e">
        <f>NPV($B$5,C22:$AO22)+B22</f>
        <v>#N/A</v>
      </c>
      <c r="C40" s="11" t="e">
        <f>NPV($B$5,D22:$AO22)+C22</f>
        <v>#N/A</v>
      </c>
      <c r="D40" s="11" t="e">
        <f>NPV($B$5,E22:$AO22)+D22</f>
        <v>#N/A</v>
      </c>
      <c r="E40" s="11" t="e">
        <f>NPV($B$5,F22:$AO22)+E22</f>
        <v>#N/A</v>
      </c>
      <c r="F40" s="11" t="e">
        <f>NPV($B$5,G22:$AO22)+F22</f>
        <v>#N/A</v>
      </c>
      <c r="G40" s="11" t="e">
        <f>NPV($B$5,H22:$AO22)+G22</f>
        <v>#N/A</v>
      </c>
      <c r="H40" s="11" t="e">
        <f>NPV($B$5,I22:$AO22)+H22</f>
        <v>#N/A</v>
      </c>
      <c r="I40" s="11" t="e">
        <f>NPV($B$5,J22:$AO22)+I22</f>
        <v>#N/A</v>
      </c>
      <c r="J40" s="11" t="e">
        <f>NPV($B$5,K22:$AO22)+J22</f>
        <v>#N/A</v>
      </c>
      <c r="K40" s="11" t="e">
        <f>NPV($B$5,L22:$AO22)+K22</f>
        <v>#N/A</v>
      </c>
      <c r="L40" s="11" t="e">
        <f>NPV($B$5,M22:$AO22)+L22</f>
        <v>#N/A</v>
      </c>
      <c r="M40" s="11" t="e">
        <f>NPV($B$5,N22:$AO22)+M22</f>
        <v>#N/A</v>
      </c>
      <c r="N40" s="11" t="e">
        <f>NPV($B$5,O22:$AO22)+N22</f>
        <v>#N/A</v>
      </c>
      <c r="O40" s="11" t="e">
        <f>NPV($B$5,P22:$AO22)+O22</f>
        <v>#N/A</v>
      </c>
      <c r="P40" s="11" t="e">
        <f>NPV($B$5,Q22:$AO22)+P22</f>
        <v>#N/A</v>
      </c>
      <c r="Q40" s="11" t="e">
        <f>NPV($B$5,R22:$AO22)+Q22</f>
        <v>#N/A</v>
      </c>
      <c r="R40" s="11" t="e">
        <f>NPV($B$5,S22:$AO22)+R22</f>
        <v>#N/A</v>
      </c>
      <c r="S40" s="11" t="e">
        <f>NPV($B$5,T22:$AO22)+S22</f>
        <v>#N/A</v>
      </c>
      <c r="T40" s="11" t="e">
        <f>NPV($B$5,U22:$AO22)+T22</f>
        <v>#N/A</v>
      </c>
      <c r="U40" s="11" t="e">
        <f>NPV($B$5,V22:$AO22)+U22</f>
        <v>#N/A</v>
      </c>
      <c r="V40" s="11" t="e">
        <f>NPV($B$5,W22:$AO22)+V22</f>
        <v>#N/A</v>
      </c>
      <c r="W40" s="11" t="e">
        <f>NPV($B$5,X22:$AO22)+W22</f>
        <v>#N/A</v>
      </c>
      <c r="X40" s="11" t="e">
        <f>NPV($B$5,Y22:$AO22)+X22</f>
        <v>#N/A</v>
      </c>
      <c r="Y40" s="11" t="e">
        <f>NPV($B$5,Z22:$AO22)+Y22</f>
        <v>#N/A</v>
      </c>
      <c r="Z40" s="11" t="e">
        <f>NPV($B$5,AA22:$AO22)+Z22</f>
        <v>#N/A</v>
      </c>
      <c r="AA40" s="11" t="e">
        <f>NPV($B$5,AB22:$AO22)+AA22</f>
        <v>#N/A</v>
      </c>
      <c r="AB40" s="11" t="e">
        <f>NPV($B$5,AC22:$AO22)+AB22</f>
        <v>#N/A</v>
      </c>
      <c r="AC40" s="11" t="e">
        <f>NPV($B$5,AD22:$AO22)+AC22</f>
        <v>#N/A</v>
      </c>
      <c r="AD40" s="11" t="e">
        <f>NPV($B$5,AE22:$AO22)+AD22</f>
        <v>#N/A</v>
      </c>
      <c r="AE40" s="11" t="e">
        <f>NPV($B$5,AF22:$AO22)+AE22</f>
        <v>#N/A</v>
      </c>
      <c r="AF40" s="11" t="e">
        <f>NPV($B$5,AG22:$AO22)+AF22</f>
        <v>#N/A</v>
      </c>
      <c r="AG40" s="11" t="e">
        <f>NPV($B$5,AH22:$AO22)+AG22</f>
        <v>#N/A</v>
      </c>
      <c r="AH40" s="11" t="e">
        <f>NPV($B$5,AI22:$AO22)+AH22</f>
        <v>#N/A</v>
      </c>
      <c r="AI40" s="11" t="e">
        <f>NPV($B$5,AJ22:$AO22)+AI22</f>
        <v>#N/A</v>
      </c>
      <c r="AJ40" s="11" t="e">
        <f>NPV($B$5,AK22:$AO22)+AJ22</f>
        <v>#N/A</v>
      </c>
      <c r="AK40" s="11" t="e">
        <f>NPV($B$5,AL22:$AO22)+AK22</f>
        <v>#N/A</v>
      </c>
      <c r="AL40" s="11" t="e">
        <f>NPV($B$5,AM22:$AO22)+AL22</f>
        <v>#N/A</v>
      </c>
      <c r="AM40" s="11" t="e">
        <f>NPV($B$5,AN22:$AO22)+AM22</f>
        <v>#N/A</v>
      </c>
      <c r="AN40" s="11" t="e">
        <f>NPV($B$5,AO22:$AO22)+AN22</f>
        <v>#N/A</v>
      </c>
      <c r="AO40" s="11" t="e">
        <f>NPV($B$5,$AO22:AP22)+AO22</f>
        <v>#N/A</v>
      </c>
    </row>
    <row r="41" spans="1:41">
      <c r="A41" s="11" t="s">
        <v>42</v>
      </c>
      <c r="B41" s="11" t="e">
        <f>NPV($B$5,B25:$AO25)+B23+NPV($B$5,C23:$AO23)+B24+NPV($B$5,C24:$AO24)</f>
        <v>#N/A</v>
      </c>
      <c r="C41" s="11" t="e">
        <f>NPV($B$5,C25:$AO25)+C23+NPV($B$5,D23:$AO23)+C24+NPV($B$5,D24:$AO24)</f>
        <v>#N/A</v>
      </c>
      <c r="D41" s="11" t="e">
        <f>NPV($B$5,D25:$AO25)+D23+NPV($B$5,E23:$AO23)+D24+NPV($B$5,E24:$AO24)</f>
        <v>#N/A</v>
      </c>
      <c r="E41" s="11" t="e">
        <f>NPV($B$5,E25:$AO25)+E23+NPV($B$5,F23:$AO23)+E24+NPV($B$5,F24:$AO24)</f>
        <v>#N/A</v>
      </c>
      <c r="F41" s="11" t="e">
        <f>NPV($B$5,F25:$AO25)+F23+NPV($B$5,G23:$AO23)+F24+NPV($B$5,G24:$AO24)</f>
        <v>#N/A</v>
      </c>
      <c r="G41" s="11" t="e">
        <f>NPV($B$5,G25:$AO25)+G23+NPV($B$5,H23:$AO23)+G24+NPV($B$5,H24:$AO24)</f>
        <v>#N/A</v>
      </c>
      <c r="H41" s="11" t="e">
        <f>NPV($B$5,H25:$AO25)+H23+NPV($B$5,I23:$AO23)+H24+NPV($B$5,I24:$AO24)</f>
        <v>#N/A</v>
      </c>
      <c r="I41" s="11" t="e">
        <f>NPV($B$5,I25:$AO25)+I23+NPV($B$5,J23:$AO23)+I24+NPV($B$5,J24:$AO24)</f>
        <v>#N/A</v>
      </c>
      <c r="J41" s="11" t="e">
        <f>NPV($B$5,J25:$AO25)+J23+NPV($B$5,K23:$AO23)+J24+NPV($B$5,K24:$AO24)</f>
        <v>#N/A</v>
      </c>
      <c r="K41" s="11" t="e">
        <f>NPV($B$5,K25:$AO25)+K23+NPV($B$5,L23:$AO23)+K24+NPV($B$5,L24:$AO24)</f>
        <v>#N/A</v>
      </c>
      <c r="L41" s="11" t="e">
        <f>NPV($B$5,L25:$AO25)+L23+NPV($B$5,M23:$AO23)+L24+NPV($B$5,M24:$AO24)</f>
        <v>#N/A</v>
      </c>
      <c r="M41" s="11" t="e">
        <f>NPV($B$5,M25:$AO25)+M23+NPV($B$5,N23:$AO23)+M24+NPV($B$5,N24:$AO24)</f>
        <v>#N/A</v>
      </c>
      <c r="N41" s="11" t="e">
        <f>NPV($B$5,N25:$AO25)+N23+NPV($B$5,O23:$AO23)+N24+NPV($B$5,O24:$AO24)</f>
        <v>#N/A</v>
      </c>
      <c r="O41" s="11" t="e">
        <f>NPV($B$5,O25:$AO25)+O23+NPV($B$5,P23:$AO23)+O24+NPV($B$5,P24:$AO24)</f>
        <v>#N/A</v>
      </c>
      <c r="P41" s="11" t="e">
        <f>NPV($B$5,P25:$AO25)+P23+NPV($B$5,Q23:$AO23)+P24+NPV($B$5,Q24:$AO24)</f>
        <v>#N/A</v>
      </c>
      <c r="Q41" s="11" t="e">
        <f>NPV($B$5,Q25:$AO25)+Q23+NPV($B$5,R23:$AO23)+Q24+NPV($B$5,R24:$AO24)</f>
        <v>#N/A</v>
      </c>
      <c r="R41" s="11" t="e">
        <f>NPV($B$5,R25:$AO25)+R23+NPV($B$5,S23:$AO23)+R24+NPV($B$5,S24:$AO24)</f>
        <v>#N/A</v>
      </c>
      <c r="S41" s="11" t="e">
        <f>NPV($B$5,S25:$AO25)+S23+NPV($B$5,T23:$AO23)+S24+NPV($B$5,T24:$AO24)</f>
        <v>#N/A</v>
      </c>
      <c r="T41" s="11" t="e">
        <f>NPV($B$5,T25:$AO25)+T23+NPV($B$5,U23:$AO23)+T24+NPV($B$5,U24:$AO24)</f>
        <v>#N/A</v>
      </c>
      <c r="U41" s="11" t="e">
        <f>NPV($B$5,U25:$AO25)+U23+NPV($B$5,V23:$AO23)+U24+NPV($B$5,V24:$AO24)</f>
        <v>#N/A</v>
      </c>
      <c r="V41" s="11" t="e">
        <f>NPV($B$5,V25:$AO25)+V23+NPV($B$5,W23:$AO23)+V24+NPV($B$5,W24:$AO24)</f>
        <v>#N/A</v>
      </c>
      <c r="W41" s="11" t="e">
        <f>NPV($B$5,W25:$AO25)+W23+NPV($B$5,X23:$AO23)+W24+NPV($B$5,X24:$AO24)</f>
        <v>#N/A</v>
      </c>
      <c r="X41" s="11" t="e">
        <f>NPV($B$5,X25:$AO25)+X23+NPV($B$5,Y23:$AO23)+X24+NPV($B$5,Y24:$AO24)</f>
        <v>#N/A</v>
      </c>
      <c r="Y41" s="11" t="e">
        <f>NPV($B$5,Y25:$AO25)+Y23+NPV($B$5,Z23:$AO23)+Y24+NPV($B$5,Z24:$AO24)</f>
        <v>#N/A</v>
      </c>
      <c r="Z41" s="11" t="e">
        <f>NPV($B$5,Z25:$AO25)+Z23+NPV($B$5,AA23:$AO23)+Z24+NPV($B$5,AA24:$AO24)</f>
        <v>#N/A</v>
      </c>
      <c r="AA41" s="11" t="e">
        <f>NPV($B$5,AA25:$AO25)+AA23+NPV($B$5,AB23:$AO23)+AA24+NPV($B$5,AB24:$AO24)</f>
        <v>#N/A</v>
      </c>
      <c r="AB41" s="11" t="e">
        <f>NPV($B$5,AB25:$AO25)+AB23+NPV($B$5,AC23:$AO23)+AB24+NPV($B$5,AC24:$AO24)</f>
        <v>#N/A</v>
      </c>
      <c r="AC41" s="11" t="e">
        <f>NPV($B$5,AC25:$AO25)+AC23+NPV($B$5,AD23:$AO23)+AC24+NPV($B$5,AD24:$AO24)</f>
        <v>#N/A</v>
      </c>
      <c r="AD41" s="11" t="e">
        <f>NPV($B$5,AD25:$AO25)+AD23+NPV($B$5,AE23:$AO23)+AD24+NPV($B$5,AE24:$AO24)</f>
        <v>#N/A</v>
      </c>
      <c r="AE41" s="11" t="e">
        <f>NPV($B$5,AE25:$AO25)+AE23+NPV($B$5,AF23:$AO23)+AE24+NPV($B$5,AF24:$AO24)</f>
        <v>#N/A</v>
      </c>
      <c r="AF41" s="11" t="e">
        <f>NPV($B$5,AF25:$AO25)+AF23+NPV($B$5,AG23:$AO23)+AF24+NPV($B$5,AG24:$AO24)</f>
        <v>#N/A</v>
      </c>
      <c r="AG41" s="11" t="e">
        <f>NPV($B$5,AG25:$AO25)+AG23+NPV($B$5,AH23:$AO23)+AG24+NPV($B$5,AH24:$AO24)</f>
        <v>#N/A</v>
      </c>
      <c r="AH41" s="11" t="e">
        <f>NPV($B$5,AH25:$AO25)+AH23+NPV($B$5,AI23:$AO23)+AH24+NPV($B$5,AI24:$AO24)</f>
        <v>#N/A</v>
      </c>
      <c r="AI41" s="11" t="e">
        <f>NPV($B$5,AI25:$AO25)+AI23+NPV($B$5,AJ23:$AO23)+AI24+NPV($B$5,AJ24:$AO24)</f>
        <v>#N/A</v>
      </c>
      <c r="AJ41" s="11" t="e">
        <f>NPV($B$5,AJ25:$AO25)+AJ23+NPV($B$5,AK23:$AO23)+AJ24+NPV($B$5,AK24:$AO24)</f>
        <v>#N/A</v>
      </c>
      <c r="AK41" s="11" t="e">
        <f>NPV($B$5,AK25:$AO25)+AK23+NPV($B$5,AL23:$AO23)+AK24+NPV($B$5,AL24:$AO24)</f>
        <v>#N/A</v>
      </c>
      <c r="AL41" s="11" t="e">
        <f>NPV($B$5,AL25:$AO25)+AL23+NPV($B$5,AM23:$AO23)+AL24+NPV($B$5,AM24:$AO24)</f>
        <v>#N/A</v>
      </c>
      <c r="AM41" s="11" t="e">
        <f>NPV($B$5,AM25:$AO25)+AM23+NPV($B$5,AN23:$AO23)+AM24+NPV($B$5,AN24:$AO24)</f>
        <v>#N/A</v>
      </c>
      <c r="AN41" s="11" t="e">
        <f>NPV($B$5,AN25:$AO25)+AN23+NPV($B$5,AO23:$AO23)+AN24+NPV($B$5,AO24:$AO24)</f>
        <v>#N/A</v>
      </c>
      <c r="AO41" s="11" t="e">
        <f>NPV($B$5,AO25:$AO25)+AO23+NPV($B$5,$AO23:AP23)+AO24+NPV($B$5,$AO24:AP24)</f>
        <v>#N/A</v>
      </c>
    </row>
    <row r="42" spans="1:41" ht="15.75" thickBot="1">
      <c r="A42" s="11" t="s">
        <v>43</v>
      </c>
      <c r="B42" s="27" t="e">
        <f t="shared" ref="B42:AO42" si="14">MAX(B41-B40,0)</f>
        <v>#N/A</v>
      </c>
      <c r="C42" s="27" t="e">
        <f t="shared" si="14"/>
        <v>#N/A</v>
      </c>
      <c r="D42" s="27" t="e">
        <f t="shared" si="14"/>
        <v>#N/A</v>
      </c>
      <c r="E42" s="27" t="e">
        <f t="shared" si="14"/>
        <v>#N/A</v>
      </c>
      <c r="F42" s="27" t="e">
        <f t="shared" si="14"/>
        <v>#N/A</v>
      </c>
      <c r="G42" s="27" t="e">
        <f t="shared" si="14"/>
        <v>#N/A</v>
      </c>
      <c r="H42" s="27" t="e">
        <f t="shared" si="14"/>
        <v>#N/A</v>
      </c>
      <c r="I42" s="27" t="e">
        <f t="shared" si="14"/>
        <v>#N/A</v>
      </c>
      <c r="J42" s="27" t="e">
        <f t="shared" si="14"/>
        <v>#N/A</v>
      </c>
      <c r="K42" s="27" t="e">
        <f t="shared" si="14"/>
        <v>#N/A</v>
      </c>
      <c r="L42" s="27" t="e">
        <f t="shared" si="14"/>
        <v>#N/A</v>
      </c>
      <c r="M42" s="27" t="e">
        <f t="shared" si="14"/>
        <v>#N/A</v>
      </c>
      <c r="N42" s="27" t="e">
        <f t="shared" si="14"/>
        <v>#N/A</v>
      </c>
      <c r="O42" s="27" t="e">
        <f t="shared" si="14"/>
        <v>#N/A</v>
      </c>
      <c r="P42" s="27" t="e">
        <f t="shared" si="14"/>
        <v>#N/A</v>
      </c>
      <c r="Q42" s="27" t="e">
        <f t="shared" si="14"/>
        <v>#N/A</v>
      </c>
      <c r="R42" s="27" t="e">
        <f t="shared" si="14"/>
        <v>#N/A</v>
      </c>
      <c r="S42" s="27" t="e">
        <f t="shared" si="14"/>
        <v>#N/A</v>
      </c>
      <c r="T42" s="27" t="e">
        <f t="shared" si="14"/>
        <v>#N/A</v>
      </c>
      <c r="U42" s="27" t="e">
        <f t="shared" si="14"/>
        <v>#N/A</v>
      </c>
      <c r="V42" s="27" t="e">
        <f t="shared" si="14"/>
        <v>#N/A</v>
      </c>
      <c r="W42" s="27" t="e">
        <f t="shared" si="14"/>
        <v>#N/A</v>
      </c>
      <c r="X42" s="27" t="e">
        <f t="shared" si="14"/>
        <v>#N/A</v>
      </c>
      <c r="Y42" s="27" t="e">
        <f t="shared" si="14"/>
        <v>#N/A</v>
      </c>
      <c r="Z42" s="27" t="e">
        <f t="shared" si="14"/>
        <v>#N/A</v>
      </c>
      <c r="AA42" s="27" t="e">
        <f t="shared" si="14"/>
        <v>#N/A</v>
      </c>
      <c r="AB42" s="27" t="e">
        <f t="shared" si="14"/>
        <v>#N/A</v>
      </c>
      <c r="AC42" s="27" t="e">
        <f t="shared" si="14"/>
        <v>#N/A</v>
      </c>
      <c r="AD42" s="27" t="e">
        <f t="shared" si="14"/>
        <v>#N/A</v>
      </c>
      <c r="AE42" s="27" t="e">
        <f t="shared" si="14"/>
        <v>#N/A</v>
      </c>
      <c r="AF42" s="27" t="e">
        <f t="shared" si="14"/>
        <v>#N/A</v>
      </c>
      <c r="AG42" s="27" t="e">
        <f t="shared" si="14"/>
        <v>#N/A</v>
      </c>
      <c r="AH42" s="27" t="e">
        <f t="shared" si="14"/>
        <v>#N/A</v>
      </c>
      <c r="AI42" s="27" t="e">
        <f t="shared" si="14"/>
        <v>#N/A</v>
      </c>
      <c r="AJ42" s="27" t="e">
        <f t="shared" si="14"/>
        <v>#N/A</v>
      </c>
      <c r="AK42" s="27" t="e">
        <f t="shared" si="14"/>
        <v>#N/A</v>
      </c>
      <c r="AL42" s="27" t="e">
        <f t="shared" si="14"/>
        <v>#N/A</v>
      </c>
      <c r="AM42" s="27" t="e">
        <f t="shared" si="14"/>
        <v>#N/A</v>
      </c>
      <c r="AN42" s="27" t="e">
        <f t="shared" si="14"/>
        <v>#N/A</v>
      </c>
      <c r="AO42" s="27" t="e">
        <f t="shared" si="14"/>
        <v>#N/A</v>
      </c>
    </row>
    <row r="43" spans="1:41" ht="15.75" thickTop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spans="1:41">
      <c r="A44" s="29" t="s">
        <v>99</v>
      </c>
      <c r="B44" s="29" t="e">
        <f>B21*B15*CashValue!C39*B12</f>
        <v>#N/A</v>
      </c>
      <c r="C44" s="29" t="e">
        <f>C21*C15*CashValue!D39*C12</f>
        <v>#N/A</v>
      </c>
      <c r="D44" s="29" t="e">
        <f>D21*D15*CashValue!E39*D12</f>
        <v>#N/A</v>
      </c>
      <c r="E44" s="29" t="e">
        <f>E21*E15*CashValue!F39*E12</f>
        <v>#N/A</v>
      </c>
      <c r="F44" s="29" t="e">
        <f>F21*F15*CashValue!G39*F12</f>
        <v>#N/A</v>
      </c>
      <c r="G44" s="29" t="e">
        <f>G21*G15*CashValue!H39*G12</f>
        <v>#N/A</v>
      </c>
      <c r="H44" s="29" t="e">
        <f>H21*H15*CashValue!I39*H12</f>
        <v>#N/A</v>
      </c>
      <c r="I44" s="29" t="e">
        <f>I21*I15*CashValue!J39*I12</f>
        <v>#N/A</v>
      </c>
      <c r="J44" s="29" t="e">
        <f>J21*J15*CashValue!K39*J12</f>
        <v>#N/A</v>
      </c>
      <c r="K44" s="29" t="e">
        <f>K21*K15*CashValue!L39*K12</f>
        <v>#N/A</v>
      </c>
      <c r="L44" s="29" t="e">
        <f>L21*L15*CashValue!M39*L12</f>
        <v>#N/A</v>
      </c>
      <c r="M44" s="29" t="e">
        <f>M21*M15*CashValue!N39*M12</f>
        <v>#N/A</v>
      </c>
      <c r="N44" s="29" t="e">
        <f>N21*N15*CashValue!O39*N12</f>
        <v>#N/A</v>
      </c>
      <c r="O44" s="29" t="e">
        <f>O21*O15*CashValue!P39*O12</f>
        <v>#N/A</v>
      </c>
      <c r="P44" s="29" t="e">
        <f>P21*P15*CashValue!Q39*P12</f>
        <v>#N/A</v>
      </c>
      <c r="Q44" s="29" t="e">
        <f>Q21*Q15*CashValue!R39*Q12</f>
        <v>#N/A</v>
      </c>
      <c r="R44" s="29" t="e">
        <f>R21*R15*CashValue!S39*R12</f>
        <v>#N/A</v>
      </c>
      <c r="S44" s="29" t="e">
        <f>S21*S15*CashValue!T39*S12</f>
        <v>#N/A</v>
      </c>
      <c r="T44" s="29" t="e">
        <f>T21*T15*CashValue!U39*T12</f>
        <v>#N/A</v>
      </c>
      <c r="U44" s="29" t="e">
        <f>U21*U15*CashValue!V39*U12</f>
        <v>#N/A</v>
      </c>
      <c r="V44" s="29" t="e">
        <f>V21*V15*CashValue!W39*V12</f>
        <v>#N/A</v>
      </c>
      <c r="W44" s="29" t="e">
        <f>W21*W15*CashValue!X39*W12</f>
        <v>#N/A</v>
      </c>
      <c r="X44" s="29" t="e">
        <f>X21*X15*CashValue!Y39*X12</f>
        <v>#N/A</v>
      </c>
      <c r="Y44" s="29" t="e">
        <f>Y21*Y15*CashValue!Z39*Y12</f>
        <v>#N/A</v>
      </c>
      <c r="Z44" s="29" t="e">
        <f>Z21*Z15*CashValue!AA39*Z12</f>
        <v>#N/A</v>
      </c>
      <c r="AA44" s="29" t="e">
        <f>AA21*AA15*CashValue!AB39*AA12</f>
        <v>#N/A</v>
      </c>
      <c r="AB44" s="29" t="e">
        <f>AB21*AB15*CashValue!AC39*AB12</f>
        <v>#N/A</v>
      </c>
      <c r="AC44" s="29" t="e">
        <f>AC21*AC15*CashValue!AD39*AC12</f>
        <v>#N/A</v>
      </c>
      <c r="AD44" s="29" t="e">
        <f>AD21*AD15*CashValue!AE39*AD12</f>
        <v>#N/A</v>
      </c>
      <c r="AE44" s="29" t="e">
        <f>AE21*AE15*CashValue!AF39*AE12</f>
        <v>#N/A</v>
      </c>
      <c r="AF44" s="29" t="e">
        <f>AF21*AF15*CashValue!AG39*AF12</f>
        <v>#N/A</v>
      </c>
      <c r="AG44" s="29" t="e">
        <f>AG21*AG15*CashValue!AH39*AG12</f>
        <v>#N/A</v>
      </c>
      <c r="AH44" s="29" t="e">
        <f>AH21*AH15*CashValue!AI39*AH12</f>
        <v>#N/A</v>
      </c>
      <c r="AI44" s="29" t="e">
        <f>AI21*AI15*CashValue!AJ39*AI12</f>
        <v>#N/A</v>
      </c>
      <c r="AJ44" s="29" t="e">
        <f>AJ21*AJ15*CashValue!AK39*AJ12</f>
        <v>#N/A</v>
      </c>
      <c r="AK44" s="29" t="e">
        <f>AK21*AK15*CashValue!AL39*AK12</f>
        <v>#N/A</v>
      </c>
      <c r="AL44" s="29" t="e">
        <f>AL21*AL15*CashValue!AM39*AL12</f>
        <v>#N/A</v>
      </c>
      <c r="AM44" s="29" t="e">
        <f>AM21*AM15*CashValue!AN39*AM12</f>
        <v>#N/A</v>
      </c>
      <c r="AN44" s="29" t="e">
        <f>AN21*AN15*CashValue!AO39*AN12</f>
        <v>#N/A</v>
      </c>
      <c r="AO44" s="29" t="e">
        <f>AO21*AO15*CashValue!AP39*AO12</f>
        <v>#N/A</v>
      </c>
    </row>
    <row r="45" spans="1:4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spans="1:41">
      <c r="A46" s="75" t="s">
        <v>44</v>
      </c>
      <c r="B46" s="75" t="e">
        <f t="shared" ref="B46:AO46" si="15">MAX(B38+MAX(0,B42-B38),B44)</f>
        <v>#N/A</v>
      </c>
      <c r="C46" s="75" t="e">
        <f t="shared" si="15"/>
        <v>#N/A</v>
      </c>
      <c r="D46" s="75" t="e">
        <f t="shared" si="15"/>
        <v>#N/A</v>
      </c>
      <c r="E46" s="75" t="e">
        <f t="shared" si="15"/>
        <v>#N/A</v>
      </c>
      <c r="F46" s="75" t="e">
        <f t="shared" si="15"/>
        <v>#N/A</v>
      </c>
      <c r="G46" s="75" t="e">
        <f t="shared" si="15"/>
        <v>#N/A</v>
      </c>
      <c r="H46" s="75" t="e">
        <f t="shared" si="15"/>
        <v>#N/A</v>
      </c>
      <c r="I46" s="75" t="e">
        <f t="shared" si="15"/>
        <v>#N/A</v>
      </c>
      <c r="J46" s="75" t="e">
        <f t="shared" si="15"/>
        <v>#N/A</v>
      </c>
      <c r="K46" s="75" t="e">
        <f t="shared" si="15"/>
        <v>#N/A</v>
      </c>
      <c r="L46" s="75" t="e">
        <f t="shared" si="15"/>
        <v>#N/A</v>
      </c>
      <c r="M46" s="75" t="e">
        <f t="shared" si="15"/>
        <v>#N/A</v>
      </c>
      <c r="N46" s="75" t="e">
        <f t="shared" si="15"/>
        <v>#N/A</v>
      </c>
      <c r="O46" s="75" t="e">
        <f t="shared" si="15"/>
        <v>#N/A</v>
      </c>
      <c r="P46" s="75" t="e">
        <f t="shared" si="15"/>
        <v>#N/A</v>
      </c>
      <c r="Q46" s="75" t="e">
        <f t="shared" si="15"/>
        <v>#N/A</v>
      </c>
      <c r="R46" s="75" t="e">
        <f t="shared" si="15"/>
        <v>#N/A</v>
      </c>
      <c r="S46" s="75" t="e">
        <f t="shared" si="15"/>
        <v>#N/A</v>
      </c>
      <c r="T46" s="75" t="e">
        <f t="shared" si="15"/>
        <v>#N/A</v>
      </c>
      <c r="U46" s="75" t="e">
        <f t="shared" si="15"/>
        <v>#N/A</v>
      </c>
      <c r="V46" s="75" t="e">
        <f t="shared" si="15"/>
        <v>#N/A</v>
      </c>
      <c r="W46" s="75" t="e">
        <f t="shared" si="15"/>
        <v>#N/A</v>
      </c>
      <c r="X46" s="75" t="e">
        <f t="shared" si="15"/>
        <v>#N/A</v>
      </c>
      <c r="Y46" s="75" t="e">
        <f t="shared" si="15"/>
        <v>#N/A</v>
      </c>
      <c r="Z46" s="75" t="e">
        <f t="shared" si="15"/>
        <v>#N/A</v>
      </c>
      <c r="AA46" s="75" t="e">
        <f t="shared" si="15"/>
        <v>#N/A</v>
      </c>
      <c r="AB46" s="75" t="e">
        <f t="shared" si="15"/>
        <v>#N/A</v>
      </c>
      <c r="AC46" s="75" t="e">
        <f t="shared" si="15"/>
        <v>#N/A</v>
      </c>
      <c r="AD46" s="75" t="e">
        <f t="shared" si="15"/>
        <v>#N/A</v>
      </c>
      <c r="AE46" s="75" t="e">
        <f t="shared" si="15"/>
        <v>#N/A</v>
      </c>
      <c r="AF46" s="75" t="e">
        <f t="shared" si="15"/>
        <v>#N/A</v>
      </c>
      <c r="AG46" s="75" t="e">
        <f t="shared" si="15"/>
        <v>#N/A</v>
      </c>
      <c r="AH46" s="75" t="e">
        <f t="shared" si="15"/>
        <v>#N/A</v>
      </c>
      <c r="AI46" s="75" t="e">
        <f t="shared" si="15"/>
        <v>#N/A</v>
      </c>
      <c r="AJ46" s="75" t="e">
        <f t="shared" si="15"/>
        <v>#N/A</v>
      </c>
      <c r="AK46" s="75" t="e">
        <f t="shared" si="15"/>
        <v>#N/A</v>
      </c>
      <c r="AL46" s="75" t="e">
        <f t="shared" si="15"/>
        <v>#N/A</v>
      </c>
      <c r="AM46" s="75" t="e">
        <f t="shared" si="15"/>
        <v>#N/A</v>
      </c>
      <c r="AN46" s="75" t="e">
        <f t="shared" si="15"/>
        <v>#N/A</v>
      </c>
      <c r="AO46" s="75" t="e">
        <f t="shared" si="15"/>
        <v>#N/A</v>
      </c>
    </row>
    <row r="47" spans="1:41">
      <c r="A47" s="11" t="s">
        <v>167</v>
      </c>
      <c r="B47" s="11" t="e">
        <f t="shared" ref="B47:AO47" si="16">IF(B21&gt;0,B46/B15,0)</f>
        <v>#N/A</v>
      </c>
      <c r="C47" s="11" t="e">
        <f t="shared" si="16"/>
        <v>#N/A</v>
      </c>
      <c r="D47" s="11" t="e">
        <f t="shared" si="16"/>
        <v>#N/A</v>
      </c>
      <c r="E47" s="11" t="e">
        <f t="shared" si="16"/>
        <v>#N/A</v>
      </c>
      <c r="F47" s="11" t="e">
        <f t="shared" si="16"/>
        <v>#N/A</v>
      </c>
      <c r="G47" s="11" t="e">
        <f t="shared" si="16"/>
        <v>#N/A</v>
      </c>
      <c r="H47" s="11" t="e">
        <f t="shared" si="16"/>
        <v>#N/A</v>
      </c>
      <c r="I47" s="11" t="e">
        <f t="shared" si="16"/>
        <v>#N/A</v>
      </c>
      <c r="J47" s="11" t="e">
        <f t="shared" si="16"/>
        <v>#N/A</v>
      </c>
      <c r="K47" s="11" t="e">
        <f t="shared" si="16"/>
        <v>#N/A</v>
      </c>
      <c r="L47" s="11" t="e">
        <f t="shared" si="16"/>
        <v>#N/A</v>
      </c>
      <c r="M47" s="11" t="e">
        <f t="shared" si="16"/>
        <v>#N/A</v>
      </c>
      <c r="N47" s="11" t="e">
        <f t="shared" si="16"/>
        <v>#N/A</v>
      </c>
      <c r="O47" s="11" t="e">
        <f t="shared" si="16"/>
        <v>#N/A</v>
      </c>
      <c r="P47" s="11" t="e">
        <f t="shared" si="16"/>
        <v>#N/A</v>
      </c>
      <c r="Q47" s="11" t="e">
        <f t="shared" si="16"/>
        <v>#N/A</v>
      </c>
      <c r="R47" s="11" t="e">
        <f t="shared" si="16"/>
        <v>#N/A</v>
      </c>
      <c r="S47" s="11" t="e">
        <f t="shared" si="16"/>
        <v>#N/A</v>
      </c>
      <c r="T47" s="11" t="e">
        <f t="shared" si="16"/>
        <v>#N/A</v>
      </c>
      <c r="U47" s="11" t="e">
        <f t="shared" si="16"/>
        <v>#N/A</v>
      </c>
      <c r="V47" s="11" t="e">
        <f t="shared" si="16"/>
        <v>#N/A</v>
      </c>
      <c r="W47" s="11" t="e">
        <f t="shared" si="16"/>
        <v>#N/A</v>
      </c>
      <c r="X47" s="11" t="e">
        <f t="shared" si="16"/>
        <v>#N/A</v>
      </c>
      <c r="Y47" s="11">
        <f t="shared" si="16"/>
        <v>0</v>
      </c>
      <c r="Z47" s="11">
        <f t="shared" si="16"/>
        <v>0</v>
      </c>
      <c r="AA47" s="11">
        <f t="shared" si="16"/>
        <v>0</v>
      </c>
      <c r="AB47" s="11">
        <f t="shared" si="16"/>
        <v>0</v>
      </c>
      <c r="AC47" s="11">
        <f t="shared" si="16"/>
        <v>0</v>
      </c>
      <c r="AD47" s="11">
        <f t="shared" si="16"/>
        <v>0</v>
      </c>
      <c r="AE47" s="11">
        <f t="shared" si="16"/>
        <v>0</v>
      </c>
      <c r="AF47" s="11">
        <f t="shared" si="16"/>
        <v>0</v>
      </c>
      <c r="AG47" s="11">
        <f t="shared" si="16"/>
        <v>0</v>
      </c>
      <c r="AH47" s="11">
        <f t="shared" si="16"/>
        <v>0</v>
      </c>
      <c r="AI47" s="11">
        <f t="shared" si="16"/>
        <v>0</v>
      </c>
      <c r="AJ47" s="11">
        <f t="shared" si="16"/>
        <v>0</v>
      </c>
      <c r="AK47" s="11">
        <f t="shared" si="16"/>
        <v>0</v>
      </c>
      <c r="AL47" s="11">
        <f t="shared" si="16"/>
        <v>0</v>
      </c>
      <c r="AM47" s="11">
        <f t="shared" si="16"/>
        <v>0</v>
      </c>
      <c r="AN47" s="11">
        <f t="shared" si="16"/>
        <v>0</v>
      </c>
      <c r="AO47" s="11">
        <f t="shared" si="16"/>
        <v>0</v>
      </c>
    </row>
    <row r="48" spans="1:41">
      <c r="A48" s="63" t="s">
        <v>165</v>
      </c>
      <c r="B48" s="142" t="e">
        <f t="shared" ref="B48:AO48" si="17">IF(B21&gt;0,B47/B21,0)</f>
        <v>#N/A</v>
      </c>
      <c r="C48" s="142" t="e">
        <f t="shared" si="17"/>
        <v>#N/A</v>
      </c>
      <c r="D48" s="142" t="e">
        <f t="shared" si="17"/>
        <v>#N/A</v>
      </c>
      <c r="E48" s="142" t="e">
        <f t="shared" si="17"/>
        <v>#N/A</v>
      </c>
      <c r="F48" s="142" t="e">
        <f t="shared" si="17"/>
        <v>#N/A</v>
      </c>
      <c r="G48" s="142" t="e">
        <f t="shared" si="17"/>
        <v>#N/A</v>
      </c>
      <c r="H48" s="142" t="e">
        <f t="shared" si="17"/>
        <v>#N/A</v>
      </c>
      <c r="I48" s="142" t="e">
        <f t="shared" si="17"/>
        <v>#N/A</v>
      </c>
      <c r="J48" s="142" t="e">
        <f t="shared" si="17"/>
        <v>#N/A</v>
      </c>
      <c r="K48" s="142" t="e">
        <f t="shared" si="17"/>
        <v>#N/A</v>
      </c>
      <c r="L48" s="142" t="e">
        <f t="shared" si="17"/>
        <v>#N/A</v>
      </c>
      <c r="M48" s="142" t="e">
        <f t="shared" si="17"/>
        <v>#N/A</v>
      </c>
      <c r="N48" s="142" t="e">
        <f t="shared" si="17"/>
        <v>#N/A</v>
      </c>
      <c r="O48" s="142" t="e">
        <f t="shared" si="17"/>
        <v>#N/A</v>
      </c>
      <c r="P48" s="142" t="e">
        <f t="shared" si="17"/>
        <v>#N/A</v>
      </c>
      <c r="Q48" s="142" t="e">
        <f t="shared" si="17"/>
        <v>#N/A</v>
      </c>
      <c r="R48" s="142" t="e">
        <f t="shared" si="17"/>
        <v>#N/A</v>
      </c>
      <c r="S48" s="142" t="e">
        <f t="shared" si="17"/>
        <v>#N/A</v>
      </c>
      <c r="T48" s="142" t="e">
        <f t="shared" si="17"/>
        <v>#N/A</v>
      </c>
      <c r="U48" s="142" t="e">
        <f t="shared" si="17"/>
        <v>#N/A</v>
      </c>
      <c r="V48" s="142" t="e">
        <f t="shared" si="17"/>
        <v>#N/A</v>
      </c>
      <c r="W48" s="142" t="e">
        <f t="shared" si="17"/>
        <v>#N/A</v>
      </c>
      <c r="X48" s="142" t="e">
        <f t="shared" si="17"/>
        <v>#N/A</v>
      </c>
      <c r="Y48" s="142">
        <f t="shared" si="17"/>
        <v>0</v>
      </c>
      <c r="Z48" s="142">
        <f t="shared" si="17"/>
        <v>0</v>
      </c>
      <c r="AA48" s="142">
        <f t="shared" si="17"/>
        <v>0</v>
      </c>
      <c r="AB48" s="142">
        <f t="shared" si="17"/>
        <v>0</v>
      </c>
      <c r="AC48" s="142">
        <f t="shared" si="17"/>
        <v>0</v>
      </c>
      <c r="AD48" s="142">
        <f t="shared" si="17"/>
        <v>0</v>
      </c>
      <c r="AE48" s="142">
        <f t="shared" si="17"/>
        <v>0</v>
      </c>
      <c r="AF48" s="142">
        <f t="shared" si="17"/>
        <v>0</v>
      </c>
      <c r="AG48" s="142">
        <f t="shared" si="17"/>
        <v>0</v>
      </c>
      <c r="AH48" s="142">
        <f t="shared" si="17"/>
        <v>0</v>
      </c>
      <c r="AI48" s="142">
        <f t="shared" si="17"/>
        <v>0</v>
      </c>
      <c r="AJ48" s="142">
        <f t="shared" si="17"/>
        <v>0</v>
      </c>
      <c r="AK48" s="142">
        <f t="shared" si="17"/>
        <v>0</v>
      </c>
      <c r="AL48" s="142">
        <f t="shared" si="17"/>
        <v>0</v>
      </c>
      <c r="AM48" s="142">
        <f t="shared" si="17"/>
        <v>0</v>
      </c>
      <c r="AN48" s="142">
        <f t="shared" si="17"/>
        <v>0</v>
      </c>
      <c r="AO48" s="142">
        <f t="shared" si="17"/>
        <v>0</v>
      </c>
    </row>
    <row r="49" spans="1:4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</row>
    <row r="50" spans="1:41">
      <c r="A50" s="277" t="s">
        <v>465</v>
      </c>
      <c r="F50" s="141"/>
    </row>
    <row r="51" spans="1:41">
      <c r="D51" s="34" t="s">
        <v>46</v>
      </c>
      <c r="F51" s="39" t="e">
        <f>Pricing!$H$30</f>
        <v>#N/A</v>
      </c>
    </row>
    <row r="52" spans="1:41">
      <c r="A52" s="18" t="s">
        <v>22</v>
      </c>
      <c r="B52" s="290">
        <v>0.03</v>
      </c>
      <c r="D52" s="34" t="s">
        <v>193</v>
      </c>
      <c r="F52" s="11" t="e">
        <f>SUM(B77:AO77)</f>
        <v>#N/A</v>
      </c>
    </row>
    <row r="53" spans="1:41">
      <c r="A53" s="18" t="s">
        <v>23</v>
      </c>
      <c r="B53" s="11">
        <f>B70*2.5/1000</f>
        <v>2105</v>
      </c>
      <c r="D53" s="34" t="s">
        <v>161</v>
      </c>
      <c r="F53" s="14" t="e">
        <f>NPV(B52,B79:AO79)</f>
        <v>#N/A</v>
      </c>
    </row>
    <row r="54" spans="1:41">
      <c r="A54" s="2" t="s">
        <v>114</v>
      </c>
      <c r="B54" s="73">
        <f>Assms!$K$12</f>
        <v>0.06</v>
      </c>
      <c r="D54" s="34" t="s">
        <v>37</v>
      </c>
      <c r="F54" s="132" t="e">
        <f>((F53+B53))/F52</f>
        <v>#N/A</v>
      </c>
    </row>
    <row r="55" spans="1:41">
      <c r="B55" s="18"/>
      <c r="C55" s="10"/>
      <c r="F55" s="33"/>
      <c r="G55" s="34"/>
    </row>
    <row r="56" spans="1:41">
      <c r="B56" s="18"/>
      <c r="C56" s="10"/>
      <c r="F56" s="33"/>
      <c r="G56" s="34"/>
    </row>
    <row r="57" spans="1:41">
      <c r="A57" s="288" t="s">
        <v>462</v>
      </c>
      <c r="B57" s="18"/>
      <c r="C57" s="10"/>
      <c r="F57" s="33"/>
      <c r="G57" s="34"/>
    </row>
    <row r="58" spans="1:41">
      <c r="A58" s="18" t="s">
        <v>29</v>
      </c>
      <c r="B58" s="144">
        <v>1</v>
      </c>
      <c r="C58" s="144">
        <v>2</v>
      </c>
      <c r="D58" s="144">
        <v>3</v>
      </c>
      <c r="E58" s="144">
        <v>4</v>
      </c>
      <c r="F58" s="144">
        <v>5</v>
      </c>
      <c r="G58" s="144">
        <v>6</v>
      </c>
      <c r="H58" s="144">
        <v>7</v>
      </c>
      <c r="I58" s="144">
        <v>8</v>
      </c>
      <c r="J58" s="144">
        <v>9</v>
      </c>
      <c r="K58" s="144">
        <v>10</v>
      </c>
      <c r="L58" s="144">
        <v>11</v>
      </c>
      <c r="M58" s="144">
        <v>12</v>
      </c>
      <c r="N58" s="144">
        <v>13</v>
      </c>
      <c r="O58" s="144">
        <v>14</v>
      </c>
      <c r="P58" s="144">
        <v>15</v>
      </c>
      <c r="Q58" s="144">
        <v>16</v>
      </c>
      <c r="R58" s="144">
        <v>17</v>
      </c>
      <c r="S58" s="144">
        <v>18</v>
      </c>
      <c r="T58" s="144">
        <v>19</v>
      </c>
      <c r="U58" s="144">
        <v>20</v>
      </c>
      <c r="V58" s="144">
        <v>21</v>
      </c>
      <c r="W58" s="144">
        <v>22</v>
      </c>
      <c r="X58" s="144">
        <v>23</v>
      </c>
      <c r="Y58" s="144">
        <v>24</v>
      </c>
      <c r="Z58" s="144">
        <v>25</v>
      </c>
      <c r="AA58" s="144">
        <v>26</v>
      </c>
      <c r="AB58" s="81">
        <v>27</v>
      </c>
      <c r="AC58" s="81">
        <v>28</v>
      </c>
      <c r="AD58" s="81">
        <v>29</v>
      </c>
      <c r="AE58" s="81">
        <v>30</v>
      </c>
      <c r="AF58" s="81">
        <v>31</v>
      </c>
      <c r="AG58" s="81">
        <v>32</v>
      </c>
      <c r="AH58" s="81">
        <v>33</v>
      </c>
      <c r="AI58" s="81">
        <v>34</v>
      </c>
      <c r="AJ58" s="81">
        <v>35</v>
      </c>
      <c r="AK58" s="81">
        <v>36</v>
      </c>
      <c r="AL58" s="81">
        <v>37</v>
      </c>
      <c r="AM58" s="81">
        <v>38</v>
      </c>
      <c r="AN58" s="81">
        <v>39</v>
      </c>
      <c r="AO58" s="81">
        <v>40</v>
      </c>
    </row>
    <row r="59" spans="1:41">
      <c r="A59" s="18" t="s">
        <v>30</v>
      </c>
      <c r="B59" s="3">
        <f>VQx!D50</f>
        <v>0</v>
      </c>
      <c r="C59" s="3">
        <f t="shared" ref="C59:AO59" si="18">B59+1</f>
        <v>1</v>
      </c>
      <c r="D59" s="3">
        <f t="shared" si="18"/>
        <v>2</v>
      </c>
      <c r="E59" s="3">
        <f t="shared" si="18"/>
        <v>3</v>
      </c>
      <c r="F59" s="3">
        <f t="shared" si="18"/>
        <v>4</v>
      </c>
      <c r="G59" s="3">
        <f t="shared" si="18"/>
        <v>5</v>
      </c>
      <c r="H59" s="3">
        <f t="shared" si="18"/>
        <v>6</v>
      </c>
      <c r="I59" s="3">
        <f t="shared" si="18"/>
        <v>7</v>
      </c>
      <c r="J59" s="3">
        <f t="shared" si="18"/>
        <v>8</v>
      </c>
      <c r="K59" s="3">
        <f t="shared" si="18"/>
        <v>9</v>
      </c>
      <c r="L59" s="3">
        <f t="shared" si="18"/>
        <v>10</v>
      </c>
      <c r="M59" s="3">
        <f t="shared" si="18"/>
        <v>11</v>
      </c>
      <c r="N59" s="3">
        <f t="shared" si="18"/>
        <v>12</v>
      </c>
      <c r="O59" s="3">
        <f t="shared" si="18"/>
        <v>13</v>
      </c>
      <c r="P59" s="3">
        <f t="shared" si="18"/>
        <v>14</v>
      </c>
      <c r="Q59" s="3">
        <f t="shared" si="18"/>
        <v>15</v>
      </c>
      <c r="R59" s="3">
        <f t="shared" si="18"/>
        <v>16</v>
      </c>
      <c r="S59" s="3">
        <f t="shared" si="18"/>
        <v>17</v>
      </c>
      <c r="T59" s="3">
        <f t="shared" si="18"/>
        <v>18</v>
      </c>
      <c r="U59" s="3">
        <f t="shared" si="18"/>
        <v>19</v>
      </c>
      <c r="V59" s="3">
        <f t="shared" si="18"/>
        <v>20</v>
      </c>
      <c r="W59" s="3">
        <f t="shared" si="18"/>
        <v>21</v>
      </c>
      <c r="X59" s="3">
        <f t="shared" si="18"/>
        <v>22</v>
      </c>
      <c r="Y59" s="3">
        <f t="shared" si="18"/>
        <v>23</v>
      </c>
      <c r="Z59" s="3">
        <f t="shared" si="18"/>
        <v>24</v>
      </c>
      <c r="AA59" s="3">
        <f t="shared" si="18"/>
        <v>25</v>
      </c>
      <c r="AB59" s="3">
        <f t="shared" si="18"/>
        <v>26</v>
      </c>
      <c r="AC59" s="3">
        <f t="shared" si="18"/>
        <v>27</v>
      </c>
      <c r="AD59" s="3">
        <f t="shared" si="18"/>
        <v>28</v>
      </c>
      <c r="AE59" s="3">
        <f t="shared" si="18"/>
        <v>29</v>
      </c>
      <c r="AF59" s="3">
        <f t="shared" si="18"/>
        <v>30</v>
      </c>
      <c r="AG59" s="3">
        <f t="shared" si="18"/>
        <v>31</v>
      </c>
      <c r="AH59" s="3">
        <f t="shared" si="18"/>
        <v>32</v>
      </c>
      <c r="AI59" s="3">
        <f t="shared" si="18"/>
        <v>33</v>
      </c>
      <c r="AJ59" s="3">
        <f t="shared" si="18"/>
        <v>34</v>
      </c>
      <c r="AK59" s="3">
        <f t="shared" si="18"/>
        <v>35</v>
      </c>
      <c r="AL59" s="3">
        <f t="shared" si="18"/>
        <v>36</v>
      </c>
      <c r="AM59" s="3">
        <f t="shared" si="18"/>
        <v>37</v>
      </c>
      <c r="AN59" s="3">
        <f t="shared" si="18"/>
        <v>38</v>
      </c>
      <c r="AO59" s="3">
        <f t="shared" si="18"/>
        <v>39</v>
      </c>
    </row>
    <row r="60" spans="1:41">
      <c r="A60" s="18" t="s">
        <v>31</v>
      </c>
      <c r="B60" s="10">
        <v>0</v>
      </c>
      <c r="C60" s="10">
        <v>0.9</v>
      </c>
      <c r="D60" s="10">
        <v>0.9</v>
      </c>
      <c r="E60" s="10">
        <v>0.9</v>
      </c>
      <c r="F60" s="10">
        <v>0.9</v>
      </c>
      <c r="G60" s="10">
        <v>1</v>
      </c>
      <c r="H60" s="10">
        <v>1</v>
      </c>
      <c r="I60" s="10">
        <v>1</v>
      </c>
      <c r="J60" s="10">
        <v>1</v>
      </c>
      <c r="K60" s="10">
        <v>1</v>
      </c>
      <c r="L60" s="10">
        <v>1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1</v>
      </c>
      <c r="S60" s="10">
        <v>1</v>
      </c>
      <c r="T60" s="10">
        <v>1</v>
      </c>
      <c r="U60" s="10">
        <v>1</v>
      </c>
      <c r="V60" s="10">
        <v>1</v>
      </c>
      <c r="W60" s="10">
        <v>1</v>
      </c>
      <c r="X60" s="10">
        <v>1</v>
      </c>
      <c r="Y60" s="10">
        <v>1</v>
      </c>
      <c r="Z60" s="10">
        <v>1</v>
      </c>
      <c r="AA60" s="10">
        <v>1</v>
      </c>
      <c r="AB60" s="10">
        <v>1</v>
      </c>
      <c r="AC60" s="10">
        <v>1</v>
      </c>
      <c r="AD60" s="10">
        <v>1</v>
      </c>
      <c r="AE60" s="10">
        <v>1</v>
      </c>
      <c r="AF60" s="10">
        <v>1</v>
      </c>
      <c r="AG60" s="10">
        <v>1</v>
      </c>
      <c r="AH60" s="10">
        <v>1</v>
      </c>
      <c r="AI60" s="10">
        <v>1</v>
      </c>
      <c r="AJ60" s="10">
        <v>1</v>
      </c>
      <c r="AK60" s="10">
        <v>1</v>
      </c>
      <c r="AL60" s="10">
        <v>1</v>
      </c>
      <c r="AM60" s="10">
        <v>1</v>
      </c>
      <c r="AN60" s="10">
        <v>1</v>
      </c>
      <c r="AO60" s="10">
        <v>1</v>
      </c>
    </row>
    <row r="61" spans="1:41">
      <c r="A61" s="18" t="s">
        <v>32</v>
      </c>
      <c r="B61" s="37">
        <f>Pricing!B$37</f>
        <v>1</v>
      </c>
      <c r="C61" s="37">
        <f>Pricing!C$37</f>
        <v>1</v>
      </c>
      <c r="D61" s="37">
        <f>Pricing!D$37</f>
        <v>1</v>
      </c>
      <c r="E61" s="37">
        <f>Pricing!E$37</f>
        <v>1</v>
      </c>
      <c r="F61" s="37">
        <f>Pricing!F$37</f>
        <v>1</v>
      </c>
      <c r="G61" s="37">
        <f>Pricing!G$37</f>
        <v>1</v>
      </c>
      <c r="H61" s="37">
        <f>Pricing!H$37</f>
        <v>1</v>
      </c>
      <c r="I61" s="37">
        <f>Pricing!I$37</f>
        <v>1</v>
      </c>
      <c r="J61" s="37">
        <f>Pricing!J$37</f>
        <v>1</v>
      </c>
      <c r="K61" s="37">
        <f>Pricing!K$37</f>
        <v>1</v>
      </c>
      <c r="L61" s="37">
        <f>Pricing!L$37</f>
        <v>1</v>
      </c>
      <c r="M61" s="37">
        <f>Pricing!M$37</f>
        <v>1</v>
      </c>
      <c r="N61" s="37">
        <f>Pricing!N$37</f>
        <v>1</v>
      </c>
      <c r="O61" s="37">
        <f>Pricing!O$37</f>
        <v>1</v>
      </c>
      <c r="P61" s="37">
        <f>Pricing!P$37</f>
        <v>1</v>
      </c>
      <c r="Q61" s="37">
        <f>Pricing!Q$37</f>
        <v>1</v>
      </c>
      <c r="R61" s="37">
        <f>Pricing!R$37</f>
        <v>1</v>
      </c>
      <c r="S61" s="37">
        <f>Pricing!S$37</f>
        <v>1</v>
      </c>
      <c r="T61" s="37">
        <f>Pricing!T$37</f>
        <v>1</v>
      </c>
      <c r="U61" s="37">
        <f>Pricing!U$37</f>
        <v>1</v>
      </c>
      <c r="V61" s="37">
        <f>Pricing!V$37</f>
        <v>1</v>
      </c>
      <c r="W61" s="37">
        <f>Pricing!W$37</f>
        <v>1</v>
      </c>
      <c r="X61" s="37">
        <f>Pricing!X$37</f>
        <v>1</v>
      </c>
      <c r="Y61" s="37">
        <f>Pricing!Y$37</f>
        <v>0</v>
      </c>
      <c r="Z61" s="37">
        <f>Pricing!Z$37</f>
        <v>0</v>
      </c>
      <c r="AA61" s="37">
        <f>Pricing!AA$37</f>
        <v>0</v>
      </c>
      <c r="AB61" s="37">
        <f>Pricing!AB$37</f>
        <v>0</v>
      </c>
      <c r="AC61" s="37">
        <f>Pricing!AC$37</f>
        <v>0</v>
      </c>
      <c r="AD61" s="37">
        <f>Pricing!AD$37</f>
        <v>0</v>
      </c>
      <c r="AE61" s="37">
        <f>Pricing!AE$37</f>
        <v>0</v>
      </c>
      <c r="AF61" s="37">
        <f>Pricing!AF$37</f>
        <v>0</v>
      </c>
      <c r="AG61" s="37">
        <f>Pricing!AG$37</f>
        <v>0</v>
      </c>
      <c r="AH61" s="37">
        <f>Pricing!AH$37</f>
        <v>0</v>
      </c>
      <c r="AI61" s="37">
        <f>Pricing!AI$37</f>
        <v>0</v>
      </c>
      <c r="AJ61" s="37">
        <f>Pricing!AJ$37</f>
        <v>0</v>
      </c>
      <c r="AK61" s="37">
        <f>Pricing!AK$37</f>
        <v>0</v>
      </c>
      <c r="AL61" s="37">
        <f>Pricing!AL$37</f>
        <v>0</v>
      </c>
      <c r="AM61" s="37">
        <f>Pricing!AM$37</f>
        <v>0</v>
      </c>
      <c r="AN61" s="37">
        <f>Pricing!AN$37</f>
        <v>0</v>
      </c>
      <c r="AO61" s="37">
        <f>Pricing!AO$37</f>
        <v>0</v>
      </c>
    </row>
    <row r="62" spans="1:41">
      <c r="A62" s="18" t="s">
        <v>33</v>
      </c>
      <c r="B62" s="28" t="e">
        <f>VQx!C$19</f>
        <v>#N/A</v>
      </c>
      <c r="C62" s="28" t="e">
        <f>VQx!D$19</f>
        <v>#N/A</v>
      </c>
      <c r="D62" s="28" t="e">
        <f>VQx!E$19</f>
        <v>#N/A</v>
      </c>
      <c r="E62" s="28" t="e">
        <f>VQx!F$19</f>
        <v>#N/A</v>
      </c>
      <c r="F62" s="28" t="e">
        <f>VQx!G$19</f>
        <v>#N/A</v>
      </c>
      <c r="G62" s="28" t="e">
        <f>VQx!H$19</f>
        <v>#N/A</v>
      </c>
      <c r="H62" s="28" t="e">
        <f>VQx!I$19</f>
        <v>#N/A</v>
      </c>
      <c r="I62" s="28" t="e">
        <f>VQx!J$19</f>
        <v>#N/A</v>
      </c>
      <c r="J62" s="28" t="e">
        <f>VQx!K$19</f>
        <v>#N/A</v>
      </c>
      <c r="K62" s="294" t="e">
        <f>VQx!L$19</f>
        <v>#N/A</v>
      </c>
      <c r="L62" s="28" t="e">
        <f>VQx!M$19</f>
        <v>#N/A</v>
      </c>
      <c r="M62" s="28" t="e">
        <f>VQx!N$19</f>
        <v>#N/A</v>
      </c>
      <c r="N62" s="28" t="e">
        <f>VQx!O$19</f>
        <v>#N/A</v>
      </c>
      <c r="O62" s="28" t="e">
        <f>VQx!P$19</f>
        <v>#N/A</v>
      </c>
      <c r="P62" s="28" t="e">
        <f>VQx!Q$19</f>
        <v>#N/A</v>
      </c>
      <c r="Q62" s="28" t="e">
        <f>VQx!R$19</f>
        <v>#N/A</v>
      </c>
      <c r="R62" s="28" t="e">
        <f>VQx!S$19</f>
        <v>#N/A</v>
      </c>
      <c r="S62" s="28" t="e">
        <f>VQx!T$19</f>
        <v>#N/A</v>
      </c>
      <c r="T62" s="28" t="e">
        <f>VQx!U$19</f>
        <v>#N/A</v>
      </c>
      <c r="U62" s="28" t="e">
        <f>VQx!V$19</f>
        <v>#N/A</v>
      </c>
      <c r="V62" s="28" t="e">
        <f>VQx!W$19</f>
        <v>#N/A</v>
      </c>
      <c r="W62" s="28" t="e">
        <f>VQx!X$19</f>
        <v>#N/A</v>
      </c>
      <c r="X62" s="28" t="e">
        <f>VQx!Y$19</f>
        <v>#N/A</v>
      </c>
      <c r="Y62" s="28" t="e">
        <f>VQx!Z$19</f>
        <v>#N/A</v>
      </c>
      <c r="Z62" s="28" t="e">
        <f>VQx!AA$19</f>
        <v>#N/A</v>
      </c>
      <c r="AA62" s="28" t="e">
        <f>VQx!AB$19</f>
        <v>#N/A</v>
      </c>
      <c r="AB62" s="28" t="e">
        <f>VQx!AC$19</f>
        <v>#N/A</v>
      </c>
      <c r="AC62" s="28" t="e">
        <f>VQx!AD$19</f>
        <v>#N/A</v>
      </c>
      <c r="AD62" s="28" t="e">
        <f>VQx!AE$19</f>
        <v>#N/A</v>
      </c>
      <c r="AE62" s="28" t="e">
        <f>VQx!AF$19</f>
        <v>#N/A</v>
      </c>
      <c r="AF62" s="28" t="e">
        <f>VQx!AG$19</f>
        <v>#N/A</v>
      </c>
      <c r="AG62" s="28" t="e">
        <f>VQx!AH$19</f>
        <v>#N/A</v>
      </c>
      <c r="AH62" s="28" t="e">
        <f>VQx!AI$19</f>
        <v>#N/A</v>
      </c>
      <c r="AI62" s="28" t="e">
        <f>VQx!AJ$19</f>
        <v>#N/A</v>
      </c>
      <c r="AJ62" s="28" t="e">
        <f>VQx!AK$19</f>
        <v>#N/A</v>
      </c>
      <c r="AK62" s="28" t="e">
        <f>VQx!AL$19</f>
        <v>#N/A</v>
      </c>
      <c r="AL62" s="28" t="e">
        <f>VQx!AM$19</f>
        <v>#N/A</v>
      </c>
      <c r="AM62" s="28" t="e">
        <f>VQx!AN$19</f>
        <v>#N/A</v>
      </c>
      <c r="AN62" s="28" t="e">
        <f>VQx!AO$19</f>
        <v>#N/A</v>
      </c>
      <c r="AO62" s="28" t="e">
        <f>VQx!AP$19</f>
        <v>#N/A</v>
      </c>
    </row>
    <row r="63" spans="1:41">
      <c r="A63" s="2" t="s">
        <v>34</v>
      </c>
      <c r="B63" s="38">
        <f>B14*(1+Assms!$K$23)</f>
        <v>0.06</v>
      </c>
      <c r="C63" s="38">
        <f>C14*(1+Assms!$K$23)</f>
        <v>7.5000000000000011E-2</v>
      </c>
      <c r="D63" s="38">
        <f>D14*(1+Assms!$K$23)</f>
        <v>7.5000000000000011E-2</v>
      </c>
      <c r="E63" s="38">
        <f>E14*(1+Assms!$K$23)</f>
        <v>0.06</v>
      </c>
      <c r="F63" s="38">
        <f>F14*(1+Assms!$K$23)</f>
        <v>0.06</v>
      </c>
      <c r="G63" s="38">
        <f>G14*(1+Assms!$K$23)</f>
        <v>0.06</v>
      </c>
      <c r="H63" s="38">
        <f>H14*(1+Assms!$K$23)</f>
        <v>4.4999999999999998E-2</v>
      </c>
      <c r="I63" s="38">
        <f>I14*(1+Assms!$K$23)</f>
        <v>4.4999999999999998E-2</v>
      </c>
      <c r="J63" s="38">
        <f>J14*(1+Assms!$K$23)</f>
        <v>4.4999999999999998E-2</v>
      </c>
      <c r="K63" s="38">
        <f>K14*(1+Assms!$K$23)</f>
        <v>3.0951428571428533E-2</v>
      </c>
      <c r="L63" s="38">
        <f>L14*(1+Assms!$K$23)</f>
        <v>3.0951428571428533E-2</v>
      </c>
      <c r="M63" s="38">
        <f>M14*(1+Assms!$K$23)</f>
        <v>6.1902857142857107E-2</v>
      </c>
      <c r="N63" s="38">
        <f>N14*(1+Assms!$K$23)</f>
        <v>6.1902857142857107E-2</v>
      </c>
      <c r="O63" s="38">
        <f>O14*(1+Assms!$K$23)</f>
        <v>6.1902857142857107E-2</v>
      </c>
      <c r="P63" s="38">
        <f>P14*(1+Assms!$K$23)</f>
        <v>9.2854285714285681E-2</v>
      </c>
      <c r="Q63" s="38">
        <f>Q14*(1+Assms!$K$23)</f>
        <v>9.2854285714285681E-2</v>
      </c>
      <c r="R63" s="38">
        <f>R14*(1+Assms!$K$23)</f>
        <v>0.12380571428571426</v>
      </c>
      <c r="S63" s="38">
        <f>S14*(1+Assms!$K$23)</f>
        <v>0.15475714285714282</v>
      </c>
      <c r="T63" s="38">
        <f>T14*(1+Assms!$K$23)</f>
        <v>0.18570857142857142</v>
      </c>
      <c r="U63" s="38">
        <f>U14*(1+Assms!$K$23)</f>
        <v>0.21665999999999996</v>
      </c>
      <c r="V63" s="38">
        <f>V14*(1+Assms!$K$23)</f>
        <v>0.2437425</v>
      </c>
      <c r="W63" s="38">
        <f>W14*(1+Assms!$K$23)</f>
        <v>0.29790749999999999</v>
      </c>
      <c r="X63" s="38">
        <f>X14*(1+Assms!$K$23)</f>
        <v>0.40623749999999997</v>
      </c>
      <c r="Y63" s="38">
        <f>Y14*(1+Assms!$K$23)</f>
        <v>4.4999999999999998E-2</v>
      </c>
      <c r="Z63" s="38">
        <f>Z14*(1+Assms!$K$23)</f>
        <v>4.4999999999999998E-2</v>
      </c>
      <c r="AA63" s="38">
        <f>AA14*(1+Assms!$K$23)</f>
        <v>4.4999999999999998E-2</v>
      </c>
      <c r="AB63" s="38">
        <f>AB14*(1+Assms!$K$23)</f>
        <v>4.4999999999999998E-2</v>
      </c>
      <c r="AC63" s="38">
        <f>AC14*(1+Assms!$K$23)</f>
        <v>0.03</v>
      </c>
      <c r="AD63" s="38">
        <f>AD14*(1+Assms!$K$23)</f>
        <v>0.03</v>
      </c>
      <c r="AE63" s="38">
        <f>AE14*(1+Assms!$K$23)</f>
        <v>0.03</v>
      </c>
      <c r="AF63" s="38">
        <f>AF14*(1+Assms!$K$23)</f>
        <v>0.03</v>
      </c>
      <c r="AG63" s="38">
        <f>AG14*(1+Assms!$K$23)</f>
        <v>0.03</v>
      </c>
      <c r="AH63" s="38">
        <f>AH14*(1+Assms!$K$23)</f>
        <v>0.03</v>
      </c>
      <c r="AI63" s="38">
        <f>AI14*(1+Assms!$K$23)</f>
        <v>0.03</v>
      </c>
      <c r="AJ63" s="38">
        <f>AJ14*(1+Assms!$K$23)</f>
        <v>0.03</v>
      </c>
      <c r="AK63" s="38">
        <f>AK14*(1+Assms!$K$23)</f>
        <v>0.03</v>
      </c>
      <c r="AL63" s="38">
        <f>AL14*(1+Assms!$K$23)</f>
        <v>0.03</v>
      </c>
      <c r="AM63" s="38">
        <f>AM14*(1+Assms!$K$23)</f>
        <v>0.03</v>
      </c>
      <c r="AN63" s="38">
        <f>AN14*(1+Assms!$K$23)</f>
        <v>0.03</v>
      </c>
      <c r="AO63" s="38">
        <f>AO14*(1+Assms!$K$23)</f>
        <v>0.03</v>
      </c>
    </row>
    <row r="64" spans="1:41">
      <c r="A64" s="2" t="s">
        <v>476</v>
      </c>
      <c r="B64" s="10">
        <v>1</v>
      </c>
      <c r="C64" s="23" t="e">
        <f t="shared" ref="C64:AO64" si="19">B64*(1-B62-B63)*C61</f>
        <v>#N/A</v>
      </c>
      <c r="D64" s="23" t="e">
        <f t="shared" si="19"/>
        <v>#N/A</v>
      </c>
      <c r="E64" s="23" t="e">
        <f t="shared" si="19"/>
        <v>#N/A</v>
      </c>
      <c r="F64" s="23" t="e">
        <f t="shared" si="19"/>
        <v>#N/A</v>
      </c>
      <c r="G64" s="23" t="e">
        <f t="shared" si="19"/>
        <v>#N/A</v>
      </c>
      <c r="H64" s="23" t="e">
        <f t="shared" si="19"/>
        <v>#N/A</v>
      </c>
      <c r="I64" s="23" t="e">
        <f t="shared" si="19"/>
        <v>#N/A</v>
      </c>
      <c r="J64" s="23" t="e">
        <f t="shared" si="19"/>
        <v>#N/A</v>
      </c>
      <c r="K64" s="23" t="e">
        <f t="shared" si="19"/>
        <v>#N/A</v>
      </c>
      <c r="L64" s="23" t="e">
        <f t="shared" si="19"/>
        <v>#N/A</v>
      </c>
      <c r="M64" s="23" t="e">
        <f t="shared" si="19"/>
        <v>#N/A</v>
      </c>
      <c r="N64" s="23" t="e">
        <f t="shared" si="19"/>
        <v>#N/A</v>
      </c>
      <c r="O64" s="23" t="e">
        <f t="shared" si="19"/>
        <v>#N/A</v>
      </c>
      <c r="P64" s="23" t="e">
        <f t="shared" si="19"/>
        <v>#N/A</v>
      </c>
      <c r="Q64" s="23" t="e">
        <f t="shared" si="19"/>
        <v>#N/A</v>
      </c>
      <c r="R64" s="23" t="e">
        <f t="shared" si="19"/>
        <v>#N/A</v>
      </c>
      <c r="S64" s="23" t="e">
        <f t="shared" si="19"/>
        <v>#N/A</v>
      </c>
      <c r="T64" s="23" t="e">
        <f t="shared" si="19"/>
        <v>#N/A</v>
      </c>
      <c r="U64" s="23" t="e">
        <f t="shared" si="19"/>
        <v>#N/A</v>
      </c>
      <c r="V64" s="23" t="e">
        <f t="shared" si="19"/>
        <v>#N/A</v>
      </c>
      <c r="W64" s="23" t="e">
        <f t="shared" si="19"/>
        <v>#N/A</v>
      </c>
      <c r="X64" s="23" t="e">
        <f t="shared" si="19"/>
        <v>#N/A</v>
      </c>
      <c r="Y64" s="23" t="e">
        <f t="shared" si="19"/>
        <v>#N/A</v>
      </c>
      <c r="Z64" s="23" t="e">
        <f t="shared" si="19"/>
        <v>#N/A</v>
      </c>
      <c r="AA64" s="23" t="e">
        <f t="shared" si="19"/>
        <v>#N/A</v>
      </c>
      <c r="AB64" s="23" t="e">
        <f t="shared" si="19"/>
        <v>#N/A</v>
      </c>
      <c r="AC64" s="23" t="e">
        <f t="shared" si="19"/>
        <v>#N/A</v>
      </c>
      <c r="AD64" s="23" t="e">
        <f t="shared" si="19"/>
        <v>#N/A</v>
      </c>
      <c r="AE64" s="23" t="e">
        <f t="shared" si="19"/>
        <v>#N/A</v>
      </c>
      <c r="AF64" s="23" t="e">
        <f t="shared" si="19"/>
        <v>#N/A</v>
      </c>
      <c r="AG64" s="23" t="e">
        <f t="shared" si="19"/>
        <v>#N/A</v>
      </c>
      <c r="AH64" s="23" t="e">
        <f t="shared" si="19"/>
        <v>#N/A</v>
      </c>
      <c r="AI64" s="23" t="e">
        <f t="shared" si="19"/>
        <v>#N/A</v>
      </c>
      <c r="AJ64" s="23" t="e">
        <f t="shared" si="19"/>
        <v>#N/A</v>
      </c>
      <c r="AK64" s="23" t="e">
        <f t="shared" si="19"/>
        <v>#N/A</v>
      </c>
      <c r="AL64" s="23" t="e">
        <f t="shared" si="19"/>
        <v>#N/A</v>
      </c>
      <c r="AM64" s="23" t="e">
        <f t="shared" si="19"/>
        <v>#N/A</v>
      </c>
      <c r="AN64" s="23" t="e">
        <f t="shared" si="19"/>
        <v>#N/A</v>
      </c>
      <c r="AO64" s="23" t="e">
        <f t="shared" si="19"/>
        <v>#N/A</v>
      </c>
    </row>
    <row r="65" spans="1:41">
      <c r="A65" s="136" t="s">
        <v>478</v>
      </c>
      <c r="B65" s="295" t="e">
        <f>B16</f>
        <v>#N/A</v>
      </c>
      <c r="C65" s="295" t="e">
        <f t="shared" ref="C65:AO65" si="20">C16</f>
        <v>#N/A</v>
      </c>
      <c r="D65" s="295" t="e">
        <f t="shared" si="20"/>
        <v>#N/A</v>
      </c>
      <c r="E65" s="295" t="e">
        <f t="shared" si="20"/>
        <v>#N/A</v>
      </c>
      <c r="F65" s="295" t="e">
        <f t="shared" si="20"/>
        <v>#N/A</v>
      </c>
      <c r="G65" s="295" t="e">
        <f t="shared" si="20"/>
        <v>#N/A</v>
      </c>
      <c r="H65" s="295" t="e">
        <f t="shared" si="20"/>
        <v>#N/A</v>
      </c>
      <c r="I65" s="295" t="e">
        <f t="shared" si="20"/>
        <v>#N/A</v>
      </c>
      <c r="J65" s="295" t="e">
        <f t="shared" si="20"/>
        <v>#N/A</v>
      </c>
      <c r="K65" s="295" t="e">
        <f t="shared" si="20"/>
        <v>#N/A</v>
      </c>
      <c r="L65" s="295" t="e">
        <f t="shared" si="20"/>
        <v>#N/A</v>
      </c>
      <c r="M65" s="295" t="e">
        <f t="shared" si="20"/>
        <v>#N/A</v>
      </c>
      <c r="N65" s="295" t="e">
        <f t="shared" si="20"/>
        <v>#N/A</v>
      </c>
      <c r="O65" s="295" t="e">
        <f t="shared" si="20"/>
        <v>#N/A</v>
      </c>
      <c r="P65" s="295" t="e">
        <f t="shared" si="20"/>
        <v>#N/A</v>
      </c>
      <c r="Q65" s="295" t="e">
        <f t="shared" si="20"/>
        <v>#N/A</v>
      </c>
      <c r="R65" s="295" t="e">
        <f t="shared" si="20"/>
        <v>#N/A</v>
      </c>
      <c r="S65" s="295" t="e">
        <f t="shared" si="20"/>
        <v>#N/A</v>
      </c>
      <c r="T65" s="295" t="e">
        <f t="shared" si="20"/>
        <v>#N/A</v>
      </c>
      <c r="U65" s="295" t="e">
        <f t="shared" si="20"/>
        <v>#N/A</v>
      </c>
      <c r="V65" s="295" t="e">
        <f t="shared" si="20"/>
        <v>#N/A</v>
      </c>
      <c r="W65" s="295" t="e">
        <f t="shared" si="20"/>
        <v>#N/A</v>
      </c>
      <c r="X65" s="295" t="e">
        <f t="shared" si="20"/>
        <v>#N/A</v>
      </c>
      <c r="Y65" s="295" t="e">
        <f t="shared" si="20"/>
        <v>#N/A</v>
      </c>
      <c r="Z65" s="295" t="e">
        <f t="shared" si="20"/>
        <v>#N/A</v>
      </c>
      <c r="AA65" s="295" t="e">
        <f t="shared" si="20"/>
        <v>#N/A</v>
      </c>
      <c r="AB65" s="295" t="e">
        <f t="shared" si="20"/>
        <v>#N/A</v>
      </c>
      <c r="AC65" s="295" t="e">
        <f t="shared" si="20"/>
        <v>#N/A</v>
      </c>
      <c r="AD65" s="295" t="e">
        <f t="shared" si="20"/>
        <v>#N/A</v>
      </c>
      <c r="AE65" s="295" t="e">
        <f t="shared" si="20"/>
        <v>#N/A</v>
      </c>
      <c r="AF65" s="295" t="e">
        <f t="shared" si="20"/>
        <v>#N/A</v>
      </c>
      <c r="AG65" s="295" t="e">
        <f t="shared" si="20"/>
        <v>#N/A</v>
      </c>
      <c r="AH65" s="295" t="e">
        <f t="shared" si="20"/>
        <v>#N/A</v>
      </c>
      <c r="AI65" s="295" t="e">
        <f t="shared" si="20"/>
        <v>#N/A</v>
      </c>
      <c r="AJ65" s="295" t="e">
        <f t="shared" si="20"/>
        <v>#N/A</v>
      </c>
      <c r="AK65" s="295" t="e">
        <f t="shared" si="20"/>
        <v>#N/A</v>
      </c>
      <c r="AL65" s="295" t="e">
        <f t="shared" si="20"/>
        <v>#N/A</v>
      </c>
      <c r="AM65" s="295" t="e">
        <f t="shared" si="20"/>
        <v>#N/A</v>
      </c>
      <c r="AN65" s="295" t="e">
        <f t="shared" si="20"/>
        <v>#N/A</v>
      </c>
      <c r="AO65" s="295" t="e">
        <f t="shared" si="20"/>
        <v>#N/A</v>
      </c>
    </row>
    <row r="66" spans="1:41">
      <c r="A66" s="136" t="s">
        <v>477</v>
      </c>
      <c r="B66" s="10">
        <v>1</v>
      </c>
      <c r="C66" s="23" t="e">
        <f>B66*(1-B63-B65)*C61</f>
        <v>#N/A</v>
      </c>
      <c r="D66" s="23" t="e">
        <f t="shared" ref="D66:AO66" si="21">C66*(1-C63-C65)*D61</f>
        <v>#N/A</v>
      </c>
      <c r="E66" s="23" t="e">
        <f t="shared" si="21"/>
        <v>#N/A</v>
      </c>
      <c r="F66" s="23" t="e">
        <f t="shared" si="21"/>
        <v>#N/A</v>
      </c>
      <c r="G66" s="23" t="e">
        <f t="shared" si="21"/>
        <v>#N/A</v>
      </c>
      <c r="H66" s="23" t="e">
        <f t="shared" si="21"/>
        <v>#N/A</v>
      </c>
      <c r="I66" s="23" t="e">
        <f t="shared" si="21"/>
        <v>#N/A</v>
      </c>
      <c r="J66" s="23" t="e">
        <f t="shared" si="21"/>
        <v>#N/A</v>
      </c>
      <c r="K66" s="23" t="e">
        <f t="shared" si="21"/>
        <v>#N/A</v>
      </c>
      <c r="L66" s="23" t="e">
        <f t="shared" si="21"/>
        <v>#N/A</v>
      </c>
      <c r="M66" s="23" t="e">
        <f t="shared" si="21"/>
        <v>#N/A</v>
      </c>
      <c r="N66" s="23" t="e">
        <f t="shared" si="21"/>
        <v>#N/A</v>
      </c>
      <c r="O66" s="23" t="e">
        <f t="shared" si="21"/>
        <v>#N/A</v>
      </c>
      <c r="P66" s="23" t="e">
        <f t="shared" si="21"/>
        <v>#N/A</v>
      </c>
      <c r="Q66" s="23" t="e">
        <f t="shared" si="21"/>
        <v>#N/A</v>
      </c>
      <c r="R66" s="23" t="e">
        <f t="shared" si="21"/>
        <v>#N/A</v>
      </c>
      <c r="S66" s="23" t="e">
        <f t="shared" si="21"/>
        <v>#N/A</v>
      </c>
      <c r="T66" s="23" t="e">
        <f t="shared" si="21"/>
        <v>#N/A</v>
      </c>
      <c r="U66" s="23" t="e">
        <f t="shared" si="21"/>
        <v>#N/A</v>
      </c>
      <c r="V66" s="23" t="e">
        <f t="shared" si="21"/>
        <v>#N/A</v>
      </c>
      <c r="W66" s="23" t="e">
        <f t="shared" si="21"/>
        <v>#N/A</v>
      </c>
      <c r="X66" s="23" t="e">
        <f t="shared" si="21"/>
        <v>#N/A</v>
      </c>
      <c r="Y66" s="23" t="e">
        <f t="shared" si="21"/>
        <v>#N/A</v>
      </c>
      <c r="Z66" s="23" t="e">
        <f t="shared" si="21"/>
        <v>#N/A</v>
      </c>
      <c r="AA66" s="23" t="e">
        <f t="shared" si="21"/>
        <v>#N/A</v>
      </c>
      <c r="AB66" s="23" t="e">
        <f t="shared" si="21"/>
        <v>#N/A</v>
      </c>
      <c r="AC66" s="23" t="e">
        <f t="shared" si="21"/>
        <v>#N/A</v>
      </c>
      <c r="AD66" s="23" t="e">
        <f t="shared" si="21"/>
        <v>#N/A</v>
      </c>
      <c r="AE66" s="23" t="e">
        <f t="shared" si="21"/>
        <v>#N/A</v>
      </c>
      <c r="AF66" s="23" t="e">
        <f t="shared" si="21"/>
        <v>#N/A</v>
      </c>
      <c r="AG66" s="23" t="e">
        <f t="shared" si="21"/>
        <v>#N/A</v>
      </c>
      <c r="AH66" s="23" t="e">
        <f t="shared" si="21"/>
        <v>#N/A</v>
      </c>
      <c r="AI66" s="23" t="e">
        <f t="shared" si="21"/>
        <v>#N/A</v>
      </c>
      <c r="AJ66" s="23" t="e">
        <f t="shared" si="21"/>
        <v>#N/A</v>
      </c>
      <c r="AK66" s="23" t="e">
        <f t="shared" si="21"/>
        <v>#N/A</v>
      </c>
      <c r="AL66" s="23" t="e">
        <f t="shared" si="21"/>
        <v>#N/A</v>
      </c>
      <c r="AM66" s="23" t="e">
        <f t="shared" si="21"/>
        <v>#N/A</v>
      </c>
      <c r="AN66" s="23" t="e">
        <f t="shared" si="21"/>
        <v>#N/A</v>
      </c>
      <c r="AO66" s="23" t="e">
        <f t="shared" si="21"/>
        <v>#N/A</v>
      </c>
    </row>
    <row r="67" spans="1:41">
      <c r="A67" s="2" t="s">
        <v>15</v>
      </c>
      <c r="B67" s="10">
        <v>1</v>
      </c>
      <c r="C67" s="10">
        <f>B67*(1+Assms!$C$23)</f>
        <v>1.02</v>
      </c>
      <c r="D67" s="10">
        <f>C67*(1+Assms!$C$23)</f>
        <v>1.0404</v>
      </c>
      <c r="E67" s="10">
        <f>D67*(1+Assms!$C$23)</f>
        <v>1.0612079999999999</v>
      </c>
      <c r="F67" s="10">
        <f>E67*(1+Assms!$C$23)</f>
        <v>1.08243216</v>
      </c>
      <c r="G67" s="10">
        <f>F67*(1+Assms!$C$23)</f>
        <v>1.1040808032</v>
      </c>
      <c r="H67" s="10">
        <f>G67*(1+Assms!$C$23)</f>
        <v>1.1261624192640001</v>
      </c>
      <c r="I67" s="10">
        <f>H67*(1+Assms!$C$23)</f>
        <v>1.14868566764928</v>
      </c>
      <c r="J67" s="10">
        <f>I67*(1+Assms!$C$23)</f>
        <v>1.1716593810022657</v>
      </c>
      <c r="K67" s="10">
        <f>J67*(1+Assms!$C$23)</f>
        <v>1.1950925686223111</v>
      </c>
      <c r="L67" s="10">
        <f>K67*(1+Assms!$C$23)</f>
        <v>1.2189944199947573</v>
      </c>
      <c r="M67" s="10">
        <f>L67*(1+Assms!$C$23)</f>
        <v>1.2433743083946525</v>
      </c>
      <c r="N67" s="10">
        <f>M67*(1+Assms!$C$23)</f>
        <v>1.2682417945625455</v>
      </c>
      <c r="O67" s="10">
        <f>N67*(1+Assms!$C$23)</f>
        <v>1.2936066304537963</v>
      </c>
      <c r="P67" s="10">
        <f>O67*(1+Assms!$C$23)</f>
        <v>1.3194787630628724</v>
      </c>
      <c r="Q67" s="10">
        <f>P67*(1+Assms!$C$23)</f>
        <v>1.3458683383241299</v>
      </c>
      <c r="R67" s="10">
        <f>Q67*(1+Assms!$C$23)</f>
        <v>1.3727857050906125</v>
      </c>
      <c r="S67" s="10">
        <f>R67*(1+Assms!$C$23)</f>
        <v>1.4002414191924248</v>
      </c>
      <c r="T67" s="10">
        <f>S67*(1+Assms!$C$23)</f>
        <v>1.4282462475762734</v>
      </c>
      <c r="U67" s="10">
        <f>T67*(1+Assms!$C$23)</f>
        <v>1.4568111725277988</v>
      </c>
      <c r="V67" s="10">
        <f>U67*(1+Assms!$C$23)</f>
        <v>1.4859473959783549</v>
      </c>
      <c r="W67" s="10">
        <f>V67*(1+Assms!$C$23)</f>
        <v>1.5156663438979221</v>
      </c>
      <c r="X67" s="10">
        <f>W67*(1+Assms!$C$23)</f>
        <v>1.5459796707758806</v>
      </c>
      <c r="Y67" s="10">
        <f>X67*(1+Assms!$C$23)</f>
        <v>1.5768992641913981</v>
      </c>
      <c r="Z67" s="10">
        <f>Y67*(1+Assms!$C$23)</f>
        <v>1.6084372494752261</v>
      </c>
      <c r="AA67" s="10">
        <f>Z67*(1+Assms!$C$23)</f>
        <v>1.6406059944647307</v>
      </c>
      <c r="AB67" s="10">
        <f>AA67*(1+Assms!$C$23)</f>
        <v>1.6734181143540252</v>
      </c>
      <c r="AC67" s="10">
        <f>AB67*(1+Assms!$C$23)</f>
        <v>1.7068864766411058</v>
      </c>
      <c r="AD67" s="10">
        <f>AC67*(1+Assms!$C$23)</f>
        <v>1.7410242061739281</v>
      </c>
      <c r="AE67" s="10">
        <f>AD67*(1+Assms!$C$23)</f>
        <v>1.7758446902974065</v>
      </c>
      <c r="AF67" s="10">
        <f>AE67*(1+Assms!$C$23)</f>
        <v>1.8113615841033548</v>
      </c>
      <c r="AG67" s="10">
        <f>AF67*(1+Assms!$C$23)</f>
        <v>1.8475888157854219</v>
      </c>
      <c r="AH67" s="10">
        <f>AG67*(1+Assms!$C$23)</f>
        <v>1.8845405921011305</v>
      </c>
      <c r="AI67" s="10">
        <f>AH67*(1+Assms!$C$23)</f>
        <v>1.9222314039431532</v>
      </c>
      <c r="AJ67" s="10">
        <f>AI67*(1+Assms!$C$23)</f>
        <v>1.9606760320220162</v>
      </c>
      <c r="AK67" s="10">
        <f>AJ67*(1+Assms!$C$23)</f>
        <v>1.9998895526624565</v>
      </c>
      <c r="AL67" s="10">
        <f>AK67*(1+Assms!$C$23)</f>
        <v>2.0398873437157055</v>
      </c>
      <c r="AM67" s="10">
        <f>AL67*(1+Assms!$C$23)</f>
        <v>2.0806850905900198</v>
      </c>
      <c r="AN67" s="10">
        <f>AM67*(1+Assms!$C$23)</f>
        <v>2.1222987924018204</v>
      </c>
      <c r="AO67" s="10">
        <f>AN67*(1+Assms!$C$23)</f>
        <v>2.1647447682498568</v>
      </c>
    </row>
    <row r="68" spans="1:4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</row>
    <row r="69" spans="1:41">
      <c r="A69" s="124" t="s">
        <v>197</v>
      </c>
      <c r="B69" s="10"/>
      <c r="C69" s="23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</row>
    <row r="70" spans="1:41">
      <c r="A70" s="18" t="s">
        <v>35</v>
      </c>
      <c r="B70" s="11">
        <f>Pricing!B$39</f>
        <v>842000</v>
      </c>
      <c r="C70" s="11">
        <f>Pricing!C$39</f>
        <v>837000</v>
      </c>
      <c r="D70" s="11">
        <f>Pricing!D$39</f>
        <v>830000</v>
      </c>
      <c r="E70" s="11">
        <f>Pricing!E$39</f>
        <v>821000</v>
      </c>
      <c r="F70" s="11">
        <f>Pricing!F$39</f>
        <v>811000</v>
      </c>
      <c r="G70" s="11">
        <f>Pricing!G$39</f>
        <v>798000</v>
      </c>
      <c r="H70" s="11">
        <f>Pricing!H$39</f>
        <v>784000</v>
      </c>
      <c r="I70" s="11">
        <f>Pricing!I$39</f>
        <v>767000</v>
      </c>
      <c r="J70" s="11">
        <f>Pricing!J$39</f>
        <v>747000</v>
      </c>
      <c r="K70" s="11">
        <f>Pricing!K$39</f>
        <v>725000</v>
      </c>
      <c r="L70" s="11">
        <f>Pricing!L$39</f>
        <v>699000</v>
      </c>
      <c r="M70" s="11">
        <f>Pricing!M$39</f>
        <v>671000</v>
      </c>
      <c r="N70" s="11">
        <f>Pricing!N$39</f>
        <v>639000</v>
      </c>
      <c r="O70" s="11">
        <f>Pricing!O$39</f>
        <v>604000</v>
      </c>
      <c r="P70" s="11">
        <f>Pricing!P$39</f>
        <v>565000</v>
      </c>
      <c r="Q70" s="11">
        <f>Pricing!Q$39</f>
        <v>522000</v>
      </c>
      <c r="R70" s="11">
        <f>Pricing!R$39</f>
        <v>475000</v>
      </c>
      <c r="S70" s="11">
        <f>Pricing!S$39</f>
        <v>423000</v>
      </c>
      <c r="T70" s="11">
        <f>Pricing!T$39</f>
        <v>367000</v>
      </c>
      <c r="U70" s="11">
        <f>Pricing!U$39</f>
        <v>305000</v>
      </c>
      <c r="V70" s="11">
        <f>Pricing!V$39</f>
        <v>238000</v>
      </c>
      <c r="W70" s="11">
        <f>Pricing!W$39</f>
        <v>165000</v>
      </c>
      <c r="X70" s="11">
        <f>Pricing!X$39</f>
        <v>86000</v>
      </c>
      <c r="Y70" s="11">
        <f>Pricing!Y$39</f>
        <v>0</v>
      </c>
      <c r="Z70" s="11">
        <f>Pricing!Z$39</f>
        <v>0</v>
      </c>
      <c r="AA70" s="11">
        <f>Pricing!AA$39</f>
        <v>0</v>
      </c>
      <c r="AB70" s="11">
        <f>Pricing!AB$39</f>
        <v>0</v>
      </c>
      <c r="AC70" s="11">
        <f>Pricing!AC$39</f>
        <v>0</v>
      </c>
      <c r="AD70" s="11">
        <f>Pricing!AD$39</f>
        <v>0</v>
      </c>
      <c r="AE70" s="11">
        <f>Pricing!AE$39</f>
        <v>0</v>
      </c>
      <c r="AF70" s="11">
        <f>Pricing!AF$39</f>
        <v>0</v>
      </c>
      <c r="AG70" s="11">
        <f>Pricing!AG$39</f>
        <v>0</v>
      </c>
      <c r="AH70" s="11">
        <f>Pricing!AH$39</f>
        <v>0</v>
      </c>
      <c r="AI70" s="11">
        <f>Pricing!AI$39</f>
        <v>0</v>
      </c>
      <c r="AJ70" s="11">
        <f>Pricing!AJ$39</f>
        <v>0</v>
      </c>
      <c r="AK70" s="11">
        <f>Pricing!AK$39</f>
        <v>0</v>
      </c>
      <c r="AL70" s="11">
        <f>Pricing!AL$39</f>
        <v>0</v>
      </c>
      <c r="AM70" s="11">
        <f>Pricing!AM$39</f>
        <v>0</v>
      </c>
      <c r="AN70" s="11">
        <f>Pricing!AN$39</f>
        <v>0</v>
      </c>
      <c r="AO70" s="11">
        <f>Pricing!AO$39</f>
        <v>0</v>
      </c>
    </row>
    <row r="71" spans="1:41">
      <c r="A71" s="18" t="s">
        <v>50</v>
      </c>
      <c r="B71" s="11" t="e">
        <f>StatV!$F$2*StatV!B$17</f>
        <v>#N/A</v>
      </c>
      <c r="C71" s="11" t="e">
        <f>StatV!$F$2*StatV!C66</f>
        <v>#N/A</v>
      </c>
      <c r="D71" s="11" t="e">
        <f>StatV!$F$2*StatV!D66</f>
        <v>#N/A</v>
      </c>
      <c r="E71" s="11" t="e">
        <f>StatV!$F$2*StatV!E66</f>
        <v>#N/A</v>
      </c>
      <c r="F71" s="11" t="e">
        <f>StatV!$F$2*StatV!F66</f>
        <v>#N/A</v>
      </c>
      <c r="G71" s="11" t="e">
        <f>StatV!$F$2*StatV!G66</f>
        <v>#N/A</v>
      </c>
      <c r="H71" s="11" t="e">
        <f>StatV!$F$2*StatV!H66</f>
        <v>#N/A</v>
      </c>
      <c r="I71" s="11" t="e">
        <f>StatV!$F$2*StatV!I66</f>
        <v>#N/A</v>
      </c>
      <c r="J71" s="11" t="e">
        <f>StatV!$F$2*StatV!J66</f>
        <v>#N/A</v>
      </c>
      <c r="K71" s="11" t="e">
        <f>StatV!$F$2*StatV!K66</f>
        <v>#N/A</v>
      </c>
      <c r="L71" s="11" t="e">
        <f>StatV!$F$2*StatV!L66</f>
        <v>#N/A</v>
      </c>
      <c r="M71" s="11" t="e">
        <f>StatV!$F$2*StatV!M66</f>
        <v>#N/A</v>
      </c>
      <c r="N71" s="11" t="e">
        <f>StatV!$F$2*StatV!N66</f>
        <v>#N/A</v>
      </c>
      <c r="O71" s="11" t="e">
        <f>StatV!$F$2*StatV!O66</f>
        <v>#N/A</v>
      </c>
      <c r="P71" s="11" t="e">
        <f>StatV!$F$2*StatV!P66</f>
        <v>#N/A</v>
      </c>
      <c r="Q71" s="11" t="e">
        <f>StatV!$F$2*StatV!Q66</f>
        <v>#N/A</v>
      </c>
      <c r="R71" s="11" t="e">
        <f>StatV!$F$2*StatV!R66</f>
        <v>#N/A</v>
      </c>
      <c r="S71" s="11" t="e">
        <f>StatV!$F$2*StatV!S66</f>
        <v>#N/A</v>
      </c>
      <c r="T71" s="11" t="e">
        <f>StatV!$F$2*StatV!T66</f>
        <v>#N/A</v>
      </c>
      <c r="U71" s="11" t="e">
        <f>StatV!$F$2*StatV!U66</f>
        <v>#N/A</v>
      </c>
      <c r="V71" s="11" t="e">
        <f>StatV!$F$2*StatV!V66</f>
        <v>#N/A</v>
      </c>
      <c r="W71" s="11" t="e">
        <f>StatV!$F$2*StatV!W66</f>
        <v>#N/A</v>
      </c>
      <c r="X71" s="11" t="e">
        <f>StatV!$F$2*StatV!X66</f>
        <v>#N/A</v>
      </c>
      <c r="Y71" s="11" t="e">
        <f>StatV!$F$2*StatV!Y66</f>
        <v>#N/A</v>
      </c>
      <c r="Z71" s="11" t="e">
        <f>StatV!$F$2*StatV!Z66</f>
        <v>#N/A</v>
      </c>
      <c r="AA71" s="11" t="e">
        <f>StatV!$F$2*StatV!AA66</f>
        <v>#N/A</v>
      </c>
      <c r="AB71" s="11" t="e">
        <f>StatV!$F$2*StatV!AB66</f>
        <v>#N/A</v>
      </c>
      <c r="AC71" s="11" t="e">
        <f>StatV!$F$2*StatV!AC66</f>
        <v>#N/A</v>
      </c>
      <c r="AD71" s="11" t="e">
        <f>StatV!$F$2*StatV!AD66</f>
        <v>#N/A</v>
      </c>
      <c r="AE71" s="11" t="e">
        <f>StatV!$F$2*StatV!AE66</f>
        <v>#N/A</v>
      </c>
      <c r="AF71" s="11" t="e">
        <f>StatV!$F$2*StatV!AF66</f>
        <v>#N/A</v>
      </c>
      <c r="AG71" s="11" t="e">
        <f>StatV!$F$2*StatV!AG66</f>
        <v>#N/A</v>
      </c>
      <c r="AH71" s="11" t="e">
        <f>StatV!$F$2*StatV!AH66</f>
        <v>#N/A</v>
      </c>
      <c r="AI71" s="11" t="e">
        <f>StatV!$F$2*StatV!AI66</f>
        <v>#N/A</v>
      </c>
      <c r="AJ71" s="11" t="e">
        <f>StatV!$F$2*StatV!AJ66</f>
        <v>#N/A</v>
      </c>
      <c r="AK71" s="11" t="e">
        <f>StatV!$F$2*StatV!AK66</f>
        <v>#N/A</v>
      </c>
      <c r="AL71" s="11" t="e">
        <f>StatV!$F$2*StatV!AL66</f>
        <v>#N/A</v>
      </c>
      <c r="AM71" s="11" t="e">
        <f>StatV!$F$2*StatV!AM66</f>
        <v>#N/A</v>
      </c>
      <c r="AN71" s="11" t="e">
        <f>StatV!$F$2*StatV!AN66</f>
        <v>#N/A</v>
      </c>
      <c r="AO71" s="11" t="e">
        <f>StatV!$F$2*StatV!AO66</f>
        <v>#N/A</v>
      </c>
    </row>
    <row r="72" spans="1:41">
      <c r="A72" s="2" t="s">
        <v>97</v>
      </c>
      <c r="B72" s="76" t="e">
        <f>(B71-B64*Assms!$C$31)*Assms!$C$12+(Assms!$C$13*B71)</f>
        <v>#N/A</v>
      </c>
      <c r="C72" s="76" t="e">
        <f>(C71-C64*Assms!$C$31)*Assms!$C$17+(C71*(Assms!$C$16+Assms!$C$18))</f>
        <v>#N/A</v>
      </c>
      <c r="D72" s="76" t="e">
        <f>(D71-D64*Assms!$C$31)*Assms!$C$17+(D71*(Assms!$C$16+Assms!$C$18))</f>
        <v>#N/A</v>
      </c>
      <c r="E72" s="76" t="e">
        <f>(E71-E64*Assms!$C$31)*Assms!$C$17+(E71*(Assms!$C$16+Assms!$C$18))</f>
        <v>#N/A</v>
      </c>
      <c r="F72" s="76" t="e">
        <f>(F71-F64*Assms!$C$31)*Assms!$C$17+(F71*(Assms!$C$16+Assms!$C$18))</f>
        <v>#N/A</v>
      </c>
      <c r="G72" s="76" t="e">
        <f>(G71-G64*Assms!$C$31)*Assms!$C$17+(G71*(Assms!$C$16+Assms!$C$18))</f>
        <v>#N/A</v>
      </c>
      <c r="H72" s="76" t="e">
        <f>(H71-H64*Assms!$C$31)*Assms!$C$17+(H71*(Assms!$C$16+Assms!$C$18))</f>
        <v>#N/A</v>
      </c>
      <c r="I72" s="76" t="e">
        <f>(I71-I64*Assms!$C$31)*Assms!$C$17+(I71*(Assms!$C$16+Assms!$C$18))</f>
        <v>#N/A</v>
      </c>
      <c r="J72" s="76" t="e">
        <f>(J71-J64*Assms!$C$31)*Assms!$C$17+(J71*(Assms!$C$16+Assms!$C$18))</f>
        <v>#N/A</v>
      </c>
      <c r="K72" s="76" t="e">
        <f>(K71-K64*Assms!$C$31)*Assms!$C$17+(K71*(Assms!$C$16+Assms!$C$18))</f>
        <v>#N/A</v>
      </c>
      <c r="L72" s="76" t="e">
        <f>(L71-L64*Assms!$C$31)*Assms!$C$17+(L71*(Assms!$C$16+Assms!$C$18))</f>
        <v>#N/A</v>
      </c>
      <c r="M72" s="76" t="e">
        <f>(M71-M64*Assms!$C$31)*Assms!$C$17+(M71*(Assms!$C$16+Assms!$C$18))</f>
        <v>#N/A</v>
      </c>
      <c r="N72" s="76" t="e">
        <f>(N71-N64*Assms!$C$31)*Assms!$C$17+(N71*(Assms!$C$16+Assms!$C$18))</f>
        <v>#N/A</v>
      </c>
      <c r="O72" s="76" t="e">
        <f>(O71-O64*Assms!$C$31)*Assms!$C$17+(O71*(Assms!$C$16+Assms!$C$18))</f>
        <v>#N/A</v>
      </c>
      <c r="P72" s="76" t="e">
        <f>(P71-P64*Assms!$C$31)*Assms!$C$17+(P71*(Assms!$C$16+Assms!$C$18))</f>
        <v>#N/A</v>
      </c>
      <c r="Q72" s="76" t="e">
        <f>(Q71-Q64*Assms!$C$31)*Assms!$C$17+(Q71*(Assms!$C$16+Assms!$C$18))</f>
        <v>#N/A</v>
      </c>
      <c r="R72" s="76" t="e">
        <f>(R71-R64*Assms!$C$31)*Assms!$C$17+(R71*(Assms!$C$16+Assms!$C$18))</f>
        <v>#N/A</v>
      </c>
      <c r="S72" s="76" t="e">
        <f>(S71-S64*Assms!$C$31)*Assms!$C$17+(S71*(Assms!$C$16+Assms!$C$18))</f>
        <v>#N/A</v>
      </c>
      <c r="T72" s="76" t="e">
        <f>(T71-T64*Assms!$C$31)*Assms!$C$17+(T71*(Assms!$C$16+Assms!$C$18))</f>
        <v>#N/A</v>
      </c>
      <c r="U72" s="76" t="e">
        <f>(U71-U64*Assms!$C$31)*Assms!$C$17+(U71*(Assms!$C$16+Assms!$C$18))</f>
        <v>#N/A</v>
      </c>
      <c r="V72" s="76" t="e">
        <f>(V71-V64*Assms!$C$31)*Assms!$C$17+(V71*(Assms!$C$16+Assms!$C$18))</f>
        <v>#N/A</v>
      </c>
      <c r="W72" s="76" t="e">
        <f>(W71-W64*Assms!$C$31)*Assms!$C$17+(W71*(Assms!$C$16+Assms!$C$18))</f>
        <v>#N/A</v>
      </c>
      <c r="X72" s="76" t="e">
        <f>(X71-X64*Assms!$C$31)*Assms!$C$17+(X71*(Assms!$C$16+Assms!$C$18))</f>
        <v>#N/A</v>
      </c>
      <c r="Y72" s="76" t="e">
        <f>(Y71-Y64*Assms!$C$31)*Assms!$C$17+(Y71*(Assms!$C$16+Assms!$C$18))</f>
        <v>#N/A</v>
      </c>
      <c r="Z72" s="76" t="e">
        <f>(Z71-Z64*Assms!$C$31)*Assms!$C$17+(Z71*(Assms!$C$16+Assms!$C$18))</f>
        <v>#N/A</v>
      </c>
      <c r="AA72" s="76" t="e">
        <f>(AA71-AA64*Assms!$C$31)*Assms!$C$17+(AA71*(Assms!$C$16+Assms!$C$18))</f>
        <v>#N/A</v>
      </c>
      <c r="AB72" s="76" t="e">
        <f>(AB71-AB64*Assms!$C$31)*Assms!$C$17+(AB71*(Assms!$C$16+Assms!$C$18))</f>
        <v>#N/A</v>
      </c>
      <c r="AC72" s="76" t="e">
        <f>(AC71-AC64*Assms!$C$31)*Assms!$C$17+(AC71*(Assms!$C$16+Assms!$C$18))</f>
        <v>#N/A</v>
      </c>
      <c r="AD72" s="76" t="e">
        <f>(AD71-AD64*Assms!$C$31)*Assms!$C$17+(AD71*(Assms!$C$16+Assms!$C$18))</f>
        <v>#N/A</v>
      </c>
      <c r="AE72" s="76" t="e">
        <f>(AE71-AE64*Assms!$C$31)*Assms!$C$17+(AE71*(Assms!$C$16+Assms!$C$18))</f>
        <v>#N/A</v>
      </c>
      <c r="AF72" s="76" t="e">
        <f>(AF71-AF64*Assms!$C$31)*Assms!$C$17+(AF71*(Assms!$C$16+Assms!$C$18))</f>
        <v>#N/A</v>
      </c>
      <c r="AG72" s="76" t="e">
        <f>(AG71-AG64*Assms!$C$31)*Assms!$C$17+(AG71*(Assms!$C$16+Assms!$C$18))</f>
        <v>#N/A</v>
      </c>
      <c r="AH72" s="76" t="e">
        <f>(AH71-AH64*Assms!$C$31)*Assms!$C$17+(AH71*(Assms!$C$16+Assms!$C$18))</f>
        <v>#N/A</v>
      </c>
      <c r="AI72" s="76" t="e">
        <f>(AI71-AI64*Assms!$C$31)*Assms!$C$17+(AI71*(Assms!$C$16+Assms!$C$18))</f>
        <v>#N/A</v>
      </c>
      <c r="AJ72" s="76" t="e">
        <f>(AJ71-AJ64*Assms!$C$31)*Assms!$C$17+(AJ71*(Assms!$C$16+Assms!$C$18))</f>
        <v>#N/A</v>
      </c>
      <c r="AK72" s="76" t="e">
        <f>(AK71-AK64*Assms!$C$31)*Assms!$C$17+(AK71*(Assms!$C$16+Assms!$C$18))</f>
        <v>#N/A</v>
      </c>
      <c r="AL72" s="76" t="e">
        <f>(AL71-AL64*Assms!$C$31)*Assms!$C$17+(AL71*(Assms!$C$16+Assms!$C$18))</f>
        <v>#N/A</v>
      </c>
      <c r="AM72" s="76" t="e">
        <f>(AM71-AM64*Assms!$C$31)*Assms!$C$17+(AM71*(Assms!$C$16+Assms!$C$18))</f>
        <v>#N/A</v>
      </c>
      <c r="AN72" s="76" t="e">
        <f>(AN71-AN64*Assms!$C$31)*Assms!$C$17+(AN71*(Assms!$C$16+Assms!$C$18))</f>
        <v>#N/A</v>
      </c>
      <c r="AO72" s="76" t="e">
        <f>(AO71-AO64*Assms!$C$31)*Assms!$C$17+(AO71*(Assms!$C$16+Assms!$C$18))</f>
        <v>#N/A</v>
      </c>
    </row>
    <row r="73" spans="1:41">
      <c r="A73" s="2" t="s">
        <v>96</v>
      </c>
      <c r="B73" s="76">
        <f>Assms!$C$21+Assms!$C$22</f>
        <v>150</v>
      </c>
      <c r="C73" s="76" t="e">
        <f>IF(C70&gt;0,Assms!$C$22*C67*C64,0)</f>
        <v>#N/A</v>
      </c>
      <c r="D73" s="76" t="e">
        <f>IF(D70&gt;0,Assms!$C$22*D67*D64,0)</f>
        <v>#N/A</v>
      </c>
      <c r="E73" s="76" t="e">
        <f>IF(E70&gt;0,Assms!$C$22*E67*E64,0)</f>
        <v>#N/A</v>
      </c>
      <c r="F73" s="76" t="e">
        <f>IF(F70&gt;0,Assms!$C$22*F67*F64,0)</f>
        <v>#N/A</v>
      </c>
      <c r="G73" s="76" t="e">
        <f>IF(G70&gt;0,Assms!$C$22*G67*G64,0)</f>
        <v>#N/A</v>
      </c>
      <c r="H73" s="76" t="e">
        <f>IF(H70&gt;0,Assms!$C$22*H67*H64,0)</f>
        <v>#N/A</v>
      </c>
      <c r="I73" s="76" t="e">
        <f>IF(I70&gt;0,Assms!$C$22*I67*I64,0)</f>
        <v>#N/A</v>
      </c>
      <c r="J73" s="76" t="e">
        <f>IF(J70&gt;0,Assms!$C$22*J67*J64,0)</f>
        <v>#N/A</v>
      </c>
      <c r="K73" s="76" t="e">
        <f>IF(K70&gt;0,Assms!$C$22*K67*K64,0)</f>
        <v>#N/A</v>
      </c>
      <c r="L73" s="76" t="e">
        <f>IF(L70&gt;0,Assms!$C$22*L67*L64,0)</f>
        <v>#N/A</v>
      </c>
      <c r="M73" s="76" t="e">
        <f>IF(M70&gt;0,Assms!$C$22*M67*M64,0)</f>
        <v>#N/A</v>
      </c>
      <c r="N73" s="76" t="e">
        <f>IF(N70&gt;0,Assms!$C$22*N67*N64,0)</f>
        <v>#N/A</v>
      </c>
      <c r="O73" s="76" t="e">
        <f>IF(O70&gt;0,Assms!$C$22*O67*O64,0)</f>
        <v>#N/A</v>
      </c>
      <c r="P73" s="76" t="e">
        <f>IF(P70&gt;0,Assms!$C$22*P67*P64,0)</f>
        <v>#N/A</v>
      </c>
      <c r="Q73" s="76" t="e">
        <f>IF(Q70&gt;0,Assms!$C$22*Q67*Q64,0)</f>
        <v>#N/A</v>
      </c>
      <c r="R73" s="76" t="e">
        <f>IF(R70&gt;0,Assms!$C$22*R67*R64,0)</f>
        <v>#N/A</v>
      </c>
      <c r="S73" s="76" t="e">
        <f>IF(S70&gt;0,Assms!$C$22*S67*S64,0)</f>
        <v>#N/A</v>
      </c>
      <c r="T73" s="76" t="e">
        <f>IF(T70&gt;0,Assms!$C$22*T67*T64,0)</f>
        <v>#N/A</v>
      </c>
      <c r="U73" s="76" t="e">
        <f>IF(U70&gt;0,Assms!$C$22*U67*U64,0)</f>
        <v>#N/A</v>
      </c>
      <c r="V73" s="76" t="e">
        <f>IF(V70&gt;0,Assms!$C$22*V67*V64,0)</f>
        <v>#N/A</v>
      </c>
      <c r="W73" s="76" t="e">
        <f>IF(W70&gt;0,Assms!$C$22*W67*W64,0)</f>
        <v>#N/A</v>
      </c>
      <c r="X73" s="76" t="e">
        <f>IF(X70&gt;0,Assms!$C$22*X67*X64,0)</f>
        <v>#N/A</v>
      </c>
      <c r="Y73" s="76">
        <f>IF(Y70&gt;0,Assms!$C$22*Y67*Y64,0)</f>
        <v>0</v>
      </c>
      <c r="Z73" s="76">
        <f>IF(Z70&gt;0,Assms!$C$22*Z67*Z64,0)</f>
        <v>0</v>
      </c>
      <c r="AA73" s="76">
        <f>IF(AA70&gt;0,Assms!$C$22*AA67*AA64,0)</f>
        <v>0</v>
      </c>
      <c r="AB73" s="76">
        <f>IF(AB70&gt;0,Assms!$C$22*AB67*AB64,0)</f>
        <v>0</v>
      </c>
      <c r="AC73" s="76">
        <f>IF(AC70&gt;0,Assms!$C$22*AC67*AC64,0)</f>
        <v>0</v>
      </c>
      <c r="AD73" s="76">
        <f>IF(AD70&gt;0,Assms!$C$22*AD67*AD64,0)</f>
        <v>0</v>
      </c>
      <c r="AE73" s="76">
        <f>IF(AE70&gt;0,Assms!$C$22*AE67*AE64,0)</f>
        <v>0</v>
      </c>
      <c r="AF73" s="76">
        <f>IF(AF70&gt;0,Assms!$C$22*AF67*AF64,0)</f>
        <v>0</v>
      </c>
      <c r="AG73" s="76">
        <f>IF(AG70&gt;0,Assms!$C$22*AG67*AG64,0)</f>
        <v>0</v>
      </c>
      <c r="AH73" s="76">
        <f>IF(AH70&gt;0,Assms!$C$22*AH67*AH64,0)</f>
        <v>0</v>
      </c>
      <c r="AI73" s="76">
        <f>IF(AI70&gt;0,Assms!$C$22*AI67*AI64,0)</f>
        <v>0</v>
      </c>
      <c r="AJ73" s="76">
        <f>IF(AJ70&gt;0,Assms!$C$22*AJ67*AJ64,0)</f>
        <v>0</v>
      </c>
      <c r="AK73" s="76">
        <f>IF(AK70&gt;0,Assms!$C$22*AK67*AK64,0)</f>
        <v>0</v>
      </c>
      <c r="AL73" s="76">
        <f>IF(AL70&gt;0,Assms!$C$22*AL67*AL64,0)</f>
        <v>0</v>
      </c>
      <c r="AM73" s="76">
        <f>IF(AM70&gt;0,Assms!$C$22*AM67*AM64,0)</f>
        <v>0</v>
      </c>
      <c r="AN73" s="76">
        <f>IF(AN70&gt;0,Assms!$C$22*AN67*AN64,0)</f>
        <v>0</v>
      </c>
      <c r="AO73" s="76">
        <f>IF(AO70&gt;0,Assms!$C$22*AO67*AO64,0)</f>
        <v>0</v>
      </c>
    </row>
    <row r="74" spans="1:41">
      <c r="A74" s="18" t="s">
        <v>479</v>
      </c>
      <c r="B74" s="11" t="e">
        <f>B70*B65*B66</f>
        <v>#N/A</v>
      </c>
      <c r="C74" s="11" t="e">
        <f t="shared" ref="C74:AO74" si="22">C70*C65*C66</f>
        <v>#N/A</v>
      </c>
      <c r="D74" s="11" t="e">
        <f t="shared" si="22"/>
        <v>#N/A</v>
      </c>
      <c r="E74" s="11" t="e">
        <f t="shared" si="22"/>
        <v>#N/A</v>
      </c>
      <c r="F74" s="11" t="e">
        <f t="shared" si="22"/>
        <v>#N/A</v>
      </c>
      <c r="G74" s="11" t="e">
        <f t="shared" si="22"/>
        <v>#N/A</v>
      </c>
      <c r="H74" s="11" t="e">
        <f t="shared" si="22"/>
        <v>#N/A</v>
      </c>
      <c r="I74" s="11" t="e">
        <f t="shared" si="22"/>
        <v>#N/A</v>
      </c>
      <c r="J74" s="11" t="e">
        <f t="shared" si="22"/>
        <v>#N/A</v>
      </c>
      <c r="K74" s="11" t="e">
        <f t="shared" si="22"/>
        <v>#N/A</v>
      </c>
      <c r="L74" s="11" t="e">
        <f t="shared" si="22"/>
        <v>#N/A</v>
      </c>
      <c r="M74" s="11" t="e">
        <f t="shared" si="22"/>
        <v>#N/A</v>
      </c>
      <c r="N74" s="11" t="e">
        <f t="shared" si="22"/>
        <v>#N/A</v>
      </c>
      <c r="O74" s="11" t="e">
        <f t="shared" si="22"/>
        <v>#N/A</v>
      </c>
      <c r="P74" s="11" t="e">
        <f t="shared" si="22"/>
        <v>#N/A</v>
      </c>
      <c r="Q74" s="11" t="e">
        <f t="shared" si="22"/>
        <v>#N/A</v>
      </c>
      <c r="R74" s="11" t="e">
        <f t="shared" si="22"/>
        <v>#N/A</v>
      </c>
      <c r="S74" s="11" t="e">
        <f t="shared" si="22"/>
        <v>#N/A</v>
      </c>
      <c r="T74" s="11" t="e">
        <f t="shared" si="22"/>
        <v>#N/A</v>
      </c>
      <c r="U74" s="11" t="e">
        <f t="shared" si="22"/>
        <v>#N/A</v>
      </c>
      <c r="V74" s="11" t="e">
        <f t="shared" si="22"/>
        <v>#N/A</v>
      </c>
      <c r="W74" s="11" t="e">
        <f t="shared" si="22"/>
        <v>#N/A</v>
      </c>
      <c r="X74" s="11" t="e">
        <f t="shared" si="22"/>
        <v>#N/A</v>
      </c>
      <c r="Y74" s="11" t="e">
        <f t="shared" si="22"/>
        <v>#N/A</v>
      </c>
      <c r="Z74" s="11" t="e">
        <f t="shared" si="22"/>
        <v>#N/A</v>
      </c>
      <c r="AA74" s="11" t="e">
        <f t="shared" si="22"/>
        <v>#N/A</v>
      </c>
      <c r="AB74" s="11" t="e">
        <f t="shared" si="22"/>
        <v>#N/A</v>
      </c>
      <c r="AC74" s="11" t="e">
        <f t="shared" si="22"/>
        <v>#N/A</v>
      </c>
      <c r="AD74" s="11" t="e">
        <f t="shared" si="22"/>
        <v>#N/A</v>
      </c>
      <c r="AE74" s="11" t="e">
        <f t="shared" si="22"/>
        <v>#N/A</v>
      </c>
      <c r="AF74" s="11" t="e">
        <f t="shared" si="22"/>
        <v>#N/A</v>
      </c>
      <c r="AG74" s="11" t="e">
        <f t="shared" si="22"/>
        <v>#N/A</v>
      </c>
      <c r="AH74" s="11" t="e">
        <f t="shared" si="22"/>
        <v>#N/A</v>
      </c>
      <c r="AI74" s="11" t="e">
        <f t="shared" si="22"/>
        <v>#N/A</v>
      </c>
      <c r="AJ74" s="11" t="e">
        <f t="shared" si="22"/>
        <v>#N/A</v>
      </c>
      <c r="AK74" s="11" t="e">
        <f t="shared" si="22"/>
        <v>#N/A</v>
      </c>
      <c r="AL74" s="11" t="e">
        <f t="shared" si="22"/>
        <v>#N/A</v>
      </c>
      <c r="AM74" s="11" t="e">
        <f t="shared" si="22"/>
        <v>#N/A</v>
      </c>
      <c r="AN74" s="11" t="e">
        <f t="shared" si="22"/>
        <v>#N/A</v>
      </c>
      <c r="AO74" s="11" t="e">
        <f t="shared" si="22"/>
        <v>#N/A</v>
      </c>
    </row>
    <row r="75" spans="1:41">
      <c r="A75" s="1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 spans="1:41">
      <c r="A76" s="18" t="s">
        <v>36</v>
      </c>
      <c r="B76" s="17" t="e">
        <f t="shared" ref="B76:AO76" si="23">$F$2*B60*B61</f>
        <v>#N/A</v>
      </c>
      <c r="C76" s="11" t="e">
        <f t="shared" si="23"/>
        <v>#N/A</v>
      </c>
      <c r="D76" s="11" t="e">
        <f t="shared" si="23"/>
        <v>#N/A</v>
      </c>
      <c r="E76" s="11" t="e">
        <f t="shared" si="23"/>
        <v>#N/A</v>
      </c>
      <c r="F76" s="11" t="e">
        <f t="shared" si="23"/>
        <v>#N/A</v>
      </c>
      <c r="G76" s="11" t="e">
        <f t="shared" si="23"/>
        <v>#N/A</v>
      </c>
      <c r="H76" s="11" t="e">
        <f t="shared" si="23"/>
        <v>#N/A</v>
      </c>
      <c r="I76" s="11" t="e">
        <f t="shared" si="23"/>
        <v>#N/A</v>
      </c>
      <c r="J76" s="11" t="e">
        <f t="shared" si="23"/>
        <v>#N/A</v>
      </c>
      <c r="K76" s="11" t="e">
        <f t="shared" si="23"/>
        <v>#N/A</v>
      </c>
      <c r="L76" s="11" t="e">
        <f t="shared" si="23"/>
        <v>#N/A</v>
      </c>
      <c r="M76" s="11" t="e">
        <f t="shared" si="23"/>
        <v>#N/A</v>
      </c>
      <c r="N76" s="11" t="e">
        <f t="shared" si="23"/>
        <v>#N/A</v>
      </c>
      <c r="O76" s="11" t="e">
        <f t="shared" si="23"/>
        <v>#N/A</v>
      </c>
      <c r="P76" s="11" t="e">
        <f t="shared" si="23"/>
        <v>#N/A</v>
      </c>
      <c r="Q76" s="11" t="e">
        <f t="shared" si="23"/>
        <v>#N/A</v>
      </c>
      <c r="R76" s="11" t="e">
        <f t="shared" si="23"/>
        <v>#N/A</v>
      </c>
      <c r="S76" s="11" t="e">
        <f t="shared" si="23"/>
        <v>#N/A</v>
      </c>
      <c r="T76" s="11" t="e">
        <f t="shared" si="23"/>
        <v>#N/A</v>
      </c>
      <c r="U76" s="11" t="e">
        <f t="shared" si="23"/>
        <v>#N/A</v>
      </c>
      <c r="V76" s="11" t="e">
        <f t="shared" si="23"/>
        <v>#N/A</v>
      </c>
      <c r="W76" s="11" t="e">
        <f t="shared" si="23"/>
        <v>#N/A</v>
      </c>
      <c r="X76" s="11" t="e">
        <f t="shared" si="23"/>
        <v>#N/A</v>
      </c>
      <c r="Y76" s="11" t="e">
        <f t="shared" si="23"/>
        <v>#N/A</v>
      </c>
      <c r="Z76" s="11" t="e">
        <f t="shared" si="23"/>
        <v>#N/A</v>
      </c>
      <c r="AA76" s="11" t="e">
        <f t="shared" si="23"/>
        <v>#N/A</v>
      </c>
      <c r="AB76" s="11" t="e">
        <f t="shared" si="23"/>
        <v>#N/A</v>
      </c>
      <c r="AC76" s="11" t="e">
        <f t="shared" si="23"/>
        <v>#N/A</v>
      </c>
      <c r="AD76" s="11" t="e">
        <f t="shared" si="23"/>
        <v>#N/A</v>
      </c>
      <c r="AE76" s="11" t="e">
        <f t="shared" si="23"/>
        <v>#N/A</v>
      </c>
      <c r="AF76" s="11" t="e">
        <f t="shared" si="23"/>
        <v>#N/A</v>
      </c>
      <c r="AG76" s="11" t="e">
        <f t="shared" si="23"/>
        <v>#N/A</v>
      </c>
      <c r="AH76" s="11" t="e">
        <f t="shared" si="23"/>
        <v>#N/A</v>
      </c>
      <c r="AI76" s="11" t="e">
        <f t="shared" si="23"/>
        <v>#N/A</v>
      </c>
      <c r="AJ76" s="11" t="e">
        <f t="shared" si="23"/>
        <v>#N/A</v>
      </c>
      <c r="AK76" s="11" t="e">
        <f t="shared" si="23"/>
        <v>#N/A</v>
      </c>
      <c r="AL76" s="11" t="e">
        <f t="shared" si="23"/>
        <v>#N/A</v>
      </c>
      <c r="AM76" s="11" t="e">
        <f t="shared" si="23"/>
        <v>#N/A</v>
      </c>
      <c r="AN76" s="11" t="e">
        <f t="shared" si="23"/>
        <v>#N/A</v>
      </c>
      <c r="AO76" s="11" t="e">
        <f t="shared" si="23"/>
        <v>#N/A</v>
      </c>
    </row>
    <row r="77" spans="1:41">
      <c r="A77" s="2" t="s">
        <v>100</v>
      </c>
      <c r="B77" s="17" t="e">
        <f t="shared" ref="B77:AO77" si="24">B76*B64</f>
        <v>#N/A</v>
      </c>
      <c r="C77" s="11" t="e">
        <f t="shared" si="24"/>
        <v>#N/A</v>
      </c>
      <c r="D77" s="11" t="e">
        <f t="shared" si="24"/>
        <v>#N/A</v>
      </c>
      <c r="E77" s="11" t="e">
        <f t="shared" si="24"/>
        <v>#N/A</v>
      </c>
      <c r="F77" s="11" t="e">
        <f t="shared" si="24"/>
        <v>#N/A</v>
      </c>
      <c r="G77" s="11" t="e">
        <f t="shared" si="24"/>
        <v>#N/A</v>
      </c>
      <c r="H77" s="11" t="e">
        <f t="shared" si="24"/>
        <v>#N/A</v>
      </c>
      <c r="I77" s="11" t="e">
        <f t="shared" si="24"/>
        <v>#N/A</v>
      </c>
      <c r="J77" s="11" t="e">
        <f t="shared" si="24"/>
        <v>#N/A</v>
      </c>
      <c r="K77" s="11" t="e">
        <f t="shared" si="24"/>
        <v>#N/A</v>
      </c>
      <c r="L77" s="11" t="e">
        <f t="shared" si="24"/>
        <v>#N/A</v>
      </c>
      <c r="M77" s="11" t="e">
        <f t="shared" si="24"/>
        <v>#N/A</v>
      </c>
      <c r="N77" s="11" t="e">
        <f t="shared" si="24"/>
        <v>#N/A</v>
      </c>
      <c r="O77" s="11" t="e">
        <f t="shared" si="24"/>
        <v>#N/A</v>
      </c>
      <c r="P77" s="11" t="e">
        <f t="shared" si="24"/>
        <v>#N/A</v>
      </c>
      <c r="Q77" s="11" t="e">
        <f t="shared" si="24"/>
        <v>#N/A</v>
      </c>
      <c r="R77" s="11" t="e">
        <f t="shared" si="24"/>
        <v>#N/A</v>
      </c>
      <c r="S77" s="11" t="e">
        <f t="shared" si="24"/>
        <v>#N/A</v>
      </c>
      <c r="T77" s="11" t="e">
        <f t="shared" si="24"/>
        <v>#N/A</v>
      </c>
      <c r="U77" s="11" t="e">
        <f t="shared" si="24"/>
        <v>#N/A</v>
      </c>
      <c r="V77" s="11" t="e">
        <f t="shared" si="24"/>
        <v>#N/A</v>
      </c>
      <c r="W77" s="11" t="e">
        <f t="shared" si="24"/>
        <v>#N/A</v>
      </c>
      <c r="X77" s="11" t="e">
        <f t="shared" si="24"/>
        <v>#N/A</v>
      </c>
      <c r="Y77" s="11" t="e">
        <f t="shared" si="24"/>
        <v>#N/A</v>
      </c>
      <c r="Z77" s="11" t="e">
        <f t="shared" si="24"/>
        <v>#N/A</v>
      </c>
      <c r="AA77" s="11" t="e">
        <f t="shared" si="24"/>
        <v>#N/A</v>
      </c>
      <c r="AB77" s="11" t="e">
        <f t="shared" si="24"/>
        <v>#N/A</v>
      </c>
      <c r="AC77" s="11" t="e">
        <f t="shared" si="24"/>
        <v>#N/A</v>
      </c>
      <c r="AD77" s="11" t="e">
        <f t="shared" si="24"/>
        <v>#N/A</v>
      </c>
      <c r="AE77" s="11" t="e">
        <f t="shared" si="24"/>
        <v>#N/A</v>
      </c>
      <c r="AF77" s="11" t="e">
        <f t="shared" si="24"/>
        <v>#N/A</v>
      </c>
      <c r="AG77" s="11" t="e">
        <f t="shared" si="24"/>
        <v>#N/A</v>
      </c>
      <c r="AH77" s="11" t="e">
        <f t="shared" si="24"/>
        <v>#N/A</v>
      </c>
      <c r="AI77" s="11" t="e">
        <f t="shared" si="24"/>
        <v>#N/A</v>
      </c>
      <c r="AJ77" s="11" t="e">
        <f t="shared" si="24"/>
        <v>#N/A</v>
      </c>
      <c r="AK77" s="11" t="e">
        <f t="shared" si="24"/>
        <v>#N/A</v>
      </c>
      <c r="AL77" s="11" t="e">
        <f t="shared" si="24"/>
        <v>#N/A</v>
      </c>
      <c r="AM77" s="11" t="e">
        <f t="shared" si="24"/>
        <v>#N/A</v>
      </c>
      <c r="AN77" s="11" t="e">
        <f t="shared" si="24"/>
        <v>#N/A</v>
      </c>
      <c r="AO77" s="11" t="e">
        <f t="shared" si="24"/>
        <v>#N/A</v>
      </c>
    </row>
    <row r="78" spans="1:41">
      <c r="A78" s="18" t="s">
        <v>21</v>
      </c>
      <c r="B78" s="11" t="e">
        <f t="shared" ref="B78:AO78" si="25">B70*B62</f>
        <v>#N/A</v>
      </c>
      <c r="C78" s="11" t="e">
        <f t="shared" si="25"/>
        <v>#N/A</v>
      </c>
      <c r="D78" s="11" t="e">
        <f t="shared" si="25"/>
        <v>#N/A</v>
      </c>
      <c r="E78" s="11" t="e">
        <f t="shared" si="25"/>
        <v>#N/A</v>
      </c>
      <c r="F78" s="11" t="e">
        <f t="shared" si="25"/>
        <v>#N/A</v>
      </c>
      <c r="G78" s="11" t="e">
        <f t="shared" si="25"/>
        <v>#N/A</v>
      </c>
      <c r="H78" s="11" t="e">
        <f t="shared" si="25"/>
        <v>#N/A</v>
      </c>
      <c r="I78" s="11" t="e">
        <f t="shared" si="25"/>
        <v>#N/A</v>
      </c>
      <c r="J78" s="11" t="e">
        <f t="shared" si="25"/>
        <v>#N/A</v>
      </c>
      <c r="K78" s="11" t="e">
        <f t="shared" si="25"/>
        <v>#N/A</v>
      </c>
      <c r="L78" s="11" t="e">
        <f t="shared" si="25"/>
        <v>#N/A</v>
      </c>
      <c r="M78" s="11" t="e">
        <f t="shared" si="25"/>
        <v>#N/A</v>
      </c>
      <c r="N78" s="11" t="e">
        <f t="shared" si="25"/>
        <v>#N/A</v>
      </c>
      <c r="O78" s="11" t="e">
        <f t="shared" si="25"/>
        <v>#N/A</v>
      </c>
      <c r="P78" s="11" t="e">
        <f t="shared" si="25"/>
        <v>#N/A</v>
      </c>
      <c r="Q78" s="11" t="e">
        <f t="shared" si="25"/>
        <v>#N/A</v>
      </c>
      <c r="R78" s="11" t="e">
        <f t="shared" si="25"/>
        <v>#N/A</v>
      </c>
      <c r="S78" s="11" t="e">
        <f t="shared" si="25"/>
        <v>#N/A</v>
      </c>
      <c r="T78" s="11" t="e">
        <f t="shared" si="25"/>
        <v>#N/A</v>
      </c>
      <c r="U78" s="11" t="e">
        <f t="shared" si="25"/>
        <v>#N/A</v>
      </c>
      <c r="V78" s="11" t="e">
        <f t="shared" si="25"/>
        <v>#N/A</v>
      </c>
      <c r="W78" s="11" t="e">
        <f t="shared" si="25"/>
        <v>#N/A</v>
      </c>
      <c r="X78" s="11" t="e">
        <f t="shared" si="25"/>
        <v>#N/A</v>
      </c>
      <c r="Y78" s="11" t="e">
        <f t="shared" si="25"/>
        <v>#N/A</v>
      </c>
      <c r="Z78" s="11" t="e">
        <f t="shared" si="25"/>
        <v>#N/A</v>
      </c>
      <c r="AA78" s="11" t="e">
        <f t="shared" si="25"/>
        <v>#N/A</v>
      </c>
      <c r="AB78" s="11" t="e">
        <f t="shared" si="25"/>
        <v>#N/A</v>
      </c>
      <c r="AC78" s="11" t="e">
        <f t="shared" si="25"/>
        <v>#N/A</v>
      </c>
      <c r="AD78" s="11" t="e">
        <f t="shared" si="25"/>
        <v>#N/A</v>
      </c>
      <c r="AE78" s="11" t="e">
        <f t="shared" si="25"/>
        <v>#N/A</v>
      </c>
      <c r="AF78" s="11" t="e">
        <f t="shared" si="25"/>
        <v>#N/A</v>
      </c>
      <c r="AG78" s="11" t="e">
        <f t="shared" si="25"/>
        <v>#N/A</v>
      </c>
      <c r="AH78" s="11" t="e">
        <f t="shared" si="25"/>
        <v>#N/A</v>
      </c>
      <c r="AI78" s="11" t="e">
        <f t="shared" si="25"/>
        <v>#N/A</v>
      </c>
      <c r="AJ78" s="11" t="e">
        <f t="shared" si="25"/>
        <v>#N/A</v>
      </c>
      <c r="AK78" s="11" t="e">
        <f t="shared" si="25"/>
        <v>#N/A</v>
      </c>
      <c r="AL78" s="11" t="e">
        <f t="shared" si="25"/>
        <v>#N/A</v>
      </c>
      <c r="AM78" s="11" t="e">
        <f t="shared" si="25"/>
        <v>#N/A</v>
      </c>
      <c r="AN78" s="11" t="e">
        <f t="shared" si="25"/>
        <v>#N/A</v>
      </c>
      <c r="AO78" s="11" t="e">
        <f t="shared" si="25"/>
        <v>#N/A</v>
      </c>
    </row>
    <row r="79" spans="1:41">
      <c r="A79" s="18" t="s">
        <v>101</v>
      </c>
      <c r="B79" s="11" t="e">
        <f>B78*B64</f>
        <v>#N/A</v>
      </c>
      <c r="C79" s="11" t="e">
        <f t="shared" ref="C79" si="26">C78*C64</f>
        <v>#N/A</v>
      </c>
      <c r="D79" s="11" t="e">
        <f t="shared" ref="D79" si="27">D78*D64</f>
        <v>#N/A</v>
      </c>
      <c r="E79" s="11" t="e">
        <f t="shared" ref="E79" si="28">E78*E64</f>
        <v>#N/A</v>
      </c>
      <c r="F79" s="11" t="e">
        <f t="shared" ref="F79" si="29">F78*F64</f>
        <v>#N/A</v>
      </c>
      <c r="G79" s="11" t="e">
        <f t="shared" ref="G79" si="30">G78*G64</f>
        <v>#N/A</v>
      </c>
      <c r="H79" s="11" t="e">
        <f t="shared" ref="H79" si="31">H78*H64</f>
        <v>#N/A</v>
      </c>
      <c r="I79" s="11" t="e">
        <f t="shared" ref="I79" si="32">I78*I64</f>
        <v>#N/A</v>
      </c>
      <c r="J79" s="11" t="e">
        <f t="shared" ref="J79" si="33">J78*J64</f>
        <v>#N/A</v>
      </c>
      <c r="K79" s="11" t="e">
        <f t="shared" ref="K79" si="34">K78*K64</f>
        <v>#N/A</v>
      </c>
      <c r="L79" s="11" t="e">
        <f t="shared" ref="L79" si="35">L78*L64</f>
        <v>#N/A</v>
      </c>
      <c r="M79" s="11" t="e">
        <f t="shared" ref="M79" si="36">M78*M64</f>
        <v>#N/A</v>
      </c>
      <c r="N79" s="11" t="e">
        <f t="shared" ref="N79" si="37">N78*N64</f>
        <v>#N/A</v>
      </c>
      <c r="O79" s="11" t="e">
        <f t="shared" ref="O79" si="38">O78*O64</f>
        <v>#N/A</v>
      </c>
      <c r="P79" s="11" t="e">
        <f t="shared" ref="P79" si="39">P78*P64</f>
        <v>#N/A</v>
      </c>
      <c r="Q79" s="11" t="e">
        <f t="shared" ref="Q79" si="40">Q78*Q64</f>
        <v>#N/A</v>
      </c>
      <c r="R79" s="11" t="e">
        <f t="shared" ref="R79" si="41">R78*R64</f>
        <v>#N/A</v>
      </c>
      <c r="S79" s="11" t="e">
        <f t="shared" ref="S79" si="42">S78*S64</f>
        <v>#N/A</v>
      </c>
      <c r="T79" s="11" t="e">
        <f t="shared" ref="T79" si="43">T78*T64</f>
        <v>#N/A</v>
      </c>
      <c r="U79" s="11" t="e">
        <f t="shared" ref="U79" si="44">U78*U64</f>
        <v>#N/A</v>
      </c>
      <c r="V79" s="11" t="e">
        <f t="shared" ref="V79" si="45">V78*V64</f>
        <v>#N/A</v>
      </c>
      <c r="W79" s="11" t="e">
        <f t="shared" ref="W79" si="46">W78*W64</f>
        <v>#N/A</v>
      </c>
      <c r="X79" s="11" t="e">
        <f t="shared" ref="X79" si="47">X78*X64</f>
        <v>#N/A</v>
      </c>
      <c r="Y79" s="11" t="e">
        <f t="shared" ref="Y79" si="48">Y78*Y64</f>
        <v>#N/A</v>
      </c>
      <c r="Z79" s="11" t="e">
        <f t="shared" ref="Z79" si="49">Z78*Z64</f>
        <v>#N/A</v>
      </c>
      <c r="AA79" s="11" t="e">
        <f t="shared" ref="AA79" si="50">AA78*AA64</f>
        <v>#N/A</v>
      </c>
      <c r="AB79" s="11" t="e">
        <f t="shared" ref="AB79" si="51">AB78*AB64</f>
        <v>#N/A</v>
      </c>
      <c r="AC79" s="11" t="e">
        <f t="shared" ref="AC79" si="52">AC78*AC64</f>
        <v>#N/A</v>
      </c>
      <c r="AD79" s="11" t="e">
        <f t="shared" ref="AD79" si="53">AD78*AD64</f>
        <v>#N/A</v>
      </c>
      <c r="AE79" s="11" t="e">
        <f t="shared" ref="AE79" si="54">AE78*AE64</f>
        <v>#N/A</v>
      </c>
      <c r="AF79" s="11" t="e">
        <f t="shared" ref="AF79" si="55">AF78*AF64</f>
        <v>#N/A</v>
      </c>
      <c r="AG79" s="11" t="e">
        <f t="shared" ref="AG79" si="56">AG78*AG64</f>
        <v>#N/A</v>
      </c>
      <c r="AH79" s="11" t="e">
        <f t="shared" ref="AH79" si="57">AH78*AH64</f>
        <v>#N/A</v>
      </c>
      <c r="AI79" s="11" t="e">
        <f t="shared" ref="AI79" si="58">AI78*AI64</f>
        <v>#N/A</v>
      </c>
      <c r="AJ79" s="11" t="e">
        <f t="shared" ref="AJ79" si="59">AJ78*AJ64</f>
        <v>#N/A</v>
      </c>
      <c r="AK79" s="11" t="e">
        <f t="shared" ref="AK79" si="60">AK78*AK64</f>
        <v>#N/A</v>
      </c>
      <c r="AL79" s="11" t="e">
        <f t="shared" ref="AL79" si="61">AL78*AL64</f>
        <v>#N/A</v>
      </c>
      <c r="AM79" s="11" t="e">
        <f t="shared" ref="AM79" si="62">AM78*AM64</f>
        <v>#N/A</v>
      </c>
      <c r="AN79" s="11" t="e">
        <f t="shared" ref="AN79" si="63">AN78*AN64</f>
        <v>#N/A</v>
      </c>
      <c r="AO79" s="11" t="e">
        <f t="shared" ref="AO79" si="64">AO78*AO64</f>
        <v>#N/A</v>
      </c>
    </row>
    <row r="80" spans="1:41">
      <c r="A80" s="18" t="s">
        <v>38</v>
      </c>
      <c r="B80" s="11" t="e">
        <f t="shared" ref="B80:AO80" si="65">$F$5*B76</f>
        <v>#N/A</v>
      </c>
      <c r="C80" s="11" t="e">
        <f t="shared" si="65"/>
        <v>#N/A</v>
      </c>
      <c r="D80" s="11" t="e">
        <f t="shared" si="65"/>
        <v>#N/A</v>
      </c>
      <c r="E80" s="11" t="e">
        <f t="shared" si="65"/>
        <v>#N/A</v>
      </c>
      <c r="F80" s="11" t="e">
        <f t="shared" si="65"/>
        <v>#N/A</v>
      </c>
      <c r="G80" s="11" t="e">
        <f t="shared" si="65"/>
        <v>#N/A</v>
      </c>
      <c r="H80" s="11" t="e">
        <f t="shared" si="65"/>
        <v>#N/A</v>
      </c>
      <c r="I80" s="11" t="e">
        <f t="shared" si="65"/>
        <v>#N/A</v>
      </c>
      <c r="J80" s="11" t="e">
        <f t="shared" si="65"/>
        <v>#N/A</v>
      </c>
      <c r="K80" s="11" t="e">
        <f t="shared" si="65"/>
        <v>#N/A</v>
      </c>
      <c r="L80" s="11" t="e">
        <f t="shared" si="65"/>
        <v>#N/A</v>
      </c>
      <c r="M80" s="11" t="e">
        <f t="shared" si="65"/>
        <v>#N/A</v>
      </c>
      <c r="N80" s="11" t="e">
        <f t="shared" si="65"/>
        <v>#N/A</v>
      </c>
      <c r="O80" s="11" t="e">
        <f t="shared" si="65"/>
        <v>#N/A</v>
      </c>
      <c r="P80" s="11" t="e">
        <f t="shared" si="65"/>
        <v>#N/A</v>
      </c>
      <c r="Q80" s="11" t="e">
        <f t="shared" si="65"/>
        <v>#N/A</v>
      </c>
      <c r="R80" s="11" t="e">
        <f t="shared" si="65"/>
        <v>#N/A</v>
      </c>
      <c r="S80" s="11" t="e">
        <f t="shared" si="65"/>
        <v>#N/A</v>
      </c>
      <c r="T80" s="11" t="e">
        <f t="shared" si="65"/>
        <v>#N/A</v>
      </c>
      <c r="U80" s="11" t="e">
        <f t="shared" si="65"/>
        <v>#N/A</v>
      </c>
      <c r="V80" s="11" t="e">
        <f t="shared" si="65"/>
        <v>#N/A</v>
      </c>
      <c r="W80" s="11" t="e">
        <f t="shared" si="65"/>
        <v>#N/A</v>
      </c>
      <c r="X80" s="11" t="e">
        <f t="shared" si="65"/>
        <v>#N/A</v>
      </c>
      <c r="Y80" s="11" t="e">
        <f t="shared" si="65"/>
        <v>#N/A</v>
      </c>
      <c r="Z80" s="11" t="e">
        <f t="shared" si="65"/>
        <v>#N/A</v>
      </c>
      <c r="AA80" s="11" t="e">
        <f t="shared" si="65"/>
        <v>#N/A</v>
      </c>
      <c r="AB80" s="11" t="e">
        <f t="shared" si="65"/>
        <v>#N/A</v>
      </c>
      <c r="AC80" s="11" t="e">
        <f t="shared" si="65"/>
        <v>#N/A</v>
      </c>
      <c r="AD80" s="11" t="e">
        <f t="shared" si="65"/>
        <v>#N/A</v>
      </c>
      <c r="AE80" s="11" t="e">
        <f t="shared" si="65"/>
        <v>#N/A</v>
      </c>
      <c r="AF80" s="11" t="e">
        <f t="shared" si="65"/>
        <v>#N/A</v>
      </c>
      <c r="AG80" s="11" t="e">
        <f t="shared" si="65"/>
        <v>#N/A</v>
      </c>
      <c r="AH80" s="11" t="e">
        <f t="shared" si="65"/>
        <v>#N/A</v>
      </c>
      <c r="AI80" s="11" t="e">
        <f t="shared" si="65"/>
        <v>#N/A</v>
      </c>
      <c r="AJ80" s="11" t="e">
        <f t="shared" si="65"/>
        <v>#N/A</v>
      </c>
      <c r="AK80" s="11" t="e">
        <f t="shared" si="65"/>
        <v>#N/A</v>
      </c>
      <c r="AL80" s="11" t="e">
        <f t="shared" si="65"/>
        <v>#N/A</v>
      </c>
      <c r="AM80" s="11" t="e">
        <f t="shared" si="65"/>
        <v>#N/A</v>
      </c>
      <c r="AN80" s="11" t="e">
        <f t="shared" si="65"/>
        <v>#N/A</v>
      </c>
      <c r="AO80" s="11" t="e">
        <f t="shared" si="65"/>
        <v>#N/A</v>
      </c>
    </row>
    <row r="81" spans="1:41">
      <c r="A81" s="18" t="s">
        <v>102</v>
      </c>
      <c r="B81" s="11" t="e">
        <f t="shared" ref="B81:AO81" si="66">B80*B64</f>
        <v>#N/A</v>
      </c>
      <c r="C81" s="11" t="e">
        <f t="shared" si="66"/>
        <v>#N/A</v>
      </c>
      <c r="D81" s="11" t="e">
        <f t="shared" si="66"/>
        <v>#N/A</v>
      </c>
      <c r="E81" s="11" t="e">
        <f t="shared" si="66"/>
        <v>#N/A</v>
      </c>
      <c r="F81" s="11" t="e">
        <f t="shared" si="66"/>
        <v>#N/A</v>
      </c>
      <c r="G81" s="11" t="e">
        <f t="shared" si="66"/>
        <v>#N/A</v>
      </c>
      <c r="H81" s="11" t="e">
        <f t="shared" si="66"/>
        <v>#N/A</v>
      </c>
      <c r="I81" s="11" t="e">
        <f t="shared" si="66"/>
        <v>#N/A</v>
      </c>
      <c r="J81" s="11" t="e">
        <f t="shared" si="66"/>
        <v>#N/A</v>
      </c>
      <c r="K81" s="11" t="e">
        <f t="shared" si="66"/>
        <v>#N/A</v>
      </c>
      <c r="L81" s="11" t="e">
        <f t="shared" si="66"/>
        <v>#N/A</v>
      </c>
      <c r="M81" s="11" t="e">
        <f t="shared" si="66"/>
        <v>#N/A</v>
      </c>
      <c r="N81" s="11" t="e">
        <f t="shared" si="66"/>
        <v>#N/A</v>
      </c>
      <c r="O81" s="11" t="e">
        <f t="shared" si="66"/>
        <v>#N/A</v>
      </c>
      <c r="P81" s="11" t="e">
        <f t="shared" si="66"/>
        <v>#N/A</v>
      </c>
      <c r="Q81" s="11" t="e">
        <f t="shared" si="66"/>
        <v>#N/A</v>
      </c>
      <c r="R81" s="11" t="e">
        <f t="shared" si="66"/>
        <v>#N/A</v>
      </c>
      <c r="S81" s="11" t="e">
        <f t="shared" si="66"/>
        <v>#N/A</v>
      </c>
      <c r="T81" s="11" t="e">
        <f t="shared" si="66"/>
        <v>#N/A</v>
      </c>
      <c r="U81" s="11" t="e">
        <f t="shared" si="66"/>
        <v>#N/A</v>
      </c>
      <c r="V81" s="11" t="e">
        <f t="shared" si="66"/>
        <v>#N/A</v>
      </c>
      <c r="W81" s="11" t="e">
        <f t="shared" si="66"/>
        <v>#N/A</v>
      </c>
      <c r="X81" s="11" t="e">
        <f t="shared" si="66"/>
        <v>#N/A</v>
      </c>
      <c r="Y81" s="11" t="e">
        <f t="shared" si="66"/>
        <v>#N/A</v>
      </c>
      <c r="Z81" s="11" t="e">
        <f t="shared" si="66"/>
        <v>#N/A</v>
      </c>
      <c r="AA81" s="11" t="e">
        <f t="shared" si="66"/>
        <v>#N/A</v>
      </c>
      <c r="AB81" s="11" t="e">
        <f t="shared" si="66"/>
        <v>#N/A</v>
      </c>
      <c r="AC81" s="11" t="e">
        <f t="shared" si="66"/>
        <v>#N/A</v>
      </c>
      <c r="AD81" s="11" t="e">
        <f t="shared" si="66"/>
        <v>#N/A</v>
      </c>
      <c r="AE81" s="11" t="e">
        <f t="shared" si="66"/>
        <v>#N/A</v>
      </c>
      <c r="AF81" s="11" t="e">
        <f t="shared" si="66"/>
        <v>#N/A</v>
      </c>
      <c r="AG81" s="11" t="e">
        <f t="shared" si="66"/>
        <v>#N/A</v>
      </c>
      <c r="AH81" s="11" t="e">
        <f t="shared" si="66"/>
        <v>#N/A</v>
      </c>
      <c r="AI81" s="11" t="e">
        <f t="shared" si="66"/>
        <v>#N/A</v>
      </c>
      <c r="AJ81" s="11" t="e">
        <f t="shared" si="66"/>
        <v>#N/A</v>
      </c>
      <c r="AK81" s="11" t="e">
        <f t="shared" si="66"/>
        <v>#N/A</v>
      </c>
      <c r="AL81" s="11" t="e">
        <f t="shared" si="66"/>
        <v>#N/A</v>
      </c>
      <c r="AM81" s="11" t="e">
        <f t="shared" si="66"/>
        <v>#N/A</v>
      </c>
      <c r="AN81" s="11" t="e">
        <f t="shared" si="66"/>
        <v>#N/A</v>
      </c>
      <c r="AO81" s="11" t="e">
        <f t="shared" si="66"/>
        <v>#N/A</v>
      </c>
    </row>
    <row r="82" spans="1:41">
      <c r="B82" s="2"/>
      <c r="C82" s="17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 spans="1:41">
      <c r="A83" s="123" t="s">
        <v>454</v>
      </c>
      <c r="B83" s="2"/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</row>
    <row r="84" spans="1:41">
      <c r="A84" s="18" t="s">
        <v>98</v>
      </c>
      <c r="B84" s="14" t="e">
        <f>NPV($B$3,B79:$AO79)</f>
        <v>#N/A</v>
      </c>
      <c r="C84" s="14" t="e">
        <f t="shared" ref="C84:AO84" si="67">((B84*(1+$B$3)-B78)/(1-B62-B63))*C61</f>
        <v>#N/A</v>
      </c>
      <c r="D84" s="14" t="e">
        <f t="shared" si="67"/>
        <v>#N/A</v>
      </c>
      <c r="E84" s="14" t="e">
        <f t="shared" si="67"/>
        <v>#N/A</v>
      </c>
      <c r="F84" s="14" t="e">
        <f t="shared" si="67"/>
        <v>#N/A</v>
      </c>
      <c r="G84" s="14" t="e">
        <f t="shared" si="67"/>
        <v>#N/A</v>
      </c>
      <c r="H84" s="14" t="e">
        <f t="shared" si="67"/>
        <v>#N/A</v>
      </c>
      <c r="I84" s="14" t="e">
        <f t="shared" si="67"/>
        <v>#N/A</v>
      </c>
      <c r="J84" s="14" t="e">
        <f t="shared" si="67"/>
        <v>#N/A</v>
      </c>
      <c r="K84" s="14" t="e">
        <f t="shared" si="67"/>
        <v>#N/A</v>
      </c>
      <c r="L84" s="14" t="e">
        <f t="shared" si="67"/>
        <v>#N/A</v>
      </c>
      <c r="M84" s="14" t="e">
        <f t="shared" si="67"/>
        <v>#N/A</v>
      </c>
      <c r="N84" s="14" t="e">
        <f t="shared" si="67"/>
        <v>#N/A</v>
      </c>
      <c r="O84" s="14" t="e">
        <f t="shared" si="67"/>
        <v>#N/A</v>
      </c>
      <c r="P84" s="14" t="e">
        <f t="shared" si="67"/>
        <v>#N/A</v>
      </c>
      <c r="Q84" s="14" t="e">
        <f t="shared" si="67"/>
        <v>#N/A</v>
      </c>
      <c r="R84" s="14" t="e">
        <f t="shared" si="67"/>
        <v>#N/A</v>
      </c>
      <c r="S84" s="14" t="e">
        <f t="shared" si="67"/>
        <v>#N/A</v>
      </c>
      <c r="T84" s="14" t="e">
        <f t="shared" si="67"/>
        <v>#N/A</v>
      </c>
      <c r="U84" s="14" t="e">
        <f t="shared" si="67"/>
        <v>#N/A</v>
      </c>
      <c r="V84" s="14" t="e">
        <f t="shared" si="67"/>
        <v>#N/A</v>
      </c>
      <c r="W84" s="14" t="e">
        <f t="shared" si="67"/>
        <v>#N/A</v>
      </c>
      <c r="X84" s="14" t="e">
        <f t="shared" si="67"/>
        <v>#N/A</v>
      </c>
      <c r="Y84" s="14" t="e">
        <f t="shared" si="67"/>
        <v>#N/A</v>
      </c>
      <c r="Z84" s="14" t="e">
        <f t="shared" si="67"/>
        <v>#N/A</v>
      </c>
      <c r="AA84" s="14" t="e">
        <f t="shared" si="67"/>
        <v>#N/A</v>
      </c>
      <c r="AB84" s="14" t="e">
        <f t="shared" si="67"/>
        <v>#N/A</v>
      </c>
      <c r="AC84" s="14" t="e">
        <f t="shared" si="67"/>
        <v>#N/A</v>
      </c>
      <c r="AD84" s="14" t="e">
        <f t="shared" si="67"/>
        <v>#N/A</v>
      </c>
      <c r="AE84" s="14" t="e">
        <f t="shared" si="67"/>
        <v>#N/A</v>
      </c>
      <c r="AF84" s="14" t="e">
        <f t="shared" si="67"/>
        <v>#N/A</v>
      </c>
      <c r="AG84" s="14" t="e">
        <f t="shared" si="67"/>
        <v>#N/A</v>
      </c>
      <c r="AH84" s="14" t="e">
        <f t="shared" si="67"/>
        <v>#N/A</v>
      </c>
      <c r="AI84" s="14" t="e">
        <f t="shared" si="67"/>
        <v>#N/A</v>
      </c>
      <c r="AJ84" s="14" t="e">
        <f t="shared" si="67"/>
        <v>#N/A</v>
      </c>
      <c r="AK84" s="14" t="e">
        <f t="shared" si="67"/>
        <v>#N/A</v>
      </c>
      <c r="AL84" s="14" t="e">
        <f t="shared" si="67"/>
        <v>#N/A</v>
      </c>
      <c r="AM84" s="14" t="e">
        <f t="shared" si="67"/>
        <v>#N/A</v>
      </c>
      <c r="AN84" s="14" t="e">
        <f t="shared" si="67"/>
        <v>#N/A</v>
      </c>
      <c r="AO84" s="14" t="e">
        <f t="shared" si="67"/>
        <v>#N/A</v>
      </c>
    </row>
    <row r="85" spans="1:41">
      <c r="A85" s="18" t="s">
        <v>39</v>
      </c>
      <c r="B85" s="14" t="e">
        <f>NPV($B$3,C81:$AO81)+B81</f>
        <v>#N/A</v>
      </c>
      <c r="C85" s="14" t="e">
        <f t="shared" ref="C85:AO85" si="68">((B85*(1+$B$3)-B80)/(1-B62-B63))*C61</f>
        <v>#N/A</v>
      </c>
      <c r="D85" s="14" t="e">
        <f t="shared" si="68"/>
        <v>#N/A</v>
      </c>
      <c r="E85" s="14" t="e">
        <f t="shared" si="68"/>
        <v>#N/A</v>
      </c>
      <c r="F85" s="14" t="e">
        <f t="shared" si="68"/>
        <v>#N/A</v>
      </c>
      <c r="G85" s="14" t="e">
        <f t="shared" si="68"/>
        <v>#N/A</v>
      </c>
      <c r="H85" s="14" t="e">
        <f t="shared" si="68"/>
        <v>#N/A</v>
      </c>
      <c r="I85" s="14" t="e">
        <f t="shared" si="68"/>
        <v>#N/A</v>
      </c>
      <c r="J85" s="14" t="e">
        <f t="shared" si="68"/>
        <v>#N/A</v>
      </c>
      <c r="K85" s="14" t="e">
        <f t="shared" si="68"/>
        <v>#N/A</v>
      </c>
      <c r="L85" s="14" t="e">
        <f t="shared" si="68"/>
        <v>#N/A</v>
      </c>
      <c r="M85" s="14" t="e">
        <f t="shared" si="68"/>
        <v>#N/A</v>
      </c>
      <c r="N85" s="14" t="e">
        <f t="shared" si="68"/>
        <v>#N/A</v>
      </c>
      <c r="O85" s="14" t="e">
        <f t="shared" si="68"/>
        <v>#N/A</v>
      </c>
      <c r="P85" s="14" t="e">
        <f t="shared" si="68"/>
        <v>#N/A</v>
      </c>
      <c r="Q85" s="14" t="e">
        <f t="shared" si="68"/>
        <v>#N/A</v>
      </c>
      <c r="R85" s="14" t="e">
        <f t="shared" si="68"/>
        <v>#N/A</v>
      </c>
      <c r="S85" s="14" t="e">
        <f t="shared" si="68"/>
        <v>#N/A</v>
      </c>
      <c r="T85" s="14" t="e">
        <f t="shared" si="68"/>
        <v>#N/A</v>
      </c>
      <c r="U85" s="14" t="e">
        <f t="shared" si="68"/>
        <v>#N/A</v>
      </c>
      <c r="V85" s="14" t="e">
        <f t="shared" si="68"/>
        <v>#N/A</v>
      </c>
      <c r="W85" s="14" t="e">
        <f t="shared" si="68"/>
        <v>#N/A</v>
      </c>
      <c r="X85" s="14" t="e">
        <f t="shared" si="68"/>
        <v>#N/A</v>
      </c>
      <c r="Y85" s="14" t="e">
        <f t="shared" si="68"/>
        <v>#N/A</v>
      </c>
      <c r="Z85" s="14" t="e">
        <f t="shared" si="68"/>
        <v>#N/A</v>
      </c>
      <c r="AA85" s="14" t="e">
        <f t="shared" si="68"/>
        <v>#N/A</v>
      </c>
      <c r="AB85" s="14" t="e">
        <f t="shared" si="68"/>
        <v>#N/A</v>
      </c>
      <c r="AC85" s="14" t="e">
        <f t="shared" si="68"/>
        <v>#N/A</v>
      </c>
      <c r="AD85" s="14" t="e">
        <f t="shared" si="68"/>
        <v>#N/A</v>
      </c>
      <c r="AE85" s="14" t="e">
        <f t="shared" si="68"/>
        <v>#N/A</v>
      </c>
      <c r="AF85" s="14" t="e">
        <f t="shared" si="68"/>
        <v>#N/A</v>
      </c>
      <c r="AG85" s="14" t="e">
        <f t="shared" si="68"/>
        <v>#N/A</v>
      </c>
      <c r="AH85" s="14" t="e">
        <f t="shared" si="68"/>
        <v>#N/A</v>
      </c>
      <c r="AI85" s="14" t="e">
        <f t="shared" si="68"/>
        <v>#N/A</v>
      </c>
      <c r="AJ85" s="14" t="e">
        <f t="shared" si="68"/>
        <v>#N/A</v>
      </c>
      <c r="AK85" s="14" t="e">
        <f t="shared" si="68"/>
        <v>#N/A</v>
      </c>
      <c r="AL85" s="14" t="e">
        <f t="shared" si="68"/>
        <v>#N/A</v>
      </c>
      <c r="AM85" s="14" t="e">
        <f t="shared" si="68"/>
        <v>#N/A</v>
      </c>
      <c r="AN85" s="14" t="e">
        <f t="shared" si="68"/>
        <v>#N/A</v>
      </c>
      <c r="AO85" s="14" t="e">
        <f t="shared" si="68"/>
        <v>#N/A</v>
      </c>
    </row>
    <row r="86" spans="1:41">
      <c r="A86" s="11" t="s">
        <v>40</v>
      </c>
      <c r="B86" s="11" t="e">
        <f t="shared" ref="B86:AO86" si="69">B84-B85</f>
        <v>#N/A</v>
      </c>
      <c r="C86" s="11" t="e">
        <f t="shared" si="69"/>
        <v>#N/A</v>
      </c>
      <c r="D86" s="11" t="e">
        <f t="shared" si="69"/>
        <v>#N/A</v>
      </c>
      <c r="E86" s="11" t="e">
        <f t="shared" si="69"/>
        <v>#N/A</v>
      </c>
      <c r="F86" s="11" t="e">
        <f t="shared" si="69"/>
        <v>#N/A</v>
      </c>
      <c r="G86" s="11" t="e">
        <f t="shared" si="69"/>
        <v>#N/A</v>
      </c>
      <c r="H86" s="11" t="e">
        <f t="shared" si="69"/>
        <v>#N/A</v>
      </c>
      <c r="I86" s="11" t="e">
        <f t="shared" si="69"/>
        <v>#N/A</v>
      </c>
      <c r="J86" s="11" t="e">
        <f t="shared" si="69"/>
        <v>#N/A</v>
      </c>
      <c r="K86" s="11" t="e">
        <f t="shared" si="69"/>
        <v>#N/A</v>
      </c>
      <c r="L86" s="11" t="e">
        <f t="shared" si="69"/>
        <v>#N/A</v>
      </c>
      <c r="M86" s="11" t="e">
        <f t="shared" si="69"/>
        <v>#N/A</v>
      </c>
      <c r="N86" s="11" t="e">
        <f t="shared" si="69"/>
        <v>#N/A</v>
      </c>
      <c r="O86" s="11" t="e">
        <f t="shared" si="69"/>
        <v>#N/A</v>
      </c>
      <c r="P86" s="11" t="e">
        <f t="shared" si="69"/>
        <v>#N/A</v>
      </c>
      <c r="Q86" s="11" t="e">
        <f t="shared" si="69"/>
        <v>#N/A</v>
      </c>
      <c r="R86" s="11" t="e">
        <f t="shared" si="69"/>
        <v>#N/A</v>
      </c>
      <c r="S86" s="11" t="e">
        <f t="shared" si="69"/>
        <v>#N/A</v>
      </c>
      <c r="T86" s="11" t="e">
        <f t="shared" si="69"/>
        <v>#N/A</v>
      </c>
      <c r="U86" s="11" t="e">
        <f t="shared" si="69"/>
        <v>#N/A</v>
      </c>
      <c r="V86" s="11" t="e">
        <f t="shared" si="69"/>
        <v>#N/A</v>
      </c>
      <c r="W86" s="11" t="e">
        <f t="shared" si="69"/>
        <v>#N/A</v>
      </c>
      <c r="X86" s="11" t="e">
        <f t="shared" si="69"/>
        <v>#N/A</v>
      </c>
      <c r="Y86" s="11" t="e">
        <f t="shared" si="69"/>
        <v>#N/A</v>
      </c>
      <c r="Z86" s="11" t="e">
        <f t="shared" si="69"/>
        <v>#N/A</v>
      </c>
      <c r="AA86" s="11" t="e">
        <f t="shared" si="69"/>
        <v>#N/A</v>
      </c>
      <c r="AB86" s="11" t="e">
        <f t="shared" si="69"/>
        <v>#N/A</v>
      </c>
      <c r="AC86" s="11" t="e">
        <f t="shared" si="69"/>
        <v>#N/A</v>
      </c>
      <c r="AD86" s="11" t="e">
        <f t="shared" si="69"/>
        <v>#N/A</v>
      </c>
      <c r="AE86" s="11" t="e">
        <f t="shared" si="69"/>
        <v>#N/A</v>
      </c>
      <c r="AF86" s="11" t="e">
        <f t="shared" si="69"/>
        <v>#N/A</v>
      </c>
      <c r="AG86" s="11" t="e">
        <f t="shared" si="69"/>
        <v>#N/A</v>
      </c>
      <c r="AH86" s="11" t="e">
        <f t="shared" si="69"/>
        <v>#N/A</v>
      </c>
      <c r="AI86" s="11" t="e">
        <f t="shared" si="69"/>
        <v>#N/A</v>
      </c>
      <c r="AJ86" s="11" t="e">
        <f t="shared" si="69"/>
        <v>#N/A</v>
      </c>
      <c r="AK86" s="11" t="e">
        <f t="shared" si="69"/>
        <v>#N/A</v>
      </c>
      <c r="AL86" s="11" t="e">
        <f t="shared" si="69"/>
        <v>#N/A</v>
      </c>
      <c r="AM86" s="11" t="e">
        <f t="shared" si="69"/>
        <v>#N/A</v>
      </c>
      <c r="AN86" s="11" t="e">
        <f t="shared" si="69"/>
        <v>#N/A</v>
      </c>
      <c r="AO86" s="11" t="e">
        <f t="shared" si="69"/>
        <v>#N/A</v>
      </c>
    </row>
    <row r="87" spans="1:41" ht="15.75" thickBot="1">
      <c r="A87" s="11" t="s">
        <v>103</v>
      </c>
      <c r="B87" s="27" t="e">
        <f t="shared" ref="B87:AO87" si="70">MAX(0,B86*B64)</f>
        <v>#N/A</v>
      </c>
      <c r="C87" s="27" t="e">
        <f t="shared" si="70"/>
        <v>#N/A</v>
      </c>
      <c r="D87" s="27" t="e">
        <f t="shared" si="70"/>
        <v>#N/A</v>
      </c>
      <c r="E87" s="27" t="e">
        <f t="shared" si="70"/>
        <v>#N/A</v>
      </c>
      <c r="F87" s="27" t="e">
        <f t="shared" si="70"/>
        <v>#N/A</v>
      </c>
      <c r="G87" s="27" t="e">
        <f t="shared" si="70"/>
        <v>#N/A</v>
      </c>
      <c r="H87" s="27" t="e">
        <f t="shared" si="70"/>
        <v>#N/A</v>
      </c>
      <c r="I87" s="27" t="e">
        <f t="shared" si="70"/>
        <v>#N/A</v>
      </c>
      <c r="J87" s="27" t="e">
        <f t="shared" si="70"/>
        <v>#N/A</v>
      </c>
      <c r="K87" s="27" t="e">
        <f t="shared" si="70"/>
        <v>#N/A</v>
      </c>
      <c r="L87" s="27" t="e">
        <f t="shared" si="70"/>
        <v>#N/A</v>
      </c>
      <c r="M87" s="27" t="e">
        <f t="shared" si="70"/>
        <v>#N/A</v>
      </c>
      <c r="N87" s="27" t="e">
        <f t="shared" si="70"/>
        <v>#N/A</v>
      </c>
      <c r="O87" s="27" t="e">
        <f t="shared" si="70"/>
        <v>#N/A</v>
      </c>
      <c r="P87" s="27" t="e">
        <f t="shared" si="70"/>
        <v>#N/A</v>
      </c>
      <c r="Q87" s="27" t="e">
        <f t="shared" si="70"/>
        <v>#N/A</v>
      </c>
      <c r="R87" s="27" t="e">
        <f t="shared" si="70"/>
        <v>#N/A</v>
      </c>
      <c r="S87" s="27" t="e">
        <f t="shared" si="70"/>
        <v>#N/A</v>
      </c>
      <c r="T87" s="27" t="e">
        <f t="shared" si="70"/>
        <v>#N/A</v>
      </c>
      <c r="U87" s="27" t="e">
        <f t="shared" si="70"/>
        <v>#N/A</v>
      </c>
      <c r="V87" s="27" t="e">
        <f t="shared" si="70"/>
        <v>#N/A</v>
      </c>
      <c r="W87" s="27" t="e">
        <f t="shared" si="70"/>
        <v>#N/A</v>
      </c>
      <c r="X87" s="27" t="e">
        <f t="shared" si="70"/>
        <v>#N/A</v>
      </c>
      <c r="Y87" s="27" t="e">
        <f t="shared" si="70"/>
        <v>#N/A</v>
      </c>
      <c r="Z87" s="27" t="e">
        <f t="shared" si="70"/>
        <v>#N/A</v>
      </c>
      <c r="AA87" s="27" t="e">
        <f t="shared" si="70"/>
        <v>#N/A</v>
      </c>
      <c r="AB87" s="27" t="e">
        <f t="shared" si="70"/>
        <v>#N/A</v>
      </c>
      <c r="AC87" s="27" t="e">
        <f t="shared" si="70"/>
        <v>#N/A</v>
      </c>
      <c r="AD87" s="27" t="e">
        <f t="shared" si="70"/>
        <v>#N/A</v>
      </c>
      <c r="AE87" s="27" t="e">
        <f t="shared" si="70"/>
        <v>#N/A</v>
      </c>
      <c r="AF87" s="27" t="e">
        <f t="shared" si="70"/>
        <v>#N/A</v>
      </c>
      <c r="AG87" s="27" t="e">
        <f t="shared" si="70"/>
        <v>#N/A</v>
      </c>
      <c r="AH87" s="27" t="e">
        <f t="shared" si="70"/>
        <v>#N/A</v>
      </c>
      <c r="AI87" s="27" t="e">
        <f t="shared" si="70"/>
        <v>#N/A</v>
      </c>
      <c r="AJ87" s="27" t="e">
        <f t="shared" si="70"/>
        <v>#N/A</v>
      </c>
      <c r="AK87" s="27" t="e">
        <f t="shared" si="70"/>
        <v>#N/A</v>
      </c>
      <c r="AL87" s="27" t="e">
        <f t="shared" si="70"/>
        <v>#N/A</v>
      </c>
      <c r="AM87" s="27" t="e">
        <f t="shared" si="70"/>
        <v>#N/A</v>
      </c>
      <c r="AN87" s="27" t="e">
        <f t="shared" si="70"/>
        <v>#N/A</v>
      </c>
      <c r="AO87" s="27" t="e">
        <f t="shared" si="70"/>
        <v>#N/A</v>
      </c>
    </row>
    <row r="88" spans="1:41" ht="15.75" thickTop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spans="1:41">
      <c r="A89" s="11" t="s">
        <v>41</v>
      </c>
      <c r="B89" s="11" t="e">
        <f>NPV($B$5,C71:$AO71)+B71</f>
        <v>#N/A</v>
      </c>
      <c r="C89" s="11" t="e">
        <f>NPV($B$5,D71:$AO71)+C71</f>
        <v>#N/A</v>
      </c>
      <c r="D89" s="11" t="e">
        <f>NPV($B$5,E71:$AO71)+D71</f>
        <v>#N/A</v>
      </c>
      <c r="E89" s="11" t="e">
        <f>NPV($B$5,F71:$AO71)+E71</f>
        <v>#N/A</v>
      </c>
      <c r="F89" s="11" t="e">
        <f>NPV($B$5,G71:$AO71)+F71</f>
        <v>#N/A</v>
      </c>
      <c r="G89" s="11" t="e">
        <f>NPV($B$5,H71:$AO71)+G71</f>
        <v>#N/A</v>
      </c>
      <c r="H89" s="11" t="e">
        <f>NPV($B$5,I71:$AO71)+H71</f>
        <v>#N/A</v>
      </c>
      <c r="I89" s="11" t="e">
        <f>NPV($B$5,J71:$AO71)+I71</f>
        <v>#N/A</v>
      </c>
      <c r="J89" s="11" t="e">
        <f>NPV($B$5,K71:$AO71)+J71</f>
        <v>#N/A</v>
      </c>
      <c r="K89" s="11" t="e">
        <f>NPV($B$5,L71:$AO71)+K71</f>
        <v>#N/A</v>
      </c>
      <c r="L89" s="11" t="e">
        <f>NPV($B$5,M71:$AO71)+L71</f>
        <v>#N/A</v>
      </c>
      <c r="M89" s="11" t="e">
        <f>NPV($B$5,N71:$AO71)+M71</f>
        <v>#N/A</v>
      </c>
      <c r="N89" s="11" t="e">
        <f>NPV($B$5,O71:$AO71)+N71</f>
        <v>#N/A</v>
      </c>
      <c r="O89" s="11" t="e">
        <f>NPV($B$5,P71:$AO71)+O71</f>
        <v>#N/A</v>
      </c>
      <c r="P89" s="11" t="e">
        <f>NPV($B$5,Q71:$AO71)+P71</f>
        <v>#N/A</v>
      </c>
      <c r="Q89" s="11" t="e">
        <f>NPV($B$5,R71:$AO71)+Q71</f>
        <v>#N/A</v>
      </c>
      <c r="R89" s="11" t="e">
        <f>NPV($B$5,S71:$AO71)+R71</f>
        <v>#N/A</v>
      </c>
      <c r="S89" s="11" t="e">
        <f>NPV($B$5,T71:$AO71)+S71</f>
        <v>#N/A</v>
      </c>
      <c r="T89" s="11" t="e">
        <f>NPV($B$5,U71:$AO71)+T71</f>
        <v>#N/A</v>
      </c>
      <c r="U89" s="11" t="e">
        <f>NPV($B$5,V71:$AO71)+U71</f>
        <v>#N/A</v>
      </c>
      <c r="V89" s="11" t="e">
        <f>NPV($B$5,W71:$AO71)+V71</f>
        <v>#N/A</v>
      </c>
      <c r="W89" s="11" t="e">
        <f>NPV($B$5,X71:$AO71)+W71</f>
        <v>#N/A</v>
      </c>
      <c r="X89" s="11" t="e">
        <f>NPV($B$5,Y71:$AO71)+X71</f>
        <v>#N/A</v>
      </c>
      <c r="Y89" s="11" t="e">
        <f>NPV($B$5,Z71:$AO71)+Y71</f>
        <v>#N/A</v>
      </c>
      <c r="Z89" s="11" t="e">
        <f>NPV($B$5,AA71:$AO71)+Z71</f>
        <v>#N/A</v>
      </c>
      <c r="AA89" s="11" t="e">
        <f>NPV($B$5,AB71:$AO71)+AA71</f>
        <v>#N/A</v>
      </c>
      <c r="AB89" s="11" t="e">
        <f>NPV($B$5,AC71:$AO71)+AB71</f>
        <v>#N/A</v>
      </c>
      <c r="AC89" s="11" t="e">
        <f>NPV($B$5,AD71:$AO71)+AC71</f>
        <v>#N/A</v>
      </c>
      <c r="AD89" s="11" t="e">
        <f>NPV($B$5,AE71:$AO71)+AD71</f>
        <v>#N/A</v>
      </c>
      <c r="AE89" s="11" t="e">
        <f>NPV($B$5,AF71:$AO71)+AE71</f>
        <v>#N/A</v>
      </c>
      <c r="AF89" s="11" t="e">
        <f>NPV($B$5,AG71:$AO71)+AF71</f>
        <v>#N/A</v>
      </c>
      <c r="AG89" s="11" t="e">
        <f>NPV($B$5,AH71:$AO71)+AG71</f>
        <v>#N/A</v>
      </c>
      <c r="AH89" s="11" t="e">
        <f>NPV($B$5,AI71:$AO71)+AH71</f>
        <v>#N/A</v>
      </c>
      <c r="AI89" s="11" t="e">
        <f>NPV($B$5,AJ71:$AO71)+AI71</f>
        <v>#N/A</v>
      </c>
      <c r="AJ89" s="11" t="e">
        <f>NPV($B$5,AK71:$AO71)+AJ71</f>
        <v>#N/A</v>
      </c>
      <c r="AK89" s="11" t="e">
        <f>NPV($B$5,AL71:$AO71)+AK71</f>
        <v>#N/A</v>
      </c>
      <c r="AL89" s="11" t="e">
        <f>NPV($B$5,AM71:$AO71)+AL71</f>
        <v>#N/A</v>
      </c>
      <c r="AM89" s="11" t="e">
        <f>NPV($B$5,AN71:$AO71)+AM71</f>
        <v>#N/A</v>
      </c>
      <c r="AN89" s="11" t="e">
        <f>NPV($B$5,AO71:$AO71)+AN71</f>
        <v>#N/A</v>
      </c>
      <c r="AO89" s="11" t="e">
        <f>NPV($B$5,$AO71:AP71)+AO71</f>
        <v>#N/A</v>
      </c>
    </row>
    <row r="90" spans="1:41">
      <c r="A90" s="11" t="s">
        <v>42</v>
      </c>
      <c r="B90" s="11" t="e">
        <f>NPV($B$5,B74:$AO74)+B72+NPV($B$5,C72:$AO72)+B73+NPV($B$5,C73:$AO73)</f>
        <v>#N/A</v>
      </c>
      <c r="C90" s="11" t="e">
        <f>NPV($B$5,C74:$AO74)+C72+NPV($B$5,D72:$AO72)+C73+NPV($B$5,D73:$AO73)</f>
        <v>#N/A</v>
      </c>
      <c r="D90" s="11" t="e">
        <f>NPV($B$5,D74:$AO74)+D72+NPV($B$5,E72:$AO72)+D73+NPV($B$5,E73:$AO73)</f>
        <v>#N/A</v>
      </c>
      <c r="E90" s="11" t="e">
        <f>NPV($B$5,E74:$AO74)+E72+NPV($B$5,F72:$AO72)+E73+NPV($B$5,F73:$AO73)</f>
        <v>#N/A</v>
      </c>
      <c r="F90" s="11" t="e">
        <f>NPV($B$5,F74:$AO74)+F72+NPV($B$5,G72:$AO72)+F73+NPV($B$5,G73:$AO73)</f>
        <v>#N/A</v>
      </c>
      <c r="G90" s="11" t="e">
        <f>NPV($B$5,G74:$AO74)+G72+NPV($B$5,H72:$AO72)+G73+NPV($B$5,H73:$AO73)</f>
        <v>#N/A</v>
      </c>
      <c r="H90" s="11" t="e">
        <f>NPV($B$5,H74:$AO74)+H72+NPV($B$5,I72:$AO72)+H73+NPV($B$5,I73:$AO73)</f>
        <v>#N/A</v>
      </c>
      <c r="I90" s="11" t="e">
        <f>NPV($B$5,I74:$AO74)+I72+NPV($B$5,J72:$AO72)+I73+NPV($B$5,J73:$AO73)</f>
        <v>#N/A</v>
      </c>
      <c r="J90" s="11" t="e">
        <f>NPV($B$5,J74:$AO74)+J72+NPV($B$5,K72:$AO72)+J73+NPV($B$5,K73:$AO73)</f>
        <v>#N/A</v>
      </c>
      <c r="K90" s="11" t="e">
        <f>NPV($B$5,K74:$AO74)+K72+NPV($B$5,L72:$AO72)+K73+NPV($B$5,L73:$AO73)</f>
        <v>#N/A</v>
      </c>
      <c r="L90" s="11" t="e">
        <f>NPV($B$5,L74:$AO74)+L72+NPV($B$5,M72:$AO72)+L73+NPV($B$5,M73:$AO73)</f>
        <v>#N/A</v>
      </c>
      <c r="M90" s="11" t="e">
        <f>NPV($B$5,M74:$AO74)+M72+NPV($B$5,N72:$AO72)+M73+NPV($B$5,N73:$AO73)</f>
        <v>#N/A</v>
      </c>
      <c r="N90" s="11" t="e">
        <f>NPV($B$5,N74:$AO74)+N72+NPV($B$5,O72:$AO72)+N73+NPV($B$5,O73:$AO73)</f>
        <v>#N/A</v>
      </c>
      <c r="O90" s="11" t="e">
        <f>NPV($B$5,O74:$AO74)+O72+NPV($B$5,P72:$AO72)+O73+NPV($B$5,P73:$AO73)</f>
        <v>#N/A</v>
      </c>
      <c r="P90" s="11" t="e">
        <f>NPV($B$5,P74:$AO74)+P72+NPV($B$5,Q72:$AO72)+P73+NPV($B$5,Q73:$AO73)</f>
        <v>#N/A</v>
      </c>
      <c r="Q90" s="11" t="e">
        <f>NPV($B$5,Q74:$AO74)+Q72+NPV($B$5,R72:$AO72)+Q73+NPV($B$5,R73:$AO73)</f>
        <v>#N/A</v>
      </c>
      <c r="R90" s="11" t="e">
        <f>NPV($B$5,R74:$AO74)+R72+NPV($B$5,S72:$AO72)+R73+NPV($B$5,S73:$AO73)</f>
        <v>#N/A</v>
      </c>
      <c r="S90" s="11" t="e">
        <f>NPV($B$5,S74:$AO74)+S72+NPV($B$5,T72:$AO72)+S73+NPV($B$5,T73:$AO73)</f>
        <v>#N/A</v>
      </c>
      <c r="T90" s="11" t="e">
        <f>NPV($B$5,T74:$AO74)+T72+NPV($B$5,U72:$AO72)+T73+NPV($B$5,U73:$AO73)</f>
        <v>#N/A</v>
      </c>
      <c r="U90" s="11" t="e">
        <f>NPV($B$5,U74:$AO74)+U72+NPV($B$5,V72:$AO72)+U73+NPV($B$5,V73:$AO73)</f>
        <v>#N/A</v>
      </c>
      <c r="V90" s="11" t="e">
        <f>NPV($B$5,V74:$AO74)+V72+NPV($B$5,W72:$AO72)+V73+NPV($B$5,W73:$AO73)</f>
        <v>#N/A</v>
      </c>
      <c r="W90" s="11" t="e">
        <f>NPV($B$5,W74:$AO74)+W72+NPV($B$5,X72:$AO72)+W73+NPV($B$5,X73:$AO73)</f>
        <v>#N/A</v>
      </c>
      <c r="X90" s="11" t="e">
        <f>NPV($B$5,X74:$AO74)+X72+NPV($B$5,Y72:$AO72)+X73+NPV($B$5,Y73:$AO73)</f>
        <v>#N/A</v>
      </c>
      <c r="Y90" s="11" t="e">
        <f>NPV($B$5,Y74:$AO74)+Y72+NPV($B$5,Z72:$AO72)+Y73+NPV($B$5,Z73:$AO73)</f>
        <v>#N/A</v>
      </c>
      <c r="Z90" s="11" t="e">
        <f>NPV($B$5,Z74:$AO74)+Z72+NPV($B$5,AA72:$AO72)+Z73+NPV($B$5,AA73:$AO73)</f>
        <v>#N/A</v>
      </c>
      <c r="AA90" s="11" t="e">
        <f>NPV($B$5,AA74:$AO74)+AA72+NPV($B$5,AB72:$AO72)+AA73+NPV($B$5,AB73:$AO73)</f>
        <v>#N/A</v>
      </c>
      <c r="AB90" s="11" t="e">
        <f>NPV($B$5,AB74:$AO74)+AB72+NPV($B$5,AC72:$AO72)+AB73+NPV($B$5,AC73:$AO73)</f>
        <v>#N/A</v>
      </c>
      <c r="AC90" s="11" t="e">
        <f>NPV($B$5,AC74:$AO74)+AC72+NPV($B$5,AD72:$AO72)+AC73+NPV($B$5,AD73:$AO73)</f>
        <v>#N/A</v>
      </c>
      <c r="AD90" s="11" t="e">
        <f>NPV($B$5,AD74:$AO74)+AD72+NPV($B$5,AE72:$AO72)+AD73+NPV($B$5,AE73:$AO73)</f>
        <v>#N/A</v>
      </c>
      <c r="AE90" s="11" t="e">
        <f>NPV($B$5,AE74:$AO74)+AE72+NPV($B$5,AF72:$AO72)+AE73+NPV($B$5,AF73:$AO73)</f>
        <v>#N/A</v>
      </c>
      <c r="AF90" s="11" t="e">
        <f>NPV($B$5,AF74:$AO74)+AF72+NPV($B$5,AG72:$AO72)+AF73+NPV($B$5,AG73:$AO73)</f>
        <v>#N/A</v>
      </c>
      <c r="AG90" s="11" t="e">
        <f>NPV($B$5,AG74:$AO74)+AG72+NPV($B$5,AH72:$AO72)+AG73+NPV($B$5,AH73:$AO73)</f>
        <v>#N/A</v>
      </c>
      <c r="AH90" s="11" t="e">
        <f>NPV($B$5,AH74:$AO74)+AH72+NPV($B$5,AI72:$AO72)+AH73+NPV($B$5,AI73:$AO73)</f>
        <v>#N/A</v>
      </c>
      <c r="AI90" s="11" t="e">
        <f>NPV($B$5,AI74:$AO74)+AI72+NPV($B$5,AJ72:$AO72)+AI73+NPV($B$5,AJ73:$AO73)</f>
        <v>#N/A</v>
      </c>
      <c r="AJ90" s="11" t="e">
        <f>NPV($B$5,AJ74:$AO74)+AJ72+NPV($B$5,AK72:$AO72)+AJ73+NPV($B$5,AK73:$AO73)</f>
        <v>#N/A</v>
      </c>
      <c r="AK90" s="11" t="e">
        <f>NPV($B$5,AK74:$AO74)+AK72+NPV($B$5,AL72:$AO72)+AK73+NPV($B$5,AL73:$AO73)</f>
        <v>#N/A</v>
      </c>
      <c r="AL90" s="11" t="e">
        <f>NPV($B$5,AL74:$AO74)+AL72+NPV($B$5,AM72:$AO72)+AL73+NPV($B$5,AM73:$AO73)</f>
        <v>#N/A</v>
      </c>
      <c r="AM90" s="11" t="e">
        <f>NPV($B$5,AM74:$AO74)+AM72+NPV($B$5,AN72:$AO72)+AM73+NPV($B$5,AN73:$AO73)</f>
        <v>#N/A</v>
      </c>
      <c r="AN90" s="11" t="e">
        <f>NPV($B$5,AN74:$AO74)+AN72+NPV($B$5,AO72:$AO72)+AN73+NPV($B$5,AO73:$AO73)</f>
        <v>#N/A</v>
      </c>
      <c r="AO90" s="11" t="e">
        <f>NPV($B$5,AO74:$AO74)+AO72+NPV($B$5,$AO72:AP72)+AO73+NPV($B$5,$AO73:AP73)</f>
        <v>#N/A</v>
      </c>
    </row>
    <row r="91" spans="1:41" ht="15.75" thickBot="1">
      <c r="A91" s="11" t="s">
        <v>43</v>
      </c>
      <c r="B91" s="27" t="e">
        <f t="shared" ref="B91:AO91" si="71">MAX(B90-B89,0)</f>
        <v>#N/A</v>
      </c>
      <c r="C91" s="27" t="e">
        <f t="shared" si="71"/>
        <v>#N/A</v>
      </c>
      <c r="D91" s="27" t="e">
        <f t="shared" si="71"/>
        <v>#N/A</v>
      </c>
      <c r="E91" s="27" t="e">
        <f t="shared" si="71"/>
        <v>#N/A</v>
      </c>
      <c r="F91" s="27" t="e">
        <f t="shared" si="71"/>
        <v>#N/A</v>
      </c>
      <c r="G91" s="27" t="e">
        <f t="shared" si="71"/>
        <v>#N/A</v>
      </c>
      <c r="H91" s="27" t="e">
        <f t="shared" si="71"/>
        <v>#N/A</v>
      </c>
      <c r="I91" s="27" t="e">
        <f t="shared" si="71"/>
        <v>#N/A</v>
      </c>
      <c r="J91" s="27" t="e">
        <f t="shared" si="71"/>
        <v>#N/A</v>
      </c>
      <c r="K91" s="27" t="e">
        <f t="shared" si="71"/>
        <v>#N/A</v>
      </c>
      <c r="L91" s="27" t="e">
        <f t="shared" si="71"/>
        <v>#N/A</v>
      </c>
      <c r="M91" s="27" t="e">
        <f t="shared" si="71"/>
        <v>#N/A</v>
      </c>
      <c r="N91" s="27" t="e">
        <f t="shared" si="71"/>
        <v>#N/A</v>
      </c>
      <c r="O91" s="27" t="e">
        <f t="shared" si="71"/>
        <v>#N/A</v>
      </c>
      <c r="P91" s="27" t="e">
        <f t="shared" si="71"/>
        <v>#N/A</v>
      </c>
      <c r="Q91" s="27" t="e">
        <f t="shared" si="71"/>
        <v>#N/A</v>
      </c>
      <c r="R91" s="27" t="e">
        <f t="shared" si="71"/>
        <v>#N/A</v>
      </c>
      <c r="S91" s="27" t="e">
        <f t="shared" si="71"/>
        <v>#N/A</v>
      </c>
      <c r="T91" s="27" t="e">
        <f t="shared" si="71"/>
        <v>#N/A</v>
      </c>
      <c r="U91" s="27" t="e">
        <f t="shared" si="71"/>
        <v>#N/A</v>
      </c>
      <c r="V91" s="27" t="e">
        <f t="shared" si="71"/>
        <v>#N/A</v>
      </c>
      <c r="W91" s="27" t="e">
        <f t="shared" si="71"/>
        <v>#N/A</v>
      </c>
      <c r="X91" s="27" t="e">
        <f t="shared" si="71"/>
        <v>#N/A</v>
      </c>
      <c r="Y91" s="27" t="e">
        <f t="shared" si="71"/>
        <v>#N/A</v>
      </c>
      <c r="Z91" s="27" t="e">
        <f t="shared" si="71"/>
        <v>#N/A</v>
      </c>
      <c r="AA91" s="27" t="e">
        <f t="shared" si="71"/>
        <v>#N/A</v>
      </c>
      <c r="AB91" s="27" t="e">
        <f t="shared" si="71"/>
        <v>#N/A</v>
      </c>
      <c r="AC91" s="27" t="e">
        <f t="shared" si="71"/>
        <v>#N/A</v>
      </c>
      <c r="AD91" s="27" t="e">
        <f t="shared" si="71"/>
        <v>#N/A</v>
      </c>
      <c r="AE91" s="27" t="e">
        <f t="shared" si="71"/>
        <v>#N/A</v>
      </c>
      <c r="AF91" s="27" t="e">
        <f t="shared" si="71"/>
        <v>#N/A</v>
      </c>
      <c r="AG91" s="27" t="e">
        <f t="shared" si="71"/>
        <v>#N/A</v>
      </c>
      <c r="AH91" s="27" t="e">
        <f t="shared" si="71"/>
        <v>#N/A</v>
      </c>
      <c r="AI91" s="27" t="e">
        <f t="shared" si="71"/>
        <v>#N/A</v>
      </c>
      <c r="AJ91" s="27" t="e">
        <f t="shared" si="71"/>
        <v>#N/A</v>
      </c>
      <c r="AK91" s="27" t="e">
        <f t="shared" si="71"/>
        <v>#N/A</v>
      </c>
      <c r="AL91" s="27" t="e">
        <f t="shared" si="71"/>
        <v>#N/A</v>
      </c>
      <c r="AM91" s="27" t="e">
        <f t="shared" si="71"/>
        <v>#N/A</v>
      </c>
      <c r="AN91" s="27" t="e">
        <f t="shared" si="71"/>
        <v>#N/A</v>
      </c>
      <c r="AO91" s="27" t="e">
        <f t="shared" si="71"/>
        <v>#N/A</v>
      </c>
    </row>
    <row r="92" spans="1:41" ht="15.75" thickTop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spans="1:41">
      <c r="A93" s="29" t="s">
        <v>99</v>
      </c>
      <c r="B93" s="29">
        <f>B70*B64*CashValue!C88*B61</f>
        <v>0</v>
      </c>
      <c r="C93" s="29" t="e">
        <f>C70*C64*CashValue!D88*C61</f>
        <v>#N/A</v>
      </c>
      <c r="D93" s="29" t="e">
        <f>D70*D64*CashValue!E88*D61</f>
        <v>#N/A</v>
      </c>
      <c r="E93" s="29" t="e">
        <f>E70*E64*CashValue!F88*E61</f>
        <v>#N/A</v>
      </c>
      <c r="F93" s="29" t="e">
        <f>F70*F64*CashValue!G88*F61</f>
        <v>#N/A</v>
      </c>
      <c r="G93" s="29" t="e">
        <f>G70*G64*CashValue!H88*G61</f>
        <v>#N/A</v>
      </c>
      <c r="H93" s="29" t="e">
        <f>H70*H64*CashValue!I88*H61</f>
        <v>#N/A</v>
      </c>
      <c r="I93" s="29" t="e">
        <f>I70*I64*CashValue!J88*I61</f>
        <v>#N/A</v>
      </c>
      <c r="J93" s="29" t="e">
        <f>J70*J64*CashValue!K88*J61</f>
        <v>#N/A</v>
      </c>
      <c r="K93" s="29" t="e">
        <f>K70*K64*CashValue!L88*K61</f>
        <v>#N/A</v>
      </c>
      <c r="L93" s="29" t="e">
        <f>L70*L64*CashValue!M88*L61</f>
        <v>#N/A</v>
      </c>
      <c r="M93" s="29" t="e">
        <f>M70*M64*CashValue!N88*M61</f>
        <v>#N/A</v>
      </c>
      <c r="N93" s="29" t="e">
        <f>N70*N64*CashValue!O88*N61</f>
        <v>#N/A</v>
      </c>
      <c r="O93" s="29" t="e">
        <f>O70*O64*CashValue!P88*O61</f>
        <v>#N/A</v>
      </c>
      <c r="P93" s="29" t="e">
        <f>P70*P64*CashValue!Q88*P61</f>
        <v>#N/A</v>
      </c>
      <c r="Q93" s="29" t="e">
        <f>Q70*Q64*CashValue!R88*Q61</f>
        <v>#N/A</v>
      </c>
      <c r="R93" s="29" t="e">
        <f>R70*R64*CashValue!S88*R61</f>
        <v>#N/A</v>
      </c>
      <c r="S93" s="29" t="e">
        <f>S70*S64*CashValue!T88*S61</f>
        <v>#N/A</v>
      </c>
      <c r="T93" s="29" t="e">
        <f>T70*T64*CashValue!U88*T61</f>
        <v>#N/A</v>
      </c>
      <c r="U93" s="29" t="e">
        <f>U70*U64*CashValue!V88*U61</f>
        <v>#N/A</v>
      </c>
      <c r="V93" s="29" t="e">
        <f>V70*V64*CashValue!W88*V61</f>
        <v>#N/A</v>
      </c>
      <c r="W93" s="29" t="e">
        <f>W70*W64*CashValue!X88*W61</f>
        <v>#N/A</v>
      </c>
      <c r="X93" s="29" t="e">
        <f>X70*X64*CashValue!Y88*X61</f>
        <v>#N/A</v>
      </c>
      <c r="Y93" s="29" t="e">
        <f>Y70*Y64*CashValue!Z88*Y61</f>
        <v>#N/A</v>
      </c>
      <c r="Z93" s="29" t="e">
        <f>Z70*Z64*CashValue!AA88*Z61</f>
        <v>#N/A</v>
      </c>
      <c r="AA93" s="29" t="e">
        <f>AA70*AA64*CashValue!AB88*AA61</f>
        <v>#N/A</v>
      </c>
      <c r="AB93" s="29" t="e">
        <f>AB70*AB64*CashValue!AC88*AB61</f>
        <v>#N/A</v>
      </c>
      <c r="AC93" s="29" t="e">
        <f>AC70*AC64*CashValue!AD88*AC61</f>
        <v>#N/A</v>
      </c>
      <c r="AD93" s="29" t="e">
        <f>AD70*AD64*CashValue!AE88*AD61</f>
        <v>#N/A</v>
      </c>
      <c r="AE93" s="29" t="e">
        <f>AE70*AE64*CashValue!AF88*AE61</f>
        <v>#N/A</v>
      </c>
      <c r="AF93" s="29" t="e">
        <f>AF70*AF64*CashValue!AG88*AF61</f>
        <v>#N/A</v>
      </c>
      <c r="AG93" s="29" t="e">
        <f>AG70*AG64*CashValue!AH88*AG61</f>
        <v>#N/A</v>
      </c>
      <c r="AH93" s="29" t="e">
        <f>AH70*AH64*CashValue!AI88*AH61</f>
        <v>#N/A</v>
      </c>
      <c r="AI93" s="29" t="e">
        <f>AI70*AI64*CashValue!AJ88*AI61</f>
        <v>#N/A</v>
      </c>
      <c r="AJ93" s="29" t="e">
        <f>AJ70*AJ64*CashValue!AK88*AJ61</f>
        <v>#N/A</v>
      </c>
      <c r="AK93" s="29" t="e">
        <f>AK70*AK64*CashValue!AL88*AK61</f>
        <v>#N/A</v>
      </c>
      <c r="AL93" s="29" t="e">
        <f>AL70*AL64*CashValue!AM88*AL61</f>
        <v>#N/A</v>
      </c>
      <c r="AM93" s="29" t="e">
        <f>AM70*AM64*CashValue!AN88*AM61</f>
        <v>#N/A</v>
      </c>
      <c r="AN93" s="29" t="e">
        <f>AN70*AN64*CashValue!AO88*AN61</f>
        <v>#N/A</v>
      </c>
      <c r="AO93" s="29" t="e">
        <f>AO70*AO64*CashValue!AP88*AO61</f>
        <v>#N/A</v>
      </c>
    </row>
    <row r="94" spans="1:4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1">
      <c r="A95" s="75" t="s">
        <v>44</v>
      </c>
      <c r="B95" s="75" t="e">
        <f t="shared" ref="B95:AO95" si="72">MAX(B87+MAX(0,B91-B87),B93)</f>
        <v>#N/A</v>
      </c>
      <c r="C95" s="75" t="e">
        <f t="shared" si="72"/>
        <v>#N/A</v>
      </c>
      <c r="D95" s="75" t="e">
        <f t="shared" si="72"/>
        <v>#N/A</v>
      </c>
      <c r="E95" s="75" t="e">
        <f t="shared" si="72"/>
        <v>#N/A</v>
      </c>
      <c r="F95" s="75" t="e">
        <f t="shared" si="72"/>
        <v>#N/A</v>
      </c>
      <c r="G95" s="75" t="e">
        <f t="shared" si="72"/>
        <v>#N/A</v>
      </c>
      <c r="H95" s="75" t="e">
        <f t="shared" si="72"/>
        <v>#N/A</v>
      </c>
      <c r="I95" s="75" t="e">
        <f t="shared" si="72"/>
        <v>#N/A</v>
      </c>
      <c r="J95" s="75" t="e">
        <f t="shared" si="72"/>
        <v>#N/A</v>
      </c>
      <c r="K95" s="75" t="e">
        <f t="shared" si="72"/>
        <v>#N/A</v>
      </c>
      <c r="L95" s="75" t="e">
        <f t="shared" si="72"/>
        <v>#N/A</v>
      </c>
      <c r="M95" s="75" t="e">
        <f t="shared" si="72"/>
        <v>#N/A</v>
      </c>
      <c r="N95" s="75" t="e">
        <f t="shared" si="72"/>
        <v>#N/A</v>
      </c>
      <c r="O95" s="75" t="e">
        <f t="shared" si="72"/>
        <v>#N/A</v>
      </c>
      <c r="P95" s="75" t="e">
        <f t="shared" si="72"/>
        <v>#N/A</v>
      </c>
      <c r="Q95" s="75" t="e">
        <f t="shared" si="72"/>
        <v>#N/A</v>
      </c>
      <c r="R95" s="75" t="e">
        <f t="shared" si="72"/>
        <v>#N/A</v>
      </c>
      <c r="S95" s="75" t="e">
        <f t="shared" si="72"/>
        <v>#N/A</v>
      </c>
      <c r="T95" s="75" t="e">
        <f t="shared" si="72"/>
        <v>#N/A</v>
      </c>
      <c r="U95" s="75" t="e">
        <f t="shared" si="72"/>
        <v>#N/A</v>
      </c>
      <c r="V95" s="75" t="e">
        <f t="shared" si="72"/>
        <v>#N/A</v>
      </c>
      <c r="W95" s="75" t="e">
        <f t="shared" si="72"/>
        <v>#N/A</v>
      </c>
      <c r="X95" s="75" t="e">
        <f t="shared" si="72"/>
        <v>#N/A</v>
      </c>
      <c r="Y95" s="75" t="e">
        <f t="shared" si="72"/>
        <v>#N/A</v>
      </c>
      <c r="Z95" s="75" t="e">
        <f t="shared" si="72"/>
        <v>#N/A</v>
      </c>
      <c r="AA95" s="75" t="e">
        <f t="shared" si="72"/>
        <v>#N/A</v>
      </c>
      <c r="AB95" s="75" t="e">
        <f t="shared" si="72"/>
        <v>#N/A</v>
      </c>
      <c r="AC95" s="75" t="e">
        <f t="shared" si="72"/>
        <v>#N/A</v>
      </c>
      <c r="AD95" s="75" t="e">
        <f t="shared" si="72"/>
        <v>#N/A</v>
      </c>
      <c r="AE95" s="75" t="e">
        <f t="shared" si="72"/>
        <v>#N/A</v>
      </c>
      <c r="AF95" s="75" t="e">
        <f t="shared" si="72"/>
        <v>#N/A</v>
      </c>
      <c r="AG95" s="75" t="e">
        <f t="shared" si="72"/>
        <v>#N/A</v>
      </c>
      <c r="AH95" s="75" t="e">
        <f t="shared" si="72"/>
        <v>#N/A</v>
      </c>
      <c r="AI95" s="75" t="e">
        <f t="shared" si="72"/>
        <v>#N/A</v>
      </c>
      <c r="AJ95" s="75" t="e">
        <f t="shared" si="72"/>
        <v>#N/A</v>
      </c>
      <c r="AK95" s="75" t="e">
        <f t="shared" si="72"/>
        <v>#N/A</v>
      </c>
      <c r="AL95" s="75" t="e">
        <f t="shared" si="72"/>
        <v>#N/A</v>
      </c>
      <c r="AM95" s="75" t="e">
        <f t="shared" si="72"/>
        <v>#N/A</v>
      </c>
      <c r="AN95" s="75" t="e">
        <f t="shared" si="72"/>
        <v>#N/A</v>
      </c>
      <c r="AO95" s="75" t="e">
        <f t="shared" si="72"/>
        <v>#N/A</v>
      </c>
    </row>
    <row r="96" spans="1:41">
      <c r="A96" s="11" t="s">
        <v>167</v>
      </c>
      <c r="B96" s="11" t="e">
        <f t="shared" ref="B96:AO96" si="73">IF(B70&gt;0,B95/B64,0)</f>
        <v>#N/A</v>
      </c>
      <c r="C96" s="11" t="e">
        <f t="shared" si="73"/>
        <v>#N/A</v>
      </c>
      <c r="D96" s="11" t="e">
        <f t="shared" si="73"/>
        <v>#N/A</v>
      </c>
      <c r="E96" s="11" t="e">
        <f t="shared" si="73"/>
        <v>#N/A</v>
      </c>
      <c r="F96" s="11" t="e">
        <f t="shared" si="73"/>
        <v>#N/A</v>
      </c>
      <c r="G96" s="11" t="e">
        <f t="shared" si="73"/>
        <v>#N/A</v>
      </c>
      <c r="H96" s="11" t="e">
        <f t="shared" si="73"/>
        <v>#N/A</v>
      </c>
      <c r="I96" s="11" t="e">
        <f t="shared" si="73"/>
        <v>#N/A</v>
      </c>
      <c r="J96" s="11" t="e">
        <f t="shared" si="73"/>
        <v>#N/A</v>
      </c>
      <c r="K96" s="11" t="e">
        <f t="shared" si="73"/>
        <v>#N/A</v>
      </c>
      <c r="L96" s="11" t="e">
        <f t="shared" si="73"/>
        <v>#N/A</v>
      </c>
      <c r="M96" s="11" t="e">
        <f t="shared" si="73"/>
        <v>#N/A</v>
      </c>
      <c r="N96" s="11" t="e">
        <f t="shared" si="73"/>
        <v>#N/A</v>
      </c>
      <c r="O96" s="11" t="e">
        <f t="shared" si="73"/>
        <v>#N/A</v>
      </c>
      <c r="P96" s="11" t="e">
        <f t="shared" si="73"/>
        <v>#N/A</v>
      </c>
      <c r="Q96" s="11" t="e">
        <f t="shared" si="73"/>
        <v>#N/A</v>
      </c>
      <c r="R96" s="11" t="e">
        <f t="shared" si="73"/>
        <v>#N/A</v>
      </c>
      <c r="S96" s="11" t="e">
        <f t="shared" si="73"/>
        <v>#N/A</v>
      </c>
      <c r="T96" s="11" t="e">
        <f t="shared" si="73"/>
        <v>#N/A</v>
      </c>
      <c r="U96" s="11" t="e">
        <f t="shared" si="73"/>
        <v>#N/A</v>
      </c>
      <c r="V96" s="11" t="e">
        <f t="shared" si="73"/>
        <v>#N/A</v>
      </c>
      <c r="W96" s="11" t="e">
        <f t="shared" si="73"/>
        <v>#N/A</v>
      </c>
      <c r="X96" s="11" t="e">
        <f t="shared" si="73"/>
        <v>#N/A</v>
      </c>
      <c r="Y96" s="11">
        <f t="shared" si="73"/>
        <v>0</v>
      </c>
      <c r="Z96" s="11">
        <f t="shared" si="73"/>
        <v>0</v>
      </c>
      <c r="AA96" s="11">
        <f t="shared" si="73"/>
        <v>0</v>
      </c>
      <c r="AB96" s="11">
        <f t="shared" si="73"/>
        <v>0</v>
      </c>
      <c r="AC96" s="11">
        <f t="shared" si="73"/>
        <v>0</v>
      </c>
      <c r="AD96" s="11">
        <f t="shared" si="73"/>
        <v>0</v>
      </c>
      <c r="AE96" s="11">
        <f t="shared" si="73"/>
        <v>0</v>
      </c>
      <c r="AF96" s="11">
        <f t="shared" si="73"/>
        <v>0</v>
      </c>
      <c r="AG96" s="11">
        <f t="shared" si="73"/>
        <v>0</v>
      </c>
      <c r="AH96" s="11">
        <f t="shared" si="73"/>
        <v>0</v>
      </c>
      <c r="AI96" s="11">
        <f t="shared" si="73"/>
        <v>0</v>
      </c>
      <c r="AJ96" s="11">
        <f t="shared" si="73"/>
        <v>0</v>
      </c>
      <c r="AK96" s="11">
        <f t="shared" si="73"/>
        <v>0</v>
      </c>
      <c r="AL96" s="11">
        <f t="shared" si="73"/>
        <v>0</v>
      </c>
      <c r="AM96" s="11">
        <f t="shared" si="73"/>
        <v>0</v>
      </c>
      <c r="AN96" s="11">
        <f t="shared" si="73"/>
        <v>0</v>
      </c>
      <c r="AO96" s="11">
        <f t="shared" si="73"/>
        <v>0</v>
      </c>
    </row>
    <row r="97" spans="1:41">
      <c r="A97" s="63" t="s">
        <v>165</v>
      </c>
      <c r="B97" s="142" t="e">
        <f t="shared" ref="B97:AO97" si="74">IF(B70&gt;0,B96/B70,0)</f>
        <v>#N/A</v>
      </c>
      <c r="C97" s="142" t="e">
        <f t="shared" si="74"/>
        <v>#N/A</v>
      </c>
      <c r="D97" s="142" t="e">
        <f t="shared" si="74"/>
        <v>#N/A</v>
      </c>
      <c r="E97" s="142" t="e">
        <f t="shared" si="74"/>
        <v>#N/A</v>
      </c>
      <c r="F97" s="142" t="e">
        <f t="shared" si="74"/>
        <v>#N/A</v>
      </c>
      <c r="G97" s="142" t="e">
        <f t="shared" si="74"/>
        <v>#N/A</v>
      </c>
      <c r="H97" s="142" t="e">
        <f t="shared" si="74"/>
        <v>#N/A</v>
      </c>
      <c r="I97" s="142" t="e">
        <f t="shared" si="74"/>
        <v>#N/A</v>
      </c>
      <c r="J97" s="142" t="e">
        <f t="shared" si="74"/>
        <v>#N/A</v>
      </c>
      <c r="K97" s="142" t="e">
        <f t="shared" si="74"/>
        <v>#N/A</v>
      </c>
      <c r="L97" s="142" t="e">
        <f t="shared" si="74"/>
        <v>#N/A</v>
      </c>
      <c r="M97" s="142" t="e">
        <f t="shared" si="74"/>
        <v>#N/A</v>
      </c>
      <c r="N97" s="142" t="e">
        <f t="shared" si="74"/>
        <v>#N/A</v>
      </c>
      <c r="O97" s="142" t="e">
        <f t="shared" si="74"/>
        <v>#N/A</v>
      </c>
      <c r="P97" s="142" t="e">
        <f t="shared" si="74"/>
        <v>#N/A</v>
      </c>
      <c r="Q97" s="142" t="e">
        <f t="shared" si="74"/>
        <v>#N/A</v>
      </c>
      <c r="R97" s="142" t="e">
        <f t="shared" si="74"/>
        <v>#N/A</v>
      </c>
      <c r="S97" s="142" t="e">
        <f t="shared" si="74"/>
        <v>#N/A</v>
      </c>
      <c r="T97" s="142" t="e">
        <f t="shared" si="74"/>
        <v>#N/A</v>
      </c>
      <c r="U97" s="142" t="e">
        <f t="shared" si="74"/>
        <v>#N/A</v>
      </c>
      <c r="V97" s="142" t="e">
        <f t="shared" si="74"/>
        <v>#N/A</v>
      </c>
      <c r="W97" s="142" t="e">
        <f t="shared" si="74"/>
        <v>#N/A</v>
      </c>
      <c r="X97" s="142" t="e">
        <f t="shared" si="74"/>
        <v>#N/A</v>
      </c>
      <c r="Y97" s="142">
        <f t="shared" si="74"/>
        <v>0</v>
      </c>
      <c r="Z97" s="142">
        <f t="shared" si="74"/>
        <v>0</v>
      </c>
      <c r="AA97" s="142">
        <f t="shared" si="74"/>
        <v>0</v>
      </c>
      <c r="AB97" s="142">
        <f t="shared" si="74"/>
        <v>0</v>
      </c>
      <c r="AC97" s="142">
        <f t="shared" si="74"/>
        <v>0</v>
      </c>
      <c r="AD97" s="142">
        <f t="shared" si="74"/>
        <v>0</v>
      </c>
      <c r="AE97" s="142">
        <f t="shared" si="74"/>
        <v>0</v>
      </c>
      <c r="AF97" s="142">
        <f t="shared" si="74"/>
        <v>0</v>
      </c>
      <c r="AG97" s="142">
        <f t="shared" si="74"/>
        <v>0</v>
      </c>
      <c r="AH97" s="142">
        <f t="shared" si="74"/>
        <v>0</v>
      </c>
      <c r="AI97" s="142">
        <f t="shared" si="74"/>
        <v>0</v>
      </c>
      <c r="AJ97" s="142">
        <f t="shared" si="74"/>
        <v>0</v>
      </c>
      <c r="AK97" s="142">
        <f t="shared" si="74"/>
        <v>0</v>
      </c>
      <c r="AL97" s="142">
        <f t="shared" si="74"/>
        <v>0</v>
      </c>
      <c r="AM97" s="142">
        <f t="shared" si="74"/>
        <v>0</v>
      </c>
      <c r="AN97" s="142">
        <f t="shared" si="74"/>
        <v>0</v>
      </c>
      <c r="AO97" s="142">
        <f t="shared" si="74"/>
        <v>0</v>
      </c>
    </row>
    <row r="98" spans="1:4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</row>
    <row r="99" spans="1:41">
      <c r="A99" s="277" t="s">
        <v>466</v>
      </c>
      <c r="F99" s="141"/>
    </row>
    <row r="100" spans="1:41">
      <c r="D100" s="34" t="s">
        <v>46</v>
      </c>
      <c r="F100" s="39" t="e">
        <f>Pricing!$H$30</f>
        <v>#N/A</v>
      </c>
    </row>
    <row r="101" spans="1:41">
      <c r="A101" s="18" t="s">
        <v>22</v>
      </c>
      <c r="B101" s="290">
        <v>0.03</v>
      </c>
      <c r="D101" s="34" t="s">
        <v>193</v>
      </c>
      <c r="F101" s="11" t="e">
        <f>SUM(B126:AO126)</f>
        <v>#N/A</v>
      </c>
    </row>
    <row r="102" spans="1:41">
      <c r="A102" s="18" t="s">
        <v>23</v>
      </c>
      <c r="B102" s="11">
        <f>B119*2.5/1000</f>
        <v>2105</v>
      </c>
      <c r="D102" s="34" t="s">
        <v>161</v>
      </c>
      <c r="F102" s="14" t="e">
        <f>NPV(B101,B128:AO128)</f>
        <v>#N/A</v>
      </c>
    </row>
    <row r="103" spans="1:41">
      <c r="A103" s="2" t="s">
        <v>114</v>
      </c>
      <c r="B103" s="73">
        <f>Assms!$K$12</f>
        <v>0.06</v>
      </c>
      <c r="D103" s="34" t="s">
        <v>37</v>
      </c>
      <c r="F103" s="132" t="e">
        <f>((F102+B102))/F101</f>
        <v>#N/A</v>
      </c>
    </row>
    <row r="104" spans="1:41">
      <c r="B104" s="18"/>
      <c r="C104" s="10"/>
      <c r="F104" s="33"/>
      <c r="G104" s="34"/>
    </row>
    <row r="105" spans="1:41">
      <c r="B105" s="18"/>
      <c r="C105" s="10"/>
      <c r="F105" s="33"/>
      <c r="G105" s="34"/>
    </row>
    <row r="106" spans="1:41">
      <c r="A106" s="288" t="s">
        <v>462</v>
      </c>
      <c r="B106" s="18"/>
      <c r="C106" s="10"/>
      <c r="F106" s="33"/>
      <c r="G106" s="34"/>
    </row>
    <row r="107" spans="1:41">
      <c r="A107" s="18" t="s">
        <v>29</v>
      </c>
      <c r="B107" s="144">
        <v>1</v>
      </c>
      <c r="C107" s="144">
        <v>2</v>
      </c>
      <c r="D107" s="144">
        <v>3</v>
      </c>
      <c r="E107" s="144">
        <v>4</v>
      </c>
      <c r="F107" s="144">
        <v>5</v>
      </c>
      <c r="G107" s="144">
        <v>6</v>
      </c>
      <c r="H107" s="144">
        <v>7</v>
      </c>
      <c r="I107" s="144">
        <v>8</v>
      </c>
      <c r="J107" s="144">
        <v>9</v>
      </c>
      <c r="K107" s="144">
        <v>10</v>
      </c>
      <c r="L107" s="144">
        <v>11</v>
      </c>
      <c r="M107" s="144">
        <v>12</v>
      </c>
      <c r="N107" s="144">
        <v>13</v>
      </c>
      <c r="O107" s="144">
        <v>14</v>
      </c>
      <c r="P107" s="144">
        <v>15</v>
      </c>
      <c r="Q107" s="144">
        <v>16</v>
      </c>
      <c r="R107" s="144">
        <v>17</v>
      </c>
      <c r="S107" s="144">
        <v>18</v>
      </c>
      <c r="T107" s="144">
        <v>19</v>
      </c>
      <c r="U107" s="144">
        <v>20</v>
      </c>
      <c r="V107" s="144">
        <v>21</v>
      </c>
      <c r="W107" s="144">
        <v>22</v>
      </c>
      <c r="X107" s="144">
        <v>23</v>
      </c>
      <c r="Y107" s="144">
        <v>24</v>
      </c>
      <c r="Z107" s="144">
        <v>25</v>
      </c>
      <c r="AA107" s="144">
        <v>26</v>
      </c>
      <c r="AB107" s="81">
        <v>27</v>
      </c>
      <c r="AC107" s="81">
        <v>28</v>
      </c>
      <c r="AD107" s="81">
        <v>29</v>
      </c>
      <c r="AE107" s="81">
        <v>30</v>
      </c>
      <c r="AF107" s="81">
        <v>31</v>
      </c>
      <c r="AG107" s="81">
        <v>32</v>
      </c>
      <c r="AH107" s="81">
        <v>33</v>
      </c>
      <c r="AI107" s="81">
        <v>34</v>
      </c>
      <c r="AJ107" s="81">
        <v>35</v>
      </c>
      <c r="AK107" s="81">
        <v>36</v>
      </c>
      <c r="AL107" s="81">
        <v>37</v>
      </c>
      <c r="AM107" s="81">
        <v>38</v>
      </c>
      <c r="AN107" s="81">
        <v>39</v>
      </c>
      <c r="AO107" s="81">
        <v>40</v>
      </c>
    </row>
    <row r="108" spans="1:41">
      <c r="A108" s="18" t="s">
        <v>30</v>
      </c>
      <c r="B108" s="3">
        <f>VQx!D99</f>
        <v>0</v>
      </c>
      <c r="C108" s="3">
        <f t="shared" ref="C108:AO108" si="75">B108+1</f>
        <v>1</v>
      </c>
      <c r="D108" s="3">
        <f t="shared" si="75"/>
        <v>2</v>
      </c>
      <c r="E108" s="3">
        <f t="shared" si="75"/>
        <v>3</v>
      </c>
      <c r="F108" s="3">
        <f t="shared" si="75"/>
        <v>4</v>
      </c>
      <c r="G108" s="3">
        <f t="shared" si="75"/>
        <v>5</v>
      </c>
      <c r="H108" s="3">
        <f t="shared" si="75"/>
        <v>6</v>
      </c>
      <c r="I108" s="3">
        <f t="shared" si="75"/>
        <v>7</v>
      </c>
      <c r="J108" s="3">
        <f t="shared" si="75"/>
        <v>8</v>
      </c>
      <c r="K108" s="3">
        <f t="shared" si="75"/>
        <v>9</v>
      </c>
      <c r="L108" s="3">
        <f t="shared" si="75"/>
        <v>10</v>
      </c>
      <c r="M108" s="3">
        <f t="shared" si="75"/>
        <v>11</v>
      </c>
      <c r="N108" s="3">
        <f t="shared" si="75"/>
        <v>12</v>
      </c>
      <c r="O108" s="3">
        <f t="shared" si="75"/>
        <v>13</v>
      </c>
      <c r="P108" s="3">
        <f t="shared" si="75"/>
        <v>14</v>
      </c>
      <c r="Q108" s="3">
        <f t="shared" si="75"/>
        <v>15</v>
      </c>
      <c r="R108" s="3">
        <f t="shared" si="75"/>
        <v>16</v>
      </c>
      <c r="S108" s="3">
        <f t="shared" si="75"/>
        <v>17</v>
      </c>
      <c r="T108" s="3">
        <f t="shared" si="75"/>
        <v>18</v>
      </c>
      <c r="U108" s="3">
        <f t="shared" si="75"/>
        <v>19</v>
      </c>
      <c r="V108" s="3">
        <f t="shared" si="75"/>
        <v>20</v>
      </c>
      <c r="W108" s="3">
        <f t="shared" si="75"/>
        <v>21</v>
      </c>
      <c r="X108" s="3">
        <f t="shared" si="75"/>
        <v>22</v>
      </c>
      <c r="Y108" s="3">
        <f t="shared" si="75"/>
        <v>23</v>
      </c>
      <c r="Z108" s="3">
        <f t="shared" si="75"/>
        <v>24</v>
      </c>
      <c r="AA108" s="3">
        <f t="shared" si="75"/>
        <v>25</v>
      </c>
      <c r="AB108" s="3">
        <f t="shared" si="75"/>
        <v>26</v>
      </c>
      <c r="AC108" s="3">
        <f t="shared" si="75"/>
        <v>27</v>
      </c>
      <c r="AD108" s="3">
        <f t="shared" si="75"/>
        <v>28</v>
      </c>
      <c r="AE108" s="3">
        <f t="shared" si="75"/>
        <v>29</v>
      </c>
      <c r="AF108" s="3">
        <f t="shared" si="75"/>
        <v>30</v>
      </c>
      <c r="AG108" s="3">
        <f t="shared" si="75"/>
        <v>31</v>
      </c>
      <c r="AH108" s="3">
        <f t="shared" si="75"/>
        <v>32</v>
      </c>
      <c r="AI108" s="3">
        <f t="shared" si="75"/>
        <v>33</v>
      </c>
      <c r="AJ108" s="3">
        <f t="shared" si="75"/>
        <v>34</v>
      </c>
      <c r="AK108" s="3">
        <f t="shared" si="75"/>
        <v>35</v>
      </c>
      <c r="AL108" s="3">
        <f t="shared" si="75"/>
        <v>36</v>
      </c>
      <c r="AM108" s="3">
        <f t="shared" si="75"/>
        <v>37</v>
      </c>
      <c r="AN108" s="3">
        <f t="shared" si="75"/>
        <v>38</v>
      </c>
      <c r="AO108" s="3">
        <f t="shared" si="75"/>
        <v>39</v>
      </c>
    </row>
    <row r="109" spans="1:41">
      <c r="A109" s="18" t="s">
        <v>31</v>
      </c>
      <c r="B109" s="10">
        <v>0</v>
      </c>
      <c r="C109" s="10">
        <v>0.9</v>
      </c>
      <c r="D109" s="10">
        <v>0.9</v>
      </c>
      <c r="E109" s="10">
        <v>0.9</v>
      </c>
      <c r="F109" s="10">
        <v>0.9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  <c r="M109" s="10">
        <v>1</v>
      </c>
      <c r="N109" s="10">
        <v>1</v>
      </c>
      <c r="O109" s="10">
        <v>1</v>
      </c>
      <c r="P109" s="10">
        <v>1</v>
      </c>
      <c r="Q109" s="10">
        <v>1</v>
      </c>
      <c r="R109" s="10">
        <v>1</v>
      </c>
      <c r="S109" s="10">
        <v>1</v>
      </c>
      <c r="T109" s="10">
        <v>1</v>
      </c>
      <c r="U109" s="10">
        <v>1</v>
      </c>
      <c r="V109" s="10">
        <v>1</v>
      </c>
      <c r="W109" s="10">
        <v>1</v>
      </c>
      <c r="X109" s="10">
        <v>1</v>
      </c>
      <c r="Y109" s="10">
        <v>1</v>
      </c>
      <c r="Z109" s="10">
        <v>1</v>
      </c>
      <c r="AA109" s="10">
        <v>1</v>
      </c>
      <c r="AB109" s="10">
        <v>1</v>
      </c>
      <c r="AC109" s="10">
        <v>1</v>
      </c>
      <c r="AD109" s="10">
        <v>1</v>
      </c>
      <c r="AE109" s="10">
        <v>1</v>
      </c>
      <c r="AF109" s="10">
        <v>1</v>
      </c>
      <c r="AG109" s="10">
        <v>1</v>
      </c>
      <c r="AH109" s="10">
        <v>1</v>
      </c>
      <c r="AI109" s="10">
        <v>1</v>
      </c>
      <c r="AJ109" s="10">
        <v>1</v>
      </c>
      <c r="AK109" s="10">
        <v>1</v>
      </c>
      <c r="AL109" s="10">
        <v>1</v>
      </c>
      <c r="AM109" s="10">
        <v>1</v>
      </c>
      <c r="AN109" s="10">
        <v>1</v>
      </c>
      <c r="AO109" s="10">
        <v>1</v>
      </c>
    </row>
    <row r="110" spans="1:41">
      <c r="A110" s="18" t="s">
        <v>32</v>
      </c>
      <c r="B110" s="37">
        <f>Pricing!B$37</f>
        <v>1</v>
      </c>
      <c r="C110" s="37">
        <f>Pricing!C$37</f>
        <v>1</v>
      </c>
      <c r="D110" s="37">
        <f>Pricing!D$37</f>
        <v>1</v>
      </c>
      <c r="E110" s="37">
        <f>Pricing!E$37</f>
        <v>1</v>
      </c>
      <c r="F110" s="37">
        <f>Pricing!F$37</f>
        <v>1</v>
      </c>
      <c r="G110" s="37">
        <f>Pricing!G$37</f>
        <v>1</v>
      </c>
      <c r="H110" s="37">
        <f>Pricing!H$37</f>
        <v>1</v>
      </c>
      <c r="I110" s="37">
        <f>Pricing!I$37</f>
        <v>1</v>
      </c>
      <c r="J110" s="37">
        <f>Pricing!J$37</f>
        <v>1</v>
      </c>
      <c r="K110" s="37">
        <f>Pricing!K$37</f>
        <v>1</v>
      </c>
      <c r="L110" s="37">
        <f>Pricing!L$37</f>
        <v>1</v>
      </c>
      <c r="M110" s="37">
        <f>Pricing!M$37</f>
        <v>1</v>
      </c>
      <c r="N110" s="37">
        <f>Pricing!N$37</f>
        <v>1</v>
      </c>
      <c r="O110" s="37">
        <f>Pricing!O$37</f>
        <v>1</v>
      </c>
      <c r="P110" s="37">
        <f>Pricing!P$37</f>
        <v>1</v>
      </c>
      <c r="Q110" s="37">
        <f>Pricing!Q$37</f>
        <v>1</v>
      </c>
      <c r="R110" s="37">
        <f>Pricing!R$37</f>
        <v>1</v>
      </c>
      <c r="S110" s="37">
        <f>Pricing!S$37</f>
        <v>1</v>
      </c>
      <c r="T110" s="37">
        <f>Pricing!T$37</f>
        <v>1</v>
      </c>
      <c r="U110" s="37">
        <f>Pricing!U$37</f>
        <v>1</v>
      </c>
      <c r="V110" s="37">
        <f>Pricing!V$37</f>
        <v>1</v>
      </c>
      <c r="W110" s="37">
        <f>Pricing!W$37</f>
        <v>1</v>
      </c>
      <c r="X110" s="37">
        <f>Pricing!X$37</f>
        <v>1</v>
      </c>
      <c r="Y110" s="37">
        <f>Pricing!Y$37</f>
        <v>0</v>
      </c>
      <c r="Z110" s="37">
        <f>Pricing!Z$37</f>
        <v>0</v>
      </c>
      <c r="AA110" s="37">
        <f>Pricing!AA$37</f>
        <v>0</v>
      </c>
      <c r="AB110" s="37">
        <f>Pricing!AB$37</f>
        <v>0</v>
      </c>
      <c r="AC110" s="37">
        <f>Pricing!AC$37</f>
        <v>0</v>
      </c>
      <c r="AD110" s="37">
        <f>Pricing!AD$37</f>
        <v>0</v>
      </c>
      <c r="AE110" s="37">
        <f>Pricing!AE$37</f>
        <v>0</v>
      </c>
      <c r="AF110" s="37">
        <f>Pricing!AF$37</f>
        <v>0</v>
      </c>
      <c r="AG110" s="37">
        <f>Pricing!AG$37</f>
        <v>0</v>
      </c>
      <c r="AH110" s="37">
        <f>Pricing!AH$37</f>
        <v>0</v>
      </c>
      <c r="AI110" s="37">
        <f>Pricing!AI$37</f>
        <v>0</v>
      </c>
      <c r="AJ110" s="37">
        <f>Pricing!AJ$37</f>
        <v>0</v>
      </c>
      <c r="AK110" s="37">
        <f>Pricing!AK$37</f>
        <v>0</v>
      </c>
      <c r="AL110" s="37">
        <f>Pricing!AL$37</f>
        <v>0</v>
      </c>
      <c r="AM110" s="37">
        <f>Pricing!AM$37</f>
        <v>0</v>
      </c>
      <c r="AN110" s="37">
        <f>Pricing!AN$37</f>
        <v>0</v>
      </c>
      <c r="AO110" s="37">
        <f>Pricing!AO$37</f>
        <v>0</v>
      </c>
    </row>
    <row r="111" spans="1:41">
      <c r="A111" s="18" t="s">
        <v>33</v>
      </c>
      <c r="B111" s="28" t="e">
        <f>VQx!C$19</f>
        <v>#N/A</v>
      </c>
      <c r="C111" s="28" t="e">
        <f>VQx!D$19</f>
        <v>#N/A</v>
      </c>
      <c r="D111" s="28" t="e">
        <f>VQx!E$19</f>
        <v>#N/A</v>
      </c>
      <c r="E111" s="28" t="e">
        <f>VQx!F$19</f>
        <v>#N/A</v>
      </c>
      <c r="F111" s="28" t="e">
        <f>VQx!G$19</f>
        <v>#N/A</v>
      </c>
      <c r="G111" s="28" t="e">
        <f>VQx!H$19</f>
        <v>#N/A</v>
      </c>
      <c r="H111" s="28" t="e">
        <f>VQx!I$19</f>
        <v>#N/A</v>
      </c>
      <c r="I111" s="28" t="e">
        <f>VQx!J$19</f>
        <v>#N/A</v>
      </c>
      <c r="J111" s="28" t="e">
        <f>VQx!K$19</f>
        <v>#N/A</v>
      </c>
      <c r="K111" s="294" t="e">
        <f>VQx!L$19</f>
        <v>#N/A</v>
      </c>
      <c r="L111" s="28" t="e">
        <f>VQx!M$19</f>
        <v>#N/A</v>
      </c>
      <c r="M111" s="28" t="e">
        <f>VQx!N$19</f>
        <v>#N/A</v>
      </c>
      <c r="N111" s="28" t="e">
        <f>VQx!O$19</f>
        <v>#N/A</v>
      </c>
      <c r="O111" s="28" t="e">
        <f>VQx!P$19</f>
        <v>#N/A</v>
      </c>
      <c r="P111" s="28" t="e">
        <f>VQx!Q$19</f>
        <v>#N/A</v>
      </c>
      <c r="Q111" s="28" t="e">
        <f>VQx!R$19</f>
        <v>#N/A</v>
      </c>
      <c r="R111" s="28" t="e">
        <f>VQx!S$19</f>
        <v>#N/A</v>
      </c>
      <c r="S111" s="28" t="e">
        <f>VQx!T$19</f>
        <v>#N/A</v>
      </c>
      <c r="T111" s="28" t="e">
        <f>VQx!U$19</f>
        <v>#N/A</v>
      </c>
      <c r="U111" s="28" t="e">
        <f>VQx!V$19</f>
        <v>#N/A</v>
      </c>
      <c r="V111" s="28" t="e">
        <f>VQx!W$19</f>
        <v>#N/A</v>
      </c>
      <c r="W111" s="28" t="e">
        <f>VQx!X$19</f>
        <v>#N/A</v>
      </c>
      <c r="X111" s="28" t="e">
        <f>VQx!Y$19</f>
        <v>#N/A</v>
      </c>
      <c r="Y111" s="28" t="e">
        <f>VQx!Z$19</f>
        <v>#N/A</v>
      </c>
      <c r="Z111" s="28" t="e">
        <f>VQx!AA$19</f>
        <v>#N/A</v>
      </c>
      <c r="AA111" s="28" t="e">
        <f>VQx!AB$19</f>
        <v>#N/A</v>
      </c>
      <c r="AB111" s="28" t="e">
        <f>VQx!AC$19</f>
        <v>#N/A</v>
      </c>
      <c r="AC111" s="28" t="e">
        <f>VQx!AD$19</f>
        <v>#N/A</v>
      </c>
      <c r="AD111" s="28" t="e">
        <f>VQx!AE$19</f>
        <v>#N/A</v>
      </c>
      <c r="AE111" s="28" t="e">
        <f>VQx!AF$19</f>
        <v>#N/A</v>
      </c>
      <c r="AF111" s="28" t="e">
        <f>VQx!AG$19</f>
        <v>#N/A</v>
      </c>
      <c r="AG111" s="28" t="e">
        <f>VQx!AH$19</f>
        <v>#N/A</v>
      </c>
      <c r="AH111" s="28" t="e">
        <f>VQx!AI$19</f>
        <v>#N/A</v>
      </c>
      <c r="AI111" s="28" t="e">
        <f>VQx!AJ$19</f>
        <v>#N/A</v>
      </c>
      <c r="AJ111" s="28" t="e">
        <f>VQx!AK$19</f>
        <v>#N/A</v>
      </c>
      <c r="AK111" s="28" t="e">
        <f>VQx!AL$19</f>
        <v>#N/A</v>
      </c>
      <c r="AL111" s="28" t="e">
        <f>VQx!AM$19</f>
        <v>#N/A</v>
      </c>
      <c r="AM111" s="28" t="e">
        <f>VQx!AN$19</f>
        <v>#N/A</v>
      </c>
      <c r="AN111" s="28" t="e">
        <f>VQx!AO$19</f>
        <v>#N/A</v>
      </c>
      <c r="AO111" s="28" t="e">
        <f>VQx!AP$19</f>
        <v>#N/A</v>
      </c>
    </row>
    <row r="112" spans="1:41">
      <c r="A112" s="2" t="s">
        <v>34</v>
      </c>
      <c r="B112" s="38">
        <f>B63*(1-Assms!$K$23)</f>
        <v>0.03</v>
      </c>
      <c r="C112" s="38">
        <f>C63*(1-Assms!$K$23)</f>
        <v>3.7500000000000006E-2</v>
      </c>
      <c r="D112" s="38">
        <f>D63*(1-Assms!$K$23)</f>
        <v>3.7500000000000006E-2</v>
      </c>
      <c r="E112" s="38">
        <f>E63*(1-Assms!$K$23)</f>
        <v>0.03</v>
      </c>
      <c r="F112" s="38">
        <f>F63*(1-Assms!$K$23)</f>
        <v>0.03</v>
      </c>
      <c r="G112" s="38">
        <f>G63*(1-Assms!$K$23)</f>
        <v>0.03</v>
      </c>
      <c r="H112" s="38">
        <f>H63*(1-Assms!$K$23)</f>
        <v>2.2499999999999999E-2</v>
      </c>
      <c r="I112" s="38">
        <f>I63*(1-Assms!$K$23)</f>
        <v>2.2499999999999999E-2</v>
      </c>
      <c r="J112" s="38">
        <f>J63*(1-Assms!$K$23)</f>
        <v>2.2499999999999999E-2</v>
      </c>
      <c r="K112" s="38">
        <f>K63*(1-Assms!$K$23)</f>
        <v>1.5475714285714266E-2</v>
      </c>
      <c r="L112" s="38">
        <f>L63*(1-Assms!$K$23)</f>
        <v>1.5475714285714266E-2</v>
      </c>
      <c r="M112" s="38">
        <f>M63*(1-Assms!$K$23)</f>
        <v>3.0951428571428553E-2</v>
      </c>
      <c r="N112" s="38">
        <f>N63*(1-Assms!$K$23)</f>
        <v>3.0951428571428553E-2</v>
      </c>
      <c r="O112" s="38">
        <f>O63*(1-Assms!$K$23)</f>
        <v>3.0951428571428553E-2</v>
      </c>
      <c r="P112" s="38">
        <f>P63*(1-Assms!$K$23)</f>
        <v>4.642714285714284E-2</v>
      </c>
      <c r="Q112" s="38">
        <f>Q63*(1-Assms!$K$23)</f>
        <v>4.642714285714284E-2</v>
      </c>
      <c r="R112" s="38">
        <f>R63*(1-Assms!$K$23)</f>
        <v>6.1902857142857128E-2</v>
      </c>
      <c r="S112" s="38">
        <f>S63*(1-Assms!$K$23)</f>
        <v>7.7378571428571408E-2</v>
      </c>
      <c r="T112" s="38">
        <f>T63*(1-Assms!$K$23)</f>
        <v>9.2854285714285709E-2</v>
      </c>
      <c r="U112" s="38">
        <f>U63*(1-Assms!$K$23)</f>
        <v>0.10832999999999998</v>
      </c>
      <c r="V112" s="38">
        <f>V63*(1-Assms!$K$23)</f>
        <v>0.12187125</v>
      </c>
      <c r="W112" s="38">
        <f>W63*(1-Assms!$K$23)</f>
        <v>0.14895375</v>
      </c>
      <c r="X112" s="38">
        <f>X63*(1-Assms!$K$23)</f>
        <v>0.20311874999999999</v>
      </c>
      <c r="Y112" s="38">
        <f>Y63*(1-Assms!$K$23)</f>
        <v>2.2499999999999999E-2</v>
      </c>
      <c r="Z112" s="38">
        <f>Z63*(1-Assms!$K$23)</f>
        <v>2.2499999999999999E-2</v>
      </c>
      <c r="AA112" s="38">
        <f>AA63*(1-Assms!$K$23)</f>
        <v>2.2499999999999999E-2</v>
      </c>
      <c r="AB112" s="38">
        <f>AB63*(1-Assms!$K$23)</f>
        <v>2.2499999999999999E-2</v>
      </c>
      <c r="AC112" s="38">
        <f>AC63*(1-Assms!$K$23)</f>
        <v>1.4999999999999999E-2</v>
      </c>
      <c r="AD112" s="38">
        <f>AD63*(1-Assms!$K$23)</f>
        <v>1.4999999999999999E-2</v>
      </c>
      <c r="AE112" s="38">
        <f>AE63*(1-Assms!$K$23)</f>
        <v>1.4999999999999999E-2</v>
      </c>
      <c r="AF112" s="38">
        <f>AF63*(1-Assms!$K$23)</f>
        <v>1.4999999999999999E-2</v>
      </c>
      <c r="AG112" s="38">
        <f>AG63*(1-Assms!$K$23)</f>
        <v>1.4999999999999999E-2</v>
      </c>
      <c r="AH112" s="38">
        <f>AH63*(1-Assms!$K$23)</f>
        <v>1.4999999999999999E-2</v>
      </c>
      <c r="AI112" s="38">
        <f>AI63*(1-Assms!$K$23)</f>
        <v>1.4999999999999999E-2</v>
      </c>
      <c r="AJ112" s="38">
        <f>AJ63*(1-Assms!$K$23)</f>
        <v>1.4999999999999999E-2</v>
      </c>
      <c r="AK112" s="38">
        <f>AK63*(1-Assms!$K$23)</f>
        <v>1.4999999999999999E-2</v>
      </c>
      <c r="AL112" s="38">
        <f>AL63*(1-Assms!$K$23)</f>
        <v>1.4999999999999999E-2</v>
      </c>
      <c r="AM112" s="38">
        <f>AM63*(1-Assms!$K$23)</f>
        <v>1.4999999999999999E-2</v>
      </c>
      <c r="AN112" s="38">
        <f>AN63*(1-Assms!$K$23)</f>
        <v>1.4999999999999999E-2</v>
      </c>
      <c r="AO112" s="38">
        <f>AO63*(1-Assms!$K$23)</f>
        <v>1.4999999999999999E-2</v>
      </c>
    </row>
    <row r="113" spans="1:41">
      <c r="A113" s="2" t="s">
        <v>476</v>
      </c>
      <c r="B113" s="10">
        <v>1</v>
      </c>
      <c r="C113" s="23" t="e">
        <f t="shared" ref="C113:AO113" si="76">B113*(1-B111-B112)*C110</f>
        <v>#N/A</v>
      </c>
      <c r="D113" s="23" t="e">
        <f t="shared" si="76"/>
        <v>#N/A</v>
      </c>
      <c r="E113" s="23" t="e">
        <f t="shared" si="76"/>
        <v>#N/A</v>
      </c>
      <c r="F113" s="23" t="e">
        <f t="shared" si="76"/>
        <v>#N/A</v>
      </c>
      <c r="G113" s="23" t="e">
        <f t="shared" si="76"/>
        <v>#N/A</v>
      </c>
      <c r="H113" s="23" t="e">
        <f t="shared" si="76"/>
        <v>#N/A</v>
      </c>
      <c r="I113" s="23" t="e">
        <f t="shared" si="76"/>
        <v>#N/A</v>
      </c>
      <c r="J113" s="23" t="e">
        <f t="shared" si="76"/>
        <v>#N/A</v>
      </c>
      <c r="K113" s="23" t="e">
        <f t="shared" si="76"/>
        <v>#N/A</v>
      </c>
      <c r="L113" s="23" t="e">
        <f t="shared" si="76"/>
        <v>#N/A</v>
      </c>
      <c r="M113" s="23" t="e">
        <f t="shared" si="76"/>
        <v>#N/A</v>
      </c>
      <c r="N113" s="23" t="e">
        <f t="shared" si="76"/>
        <v>#N/A</v>
      </c>
      <c r="O113" s="23" t="e">
        <f t="shared" si="76"/>
        <v>#N/A</v>
      </c>
      <c r="P113" s="23" t="e">
        <f t="shared" si="76"/>
        <v>#N/A</v>
      </c>
      <c r="Q113" s="23" t="e">
        <f t="shared" si="76"/>
        <v>#N/A</v>
      </c>
      <c r="R113" s="23" t="e">
        <f t="shared" si="76"/>
        <v>#N/A</v>
      </c>
      <c r="S113" s="23" t="e">
        <f t="shared" si="76"/>
        <v>#N/A</v>
      </c>
      <c r="T113" s="23" t="e">
        <f t="shared" si="76"/>
        <v>#N/A</v>
      </c>
      <c r="U113" s="23" t="e">
        <f t="shared" si="76"/>
        <v>#N/A</v>
      </c>
      <c r="V113" s="23" t="e">
        <f t="shared" si="76"/>
        <v>#N/A</v>
      </c>
      <c r="W113" s="23" t="e">
        <f t="shared" si="76"/>
        <v>#N/A</v>
      </c>
      <c r="X113" s="23" t="e">
        <f t="shared" si="76"/>
        <v>#N/A</v>
      </c>
      <c r="Y113" s="23" t="e">
        <f t="shared" si="76"/>
        <v>#N/A</v>
      </c>
      <c r="Z113" s="23" t="e">
        <f t="shared" si="76"/>
        <v>#N/A</v>
      </c>
      <c r="AA113" s="23" t="e">
        <f t="shared" si="76"/>
        <v>#N/A</v>
      </c>
      <c r="AB113" s="23" t="e">
        <f t="shared" si="76"/>
        <v>#N/A</v>
      </c>
      <c r="AC113" s="23" t="e">
        <f t="shared" si="76"/>
        <v>#N/A</v>
      </c>
      <c r="AD113" s="23" t="e">
        <f t="shared" si="76"/>
        <v>#N/A</v>
      </c>
      <c r="AE113" s="23" t="e">
        <f t="shared" si="76"/>
        <v>#N/A</v>
      </c>
      <c r="AF113" s="23" t="e">
        <f t="shared" si="76"/>
        <v>#N/A</v>
      </c>
      <c r="AG113" s="23" t="e">
        <f t="shared" si="76"/>
        <v>#N/A</v>
      </c>
      <c r="AH113" s="23" t="e">
        <f t="shared" si="76"/>
        <v>#N/A</v>
      </c>
      <c r="AI113" s="23" t="e">
        <f t="shared" si="76"/>
        <v>#N/A</v>
      </c>
      <c r="AJ113" s="23" t="e">
        <f t="shared" si="76"/>
        <v>#N/A</v>
      </c>
      <c r="AK113" s="23" t="e">
        <f t="shared" si="76"/>
        <v>#N/A</v>
      </c>
      <c r="AL113" s="23" t="e">
        <f t="shared" si="76"/>
        <v>#N/A</v>
      </c>
      <c r="AM113" s="23" t="e">
        <f t="shared" si="76"/>
        <v>#N/A</v>
      </c>
      <c r="AN113" s="23" t="e">
        <f t="shared" si="76"/>
        <v>#N/A</v>
      </c>
      <c r="AO113" s="23" t="e">
        <f t="shared" si="76"/>
        <v>#N/A</v>
      </c>
    </row>
    <row r="114" spans="1:41">
      <c r="A114" s="136" t="s">
        <v>478</v>
      </c>
      <c r="B114" s="295" t="e">
        <f>B16</f>
        <v>#N/A</v>
      </c>
      <c r="C114" s="295" t="e">
        <f t="shared" ref="C114:AO114" si="77">C16</f>
        <v>#N/A</v>
      </c>
      <c r="D114" s="295" t="e">
        <f t="shared" si="77"/>
        <v>#N/A</v>
      </c>
      <c r="E114" s="295" t="e">
        <f t="shared" si="77"/>
        <v>#N/A</v>
      </c>
      <c r="F114" s="295" t="e">
        <f t="shared" si="77"/>
        <v>#N/A</v>
      </c>
      <c r="G114" s="295" t="e">
        <f t="shared" si="77"/>
        <v>#N/A</v>
      </c>
      <c r="H114" s="295" t="e">
        <f t="shared" si="77"/>
        <v>#N/A</v>
      </c>
      <c r="I114" s="295" t="e">
        <f t="shared" si="77"/>
        <v>#N/A</v>
      </c>
      <c r="J114" s="295" t="e">
        <f t="shared" si="77"/>
        <v>#N/A</v>
      </c>
      <c r="K114" s="295" t="e">
        <f t="shared" si="77"/>
        <v>#N/A</v>
      </c>
      <c r="L114" s="295" t="e">
        <f t="shared" si="77"/>
        <v>#N/A</v>
      </c>
      <c r="M114" s="295" t="e">
        <f t="shared" si="77"/>
        <v>#N/A</v>
      </c>
      <c r="N114" s="295" t="e">
        <f t="shared" si="77"/>
        <v>#N/A</v>
      </c>
      <c r="O114" s="295" t="e">
        <f t="shared" si="77"/>
        <v>#N/A</v>
      </c>
      <c r="P114" s="295" t="e">
        <f t="shared" si="77"/>
        <v>#N/A</v>
      </c>
      <c r="Q114" s="295" t="e">
        <f t="shared" si="77"/>
        <v>#N/A</v>
      </c>
      <c r="R114" s="295" t="e">
        <f t="shared" si="77"/>
        <v>#N/A</v>
      </c>
      <c r="S114" s="295" t="e">
        <f t="shared" si="77"/>
        <v>#N/A</v>
      </c>
      <c r="T114" s="295" t="e">
        <f t="shared" si="77"/>
        <v>#N/A</v>
      </c>
      <c r="U114" s="295" t="e">
        <f t="shared" si="77"/>
        <v>#N/A</v>
      </c>
      <c r="V114" s="295" t="e">
        <f t="shared" si="77"/>
        <v>#N/A</v>
      </c>
      <c r="W114" s="295" t="e">
        <f t="shared" si="77"/>
        <v>#N/A</v>
      </c>
      <c r="X114" s="295" t="e">
        <f t="shared" si="77"/>
        <v>#N/A</v>
      </c>
      <c r="Y114" s="295" t="e">
        <f t="shared" si="77"/>
        <v>#N/A</v>
      </c>
      <c r="Z114" s="295" t="e">
        <f t="shared" si="77"/>
        <v>#N/A</v>
      </c>
      <c r="AA114" s="295" t="e">
        <f t="shared" si="77"/>
        <v>#N/A</v>
      </c>
      <c r="AB114" s="295" t="e">
        <f t="shared" si="77"/>
        <v>#N/A</v>
      </c>
      <c r="AC114" s="295" t="e">
        <f t="shared" si="77"/>
        <v>#N/A</v>
      </c>
      <c r="AD114" s="295" t="e">
        <f t="shared" si="77"/>
        <v>#N/A</v>
      </c>
      <c r="AE114" s="295" t="e">
        <f t="shared" si="77"/>
        <v>#N/A</v>
      </c>
      <c r="AF114" s="295" t="e">
        <f t="shared" si="77"/>
        <v>#N/A</v>
      </c>
      <c r="AG114" s="295" t="e">
        <f t="shared" si="77"/>
        <v>#N/A</v>
      </c>
      <c r="AH114" s="295" t="e">
        <f t="shared" si="77"/>
        <v>#N/A</v>
      </c>
      <c r="AI114" s="295" t="e">
        <f t="shared" si="77"/>
        <v>#N/A</v>
      </c>
      <c r="AJ114" s="295" t="e">
        <f t="shared" si="77"/>
        <v>#N/A</v>
      </c>
      <c r="AK114" s="295" t="e">
        <f t="shared" si="77"/>
        <v>#N/A</v>
      </c>
      <c r="AL114" s="295" t="e">
        <f t="shared" si="77"/>
        <v>#N/A</v>
      </c>
      <c r="AM114" s="295" t="e">
        <f t="shared" si="77"/>
        <v>#N/A</v>
      </c>
      <c r="AN114" s="295" t="e">
        <f t="shared" si="77"/>
        <v>#N/A</v>
      </c>
      <c r="AO114" s="295" t="e">
        <f t="shared" si="77"/>
        <v>#N/A</v>
      </c>
    </row>
    <row r="115" spans="1:41">
      <c r="A115" s="136" t="s">
        <v>477</v>
      </c>
      <c r="B115" s="10">
        <v>1</v>
      </c>
      <c r="C115" s="23" t="e">
        <f>B115*(1-B112-B114)*C110</f>
        <v>#N/A</v>
      </c>
      <c r="D115" s="23" t="e">
        <f t="shared" ref="D115:AO115" si="78">C115*(1-C112-C114)*D110</f>
        <v>#N/A</v>
      </c>
      <c r="E115" s="23" t="e">
        <f t="shared" si="78"/>
        <v>#N/A</v>
      </c>
      <c r="F115" s="23" t="e">
        <f t="shared" si="78"/>
        <v>#N/A</v>
      </c>
      <c r="G115" s="23" t="e">
        <f t="shared" si="78"/>
        <v>#N/A</v>
      </c>
      <c r="H115" s="23" t="e">
        <f t="shared" si="78"/>
        <v>#N/A</v>
      </c>
      <c r="I115" s="23" t="e">
        <f t="shared" si="78"/>
        <v>#N/A</v>
      </c>
      <c r="J115" s="23" t="e">
        <f t="shared" si="78"/>
        <v>#N/A</v>
      </c>
      <c r="K115" s="23" t="e">
        <f t="shared" si="78"/>
        <v>#N/A</v>
      </c>
      <c r="L115" s="23" t="e">
        <f t="shared" si="78"/>
        <v>#N/A</v>
      </c>
      <c r="M115" s="23" t="e">
        <f t="shared" si="78"/>
        <v>#N/A</v>
      </c>
      <c r="N115" s="23" t="e">
        <f t="shared" si="78"/>
        <v>#N/A</v>
      </c>
      <c r="O115" s="23" t="e">
        <f t="shared" si="78"/>
        <v>#N/A</v>
      </c>
      <c r="P115" s="23" t="e">
        <f t="shared" si="78"/>
        <v>#N/A</v>
      </c>
      <c r="Q115" s="23" t="e">
        <f t="shared" si="78"/>
        <v>#N/A</v>
      </c>
      <c r="R115" s="23" t="e">
        <f t="shared" si="78"/>
        <v>#N/A</v>
      </c>
      <c r="S115" s="23" t="e">
        <f t="shared" si="78"/>
        <v>#N/A</v>
      </c>
      <c r="T115" s="23" t="e">
        <f t="shared" si="78"/>
        <v>#N/A</v>
      </c>
      <c r="U115" s="23" t="e">
        <f t="shared" si="78"/>
        <v>#N/A</v>
      </c>
      <c r="V115" s="23" t="e">
        <f t="shared" si="78"/>
        <v>#N/A</v>
      </c>
      <c r="W115" s="23" t="e">
        <f t="shared" si="78"/>
        <v>#N/A</v>
      </c>
      <c r="X115" s="23" t="e">
        <f t="shared" si="78"/>
        <v>#N/A</v>
      </c>
      <c r="Y115" s="23" t="e">
        <f t="shared" si="78"/>
        <v>#N/A</v>
      </c>
      <c r="Z115" s="23" t="e">
        <f t="shared" si="78"/>
        <v>#N/A</v>
      </c>
      <c r="AA115" s="23" t="e">
        <f t="shared" si="78"/>
        <v>#N/A</v>
      </c>
      <c r="AB115" s="23" t="e">
        <f t="shared" si="78"/>
        <v>#N/A</v>
      </c>
      <c r="AC115" s="23" t="e">
        <f t="shared" si="78"/>
        <v>#N/A</v>
      </c>
      <c r="AD115" s="23" t="e">
        <f t="shared" si="78"/>
        <v>#N/A</v>
      </c>
      <c r="AE115" s="23" t="e">
        <f t="shared" si="78"/>
        <v>#N/A</v>
      </c>
      <c r="AF115" s="23" t="e">
        <f t="shared" si="78"/>
        <v>#N/A</v>
      </c>
      <c r="AG115" s="23" t="e">
        <f t="shared" si="78"/>
        <v>#N/A</v>
      </c>
      <c r="AH115" s="23" t="e">
        <f t="shared" si="78"/>
        <v>#N/A</v>
      </c>
      <c r="AI115" s="23" t="e">
        <f t="shared" si="78"/>
        <v>#N/A</v>
      </c>
      <c r="AJ115" s="23" t="e">
        <f t="shared" si="78"/>
        <v>#N/A</v>
      </c>
      <c r="AK115" s="23" t="e">
        <f t="shared" si="78"/>
        <v>#N/A</v>
      </c>
      <c r="AL115" s="23" t="e">
        <f t="shared" si="78"/>
        <v>#N/A</v>
      </c>
      <c r="AM115" s="23" t="e">
        <f t="shared" si="78"/>
        <v>#N/A</v>
      </c>
      <c r="AN115" s="23" t="e">
        <f t="shared" si="78"/>
        <v>#N/A</v>
      </c>
      <c r="AO115" s="23" t="e">
        <f t="shared" si="78"/>
        <v>#N/A</v>
      </c>
    </row>
    <row r="116" spans="1:41">
      <c r="A116" s="2" t="s">
        <v>15</v>
      </c>
      <c r="B116" s="10">
        <v>1</v>
      </c>
      <c r="C116" s="10">
        <f>B116*(1+Assms!$C$23)</f>
        <v>1.02</v>
      </c>
      <c r="D116" s="10">
        <f>C116*(1+Assms!$C$23)</f>
        <v>1.0404</v>
      </c>
      <c r="E116" s="10">
        <f>D116*(1+Assms!$C$23)</f>
        <v>1.0612079999999999</v>
      </c>
      <c r="F116" s="10">
        <f>E116*(1+Assms!$C$23)</f>
        <v>1.08243216</v>
      </c>
      <c r="G116" s="10">
        <f>F116*(1+Assms!$C$23)</f>
        <v>1.1040808032</v>
      </c>
      <c r="H116" s="10">
        <f>G116*(1+Assms!$C$23)</f>
        <v>1.1261624192640001</v>
      </c>
      <c r="I116" s="10">
        <f>H116*(1+Assms!$C$23)</f>
        <v>1.14868566764928</v>
      </c>
      <c r="J116" s="10">
        <f>I116*(1+Assms!$C$23)</f>
        <v>1.1716593810022657</v>
      </c>
      <c r="K116" s="10">
        <f>J116*(1+Assms!$C$23)</f>
        <v>1.1950925686223111</v>
      </c>
      <c r="L116" s="10">
        <f>K116*(1+Assms!$C$23)</f>
        <v>1.2189944199947573</v>
      </c>
      <c r="M116" s="10">
        <f>L116*(1+Assms!$C$23)</f>
        <v>1.2433743083946525</v>
      </c>
      <c r="N116" s="10">
        <f>M116*(1+Assms!$C$23)</f>
        <v>1.2682417945625455</v>
      </c>
      <c r="O116" s="10">
        <f>N116*(1+Assms!$C$23)</f>
        <v>1.2936066304537963</v>
      </c>
      <c r="P116" s="10">
        <f>O116*(1+Assms!$C$23)</f>
        <v>1.3194787630628724</v>
      </c>
      <c r="Q116" s="10">
        <f>P116*(1+Assms!$C$23)</f>
        <v>1.3458683383241299</v>
      </c>
      <c r="R116" s="10">
        <f>Q116*(1+Assms!$C$23)</f>
        <v>1.3727857050906125</v>
      </c>
      <c r="S116" s="10">
        <f>R116*(1+Assms!$C$23)</f>
        <v>1.4002414191924248</v>
      </c>
      <c r="T116" s="10">
        <f>S116*(1+Assms!$C$23)</f>
        <v>1.4282462475762734</v>
      </c>
      <c r="U116" s="10">
        <f>T116*(1+Assms!$C$23)</f>
        <v>1.4568111725277988</v>
      </c>
      <c r="V116" s="10">
        <f>U116*(1+Assms!$C$23)</f>
        <v>1.4859473959783549</v>
      </c>
      <c r="W116" s="10">
        <f>V116*(1+Assms!$C$23)</f>
        <v>1.5156663438979221</v>
      </c>
      <c r="X116" s="10">
        <f>W116*(1+Assms!$C$23)</f>
        <v>1.5459796707758806</v>
      </c>
      <c r="Y116" s="10">
        <f>X116*(1+Assms!$C$23)</f>
        <v>1.5768992641913981</v>
      </c>
      <c r="Z116" s="10">
        <f>Y116*(1+Assms!$C$23)</f>
        <v>1.6084372494752261</v>
      </c>
      <c r="AA116" s="10">
        <f>Z116*(1+Assms!$C$23)</f>
        <v>1.6406059944647307</v>
      </c>
      <c r="AB116" s="10">
        <f>AA116*(1+Assms!$C$23)</f>
        <v>1.6734181143540252</v>
      </c>
      <c r="AC116" s="10">
        <f>AB116*(1+Assms!$C$23)</f>
        <v>1.7068864766411058</v>
      </c>
      <c r="AD116" s="10">
        <f>AC116*(1+Assms!$C$23)</f>
        <v>1.7410242061739281</v>
      </c>
      <c r="AE116" s="10">
        <f>AD116*(1+Assms!$C$23)</f>
        <v>1.7758446902974065</v>
      </c>
      <c r="AF116" s="10">
        <f>AE116*(1+Assms!$C$23)</f>
        <v>1.8113615841033548</v>
      </c>
      <c r="AG116" s="10">
        <f>AF116*(1+Assms!$C$23)</f>
        <v>1.8475888157854219</v>
      </c>
      <c r="AH116" s="10">
        <f>AG116*(1+Assms!$C$23)</f>
        <v>1.8845405921011305</v>
      </c>
      <c r="AI116" s="10">
        <f>AH116*(1+Assms!$C$23)</f>
        <v>1.9222314039431532</v>
      </c>
      <c r="AJ116" s="10">
        <f>AI116*(1+Assms!$C$23)</f>
        <v>1.9606760320220162</v>
      </c>
      <c r="AK116" s="10">
        <f>AJ116*(1+Assms!$C$23)</f>
        <v>1.9998895526624565</v>
      </c>
      <c r="AL116" s="10">
        <f>AK116*(1+Assms!$C$23)</f>
        <v>2.0398873437157055</v>
      </c>
      <c r="AM116" s="10">
        <f>AL116*(1+Assms!$C$23)</f>
        <v>2.0806850905900198</v>
      </c>
      <c r="AN116" s="10">
        <f>AM116*(1+Assms!$C$23)</f>
        <v>2.1222987924018204</v>
      </c>
      <c r="AO116" s="10">
        <f>AN116*(1+Assms!$C$23)</f>
        <v>2.1647447682498568</v>
      </c>
    </row>
    <row r="117" spans="1:4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</row>
    <row r="118" spans="1:41">
      <c r="A118" s="124" t="s">
        <v>197</v>
      </c>
      <c r="B118" s="10"/>
      <c r="C118" s="23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</row>
    <row r="119" spans="1:41">
      <c r="A119" s="18" t="s">
        <v>35</v>
      </c>
      <c r="B119" s="11">
        <f>Pricing!B$39</f>
        <v>842000</v>
      </c>
      <c r="C119" s="11">
        <f>Pricing!C$39</f>
        <v>837000</v>
      </c>
      <c r="D119" s="11">
        <f>Pricing!D$39</f>
        <v>830000</v>
      </c>
      <c r="E119" s="11">
        <f>Pricing!E$39</f>
        <v>821000</v>
      </c>
      <c r="F119" s="11">
        <f>Pricing!F$39</f>
        <v>811000</v>
      </c>
      <c r="G119" s="11">
        <f>Pricing!G$39</f>
        <v>798000</v>
      </c>
      <c r="H119" s="11">
        <f>Pricing!H$39</f>
        <v>784000</v>
      </c>
      <c r="I119" s="11">
        <f>Pricing!I$39</f>
        <v>767000</v>
      </c>
      <c r="J119" s="11">
        <f>Pricing!J$39</f>
        <v>747000</v>
      </c>
      <c r="K119" s="11">
        <f>Pricing!K$39</f>
        <v>725000</v>
      </c>
      <c r="L119" s="11">
        <f>Pricing!L$39</f>
        <v>699000</v>
      </c>
      <c r="M119" s="11">
        <f>Pricing!M$39</f>
        <v>671000</v>
      </c>
      <c r="N119" s="11">
        <f>Pricing!N$39</f>
        <v>639000</v>
      </c>
      <c r="O119" s="11">
        <f>Pricing!O$39</f>
        <v>604000</v>
      </c>
      <c r="P119" s="11">
        <f>Pricing!P$39</f>
        <v>565000</v>
      </c>
      <c r="Q119" s="11">
        <f>Pricing!Q$39</f>
        <v>522000</v>
      </c>
      <c r="R119" s="11">
        <f>Pricing!R$39</f>
        <v>475000</v>
      </c>
      <c r="S119" s="11">
        <f>Pricing!S$39</f>
        <v>423000</v>
      </c>
      <c r="T119" s="11">
        <f>Pricing!T$39</f>
        <v>367000</v>
      </c>
      <c r="U119" s="11">
        <f>Pricing!U$39</f>
        <v>305000</v>
      </c>
      <c r="V119" s="11">
        <f>Pricing!V$39</f>
        <v>238000</v>
      </c>
      <c r="W119" s="11">
        <f>Pricing!W$39</f>
        <v>165000</v>
      </c>
      <c r="X119" s="11">
        <f>Pricing!X$39</f>
        <v>86000</v>
      </c>
      <c r="Y119" s="11">
        <f>Pricing!Y$39</f>
        <v>0</v>
      </c>
      <c r="Z119" s="11">
        <f>Pricing!Z$39</f>
        <v>0</v>
      </c>
      <c r="AA119" s="11">
        <f>Pricing!AA$39</f>
        <v>0</v>
      </c>
      <c r="AB119" s="11">
        <f>Pricing!AB$39</f>
        <v>0</v>
      </c>
      <c r="AC119" s="11">
        <f>Pricing!AC$39</f>
        <v>0</v>
      </c>
      <c r="AD119" s="11">
        <f>Pricing!AD$39</f>
        <v>0</v>
      </c>
      <c r="AE119" s="11">
        <f>Pricing!AE$39</f>
        <v>0</v>
      </c>
      <c r="AF119" s="11">
        <f>Pricing!AF$39</f>
        <v>0</v>
      </c>
      <c r="AG119" s="11">
        <f>Pricing!AG$39</f>
        <v>0</v>
      </c>
      <c r="AH119" s="11">
        <f>Pricing!AH$39</f>
        <v>0</v>
      </c>
      <c r="AI119" s="11">
        <f>Pricing!AI$39</f>
        <v>0</v>
      </c>
      <c r="AJ119" s="11">
        <f>Pricing!AJ$39</f>
        <v>0</v>
      </c>
      <c r="AK119" s="11">
        <f>Pricing!AK$39</f>
        <v>0</v>
      </c>
      <c r="AL119" s="11">
        <f>Pricing!AL$39</f>
        <v>0</v>
      </c>
      <c r="AM119" s="11">
        <f>Pricing!AM$39</f>
        <v>0</v>
      </c>
      <c r="AN119" s="11">
        <f>Pricing!AN$39</f>
        <v>0</v>
      </c>
      <c r="AO119" s="11">
        <f>Pricing!AO$39</f>
        <v>0</v>
      </c>
    </row>
    <row r="120" spans="1:41">
      <c r="A120" s="18" t="s">
        <v>50</v>
      </c>
      <c r="B120" s="11" t="e">
        <f>StatV!$F$2*StatV!B$17</f>
        <v>#N/A</v>
      </c>
      <c r="C120" s="11" t="e">
        <f>StatV!$F$2*StatV!C115</f>
        <v>#N/A</v>
      </c>
      <c r="D120" s="11" t="e">
        <f>StatV!$F$2*StatV!D115</f>
        <v>#N/A</v>
      </c>
      <c r="E120" s="11" t="e">
        <f>StatV!$F$2*StatV!E115</f>
        <v>#N/A</v>
      </c>
      <c r="F120" s="11" t="e">
        <f>StatV!$F$2*StatV!F115</f>
        <v>#N/A</v>
      </c>
      <c r="G120" s="11" t="e">
        <f>StatV!$F$2*StatV!G115</f>
        <v>#N/A</v>
      </c>
      <c r="H120" s="11" t="e">
        <f>StatV!$F$2*StatV!H115</f>
        <v>#N/A</v>
      </c>
      <c r="I120" s="11" t="e">
        <f>StatV!$F$2*StatV!I115</f>
        <v>#N/A</v>
      </c>
      <c r="J120" s="11" t="e">
        <f>StatV!$F$2*StatV!J115</f>
        <v>#N/A</v>
      </c>
      <c r="K120" s="11" t="e">
        <f>StatV!$F$2*StatV!K115</f>
        <v>#N/A</v>
      </c>
      <c r="L120" s="11" t="e">
        <f>StatV!$F$2*StatV!L115</f>
        <v>#N/A</v>
      </c>
      <c r="M120" s="11" t="e">
        <f>StatV!$F$2*StatV!M115</f>
        <v>#N/A</v>
      </c>
      <c r="N120" s="11" t="e">
        <f>StatV!$F$2*StatV!N115</f>
        <v>#N/A</v>
      </c>
      <c r="O120" s="11" t="e">
        <f>StatV!$F$2*StatV!O115</f>
        <v>#N/A</v>
      </c>
      <c r="P120" s="11" t="e">
        <f>StatV!$F$2*StatV!P115</f>
        <v>#N/A</v>
      </c>
      <c r="Q120" s="11" t="e">
        <f>StatV!$F$2*StatV!Q115</f>
        <v>#N/A</v>
      </c>
      <c r="R120" s="11" t="e">
        <f>StatV!$F$2*StatV!R115</f>
        <v>#N/A</v>
      </c>
      <c r="S120" s="11" t="e">
        <f>StatV!$F$2*StatV!S115</f>
        <v>#N/A</v>
      </c>
      <c r="T120" s="11" t="e">
        <f>StatV!$F$2*StatV!T115</f>
        <v>#N/A</v>
      </c>
      <c r="U120" s="11" t="e">
        <f>StatV!$F$2*StatV!U115</f>
        <v>#N/A</v>
      </c>
      <c r="V120" s="11" t="e">
        <f>StatV!$F$2*StatV!V115</f>
        <v>#N/A</v>
      </c>
      <c r="W120" s="11" t="e">
        <f>StatV!$F$2*StatV!W115</f>
        <v>#N/A</v>
      </c>
      <c r="X120" s="11" t="e">
        <f>StatV!$F$2*StatV!X115</f>
        <v>#N/A</v>
      </c>
      <c r="Y120" s="11" t="e">
        <f>StatV!$F$2*StatV!Y115</f>
        <v>#N/A</v>
      </c>
      <c r="Z120" s="11" t="e">
        <f>StatV!$F$2*StatV!Z115</f>
        <v>#N/A</v>
      </c>
      <c r="AA120" s="11" t="e">
        <f>StatV!$F$2*StatV!AA115</f>
        <v>#N/A</v>
      </c>
      <c r="AB120" s="11" t="e">
        <f>StatV!$F$2*StatV!AB115</f>
        <v>#N/A</v>
      </c>
      <c r="AC120" s="11" t="e">
        <f>StatV!$F$2*StatV!AC115</f>
        <v>#N/A</v>
      </c>
      <c r="AD120" s="11" t="e">
        <f>StatV!$F$2*StatV!AD115</f>
        <v>#N/A</v>
      </c>
      <c r="AE120" s="11" t="e">
        <f>StatV!$F$2*StatV!AE115</f>
        <v>#N/A</v>
      </c>
      <c r="AF120" s="11" t="e">
        <f>StatV!$F$2*StatV!AF115</f>
        <v>#N/A</v>
      </c>
      <c r="AG120" s="11" t="e">
        <f>StatV!$F$2*StatV!AG115</f>
        <v>#N/A</v>
      </c>
      <c r="AH120" s="11" t="e">
        <f>StatV!$F$2*StatV!AH115</f>
        <v>#N/A</v>
      </c>
      <c r="AI120" s="11" t="e">
        <f>StatV!$F$2*StatV!AI115</f>
        <v>#N/A</v>
      </c>
      <c r="AJ120" s="11" t="e">
        <f>StatV!$F$2*StatV!AJ115</f>
        <v>#N/A</v>
      </c>
      <c r="AK120" s="11" t="e">
        <f>StatV!$F$2*StatV!AK115</f>
        <v>#N/A</v>
      </c>
      <c r="AL120" s="11" t="e">
        <f>StatV!$F$2*StatV!AL115</f>
        <v>#N/A</v>
      </c>
      <c r="AM120" s="11" t="e">
        <f>StatV!$F$2*StatV!AM115</f>
        <v>#N/A</v>
      </c>
      <c r="AN120" s="11" t="e">
        <f>StatV!$F$2*StatV!AN115</f>
        <v>#N/A</v>
      </c>
      <c r="AO120" s="11" t="e">
        <f>StatV!$F$2*StatV!AO115</f>
        <v>#N/A</v>
      </c>
    </row>
    <row r="121" spans="1:41">
      <c r="A121" s="2" t="s">
        <v>97</v>
      </c>
      <c r="B121" s="76" t="e">
        <f>(B120-B113*Assms!$C$31)*Assms!$C$12+(Assms!$C$13*B120)</f>
        <v>#N/A</v>
      </c>
      <c r="C121" s="76" t="e">
        <f>(C120-C113*Assms!$C$31)*Assms!$C$17+(C120*(Assms!$C$16+Assms!$C$18))</f>
        <v>#N/A</v>
      </c>
      <c r="D121" s="76" t="e">
        <f>(D120-D113*Assms!$C$31)*Assms!$C$17+(D120*(Assms!$C$16+Assms!$C$18))</f>
        <v>#N/A</v>
      </c>
      <c r="E121" s="76" t="e">
        <f>(E120-E113*Assms!$C$31)*Assms!$C$17+(E120*(Assms!$C$16+Assms!$C$18))</f>
        <v>#N/A</v>
      </c>
      <c r="F121" s="76" t="e">
        <f>(F120-F113*Assms!$C$31)*Assms!$C$17+(F120*(Assms!$C$16+Assms!$C$18))</f>
        <v>#N/A</v>
      </c>
      <c r="G121" s="76" t="e">
        <f>(G120-G113*Assms!$C$31)*Assms!$C$17+(G120*(Assms!$C$16+Assms!$C$18))</f>
        <v>#N/A</v>
      </c>
      <c r="H121" s="76" t="e">
        <f>(H120-H113*Assms!$C$31)*Assms!$C$17+(H120*(Assms!$C$16+Assms!$C$18))</f>
        <v>#N/A</v>
      </c>
      <c r="I121" s="76" t="e">
        <f>(I120-I113*Assms!$C$31)*Assms!$C$17+(I120*(Assms!$C$16+Assms!$C$18))</f>
        <v>#N/A</v>
      </c>
      <c r="J121" s="76" t="e">
        <f>(J120-J113*Assms!$C$31)*Assms!$C$17+(J120*(Assms!$C$16+Assms!$C$18))</f>
        <v>#N/A</v>
      </c>
      <c r="K121" s="76" t="e">
        <f>(K120-K113*Assms!$C$31)*Assms!$C$17+(K120*(Assms!$C$16+Assms!$C$18))</f>
        <v>#N/A</v>
      </c>
      <c r="L121" s="76" t="e">
        <f>(L120-L113*Assms!$C$31)*Assms!$C$17+(L120*(Assms!$C$16+Assms!$C$18))</f>
        <v>#N/A</v>
      </c>
      <c r="M121" s="76" t="e">
        <f>(M120-M113*Assms!$C$31)*Assms!$C$17+(M120*(Assms!$C$16+Assms!$C$18))</f>
        <v>#N/A</v>
      </c>
      <c r="N121" s="76" t="e">
        <f>(N120-N113*Assms!$C$31)*Assms!$C$17+(N120*(Assms!$C$16+Assms!$C$18))</f>
        <v>#N/A</v>
      </c>
      <c r="O121" s="76" t="e">
        <f>(O120-O113*Assms!$C$31)*Assms!$C$17+(O120*(Assms!$C$16+Assms!$C$18))</f>
        <v>#N/A</v>
      </c>
      <c r="P121" s="76" t="e">
        <f>(P120-P113*Assms!$C$31)*Assms!$C$17+(P120*(Assms!$C$16+Assms!$C$18))</f>
        <v>#N/A</v>
      </c>
      <c r="Q121" s="76" t="e">
        <f>(Q120-Q113*Assms!$C$31)*Assms!$C$17+(Q120*(Assms!$C$16+Assms!$C$18))</f>
        <v>#N/A</v>
      </c>
      <c r="R121" s="76" t="e">
        <f>(R120-R113*Assms!$C$31)*Assms!$C$17+(R120*(Assms!$C$16+Assms!$C$18))</f>
        <v>#N/A</v>
      </c>
      <c r="S121" s="76" t="e">
        <f>(S120-S113*Assms!$C$31)*Assms!$C$17+(S120*(Assms!$C$16+Assms!$C$18))</f>
        <v>#N/A</v>
      </c>
      <c r="T121" s="76" t="e">
        <f>(T120-T113*Assms!$C$31)*Assms!$C$17+(T120*(Assms!$C$16+Assms!$C$18))</f>
        <v>#N/A</v>
      </c>
      <c r="U121" s="76" t="e">
        <f>(U120-U113*Assms!$C$31)*Assms!$C$17+(U120*(Assms!$C$16+Assms!$C$18))</f>
        <v>#N/A</v>
      </c>
      <c r="V121" s="76" t="e">
        <f>(V120-V113*Assms!$C$31)*Assms!$C$17+(V120*(Assms!$C$16+Assms!$C$18))</f>
        <v>#N/A</v>
      </c>
      <c r="W121" s="76" t="e">
        <f>(W120-W113*Assms!$C$31)*Assms!$C$17+(W120*(Assms!$C$16+Assms!$C$18))</f>
        <v>#N/A</v>
      </c>
      <c r="X121" s="76" t="e">
        <f>(X120-X113*Assms!$C$31)*Assms!$C$17+(X120*(Assms!$C$16+Assms!$C$18))</f>
        <v>#N/A</v>
      </c>
      <c r="Y121" s="76" t="e">
        <f>(Y120-Y113*Assms!$C$31)*Assms!$C$17+(Y120*(Assms!$C$16+Assms!$C$18))</f>
        <v>#N/A</v>
      </c>
      <c r="Z121" s="76" t="e">
        <f>(Z120-Z113*Assms!$C$31)*Assms!$C$17+(Z120*(Assms!$C$16+Assms!$C$18))</f>
        <v>#N/A</v>
      </c>
      <c r="AA121" s="76" t="e">
        <f>(AA120-AA113*Assms!$C$31)*Assms!$C$17+(AA120*(Assms!$C$16+Assms!$C$18))</f>
        <v>#N/A</v>
      </c>
      <c r="AB121" s="76" t="e">
        <f>(AB120-AB113*Assms!$C$31)*Assms!$C$17+(AB120*(Assms!$C$16+Assms!$C$18))</f>
        <v>#N/A</v>
      </c>
      <c r="AC121" s="76" t="e">
        <f>(AC120-AC113*Assms!$C$31)*Assms!$C$17+(AC120*(Assms!$C$16+Assms!$C$18))</f>
        <v>#N/A</v>
      </c>
      <c r="AD121" s="76" t="e">
        <f>(AD120-AD113*Assms!$C$31)*Assms!$C$17+(AD120*(Assms!$C$16+Assms!$C$18))</f>
        <v>#N/A</v>
      </c>
      <c r="AE121" s="76" t="e">
        <f>(AE120-AE113*Assms!$C$31)*Assms!$C$17+(AE120*(Assms!$C$16+Assms!$C$18))</f>
        <v>#N/A</v>
      </c>
      <c r="AF121" s="76" t="e">
        <f>(AF120-AF113*Assms!$C$31)*Assms!$C$17+(AF120*(Assms!$C$16+Assms!$C$18))</f>
        <v>#N/A</v>
      </c>
      <c r="AG121" s="76" t="e">
        <f>(AG120-AG113*Assms!$C$31)*Assms!$C$17+(AG120*(Assms!$C$16+Assms!$C$18))</f>
        <v>#N/A</v>
      </c>
      <c r="AH121" s="76" t="e">
        <f>(AH120-AH113*Assms!$C$31)*Assms!$C$17+(AH120*(Assms!$C$16+Assms!$C$18))</f>
        <v>#N/A</v>
      </c>
      <c r="AI121" s="76" t="e">
        <f>(AI120-AI113*Assms!$C$31)*Assms!$C$17+(AI120*(Assms!$C$16+Assms!$C$18))</f>
        <v>#N/A</v>
      </c>
      <c r="AJ121" s="76" t="e">
        <f>(AJ120-AJ113*Assms!$C$31)*Assms!$C$17+(AJ120*(Assms!$C$16+Assms!$C$18))</f>
        <v>#N/A</v>
      </c>
      <c r="AK121" s="76" t="e">
        <f>(AK120-AK113*Assms!$C$31)*Assms!$C$17+(AK120*(Assms!$C$16+Assms!$C$18))</f>
        <v>#N/A</v>
      </c>
      <c r="AL121" s="76" t="e">
        <f>(AL120-AL113*Assms!$C$31)*Assms!$C$17+(AL120*(Assms!$C$16+Assms!$C$18))</f>
        <v>#N/A</v>
      </c>
      <c r="AM121" s="76" t="e">
        <f>(AM120-AM113*Assms!$C$31)*Assms!$C$17+(AM120*(Assms!$C$16+Assms!$C$18))</f>
        <v>#N/A</v>
      </c>
      <c r="AN121" s="76" t="e">
        <f>(AN120-AN113*Assms!$C$31)*Assms!$C$17+(AN120*(Assms!$C$16+Assms!$C$18))</f>
        <v>#N/A</v>
      </c>
      <c r="AO121" s="76" t="e">
        <f>(AO120-AO113*Assms!$C$31)*Assms!$C$17+(AO120*(Assms!$C$16+Assms!$C$18))</f>
        <v>#N/A</v>
      </c>
    </row>
    <row r="122" spans="1:41">
      <c r="A122" s="2" t="s">
        <v>96</v>
      </c>
      <c r="B122" s="76">
        <f>Assms!$C$21+Assms!$C$22</f>
        <v>150</v>
      </c>
      <c r="C122" s="76" t="e">
        <f>IF(C119&gt;0,Assms!$C$22*C116*C113,0)</f>
        <v>#N/A</v>
      </c>
      <c r="D122" s="76" t="e">
        <f>IF(D119&gt;0,Assms!$C$22*D116*D113,0)</f>
        <v>#N/A</v>
      </c>
      <c r="E122" s="76" t="e">
        <f>IF(E119&gt;0,Assms!$C$22*E116*E113,0)</f>
        <v>#N/A</v>
      </c>
      <c r="F122" s="76" t="e">
        <f>IF(F119&gt;0,Assms!$C$22*F116*F113,0)</f>
        <v>#N/A</v>
      </c>
      <c r="G122" s="76" t="e">
        <f>IF(G119&gt;0,Assms!$C$22*G116*G113,0)</f>
        <v>#N/A</v>
      </c>
      <c r="H122" s="76" t="e">
        <f>IF(H119&gt;0,Assms!$C$22*H116*H113,0)</f>
        <v>#N/A</v>
      </c>
      <c r="I122" s="76" t="e">
        <f>IF(I119&gt;0,Assms!$C$22*I116*I113,0)</f>
        <v>#N/A</v>
      </c>
      <c r="J122" s="76" t="e">
        <f>IF(J119&gt;0,Assms!$C$22*J116*J113,0)</f>
        <v>#N/A</v>
      </c>
      <c r="K122" s="76" t="e">
        <f>IF(K119&gt;0,Assms!$C$22*K116*K113,0)</f>
        <v>#N/A</v>
      </c>
      <c r="L122" s="76" t="e">
        <f>IF(L119&gt;0,Assms!$C$22*L116*L113,0)</f>
        <v>#N/A</v>
      </c>
      <c r="M122" s="76" t="e">
        <f>IF(M119&gt;0,Assms!$C$22*M116*M113,0)</f>
        <v>#N/A</v>
      </c>
      <c r="N122" s="76" t="e">
        <f>IF(N119&gt;0,Assms!$C$22*N116*N113,0)</f>
        <v>#N/A</v>
      </c>
      <c r="O122" s="76" t="e">
        <f>IF(O119&gt;0,Assms!$C$22*O116*O113,0)</f>
        <v>#N/A</v>
      </c>
      <c r="P122" s="76" t="e">
        <f>IF(P119&gt;0,Assms!$C$22*P116*P113,0)</f>
        <v>#N/A</v>
      </c>
      <c r="Q122" s="76" t="e">
        <f>IF(Q119&gt;0,Assms!$C$22*Q116*Q113,0)</f>
        <v>#N/A</v>
      </c>
      <c r="R122" s="76" t="e">
        <f>IF(R119&gt;0,Assms!$C$22*R116*R113,0)</f>
        <v>#N/A</v>
      </c>
      <c r="S122" s="76" t="e">
        <f>IF(S119&gt;0,Assms!$C$22*S116*S113,0)</f>
        <v>#N/A</v>
      </c>
      <c r="T122" s="76" t="e">
        <f>IF(T119&gt;0,Assms!$C$22*T116*T113,0)</f>
        <v>#N/A</v>
      </c>
      <c r="U122" s="76" t="e">
        <f>IF(U119&gt;0,Assms!$C$22*U116*U113,0)</f>
        <v>#N/A</v>
      </c>
      <c r="V122" s="76" t="e">
        <f>IF(V119&gt;0,Assms!$C$22*V116*V113,0)</f>
        <v>#N/A</v>
      </c>
      <c r="W122" s="76" t="e">
        <f>IF(W119&gt;0,Assms!$C$22*W116*W113,0)</f>
        <v>#N/A</v>
      </c>
      <c r="X122" s="76" t="e">
        <f>IF(X119&gt;0,Assms!$C$22*X116*X113,0)</f>
        <v>#N/A</v>
      </c>
      <c r="Y122" s="76">
        <f>IF(Y119&gt;0,Assms!$C$22*Y116*Y113,0)</f>
        <v>0</v>
      </c>
      <c r="Z122" s="76">
        <f>IF(Z119&gt;0,Assms!$C$22*Z116*Z113,0)</f>
        <v>0</v>
      </c>
      <c r="AA122" s="76">
        <f>IF(AA119&gt;0,Assms!$C$22*AA116*AA113,0)</f>
        <v>0</v>
      </c>
      <c r="AB122" s="76">
        <f>IF(AB119&gt;0,Assms!$C$22*AB116*AB113,0)</f>
        <v>0</v>
      </c>
      <c r="AC122" s="76">
        <f>IF(AC119&gt;0,Assms!$C$22*AC116*AC113,0)</f>
        <v>0</v>
      </c>
      <c r="AD122" s="76">
        <f>IF(AD119&gt;0,Assms!$C$22*AD116*AD113,0)</f>
        <v>0</v>
      </c>
      <c r="AE122" s="76">
        <f>IF(AE119&gt;0,Assms!$C$22*AE116*AE113,0)</f>
        <v>0</v>
      </c>
      <c r="AF122" s="76">
        <f>IF(AF119&gt;0,Assms!$C$22*AF116*AF113,0)</f>
        <v>0</v>
      </c>
      <c r="AG122" s="76">
        <f>IF(AG119&gt;0,Assms!$C$22*AG116*AG113,0)</f>
        <v>0</v>
      </c>
      <c r="AH122" s="76">
        <f>IF(AH119&gt;0,Assms!$C$22*AH116*AH113,0)</f>
        <v>0</v>
      </c>
      <c r="AI122" s="76">
        <f>IF(AI119&gt;0,Assms!$C$22*AI116*AI113,0)</f>
        <v>0</v>
      </c>
      <c r="AJ122" s="76">
        <f>IF(AJ119&gt;0,Assms!$C$22*AJ116*AJ113,0)</f>
        <v>0</v>
      </c>
      <c r="AK122" s="76">
        <f>IF(AK119&gt;0,Assms!$C$22*AK116*AK113,0)</f>
        <v>0</v>
      </c>
      <c r="AL122" s="76">
        <f>IF(AL119&gt;0,Assms!$C$22*AL116*AL113,0)</f>
        <v>0</v>
      </c>
      <c r="AM122" s="76">
        <f>IF(AM119&gt;0,Assms!$C$22*AM116*AM113,0)</f>
        <v>0</v>
      </c>
      <c r="AN122" s="76">
        <f>IF(AN119&gt;0,Assms!$C$22*AN116*AN113,0)</f>
        <v>0</v>
      </c>
      <c r="AO122" s="76">
        <f>IF(AO119&gt;0,Assms!$C$22*AO116*AO113,0)</f>
        <v>0</v>
      </c>
    </row>
    <row r="123" spans="1:41">
      <c r="A123" s="18" t="s">
        <v>479</v>
      </c>
      <c r="B123" s="11" t="e">
        <f>B119*B114*B115</f>
        <v>#N/A</v>
      </c>
      <c r="C123" s="11" t="e">
        <f t="shared" ref="C123:AO123" si="79">C119*C114*C115</f>
        <v>#N/A</v>
      </c>
      <c r="D123" s="11" t="e">
        <f t="shared" si="79"/>
        <v>#N/A</v>
      </c>
      <c r="E123" s="11" t="e">
        <f t="shared" si="79"/>
        <v>#N/A</v>
      </c>
      <c r="F123" s="11" t="e">
        <f t="shared" si="79"/>
        <v>#N/A</v>
      </c>
      <c r="G123" s="11" t="e">
        <f t="shared" si="79"/>
        <v>#N/A</v>
      </c>
      <c r="H123" s="11" t="e">
        <f t="shared" si="79"/>
        <v>#N/A</v>
      </c>
      <c r="I123" s="11" t="e">
        <f t="shared" si="79"/>
        <v>#N/A</v>
      </c>
      <c r="J123" s="11" t="e">
        <f t="shared" si="79"/>
        <v>#N/A</v>
      </c>
      <c r="K123" s="11" t="e">
        <f t="shared" si="79"/>
        <v>#N/A</v>
      </c>
      <c r="L123" s="11" t="e">
        <f t="shared" si="79"/>
        <v>#N/A</v>
      </c>
      <c r="M123" s="11" t="e">
        <f t="shared" si="79"/>
        <v>#N/A</v>
      </c>
      <c r="N123" s="11" t="e">
        <f t="shared" si="79"/>
        <v>#N/A</v>
      </c>
      <c r="O123" s="11" t="e">
        <f t="shared" si="79"/>
        <v>#N/A</v>
      </c>
      <c r="P123" s="11" t="e">
        <f t="shared" si="79"/>
        <v>#N/A</v>
      </c>
      <c r="Q123" s="11" t="e">
        <f t="shared" si="79"/>
        <v>#N/A</v>
      </c>
      <c r="R123" s="11" t="e">
        <f t="shared" si="79"/>
        <v>#N/A</v>
      </c>
      <c r="S123" s="11" t="e">
        <f t="shared" si="79"/>
        <v>#N/A</v>
      </c>
      <c r="T123" s="11" t="e">
        <f t="shared" si="79"/>
        <v>#N/A</v>
      </c>
      <c r="U123" s="11" t="e">
        <f t="shared" si="79"/>
        <v>#N/A</v>
      </c>
      <c r="V123" s="11" t="e">
        <f t="shared" si="79"/>
        <v>#N/A</v>
      </c>
      <c r="W123" s="11" t="e">
        <f t="shared" si="79"/>
        <v>#N/A</v>
      </c>
      <c r="X123" s="11" t="e">
        <f t="shared" si="79"/>
        <v>#N/A</v>
      </c>
      <c r="Y123" s="11" t="e">
        <f t="shared" si="79"/>
        <v>#N/A</v>
      </c>
      <c r="Z123" s="11" t="e">
        <f t="shared" si="79"/>
        <v>#N/A</v>
      </c>
      <c r="AA123" s="11" t="e">
        <f t="shared" si="79"/>
        <v>#N/A</v>
      </c>
      <c r="AB123" s="11" t="e">
        <f t="shared" si="79"/>
        <v>#N/A</v>
      </c>
      <c r="AC123" s="11" t="e">
        <f t="shared" si="79"/>
        <v>#N/A</v>
      </c>
      <c r="AD123" s="11" t="e">
        <f t="shared" si="79"/>
        <v>#N/A</v>
      </c>
      <c r="AE123" s="11" t="e">
        <f t="shared" si="79"/>
        <v>#N/A</v>
      </c>
      <c r="AF123" s="11" t="e">
        <f t="shared" si="79"/>
        <v>#N/A</v>
      </c>
      <c r="AG123" s="11" t="e">
        <f t="shared" si="79"/>
        <v>#N/A</v>
      </c>
      <c r="AH123" s="11" t="e">
        <f t="shared" si="79"/>
        <v>#N/A</v>
      </c>
      <c r="AI123" s="11" t="e">
        <f t="shared" si="79"/>
        <v>#N/A</v>
      </c>
      <c r="AJ123" s="11" t="e">
        <f t="shared" si="79"/>
        <v>#N/A</v>
      </c>
      <c r="AK123" s="11" t="e">
        <f t="shared" si="79"/>
        <v>#N/A</v>
      </c>
      <c r="AL123" s="11" t="e">
        <f t="shared" si="79"/>
        <v>#N/A</v>
      </c>
      <c r="AM123" s="11" t="e">
        <f t="shared" si="79"/>
        <v>#N/A</v>
      </c>
      <c r="AN123" s="11" t="e">
        <f t="shared" si="79"/>
        <v>#N/A</v>
      </c>
      <c r="AO123" s="11" t="e">
        <f t="shared" si="79"/>
        <v>#N/A</v>
      </c>
    </row>
    <row r="124" spans="1:41">
      <c r="A124" s="18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</row>
    <row r="125" spans="1:41">
      <c r="A125" s="18" t="s">
        <v>36</v>
      </c>
      <c r="B125" s="17" t="e">
        <f t="shared" ref="B125:AO125" si="80">$F$2*B109*B110</f>
        <v>#N/A</v>
      </c>
      <c r="C125" s="11" t="e">
        <f t="shared" si="80"/>
        <v>#N/A</v>
      </c>
      <c r="D125" s="11" t="e">
        <f t="shared" si="80"/>
        <v>#N/A</v>
      </c>
      <c r="E125" s="11" t="e">
        <f t="shared" si="80"/>
        <v>#N/A</v>
      </c>
      <c r="F125" s="11" t="e">
        <f t="shared" si="80"/>
        <v>#N/A</v>
      </c>
      <c r="G125" s="11" t="e">
        <f t="shared" si="80"/>
        <v>#N/A</v>
      </c>
      <c r="H125" s="11" t="e">
        <f t="shared" si="80"/>
        <v>#N/A</v>
      </c>
      <c r="I125" s="11" t="e">
        <f t="shared" si="80"/>
        <v>#N/A</v>
      </c>
      <c r="J125" s="11" t="e">
        <f t="shared" si="80"/>
        <v>#N/A</v>
      </c>
      <c r="K125" s="11" t="e">
        <f t="shared" si="80"/>
        <v>#N/A</v>
      </c>
      <c r="L125" s="11" t="e">
        <f t="shared" si="80"/>
        <v>#N/A</v>
      </c>
      <c r="M125" s="11" t="e">
        <f t="shared" si="80"/>
        <v>#N/A</v>
      </c>
      <c r="N125" s="11" t="e">
        <f t="shared" si="80"/>
        <v>#N/A</v>
      </c>
      <c r="O125" s="11" t="e">
        <f t="shared" si="80"/>
        <v>#N/A</v>
      </c>
      <c r="P125" s="11" t="e">
        <f t="shared" si="80"/>
        <v>#N/A</v>
      </c>
      <c r="Q125" s="11" t="e">
        <f t="shared" si="80"/>
        <v>#N/A</v>
      </c>
      <c r="R125" s="11" t="e">
        <f t="shared" si="80"/>
        <v>#N/A</v>
      </c>
      <c r="S125" s="11" t="e">
        <f t="shared" si="80"/>
        <v>#N/A</v>
      </c>
      <c r="T125" s="11" t="e">
        <f t="shared" si="80"/>
        <v>#N/A</v>
      </c>
      <c r="U125" s="11" t="e">
        <f t="shared" si="80"/>
        <v>#N/A</v>
      </c>
      <c r="V125" s="11" t="e">
        <f t="shared" si="80"/>
        <v>#N/A</v>
      </c>
      <c r="W125" s="11" t="e">
        <f t="shared" si="80"/>
        <v>#N/A</v>
      </c>
      <c r="X125" s="11" t="e">
        <f t="shared" si="80"/>
        <v>#N/A</v>
      </c>
      <c r="Y125" s="11" t="e">
        <f t="shared" si="80"/>
        <v>#N/A</v>
      </c>
      <c r="Z125" s="11" t="e">
        <f t="shared" si="80"/>
        <v>#N/A</v>
      </c>
      <c r="AA125" s="11" t="e">
        <f t="shared" si="80"/>
        <v>#N/A</v>
      </c>
      <c r="AB125" s="11" t="e">
        <f t="shared" si="80"/>
        <v>#N/A</v>
      </c>
      <c r="AC125" s="11" t="e">
        <f t="shared" si="80"/>
        <v>#N/A</v>
      </c>
      <c r="AD125" s="11" t="e">
        <f t="shared" si="80"/>
        <v>#N/A</v>
      </c>
      <c r="AE125" s="11" t="e">
        <f t="shared" si="80"/>
        <v>#N/A</v>
      </c>
      <c r="AF125" s="11" t="e">
        <f t="shared" si="80"/>
        <v>#N/A</v>
      </c>
      <c r="AG125" s="11" t="e">
        <f t="shared" si="80"/>
        <v>#N/A</v>
      </c>
      <c r="AH125" s="11" t="e">
        <f t="shared" si="80"/>
        <v>#N/A</v>
      </c>
      <c r="AI125" s="11" t="e">
        <f t="shared" si="80"/>
        <v>#N/A</v>
      </c>
      <c r="AJ125" s="11" t="e">
        <f t="shared" si="80"/>
        <v>#N/A</v>
      </c>
      <c r="AK125" s="11" t="e">
        <f t="shared" si="80"/>
        <v>#N/A</v>
      </c>
      <c r="AL125" s="11" t="e">
        <f t="shared" si="80"/>
        <v>#N/A</v>
      </c>
      <c r="AM125" s="11" t="e">
        <f t="shared" si="80"/>
        <v>#N/A</v>
      </c>
      <c r="AN125" s="11" t="e">
        <f t="shared" si="80"/>
        <v>#N/A</v>
      </c>
      <c r="AO125" s="11" t="e">
        <f t="shared" si="80"/>
        <v>#N/A</v>
      </c>
    </row>
    <row r="126" spans="1:41">
      <c r="A126" s="2" t="s">
        <v>100</v>
      </c>
      <c r="B126" s="17" t="e">
        <f t="shared" ref="B126:AO126" si="81">B125*B113</f>
        <v>#N/A</v>
      </c>
      <c r="C126" s="11" t="e">
        <f t="shared" si="81"/>
        <v>#N/A</v>
      </c>
      <c r="D126" s="11" t="e">
        <f t="shared" si="81"/>
        <v>#N/A</v>
      </c>
      <c r="E126" s="11" t="e">
        <f t="shared" si="81"/>
        <v>#N/A</v>
      </c>
      <c r="F126" s="11" t="e">
        <f t="shared" si="81"/>
        <v>#N/A</v>
      </c>
      <c r="G126" s="11" t="e">
        <f t="shared" si="81"/>
        <v>#N/A</v>
      </c>
      <c r="H126" s="11" t="e">
        <f t="shared" si="81"/>
        <v>#N/A</v>
      </c>
      <c r="I126" s="11" t="e">
        <f t="shared" si="81"/>
        <v>#N/A</v>
      </c>
      <c r="J126" s="11" t="e">
        <f t="shared" si="81"/>
        <v>#N/A</v>
      </c>
      <c r="K126" s="11" t="e">
        <f t="shared" si="81"/>
        <v>#N/A</v>
      </c>
      <c r="L126" s="11" t="e">
        <f t="shared" si="81"/>
        <v>#N/A</v>
      </c>
      <c r="M126" s="11" t="e">
        <f t="shared" si="81"/>
        <v>#N/A</v>
      </c>
      <c r="N126" s="11" t="e">
        <f t="shared" si="81"/>
        <v>#N/A</v>
      </c>
      <c r="O126" s="11" t="e">
        <f t="shared" si="81"/>
        <v>#N/A</v>
      </c>
      <c r="P126" s="11" t="e">
        <f t="shared" si="81"/>
        <v>#N/A</v>
      </c>
      <c r="Q126" s="11" t="e">
        <f t="shared" si="81"/>
        <v>#N/A</v>
      </c>
      <c r="R126" s="11" t="e">
        <f t="shared" si="81"/>
        <v>#N/A</v>
      </c>
      <c r="S126" s="11" t="e">
        <f t="shared" si="81"/>
        <v>#N/A</v>
      </c>
      <c r="T126" s="11" t="e">
        <f t="shared" si="81"/>
        <v>#N/A</v>
      </c>
      <c r="U126" s="11" t="e">
        <f t="shared" si="81"/>
        <v>#N/A</v>
      </c>
      <c r="V126" s="11" t="e">
        <f t="shared" si="81"/>
        <v>#N/A</v>
      </c>
      <c r="W126" s="11" t="e">
        <f t="shared" si="81"/>
        <v>#N/A</v>
      </c>
      <c r="X126" s="11" t="e">
        <f t="shared" si="81"/>
        <v>#N/A</v>
      </c>
      <c r="Y126" s="11" t="e">
        <f t="shared" si="81"/>
        <v>#N/A</v>
      </c>
      <c r="Z126" s="11" t="e">
        <f t="shared" si="81"/>
        <v>#N/A</v>
      </c>
      <c r="AA126" s="11" t="e">
        <f t="shared" si="81"/>
        <v>#N/A</v>
      </c>
      <c r="AB126" s="11" t="e">
        <f t="shared" si="81"/>
        <v>#N/A</v>
      </c>
      <c r="AC126" s="11" t="e">
        <f t="shared" si="81"/>
        <v>#N/A</v>
      </c>
      <c r="AD126" s="11" t="e">
        <f t="shared" si="81"/>
        <v>#N/A</v>
      </c>
      <c r="AE126" s="11" t="e">
        <f t="shared" si="81"/>
        <v>#N/A</v>
      </c>
      <c r="AF126" s="11" t="e">
        <f t="shared" si="81"/>
        <v>#N/A</v>
      </c>
      <c r="AG126" s="11" t="e">
        <f t="shared" si="81"/>
        <v>#N/A</v>
      </c>
      <c r="AH126" s="11" t="e">
        <f t="shared" si="81"/>
        <v>#N/A</v>
      </c>
      <c r="AI126" s="11" t="e">
        <f t="shared" si="81"/>
        <v>#N/A</v>
      </c>
      <c r="AJ126" s="11" t="e">
        <f t="shared" si="81"/>
        <v>#N/A</v>
      </c>
      <c r="AK126" s="11" t="e">
        <f t="shared" si="81"/>
        <v>#N/A</v>
      </c>
      <c r="AL126" s="11" t="e">
        <f t="shared" si="81"/>
        <v>#N/A</v>
      </c>
      <c r="AM126" s="11" t="e">
        <f t="shared" si="81"/>
        <v>#N/A</v>
      </c>
      <c r="AN126" s="11" t="e">
        <f t="shared" si="81"/>
        <v>#N/A</v>
      </c>
      <c r="AO126" s="11" t="e">
        <f t="shared" si="81"/>
        <v>#N/A</v>
      </c>
    </row>
    <row r="127" spans="1:41">
      <c r="A127" s="18" t="s">
        <v>21</v>
      </c>
      <c r="B127" s="11" t="e">
        <f t="shared" ref="B127:AO127" si="82">B119*B111</f>
        <v>#N/A</v>
      </c>
      <c r="C127" s="11" t="e">
        <f t="shared" si="82"/>
        <v>#N/A</v>
      </c>
      <c r="D127" s="11" t="e">
        <f t="shared" si="82"/>
        <v>#N/A</v>
      </c>
      <c r="E127" s="11" t="e">
        <f t="shared" si="82"/>
        <v>#N/A</v>
      </c>
      <c r="F127" s="11" t="e">
        <f t="shared" si="82"/>
        <v>#N/A</v>
      </c>
      <c r="G127" s="11" t="e">
        <f t="shared" si="82"/>
        <v>#N/A</v>
      </c>
      <c r="H127" s="11" t="e">
        <f t="shared" si="82"/>
        <v>#N/A</v>
      </c>
      <c r="I127" s="11" t="e">
        <f t="shared" si="82"/>
        <v>#N/A</v>
      </c>
      <c r="J127" s="11" t="e">
        <f t="shared" si="82"/>
        <v>#N/A</v>
      </c>
      <c r="K127" s="11" t="e">
        <f t="shared" si="82"/>
        <v>#N/A</v>
      </c>
      <c r="L127" s="11" t="e">
        <f t="shared" si="82"/>
        <v>#N/A</v>
      </c>
      <c r="M127" s="11" t="e">
        <f t="shared" si="82"/>
        <v>#N/A</v>
      </c>
      <c r="N127" s="11" t="e">
        <f t="shared" si="82"/>
        <v>#N/A</v>
      </c>
      <c r="O127" s="11" t="e">
        <f t="shared" si="82"/>
        <v>#N/A</v>
      </c>
      <c r="P127" s="11" t="e">
        <f t="shared" si="82"/>
        <v>#N/A</v>
      </c>
      <c r="Q127" s="11" t="e">
        <f t="shared" si="82"/>
        <v>#N/A</v>
      </c>
      <c r="R127" s="11" t="e">
        <f t="shared" si="82"/>
        <v>#N/A</v>
      </c>
      <c r="S127" s="11" t="e">
        <f t="shared" si="82"/>
        <v>#N/A</v>
      </c>
      <c r="T127" s="11" t="e">
        <f t="shared" si="82"/>
        <v>#N/A</v>
      </c>
      <c r="U127" s="11" t="e">
        <f t="shared" si="82"/>
        <v>#N/A</v>
      </c>
      <c r="V127" s="11" t="e">
        <f t="shared" si="82"/>
        <v>#N/A</v>
      </c>
      <c r="W127" s="11" t="e">
        <f t="shared" si="82"/>
        <v>#N/A</v>
      </c>
      <c r="X127" s="11" t="e">
        <f t="shared" si="82"/>
        <v>#N/A</v>
      </c>
      <c r="Y127" s="11" t="e">
        <f t="shared" si="82"/>
        <v>#N/A</v>
      </c>
      <c r="Z127" s="11" t="e">
        <f t="shared" si="82"/>
        <v>#N/A</v>
      </c>
      <c r="AA127" s="11" t="e">
        <f t="shared" si="82"/>
        <v>#N/A</v>
      </c>
      <c r="AB127" s="11" t="e">
        <f t="shared" si="82"/>
        <v>#N/A</v>
      </c>
      <c r="AC127" s="11" t="e">
        <f t="shared" si="82"/>
        <v>#N/A</v>
      </c>
      <c r="AD127" s="11" t="e">
        <f t="shared" si="82"/>
        <v>#N/A</v>
      </c>
      <c r="AE127" s="11" t="e">
        <f t="shared" si="82"/>
        <v>#N/A</v>
      </c>
      <c r="AF127" s="11" t="e">
        <f t="shared" si="82"/>
        <v>#N/A</v>
      </c>
      <c r="AG127" s="11" t="e">
        <f t="shared" si="82"/>
        <v>#N/A</v>
      </c>
      <c r="AH127" s="11" t="e">
        <f t="shared" si="82"/>
        <v>#N/A</v>
      </c>
      <c r="AI127" s="11" t="e">
        <f t="shared" si="82"/>
        <v>#N/A</v>
      </c>
      <c r="AJ127" s="11" t="e">
        <f t="shared" si="82"/>
        <v>#N/A</v>
      </c>
      <c r="AK127" s="11" t="e">
        <f t="shared" si="82"/>
        <v>#N/A</v>
      </c>
      <c r="AL127" s="11" t="e">
        <f t="shared" si="82"/>
        <v>#N/A</v>
      </c>
      <c r="AM127" s="11" t="e">
        <f t="shared" si="82"/>
        <v>#N/A</v>
      </c>
      <c r="AN127" s="11" t="e">
        <f t="shared" si="82"/>
        <v>#N/A</v>
      </c>
      <c r="AO127" s="11" t="e">
        <f t="shared" si="82"/>
        <v>#N/A</v>
      </c>
    </row>
    <row r="128" spans="1:41">
      <c r="A128" s="18" t="s">
        <v>101</v>
      </c>
      <c r="B128" s="11" t="e">
        <f>B127*B113</f>
        <v>#N/A</v>
      </c>
      <c r="C128" s="11" t="e">
        <f t="shared" ref="C128" si="83">C127*C113</f>
        <v>#N/A</v>
      </c>
      <c r="D128" s="11" t="e">
        <f t="shared" ref="D128" si="84">D127*D113</f>
        <v>#N/A</v>
      </c>
      <c r="E128" s="11" t="e">
        <f t="shared" ref="E128" si="85">E127*E113</f>
        <v>#N/A</v>
      </c>
      <c r="F128" s="11" t="e">
        <f t="shared" ref="F128" si="86">F127*F113</f>
        <v>#N/A</v>
      </c>
      <c r="G128" s="11" t="e">
        <f t="shared" ref="G128" si="87">G127*G113</f>
        <v>#N/A</v>
      </c>
      <c r="H128" s="11" t="e">
        <f t="shared" ref="H128" si="88">H127*H113</f>
        <v>#N/A</v>
      </c>
      <c r="I128" s="11" t="e">
        <f t="shared" ref="I128" si="89">I127*I113</f>
        <v>#N/A</v>
      </c>
      <c r="J128" s="11" t="e">
        <f t="shared" ref="J128" si="90">J127*J113</f>
        <v>#N/A</v>
      </c>
      <c r="K128" s="11" t="e">
        <f t="shared" ref="K128" si="91">K127*K113</f>
        <v>#N/A</v>
      </c>
      <c r="L128" s="11" t="e">
        <f t="shared" ref="L128" si="92">L127*L113</f>
        <v>#N/A</v>
      </c>
      <c r="M128" s="11" t="e">
        <f t="shared" ref="M128" si="93">M127*M113</f>
        <v>#N/A</v>
      </c>
      <c r="N128" s="11" t="e">
        <f t="shared" ref="N128" si="94">N127*N113</f>
        <v>#N/A</v>
      </c>
      <c r="O128" s="11" t="e">
        <f t="shared" ref="O128" si="95">O127*O113</f>
        <v>#N/A</v>
      </c>
      <c r="P128" s="11" t="e">
        <f t="shared" ref="P128" si="96">P127*P113</f>
        <v>#N/A</v>
      </c>
      <c r="Q128" s="11" t="e">
        <f t="shared" ref="Q128" si="97">Q127*Q113</f>
        <v>#N/A</v>
      </c>
      <c r="R128" s="11" t="e">
        <f t="shared" ref="R128" si="98">R127*R113</f>
        <v>#N/A</v>
      </c>
      <c r="S128" s="11" t="e">
        <f t="shared" ref="S128" si="99">S127*S113</f>
        <v>#N/A</v>
      </c>
      <c r="T128" s="11" t="e">
        <f t="shared" ref="T128" si="100">T127*T113</f>
        <v>#N/A</v>
      </c>
      <c r="U128" s="11" t="e">
        <f t="shared" ref="U128" si="101">U127*U113</f>
        <v>#N/A</v>
      </c>
      <c r="V128" s="11" t="e">
        <f t="shared" ref="V128" si="102">V127*V113</f>
        <v>#N/A</v>
      </c>
      <c r="W128" s="11" t="e">
        <f t="shared" ref="W128" si="103">W127*W113</f>
        <v>#N/A</v>
      </c>
      <c r="X128" s="11" t="e">
        <f t="shared" ref="X128" si="104">X127*X113</f>
        <v>#N/A</v>
      </c>
      <c r="Y128" s="11" t="e">
        <f t="shared" ref="Y128" si="105">Y127*Y113</f>
        <v>#N/A</v>
      </c>
      <c r="Z128" s="11" t="e">
        <f t="shared" ref="Z128" si="106">Z127*Z113</f>
        <v>#N/A</v>
      </c>
      <c r="AA128" s="11" t="e">
        <f t="shared" ref="AA128" si="107">AA127*AA113</f>
        <v>#N/A</v>
      </c>
      <c r="AB128" s="11" t="e">
        <f t="shared" ref="AB128" si="108">AB127*AB113</f>
        <v>#N/A</v>
      </c>
      <c r="AC128" s="11" t="e">
        <f t="shared" ref="AC128" si="109">AC127*AC113</f>
        <v>#N/A</v>
      </c>
      <c r="AD128" s="11" t="e">
        <f t="shared" ref="AD128" si="110">AD127*AD113</f>
        <v>#N/A</v>
      </c>
      <c r="AE128" s="11" t="e">
        <f t="shared" ref="AE128" si="111">AE127*AE113</f>
        <v>#N/A</v>
      </c>
      <c r="AF128" s="11" t="e">
        <f t="shared" ref="AF128" si="112">AF127*AF113</f>
        <v>#N/A</v>
      </c>
      <c r="AG128" s="11" t="e">
        <f t="shared" ref="AG128" si="113">AG127*AG113</f>
        <v>#N/A</v>
      </c>
      <c r="AH128" s="11" t="e">
        <f t="shared" ref="AH128" si="114">AH127*AH113</f>
        <v>#N/A</v>
      </c>
      <c r="AI128" s="11" t="e">
        <f t="shared" ref="AI128" si="115">AI127*AI113</f>
        <v>#N/A</v>
      </c>
      <c r="AJ128" s="11" t="e">
        <f t="shared" ref="AJ128" si="116">AJ127*AJ113</f>
        <v>#N/A</v>
      </c>
      <c r="AK128" s="11" t="e">
        <f t="shared" ref="AK128" si="117">AK127*AK113</f>
        <v>#N/A</v>
      </c>
      <c r="AL128" s="11" t="e">
        <f t="shared" ref="AL128" si="118">AL127*AL113</f>
        <v>#N/A</v>
      </c>
      <c r="AM128" s="11" t="e">
        <f t="shared" ref="AM128" si="119">AM127*AM113</f>
        <v>#N/A</v>
      </c>
      <c r="AN128" s="11" t="e">
        <f t="shared" ref="AN128" si="120">AN127*AN113</f>
        <v>#N/A</v>
      </c>
      <c r="AO128" s="11" t="e">
        <f t="shared" ref="AO128" si="121">AO127*AO113</f>
        <v>#N/A</v>
      </c>
    </row>
    <row r="129" spans="1:41">
      <c r="A129" s="18" t="s">
        <v>38</v>
      </c>
      <c r="B129" s="11" t="e">
        <f t="shared" ref="B129:AO129" si="122">$F$5*B125</f>
        <v>#N/A</v>
      </c>
      <c r="C129" s="11" t="e">
        <f t="shared" si="122"/>
        <v>#N/A</v>
      </c>
      <c r="D129" s="11" t="e">
        <f t="shared" si="122"/>
        <v>#N/A</v>
      </c>
      <c r="E129" s="11" t="e">
        <f t="shared" si="122"/>
        <v>#N/A</v>
      </c>
      <c r="F129" s="11" t="e">
        <f t="shared" si="122"/>
        <v>#N/A</v>
      </c>
      <c r="G129" s="11" t="e">
        <f t="shared" si="122"/>
        <v>#N/A</v>
      </c>
      <c r="H129" s="11" t="e">
        <f t="shared" si="122"/>
        <v>#N/A</v>
      </c>
      <c r="I129" s="11" t="e">
        <f t="shared" si="122"/>
        <v>#N/A</v>
      </c>
      <c r="J129" s="11" t="e">
        <f t="shared" si="122"/>
        <v>#N/A</v>
      </c>
      <c r="K129" s="11" t="e">
        <f t="shared" si="122"/>
        <v>#N/A</v>
      </c>
      <c r="L129" s="11" t="e">
        <f t="shared" si="122"/>
        <v>#N/A</v>
      </c>
      <c r="M129" s="11" t="e">
        <f t="shared" si="122"/>
        <v>#N/A</v>
      </c>
      <c r="N129" s="11" t="e">
        <f t="shared" si="122"/>
        <v>#N/A</v>
      </c>
      <c r="O129" s="11" t="e">
        <f t="shared" si="122"/>
        <v>#N/A</v>
      </c>
      <c r="P129" s="11" t="e">
        <f t="shared" si="122"/>
        <v>#N/A</v>
      </c>
      <c r="Q129" s="11" t="e">
        <f t="shared" si="122"/>
        <v>#N/A</v>
      </c>
      <c r="R129" s="11" t="e">
        <f t="shared" si="122"/>
        <v>#N/A</v>
      </c>
      <c r="S129" s="11" t="e">
        <f t="shared" si="122"/>
        <v>#N/A</v>
      </c>
      <c r="T129" s="11" t="e">
        <f t="shared" si="122"/>
        <v>#N/A</v>
      </c>
      <c r="U129" s="11" t="e">
        <f t="shared" si="122"/>
        <v>#N/A</v>
      </c>
      <c r="V129" s="11" t="e">
        <f t="shared" si="122"/>
        <v>#N/A</v>
      </c>
      <c r="W129" s="11" t="e">
        <f t="shared" si="122"/>
        <v>#N/A</v>
      </c>
      <c r="X129" s="11" t="e">
        <f t="shared" si="122"/>
        <v>#N/A</v>
      </c>
      <c r="Y129" s="11" t="e">
        <f t="shared" si="122"/>
        <v>#N/A</v>
      </c>
      <c r="Z129" s="11" t="e">
        <f t="shared" si="122"/>
        <v>#N/A</v>
      </c>
      <c r="AA129" s="11" t="e">
        <f t="shared" si="122"/>
        <v>#N/A</v>
      </c>
      <c r="AB129" s="11" t="e">
        <f t="shared" si="122"/>
        <v>#N/A</v>
      </c>
      <c r="AC129" s="11" t="e">
        <f t="shared" si="122"/>
        <v>#N/A</v>
      </c>
      <c r="AD129" s="11" t="e">
        <f t="shared" si="122"/>
        <v>#N/A</v>
      </c>
      <c r="AE129" s="11" t="e">
        <f t="shared" si="122"/>
        <v>#N/A</v>
      </c>
      <c r="AF129" s="11" t="e">
        <f t="shared" si="122"/>
        <v>#N/A</v>
      </c>
      <c r="AG129" s="11" t="e">
        <f t="shared" si="122"/>
        <v>#N/A</v>
      </c>
      <c r="AH129" s="11" t="e">
        <f t="shared" si="122"/>
        <v>#N/A</v>
      </c>
      <c r="AI129" s="11" t="e">
        <f t="shared" si="122"/>
        <v>#N/A</v>
      </c>
      <c r="AJ129" s="11" t="e">
        <f t="shared" si="122"/>
        <v>#N/A</v>
      </c>
      <c r="AK129" s="11" t="e">
        <f t="shared" si="122"/>
        <v>#N/A</v>
      </c>
      <c r="AL129" s="11" t="e">
        <f t="shared" si="122"/>
        <v>#N/A</v>
      </c>
      <c r="AM129" s="11" t="e">
        <f t="shared" si="122"/>
        <v>#N/A</v>
      </c>
      <c r="AN129" s="11" t="e">
        <f t="shared" si="122"/>
        <v>#N/A</v>
      </c>
      <c r="AO129" s="11" t="e">
        <f t="shared" si="122"/>
        <v>#N/A</v>
      </c>
    </row>
    <row r="130" spans="1:41">
      <c r="A130" s="18" t="s">
        <v>102</v>
      </c>
      <c r="B130" s="11" t="e">
        <f t="shared" ref="B130:AO130" si="123">B129*B113</f>
        <v>#N/A</v>
      </c>
      <c r="C130" s="11" t="e">
        <f t="shared" si="123"/>
        <v>#N/A</v>
      </c>
      <c r="D130" s="11" t="e">
        <f t="shared" si="123"/>
        <v>#N/A</v>
      </c>
      <c r="E130" s="11" t="e">
        <f t="shared" si="123"/>
        <v>#N/A</v>
      </c>
      <c r="F130" s="11" t="e">
        <f t="shared" si="123"/>
        <v>#N/A</v>
      </c>
      <c r="G130" s="11" t="e">
        <f t="shared" si="123"/>
        <v>#N/A</v>
      </c>
      <c r="H130" s="11" t="e">
        <f t="shared" si="123"/>
        <v>#N/A</v>
      </c>
      <c r="I130" s="11" t="e">
        <f t="shared" si="123"/>
        <v>#N/A</v>
      </c>
      <c r="J130" s="11" t="e">
        <f t="shared" si="123"/>
        <v>#N/A</v>
      </c>
      <c r="K130" s="11" t="e">
        <f t="shared" si="123"/>
        <v>#N/A</v>
      </c>
      <c r="L130" s="11" t="e">
        <f t="shared" si="123"/>
        <v>#N/A</v>
      </c>
      <c r="M130" s="11" t="e">
        <f t="shared" si="123"/>
        <v>#N/A</v>
      </c>
      <c r="N130" s="11" t="e">
        <f t="shared" si="123"/>
        <v>#N/A</v>
      </c>
      <c r="O130" s="11" t="e">
        <f t="shared" si="123"/>
        <v>#N/A</v>
      </c>
      <c r="P130" s="11" t="e">
        <f t="shared" si="123"/>
        <v>#N/A</v>
      </c>
      <c r="Q130" s="11" t="e">
        <f t="shared" si="123"/>
        <v>#N/A</v>
      </c>
      <c r="R130" s="11" t="e">
        <f t="shared" si="123"/>
        <v>#N/A</v>
      </c>
      <c r="S130" s="11" t="e">
        <f t="shared" si="123"/>
        <v>#N/A</v>
      </c>
      <c r="T130" s="11" t="e">
        <f t="shared" si="123"/>
        <v>#N/A</v>
      </c>
      <c r="U130" s="11" t="e">
        <f t="shared" si="123"/>
        <v>#N/A</v>
      </c>
      <c r="V130" s="11" t="e">
        <f t="shared" si="123"/>
        <v>#N/A</v>
      </c>
      <c r="W130" s="11" t="e">
        <f t="shared" si="123"/>
        <v>#N/A</v>
      </c>
      <c r="X130" s="11" t="e">
        <f t="shared" si="123"/>
        <v>#N/A</v>
      </c>
      <c r="Y130" s="11" t="e">
        <f t="shared" si="123"/>
        <v>#N/A</v>
      </c>
      <c r="Z130" s="11" t="e">
        <f t="shared" si="123"/>
        <v>#N/A</v>
      </c>
      <c r="AA130" s="11" t="e">
        <f t="shared" si="123"/>
        <v>#N/A</v>
      </c>
      <c r="AB130" s="11" t="e">
        <f t="shared" si="123"/>
        <v>#N/A</v>
      </c>
      <c r="AC130" s="11" t="e">
        <f t="shared" si="123"/>
        <v>#N/A</v>
      </c>
      <c r="AD130" s="11" t="e">
        <f t="shared" si="123"/>
        <v>#N/A</v>
      </c>
      <c r="AE130" s="11" t="e">
        <f t="shared" si="123"/>
        <v>#N/A</v>
      </c>
      <c r="AF130" s="11" t="e">
        <f t="shared" si="123"/>
        <v>#N/A</v>
      </c>
      <c r="AG130" s="11" t="e">
        <f t="shared" si="123"/>
        <v>#N/A</v>
      </c>
      <c r="AH130" s="11" t="e">
        <f t="shared" si="123"/>
        <v>#N/A</v>
      </c>
      <c r="AI130" s="11" t="e">
        <f t="shared" si="123"/>
        <v>#N/A</v>
      </c>
      <c r="AJ130" s="11" t="e">
        <f t="shared" si="123"/>
        <v>#N/A</v>
      </c>
      <c r="AK130" s="11" t="e">
        <f t="shared" si="123"/>
        <v>#N/A</v>
      </c>
      <c r="AL130" s="11" t="e">
        <f t="shared" si="123"/>
        <v>#N/A</v>
      </c>
      <c r="AM130" s="11" t="e">
        <f t="shared" si="123"/>
        <v>#N/A</v>
      </c>
      <c r="AN130" s="11" t="e">
        <f t="shared" si="123"/>
        <v>#N/A</v>
      </c>
      <c r="AO130" s="11" t="e">
        <f t="shared" si="123"/>
        <v>#N/A</v>
      </c>
    </row>
    <row r="131" spans="1:41">
      <c r="B131" s="2"/>
      <c r="C131" s="17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spans="1:41">
      <c r="A132" s="123" t="s">
        <v>454</v>
      </c>
      <c r="B132" s="2"/>
      <c r="C132" s="17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 spans="1:41">
      <c r="A133" s="18" t="s">
        <v>98</v>
      </c>
      <c r="B133" s="14" t="e">
        <f>NPV($B$3,B128:$AO128)</f>
        <v>#N/A</v>
      </c>
      <c r="C133" s="14" t="e">
        <f t="shared" ref="C133:AO133" si="124">((B133*(1+$B$3)-B127)/(1-B111-B112))*C110</f>
        <v>#N/A</v>
      </c>
      <c r="D133" s="14" t="e">
        <f t="shared" si="124"/>
        <v>#N/A</v>
      </c>
      <c r="E133" s="14" t="e">
        <f t="shared" si="124"/>
        <v>#N/A</v>
      </c>
      <c r="F133" s="14" t="e">
        <f t="shared" si="124"/>
        <v>#N/A</v>
      </c>
      <c r="G133" s="14" t="e">
        <f t="shared" si="124"/>
        <v>#N/A</v>
      </c>
      <c r="H133" s="14" t="e">
        <f t="shared" si="124"/>
        <v>#N/A</v>
      </c>
      <c r="I133" s="14" t="e">
        <f t="shared" si="124"/>
        <v>#N/A</v>
      </c>
      <c r="J133" s="14" t="e">
        <f t="shared" si="124"/>
        <v>#N/A</v>
      </c>
      <c r="K133" s="14" t="e">
        <f t="shared" si="124"/>
        <v>#N/A</v>
      </c>
      <c r="L133" s="14" t="e">
        <f t="shared" si="124"/>
        <v>#N/A</v>
      </c>
      <c r="M133" s="14" t="e">
        <f t="shared" si="124"/>
        <v>#N/A</v>
      </c>
      <c r="N133" s="14" t="e">
        <f t="shared" si="124"/>
        <v>#N/A</v>
      </c>
      <c r="O133" s="14" t="e">
        <f t="shared" si="124"/>
        <v>#N/A</v>
      </c>
      <c r="P133" s="14" t="e">
        <f t="shared" si="124"/>
        <v>#N/A</v>
      </c>
      <c r="Q133" s="14" t="e">
        <f t="shared" si="124"/>
        <v>#N/A</v>
      </c>
      <c r="R133" s="14" t="e">
        <f t="shared" si="124"/>
        <v>#N/A</v>
      </c>
      <c r="S133" s="14" t="e">
        <f t="shared" si="124"/>
        <v>#N/A</v>
      </c>
      <c r="T133" s="14" t="e">
        <f t="shared" si="124"/>
        <v>#N/A</v>
      </c>
      <c r="U133" s="14" t="e">
        <f t="shared" si="124"/>
        <v>#N/A</v>
      </c>
      <c r="V133" s="14" t="e">
        <f t="shared" si="124"/>
        <v>#N/A</v>
      </c>
      <c r="W133" s="14" t="e">
        <f t="shared" si="124"/>
        <v>#N/A</v>
      </c>
      <c r="X133" s="14" t="e">
        <f t="shared" si="124"/>
        <v>#N/A</v>
      </c>
      <c r="Y133" s="14" t="e">
        <f t="shared" si="124"/>
        <v>#N/A</v>
      </c>
      <c r="Z133" s="14" t="e">
        <f t="shared" si="124"/>
        <v>#N/A</v>
      </c>
      <c r="AA133" s="14" t="e">
        <f t="shared" si="124"/>
        <v>#N/A</v>
      </c>
      <c r="AB133" s="14" t="e">
        <f t="shared" si="124"/>
        <v>#N/A</v>
      </c>
      <c r="AC133" s="14" t="e">
        <f t="shared" si="124"/>
        <v>#N/A</v>
      </c>
      <c r="AD133" s="14" t="e">
        <f t="shared" si="124"/>
        <v>#N/A</v>
      </c>
      <c r="AE133" s="14" t="e">
        <f t="shared" si="124"/>
        <v>#N/A</v>
      </c>
      <c r="AF133" s="14" t="e">
        <f t="shared" si="124"/>
        <v>#N/A</v>
      </c>
      <c r="AG133" s="14" t="e">
        <f t="shared" si="124"/>
        <v>#N/A</v>
      </c>
      <c r="AH133" s="14" t="e">
        <f t="shared" si="124"/>
        <v>#N/A</v>
      </c>
      <c r="AI133" s="14" t="e">
        <f t="shared" si="124"/>
        <v>#N/A</v>
      </c>
      <c r="AJ133" s="14" t="e">
        <f t="shared" si="124"/>
        <v>#N/A</v>
      </c>
      <c r="AK133" s="14" t="e">
        <f t="shared" si="124"/>
        <v>#N/A</v>
      </c>
      <c r="AL133" s="14" t="e">
        <f t="shared" si="124"/>
        <v>#N/A</v>
      </c>
      <c r="AM133" s="14" t="e">
        <f t="shared" si="124"/>
        <v>#N/A</v>
      </c>
      <c r="AN133" s="14" t="e">
        <f t="shared" si="124"/>
        <v>#N/A</v>
      </c>
      <c r="AO133" s="14" t="e">
        <f t="shared" si="124"/>
        <v>#N/A</v>
      </c>
    </row>
    <row r="134" spans="1:41">
      <c r="A134" s="18" t="s">
        <v>39</v>
      </c>
      <c r="B134" s="14" t="e">
        <f>NPV($B$3,C130:$AO130)+B130</f>
        <v>#N/A</v>
      </c>
      <c r="C134" s="14" t="e">
        <f t="shared" ref="C134:AO134" si="125">((B134*(1+$B$3)-B129)/(1-B111-B112))*C110</f>
        <v>#N/A</v>
      </c>
      <c r="D134" s="14" t="e">
        <f t="shared" si="125"/>
        <v>#N/A</v>
      </c>
      <c r="E134" s="14" t="e">
        <f t="shared" si="125"/>
        <v>#N/A</v>
      </c>
      <c r="F134" s="14" t="e">
        <f t="shared" si="125"/>
        <v>#N/A</v>
      </c>
      <c r="G134" s="14" t="e">
        <f t="shared" si="125"/>
        <v>#N/A</v>
      </c>
      <c r="H134" s="14" t="e">
        <f t="shared" si="125"/>
        <v>#N/A</v>
      </c>
      <c r="I134" s="14" t="e">
        <f t="shared" si="125"/>
        <v>#N/A</v>
      </c>
      <c r="J134" s="14" t="e">
        <f t="shared" si="125"/>
        <v>#N/A</v>
      </c>
      <c r="K134" s="14" t="e">
        <f t="shared" si="125"/>
        <v>#N/A</v>
      </c>
      <c r="L134" s="14" t="e">
        <f t="shared" si="125"/>
        <v>#N/A</v>
      </c>
      <c r="M134" s="14" t="e">
        <f t="shared" si="125"/>
        <v>#N/A</v>
      </c>
      <c r="N134" s="14" t="e">
        <f t="shared" si="125"/>
        <v>#N/A</v>
      </c>
      <c r="O134" s="14" t="e">
        <f t="shared" si="125"/>
        <v>#N/A</v>
      </c>
      <c r="P134" s="14" t="e">
        <f t="shared" si="125"/>
        <v>#N/A</v>
      </c>
      <c r="Q134" s="14" t="e">
        <f t="shared" si="125"/>
        <v>#N/A</v>
      </c>
      <c r="R134" s="14" t="e">
        <f t="shared" si="125"/>
        <v>#N/A</v>
      </c>
      <c r="S134" s="14" t="e">
        <f t="shared" si="125"/>
        <v>#N/A</v>
      </c>
      <c r="T134" s="14" t="e">
        <f t="shared" si="125"/>
        <v>#N/A</v>
      </c>
      <c r="U134" s="14" t="e">
        <f t="shared" si="125"/>
        <v>#N/A</v>
      </c>
      <c r="V134" s="14" t="e">
        <f t="shared" si="125"/>
        <v>#N/A</v>
      </c>
      <c r="W134" s="14" t="e">
        <f t="shared" si="125"/>
        <v>#N/A</v>
      </c>
      <c r="X134" s="14" t="e">
        <f t="shared" si="125"/>
        <v>#N/A</v>
      </c>
      <c r="Y134" s="14" t="e">
        <f t="shared" si="125"/>
        <v>#N/A</v>
      </c>
      <c r="Z134" s="14" t="e">
        <f t="shared" si="125"/>
        <v>#N/A</v>
      </c>
      <c r="AA134" s="14" t="e">
        <f t="shared" si="125"/>
        <v>#N/A</v>
      </c>
      <c r="AB134" s="14" t="e">
        <f t="shared" si="125"/>
        <v>#N/A</v>
      </c>
      <c r="AC134" s="14" t="e">
        <f t="shared" si="125"/>
        <v>#N/A</v>
      </c>
      <c r="AD134" s="14" t="e">
        <f t="shared" si="125"/>
        <v>#N/A</v>
      </c>
      <c r="AE134" s="14" t="e">
        <f t="shared" si="125"/>
        <v>#N/A</v>
      </c>
      <c r="AF134" s="14" t="e">
        <f t="shared" si="125"/>
        <v>#N/A</v>
      </c>
      <c r="AG134" s="14" t="e">
        <f t="shared" si="125"/>
        <v>#N/A</v>
      </c>
      <c r="AH134" s="14" t="e">
        <f t="shared" si="125"/>
        <v>#N/A</v>
      </c>
      <c r="AI134" s="14" t="e">
        <f t="shared" si="125"/>
        <v>#N/A</v>
      </c>
      <c r="AJ134" s="14" t="e">
        <f t="shared" si="125"/>
        <v>#N/A</v>
      </c>
      <c r="AK134" s="14" t="e">
        <f t="shared" si="125"/>
        <v>#N/A</v>
      </c>
      <c r="AL134" s="14" t="e">
        <f t="shared" si="125"/>
        <v>#N/A</v>
      </c>
      <c r="AM134" s="14" t="e">
        <f t="shared" si="125"/>
        <v>#N/A</v>
      </c>
      <c r="AN134" s="14" t="e">
        <f t="shared" si="125"/>
        <v>#N/A</v>
      </c>
      <c r="AO134" s="14" t="e">
        <f t="shared" si="125"/>
        <v>#N/A</v>
      </c>
    </row>
    <row r="135" spans="1:41">
      <c r="A135" s="11" t="s">
        <v>40</v>
      </c>
      <c r="B135" s="11" t="e">
        <f t="shared" ref="B135:AO135" si="126">B133-B134</f>
        <v>#N/A</v>
      </c>
      <c r="C135" s="11" t="e">
        <f t="shared" si="126"/>
        <v>#N/A</v>
      </c>
      <c r="D135" s="11" t="e">
        <f t="shared" si="126"/>
        <v>#N/A</v>
      </c>
      <c r="E135" s="11" t="e">
        <f t="shared" si="126"/>
        <v>#N/A</v>
      </c>
      <c r="F135" s="11" t="e">
        <f t="shared" si="126"/>
        <v>#N/A</v>
      </c>
      <c r="G135" s="11" t="e">
        <f t="shared" si="126"/>
        <v>#N/A</v>
      </c>
      <c r="H135" s="11" t="e">
        <f t="shared" si="126"/>
        <v>#N/A</v>
      </c>
      <c r="I135" s="11" t="e">
        <f t="shared" si="126"/>
        <v>#N/A</v>
      </c>
      <c r="J135" s="11" t="e">
        <f t="shared" si="126"/>
        <v>#N/A</v>
      </c>
      <c r="K135" s="11" t="e">
        <f t="shared" si="126"/>
        <v>#N/A</v>
      </c>
      <c r="L135" s="11" t="e">
        <f t="shared" si="126"/>
        <v>#N/A</v>
      </c>
      <c r="M135" s="11" t="e">
        <f t="shared" si="126"/>
        <v>#N/A</v>
      </c>
      <c r="N135" s="11" t="e">
        <f t="shared" si="126"/>
        <v>#N/A</v>
      </c>
      <c r="O135" s="11" t="e">
        <f t="shared" si="126"/>
        <v>#N/A</v>
      </c>
      <c r="P135" s="11" t="e">
        <f t="shared" si="126"/>
        <v>#N/A</v>
      </c>
      <c r="Q135" s="11" t="e">
        <f t="shared" si="126"/>
        <v>#N/A</v>
      </c>
      <c r="R135" s="11" t="e">
        <f t="shared" si="126"/>
        <v>#N/A</v>
      </c>
      <c r="S135" s="11" t="e">
        <f t="shared" si="126"/>
        <v>#N/A</v>
      </c>
      <c r="T135" s="11" t="e">
        <f t="shared" si="126"/>
        <v>#N/A</v>
      </c>
      <c r="U135" s="11" t="e">
        <f t="shared" si="126"/>
        <v>#N/A</v>
      </c>
      <c r="V135" s="11" t="e">
        <f t="shared" si="126"/>
        <v>#N/A</v>
      </c>
      <c r="W135" s="11" t="e">
        <f t="shared" si="126"/>
        <v>#N/A</v>
      </c>
      <c r="X135" s="11" t="e">
        <f t="shared" si="126"/>
        <v>#N/A</v>
      </c>
      <c r="Y135" s="11" t="e">
        <f t="shared" si="126"/>
        <v>#N/A</v>
      </c>
      <c r="Z135" s="11" t="e">
        <f t="shared" si="126"/>
        <v>#N/A</v>
      </c>
      <c r="AA135" s="11" t="e">
        <f t="shared" si="126"/>
        <v>#N/A</v>
      </c>
      <c r="AB135" s="11" t="e">
        <f t="shared" si="126"/>
        <v>#N/A</v>
      </c>
      <c r="AC135" s="11" t="e">
        <f t="shared" si="126"/>
        <v>#N/A</v>
      </c>
      <c r="AD135" s="11" t="e">
        <f t="shared" si="126"/>
        <v>#N/A</v>
      </c>
      <c r="AE135" s="11" t="e">
        <f t="shared" si="126"/>
        <v>#N/A</v>
      </c>
      <c r="AF135" s="11" t="e">
        <f t="shared" si="126"/>
        <v>#N/A</v>
      </c>
      <c r="AG135" s="11" t="e">
        <f t="shared" si="126"/>
        <v>#N/A</v>
      </c>
      <c r="AH135" s="11" t="e">
        <f t="shared" si="126"/>
        <v>#N/A</v>
      </c>
      <c r="AI135" s="11" t="e">
        <f t="shared" si="126"/>
        <v>#N/A</v>
      </c>
      <c r="AJ135" s="11" t="e">
        <f t="shared" si="126"/>
        <v>#N/A</v>
      </c>
      <c r="AK135" s="11" t="e">
        <f t="shared" si="126"/>
        <v>#N/A</v>
      </c>
      <c r="AL135" s="11" t="e">
        <f t="shared" si="126"/>
        <v>#N/A</v>
      </c>
      <c r="AM135" s="11" t="e">
        <f t="shared" si="126"/>
        <v>#N/A</v>
      </c>
      <c r="AN135" s="11" t="e">
        <f t="shared" si="126"/>
        <v>#N/A</v>
      </c>
      <c r="AO135" s="11" t="e">
        <f t="shared" si="126"/>
        <v>#N/A</v>
      </c>
    </row>
    <row r="136" spans="1:41" ht="15.75" thickBot="1">
      <c r="A136" s="11" t="s">
        <v>103</v>
      </c>
      <c r="B136" s="27" t="e">
        <f t="shared" ref="B136:AO136" si="127">MAX(0,B135*B113)</f>
        <v>#N/A</v>
      </c>
      <c r="C136" s="27" t="e">
        <f t="shared" si="127"/>
        <v>#N/A</v>
      </c>
      <c r="D136" s="27" t="e">
        <f t="shared" si="127"/>
        <v>#N/A</v>
      </c>
      <c r="E136" s="27" t="e">
        <f t="shared" si="127"/>
        <v>#N/A</v>
      </c>
      <c r="F136" s="27" t="e">
        <f t="shared" si="127"/>
        <v>#N/A</v>
      </c>
      <c r="G136" s="27" t="e">
        <f t="shared" si="127"/>
        <v>#N/A</v>
      </c>
      <c r="H136" s="27" t="e">
        <f t="shared" si="127"/>
        <v>#N/A</v>
      </c>
      <c r="I136" s="27" t="e">
        <f t="shared" si="127"/>
        <v>#N/A</v>
      </c>
      <c r="J136" s="27" t="e">
        <f t="shared" si="127"/>
        <v>#N/A</v>
      </c>
      <c r="K136" s="27" t="e">
        <f t="shared" si="127"/>
        <v>#N/A</v>
      </c>
      <c r="L136" s="27" t="e">
        <f t="shared" si="127"/>
        <v>#N/A</v>
      </c>
      <c r="M136" s="27" t="e">
        <f t="shared" si="127"/>
        <v>#N/A</v>
      </c>
      <c r="N136" s="27" t="e">
        <f t="shared" si="127"/>
        <v>#N/A</v>
      </c>
      <c r="O136" s="27" t="e">
        <f t="shared" si="127"/>
        <v>#N/A</v>
      </c>
      <c r="P136" s="27" t="e">
        <f t="shared" si="127"/>
        <v>#N/A</v>
      </c>
      <c r="Q136" s="27" t="e">
        <f t="shared" si="127"/>
        <v>#N/A</v>
      </c>
      <c r="R136" s="27" t="e">
        <f t="shared" si="127"/>
        <v>#N/A</v>
      </c>
      <c r="S136" s="27" t="e">
        <f t="shared" si="127"/>
        <v>#N/A</v>
      </c>
      <c r="T136" s="27" t="e">
        <f t="shared" si="127"/>
        <v>#N/A</v>
      </c>
      <c r="U136" s="27" t="e">
        <f t="shared" si="127"/>
        <v>#N/A</v>
      </c>
      <c r="V136" s="27" t="e">
        <f t="shared" si="127"/>
        <v>#N/A</v>
      </c>
      <c r="W136" s="27" t="e">
        <f t="shared" si="127"/>
        <v>#N/A</v>
      </c>
      <c r="X136" s="27" t="e">
        <f t="shared" si="127"/>
        <v>#N/A</v>
      </c>
      <c r="Y136" s="27" t="e">
        <f t="shared" si="127"/>
        <v>#N/A</v>
      </c>
      <c r="Z136" s="27" t="e">
        <f t="shared" si="127"/>
        <v>#N/A</v>
      </c>
      <c r="AA136" s="27" t="e">
        <f t="shared" si="127"/>
        <v>#N/A</v>
      </c>
      <c r="AB136" s="27" t="e">
        <f t="shared" si="127"/>
        <v>#N/A</v>
      </c>
      <c r="AC136" s="27" t="e">
        <f t="shared" si="127"/>
        <v>#N/A</v>
      </c>
      <c r="AD136" s="27" t="e">
        <f t="shared" si="127"/>
        <v>#N/A</v>
      </c>
      <c r="AE136" s="27" t="e">
        <f t="shared" si="127"/>
        <v>#N/A</v>
      </c>
      <c r="AF136" s="27" t="e">
        <f t="shared" si="127"/>
        <v>#N/A</v>
      </c>
      <c r="AG136" s="27" t="e">
        <f t="shared" si="127"/>
        <v>#N/A</v>
      </c>
      <c r="AH136" s="27" t="e">
        <f t="shared" si="127"/>
        <v>#N/A</v>
      </c>
      <c r="AI136" s="27" t="e">
        <f t="shared" si="127"/>
        <v>#N/A</v>
      </c>
      <c r="AJ136" s="27" t="e">
        <f t="shared" si="127"/>
        <v>#N/A</v>
      </c>
      <c r="AK136" s="27" t="e">
        <f t="shared" si="127"/>
        <v>#N/A</v>
      </c>
      <c r="AL136" s="27" t="e">
        <f t="shared" si="127"/>
        <v>#N/A</v>
      </c>
      <c r="AM136" s="27" t="e">
        <f t="shared" si="127"/>
        <v>#N/A</v>
      </c>
      <c r="AN136" s="27" t="e">
        <f t="shared" si="127"/>
        <v>#N/A</v>
      </c>
      <c r="AO136" s="27" t="e">
        <f t="shared" si="127"/>
        <v>#N/A</v>
      </c>
    </row>
    <row r="137" spans="1:41" ht="15.75" thickTop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 spans="1:41">
      <c r="A138" s="11" t="s">
        <v>41</v>
      </c>
      <c r="B138" s="11" t="e">
        <f>NPV($B$5,C120:$AO120)+B120</f>
        <v>#N/A</v>
      </c>
      <c r="C138" s="11" t="e">
        <f>NPV($B$5,D120:$AO120)+C120</f>
        <v>#N/A</v>
      </c>
      <c r="D138" s="11" t="e">
        <f>NPV($B$5,E120:$AO120)+D120</f>
        <v>#N/A</v>
      </c>
      <c r="E138" s="11" t="e">
        <f>NPV($B$5,F120:$AO120)+E120</f>
        <v>#N/A</v>
      </c>
      <c r="F138" s="11" t="e">
        <f>NPV($B$5,G120:$AO120)+F120</f>
        <v>#N/A</v>
      </c>
      <c r="G138" s="11" t="e">
        <f>NPV($B$5,H120:$AO120)+G120</f>
        <v>#N/A</v>
      </c>
      <c r="H138" s="11" t="e">
        <f>NPV($B$5,I120:$AO120)+H120</f>
        <v>#N/A</v>
      </c>
      <c r="I138" s="11" t="e">
        <f>NPV($B$5,J120:$AO120)+I120</f>
        <v>#N/A</v>
      </c>
      <c r="J138" s="11" t="e">
        <f>NPV($B$5,K120:$AO120)+J120</f>
        <v>#N/A</v>
      </c>
      <c r="K138" s="11" t="e">
        <f>NPV($B$5,L120:$AO120)+K120</f>
        <v>#N/A</v>
      </c>
      <c r="L138" s="11" t="e">
        <f>NPV($B$5,M120:$AO120)+L120</f>
        <v>#N/A</v>
      </c>
      <c r="M138" s="11" t="e">
        <f>NPV($B$5,N120:$AO120)+M120</f>
        <v>#N/A</v>
      </c>
      <c r="N138" s="11" t="e">
        <f>NPV($B$5,O120:$AO120)+N120</f>
        <v>#N/A</v>
      </c>
      <c r="O138" s="11" t="e">
        <f>NPV($B$5,P120:$AO120)+O120</f>
        <v>#N/A</v>
      </c>
      <c r="P138" s="11" t="e">
        <f>NPV($B$5,Q120:$AO120)+P120</f>
        <v>#N/A</v>
      </c>
      <c r="Q138" s="11" t="e">
        <f>NPV($B$5,R120:$AO120)+Q120</f>
        <v>#N/A</v>
      </c>
      <c r="R138" s="11" t="e">
        <f>NPV($B$5,S120:$AO120)+R120</f>
        <v>#N/A</v>
      </c>
      <c r="S138" s="11" t="e">
        <f>NPV($B$5,T120:$AO120)+S120</f>
        <v>#N/A</v>
      </c>
      <c r="T138" s="11" t="e">
        <f>NPV($B$5,U120:$AO120)+T120</f>
        <v>#N/A</v>
      </c>
      <c r="U138" s="11" t="e">
        <f>NPV($B$5,V120:$AO120)+U120</f>
        <v>#N/A</v>
      </c>
      <c r="V138" s="11" t="e">
        <f>NPV($B$5,W120:$AO120)+V120</f>
        <v>#N/A</v>
      </c>
      <c r="W138" s="11" t="e">
        <f>NPV($B$5,X120:$AO120)+W120</f>
        <v>#N/A</v>
      </c>
      <c r="X138" s="11" t="e">
        <f>NPV($B$5,Y120:$AO120)+X120</f>
        <v>#N/A</v>
      </c>
      <c r="Y138" s="11" t="e">
        <f>NPV($B$5,Z120:$AO120)+Y120</f>
        <v>#N/A</v>
      </c>
      <c r="Z138" s="11" t="e">
        <f>NPV($B$5,AA120:$AO120)+Z120</f>
        <v>#N/A</v>
      </c>
      <c r="AA138" s="11" t="e">
        <f>NPV($B$5,AB120:$AO120)+AA120</f>
        <v>#N/A</v>
      </c>
      <c r="AB138" s="11" t="e">
        <f>NPV($B$5,AC120:$AO120)+AB120</f>
        <v>#N/A</v>
      </c>
      <c r="AC138" s="11" t="e">
        <f>NPV($B$5,AD120:$AO120)+AC120</f>
        <v>#N/A</v>
      </c>
      <c r="AD138" s="11" t="e">
        <f>NPV($B$5,AE120:$AO120)+AD120</f>
        <v>#N/A</v>
      </c>
      <c r="AE138" s="11" t="e">
        <f>NPV($B$5,AF120:$AO120)+AE120</f>
        <v>#N/A</v>
      </c>
      <c r="AF138" s="11" t="e">
        <f>NPV($B$5,AG120:$AO120)+AF120</f>
        <v>#N/A</v>
      </c>
      <c r="AG138" s="11" t="e">
        <f>NPV($B$5,AH120:$AO120)+AG120</f>
        <v>#N/A</v>
      </c>
      <c r="AH138" s="11" t="e">
        <f>NPV($B$5,AI120:$AO120)+AH120</f>
        <v>#N/A</v>
      </c>
      <c r="AI138" s="11" t="e">
        <f>NPV($B$5,AJ120:$AO120)+AI120</f>
        <v>#N/A</v>
      </c>
      <c r="AJ138" s="11" t="e">
        <f>NPV($B$5,AK120:$AO120)+AJ120</f>
        <v>#N/A</v>
      </c>
      <c r="AK138" s="11" t="e">
        <f>NPV($B$5,AL120:$AO120)+AK120</f>
        <v>#N/A</v>
      </c>
      <c r="AL138" s="11" t="e">
        <f>NPV($B$5,AM120:$AO120)+AL120</f>
        <v>#N/A</v>
      </c>
      <c r="AM138" s="11" t="e">
        <f>NPV($B$5,AN120:$AO120)+AM120</f>
        <v>#N/A</v>
      </c>
      <c r="AN138" s="11" t="e">
        <f>NPV($B$5,AO120:$AO120)+AN120</f>
        <v>#N/A</v>
      </c>
      <c r="AO138" s="11" t="e">
        <f>NPV($B$5,$AO120:AP120)+AO120</f>
        <v>#N/A</v>
      </c>
    </row>
    <row r="139" spans="1:41">
      <c r="A139" s="11" t="s">
        <v>42</v>
      </c>
      <c r="B139" s="11" t="e">
        <f>NPV($B$5,B123:$AO123)+B121+NPV($B$5,C121:$AO121)+B122+NPV($B$5,C122:$AO122)</f>
        <v>#N/A</v>
      </c>
      <c r="C139" s="11" t="e">
        <f>NPV($B$5,C123:$AO123)+C121+NPV($B$5,D121:$AO121)+C122+NPV($B$5,D122:$AO122)</f>
        <v>#N/A</v>
      </c>
      <c r="D139" s="11" t="e">
        <f>NPV($B$5,D123:$AO123)+D121+NPV($B$5,E121:$AO121)+D122+NPV($B$5,E122:$AO122)</f>
        <v>#N/A</v>
      </c>
      <c r="E139" s="11" t="e">
        <f>NPV($B$5,E123:$AO123)+E121+NPV($B$5,F121:$AO121)+E122+NPV($B$5,F122:$AO122)</f>
        <v>#N/A</v>
      </c>
      <c r="F139" s="11" t="e">
        <f>NPV($B$5,F123:$AO123)+F121+NPV($B$5,G121:$AO121)+F122+NPV($B$5,G122:$AO122)</f>
        <v>#N/A</v>
      </c>
      <c r="G139" s="11" t="e">
        <f>NPV($B$5,G123:$AO123)+G121+NPV($B$5,H121:$AO121)+G122+NPV($B$5,H122:$AO122)</f>
        <v>#N/A</v>
      </c>
      <c r="H139" s="11" t="e">
        <f>NPV($B$5,H123:$AO123)+H121+NPV($B$5,I121:$AO121)+H122+NPV($B$5,I122:$AO122)</f>
        <v>#N/A</v>
      </c>
      <c r="I139" s="11" t="e">
        <f>NPV($B$5,I123:$AO123)+I121+NPV($B$5,J121:$AO121)+I122+NPV($B$5,J122:$AO122)</f>
        <v>#N/A</v>
      </c>
      <c r="J139" s="11" t="e">
        <f>NPV($B$5,J123:$AO123)+J121+NPV($B$5,K121:$AO121)+J122+NPV($B$5,K122:$AO122)</f>
        <v>#N/A</v>
      </c>
      <c r="K139" s="11" t="e">
        <f>NPV($B$5,K123:$AO123)+K121+NPV($B$5,L121:$AO121)+K122+NPV($B$5,L122:$AO122)</f>
        <v>#N/A</v>
      </c>
      <c r="L139" s="11" t="e">
        <f>NPV($B$5,L123:$AO123)+L121+NPV($B$5,M121:$AO121)+L122+NPV($B$5,M122:$AO122)</f>
        <v>#N/A</v>
      </c>
      <c r="M139" s="11" t="e">
        <f>NPV($B$5,M123:$AO123)+M121+NPV($B$5,N121:$AO121)+M122+NPV($B$5,N122:$AO122)</f>
        <v>#N/A</v>
      </c>
      <c r="N139" s="11" t="e">
        <f>NPV($B$5,N123:$AO123)+N121+NPV($B$5,O121:$AO121)+N122+NPV($B$5,O122:$AO122)</f>
        <v>#N/A</v>
      </c>
      <c r="O139" s="11" t="e">
        <f>NPV($B$5,O123:$AO123)+O121+NPV($B$5,P121:$AO121)+O122+NPV($B$5,P122:$AO122)</f>
        <v>#N/A</v>
      </c>
      <c r="P139" s="11" t="e">
        <f>NPV($B$5,P123:$AO123)+P121+NPV($B$5,Q121:$AO121)+P122+NPV($B$5,Q122:$AO122)</f>
        <v>#N/A</v>
      </c>
      <c r="Q139" s="11" t="e">
        <f>NPV($B$5,Q123:$AO123)+Q121+NPV($B$5,R121:$AO121)+Q122+NPV($B$5,R122:$AO122)</f>
        <v>#N/A</v>
      </c>
      <c r="R139" s="11" t="e">
        <f>NPV($B$5,R123:$AO123)+R121+NPV($B$5,S121:$AO121)+R122+NPV($B$5,S122:$AO122)</f>
        <v>#N/A</v>
      </c>
      <c r="S139" s="11" t="e">
        <f>NPV($B$5,S123:$AO123)+S121+NPV($B$5,T121:$AO121)+S122+NPV($B$5,T122:$AO122)</f>
        <v>#N/A</v>
      </c>
      <c r="T139" s="11" t="e">
        <f>NPV($B$5,T123:$AO123)+T121+NPV($B$5,U121:$AO121)+T122+NPV($B$5,U122:$AO122)</f>
        <v>#N/A</v>
      </c>
      <c r="U139" s="11" t="e">
        <f>NPV($B$5,U123:$AO123)+U121+NPV($B$5,V121:$AO121)+U122+NPV($B$5,V122:$AO122)</f>
        <v>#N/A</v>
      </c>
      <c r="V139" s="11" t="e">
        <f>NPV($B$5,V123:$AO123)+V121+NPV($B$5,W121:$AO121)+V122+NPV($B$5,W122:$AO122)</f>
        <v>#N/A</v>
      </c>
      <c r="W139" s="11" t="e">
        <f>NPV($B$5,W123:$AO123)+W121+NPV($B$5,X121:$AO121)+W122+NPV($B$5,X122:$AO122)</f>
        <v>#N/A</v>
      </c>
      <c r="X139" s="11" t="e">
        <f>NPV($B$5,X123:$AO123)+X121+NPV($B$5,Y121:$AO121)+X122+NPV($B$5,Y122:$AO122)</f>
        <v>#N/A</v>
      </c>
      <c r="Y139" s="11" t="e">
        <f>NPV($B$5,Y123:$AO123)+Y121+NPV($B$5,Z121:$AO121)+Y122+NPV($B$5,Z122:$AO122)</f>
        <v>#N/A</v>
      </c>
      <c r="Z139" s="11" t="e">
        <f>NPV($B$5,Z123:$AO123)+Z121+NPV($B$5,AA121:$AO121)+Z122+NPV($B$5,AA122:$AO122)</f>
        <v>#N/A</v>
      </c>
      <c r="AA139" s="11" t="e">
        <f>NPV($B$5,AA123:$AO123)+AA121+NPV($B$5,AB121:$AO121)+AA122+NPV($B$5,AB122:$AO122)</f>
        <v>#N/A</v>
      </c>
      <c r="AB139" s="11" t="e">
        <f>NPV($B$5,AB123:$AO123)+AB121+NPV($B$5,AC121:$AO121)+AB122+NPV($B$5,AC122:$AO122)</f>
        <v>#N/A</v>
      </c>
      <c r="AC139" s="11" t="e">
        <f>NPV($B$5,AC123:$AO123)+AC121+NPV($B$5,AD121:$AO121)+AC122+NPV($B$5,AD122:$AO122)</f>
        <v>#N/A</v>
      </c>
      <c r="AD139" s="11" t="e">
        <f>NPV($B$5,AD123:$AO123)+AD121+NPV($B$5,AE121:$AO121)+AD122+NPV($B$5,AE122:$AO122)</f>
        <v>#N/A</v>
      </c>
      <c r="AE139" s="11" t="e">
        <f>NPV($B$5,AE123:$AO123)+AE121+NPV($B$5,AF121:$AO121)+AE122+NPV($B$5,AF122:$AO122)</f>
        <v>#N/A</v>
      </c>
      <c r="AF139" s="11" t="e">
        <f>NPV($B$5,AF123:$AO123)+AF121+NPV($B$5,AG121:$AO121)+AF122+NPV($B$5,AG122:$AO122)</f>
        <v>#N/A</v>
      </c>
      <c r="AG139" s="11" t="e">
        <f>NPV($B$5,AG123:$AO123)+AG121+NPV($B$5,AH121:$AO121)+AG122+NPV($B$5,AH122:$AO122)</f>
        <v>#N/A</v>
      </c>
      <c r="AH139" s="11" t="e">
        <f>NPV($B$5,AH123:$AO123)+AH121+NPV($B$5,AI121:$AO121)+AH122+NPV($B$5,AI122:$AO122)</f>
        <v>#N/A</v>
      </c>
      <c r="AI139" s="11" t="e">
        <f>NPV($B$5,AI123:$AO123)+AI121+NPV($B$5,AJ121:$AO121)+AI122+NPV($B$5,AJ122:$AO122)</f>
        <v>#N/A</v>
      </c>
      <c r="AJ139" s="11" t="e">
        <f>NPV($B$5,AJ123:$AO123)+AJ121+NPV($B$5,AK121:$AO121)+AJ122+NPV($B$5,AK122:$AO122)</f>
        <v>#N/A</v>
      </c>
      <c r="AK139" s="11" t="e">
        <f>NPV($B$5,AK123:$AO123)+AK121+NPV($B$5,AL121:$AO121)+AK122+NPV($B$5,AL122:$AO122)</f>
        <v>#N/A</v>
      </c>
      <c r="AL139" s="11" t="e">
        <f>NPV($B$5,AL123:$AO123)+AL121+NPV($B$5,AM121:$AO121)+AL122+NPV($B$5,AM122:$AO122)</f>
        <v>#N/A</v>
      </c>
      <c r="AM139" s="11" t="e">
        <f>NPV($B$5,AM123:$AO123)+AM121+NPV($B$5,AN121:$AO121)+AM122+NPV($B$5,AN122:$AO122)</f>
        <v>#N/A</v>
      </c>
      <c r="AN139" s="11" t="e">
        <f>NPV($B$5,AN123:$AO123)+AN121+NPV($B$5,AO121:$AO121)+AN122+NPV($B$5,AO122:$AO122)</f>
        <v>#N/A</v>
      </c>
      <c r="AO139" s="11" t="e">
        <f>NPV($B$5,AO123:$AO123)+AO121+NPV($B$5,$AO121:AP121)+AO122+NPV($B$5,$AO122:AP122)</f>
        <v>#N/A</v>
      </c>
    </row>
    <row r="140" spans="1:41" ht="15.75" thickBot="1">
      <c r="A140" s="11" t="s">
        <v>43</v>
      </c>
      <c r="B140" s="27" t="e">
        <f t="shared" ref="B140:AO140" si="128">MAX(B139-B138,0)</f>
        <v>#N/A</v>
      </c>
      <c r="C140" s="27" t="e">
        <f t="shared" si="128"/>
        <v>#N/A</v>
      </c>
      <c r="D140" s="27" t="e">
        <f t="shared" si="128"/>
        <v>#N/A</v>
      </c>
      <c r="E140" s="27" t="e">
        <f t="shared" si="128"/>
        <v>#N/A</v>
      </c>
      <c r="F140" s="27" t="e">
        <f t="shared" si="128"/>
        <v>#N/A</v>
      </c>
      <c r="G140" s="27" t="e">
        <f t="shared" si="128"/>
        <v>#N/A</v>
      </c>
      <c r="H140" s="27" t="e">
        <f t="shared" si="128"/>
        <v>#N/A</v>
      </c>
      <c r="I140" s="27" t="e">
        <f t="shared" si="128"/>
        <v>#N/A</v>
      </c>
      <c r="J140" s="27" t="e">
        <f t="shared" si="128"/>
        <v>#N/A</v>
      </c>
      <c r="K140" s="27" t="e">
        <f t="shared" si="128"/>
        <v>#N/A</v>
      </c>
      <c r="L140" s="27" t="e">
        <f t="shared" si="128"/>
        <v>#N/A</v>
      </c>
      <c r="M140" s="27" t="e">
        <f t="shared" si="128"/>
        <v>#N/A</v>
      </c>
      <c r="N140" s="27" t="e">
        <f t="shared" si="128"/>
        <v>#N/A</v>
      </c>
      <c r="O140" s="27" t="e">
        <f t="shared" si="128"/>
        <v>#N/A</v>
      </c>
      <c r="P140" s="27" t="e">
        <f t="shared" si="128"/>
        <v>#N/A</v>
      </c>
      <c r="Q140" s="27" t="e">
        <f t="shared" si="128"/>
        <v>#N/A</v>
      </c>
      <c r="R140" s="27" t="e">
        <f t="shared" si="128"/>
        <v>#N/A</v>
      </c>
      <c r="S140" s="27" t="e">
        <f t="shared" si="128"/>
        <v>#N/A</v>
      </c>
      <c r="T140" s="27" t="e">
        <f t="shared" si="128"/>
        <v>#N/A</v>
      </c>
      <c r="U140" s="27" t="e">
        <f t="shared" si="128"/>
        <v>#N/A</v>
      </c>
      <c r="V140" s="27" t="e">
        <f t="shared" si="128"/>
        <v>#N/A</v>
      </c>
      <c r="W140" s="27" t="e">
        <f t="shared" si="128"/>
        <v>#N/A</v>
      </c>
      <c r="X140" s="27" t="e">
        <f t="shared" si="128"/>
        <v>#N/A</v>
      </c>
      <c r="Y140" s="27" t="e">
        <f t="shared" si="128"/>
        <v>#N/A</v>
      </c>
      <c r="Z140" s="27" t="e">
        <f t="shared" si="128"/>
        <v>#N/A</v>
      </c>
      <c r="AA140" s="27" t="e">
        <f t="shared" si="128"/>
        <v>#N/A</v>
      </c>
      <c r="AB140" s="27" t="e">
        <f t="shared" si="128"/>
        <v>#N/A</v>
      </c>
      <c r="AC140" s="27" t="e">
        <f t="shared" si="128"/>
        <v>#N/A</v>
      </c>
      <c r="AD140" s="27" t="e">
        <f t="shared" si="128"/>
        <v>#N/A</v>
      </c>
      <c r="AE140" s="27" t="e">
        <f t="shared" si="128"/>
        <v>#N/A</v>
      </c>
      <c r="AF140" s="27" t="e">
        <f t="shared" si="128"/>
        <v>#N/A</v>
      </c>
      <c r="AG140" s="27" t="e">
        <f t="shared" si="128"/>
        <v>#N/A</v>
      </c>
      <c r="AH140" s="27" t="e">
        <f t="shared" si="128"/>
        <v>#N/A</v>
      </c>
      <c r="AI140" s="27" t="e">
        <f t="shared" si="128"/>
        <v>#N/A</v>
      </c>
      <c r="AJ140" s="27" t="e">
        <f t="shared" si="128"/>
        <v>#N/A</v>
      </c>
      <c r="AK140" s="27" t="e">
        <f t="shared" si="128"/>
        <v>#N/A</v>
      </c>
      <c r="AL140" s="27" t="e">
        <f t="shared" si="128"/>
        <v>#N/A</v>
      </c>
      <c r="AM140" s="27" t="e">
        <f t="shared" si="128"/>
        <v>#N/A</v>
      </c>
      <c r="AN140" s="27" t="e">
        <f t="shared" si="128"/>
        <v>#N/A</v>
      </c>
      <c r="AO140" s="27" t="e">
        <f t="shared" si="128"/>
        <v>#N/A</v>
      </c>
    </row>
    <row r="141" spans="1:41" ht="15.75" thickTop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</row>
    <row r="142" spans="1:41">
      <c r="A142" s="29" t="s">
        <v>99</v>
      </c>
      <c r="B142" s="29">
        <f>B119*B113*CashValue!C137*B110</f>
        <v>0</v>
      </c>
      <c r="C142" s="29" t="e">
        <f>C119*C113*CashValue!D137*C110</f>
        <v>#N/A</v>
      </c>
      <c r="D142" s="29" t="e">
        <f>D119*D113*CashValue!E137*D110</f>
        <v>#N/A</v>
      </c>
      <c r="E142" s="29" t="e">
        <f>E119*E113*CashValue!F137*E110</f>
        <v>#N/A</v>
      </c>
      <c r="F142" s="29" t="e">
        <f>F119*F113*CashValue!G137*F110</f>
        <v>#N/A</v>
      </c>
      <c r="G142" s="29" t="e">
        <f>G119*G113*CashValue!H137*G110</f>
        <v>#N/A</v>
      </c>
      <c r="H142" s="29" t="e">
        <f>H119*H113*CashValue!I137*H110</f>
        <v>#N/A</v>
      </c>
      <c r="I142" s="29" t="e">
        <f>I119*I113*CashValue!J137*I110</f>
        <v>#N/A</v>
      </c>
      <c r="J142" s="29" t="e">
        <f>J119*J113*CashValue!K137*J110</f>
        <v>#N/A</v>
      </c>
      <c r="K142" s="29" t="e">
        <f>K119*K113*CashValue!L137*K110</f>
        <v>#N/A</v>
      </c>
      <c r="L142" s="29" t="e">
        <f>L119*L113*CashValue!M137*L110</f>
        <v>#N/A</v>
      </c>
      <c r="M142" s="29" t="e">
        <f>M119*M113*CashValue!N137*M110</f>
        <v>#N/A</v>
      </c>
      <c r="N142" s="29" t="e">
        <f>N119*N113*CashValue!O137*N110</f>
        <v>#N/A</v>
      </c>
      <c r="O142" s="29" t="e">
        <f>O119*O113*CashValue!P137*O110</f>
        <v>#N/A</v>
      </c>
      <c r="P142" s="29" t="e">
        <f>P119*P113*CashValue!Q137*P110</f>
        <v>#N/A</v>
      </c>
      <c r="Q142" s="29" t="e">
        <f>Q119*Q113*CashValue!R137*Q110</f>
        <v>#N/A</v>
      </c>
      <c r="R142" s="29" t="e">
        <f>R119*R113*CashValue!S137*R110</f>
        <v>#N/A</v>
      </c>
      <c r="S142" s="29" t="e">
        <f>S119*S113*CashValue!T137*S110</f>
        <v>#N/A</v>
      </c>
      <c r="T142" s="29" t="e">
        <f>T119*T113*CashValue!U137*T110</f>
        <v>#N/A</v>
      </c>
      <c r="U142" s="29" t="e">
        <f>U119*U113*CashValue!V137*U110</f>
        <v>#N/A</v>
      </c>
      <c r="V142" s="29" t="e">
        <f>V119*V113*CashValue!W137*V110</f>
        <v>#N/A</v>
      </c>
      <c r="W142" s="29" t="e">
        <f>W119*W113*CashValue!X137*W110</f>
        <v>#N/A</v>
      </c>
      <c r="X142" s="29" t="e">
        <f>X119*X113*CashValue!Y137*X110</f>
        <v>#N/A</v>
      </c>
      <c r="Y142" s="29" t="e">
        <f>Y119*Y113*CashValue!Z137*Y110</f>
        <v>#N/A</v>
      </c>
      <c r="Z142" s="29" t="e">
        <f>Z119*Z113*CashValue!AA137*Z110</f>
        <v>#N/A</v>
      </c>
      <c r="AA142" s="29" t="e">
        <f>AA119*AA113*CashValue!AB137*AA110</f>
        <v>#N/A</v>
      </c>
      <c r="AB142" s="29" t="e">
        <f>AB119*AB113*CashValue!AC137*AB110</f>
        <v>#N/A</v>
      </c>
      <c r="AC142" s="29" t="e">
        <f>AC119*AC113*CashValue!AD137*AC110</f>
        <v>#N/A</v>
      </c>
      <c r="AD142" s="29" t="e">
        <f>AD119*AD113*CashValue!AE137*AD110</f>
        <v>#N/A</v>
      </c>
      <c r="AE142" s="29" t="e">
        <f>AE119*AE113*CashValue!AF137*AE110</f>
        <v>#N/A</v>
      </c>
      <c r="AF142" s="29" t="e">
        <f>AF119*AF113*CashValue!AG137*AF110</f>
        <v>#N/A</v>
      </c>
      <c r="AG142" s="29" t="e">
        <f>AG119*AG113*CashValue!AH137*AG110</f>
        <v>#N/A</v>
      </c>
      <c r="AH142" s="29" t="e">
        <f>AH119*AH113*CashValue!AI137*AH110</f>
        <v>#N/A</v>
      </c>
      <c r="AI142" s="29" t="e">
        <f>AI119*AI113*CashValue!AJ137*AI110</f>
        <v>#N/A</v>
      </c>
      <c r="AJ142" s="29" t="e">
        <f>AJ119*AJ113*CashValue!AK137*AJ110</f>
        <v>#N/A</v>
      </c>
      <c r="AK142" s="29" t="e">
        <f>AK119*AK113*CashValue!AL137*AK110</f>
        <v>#N/A</v>
      </c>
      <c r="AL142" s="29" t="e">
        <f>AL119*AL113*CashValue!AM137*AL110</f>
        <v>#N/A</v>
      </c>
      <c r="AM142" s="29" t="e">
        <f>AM119*AM113*CashValue!AN137*AM110</f>
        <v>#N/A</v>
      </c>
      <c r="AN142" s="29" t="e">
        <f>AN119*AN113*CashValue!AO137*AN110</f>
        <v>#N/A</v>
      </c>
      <c r="AO142" s="29" t="e">
        <f>AO119*AO113*CashValue!AP137*AO110</f>
        <v>#N/A</v>
      </c>
    </row>
    <row r="143" spans="1:4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</row>
    <row r="144" spans="1:41">
      <c r="A144" s="75" t="s">
        <v>44</v>
      </c>
      <c r="B144" s="75" t="e">
        <f t="shared" ref="B144:AO144" si="129">MAX(B136+MAX(0,B140-B136),B142)</f>
        <v>#N/A</v>
      </c>
      <c r="C144" s="75" t="e">
        <f t="shared" si="129"/>
        <v>#N/A</v>
      </c>
      <c r="D144" s="75" t="e">
        <f t="shared" si="129"/>
        <v>#N/A</v>
      </c>
      <c r="E144" s="75" t="e">
        <f t="shared" si="129"/>
        <v>#N/A</v>
      </c>
      <c r="F144" s="75" t="e">
        <f t="shared" si="129"/>
        <v>#N/A</v>
      </c>
      <c r="G144" s="75" t="e">
        <f t="shared" si="129"/>
        <v>#N/A</v>
      </c>
      <c r="H144" s="75" t="e">
        <f t="shared" si="129"/>
        <v>#N/A</v>
      </c>
      <c r="I144" s="75" t="e">
        <f t="shared" si="129"/>
        <v>#N/A</v>
      </c>
      <c r="J144" s="75" t="e">
        <f t="shared" si="129"/>
        <v>#N/A</v>
      </c>
      <c r="K144" s="75" t="e">
        <f t="shared" si="129"/>
        <v>#N/A</v>
      </c>
      <c r="L144" s="75" t="e">
        <f t="shared" si="129"/>
        <v>#N/A</v>
      </c>
      <c r="M144" s="75" t="e">
        <f t="shared" si="129"/>
        <v>#N/A</v>
      </c>
      <c r="N144" s="75" t="e">
        <f t="shared" si="129"/>
        <v>#N/A</v>
      </c>
      <c r="O144" s="75" t="e">
        <f t="shared" si="129"/>
        <v>#N/A</v>
      </c>
      <c r="P144" s="75" t="e">
        <f t="shared" si="129"/>
        <v>#N/A</v>
      </c>
      <c r="Q144" s="75" t="e">
        <f t="shared" si="129"/>
        <v>#N/A</v>
      </c>
      <c r="R144" s="75" t="e">
        <f t="shared" si="129"/>
        <v>#N/A</v>
      </c>
      <c r="S144" s="75" t="e">
        <f t="shared" si="129"/>
        <v>#N/A</v>
      </c>
      <c r="T144" s="75" t="e">
        <f t="shared" si="129"/>
        <v>#N/A</v>
      </c>
      <c r="U144" s="75" t="e">
        <f t="shared" si="129"/>
        <v>#N/A</v>
      </c>
      <c r="V144" s="75" t="e">
        <f t="shared" si="129"/>
        <v>#N/A</v>
      </c>
      <c r="W144" s="75" t="e">
        <f t="shared" si="129"/>
        <v>#N/A</v>
      </c>
      <c r="X144" s="75" t="e">
        <f t="shared" si="129"/>
        <v>#N/A</v>
      </c>
      <c r="Y144" s="75" t="e">
        <f t="shared" si="129"/>
        <v>#N/A</v>
      </c>
      <c r="Z144" s="75" t="e">
        <f t="shared" si="129"/>
        <v>#N/A</v>
      </c>
      <c r="AA144" s="75" t="e">
        <f t="shared" si="129"/>
        <v>#N/A</v>
      </c>
      <c r="AB144" s="75" t="e">
        <f t="shared" si="129"/>
        <v>#N/A</v>
      </c>
      <c r="AC144" s="75" t="e">
        <f t="shared" si="129"/>
        <v>#N/A</v>
      </c>
      <c r="AD144" s="75" t="e">
        <f t="shared" si="129"/>
        <v>#N/A</v>
      </c>
      <c r="AE144" s="75" t="e">
        <f t="shared" si="129"/>
        <v>#N/A</v>
      </c>
      <c r="AF144" s="75" t="e">
        <f t="shared" si="129"/>
        <v>#N/A</v>
      </c>
      <c r="AG144" s="75" t="e">
        <f t="shared" si="129"/>
        <v>#N/A</v>
      </c>
      <c r="AH144" s="75" t="e">
        <f t="shared" si="129"/>
        <v>#N/A</v>
      </c>
      <c r="AI144" s="75" t="e">
        <f t="shared" si="129"/>
        <v>#N/A</v>
      </c>
      <c r="AJ144" s="75" t="e">
        <f t="shared" si="129"/>
        <v>#N/A</v>
      </c>
      <c r="AK144" s="75" t="e">
        <f t="shared" si="129"/>
        <v>#N/A</v>
      </c>
      <c r="AL144" s="75" t="e">
        <f t="shared" si="129"/>
        <v>#N/A</v>
      </c>
      <c r="AM144" s="75" t="e">
        <f t="shared" si="129"/>
        <v>#N/A</v>
      </c>
      <c r="AN144" s="75" t="e">
        <f t="shared" si="129"/>
        <v>#N/A</v>
      </c>
      <c r="AO144" s="75" t="e">
        <f t="shared" si="129"/>
        <v>#N/A</v>
      </c>
    </row>
    <row r="145" spans="1:41">
      <c r="A145" s="11" t="s">
        <v>167</v>
      </c>
      <c r="B145" s="11" t="e">
        <f t="shared" ref="B145:AO145" si="130">IF(B119&gt;0,B144/B113,0)</f>
        <v>#N/A</v>
      </c>
      <c r="C145" s="11" t="e">
        <f t="shared" si="130"/>
        <v>#N/A</v>
      </c>
      <c r="D145" s="11" t="e">
        <f t="shared" si="130"/>
        <v>#N/A</v>
      </c>
      <c r="E145" s="11" t="e">
        <f t="shared" si="130"/>
        <v>#N/A</v>
      </c>
      <c r="F145" s="11" t="e">
        <f t="shared" si="130"/>
        <v>#N/A</v>
      </c>
      <c r="G145" s="11" t="e">
        <f t="shared" si="130"/>
        <v>#N/A</v>
      </c>
      <c r="H145" s="11" t="e">
        <f t="shared" si="130"/>
        <v>#N/A</v>
      </c>
      <c r="I145" s="11" t="e">
        <f t="shared" si="130"/>
        <v>#N/A</v>
      </c>
      <c r="J145" s="11" t="e">
        <f t="shared" si="130"/>
        <v>#N/A</v>
      </c>
      <c r="K145" s="11" t="e">
        <f t="shared" si="130"/>
        <v>#N/A</v>
      </c>
      <c r="L145" s="11" t="e">
        <f t="shared" si="130"/>
        <v>#N/A</v>
      </c>
      <c r="M145" s="11" t="e">
        <f t="shared" si="130"/>
        <v>#N/A</v>
      </c>
      <c r="N145" s="11" t="e">
        <f t="shared" si="130"/>
        <v>#N/A</v>
      </c>
      <c r="O145" s="11" t="e">
        <f t="shared" si="130"/>
        <v>#N/A</v>
      </c>
      <c r="P145" s="11" t="e">
        <f t="shared" si="130"/>
        <v>#N/A</v>
      </c>
      <c r="Q145" s="11" t="e">
        <f t="shared" si="130"/>
        <v>#N/A</v>
      </c>
      <c r="R145" s="11" t="e">
        <f t="shared" si="130"/>
        <v>#N/A</v>
      </c>
      <c r="S145" s="11" t="e">
        <f t="shared" si="130"/>
        <v>#N/A</v>
      </c>
      <c r="T145" s="11" t="e">
        <f t="shared" si="130"/>
        <v>#N/A</v>
      </c>
      <c r="U145" s="11" t="e">
        <f t="shared" si="130"/>
        <v>#N/A</v>
      </c>
      <c r="V145" s="11" t="e">
        <f t="shared" si="130"/>
        <v>#N/A</v>
      </c>
      <c r="W145" s="11" t="e">
        <f t="shared" si="130"/>
        <v>#N/A</v>
      </c>
      <c r="X145" s="11" t="e">
        <f t="shared" si="130"/>
        <v>#N/A</v>
      </c>
      <c r="Y145" s="11">
        <f t="shared" si="130"/>
        <v>0</v>
      </c>
      <c r="Z145" s="11">
        <f t="shared" si="130"/>
        <v>0</v>
      </c>
      <c r="AA145" s="11">
        <f t="shared" si="130"/>
        <v>0</v>
      </c>
      <c r="AB145" s="11">
        <f t="shared" si="130"/>
        <v>0</v>
      </c>
      <c r="AC145" s="11">
        <f t="shared" si="130"/>
        <v>0</v>
      </c>
      <c r="AD145" s="11">
        <f t="shared" si="130"/>
        <v>0</v>
      </c>
      <c r="AE145" s="11">
        <f t="shared" si="130"/>
        <v>0</v>
      </c>
      <c r="AF145" s="11">
        <f t="shared" si="130"/>
        <v>0</v>
      </c>
      <c r="AG145" s="11">
        <f t="shared" si="130"/>
        <v>0</v>
      </c>
      <c r="AH145" s="11">
        <f t="shared" si="130"/>
        <v>0</v>
      </c>
      <c r="AI145" s="11">
        <f t="shared" si="130"/>
        <v>0</v>
      </c>
      <c r="AJ145" s="11">
        <f t="shared" si="130"/>
        <v>0</v>
      </c>
      <c r="AK145" s="11">
        <f t="shared" si="130"/>
        <v>0</v>
      </c>
      <c r="AL145" s="11">
        <f t="shared" si="130"/>
        <v>0</v>
      </c>
      <c r="AM145" s="11">
        <f t="shared" si="130"/>
        <v>0</v>
      </c>
      <c r="AN145" s="11">
        <f t="shared" si="130"/>
        <v>0</v>
      </c>
      <c r="AO145" s="11">
        <f t="shared" si="130"/>
        <v>0</v>
      </c>
    </row>
    <row r="146" spans="1:41">
      <c r="A146" s="63" t="s">
        <v>165</v>
      </c>
      <c r="B146" s="142" t="e">
        <f t="shared" ref="B146:AO146" si="131">IF(B119&gt;0,B145/B119,0)</f>
        <v>#N/A</v>
      </c>
      <c r="C146" s="142" t="e">
        <f t="shared" si="131"/>
        <v>#N/A</v>
      </c>
      <c r="D146" s="142" t="e">
        <f t="shared" si="131"/>
        <v>#N/A</v>
      </c>
      <c r="E146" s="142" t="e">
        <f t="shared" si="131"/>
        <v>#N/A</v>
      </c>
      <c r="F146" s="142" t="e">
        <f t="shared" si="131"/>
        <v>#N/A</v>
      </c>
      <c r="G146" s="142" t="e">
        <f t="shared" si="131"/>
        <v>#N/A</v>
      </c>
      <c r="H146" s="142" t="e">
        <f t="shared" si="131"/>
        <v>#N/A</v>
      </c>
      <c r="I146" s="142" t="e">
        <f t="shared" si="131"/>
        <v>#N/A</v>
      </c>
      <c r="J146" s="142" t="e">
        <f t="shared" si="131"/>
        <v>#N/A</v>
      </c>
      <c r="K146" s="142" t="e">
        <f t="shared" si="131"/>
        <v>#N/A</v>
      </c>
      <c r="L146" s="142" t="e">
        <f t="shared" si="131"/>
        <v>#N/A</v>
      </c>
      <c r="M146" s="142" t="e">
        <f t="shared" si="131"/>
        <v>#N/A</v>
      </c>
      <c r="N146" s="142" t="e">
        <f t="shared" si="131"/>
        <v>#N/A</v>
      </c>
      <c r="O146" s="142" t="e">
        <f t="shared" si="131"/>
        <v>#N/A</v>
      </c>
      <c r="P146" s="142" t="e">
        <f t="shared" si="131"/>
        <v>#N/A</v>
      </c>
      <c r="Q146" s="142" t="e">
        <f t="shared" si="131"/>
        <v>#N/A</v>
      </c>
      <c r="R146" s="142" t="e">
        <f t="shared" si="131"/>
        <v>#N/A</v>
      </c>
      <c r="S146" s="142" t="e">
        <f t="shared" si="131"/>
        <v>#N/A</v>
      </c>
      <c r="T146" s="142" t="e">
        <f t="shared" si="131"/>
        <v>#N/A</v>
      </c>
      <c r="U146" s="142" t="e">
        <f t="shared" si="131"/>
        <v>#N/A</v>
      </c>
      <c r="V146" s="142" t="e">
        <f t="shared" si="131"/>
        <v>#N/A</v>
      </c>
      <c r="W146" s="142" t="e">
        <f t="shared" si="131"/>
        <v>#N/A</v>
      </c>
      <c r="X146" s="142" t="e">
        <f t="shared" si="131"/>
        <v>#N/A</v>
      </c>
      <c r="Y146" s="142">
        <f t="shared" si="131"/>
        <v>0</v>
      </c>
      <c r="Z146" s="142">
        <f t="shared" si="131"/>
        <v>0</v>
      </c>
      <c r="AA146" s="142">
        <f t="shared" si="131"/>
        <v>0</v>
      </c>
      <c r="AB146" s="142">
        <f t="shared" si="131"/>
        <v>0</v>
      </c>
      <c r="AC146" s="142">
        <f t="shared" si="131"/>
        <v>0</v>
      </c>
      <c r="AD146" s="142">
        <f t="shared" si="131"/>
        <v>0</v>
      </c>
      <c r="AE146" s="142">
        <f t="shared" si="131"/>
        <v>0</v>
      </c>
      <c r="AF146" s="142">
        <f t="shared" si="131"/>
        <v>0</v>
      </c>
      <c r="AG146" s="142">
        <f t="shared" si="131"/>
        <v>0</v>
      </c>
      <c r="AH146" s="142">
        <f t="shared" si="131"/>
        <v>0</v>
      </c>
      <c r="AI146" s="142">
        <f t="shared" si="131"/>
        <v>0</v>
      </c>
      <c r="AJ146" s="142">
        <f t="shared" si="131"/>
        <v>0</v>
      </c>
      <c r="AK146" s="142">
        <f t="shared" si="131"/>
        <v>0</v>
      </c>
      <c r="AL146" s="142">
        <f t="shared" si="131"/>
        <v>0</v>
      </c>
      <c r="AM146" s="142">
        <f t="shared" si="131"/>
        <v>0</v>
      </c>
      <c r="AN146" s="142">
        <f t="shared" si="131"/>
        <v>0</v>
      </c>
      <c r="AO146" s="142">
        <f t="shared" si="131"/>
        <v>0</v>
      </c>
    </row>
    <row r="147" spans="1:4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  <c r="AO147" s="139"/>
    </row>
    <row r="148" spans="1:41">
      <c r="A148" s="277" t="s">
        <v>480</v>
      </c>
      <c r="F148" s="141"/>
    </row>
    <row r="149" spans="1:41">
      <c r="D149" s="34" t="s">
        <v>46</v>
      </c>
      <c r="F149" s="39" t="e">
        <f>Pricing!$H$30</f>
        <v>#N/A</v>
      </c>
    </row>
    <row r="150" spans="1:41">
      <c r="A150" s="18" t="s">
        <v>22</v>
      </c>
      <c r="B150" s="290">
        <v>0.03</v>
      </c>
      <c r="D150" s="34" t="s">
        <v>193</v>
      </c>
      <c r="F150" s="11" t="e">
        <f>SUM(B175:AO175)</f>
        <v>#N/A</v>
      </c>
    </row>
    <row r="151" spans="1:41">
      <c r="A151" s="18" t="s">
        <v>23</v>
      </c>
      <c r="B151" s="11">
        <f>B168*2.5/1000</f>
        <v>2105</v>
      </c>
      <c r="D151" s="34" t="s">
        <v>161</v>
      </c>
      <c r="F151" s="14" t="e">
        <f>NPV(B150,B177:AO177)</f>
        <v>#N/A</v>
      </c>
    </row>
    <row r="152" spans="1:41">
      <c r="A152" s="2" t="s">
        <v>114</v>
      </c>
      <c r="B152" s="73">
        <f>Assms!$K$12</f>
        <v>0.06</v>
      </c>
      <c r="D152" s="34" t="s">
        <v>37</v>
      </c>
      <c r="F152" s="132" t="e">
        <f>((F151+B151))/F150</f>
        <v>#N/A</v>
      </c>
    </row>
    <row r="153" spans="1:41">
      <c r="B153" s="18"/>
      <c r="C153" s="10"/>
      <c r="F153" s="33"/>
      <c r="G153" s="34"/>
    </row>
    <row r="154" spans="1:41">
      <c r="B154" s="18"/>
      <c r="C154" s="10"/>
      <c r="F154" s="33"/>
      <c r="G154" s="34"/>
    </row>
    <row r="155" spans="1:41">
      <c r="A155" s="288" t="s">
        <v>462</v>
      </c>
      <c r="B155" s="18"/>
      <c r="C155" s="10"/>
      <c r="F155" s="33"/>
      <c r="G155" s="34"/>
    </row>
    <row r="156" spans="1:41">
      <c r="A156" s="18" t="s">
        <v>29</v>
      </c>
      <c r="B156" s="144">
        <v>1</v>
      </c>
      <c r="C156" s="144">
        <v>2</v>
      </c>
      <c r="D156" s="144">
        <v>3</v>
      </c>
      <c r="E156" s="144">
        <v>4</v>
      </c>
      <c r="F156" s="144">
        <v>5</v>
      </c>
      <c r="G156" s="144">
        <v>6</v>
      </c>
      <c r="H156" s="144">
        <v>7</v>
      </c>
      <c r="I156" s="144">
        <v>8</v>
      </c>
      <c r="J156" s="144">
        <v>9</v>
      </c>
      <c r="K156" s="144">
        <v>10</v>
      </c>
      <c r="L156" s="144">
        <v>11</v>
      </c>
      <c r="M156" s="144">
        <v>12</v>
      </c>
      <c r="N156" s="144">
        <v>13</v>
      </c>
      <c r="O156" s="144">
        <v>14</v>
      </c>
      <c r="P156" s="144">
        <v>15</v>
      </c>
      <c r="Q156" s="144">
        <v>16</v>
      </c>
      <c r="R156" s="144">
        <v>17</v>
      </c>
      <c r="S156" s="144">
        <v>18</v>
      </c>
      <c r="T156" s="144">
        <v>19</v>
      </c>
      <c r="U156" s="144">
        <v>20</v>
      </c>
      <c r="V156" s="144">
        <v>21</v>
      </c>
      <c r="W156" s="144">
        <v>22</v>
      </c>
      <c r="X156" s="144">
        <v>23</v>
      </c>
      <c r="Y156" s="144">
        <v>24</v>
      </c>
      <c r="Z156" s="144">
        <v>25</v>
      </c>
      <c r="AA156" s="144">
        <v>26</v>
      </c>
      <c r="AB156" s="81">
        <v>27</v>
      </c>
      <c r="AC156" s="81">
        <v>28</v>
      </c>
      <c r="AD156" s="81">
        <v>29</v>
      </c>
      <c r="AE156" s="81">
        <v>30</v>
      </c>
      <c r="AF156" s="81">
        <v>31</v>
      </c>
      <c r="AG156" s="81">
        <v>32</v>
      </c>
      <c r="AH156" s="81">
        <v>33</v>
      </c>
      <c r="AI156" s="81">
        <v>34</v>
      </c>
      <c r="AJ156" s="81">
        <v>35</v>
      </c>
      <c r="AK156" s="81">
        <v>36</v>
      </c>
      <c r="AL156" s="81">
        <v>37</v>
      </c>
      <c r="AM156" s="81">
        <v>38</v>
      </c>
      <c r="AN156" s="81">
        <v>39</v>
      </c>
      <c r="AO156" s="81">
        <v>40</v>
      </c>
    </row>
    <row r="157" spans="1:41">
      <c r="A157" s="18" t="s">
        <v>30</v>
      </c>
      <c r="B157" s="3">
        <f>VQx!D148</f>
        <v>0</v>
      </c>
      <c r="C157" s="3">
        <f t="shared" ref="C157:AO157" si="132">B157+1</f>
        <v>1</v>
      </c>
      <c r="D157" s="3">
        <f t="shared" si="132"/>
        <v>2</v>
      </c>
      <c r="E157" s="3">
        <f t="shared" si="132"/>
        <v>3</v>
      </c>
      <c r="F157" s="3">
        <f t="shared" si="132"/>
        <v>4</v>
      </c>
      <c r="G157" s="3">
        <f t="shared" si="132"/>
        <v>5</v>
      </c>
      <c r="H157" s="3">
        <f t="shared" si="132"/>
        <v>6</v>
      </c>
      <c r="I157" s="3">
        <f t="shared" si="132"/>
        <v>7</v>
      </c>
      <c r="J157" s="3">
        <f t="shared" si="132"/>
        <v>8</v>
      </c>
      <c r="K157" s="3">
        <f t="shared" si="132"/>
        <v>9</v>
      </c>
      <c r="L157" s="3">
        <f t="shared" si="132"/>
        <v>10</v>
      </c>
      <c r="M157" s="3">
        <f t="shared" si="132"/>
        <v>11</v>
      </c>
      <c r="N157" s="3">
        <f t="shared" si="132"/>
        <v>12</v>
      </c>
      <c r="O157" s="3">
        <f t="shared" si="132"/>
        <v>13</v>
      </c>
      <c r="P157" s="3">
        <f t="shared" si="132"/>
        <v>14</v>
      </c>
      <c r="Q157" s="3">
        <f t="shared" si="132"/>
        <v>15</v>
      </c>
      <c r="R157" s="3">
        <f t="shared" si="132"/>
        <v>16</v>
      </c>
      <c r="S157" s="3">
        <f t="shared" si="132"/>
        <v>17</v>
      </c>
      <c r="T157" s="3">
        <f t="shared" si="132"/>
        <v>18</v>
      </c>
      <c r="U157" s="3">
        <f t="shared" si="132"/>
        <v>19</v>
      </c>
      <c r="V157" s="3">
        <f t="shared" si="132"/>
        <v>20</v>
      </c>
      <c r="W157" s="3">
        <f t="shared" si="132"/>
        <v>21</v>
      </c>
      <c r="X157" s="3">
        <f t="shared" si="132"/>
        <v>22</v>
      </c>
      <c r="Y157" s="3">
        <f t="shared" si="132"/>
        <v>23</v>
      </c>
      <c r="Z157" s="3">
        <f t="shared" si="132"/>
        <v>24</v>
      </c>
      <c r="AA157" s="3">
        <f t="shared" si="132"/>
        <v>25</v>
      </c>
      <c r="AB157" s="3">
        <f t="shared" si="132"/>
        <v>26</v>
      </c>
      <c r="AC157" s="3">
        <f t="shared" si="132"/>
        <v>27</v>
      </c>
      <c r="AD157" s="3">
        <f t="shared" si="132"/>
        <v>28</v>
      </c>
      <c r="AE157" s="3">
        <f t="shared" si="132"/>
        <v>29</v>
      </c>
      <c r="AF157" s="3">
        <f t="shared" si="132"/>
        <v>30</v>
      </c>
      <c r="AG157" s="3">
        <f t="shared" si="132"/>
        <v>31</v>
      </c>
      <c r="AH157" s="3">
        <f t="shared" si="132"/>
        <v>32</v>
      </c>
      <c r="AI157" s="3">
        <f t="shared" si="132"/>
        <v>33</v>
      </c>
      <c r="AJ157" s="3">
        <f t="shared" si="132"/>
        <v>34</v>
      </c>
      <c r="AK157" s="3">
        <f t="shared" si="132"/>
        <v>35</v>
      </c>
      <c r="AL157" s="3">
        <f t="shared" si="132"/>
        <v>36</v>
      </c>
      <c r="AM157" s="3">
        <f t="shared" si="132"/>
        <v>37</v>
      </c>
      <c r="AN157" s="3">
        <f t="shared" si="132"/>
        <v>38</v>
      </c>
      <c r="AO157" s="3">
        <f t="shared" si="132"/>
        <v>39</v>
      </c>
    </row>
    <row r="158" spans="1:41">
      <c r="A158" s="18" t="s">
        <v>31</v>
      </c>
      <c r="B158" s="10">
        <v>0</v>
      </c>
      <c r="C158" s="10">
        <v>0.9</v>
      </c>
      <c r="D158" s="10">
        <v>0.9</v>
      </c>
      <c r="E158" s="10">
        <v>0.9</v>
      </c>
      <c r="F158" s="10">
        <v>0.9</v>
      </c>
      <c r="G158" s="10">
        <v>1</v>
      </c>
      <c r="H158" s="10">
        <v>1</v>
      </c>
      <c r="I158" s="10">
        <v>1</v>
      </c>
      <c r="J158" s="10">
        <v>1</v>
      </c>
      <c r="K158" s="10">
        <v>1</v>
      </c>
      <c r="L158" s="10">
        <v>1</v>
      </c>
      <c r="M158" s="10">
        <v>1</v>
      </c>
      <c r="N158" s="10">
        <v>1</v>
      </c>
      <c r="O158" s="10">
        <v>1</v>
      </c>
      <c r="P158" s="10">
        <v>1</v>
      </c>
      <c r="Q158" s="10">
        <v>1</v>
      </c>
      <c r="R158" s="10">
        <v>1</v>
      </c>
      <c r="S158" s="10">
        <v>1</v>
      </c>
      <c r="T158" s="10">
        <v>1</v>
      </c>
      <c r="U158" s="10">
        <v>1</v>
      </c>
      <c r="V158" s="10">
        <v>1</v>
      </c>
      <c r="W158" s="10">
        <v>1</v>
      </c>
      <c r="X158" s="10">
        <v>1</v>
      </c>
      <c r="Y158" s="10">
        <v>1</v>
      </c>
      <c r="Z158" s="10">
        <v>1</v>
      </c>
      <c r="AA158" s="10">
        <v>1</v>
      </c>
      <c r="AB158" s="10">
        <v>1</v>
      </c>
      <c r="AC158" s="10">
        <v>1</v>
      </c>
      <c r="AD158" s="10">
        <v>1</v>
      </c>
      <c r="AE158" s="10">
        <v>1</v>
      </c>
      <c r="AF158" s="10">
        <v>1</v>
      </c>
      <c r="AG158" s="10">
        <v>1</v>
      </c>
      <c r="AH158" s="10">
        <v>1</v>
      </c>
      <c r="AI158" s="10">
        <v>1</v>
      </c>
      <c r="AJ158" s="10">
        <v>1</v>
      </c>
      <c r="AK158" s="10">
        <v>1</v>
      </c>
      <c r="AL158" s="10">
        <v>1</v>
      </c>
      <c r="AM158" s="10">
        <v>1</v>
      </c>
      <c r="AN158" s="10">
        <v>1</v>
      </c>
      <c r="AO158" s="10">
        <v>1</v>
      </c>
    </row>
    <row r="159" spans="1:41">
      <c r="A159" s="18" t="s">
        <v>32</v>
      </c>
      <c r="B159" s="37">
        <f>Pricing!B$37</f>
        <v>1</v>
      </c>
      <c r="C159" s="37">
        <f>Pricing!C$37</f>
        <v>1</v>
      </c>
      <c r="D159" s="37">
        <f>Pricing!D$37</f>
        <v>1</v>
      </c>
      <c r="E159" s="37">
        <f>Pricing!E$37</f>
        <v>1</v>
      </c>
      <c r="F159" s="37">
        <f>Pricing!F$37</f>
        <v>1</v>
      </c>
      <c r="G159" s="37">
        <f>Pricing!G$37</f>
        <v>1</v>
      </c>
      <c r="H159" s="37">
        <f>Pricing!H$37</f>
        <v>1</v>
      </c>
      <c r="I159" s="37">
        <f>Pricing!I$37</f>
        <v>1</v>
      </c>
      <c r="J159" s="37">
        <f>Pricing!J$37</f>
        <v>1</v>
      </c>
      <c r="K159" s="37">
        <f>Pricing!K$37</f>
        <v>1</v>
      </c>
      <c r="L159" s="37">
        <f>Pricing!L$37</f>
        <v>1</v>
      </c>
      <c r="M159" s="37">
        <f>Pricing!M$37</f>
        <v>1</v>
      </c>
      <c r="N159" s="37">
        <f>Pricing!N$37</f>
        <v>1</v>
      </c>
      <c r="O159" s="37">
        <f>Pricing!O$37</f>
        <v>1</v>
      </c>
      <c r="P159" s="37">
        <f>Pricing!P$37</f>
        <v>1</v>
      </c>
      <c r="Q159" s="37">
        <f>Pricing!Q$37</f>
        <v>1</v>
      </c>
      <c r="R159" s="37">
        <f>Pricing!R$37</f>
        <v>1</v>
      </c>
      <c r="S159" s="37">
        <f>Pricing!S$37</f>
        <v>1</v>
      </c>
      <c r="T159" s="37">
        <f>Pricing!T$37</f>
        <v>1</v>
      </c>
      <c r="U159" s="37">
        <f>Pricing!U$37</f>
        <v>1</v>
      </c>
      <c r="V159" s="37">
        <f>Pricing!V$37</f>
        <v>1</v>
      </c>
      <c r="W159" s="37">
        <f>Pricing!W$37</f>
        <v>1</v>
      </c>
      <c r="X159" s="37">
        <f>Pricing!X$37</f>
        <v>1</v>
      </c>
      <c r="Y159" s="37">
        <f>Pricing!Y$37</f>
        <v>0</v>
      </c>
      <c r="Z159" s="37">
        <f>Pricing!Z$37</f>
        <v>0</v>
      </c>
      <c r="AA159" s="37">
        <f>Pricing!AA$37</f>
        <v>0</v>
      </c>
      <c r="AB159" s="37">
        <f>Pricing!AB$37</f>
        <v>0</v>
      </c>
      <c r="AC159" s="37">
        <f>Pricing!AC$37</f>
        <v>0</v>
      </c>
      <c r="AD159" s="37">
        <f>Pricing!AD$37</f>
        <v>0</v>
      </c>
      <c r="AE159" s="37">
        <f>Pricing!AE$37</f>
        <v>0</v>
      </c>
      <c r="AF159" s="37">
        <f>Pricing!AF$37</f>
        <v>0</v>
      </c>
      <c r="AG159" s="37">
        <f>Pricing!AG$37</f>
        <v>0</v>
      </c>
      <c r="AH159" s="37">
        <f>Pricing!AH$37</f>
        <v>0</v>
      </c>
      <c r="AI159" s="37">
        <f>Pricing!AI$37</f>
        <v>0</v>
      </c>
      <c r="AJ159" s="37">
        <f>Pricing!AJ$37</f>
        <v>0</v>
      </c>
      <c r="AK159" s="37">
        <f>Pricing!AK$37</f>
        <v>0</v>
      </c>
      <c r="AL159" s="37">
        <f>Pricing!AL$37</f>
        <v>0</v>
      </c>
      <c r="AM159" s="37">
        <f>Pricing!AM$37</f>
        <v>0</v>
      </c>
      <c r="AN159" s="37">
        <f>Pricing!AN$37</f>
        <v>0</v>
      </c>
      <c r="AO159" s="37">
        <f>Pricing!AO$37</f>
        <v>0</v>
      </c>
    </row>
    <row r="160" spans="1:41">
      <c r="A160" s="18" t="s">
        <v>33</v>
      </c>
      <c r="B160" s="28" t="e">
        <f>VQx!C$19</f>
        <v>#N/A</v>
      </c>
      <c r="C160" s="28" t="e">
        <f>VQx!D$19</f>
        <v>#N/A</v>
      </c>
      <c r="D160" s="28" t="e">
        <f>VQx!E$19</f>
        <v>#N/A</v>
      </c>
      <c r="E160" s="28" t="e">
        <f>VQx!F$19</f>
        <v>#N/A</v>
      </c>
      <c r="F160" s="28" t="e">
        <f>VQx!G$19</f>
        <v>#N/A</v>
      </c>
      <c r="G160" s="28" t="e">
        <f>VQx!H$19</f>
        <v>#N/A</v>
      </c>
      <c r="H160" s="28" t="e">
        <f>VQx!I$19</f>
        <v>#N/A</v>
      </c>
      <c r="I160" s="28" t="e">
        <f>VQx!J$19</f>
        <v>#N/A</v>
      </c>
      <c r="J160" s="28" t="e">
        <f>VQx!K$19</f>
        <v>#N/A</v>
      </c>
      <c r="K160" s="28" t="e">
        <f>VQx!L$19</f>
        <v>#N/A</v>
      </c>
      <c r="L160" s="28" t="e">
        <f>VQx!M$19</f>
        <v>#N/A</v>
      </c>
      <c r="M160" s="28" t="e">
        <f>VQx!N$19</f>
        <v>#N/A</v>
      </c>
      <c r="N160" s="28" t="e">
        <f>VQx!O$19</f>
        <v>#N/A</v>
      </c>
      <c r="O160" s="28" t="e">
        <f>VQx!P$19</f>
        <v>#N/A</v>
      </c>
      <c r="P160" s="28" t="e">
        <f>VQx!Q$19</f>
        <v>#N/A</v>
      </c>
      <c r="Q160" s="28" t="e">
        <f>VQx!R$19</f>
        <v>#N/A</v>
      </c>
      <c r="R160" s="28" t="e">
        <f>VQx!S$19</f>
        <v>#N/A</v>
      </c>
      <c r="S160" s="28" t="e">
        <f>VQx!T$19</f>
        <v>#N/A</v>
      </c>
      <c r="T160" s="28" t="e">
        <f>VQx!U$19</f>
        <v>#N/A</v>
      </c>
      <c r="U160" s="28" t="e">
        <f>VQx!V$19</f>
        <v>#N/A</v>
      </c>
      <c r="V160" s="28" t="e">
        <f>VQx!W$19</f>
        <v>#N/A</v>
      </c>
      <c r="W160" s="28" t="e">
        <f>VQx!X$19</f>
        <v>#N/A</v>
      </c>
      <c r="X160" s="28" t="e">
        <f>VQx!Y$19</f>
        <v>#N/A</v>
      </c>
      <c r="Y160" s="28" t="e">
        <f>VQx!Z$19</f>
        <v>#N/A</v>
      </c>
      <c r="Z160" s="28" t="e">
        <f>VQx!AA$19</f>
        <v>#N/A</v>
      </c>
      <c r="AA160" s="28" t="e">
        <f>VQx!AB$19</f>
        <v>#N/A</v>
      </c>
      <c r="AB160" s="28" t="e">
        <f>VQx!AC$19</f>
        <v>#N/A</v>
      </c>
      <c r="AC160" s="28" t="e">
        <f>VQx!AD$19</f>
        <v>#N/A</v>
      </c>
      <c r="AD160" s="28" t="e">
        <f>VQx!AE$19</f>
        <v>#N/A</v>
      </c>
      <c r="AE160" s="28" t="e">
        <f>VQx!AF$19</f>
        <v>#N/A</v>
      </c>
      <c r="AF160" s="28" t="e">
        <f>VQx!AG$19</f>
        <v>#N/A</v>
      </c>
      <c r="AG160" s="28" t="e">
        <f>VQx!AH$19</f>
        <v>#N/A</v>
      </c>
      <c r="AH160" s="28" t="e">
        <f>VQx!AI$19</f>
        <v>#N/A</v>
      </c>
      <c r="AI160" s="28" t="e">
        <f>VQx!AJ$19</f>
        <v>#N/A</v>
      </c>
      <c r="AJ160" s="28" t="e">
        <f>VQx!AK$19</f>
        <v>#N/A</v>
      </c>
      <c r="AK160" s="28" t="e">
        <f>VQx!AL$19</f>
        <v>#N/A</v>
      </c>
      <c r="AL160" s="28" t="e">
        <f>VQx!AM$19</f>
        <v>#N/A</v>
      </c>
      <c r="AM160" s="28" t="e">
        <f>VQx!AN$19</f>
        <v>#N/A</v>
      </c>
      <c r="AN160" s="28" t="e">
        <f>VQx!AO$19</f>
        <v>#N/A</v>
      </c>
      <c r="AO160" s="28" t="e">
        <f>VQx!AP$19</f>
        <v>#N/A</v>
      </c>
    </row>
    <row r="161" spans="1:41">
      <c r="A161" s="2" t="s">
        <v>34</v>
      </c>
      <c r="B161" s="38">
        <v>0.06</v>
      </c>
      <c r="C161" s="38">
        <v>0.06</v>
      </c>
      <c r="D161" s="38">
        <v>0.06</v>
      </c>
      <c r="E161" s="38">
        <v>0.06</v>
      </c>
      <c r="F161" s="38">
        <v>0.06</v>
      </c>
      <c r="G161" s="38">
        <v>0.06</v>
      </c>
      <c r="H161" s="38">
        <v>0.06</v>
      </c>
      <c r="I161" s="38">
        <v>0.06</v>
      </c>
      <c r="J161" s="38">
        <v>0.06</v>
      </c>
      <c r="K161" s="38">
        <v>0.06</v>
      </c>
      <c r="L161" s="38">
        <v>0.06</v>
      </c>
      <c r="M161" s="38">
        <v>0.06</v>
      </c>
      <c r="N161" s="38">
        <v>0.06</v>
      </c>
      <c r="O161" s="38">
        <v>0.06</v>
      </c>
      <c r="P161" s="38">
        <v>0.06</v>
      </c>
      <c r="Q161" s="38">
        <v>0.06</v>
      </c>
      <c r="R161" s="38">
        <v>0.06</v>
      </c>
      <c r="S161" s="38">
        <v>0.06</v>
      </c>
      <c r="T161" s="38">
        <v>0.06</v>
      </c>
      <c r="U161" s="38">
        <v>0.06</v>
      </c>
      <c r="V161" s="38">
        <v>0.06</v>
      </c>
      <c r="W161" s="38">
        <v>0.06</v>
      </c>
      <c r="X161" s="38">
        <v>0.06</v>
      </c>
      <c r="Y161" s="38">
        <v>0.06</v>
      </c>
      <c r="Z161" s="38">
        <v>0.06</v>
      </c>
      <c r="AA161" s="38">
        <v>0.06</v>
      </c>
      <c r="AB161" s="38">
        <v>0.06</v>
      </c>
      <c r="AC161" s="38">
        <v>0.06</v>
      </c>
      <c r="AD161" s="38">
        <v>0.06</v>
      </c>
      <c r="AE161" s="38">
        <v>0.06</v>
      </c>
      <c r="AF161" s="38">
        <v>0.06</v>
      </c>
      <c r="AG161" s="38">
        <v>0.06</v>
      </c>
      <c r="AH161" s="38">
        <v>0.06</v>
      </c>
      <c r="AI161" s="38">
        <v>0.06</v>
      </c>
      <c r="AJ161" s="38">
        <v>0.06</v>
      </c>
      <c r="AK161" s="38">
        <v>0.06</v>
      </c>
      <c r="AL161" s="38">
        <v>0.06</v>
      </c>
      <c r="AM161" s="38">
        <v>0.06</v>
      </c>
      <c r="AN161" s="38">
        <v>0.06</v>
      </c>
      <c r="AO161" s="38">
        <v>0.06</v>
      </c>
    </row>
    <row r="162" spans="1:41">
      <c r="A162" s="2" t="s">
        <v>476</v>
      </c>
      <c r="B162" s="10">
        <v>1</v>
      </c>
      <c r="C162" s="23" t="e">
        <f t="shared" ref="C162:AO162" si="133">B162*(1-B160-B161)*C159</f>
        <v>#N/A</v>
      </c>
      <c r="D162" s="23" t="e">
        <f t="shared" si="133"/>
        <v>#N/A</v>
      </c>
      <c r="E162" s="23" t="e">
        <f t="shared" si="133"/>
        <v>#N/A</v>
      </c>
      <c r="F162" s="23" t="e">
        <f t="shared" si="133"/>
        <v>#N/A</v>
      </c>
      <c r="G162" s="23" t="e">
        <f t="shared" si="133"/>
        <v>#N/A</v>
      </c>
      <c r="H162" s="23" t="e">
        <f t="shared" si="133"/>
        <v>#N/A</v>
      </c>
      <c r="I162" s="23" t="e">
        <f t="shared" si="133"/>
        <v>#N/A</v>
      </c>
      <c r="J162" s="23" t="e">
        <f t="shared" si="133"/>
        <v>#N/A</v>
      </c>
      <c r="K162" s="23" t="e">
        <f t="shared" si="133"/>
        <v>#N/A</v>
      </c>
      <c r="L162" s="23" t="e">
        <f t="shared" si="133"/>
        <v>#N/A</v>
      </c>
      <c r="M162" s="23" t="e">
        <f t="shared" si="133"/>
        <v>#N/A</v>
      </c>
      <c r="N162" s="23" t="e">
        <f t="shared" si="133"/>
        <v>#N/A</v>
      </c>
      <c r="O162" s="23" t="e">
        <f t="shared" si="133"/>
        <v>#N/A</v>
      </c>
      <c r="P162" s="23" t="e">
        <f t="shared" si="133"/>
        <v>#N/A</v>
      </c>
      <c r="Q162" s="23" t="e">
        <f t="shared" si="133"/>
        <v>#N/A</v>
      </c>
      <c r="R162" s="23" t="e">
        <f t="shared" si="133"/>
        <v>#N/A</v>
      </c>
      <c r="S162" s="23" t="e">
        <f t="shared" si="133"/>
        <v>#N/A</v>
      </c>
      <c r="T162" s="23" t="e">
        <f t="shared" si="133"/>
        <v>#N/A</v>
      </c>
      <c r="U162" s="23" t="e">
        <f t="shared" si="133"/>
        <v>#N/A</v>
      </c>
      <c r="V162" s="23" t="e">
        <f t="shared" si="133"/>
        <v>#N/A</v>
      </c>
      <c r="W162" s="23" t="e">
        <f t="shared" si="133"/>
        <v>#N/A</v>
      </c>
      <c r="X162" s="23" t="e">
        <f t="shared" si="133"/>
        <v>#N/A</v>
      </c>
      <c r="Y162" s="23" t="e">
        <f t="shared" si="133"/>
        <v>#N/A</v>
      </c>
      <c r="Z162" s="23" t="e">
        <f t="shared" si="133"/>
        <v>#N/A</v>
      </c>
      <c r="AA162" s="23" t="e">
        <f t="shared" si="133"/>
        <v>#N/A</v>
      </c>
      <c r="AB162" s="23" t="e">
        <f t="shared" si="133"/>
        <v>#N/A</v>
      </c>
      <c r="AC162" s="23" t="e">
        <f t="shared" si="133"/>
        <v>#N/A</v>
      </c>
      <c r="AD162" s="23" t="e">
        <f t="shared" si="133"/>
        <v>#N/A</v>
      </c>
      <c r="AE162" s="23" t="e">
        <f t="shared" si="133"/>
        <v>#N/A</v>
      </c>
      <c r="AF162" s="23" t="e">
        <f t="shared" si="133"/>
        <v>#N/A</v>
      </c>
      <c r="AG162" s="23" t="e">
        <f t="shared" si="133"/>
        <v>#N/A</v>
      </c>
      <c r="AH162" s="23" t="e">
        <f t="shared" si="133"/>
        <v>#N/A</v>
      </c>
      <c r="AI162" s="23" t="e">
        <f t="shared" si="133"/>
        <v>#N/A</v>
      </c>
      <c r="AJ162" s="23" t="e">
        <f t="shared" si="133"/>
        <v>#N/A</v>
      </c>
      <c r="AK162" s="23" t="e">
        <f t="shared" si="133"/>
        <v>#N/A</v>
      </c>
      <c r="AL162" s="23" t="e">
        <f t="shared" si="133"/>
        <v>#N/A</v>
      </c>
      <c r="AM162" s="23" t="e">
        <f t="shared" si="133"/>
        <v>#N/A</v>
      </c>
      <c r="AN162" s="23" t="e">
        <f t="shared" si="133"/>
        <v>#N/A</v>
      </c>
      <c r="AO162" s="23" t="e">
        <f t="shared" si="133"/>
        <v>#N/A</v>
      </c>
    </row>
    <row r="163" spans="1:41">
      <c r="A163" s="136" t="s">
        <v>478</v>
      </c>
      <c r="B163" s="295" t="e">
        <f>B16</f>
        <v>#N/A</v>
      </c>
      <c r="C163" s="295" t="e">
        <f t="shared" ref="C163:AO163" si="134">C16</f>
        <v>#N/A</v>
      </c>
      <c r="D163" s="295" t="e">
        <f t="shared" si="134"/>
        <v>#N/A</v>
      </c>
      <c r="E163" s="295" t="e">
        <f t="shared" si="134"/>
        <v>#N/A</v>
      </c>
      <c r="F163" s="295" t="e">
        <f t="shared" si="134"/>
        <v>#N/A</v>
      </c>
      <c r="G163" s="295" t="e">
        <f t="shared" si="134"/>
        <v>#N/A</v>
      </c>
      <c r="H163" s="295" t="e">
        <f t="shared" si="134"/>
        <v>#N/A</v>
      </c>
      <c r="I163" s="295" t="e">
        <f t="shared" si="134"/>
        <v>#N/A</v>
      </c>
      <c r="J163" s="295" t="e">
        <f t="shared" si="134"/>
        <v>#N/A</v>
      </c>
      <c r="K163" s="295" t="e">
        <f t="shared" si="134"/>
        <v>#N/A</v>
      </c>
      <c r="L163" s="295" t="e">
        <f t="shared" si="134"/>
        <v>#N/A</v>
      </c>
      <c r="M163" s="295" t="e">
        <f t="shared" si="134"/>
        <v>#N/A</v>
      </c>
      <c r="N163" s="295" t="e">
        <f t="shared" si="134"/>
        <v>#N/A</v>
      </c>
      <c r="O163" s="295" t="e">
        <f t="shared" si="134"/>
        <v>#N/A</v>
      </c>
      <c r="P163" s="295" t="e">
        <f t="shared" si="134"/>
        <v>#N/A</v>
      </c>
      <c r="Q163" s="295" t="e">
        <f t="shared" si="134"/>
        <v>#N/A</v>
      </c>
      <c r="R163" s="295" t="e">
        <f t="shared" si="134"/>
        <v>#N/A</v>
      </c>
      <c r="S163" s="295" t="e">
        <f t="shared" si="134"/>
        <v>#N/A</v>
      </c>
      <c r="T163" s="295" t="e">
        <f t="shared" si="134"/>
        <v>#N/A</v>
      </c>
      <c r="U163" s="295" t="e">
        <f t="shared" si="134"/>
        <v>#N/A</v>
      </c>
      <c r="V163" s="295" t="e">
        <f t="shared" si="134"/>
        <v>#N/A</v>
      </c>
      <c r="W163" s="295" t="e">
        <f t="shared" si="134"/>
        <v>#N/A</v>
      </c>
      <c r="X163" s="295" t="e">
        <f t="shared" si="134"/>
        <v>#N/A</v>
      </c>
      <c r="Y163" s="295" t="e">
        <f t="shared" si="134"/>
        <v>#N/A</v>
      </c>
      <c r="Z163" s="295" t="e">
        <f t="shared" si="134"/>
        <v>#N/A</v>
      </c>
      <c r="AA163" s="295" t="e">
        <f t="shared" si="134"/>
        <v>#N/A</v>
      </c>
      <c r="AB163" s="295" t="e">
        <f t="shared" si="134"/>
        <v>#N/A</v>
      </c>
      <c r="AC163" s="295" t="e">
        <f t="shared" si="134"/>
        <v>#N/A</v>
      </c>
      <c r="AD163" s="295" t="e">
        <f t="shared" si="134"/>
        <v>#N/A</v>
      </c>
      <c r="AE163" s="295" t="e">
        <f t="shared" si="134"/>
        <v>#N/A</v>
      </c>
      <c r="AF163" s="295" t="e">
        <f t="shared" si="134"/>
        <v>#N/A</v>
      </c>
      <c r="AG163" s="295" t="e">
        <f t="shared" si="134"/>
        <v>#N/A</v>
      </c>
      <c r="AH163" s="295" t="e">
        <f t="shared" si="134"/>
        <v>#N/A</v>
      </c>
      <c r="AI163" s="295" t="e">
        <f t="shared" si="134"/>
        <v>#N/A</v>
      </c>
      <c r="AJ163" s="295" t="e">
        <f t="shared" si="134"/>
        <v>#N/A</v>
      </c>
      <c r="AK163" s="295" t="e">
        <f t="shared" si="134"/>
        <v>#N/A</v>
      </c>
      <c r="AL163" s="295" t="e">
        <f t="shared" si="134"/>
        <v>#N/A</v>
      </c>
      <c r="AM163" s="295" t="e">
        <f t="shared" si="134"/>
        <v>#N/A</v>
      </c>
      <c r="AN163" s="295" t="e">
        <f t="shared" si="134"/>
        <v>#N/A</v>
      </c>
      <c r="AO163" s="295" t="e">
        <f t="shared" si="134"/>
        <v>#N/A</v>
      </c>
    </row>
    <row r="164" spans="1:41">
      <c r="A164" s="136" t="s">
        <v>477</v>
      </c>
      <c r="B164" s="10">
        <v>1</v>
      </c>
      <c r="C164" s="23" t="e">
        <f>B164*(1-B161-B163)*C159</f>
        <v>#N/A</v>
      </c>
      <c r="D164" s="23" t="e">
        <f t="shared" ref="D164:AO164" si="135">C164*(1-C161-C163)*D159</f>
        <v>#N/A</v>
      </c>
      <c r="E164" s="23" t="e">
        <f t="shared" si="135"/>
        <v>#N/A</v>
      </c>
      <c r="F164" s="23" t="e">
        <f t="shared" si="135"/>
        <v>#N/A</v>
      </c>
      <c r="G164" s="23" t="e">
        <f t="shared" si="135"/>
        <v>#N/A</v>
      </c>
      <c r="H164" s="23" t="e">
        <f t="shared" si="135"/>
        <v>#N/A</v>
      </c>
      <c r="I164" s="23" t="e">
        <f t="shared" si="135"/>
        <v>#N/A</v>
      </c>
      <c r="J164" s="23" t="e">
        <f t="shared" si="135"/>
        <v>#N/A</v>
      </c>
      <c r="K164" s="23" t="e">
        <f t="shared" si="135"/>
        <v>#N/A</v>
      </c>
      <c r="L164" s="23" t="e">
        <f t="shared" si="135"/>
        <v>#N/A</v>
      </c>
      <c r="M164" s="23" t="e">
        <f t="shared" si="135"/>
        <v>#N/A</v>
      </c>
      <c r="N164" s="23" t="e">
        <f t="shared" si="135"/>
        <v>#N/A</v>
      </c>
      <c r="O164" s="23" t="e">
        <f t="shared" si="135"/>
        <v>#N/A</v>
      </c>
      <c r="P164" s="23" t="e">
        <f t="shared" si="135"/>
        <v>#N/A</v>
      </c>
      <c r="Q164" s="23" t="e">
        <f t="shared" si="135"/>
        <v>#N/A</v>
      </c>
      <c r="R164" s="23" t="e">
        <f t="shared" si="135"/>
        <v>#N/A</v>
      </c>
      <c r="S164" s="23" t="e">
        <f t="shared" si="135"/>
        <v>#N/A</v>
      </c>
      <c r="T164" s="23" t="e">
        <f t="shared" si="135"/>
        <v>#N/A</v>
      </c>
      <c r="U164" s="23" t="e">
        <f t="shared" si="135"/>
        <v>#N/A</v>
      </c>
      <c r="V164" s="23" t="e">
        <f t="shared" si="135"/>
        <v>#N/A</v>
      </c>
      <c r="W164" s="23" t="e">
        <f t="shared" si="135"/>
        <v>#N/A</v>
      </c>
      <c r="X164" s="23" t="e">
        <f t="shared" si="135"/>
        <v>#N/A</v>
      </c>
      <c r="Y164" s="23" t="e">
        <f t="shared" si="135"/>
        <v>#N/A</v>
      </c>
      <c r="Z164" s="23" t="e">
        <f t="shared" si="135"/>
        <v>#N/A</v>
      </c>
      <c r="AA164" s="23" t="e">
        <f t="shared" si="135"/>
        <v>#N/A</v>
      </c>
      <c r="AB164" s="23" t="e">
        <f t="shared" si="135"/>
        <v>#N/A</v>
      </c>
      <c r="AC164" s="23" t="e">
        <f t="shared" si="135"/>
        <v>#N/A</v>
      </c>
      <c r="AD164" s="23" t="e">
        <f t="shared" si="135"/>
        <v>#N/A</v>
      </c>
      <c r="AE164" s="23" t="e">
        <f t="shared" si="135"/>
        <v>#N/A</v>
      </c>
      <c r="AF164" s="23" t="e">
        <f t="shared" si="135"/>
        <v>#N/A</v>
      </c>
      <c r="AG164" s="23" t="e">
        <f t="shared" si="135"/>
        <v>#N/A</v>
      </c>
      <c r="AH164" s="23" t="e">
        <f t="shared" si="135"/>
        <v>#N/A</v>
      </c>
      <c r="AI164" s="23" t="e">
        <f t="shared" si="135"/>
        <v>#N/A</v>
      </c>
      <c r="AJ164" s="23" t="e">
        <f t="shared" si="135"/>
        <v>#N/A</v>
      </c>
      <c r="AK164" s="23" t="e">
        <f t="shared" si="135"/>
        <v>#N/A</v>
      </c>
      <c r="AL164" s="23" t="e">
        <f t="shared" si="135"/>
        <v>#N/A</v>
      </c>
      <c r="AM164" s="23" t="e">
        <f t="shared" si="135"/>
        <v>#N/A</v>
      </c>
      <c r="AN164" s="23" t="e">
        <f t="shared" si="135"/>
        <v>#N/A</v>
      </c>
      <c r="AO164" s="23" t="e">
        <f t="shared" si="135"/>
        <v>#N/A</v>
      </c>
    </row>
    <row r="165" spans="1:41">
      <c r="A165" s="2" t="s">
        <v>15</v>
      </c>
      <c r="B165" s="10">
        <v>1</v>
      </c>
      <c r="C165" s="10">
        <f>B165*(1+Assms!$C$23)</f>
        <v>1.02</v>
      </c>
      <c r="D165" s="10">
        <f>C165*(1+Assms!$C$23)</f>
        <v>1.0404</v>
      </c>
      <c r="E165" s="10">
        <f>D165*(1+Assms!$C$23)</f>
        <v>1.0612079999999999</v>
      </c>
      <c r="F165" s="10">
        <f>E165*(1+Assms!$C$23)</f>
        <v>1.08243216</v>
      </c>
      <c r="G165" s="10">
        <f>F165*(1+Assms!$C$23)</f>
        <v>1.1040808032</v>
      </c>
      <c r="H165" s="10">
        <f>G165*(1+Assms!$C$23)</f>
        <v>1.1261624192640001</v>
      </c>
      <c r="I165" s="10">
        <f>H165*(1+Assms!$C$23)</f>
        <v>1.14868566764928</v>
      </c>
      <c r="J165" s="10">
        <f>I165*(1+Assms!$C$23)</f>
        <v>1.1716593810022657</v>
      </c>
      <c r="K165" s="10">
        <f>J165*(1+Assms!$C$23)</f>
        <v>1.1950925686223111</v>
      </c>
      <c r="L165" s="10">
        <f>K165*(1+Assms!$C$23)</f>
        <v>1.2189944199947573</v>
      </c>
      <c r="M165" s="10">
        <f>L165*(1+Assms!$C$23)</f>
        <v>1.2433743083946525</v>
      </c>
      <c r="N165" s="10">
        <f>M165*(1+Assms!$C$23)</f>
        <v>1.2682417945625455</v>
      </c>
      <c r="O165" s="10">
        <f>N165*(1+Assms!$C$23)</f>
        <v>1.2936066304537963</v>
      </c>
      <c r="P165" s="10">
        <f>O165*(1+Assms!$C$23)</f>
        <v>1.3194787630628724</v>
      </c>
      <c r="Q165" s="10">
        <f>P165*(1+Assms!$C$23)</f>
        <v>1.3458683383241299</v>
      </c>
      <c r="R165" s="10">
        <f>Q165*(1+Assms!$C$23)</f>
        <v>1.3727857050906125</v>
      </c>
      <c r="S165" s="10">
        <f>R165*(1+Assms!$C$23)</f>
        <v>1.4002414191924248</v>
      </c>
      <c r="T165" s="10">
        <f>S165*(1+Assms!$C$23)</f>
        <v>1.4282462475762734</v>
      </c>
      <c r="U165" s="10">
        <f>T165*(1+Assms!$C$23)</f>
        <v>1.4568111725277988</v>
      </c>
      <c r="V165" s="10">
        <f>U165*(1+Assms!$C$23)</f>
        <v>1.4859473959783549</v>
      </c>
      <c r="W165" s="10">
        <f>V165*(1+Assms!$C$23)</f>
        <v>1.5156663438979221</v>
      </c>
      <c r="X165" s="10">
        <f>W165*(1+Assms!$C$23)</f>
        <v>1.5459796707758806</v>
      </c>
      <c r="Y165" s="10">
        <f>X165*(1+Assms!$C$23)</f>
        <v>1.5768992641913981</v>
      </c>
      <c r="Z165" s="10">
        <f>Y165*(1+Assms!$C$23)</f>
        <v>1.6084372494752261</v>
      </c>
      <c r="AA165" s="10">
        <f>Z165*(1+Assms!$C$23)</f>
        <v>1.6406059944647307</v>
      </c>
      <c r="AB165" s="10">
        <f>AA165*(1+Assms!$C$23)</f>
        <v>1.6734181143540252</v>
      </c>
      <c r="AC165" s="10">
        <f>AB165*(1+Assms!$C$23)</f>
        <v>1.7068864766411058</v>
      </c>
      <c r="AD165" s="10">
        <f>AC165*(1+Assms!$C$23)</f>
        <v>1.7410242061739281</v>
      </c>
      <c r="AE165" s="10">
        <f>AD165*(1+Assms!$C$23)</f>
        <v>1.7758446902974065</v>
      </c>
      <c r="AF165" s="10">
        <f>AE165*(1+Assms!$C$23)</f>
        <v>1.8113615841033548</v>
      </c>
      <c r="AG165" s="10">
        <f>AF165*(1+Assms!$C$23)</f>
        <v>1.8475888157854219</v>
      </c>
      <c r="AH165" s="10">
        <f>AG165*(1+Assms!$C$23)</f>
        <v>1.8845405921011305</v>
      </c>
      <c r="AI165" s="10">
        <f>AH165*(1+Assms!$C$23)</f>
        <v>1.9222314039431532</v>
      </c>
      <c r="AJ165" s="10">
        <f>AI165*(1+Assms!$C$23)</f>
        <v>1.9606760320220162</v>
      </c>
      <c r="AK165" s="10">
        <f>AJ165*(1+Assms!$C$23)</f>
        <v>1.9998895526624565</v>
      </c>
      <c r="AL165" s="10">
        <f>AK165*(1+Assms!$C$23)</f>
        <v>2.0398873437157055</v>
      </c>
      <c r="AM165" s="10">
        <f>AL165*(1+Assms!$C$23)</f>
        <v>2.0806850905900198</v>
      </c>
      <c r="AN165" s="10">
        <f>AM165*(1+Assms!$C$23)</f>
        <v>2.1222987924018204</v>
      </c>
      <c r="AO165" s="10">
        <f>AN165*(1+Assms!$C$23)</f>
        <v>2.1647447682498568</v>
      </c>
    </row>
    <row r="166" spans="1:4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</row>
    <row r="167" spans="1:41">
      <c r="A167" s="124" t="s">
        <v>197</v>
      </c>
      <c r="B167" s="10"/>
      <c r="C167" s="23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</row>
    <row r="168" spans="1:41">
      <c r="A168" s="18" t="s">
        <v>35</v>
      </c>
      <c r="B168" s="11">
        <f>Pricing!B$39</f>
        <v>842000</v>
      </c>
      <c r="C168" s="11">
        <f>Pricing!C$39</f>
        <v>837000</v>
      </c>
      <c r="D168" s="11">
        <f>Pricing!D$39</f>
        <v>830000</v>
      </c>
      <c r="E168" s="11">
        <f>Pricing!E$39</f>
        <v>821000</v>
      </c>
      <c r="F168" s="11">
        <f>Pricing!F$39</f>
        <v>811000</v>
      </c>
      <c r="G168" s="11">
        <f>Pricing!G$39</f>
        <v>798000</v>
      </c>
      <c r="H168" s="11">
        <f>Pricing!H$39</f>
        <v>784000</v>
      </c>
      <c r="I168" s="11">
        <f>Pricing!I$39</f>
        <v>767000</v>
      </c>
      <c r="J168" s="11">
        <f>Pricing!J$39</f>
        <v>747000</v>
      </c>
      <c r="K168" s="11">
        <f>Pricing!K$39</f>
        <v>725000</v>
      </c>
      <c r="L168" s="11">
        <f>Pricing!L$39</f>
        <v>699000</v>
      </c>
      <c r="M168" s="11">
        <f>Pricing!M$39</f>
        <v>671000</v>
      </c>
      <c r="N168" s="11">
        <f>Pricing!N$39</f>
        <v>639000</v>
      </c>
      <c r="O168" s="11">
        <f>Pricing!O$39</f>
        <v>604000</v>
      </c>
      <c r="P168" s="11">
        <f>Pricing!P$39</f>
        <v>565000</v>
      </c>
      <c r="Q168" s="11">
        <f>Pricing!Q$39</f>
        <v>522000</v>
      </c>
      <c r="R168" s="11">
        <f>Pricing!R$39</f>
        <v>475000</v>
      </c>
      <c r="S168" s="11">
        <f>Pricing!S$39</f>
        <v>423000</v>
      </c>
      <c r="T168" s="11">
        <f>Pricing!T$39</f>
        <v>367000</v>
      </c>
      <c r="U168" s="11">
        <f>Pricing!U$39</f>
        <v>305000</v>
      </c>
      <c r="V168" s="11">
        <f>Pricing!V$39</f>
        <v>238000</v>
      </c>
      <c r="W168" s="11">
        <f>Pricing!W$39</f>
        <v>165000</v>
      </c>
      <c r="X168" s="11">
        <f>Pricing!X$39</f>
        <v>86000</v>
      </c>
      <c r="Y168" s="11">
        <f>Pricing!Y$39</f>
        <v>0</v>
      </c>
      <c r="Z168" s="11">
        <f>Pricing!Z$39</f>
        <v>0</v>
      </c>
      <c r="AA168" s="11">
        <f>Pricing!AA$39</f>
        <v>0</v>
      </c>
      <c r="AB168" s="11">
        <f>Pricing!AB$39</f>
        <v>0</v>
      </c>
      <c r="AC168" s="11">
        <f>Pricing!AC$39</f>
        <v>0</v>
      </c>
      <c r="AD168" s="11">
        <f>Pricing!AD$39</f>
        <v>0</v>
      </c>
      <c r="AE168" s="11">
        <f>Pricing!AE$39</f>
        <v>0</v>
      </c>
      <c r="AF168" s="11">
        <f>Pricing!AF$39</f>
        <v>0</v>
      </c>
      <c r="AG168" s="11">
        <f>Pricing!AG$39</f>
        <v>0</v>
      </c>
      <c r="AH168" s="11">
        <f>Pricing!AH$39</f>
        <v>0</v>
      </c>
      <c r="AI168" s="11">
        <f>Pricing!AI$39</f>
        <v>0</v>
      </c>
      <c r="AJ168" s="11">
        <f>Pricing!AJ$39</f>
        <v>0</v>
      </c>
      <c r="AK168" s="11">
        <f>Pricing!AK$39</f>
        <v>0</v>
      </c>
      <c r="AL168" s="11">
        <f>Pricing!AL$39</f>
        <v>0</v>
      </c>
      <c r="AM168" s="11">
        <f>Pricing!AM$39</f>
        <v>0</v>
      </c>
      <c r="AN168" s="11">
        <f>Pricing!AN$39</f>
        <v>0</v>
      </c>
      <c r="AO168" s="11">
        <f>Pricing!AO$39</f>
        <v>0</v>
      </c>
    </row>
    <row r="169" spans="1:41">
      <c r="A169" s="18" t="s">
        <v>50</v>
      </c>
      <c r="B169" s="11" t="e">
        <f>StatV!$F$2*StatV!B$17</f>
        <v>#N/A</v>
      </c>
      <c r="C169" s="11" t="e">
        <f>StatV!$F$2*StatV!C164</f>
        <v>#N/A</v>
      </c>
      <c r="D169" s="11" t="e">
        <f>StatV!$F$2*StatV!D164</f>
        <v>#N/A</v>
      </c>
      <c r="E169" s="11" t="e">
        <f>StatV!$F$2*StatV!E164</f>
        <v>#N/A</v>
      </c>
      <c r="F169" s="11" t="e">
        <f>StatV!$F$2*StatV!F164</f>
        <v>#N/A</v>
      </c>
      <c r="G169" s="11" t="e">
        <f>StatV!$F$2*StatV!G164</f>
        <v>#N/A</v>
      </c>
      <c r="H169" s="11" t="e">
        <f>StatV!$F$2*StatV!H164</f>
        <v>#N/A</v>
      </c>
      <c r="I169" s="11" t="e">
        <f>StatV!$F$2*StatV!I164</f>
        <v>#N/A</v>
      </c>
      <c r="J169" s="11" t="e">
        <f>StatV!$F$2*StatV!J164</f>
        <v>#N/A</v>
      </c>
      <c r="K169" s="11" t="e">
        <f>StatV!$F$2*StatV!K164</f>
        <v>#N/A</v>
      </c>
      <c r="L169" s="11" t="e">
        <f>StatV!$F$2*StatV!L164</f>
        <v>#N/A</v>
      </c>
      <c r="M169" s="11" t="e">
        <f>StatV!$F$2*StatV!M164</f>
        <v>#N/A</v>
      </c>
      <c r="N169" s="11" t="e">
        <f>StatV!$F$2*StatV!N164</f>
        <v>#N/A</v>
      </c>
      <c r="O169" s="11" t="e">
        <f>StatV!$F$2*StatV!O164</f>
        <v>#N/A</v>
      </c>
      <c r="P169" s="11" t="e">
        <f>StatV!$F$2*StatV!P164</f>
        <v>#N/A</v>
      </c>
      <c r="Q169" s="11" t="e">
        <f>StatV!$F$2*StatV!Q164</f>
        <v>#N/A</v>
      </c>
      <c r="R169" s="11" t="e">
        <f>StatV!$F$2*StatV!R164</f>
        <v>#N/A</v>
      </c>
      <c r="S169" s="11" t="e">
        <f>StatV!$F$2*StatV!S164</f>
        <v>#N/A</v>
      </c>
      <c r="T169" s="11" t="e">
        <f>StatV!$F$2*StatV!T164</f>
        <v>#N/A</v>
      </c>
      <c r="U169" s="11" t="e">
        <f>StatV!$F$2*StatV!U164</f>
        <v>#N/A</v>
      </c>
      <c r="V169" s="11" t="e">
        <f>StatV!$F$2*StatV!V164</f>
        <v>#N/A</v>
      </c>
      <c r="W169" s="11" t="e">
        <f>StatV!$F$2*StatV!W164</f>
        <v>#N/A</v>
      </c>
      <c r="X169" s="11" t="e">
        <f>StatV!$F$2*StatV!X164</f>
        <v>#N/A</v>
      </c>
      <c r="Y169" s="11" t="e">
        <f>StatV!$F$2*StatV!Y164</f>
        <v>#N/A</v>
      </c>
      <c r="Z169" s="11" t="e">
        <f>StatV!$F$2*StatV!Z164</f>
        <v>#N/A</v>
      </c>
      <c r="AA169" s="11" t="e">
        <f>StatV!$F$2*StatV!AA164</f>
        <v>#N/A</v>
      </c>
      <c r="AB169" s="11" t="e">
        <f>StatV!$F$2*StatV!AB164</f>
        <v>#N/A</v>
      </c>
      <c r="AC169" s="11" t="e">
        <f>StatV!$F$2*StatV!AC164</f>
        <v>#N/A</v>
      </c>
      <c r="AD169" s="11" t="e">
        <f>StatV!$F$2*StatV!AD164</f>
        <v>#N/A</v>
      </c>
      <c r="AE169" s="11" t="e">
        <f>StatV!$F$2*StatV!AE164</f>
        <v>#N/A</v>
      </c>
      <c r="AF169" s="11" t="e">
        <f>StatV!$F$2*StatV!AF164</f>
        <v>#N/A</v>
      </c>
      <c r="AG169" s="11" t="e">
        <f>StatV!$F$2*StatV!AG164</f>
        <v>#N/A</v>
      </c>
      <c r="AH169" s="11" t="e">
        <f>StatV!$F$2*StatV!AH164</f>
        <v>#N/A</v>
      </c>
      <c r="AI169" s="11" t="e">
        <f>StatV!$F$2*StatV!AI164</f>
        <v>#N/A</v>
      </c>
      <c r="AJ169" s="11" t="e">
        <f>StatV!$F$2*StatV!AJ164</f>
        <v>#N/A</v>
      </c>
      <c r="AK169" s="11" t="e">
        <f>StatV!$F$2*StatV!AK164</f>
        <v>#N/A</v>
      </c>
      <c r="AL169" s="11" t="e">
        <f>StatV!$F$2*StatV!AL164</f>
        <v>#N/A</v>
      </c>
      <c r="AM169" s="11" t="e">
        <f>StatV!$F$2*StatV!AM164</f>
        <v>#N/A</v>
      </c>
      <c r="AN169" s="11" t="e">
        <f>StatV!$F$2*StatV!AN164</f>
        <v>#N/A</v>
      </c>
      <c r="AO169" s="11" t="e">
        <f>StatV!$F$2*StatV!AO164</f>
        <v>#N/A</v>
      </c>
    </row>
    <row r="170" spans="1:41">
      <c r="A170" s="2" t="s">
        <v>97</v>
      </c>
      <c r="B170" s="76" t="e">
        <f>(B169-B162*Assms!$C$31)*Assms!$C$12+(Assms!$C$13*B169)</f>
        <v>#N/A</v>
      </c>
      <c r="C170" s="76" t="e">
        <f>(C169-C162*Assms!$C$31)*Assms!$C$17+(C169*(Assms!$C$16+Assms!$C$18))</f>
        <v>#N/A</v>
      </c>
      <c r="D170" s="76" t="e">
        <f>(D169-D162*Assms!$C$31)*Assms!$C$17+(D169*(Assms!$C$16+Assms!$C$18))</f>
        <v>#N/A</v>
      </c>
      <c r="E170" s="76" t="e">
        <f>(E169-E162*Assms!$C$31)*Assms!$C$17+(E169*(Assms!$C$16+Assms!$C$18))</f>
        <v>#N/A</v>
      </c>
      <c r="F170" s="76" t="e">
        <f>(F169-F162*Assms!$C$31)*Assms!$C$17+(F169*(Assms!$C$16+Assms!$C$18))</f>
        <v>#N/A</v>
      </c>
      <c r="G170" s="76" t="e">
        <f>(G169-G162*Assms!$C$31)*Assms!$C$17+(G169*(Assms!$C$16+Assms!$C$18))</f>
        <v>#N/A</v>
      </c>
      <c r="H170" s="76" t="e">
        <f>(H169-H162*Assms!$C$31)*Assms!$C$17+(H169*(Assms!$C$16+Assms!$C$18))</f>
        <v>#N/A</v>
      </c>
      <c r="I170" s="76" t="e">
        <f>(I169-I162*Assms!$C$31)*Assms!$C$17+(I169*(Assms!$C$16+Assms!$C$18))</f>
        <v>#N/A</v>
      </c>
      <c r="J170" s="76" t="e">
        <f>(J169-J162*Assms!$C$31)*Assms!$C$17+(J169*(Assms!$C$16+Assms!$C$18))</f>
        <v>#N/A</v>
      </c>
      <c r="K170" s="76" t="e">
        <f>(K169-K162*Assms!$C$31)*Assms!$C$17+(K169*(Assms!$C$16+Assms!$C$18))</f>
        <v>#N/A</v>
      </c>
      <c r="L170" s="76" t="e">
        <f>(L169-L162*Assms!$C$31)*Assms!$C$17+(L169*(Assms!$C$16+Assms!$C$18))</f>
        <v>#N/A</v>
      </c>
      <c r="M170" s="76" t="e">
        <f>(M169-M162*Assms!$C$31)*Assms!$C$17+(M169*(Assms!$C$16+Assms!$C$18))</f>
        <v>#N/A</v>
      </c>
      <c r="N170" s="76" t="e">
        <f>(N169-N162*Assms!$C$31)*Assms!$C$17+(N169*(Assms!$C$16+Assms!$C$18))</f>
        <v>#N/A</v>
      </c>
      <c r="O170" s="76" t="e">
        <f>(O169-O162*Assms!$C$31)*Assms!$C$17+(O169*(Assms!$C$16+Assms!$C$18))</f>
        <v>#N/A</v>
      </c>
      <c r="P170" s="76" t="e">
        <f>(P169-P162*Assms!$C$31)*Assms!$C$17+(P169*(Assms!$C$16+Assms!$C$18))</f>
        <v>#N/A</v>
      </c>
      <c r="Q170" s="76" t="e">
        <f>(Q169-Q162*Assms!$C$31)*Assms!$C$17+(Q169*(Assms!$C$16+Assms!$C$18))</f>
        <v>#N/A</v>
      </c>
      <c r="R170" s="76" t="e">
        <f>(R169-R162*Assms!$C$31)*Assms!$C$17+(R169*(Assms!$C$16+Assms!$C$18))</f>
        <v>#N/A</v>
      </c>
      <c r="S170" s="76" t="e">
        <f>(S169-S162*Assms!$C$31)*Assms!$C$17+(S169*(Assms!$C$16+Assms!$C$18))</f>
        <v>#N/A</v>
      </c>
      <c r="T170" s="76" t="e">
        <f>(T169-T162*Assms!$C$31)*Assms!$C$17+(T169*(Assms!$C$16+Assms!$C$18))</f>
        <v>#N/A</v>
      </c>
      <c r="U170" s="76" t="e">
        <f>(U169-U162*Assms!$C$31)*Assms!$C$17+(U169*(Assms!$C$16+Assms!$C$18))</f>
        <v>#N/A</v>
      </c>
      <c r="V170" s="76" t="e">
        <f>(V169-V162*Assms!$C$31)*Assms!$C$17+(V169*(Assms!$C$16+Assms!$C$18))</f>
        <v>#N/A</v>
      </c>
      <c r="W170" s="76" t="e">
        <f>(W169-W162*Assms!$C$31)*Assms!$C$17+(W169*(Assms!$C$16+Assms!$C$18))</f>
        <v>#N/A</v>
      </c>
      <c r="X170" s="76" t="e">
        <f>(X169-X162*Assms!$C$31)*Assms!$C$17+(X169*(Assms!$C$16+Assms!$C$18))</f>
        <v>#N/A</v>
      </c>
      <c r="Y170" s="76" t="e">
        <f>(Y169-Y162*Assms!$C$31)*Assms!$C$17+(Y169*(Assms!$C$16+Assms!$C$18))</f>
        <v>#N/A</v>
      </c>
      <c r="Z170" s="76" t="e">
        <f>(Z169-Z162*Assms!$C$31)*Assms!$C$17+(Z169*(Assms!$C$16+Assms!$C$18))</f>
        <v>#N/A</v>
      </c>
      <c r="AA170" s="76" t="e">
        <f>(AA169-AA162*Assms!$C$31)*Assms!$C$17+(AA169*(Assms!$C$16+Assms!$C$18))</f>
        <v>#N/A</v>
      </c>
      <c r="AB170" s="76" t="e">
        <f>(AB169-AB162*Assms!$C$31)*Assms!$C$17+(AB169*(Assms!$C$16+Assms!$C$18))</f>
        <v>#N/A</v>
      </c>
      <c r="AC170" s="76" t="e">
        <f>(AC169-AC162*Assms!$C$31)*Assms!$C$17+(AC169*(Assms!$C$16+Assms!$C$18))</f>
        <v>#N/A</v>
      </c>
      <c r="AD170" s="76" t="e">
        <f>(AD169-AD162*Assms!$C$31)*Assms!$C$17+(AD169*(Assms!$C$16+Assms!$C$18))</f>
        <v>#N/A</v>
      </c>
      <c r="AE170" s="76" t="e">
        <f>(AE169-AE162*Assms!$C$31)*Assms!$C$17+(AE169*(Assms!$C$16+Assms!$C$18))</f>
        <v>#N/A</v>
      </c>
      <c r="AF170" s="76" t="e">
        <f>(AF169-AF162*Assms!$C$31)*Assms!$C$17+(AF169*(Assms!$C$16+Assms!$C$18))</f>
        <v>#N/A</v>
      </c>
      <c r="AG170" s="76" t="e">
        <f>(AG169-AG162*Assms!$C$31)*Assms!$C$17+(AG169*(Assms!$C$16+Assms!$C$18))</f>
        <v>#N/A</v>
      </c>
      <c r="AH170" s="76" t="e">
        <f>(AH169-AH162*Assms!$C$31)*Assms!$C$17+(AH169*(Assms!$C$16+Assms!$C$18))</f>
        <v>#N/A</v>
      </c>
      <c r="AI170" s="76" t="e">
        <f>(AI169-AI162*Assms!$C$31)*Assms!$C$17+(AI169*(Assms!$C$16+Assms!$C$18))</f>
        <v>#N/A</v>
      </c>
      <c r="AJ170" s="76" t="e">
        <f>(AJ169-AJ162*Assms!$C$31)*Assms!$C$17+(AJ169*(Assms!$C$16+Assms!$C$18))</f>
        <v>#N/A</v>
      </c>
      <c r="AK170" s="76" t="e">
        <f>(AK169-AK162*Assms!$C$31)*Assms!$C$17+(AK169*(Assms!$C$16+Assms!$C$18))</f>
        <v>#N/A</v>
      </c>
      <c r="AL170" s="76" t="e">
        <f>(AL169-AL162*Assms!$C$31)*Assms!$C$17+(AL169*(Assms!$C$16+Assms!$C$18))</f>
        <v>#N/A</v>
      </c>
      <c r="AM170" s="76" t="e">
        <f>(AM169-AM162*Assms!$C$31)*Assms!$C$17+(AM169*(Assms!$C$16+Assms!$C$18))</f>
        <v>#N/A</v>
      </c>
      <c r="AN170" s="76" t="e">
        <f>(AN169-AN162*Assms!$C$31)*Assms!$C$17+(AN169*(Assms!$C$16+Assms!$C$18))</f>
        <v>#N/A</v>
      </c>
      <c r="AO170" s="76" t="e">
        <f>(AO169-AO162*Assms!$C$31)*Assms!$C$17+(AO169*(Assms!$C$16+Assms!$C$18))</f>
        <v>#N/A</v>
      </c>
    </row>
    <row r="171" spans="1:41">
      <c r="A171" s="2" t="s">
        <v>96</v>
      </c>
      <c r="B171" s="76">
        <f>Assms!$C$21+Assms!$C$22</f>
        <v>150</v>
      </c>
      <c r="C171" s="76" t="e">
        <f>IF(C168&gt;0,Assms!$C$22*C165*C162,0)</f>
        <v>#N/A</v>
      </c>
      <c r="D171" s="76" t="e">
        <f>IF(D168&gt;0,Assms!$C$22*D165*D162,0)</f>
        <v>#N/A</v>
      </c>
      <c r="E171" s="76" t="e">
        <f>IF(E168&gt;0,Assms!$C$22*E165*E162,0)</f>
        <v>#N/A</v>
      </c>
      <c r="F171" s="76" t="e">
        <f>IF(F168&gt;0,Assms!$C$22*F165*F162,0)</f>
        <v>#N/A</v>
      </c>
      <c r="G171" s="76" t="e">
        <f>IF(G168&gt;0,Assms!$C$22*G165*G162,0)</f>
        <v>#N/A</v>
      </c>
      <c r="H171" s="76" t="e">
        <f>IF(H168&gt;0,Assms!$C$22*H165*H162,0)</f>
        <v>#N/A</v>
      </c>
      <c r="I171" s="76" t="e">
        <f>IF(I168&gt;0,Assms!$C$22*I165*I162,0)</f>
        <v>#N/A</v>
      </c>
      <c r="J171" s="76" t="e">
        <f>IF(J168&gt;0,Assms!$C$22*J165*J162,0)</f>
        <v>#N/A</v>
      </c>
      <c r="K171" s="76" t="e">
        <f>IF(K168&gt;0,Assms!$C$22*K165*K162,0)</f>
        <v>#N/A</v>
      </c>
      <c r="L171" s="76" t="e">
        <f>IF(L168&gt;0,Assms!$C$22*L165*L162,0)</f>
        <v>#N/A</v>
      </c>
      <c r="M171" s="76" t="e">
        <f>IF(M168&gt;0,Assms!$C$22*M165*M162,0)</f>
        <v>#N/A</v>
      </c>
      <c r="N171" s="76" t="e">
        <f>IF(N168&gt;0,Assms!$C$22*N165*N162,0)</f>
        <v>#N/A</v>
      </c>
      <c r="O171" s="76" t="e">
        <f>IF(O168&gt;0,Assms!$C$22*O165*O162,0)</f>
        <v>#N/A</v>
      </c>
      <c r="P171" s="76" t="e">
        <f>IF(P168&gt;0,Assms!$C$22*P165*P162,0)</f>
        <v>#N/A</v>
      </c>
      <c r="Q171" s="76" t="e">
        <f>IF(Q168&gt;0,Assms!$C$22*Q165*Q162,0)</f>
        <v>#N/A</v>
      </c>
      <c r="R171" s="76" t="e">
        <f>IF(R168&gt;0,Assms!$C$22*R165*R162,0)</f>
        <v>#N/A</v>
      </c>
      <c r="S171" s="76" t="e">
        <f>IF(S168&gt;0,Assms!$C$22*S165*S162,0)</f>
        <v>#N/A</v>
      </c>
      <c r="T171" s="76" t="e">
        <f>IF(T168&gt;0,Assms!$C$22*T165*T162,0)</f>
        <v>#N/A</v>
      </c>
      <c r="U171" s="76" t="e">
        <f>IF(U168&gt;0,Assms!$C$22*U165*U162,0)</f>
        <v>#N/A</v>
      </c>
      <c r="V171" s="76" t="e">
        <f>IF(V168&gt;0,Assms!$C$22*V165*V162,0)</f>
        <v>#N/A</v>
      </c>
      <c r="W171" s="76" t="e">
        <f>IF(W168&gt;0,Assms!$C$22*W165*W162,0)</f>
        <v>#N/A</v>
      </c>
      <c r="X171" s="76" t="e">
        <f>IF(X168&gt;0,Assms!$C$22*X165*X162,0)</f>
        <v>#N/A</v>
      </c>
      <c r="Y171" s="76">
        <f>IF(Y168&gt;0,Assms!$C$22*Y165*Y162,0)</f>
        <v>0</v>
      </c>
      <c r="Z171" s="76">
        <f>IF(Z168&gt;0,Assms!$C$22*Z165*Z162,0)</f>
        <v>0</v>
      </c>
      <c r="AA171" s="76">
        <f>IF(AA168&gt;0,Assms!$C$22*AA165*AA162,0)</f>
        <v>0</v>
      </c>
      <c r="AB171" s="76">
        <f>IF(AB168&gt;0,Assms!$C$22*AB165*AB162,0)</f>
        <v>0</v>
      </c>
      <c r="AC171" s="76">
        <f>IF(AC168&gt;0,Assms!$C$22*AC165*AC162,0)</f>
        <v>0</v>
      </c>
      <c r="AD171" s="76">
        <f>IF(AD168&gt;0,Assms!$C$22*AD165*AD162,0)</f>
        <v>0</v>
      </c>
      <c r="AE171" s="76">
        <f>IF(AE168&gt;0,Assms!$C$22*AE165*AE162,0)</f>
        <v>0</v>
      </c>
      <c r="AF171" s="76">
        <f>IF(AF168&gt;0,Assms!$C$22*AF165*AF162,0)</f>
        <v>0</v>
      </c>
      <c r="AG171" s="76">
        <f>IF(AG168&gt;0,Assms!$C$22*AG165*AG162,0)</f>
        <v>0</v>
      </c>
      <c r="AH171" s="76">
        <f>IF(AH168&gt;0,Assms!$C$22*AH165*AH162,0)</f>
        <v>0</v>
      </c>
      <c r="AI171" s="76">
        <f>IF(AI168&gt;0,Assms!$C$22*AI165*AI162,0)</f>
        <v>0</v>
      </c>
      <c r="AJ171" s="76">
        <f>IF(AJ168&gt;0,Assms!$C$22*AJ165*AJ162,0)</f>
        <v>0</v>
      </c>
      <c r="AK171" s="76">
        <f>IF(AK168&gt;0,Assms!$C$22*AK165*AK162,0)</f>
        <v>0</v>
      </c>
      <c r="AL171" s="76">
        <f>IF(AL168&gt;0,Assms!$C$22*AL165*AL162,0)</f>
        <v>0</v>
      </c>
      <c r="AM171" s="76">
        <f>IF(AM168&gt;0,Assms!$C$22*AM165*AM162,0)</f>
        <v>0</v>
      </c>
      <c r="AN171" s="76">
        <f>IF(AN168&gt;0,Assms!$C$22*AN165*AN162,0)</f>
        <v>0</v>
      </c>
      <c r="AO171" s="76">
        <f>IF(AO168&gt;0,Assms!$C$22*AO165*AO162,0)</f>
        <v>0</v>
      </c>
    </row>
    <row r="172" spans="1:41">
      <c r="A172" s="18" t="s">
        <v>479</v>
      </c>
      <c r="B172" s="11" t="e">
        <f>B168*B163*B164</f>
        <v>#N/A</v>
      </c>
      <c r="C172" s="11" t="e">
        <f t="shared" ref="C172:AO172" si="136">C168*C163*C164</f>
        <v>#N/A</v>
      </c>
      <c r="D172" s="11" t="e">
        <f t="shared" si="136"/>
        <v>#N/A</v>
      </c>
      <c r="E172" s="11" t="e">
        <f t="shared" si="136"/>
        <v>#N/A</v>
      </c>
      <c r="F172" s="11" t="e">
        <f t="shared" si="136"/>
        <v>#N/A</v>
      </c>
      <c r="G172" s="11" t="e">
        <f t="shared" si="136"/>
        <v>#N/A</v>
      </c>
      <c r="H172" s="11" t="e">
        <f t="shared" si="136"/>
        <v>#N/A</v>
      </c>
      <c r="I172" s="11" t="e">
        <f t="shared" si="136"/>
        <v>#N/A</v>
      </c>
      <c r="J172" s="11" t="e">
        <f t="shared" si="136"/>
        <v>#N/A</v>
      </c>
      <c r="K172" s="11" t="e">
        <f t="shared" si="136"/>
        <v>#N/A</v>
      </c>
      <c r="L172" s="11" t="e">
        <f t="shared" si="136"/>
        <v>#N/A</v>
      </c>
      <c r="M172" s="11" t="e">
        <f t="shared" si="136"/>
        <v>#N/A</v>
      </c>
      <c r="N172" s="11" t="e">
        <f t="shared" si="136"/>
        <v>#N/A</v>
      </c>
      <c r="O172" s="11" t="e">
        <f t="shared" si="136"/>
        <v>#N/A</v>
      </c>
      <c r="P172" s="11" t="e">
        <f t="shared" si="136"/>
        <v>#N/A</v>
      </c>
      <c r="Q172" s="11" t="e">
        <f t="shared" si="136"/>
        <v>#N/A</v>
      </c>
      <c r="R172" s="11" t="e">
        <f t="shared" si="136"/>
        <v>#N/A</v>
      </c>
      <c r="S172" s="11" t="e">
        <f t="shared" si="136"/>
        <v>#N/A</v>
      </c>
      <c r="T172" s="11" t="e">
        <f t="shared" si="136"/>
        <v>#N/A</v>
      </c>
      <c r="U172" s="11" t="e">
        <f t="shared" si="136"/>
        <v>#N/A</v>
      </c>
      <c r="V172" s="11" t="e">
        <f t="shared" si="136"/>
        <v>#N/A</v>
      </c>
      <c r="W172" s="11" t="e">
        <f t="shared" si="136"/>
        <v>#N/A</v>
      </c>
      <c r="X172" s="11" t="e">
        <f t="shared" si="136"/>
        <v>#N/A</v>
      </c>
      <c r="Y172" s="11" t="e">
        <f t="shared" si="136"/>
        <v>#N/A</v>
      </c>
      <c r="Z172" s="11" t="e">
        <f t="shared" si="136"/>
        <v>#N/A</v>
      </c>
      <c r="AA172" s="11" t="e">
        <f t="shared" si="136"/>
        <v>#N/A</v>
      </c>
      <c r="AB172" s="11" t="e">
        <f t="shared" si="136"/>
        <v>#N/A</v>
      </c>
      <c r="AC172" s="11" t="e">
        <f t="shared" si="136"/>
        <v>#N/A</v>
      </c>
      <c r="AD172" s="11" t="e">
        <f t="shared" si="136"/>
        <v>#N/A</v>
      </c>
      <c r="AE172" s="11" t="e">
        <f t="shared" si="136"/>
        <v>#N/A</v>
      </c>
      <c r="AF172" s="11" t="e">
        <f t="shared" si="136"/>
        <v>#N/A</v>
      </c>
      <c r="AG172" s="11" t="e">
        <f t="shared" si="136"/>
        <v>#N/A</v>
      </c>
      <c r="AH172" s="11" t="e">
        <f t="shared" si="136"/>
        <v>#N/A</v>
      </c>
      <c r="AI172" s="11" t="e">
        <f t="shared" si="136"/>
        <v>#N/A</v>
      </c>
      <c r="AJ172" s="11" t="e">
        <f t="shared" si="136"/>
        <v>#N/A</v>
      </c>
      <c r="AK172" s="11" t="e">
        <f t="shared" si="136"/>
        <v>#N/A</v>
      </c>
      <c r="AL172" s="11" t="e">
        <f t="shared" si="136"/>
        <v>#N/A</v>
      </c>
      <c r="AM172" s="11" t="e">
        <f t="shared" si="136"/>
        <v>#N/A</v>
      </c>
      <c r="AN172" s="11" t="e">
        <f t="shared" si="136"/>
        <v>#N/A</v>
      </c>
      <c r="AO172" s="11" t="e">
        <f t="shared" si="136"/>
        <v>#N/A</v>
      </c>
    </row>
    <row r="173" spans="1:41">
      <c r="A173" s="18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</row>
    <row r="174" spans="1:41">
      <c r="A174" s="18" t="s">
        <v>36</v>
      </c>
      <c r="B174" s="17" t="e">
        <f t="shared" ref="B174:AO174" si="137">$F$2*B158*B159</f>
        <v>#N/A</v>
      </c>
      <c r="C174" s="11" t="e">
        <f t="shared" si="137"/>
        <v>#N/A</v>
      </c>
      <c r="D174" s="11" t="e">
        <f t="shared" si="137"/>
        <v>#N/A</v>
      </c>
      <c r="E174" s="11" t="e">
        <f t="shared" si="137"/>
        <v>#N/A</v>
      </c>
      <c r="F174" s="11" t="e">
        <f t="shared" si="137"/>
        <v>#N/A</v>
      </c>
      <c r="G174" s="11" t="e">
        <f t="shared" si="137"/>
        <v>#N/A</v>
      </c>
      <c r="H174" s="11" t="e">
        <f t="shared" si="137"/>
        <v>#N/A</v>
      </c>
      <c r="I174" s="11" t="e">
        <f t="shared" si="137"/>
        <v>#N/A</v>
      </c>
      <c r="J174" s="11" t="e">
        <f t="shared" si="137"/>
        <v>#N/A</v>
      </c>
      <c r="K174" s="11" t="e">
        <f t="shared" si="137"/>
        <v>#N/A</v>
      </c>
      <c r="L174" s="11" t="e">
        <f t="shared" si="137"/>
        <v>#N/A</v>
      </c>
      <c r="M174" s="11" t="e">
        <f t="shared" si="137"/>
        <v>#N/A</v>
      </c>
      <c r="N174" s="11" t="e">
        <f t="shared" si="137"/>
        <v>#N/A</v>
      </c>
      <c r="O174" s="11" t="e">
        <f t="shared" si="137"/>
        <v>#N/A</v>
      </c>
      <c r="P174" s="11" t="e">
        <f t="shared" si="137"/>
        <v>#N/A</v>
      </c>
      <c r="Q174" s="11" t="e">
        <f t="shared" si="137"/>
        <v>#N/A</v>
      </c>
      <c r="R174" s="11" t="e">
        <f t="shared" si="137"/>
        <v>#N/A</v>
      </c>
      <c r="S174" s="11" t="e">
        <f t="shared" si="137"/>
        <v>#N/A</v>
      </c>
      <c r="T174" s="11" t="e">
        <f t="shared" si="137"/>
        <v>#N/A</v>
      </c>
      <c r="U174" s="11" t="e">
        <f t="shared" si="137"/>
        <v>#N/A</v>
      </c>
      <c r="V174" s="11" t="e">
        <f t="shared" si="137"/>
        <v>#N/A</v>
      </c>
      <c r="W174" s="11" t="e">
        <f t="shared" si="137"/>
        <v>#N/A</v>
      </c>
      <c r="X174" s="11" t="e">
        <f t="shared" si="137"/>
        <v>#N/A</v>
      </c>
      <c r="Y174" s="11" t="e">
        <f t="shared" si="137"/>
        <v>#N/A</v>
      </c>
      <c r="Z174" s="11" t="e">
        <f t="shared" si="137"/>
        <v>#N/A</v>
      </c>
      <c r="AA174" s="11" t="e">
        <f t="shared" si="137"/>
        <v>#N/A</v>
      </c>
      <c r="AB174" s="11" t="e">
        <f t="shared" si="137"/>
        <v>#N/A</v>
      </c>
      <c r="AC174" s="11" t="e">
        <f t="shared" si="137"/>
        <v>#N/A</v>
      </c>
      <c r="AD174" s="11" t="e">
        <f t="shared" si="137"/>
        <v>#N/A</v>
      </c>
      <c r="AE174" s="11" t="e">
        <f t="shared" si="137"/>
        <v>#N/A</v>
      </c>
      <c r="AF174" s="11" t="e">
        <f t="shared" si="137"/>
        <v>#N/A</v>
      </c>
      <c r="AG174" s="11" t="e">
        <f t="shared" si="137"/>
        <v>#N/A</v>
      </c>
      <c r="AH174" s="11" t="e">
        <f t="shared" si="137"/>
        <v>#N/A</v>
      </c>
      <c r="AI174" s="11" t="e">
        <f t="shared" si="137"/>
        <v>#N/A</v>
      </c>
      <c r="AJ174" s="11" t="e">
        <f t="shared" si="137"/>
        <v>#N/A</v>
      </c>
      <c r="AK174" s="11" t="e">
        <f t="shared" si="137"/>
        <v>#N/A</v>
      </c>
      <c r="AL174" s="11" t="e">
        <f t="shared" si="137"/>
        <v>#N/A</v>
      </c>
      <c r="AM174" s="11" t="e">
        <f t="shared" si="137"/>
        <v>#N/A</v>
      </c>
      <c r="AN174" s="11" t="e">
        <f t="shared" si="137"/>
        <v>#N/A</v>
      </c>
      <c r="AO174" s="11" t="e">
        <f t="shared" si="137"/>
        <v>#N/A</v>
      </c>
    </row>
    <row r="175" spans="1:41">
      <c r="A175" s="2" t="s">
        <v>100</v>
      </c>
      <c r="B175" s="17" t="e">
        <f t="shared" ref="B175:AO175" si="138">B174*B162</f>
        <v>#N/A</v>
      </c>
      <c r="C175" s="11" t="e">
        <f t="shared" si="138"/>
        <v>#N/A</v>
      </c>
      <c r="D175" s="11" t="e">
        <f t="shared" si="138"/>
        <v>#N/A</v>
      </c>
      <c r="E175" s="11" t="e">
        <f t="shared" si="138"/>
        <v>#N/A</v>
      </c>
      <c r="F175" s="11" t="e">
        <f t="shared" si="138"/>
        <v>#N/A</v>
      </c>
      <c r="G175" s="11" t="e">
        <f t="shared" si="138"/>
        <v>#N/A</v>
      </c>
      <c r="H175" s="11" t="e">
        <f t="shared" si="138"/>
        <v>#N/A</v>
      </c>
      <c r="I175" s="11" t="e">
        <f t="shared" si="138"/>
        <v>#N/A</v>
      </c>
      <c r="J175" s="11" t="e">
        <f t="shared" si="138"/>
        <v>#N/A</v>
      </c>
      <c r="K175" s="11" t="e">
        <f t="shared" si="138"/>
        <v>#N/A</v>
      </c>
      <c r="L175" s="11" t="e">
        <f t="shared" si="138"/>
        <v>#N/A</v>
      </c>
      <c r="M175" s="11" t="e">
        <f t="shared" si="138"/>
        <v>#N/A</v>
      </c>
      <c r="N175" s="11" t="e">
        <f t="shared" si="138"/>
        <v>#N/A</v>
      </c>
      <c r="O175" s="11" t="e">
        <f t="shared" si="138"/>
        <v>#N/A</v>
      </c>
      <c r="P175" s="11" t="e">
        <f t="shared" si="138"/>
        <v>#N/A</v>
      </c>
      <c r="Q175" s="11" t="e">
        <f t="shared" si="138"/>
        <v>#N/A</v>
      </c>
      <c r="R175" s="11" t="e">
        <f t="shared" si="138"/>
        <v>#N/A</v>
      </c>
      <c r="S175" s="11" t="e">
        <f t="shared" si="138"/>
        <v>#N/A</v>
      </c>
      <c r="T175" s="11" t="e">
        <f t="shared" si="138"/>
        <v>#N/A</v>
      </c>
      <c r="U175" s="11" t="e">
        <f t="shared" si="138"/>
        <v>#N/A</v>
      </c>
      <c r="V175" s="11" t="e">
        <f t="shared" si="138"/>
        <v>#N/A</v>
      </c>
      <c r="W175" s="11" t="e">
        <f t="shared" si="138"/>
        <v>#N/A</v>
      </c>
      <c r="X175" s="11" t="e">
        <f t="shared" si="138"/>
        <v>#N/A</v>
      </c>
      <c r="Y175" s="11" t="e">
        <f t="shared" si="138"/>
        <v>#N/A</v>
      </c>
      <c r="Z175" s="11" t="e">
        <f t="shared" si="138"/>
        <v>#N/A</v>
      </c>
      <c r="AA175" s="11" t="e">
        <f t="shared" si="138"/>
        <v>#N/A</v>
      </c>
      <c r="AB175" s="11" t="e">
        <f t="shared" si="138"/>
        <v>#N/A</v>
      </c>
      <c r="AC175" s="11" t="e">
        <f t="shared" si="138"/>
        <v>#N/A</v>
      </c>
      <c r="AD175" s="11" t="e">
        <f t="shared" si="138"/>
        <v>#N/A</v>
      </c>
      <c r="AE175" s="11" t="e">
        <f t="shared" si="138"/>
        <v>#N/A</v>
      </c>
      <c r="AF175" s="11" t="e">
        <f t="shared" si="138"/>
        <v>#N/A</v>
      </c>
      <c r="AG175" s="11" t="e">
        <f t="shared" si="138"/>
        <v>#N/A</v>
      </c>
      <c r="AH175" s="11" t="e">
        <f t="shared" si="138"/>
        <v>#N/A</v>
      </c>
      <c r="AI175" s="11" t="e">
        <f t="shared" si="138"/>
        <v>#N/A</v>
      </c>
      <c r="AJ175" s="11" t="e">
        <f t="shared" si="138"/>
        <v>#N/A</v>
      </c>
      <c r="AK175" s="11" t="e">
        <f t="shared" si="138"/>
        <v>#N/A</v>
      </c>
      <c r="AL175" s="11" t="e">
        <f t="shared" si="138"/>
        <v>#N/A</v>
      </c>
      <c r="AM175" s="11" t="e">
        <f t="shared" si="138"/>
        <v>#N/A</v>
      </c>
      <c r="AN175" s="11" t="e">
        <f t="shared" si="138"/>
        <v>#N/A</v>
      </c>
      <c r="AO175" s="11" t="e">
        <f t="shared" si="138"/>
        <v>#N/A</v>
      </c>
    </row>
    <row r="176" spans="1:41">
      <c r="A176" s="18" t="s">
        <v>21</v>
      </c>
      <c r="B176" s="11" t="e">
        <f t="shared" ref="B176:AO176" si="139">B168*B160</f>
        <v>#N/A</v>
      </c>
      <c r="C176" s="11" t="e">
        <f t="shared" si="139"/>
        <v>#N/A</v>
      </c>
      <c r="D176" s="11" t="e">
        <f t="shared" si="139"/>
        <v>#N/A</v>
      </c>
      <c r="E176" s="11" t="e">
        <f t="shared" si="139"/>
        <v>#N/A</v>
      </c>
      <c r="F176" s="11" t="e">
        <f t="shared" si="139"/>
        <v>#N/A</v>
      </c>
      <c r="G176" s="11" t="e">
        <f t="shared" si="139"/>
        <v>#N/A</v>
      </c>
      <c r="H176" s="11" t="e">
        <f t="shared" si="139"/>
        <v>#N/A</v>
      </c>
      <c r="I176" s="11" t="e">
        <f t="shared" si="139"/>
        <v>#N/A</v>
      </c>
      <c r="J176" s="11" t="e">
        <f t="shared" si="139"/>
        <v>#N/A</v>
      </c>
      <c r="K176" s="11" t="e">
        <f t="shared" si="139"/>
        <v>#N/A</v>
      </c>
      <c r="L176" s="11" t="e">
        <f t="shared" si="139"/>
        <v>#N/A</v>
      </c>
      <c r="M176" s="11" t="e">
        <f t="shared" si="139"/>
        <v>#N/A</v>
      </c>
      <c r="N176" s="11" t="e">
        <f t="shared" si="139"/>
        <v>#N/A</v>
      </c>
      <c r="O176" s="11" t="e">
        <f t="shared" si="139"/>
        <v>#N/A</v>
      </c>
      <c r="P176" s="11" t="e">
        <f t="shared" si="139"/>
        <v>#N/A</v>
      </c>
      <c r="Q176" s="11" t="e">
        <f t="shared" si="139"/>
        <v>#N/A</v>
      </c>
      <c r="R176" s="11" t="e">
        <f t="shared" si="139"/>
        <v>#N/A</v>
      </c>
      <c r="S176" s="11" t="e">
        <f t="shared" si="139"/>
        <v>#N/A</v>
      </c>
      <c r="T176" s="11" t="e">
        <f t="shared" si="139"/>
        <v>#N/A</v>
      </c>
      <c r="U176" s="11" t="e">
        <f t="shared" si="139"/>
        <v>#N/A</v>
      </c>
      <c r="V176" s="11" t="e">
        <f t="shared" si="139"/>
        <v>#N/A</v>
      </c>
      <c r="W176" s="11" t="e">
        <f t="shared" si="139"/>
        <v>#N/A</v>
      </c>
      <c r="X176" s="11" t="e">
        <f t="shared" si="139"/>
        <v>#N/A</v>
      </c>
      <c r="Y176" s="11" t="e">
        <f t="shared" si="139"/>
        <v>#N/A</v>
      </c>
      <c r="Z176" s="11" t="e">
        <f t="shared" si="139"/>
        <v>#N/A</v>
      </c>
      <c r="AA176" s="11" t="e">
        <f t="shared" si="139"/>
        <v>#N/A</v>
      </c>
      <c r="AB176" s="11" t="e">
        <f t="shared" si="139"/>
        <v>#N/A</v>
      </c>
      <c r="AC176" s="11" t="e">
        <f t="shared" si="139"/>
        <v>#N/A</v>
      </c>
      <c r="AD176" s="11" t="e">
        <f t="shared" si="139"/>
        <v>#N/A</v>
      </c>
      <c r="AE176" s="11" t="e">
        <f t="shared" si="139"/>
        <v>#N/A</v>
      </c>
      <c r="AF176" s="11" t="e">
        <f t="shared" si="139"/>
        <v>#N/A</v>
      </c>
      <c r="AG176" s="11" t="e">
        <f t="shared" si="139"/>
        <v>#N/A</v>
      </c>
      <c r="AH176" s="11" t="e">
        <f t="shared" si="139"/>
        <v>#N/A</v>
      </c>
      <c r="AI176" s="11" t="e">
        <f t="shared" si="139"/>
        <v>#N/A</v>
      </c>
      <c r="AJ176" s="11" t="e">
        <f t="shared" si="139"/>
        <v>#N/A</v>
      </c>
      <c r="AK176" s="11" t="e">
        <f t="shared" si="139"/>
        <v>#N/A</v>
      </c>
      <c r="AL176" s="11" t="e">
        <f t="shared" si="139"/>
        <v>#N/A</v>
      </c>
      <c r="AM176" s="11" t="e">
        <f t="shared" si="139"/>
        <v>#N/A</v>
      </c>
      <c r="AN176" s="11" t="e">
        <f t="shared" si="139"/>
        <v>#N/A</v>
      </c>
      <c r="AO176" s="11" t="e">
        <f t="shared" si="139"/>
        <v>#N/A</v>
      </c>
    </row>
    <row r="177" spans="1:41">
      <c r="A177" s="18" t="s">
        <v>101</v>
      </c>
      <c r="B177" s="11" t="e">
        <f>B176*B162</f>
        <v>#N/A</v>
      </c>
      <c r="C177" s="11" t="e">
        <f t="shared" ref="C177" si="140">C176*C162</f>
        <v>#N/A</v>
      </c>
      <c r="D177" s="11" t="e">
        <f t="shared" ref="D177" si="141">D176*D162</f>
        <v>#N/A</v>
      </c>
      <c r="E177" s="11" t="e">
        <f t="shared" ref="E177" si="142">E176*E162</f>
        <v>#N/A</v>
      </c>
      <c r="F177" s="11" t="e">
        <f t="shared" ref="F177" si="143">F176*F162</f>
        <v>#N/A</v>
      </c>
      <c r="G177" s="11" t="e">
        <f t="shared" ref="G177" si="144">G176*G162</f>
        <v>#N/A</v>
      </c>
      <c r="H177" s="11" t="e">
        <f t="shared" ref="H177" si="145">H176*H162</f>
        <v>#N/A</v>
      </c>
      <c r="I177" s="11" t="e">
        <f t="shared" ref="I177" si="146">I176*I162</f>
        <v>#N/A</v>
      </c>
      <c r="J177" s="11" t="e">
        <f t="shared" ref="J177" si="147">J176*J162</f>
        <v>#N/A</v>
      </c>
      <c r="K177" s="11" t="e">
        <f t="shared" ref="K177" si="148">K176*K162</f>
        <v>#N/A</v>
      </c>
      <c r="L177" s="11" t="e">
        <f t="shared" ref="L177" si="149">L176*L162</f>
        <v>#N/A</v>
      </c>
      <c r="M177" s="11" t="e">
        <f t="shared" ref="M177" si="150">M176*M162</f>
        <v>#N/A</v>
      </c>
      <c r="N177" s="11" t="e">
        <f t="shared" ref="N177" si="151">N176*N162</f>
        <v>#N/A</v>
      </c>
      <c r="O177" s="11" t="e">
        <f t="shared" ref="O177" si="152">O176*O162</f>
        <v>#N/A</v>
      </c>
      <c r="P177" s="11" t="e">
        <f t="shared" ref="P177" si="153">P176*P162</f>
        <v>#N/A</v>
      </c>
      <c r="Q177" s="11" t="e">
        <f t="shared" ref="Q177" si="154">Q176*Q162</f>
        <v>#N/A</v>
      </c>
      <c r="R177" s="11" t="e">
        <f t="shared" ref="R177" si="155">R176*R162</f>
        <v>#N/A</v>
      </c>
      <c r="S177" s="11" t="e">
        <f t="shared" ref="S177" si="156">S176*S162</f>
        <v>#N/A</v>
      </c>
      <c r="T177" s="11" t="e">
        <f t="shared" ref="T177" si="157">T176*T162</f>
        <v>#N/A</v>
      </c>
      <c r="U177" s="11" t="e">
        <f t="shared" ref="U177" si="158">U176*U162</f>
        <v>#N/A</v>
      </c>
      <c r="V177" s="11" t="e">
        <f t="shared" ref="V177" si="159">V176*V162</f>
        <v>#N/A</v>
      </c>
      <c r="W177" s="11" t="e">
        <f t="shared" ref="W177" si="160">W176*W162</f>
        <v>#N/A</v>
      </c>
      <c r="X177" s="11" t="e">
        <f t="shared" ref="X177" si="161">X176*X162</f>
        <v>#N/A</v>
      </c>
      <c r="Y177" s="11" t="e">
        <f t="shared" ref="Y177" si="162">Y176*Y162</f>
        <v>#N/A</v>
      </c>
      <c r="Z177" s="11" t="e">
        <f t="shared" ref="Z177" si="163">Z176*Z162</f>
        <v>#N/A</v>
      </c>
      <c r="AA177" s="11" t="e">
        <f t="shared" ref="AA177" si="164">AA176*AA162</f>
        <v>#N/A</v>
      </c>
      <c r="AB177" s="11" t="e">
        <f t="shared" ref="AB177" si="165">AB176*AB162</f>
        <v>#N/A</v>
      </c>
      <c r="AC177" s="11" t="e">
        <f t="shared" ref="AC177" si="166">AC176*AC162</f>
        <v>#N/A</v>
      </c>
      <c r="AD177" s="11" t="e">
        <f t="shared" ref="AD177" si="167">AD176*AD162</f>
        <v>#N/A</v>
      </c>
      <c r="AE177" s="11" t="e">
        <f t="shared" ref="AE177" si="168">AE176*AE162</f>
        <v>#N/A</v>
      </c>
      <c r="AF177" s="11" t="e">
        <f t="shared" ref="AF177" si="169">AF176*AF162</f>
        <v>#N/A</v>
      </c>
      <c r="AG177" s="11" t="e">
        <f t="shared" ref="AG177" si="170">AG176*AG162</f>
        <v>#N/A</v>
      </c>
      <c r="AH177" s="11" t="e">
        <f t="shared" ref="AH177" si="171">AH176*AH162</f>
        <v>#N/A</v>
      </c>
      <c r="AI177" s="11" t="e">
        <f t="shared" ref="AI177" si="172">AI176*AI162</f>
        <v>#N/A</v>
      </c>
      <c r="AJ177" s="11" t="e">
        <f t="shared" ref="AJ177" si="173">AJ176*AJ162</f>
        <v>#N/A</v>
      </c>
      <c r="AK177" s="11" t="e">
        <f t="shared" ref="AK177" si="174">AK176*AK162</f>
        <v>#N/A</v>
      </c>
      <c r="AL177" s="11" t="e">
        <f t="shared" ref="AL177" si="175">AL176*AL162</f>
        <v>#N/A</v>
      </c>
      <c r="AM177" s="11" t="e">
        <f t="shared" ref="AM177" si="176">AM176*AM162</f>
        <v>#N/A</v>
      </c>
      <c r="AN177" s="11" t="e">
        <f t="shared" ref="AN177" si="177">AN176*AN162</f>
        <v>#N/A</v>
      </c>
      <c r="AO177" s="11" t="e">
        <f t="shared" ref="AO177" si="178">AO176*AO162</f>
        <v>#N/A</v>
      </c>
    </row>
    <row r="178" spans="1:41">
      <c r="A178" s="18" t="s">
        <v>38</v>
      </c>
      <c r="B178" s="11" t="e">
        <f t="shared" ref="B178:AO178" si="179">$F$5*B174</f>
        <v>#N/A</v>
      </c>
      <c r="C178" s="11" t="e">
        <f t="shared" si="179"/>
        <v>#N/A</v>
      </c>
      <c r="D178" s="11" t="e">
        <f t="shared" si="179"/>
        <v>#N/A</v>
      </c>
      <c r="E178" s="11" t="e">
        <f t="shared" si="179"/>
        <v>#N/A</v>
      </c>
      <c r="F178" s="11" t="e">
        <f t="shared" si="179"/>
        <v>#N/A</v>
      </c>
      <c r="G178" s="11" t="e">
        <f t="shared" si="179"/>
        <v>#N/A</v>
      </c>
      <c r="H178" s="11" t="e">
        <f t="shared" si="179"/>
        <v>#N/A</v>
      </c>
      <c r="I178" s="11" t="e">
        <f t="shared" si="179"/>
        <v>#N/A</v>
      </c>
      <c r="J178" s="11" t="e">
        <f t="shared" si="179"/>
        <v>#N/A</v>
      </c>
      <c r="K178" s="11" t="e">
        <f t="shared" si="179"/>
        <v>#N/A</v>
      </c>
      <c r="L178" s="11" t="e">
        <f t="shared" si="179"/>
        <v>#N/A</v>
      </c>
      <c r="M178" s="11" t="e">
        <f t="shared" si="179"/>
        <v>#N/A</v>
      </c>
      <c r="N178" s="11" t="e">
        <f t="shared" si="179"/>
        <v>#N/A</v>
      </c>
      <c r="O178" s="11" t="e">
        <f t="shared" si="179"/>
        <v>#N/A</v>
      </c>
      <c r="P178" s="11" t="e">
        <f t="shared" si="179"/>
        <v>#N/A</v>
      </c>
      <c r="Q178" s="11" t="e">
        <f t="shared" si="179"/>
        <v>#N/A</v>
      </c>
      <c r="R178" s="11" t="e">
        <f t="shared" si="179"/>
        <v>#N/A</v>
      </c>
      <c r="S178" s="11" t="e">
        <f t="shared" si="179"/>
        <v>#N/A</v>
      </c>
      <c r="T178" s="11" t="e">
        <f t="shared" si="179"/>
        <v>#N/A</v>
      </c>
      <c r="U178" s="11" t="e">
        <f t="shared" si="179"/>
        <v>#N/A</v>
      </c>
      <c r="V178" s="11" t="e">
        <f t="shared" si="179"/>
        <v>#N/A</v>
      </c>
      <c r="W178" s="11" t="e">
        <f t="shared" si="179"/>
        <v>#N/A</v>
      </c>
      <c r="X178" s="11" t="e">
        <f t="shared" si="179"/>
        <v>#N/A</v>
      </c>
      <c r="Y178" s="11" t="e">
        <f t="shared" si="179"/>
        <v>#N/A</v>
      </c>
      <c r="Z178" s="11" t="e">
        <f t="shared" si="179"/>
        <v>#N/A</v>
      </c>
      <c r="AA178" s="11" t="e">
        <f t="shared" si="179"/>
        <v>#N/A</v>
      </c>
      <c r="AB178" s="11" t="e">
        <f t="shared" si="179"/>
        <v>#N/A</v>
      </c>
      <c r="AC178" s="11" t="e">
        <f t="shared" si="179"/>
        <v>#N/A</v>
      </c>
      <c r="AD178" s="11" t="e">
        <f t="shared" si="179"/>
        <v>#N/A</v>
      </c>
      <c r="AE178" s="11" t="e">
        <f t="shared" si="179"/>
        <v>#N/A</v>
      </c>
      <c r="AF178" s="11" t="e">
        <f t="shared" si="179"/>
        <v>#N/A</v>
      </c>
      <c r="AG178" s="11" t="e">
        <f t="shared" si="179"/>
        <v>#N/A</v>
      </c>
      <c r="AH178" s="11" t="e">
        <f t="shared" si="179"/>
        <v>#N/A</v>
      </c>
      <c r="AI178" s="11" t="e">
        <f t="shared" si="179"/>
        <v>#N/A</v>
      </c>
      <c r="AJ178" s="11" t="e">
        <f t="shared" si="179"/>
        <v>#N/A</v>
      </c>
      <c r="AK178" s="11" t="e">
        <f t="shared" si="179"/>
        <v>#N/A</v>
      </c>
      <c r="AL178" s="11" t="e">
        <f t="shared" si="179"/>
        <v>#N/A</v>
      </c>
      <c r="AM178" s="11" t="e">
        <f t="shared" si="179"/>
        <v>#N/A</v>
      </c>
      <c r="AN178" s="11" t="e">
        <f t="shared" si="179"/>
        <v>#N/A</v>
      </c>
      <c r="AO178" s="11" t="e">
        <f t="shared" si="179"/>
        <v>#N/A</v>
      </c>
    </row>
    <row r="179" spans="1:41">
      <c r="A179" s="18" t="s">
        <v>102</v>
      </c>
      <c r="B179" s="11" t="e">
        <f t="shared" ref="B179:AO179" si="180">B178*B162</f>
        <v>#N/A</v>
      </c>
      <c r="C179" s="11" t="e">
        <f t="shared" si="180"/>
        <v>#N/A</v>
      </c>
      <c r="D179" s="11" t="e">
        <f t="shared" si="180"/>
        <v>#N/A</v>
      </c>
      <c r="E179" s="11" t="e">
        <f t="shared" si="180"/>
        <v>#N/A</v>
      </c>
      <c r="F179" s="11" t="e">
        <f t="shared" si="180"/>
        <v>#N/A</v>
      </c>
      <c r="G179" s="11" t="e">
        <f t="shared" si="180"/>
        <v>#N/A</v>
      </c>
      <c r="H179" s="11" t="e">
        <f t="shared" si="180"/>
        <v>#N/A</v>
      </c>
      <c r="I179" s="11" t="e">
        <f t="shared" si="180"/>
        <v>#N/A</v>
      </c>
      <c r="J179" s="11" t="e">
        <f t="shared" si="180"/>
        <v>#N/A</v>
      </c>
      <c r="K179" s="11" t="e">
        <f t="shared" si="180"/>
        <v>#N/A</v>
      </c>
      <c r="L179" s="11" t="e">
        <f t="shared" si="180"/>
        <v>#N/A</v>
      </c>
      <c r="M179" s="11" t="e">
        <f t="shared" si="180"/>
        <v>#N/A</v>
      </c>
      <c r="N179" s="11" t="e">
        <f t="shared" si="180"/>
        <v>#N/A</v>
      </c>
      <c r="O179" s="11" t="e">
        <f t="shared" si="180"/>
        <v>#N/A</v>
      </c>
      <c r="P179" s="11" t="e">
        <f t="shared" si="180"/>
        <v>#N/A</v>
      </c>
      <c r="Q179" s="11" t="e">
        <f t="shared" si="180"/>
        <v>#N/A</v>
      </c>
      <c r="R179" s="11" t="e">
        <f t="shared" si="180"/>
        <v>#N/A</v>
      </c>
      <c r="S179" s="11" t="e">
        <f t="shared" si="180"/>
        <v>#N/A</v>
      </c>
      <c r="T179" s="11" t="e">
        <f t="shared" si="180"/>
        <v>#N/A</v>
      </c>
      <c r="U179" s="11" t="e">
        <f t="shared" si="180"/>
        <v>#N/A</v>
      </c>
      <c r="V179" s="11" t="e">
        <f t="shared" si="180"/>
        <v>#N/A</v>
      </c>
      <c r="W179" s="11" t="e">
        <f t="shared" si="180"/>
        <v>#N/A</v>
      </c>
      <c r="X179" s="11" t="e">
        <f t="shared" si="180"/>
        <v>#N/A</v>
      </c>
      <c r="Y179" s="11" t="e">
        <f t="shared" si="180"/>
        <v>#N/A</v>
      </c>
      <c r="Z179" s="11" t="e">
        <f t="shared" si="180"/>
        <v>#N/A</v>
      </c>
      <c r="AA179" s="11" t="e">
        <f t="shared" si="180"/>
        <v>#N/A</v>
      </c>
      <c r="AB179" s="11" t="e">
        <f t="shared" si="180"/>
        <v>#N/A</v>
      </c>
      <c r="AC179" s="11" t="e">
        <f t="shared" si="180"/>
        <v>#N/A</v>
      </c>
      <c r="AD179" s="11" t="e">
        <f t="shared" si="180"/>
        <v>#N/A</v>
      </c>
      <c r="AE179" s="11" t="e">
        <f t="shared" si="180"/>
        <v>#N/A</v>
      </c>
      <c r="AF179" s="11" t="e">
        <f t="shared" si="180"/>
        <v>#N/A</v>
      </c>
      <c r="AG179" s="11" t="e">
        <f t="shared" si="180"/>
        <v>#N/A</v>
      </c>
      <c r="AH179" s="11" t="e">
        <f t="shared" si="180"/>
        <v>#N/A</v>
      </c>
      <c r="AI179" s="11" t="e">
        <f t="shared" si="180"/>
        <v>#N/A</v>
      </c>
      <c r="AJ179" s="11" t="e">
        <f t="shared" si="180"/>
        <v>#N/A</v>
      </c>
      <c r="AK179" s="11" t="e">
        <f t="shared" si="180"/>
        <v>#N/A</v>
      </c>
      <c r="AL179" s="11" t="e">
        <f t="shared" si="180"/>
        <v>#N/A</v>
      </c>
      <c r="AM179" s="11" t="e">
        <f t="shared" si="180"/>
        <v>#N/A</v>
      </c>
      <c r="AN179" s="11" t="e">
        <f t="shared" si="180"/>
        <v>#N/A</v>
      </c>
      <c r="AO179" s="11" t="e">
        <f t="shared" si="180"/>
        <v>#N/A</v>
      </c>
    </row>
    <row r="180" spans="1:41">
      <c r="B180" s="2"/>
      <c r="C180" s="17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</row>
    <row r="181" spans="1:41">
      <c r="A181" s="123" t="s">
        <v>454</v>
      </c>
      <c r="B181" s="2"/>
      <c r="C181" s="17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</row>
    <row r="182" spans="1:41">
      <c r="A182" s="18" t="s">
        <v>98</v>
      </c>
      <c r="B182" s="14" t="e">
        <f>NPV($B$3,B177:$AO177)</f>
        <v>#N/A</v>
      </c>
      <c r="C182" s="14" t="e">
        <f t="shared" ref="C182:AO182" si="181">((B182*(1+$B$3)-B176)/(1-B160-B161))*C159</f>
        <v>#N/A</v>
      </c>
      <c r="D182" s="14" t="e">
        <f t="shared" si="181"/>
        <v>#N/A</v>
      </c>
      <c r="E182" s="14" t="e">
        <f t="shared" si="181"/>
        <v>#N/A</v>
      </c>
      <c r="F182" s="14" t="e">
        <f t="shared" si="181"/>
        <v>#N/A</v>
      </c>
      <c r="G182" s="14" t="e">
        <f t="shared" si="181"/>
        <v>#N/A</v>
      </c>
      <c r="H182" s="14" t="e">
        <f t="shared" si="181"/>
        <v>#N/A</v>
      </c>
      <c r="I182" s="14" t="e">
        <f t="shared" si="181"/>
        <v>#N/A</v>
      </c>
      <c r="J182" s="14" t="e">
        <f t="shared" si="181"/>
        <v>#N/A</v>
      </c>
      <c r="K182" s="14" t="e">
        <f t="shared" si="181"/>
        <v>#N/A</v>
      </c>
      <c r="L182" s="14" t="e">
        <f t="shared" si="181"/>
        <v>#N/A</v>
      </c>
      <c r="M182" s="14" t="e">
        <f t="shared" si="181"/>
        <v>#N/A</v>
      </c>
      <c r="N182" s="14" t="e">
        <f t="shared" si="181"/>
        <v>#N/A</v>
      </c>
      <c r="O182" s="14" t="e">
        <f t="shared" si="181"/>
        <v>#N/A</v>
      </c>
      <c r="P182" s="14" t="e">
        <f t="shared" si="181"/>
        <v>#N/A</v>
      </c>
      <c r="Q182" s="14" t="e">
        <f t="shared" si="181"/>
        <v>#N/A</v>
      </c>
      <c r="R182" s="14" t="e">
        <f t="shared" si="181"/>
        <v>#N/A</v>
      </c>
      <c r="S182" s="14" t="e">
        <f t="shared" si="181"/>
        <v>#N/A</v>
      </c>
      <c r="T182" s="14" t="e">
        <f t="shared" si="181"/>
        <v>#N/A</v>
      </c>
      <c r="U182" s="14" t="e">
        <f t="shared" si="181"/>
        <v>#N/A</v>
      </c>
      <c r="V182" s="14" t="e">
        <f t="shared" si="181"/>
        <v>#N/A</v>
      </c>
      <c r="W182" s="14" t="e">
        <f t="shared" si="181"/>
        <v>#N/A</v>
      </c>
      <c r="X182" s="14" t="e">
        <f t="shared" si="181"/>
        <v>#N/A</v>
      </c>
      <c r="Y182" s="14" t="e">
        <f t="shared" si="181"/>
        <v>#N/A</v>
      </c>
      <c r="Z182" s="14" t="e">
        <f t="shared" si="181"/>
        <v>#N/A</v>
      </c>
      <c r="AA182" s="14" t="e">
        <f t="shared" si="181"/>
        <v>#N/A</v>
      </c>
      <c r="AB182" s="14" t="e">
        <f t="shared" si="181"/>
        <v>#N/A</v>
      </c>
      <c r="AC182" s="14" t="e">
        <f t="shared" si="181"/>
        <v>#N/A</v>
      </c>
      <c r="AD182" s="14" t="e">
        <f t="shared" si="181"/>
        <v>#N/A</v>
      </c>
      <c r="AE182" s="14" t="e">
        <f t="shared" si="181"/>
        <v>#N/A</v>
      </c>
      <c r="AF182" s="14" t="e">
        <f t="shared" si="181"/>
        <v>#N/A</v>
      </c>
      <c r="AG182" s="14" t="e">
        <f t="shared" si="181"/>
        <v>#N/A</v>
      </c>
      <c r="AH182" s="14" t="e">
        <f t="shared" si="181"/>
        <v>#N/A</v>
      </c>
      <c r="AI182" s="14" t="e">
        <f t="shared" si="181"/>
        <v>#N/A</v>
      </c>
      <c r="AJ182" s="14" t="e">
        <f t="shared" si="181"/>
        <v>#N/A</v>
      </c>
      <c r="AK182" s="14" t="e">
        <f t="shared" si="181"/>
        <v>#N/A</v>
      </c>
      <c r="AL182" s="14" t="e">
        <f t="shared" si="181"/>
        <v>#N/A</v>
      </c>
      <c r="AM182" s="14" t="e">
        <f t="shared" si="181"/>
        <v>#N/A</v>
      </c>
      <c r="AN182" s="14" t="e">
        <f t="shared" si="181"/>
        <v>#N/A</v>
      </c>
      <c r="AO182" s="14" t="e">
        <f t="shared" si="181"/>
        <v>#N/A</v>
      </c>
    </row>
    <row r="183" spans="1:41">
      <c r="A183" s="18" t="s">
        <v>39</v>
      </c>
      <c r="B183" s="14" t="e">
        <f>NPV($B$3,C179:$AO179)+B179</f>
        <v>#N/A</v>
      </c>
      <c r="C183" s="14" t="e">
        <f t="shared" ref="C183:AO183" si="182">((B183*(1+$B$3)-B178)/(1-B160-B161))*C159</f>
        <v>#N/A</v>
      </c>
      <c r="D183" s="14" t="e">
        <f t="shared" si="182"/>
        <v>#N/A</v>
      </c>
      <c r="E183" s="14" t="e">
        <f t="shared" si="182"/>
        <v>#N/A</v>
      </c>
      <c r="F183" s="14" t="e">
        <f t="shared" si="182"/>
        <v>#N/A</v>
      </c>
      <c r="G183" s="14" t="e">
        <f t="shared" si="182"/>
        <v>#N/A</v>
      </c>
      <c r="H183" s="14" t="e">
        <f t="shared" si="182"/>
        <v>#N/A</v>
      </c>
      <c r="I183" s="14" t="e">
        <f t="shared" si="182"/>
        <v>#N/A</v>
      </c>
      <c r="J183" s="14" t="e">
        <f t="shared" si="182"/>
        <v>#N/A</v>
      </c>
      <c r="K183" s="14" t="e">
        <f t="shared" si="182"/>
        <v>#N/A</v>
      </c>
      <c r="L183" s="14" t="e">
        <f t="shared" si="182"/>
        <v>#N/A</v>
      </c>
      <c r="M183" s="14" t="e">
        <f t="shared" si="182"/>
        <v>#N/A</v>
      </c>
      <c r="N183" s="14" t="e">
        <f t="shared" si="182"/>
        <v>#N/A</v>
      </c>
      <c r="O183" s="14" t="e">
        <f t="shared" si="182"/>
        <v>#N/A</v>
      </c>
      <c r="P183" s="14" t="e">
        <f t="shared" si="182"/>
        <v>#N/A</v>
      </c>
      <c r="Q183" s="14" t="e">
        <f t="shared" si="182"/>
        <v>#N/A</v>
      </c>
      <c r="R183" s="14" t="e">
        <f t="shared" si="182"/>
        <v>#N/A</v>
      </c>
      <c r="S183" s="14" t="e">
        <f t="shared" si="182"/>
        <v>#N/A</v>
      </c>
      <c r="T183" s="14" t="e">
        <f t="shared" si="182"/>
        <v>#N/A</v>
      </c>
      <c r="U183" s="14" t="e">
        <f t="shared" si="182"/>
        <v>#N/A</v>
      </c>
      <c r="V183" s="14" t="e">
        <f t="shared" si="182"/>
        <v>#N/A</v>
      </c>
      <c r="W183" s="14" t="e">
        <f t="shared" si="182"/>
        <v>#N/A</v>
      </c>
      <c r="X183" s="14" t="e">
        <f t="shared" si="182"/>
        <v>#N/A</v>
      </c>
      <c r="Y183" s="14" t="e">
        <f t="shared" si="182"/>
        <v>#N/A</v>
      </c>
      <c r="Z183" s="14" t="e">
        <f t="shared" si="182"/>
        <v>#N/A</v>
      </c>
      <c r="AA183" s="14" t="e">
        <f t="shared" si="182"/>
        <v>#N/A</v>
      </c>
      <c r="AB183" s="14" t="e">
        <f t="shared" si="182"/>
        <v>#N/A</v>
      </c>
      <c r="AC183" s="14" t="e">
        <f t="shared" si="182"/>
        <v>#N/A</v>
      </c>
      <c r="AD183" s="14" t="e">
        <f t="shared" si="182"/>
        <v>#N/A</v>
      </c>
      <c r="AE183" s="14" t="e">
        <f t="shared" si="182"/>
        <v>#N/A</v>
      </c>
      <c r="AF183" s="14" t="e">
        <f t="shared" si="182"/>
        <v>#N/A</v>
      </c>
      <c r="AG183" s="14" t="e">
        <f t="shared" si="182"/>
        <v>#N/A</v>
      </c>
      <c r="AH183" s="14" t="e">
        <f t="shared" si="182"/>
        <v>#N/A</v>
      </c>
      <c r="AI183" s="14" t="e">
        <f t="shared" si="182"/>
        <v>#N/A</v>
      </c>
      <c r="AJ183" s="14" t="e">
        <f t="shared" si="182"/>
        <v>#N/A</v>
      </c>
      <c r="AK183" s="14" t="e">
        <f t="shared" si="182"/>
        <v>#N/A</v>
      </c>
      <c r="AL183" s="14" t="e">
        <f t="shared" si="182"/>
        <v>#N/A</v>
      </c>
      <c r="AM183" s="14" t="e">
        <f t="shared" si="182"/>
        <v>#N/A</v>
      </c>
      <c r="AN183" s="14" t="e">
        <f t="shared" si="182"/>
        <v>#N/A</v>
      </c>
      <c r="AO183" s="14" t="e">
        <f t="shared" si="182"/>
        <v>#N/A</v>
      </c>
    </row>
    <row r="184" spans="1:41">
      <c r="A184" s="11" t="s">
        <v>40</v>
      </c>
      <c r="B184" s="11" t="e">
        <f t="shared" ref="B184:AO184" si="183">B182-B183</f>
        <v>#N/A</v>
      </c>
      <c r="C184" s="11" t="e">
        <f t="shared" si="183"/>
        <v>#N/A</v>
      </c>
      <c r="D184" s="11" t="e">
        <f t="shared" si="183"/>
        <v>#N/A</v>
      </c>
      <c r="E184" s="11" t="e">
        <f t="shared" si="183"/>
        <v>#N/A</v>
      </c>
      <c r="F184" s="11" t="e">
        <f t="shared" si="183"/>
        <v>#N/A</v>
      </c>
      <c r="G184" s="11" t="e">
        <f t="shared" si="183"/>
        <v>#N/A</v>
      </c>
      <c r="H184" s="11" t="e">
        <f t="shared" si="183"/>
        <v>#N/A</v>
      </c>
      <c r="I184" s="11" t="e">
        <f t="shared" si="183"/>
        <v>#N/A</v>
      </c>
      <c r="J184" s="11" t="e">
        <f t="shared" si="183"/>
        <v>#N/A</v>
      </c>
      <c r="K184" s="11" t="e">
        <f t="shared" si="183"/>
        <v>#N/A</v>
      </c>
      <c r="L184" s="11" t="e">
        <f t="shared" si="183"/>
        <v>#N/A</v>
      </c>
      <c r="M184" s="11" t="e">
        <f t="shared" si="183"/>
        <v>#N/A</v>
      </c>
      <c r="N184" s="11" t="e">
        <f t="shared" si="183"/>
        <v>#N/A</v>
      </c>
      <c r="O184" s="11" t="e">
        <f t="shared" si="183"/>
        <v>#N/A</v>
      </c>
      <c r="P184" s="11" t="e">
        <f t="shared" si="183"/>
        <v>#N/A</v>
      </c>
      <c r="Q184" s="11" t="e">
        <f t="shared" si="183"/>
        <v>#N/A</v>
      </c>
      <c r="R184" s="11" t="e">
        <f t="shared" si="183"/>
        <v>#N/A</v>
      </c>
      <c r="S184" s="11" t="e">
        <f t="shared" si="183"/>
        <v>#N/A</v>
      </c>
      <c r="T184" s="11" t="e">
        <f t="shared" si="183"/>
        <v>#N/A</v>
      </c>
      <c r="U184" s="11" t="e">
        <f t="shared" si="183"/>
        <v>#N/A</v>
      </c>
      <c r="V184" s="11" t="e">
        <f t="shared" si="183"/>
        <v>#N/A</v>
      </c>
      <c r="W184" s="11" t="e">
        <f t="shared" si="183"/>
        <v>#N/A</v>
      </c>
      <c r="X184" s="11" t="e">
        <f t="shared" si="183"/>
        <v>#N/A</v>
      </c>
      <c r="Y184" s="11" t="e">
        <f t="shared" si="183"/>
        <v>#N/A</v>
      </c>
      <c r="Z184" s="11" t="e">
        <f t="shared" si="183"/>
        <v>#N/A</v>
      </c>
      <c r="AA184" s="11" t="e">
        <f t="shared" si="183"/>
        <v>#N/A</v>
      </c>
      <c r="AB184" s="11" t="e">
        <f t="shared" si="183"/>
        <v>#N/A</v>
      </c>
      <c r="AC184" s="11" t="e">
        <f t="shared" si="183"/>
        <v>#N/A</v>
      </c>
      <c r="AD184" s="11" t="e">
        <f t="shared" si="183"/>
        <v>#N/A</v>
      </c>
      <c r="AE184" s="11" t="e">
        <f t="shared" si="183"/>
        <v>#N/A</v>
      </c>
      <c r="AF184" s="11" t="e">
        <f t="shared" si="183"/>
        <v>#N/A</v>
      </c>
      <c r="AG184" s="11" t="e">
        <f t="shared" si="183"/>
        <v>#N/A</v>
      </c>
      <c r="AH184" s="11" t="e">
        <f t="shared" si="183"/>
        <v>#N/A</v>
      </c>
      <c r="AI184" s="11" t="e">
        <f t="shared" si="183"/>
        <v>#N/A</v>
      </c>
      <c r="AJ184" s="11" t="e">
        <f t="shared" si="183"/>
        <v>#N/A</v>
      </c>
      <c r="AK184" s="11" t="e">
        <f t="shared" si="183"/>
        <v>#N/A</v>
      </c>
      <c r="AL184" s="11" t="e">
        <f t="shared" si="183"/>
        <v>#N/A</v>
      </c>
      <c r="AM184" s="11" t="e">
        <f t="shared" si="183"/>
        <v>#N/A</v>
      </c>
      <c r="AN184" s="11" t="e">
        <f t="shared" si="183"/>
        <v>#N/A</v>
      </c>
      <c r="AO184" s="11" t="e">
        <f t="shared" si="183"/>
        <v>#N/A</v>
      </c>
    </row>
    <row r="185" spans="1:41" ht="15.75" thickBot="1">
      <c r="A185" s="11" t="s">
        <v>103</v>
      </c>
      <c r="B185" s="27" t="e">
        <f t="shared" ref="B185:AO185" si="184">MAX(0,B184*B162)</f>
        <v>#N/A</v>
      </c>
      <c r="C185" s="27" t="e">
        <f t="shared" si="184"/>
        <v>#N/A</v>
      </c>
      <c r="D185" s="27" t="e">
        <f t="shared" si="184"/>
        <v>#N/A</v>
      </c>
      <c r="E185" s="27" t="e">
        <f t="shared" si="184"/>
        <v>#N/A</v>
      </c>
      <c r="F185" s="27" t="e">
        <f t="shared" si="184"/>
        <v>#N/A</v>
      </c>
      <c r="G185" s="27" t="e">
        <f t="shared" si="184"/>
        <v>#N/A</v>
      </c>
      <c r="H185" s="27" t="e">
        <f t="shared" si="184"/>
        <v>#N/A</v>
      </c>
      <c r="I185" s="27" t="e">
        <f t="shared" si="184"/>
        <v>#N/A</v>
      </c>
      <c r="J185" s="27" t="e">
        <f t="shared" si="184"/>
        <v>#N/A</v>
      </c>
      <c r="K185" s="27" t="e">
        <f t="shared" si="184"/>
        <v>#N/A</v>
      </c>
      <c r="L185" s="27" t="e">
        <f t="shared" si="184"/>
        <v>#N/A</v>
      </c>
      <c r="M185" s="27" t="e">
        <f t="shared" si="184"/>
        <v>#N/A</v>
      </c>
      <c r="N185" s="27" t="e">
        <f t="shared" si="184"/>
        <v>#N/A</v>
      </c>
      <c r="O185" s="27" t="e">
        <f t="shared" si="184"/>
        <v>#N/A</v>
      </c>
      <c r="P185" s="27" t="e">
        <f t="shared" si="184"/>
        <v>#N/A</v>
      </c>
      <c r="Q185" s="27" t="e">
        <f t="shared" si="184"/>
        <v>#N/A</v>
      </c>
      <c r="R185" s="27" t="e">
        <f t="shared" si="184"/>
        <v>#N/A</v>
      </c>
      <c r="S185" s="27" t="e">
        <f t="shared" si="184"/>
        <v>#N/A</v>
      </c>
      <c r="T185" s="27" t="e">
        <f t="shared" si="184"/>
        <v>#N/A</v>
      </c>
      <c r="U185" s="27" t="e">
        <f t="shared" si="184"/>
        <v>#N/A</v>
      </c>
      <c r="V185" s="27" t="e">
        <f t="shared" si="184"/>
        <v>#N/A</v>
      </c>
      <c r="W185" s="27" t="e">
        <f t="shared" si="184"/>
        <v>#N/A</v>
      </c>
      <c r="X185" s="27" t="e">
        <f t="shared" si="184"/>
        <v>#N/A</v>
      </c>
      <c r="Y185" s="27" t="e">
        <f t="shared" si="184"/>
        <v>#N/A</v>
      </c>
      <c r="Z185" s="27" t="e">
        <f t="shared" si="184"/>
        <v>#N/A</v>
      </c>
      <c r="AA185" s="27" t="e">
        <f t="shared" si="184"/>
        <v>#N/A</v>
      </c>
      <c r="AB185" s="27" t="e">
        <f t="shared" si="184"/>
        <v>#N/A</v>
      </c>
      <c r="AC185" s="27" t="e">
        <f t="shared" si="184"/>
        <v>#N/A</v>
      </c>
      <c r="AD185" s="27" t="e">
        <f t="shared" si="184"/>
        <v>#N/A</v>
      </c>
      <c r="AE185" s="27" t="e">
        <f t="shared" si="184"/>
        <v>#N/A</v>
      </c>
      <c r="AF185" s="27" t="e">
        <f t="shared" si="184"/>
        <v>#N/A</v>
      </c>
      <c r="AG185" s="27" t="e">
        <f t="shared" si="184"/>
        <v>#N/A</v>
      </c>
      <c r="AH185" s="27" t="e">
        <f t="shared" si="184"/>
        <v>#N/A</v>
      </c>
      <c r="AI185" s="27" t="e">
        <f t="shared" si="184"/>
        <v>#N/A</v>
      </c>
      <c r="AJ185" s="27" t="e">
        <f t="shared" si="184"/>
        <v>#N/A</v>
      </c>
      <c r="AK185" s="27" t="e">
        <f t="shared" si="184"/>
        <v>#N/A</v>
      </c>
      <c r="AL185" s="27" t="e">
        <f t="shared" si="184"/>
        <v>#N/A</v>
      </c>
      <c r="AM185" s="27" t="e">
        <f t="shared" si="184"/>
        <v>#N/A</v>
      </c>
      <c r="AN185" s="27" t="e">
        <f t="shared" si="184"/>
        <v>#N/A</v>
      </c>
      <c r="AO185" s="27" t="e">
        <f t="shared" si="184"/>
        <v>#N/A</v>
      </c>
    </row>
    <row r="186" spans="1:41" ht="15.75" thickTop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spans="1:41">
      <c r="A187" s="11" t="s">
        <v>41</v>
      </c>
      <c r="B187" s="11" t="e">
        <f>NPV($B$5,C169:$AO169)+B169</f>
        <v>#N/A</v>
      </c>
      <c r="C187" s="11" t="e">
        <f>NPV($B$5,D169:$AO169)+C169</f>
        <v>#N/A</v>
      </c>
      <c r="D187" s="11" t="e">
        <f>NPV($B$5,E169:$AO169)+D169</f>
        <v>#N/A</v>
      </c>
      <c r="E187" s="11" t="e">
        <f>NPV($B$5,F169:$AO169)+E169</f>
        <v>#N/A</v>
      </c>
      <c r="F187" s="11" t="e">
        <f>NPV($B$5,G169:$AO169)+F169</f>
        <v>#N/A</v>
      </c>
      <c r="G187" s="11" t="e">
        <f>NPV($B$5,H169:$AO169)+G169</f>
        <v>#N/A</v>
      </c>
      <c r="H187" s="11" t="e">
        <f>NPV($B$5,I169:$AO169)+H169</f>
        <v>#N/A</v>
      </c>
      <c r="I187" s="11" t="e">
        <f>NPV($B$5,J169:$AO169)+I169</f>
        <v>#N/A</v>
      </c>
      <c r="J187" s="11" t="e">
        <f>NPV($B$5,K169:$AO169)+J169</f>
        <v>#N/A</v>
      </c>
      <c r="K187" s="11" t="e">
        <f>NPV($B$5,L169:$AO169)+K169</f>
        <v>#N/A</v>
      </c>
      <c r="L187" s="11" t="e">
        <f>NPV($B$5,M169:$AO169)+L169</f>
        <v>#N/A</v>
      </c>
      <c r="M187" s="11" t="e">
        <f>NPV($B$5,N169:$AO169)+M169</f>
        <v>#N/A</v>
      </c>
      <c r="N187" s="11" t="e">
        <f>NPV($B$5,O169:$AO169)+N169</f>
        <v>#N/A</v>
      </c>
      <c r="O187" s="11" t="e">
        <f>NPV($B$5,P169:$AO169)+O169</f>
        <v>#N/A</v>
      </c>
      <c r="P187" s="11" t="e">
        <f>NPV($B$5,Q169:$AO169)+P169</f>
        <v>#N/A</v>
      </c>
      <c r="Q187" s="11" t="e">
        <f>NPV($B$5,R169:$AO169)+Q169</f>
        <v>#N/A</v>
      </c>
      <c r="R187" s="11" t="e">
        <f>NPV($B$5,S169:$AO169)+R169</f>
        <v>#N/A</v>
      </c>
      <c r="S187" s="11" t="e">
        <f>NPV($B$5,T169:$AO169)+S169</f>
        <v>#N/A</v>
      </c>
      <c r="T187" s="11" t="e">
        <f>NPV($B$5,U169:$AO169)+T169</f>
        <v>#N/A</v>
      </c>
      <c r="U187" s="11" t="e">
        <f>NPV($B$5,V169:$AO169)+U169</f>
        <v>#N/A</v>
      </c>
      <c r="V187" s="11" t="e">
        <f>NPV($B$5,W169:$AO169)+V169</f>
        <v>#N/A</v>
      </c>
      <c r="W187" s="11" t="e">
        <f>NPV($B$5,X169:$AO169)+W169</f>
        <v>#N/A</v>
      </c>
      <c r="X187" s="11" t="e">
        <f>NPV($B$5,Y169:$AO169)+X169</f>
        <v>#N/A</v>
      </c>
      <c r="Y187" s="11" t="e">
        <f>NPV($B$5,Z169:$AO169)+Y169</f>
        <v>#N/A</v>
      </c>
      <c r="Z187" s="11" t="e">
        <f>NPV($B$5,AA169:$AO169)+Z169</f>
        <v>#N/A</v>
      </c>
      <c r="AA187" s="11" t="e">
        <f>NPV($B$5,AB169:$AO169)+AA169</f>
        <v>#N/A</v>
      </c>
      <c r="AB187" s="11" t="e">
        <f>NPV($B$5,AC169:$AO169)+AB169</f>
        <v>#N/A</v>
      </c>
      <c r="AC187" s="11" t="e">
        <f>NPV($B$5,AD169:$AO169)+AC169</f>
        <v>#N/A</v>
      </c>
      <c r="AD187" s="11" t="e">
        <f>NPV($B$5,AE169:$AO169)+AD169</f>
        <v>#N/A</v>
      </c>
      <c r="AE187" s="11" t="e">
        <f>NPV($B$5,AF169:$AO169)+AE169</f>
        <v>#N/A</v>
      </c>
      <c r="AF187" s="11" t="e">
        <f>NPV($B$5,AG169:$AO169)+AF169</f>
        <v>#N/A</v>
      </c>
      <c r="AG187" s="11" t="e">
        <f>NPV($B$5,AH169:$AO169)+AG169</f>
        <v>#N/A</v>
      </c>
      <c r="AH187" s="11" t="e">
        <f>NPV($B$5,AI169:$AO169)+AH169</f>
        <v>#N/A</v>
      </c>
      <c r="AI187" s="11" t="e">
        <f>NPV($B$5,AJ169:$AO169)+AI169</f>
        <v>#N/A</v>
      </c>
      <c r="AJ187" s="11" t="e">
        <f>NPV($B$5,AK169:$AO169)+AJ169</f>
        <v>#N/A</v>
      </c>
      <c r="AK187" s="11" t="e">
        <f>NPV($B$5,AL169:$AO169)+AK169</f>
        <v>#N/A</v>
      </c>
      <c r="AL187" s="11" t="e">
        <f>NPV($B$5,AM169:$AO169)+AL169</f>
        <v>#N/A</v>
      </c>
      <c r="AM187" s="11" t="e">
        <f>NPV($B$5,AN169:$AO169)+AM169</f>
        <v>#N/A</v>
      </c>
      <c r="AN187" s="11" t="e">
        <f>NPV($B$5,AO169:$AO169)+AN169</f>
        <v>#N/A</v>
      </c>
      <c r="AO187" s="11" t="e">
        <f>NPV($B$5,$AO169:AP169)+AO169</f>
        <v>#N/A</v>
      </c>
    </row>
    <row r="188" spans="1:41">
      <c r="A188" s="11" t="s">
        <v>42</v>
      </c>
      <c r="B188" s="11" t="e">
        <f>NPV($B$5,B172:$AO172)+B170+NPV($B$5,C170:$AO170)+B171+NPV($B$5,C171:$AO171)</f>
        <v>#N/A</v>
      </c>
      <c r="C188" s="11" t="e">
        <f>NPV($B$5,C172:$AO172)+C170+NPV($B$5,D170:$AO170)+C171+NPV($B$5,D171:$AO171)</f>
        <v>#N/A</v>
      </c>
      <c r="D188" s="11" t="e">
        <f>NPV($B$5,D172:$AO172)+D170+NPV($B$5,E170:$AO170)+D171+NPV($B$5,E171:$AO171)</f>
        <v>#N/A</v>
      </c>
      <c r="E188" s="11" t="e">
        <f>NPV($B$5,E172:$AO172)+E170+NPV($B$5,F170:$AO170)+E171+NPV($B$5,F171:$AO171)</f>
        <v>#N/A</v>
      </c>
      <c r="F188" s="11" t="e">
        <f>NPV($B$5,F172:$AO172)+F170+NPV($B$5,G170:$AO170)+F171+NPV($B$5,G171:$AO171)</f>
        <v>#N/A</v>
      </c>
      <c r="G188" s="11" t="e">
        <f>NPV($B$5,G172:$AO172)+G170+NPV($B$5,H170:$AO170)+G171+NPV($B$5,H171:$AO171)</f>
        <v>#N/A</v>
      </c>
      <c r="H188" s="11" t="e">
        <f>NPV($B$5,H172:$AO172)+H170+NPV($B$5,I170:$AO170)+H171+NPV($B$5,I171:$AO171)</f>
        <v>#N/A</v>
      </c>
      <c r="I188" s="11" t="e">
        <f>NPV($B$5,I172:$AO172)+I170+NPV($B$5,J170:$AO170)+I171+NPV($B$5,J171:$AO171)</f>
        <v>#N/A</v>
      </c>
      <c r="J188" s="11" t="e">
        <f>NPV($B$5,J172:$AO172)+J170+NPV($B$5,K170:$AO170)+J171+NPV($B$5,K171:$AO171)</f>
        <v>#N/A</v>
      </c>
      <c r="K188" s="11" t="e">
        <f>NPV($B$5,K172:$AO172)+K170+NPV($B$5,L170:$AO170)+K171+NPV($B$5,L171:$AO171)</f>
        <v>#N/A</v>
      </c>
      <c r="L188" s="11" t="e">
        <f>NPV($B$5,L172:$AO172)+L170+NPV($B$5,M170:$AO170)+L171+NPV($B$5,M171:$AO171)</f>
        <v>#N/A</v>
      </c>
      <c r="M188" s="11" t="e">
        <f>NPV($B$5,M172:$AO172)+M170+NPV($B$5,N170:$AO170)+M171+NPV($B$5,N171:$AO171)</f>
        <v>#N/A</v>
      </c>
      <c r="N188" s="11" t="e">
        <f>NPV($B$5,N172:$AO172)+N170+NPV($B$5,O170:$AO170)+N171+NPV($B$5,O171:$AO171)</f>
        <v>#N/A</v>
      </c>
      <c r="O188" s="11" t="e">
        <f>NPV($B$5,O172:$AO172)+O170+NPV($B$5,P170:$AO170)+O171+NPV($B$5,P171:$AO171)</f>
        <v>#N/A</v>
      </c>
      <c r="P188" s="11" t="e">
        <f>NPV($B$5,P172:$AO172)+P170+NPV($B$5,Q170:$AO170)+P171+NPV($B$5,Q171:$AO171)</f>
        <v>#N/A</v>
      </c>
      <c r="Q188" s="11" t="e">
        <f>NPV($B$5,Q172:$AO172)+Q170+NPV($B$5,R170:$AO170)+Q171+NPV($B$5,R171:$AO171)</f>
        <v>#N/A</v>
      </c>
      <c r="R188" s="11" t="e">
        <f>NPV($B$5,R172:$AO172)+R170+NPV($B$5,S170:$AO170)+R171+NPV($B$5,S171:$AO171)</f>
        <v>#N/A</v>
      </c>
      <c r="S188" s="11" t="e">
        <f>NPV($B$5,S172:$AO172)+S170+NPV($B$5,T170:$AO170)+S171+NPV($B$5,T171:$AO171)</f>
        <v>#N/A</v>
      </c>
      <c r="T188" s="11" t="e">
        <f>NPV($B$5,T172:$AO172)+T170+NPV($B$5,U170:$AO170)+T171+NPV($B$5,U171:$AO171)</f>
        <v>#N/A</v>
      </c>
      <c r="U188" s="11" t="e">
        <f>NPV($B$5,U172:$AO172)+U170+NPV($B$5,V170:$AO170)+U171+NPV($B$5,V171:$AO171)</f>
        <v>#N/A</v>
      </c>
      <c r="V188" s="11" t="e">
        <f>NPV($B$5,V172:$AO172)+V170+NPV($B$5,W170:$AO170)+V171+NPV($B$5,W171:$AO171)</f>
        <v>#N/A</v>
      </c>
      <c r="W188" s="11" t="e">
        <f>NPV($B$5,W172:$AO172)+W170+NPV($B$5,X170:$AO170)+W171+NPV($B$5,X171:$AO171)</f>
        <v>#N/A</v>
      </c>
      <c r="X188" s="11" t="e">
        <f>NPV($B$5,X172:$AO172)+X170+NPV($B$5,Y170:$AO170)+X171+NPV($B$5,Y171:$AO171)</f>
        <v>#N/A</v>
      </c>
      <c r="Y188" s="11" t="e">
        <f>NPV($B$5,Y172:$AO172)+Y170+NPV($B$5,Z170:$AO170)+Y171+NPV($B$5,Z171:$AO171)</f>
        <v>#N/A</v>
      </c>
      <c r="Z188" s="11" t="e">
        <f>NPV($B$5,Z172:$AO172)+Z170+NPV($B$5,AA170:$AO170)+Z171+NPV($B$5,AA171:$AO171)</f>
        <v>#N/A</v>
      </c>
      <c r="AA188" s="11" t="e">
        <f>NPV($B$5,AA172:$AO172)+AA170+NPV($B$5,AB170:$AO170)+AA171+NPV($B$5,AB171:$AO171)</f>
        <v>#N/A</v>
      </c>
      <c r="AB188" s="11" t="e">
        <f>NPV($B$5,AB172:$AO172)+AB170+NPV($B$5,AC170:$AO170)+AB171+NPV($B$5,AC171:$AO171)</f>
        <v>#N/A</v>
      </c>
      <c r="AC188" s="11" t="e">
        <f>NPV($B$5,AC172:$AO172)+AC170+NPV($B$5,AD170:$AO170)+AC171+NPV($B$5,AD171:$AO171)</f>
        <v>#N/A</v>
      </c>
      <c r="AD188" s="11" t="e">
        <f>NPV($B$5,AD172:$AO172)+AD170+NPV($B$5,AE170:$AO170)+AD171+NPV($B$5,AE171:$AO171)</f>
        <v>#N/A</v>
      </c>
      <c r="AE188" s="11" t="e">
        <f>NPV($B$5,AE172:$AO172)+AE170+NPV($B$5,AF170:$AO170)+AE171+NPV($B$5,AF171:$AO171)</f>
        <v>#N/A</v>
      </c>
      <c r="AF188" s="11" t="e">
        <f>NPV($B$5,AF172:$AO172)+AF170+NPV($B$5,AG170:$AO170)+AF171+NPV($B$5,AG171:$AO171)</f>
        <v>#N/A</v>
      </c>
      <c r="AG188" s="11" t="e">
        <f>NPV($B$5,AG172:$AO172)+AG170+NPV($B$5,AH170:$AO170)+AG171+NPV($B$5,AH171:$AO171)</f>
        <v>#N/A</v>
      </c>
      <c r="AH188" s="11" t="e">
        <f>NPV($B$5,AH172:$AO172)+AH170+NPV($B$5,AI170:$AO170)+AH171+NPV($B$5,AI171:$AO171)</f>
        <v>#N/A</v>
      </c>
      <c r="AI188" s="11" t="e">
        <f>NPV($B$5,AI172:$AO172)+AI170+NPV($B$5,AJ170:$AO170)+AI171+NPV($B$5,AJ171:$AO171)</f>
        <v>#N/A</v>
      </c>
      <c r="AJ188" s="11" t="e">
        <f>NPV($B$5,AJ172:$AO172)+AJ170+NPV($B$5,AK170:$AO170)+AJ171+NPV($B$5,AK171:$AO171)</f>
        <v>#N/A</v>
      </c>
      <c r="AK188" s="11" t="e">
        <f>NPV($B$5,AK172:$AO172)+AK170+NPV($B$5,AL170:$AO170)+AK171+NPV($B$5,AL171:$AO171)</f>
        <v>#N/A</v>
      </c>
      <c r="AL188" s="11" t="e">
        <f>NPV($B$5,AL172:$AO172)+AL170+NPV($B$5,AM170:$AO170)+AL171+NPV($B$5,AM171:$AO171)</f>
        <v>#N/A</v>
      </c>
      <c r="AM188" s="11" t="e">
        <f>NPV($B$5,AM172:$AO172)+AM170+NPV($B$5,AN170:$AO170)+AM171+NPV($B$5,AN171:$AO171)</f>
        <v>#N/A</v>
      </c>
      <c r="AN188" s="11" t="e">
        <f>NPV($B$5,AN172:$AO172)+AN170+NPV($B$5,AO170:$AO170)+AN171+NPV($B$5,AO171:$AO171)</f>
        <v>#N/A</v>
      </c>
      <c r="AO188" s="11" t="e">
        <f>NPV($B$5,AO172:$AO172)+AO170+NPV($B$5,$AO170:AP170)+AO171+NPV($B$5,$AO171:AP171)</f>
        <v>#N/A</v>
      </c>
    </row>
    <row r="189" spans="1:41" ht="15.75" thickBot="1">
      <c r="A189" s="11" t="s">
        <v>43</v>
      </c>
      <c r="B189" s="27" t="e">
        <f t="shared" ref="B189:AO189" si="185">MAX(B188-B187,0)</f>
        <v>#N/A</v>
      </c>
      <c r="C189" s="27" t="e">
        <f t="shared" si="185"/>
        <v>#N/A</v>
      </c>
      <c r="D189" s="27" t="e">
        <f t="shared" si="185"/>
        <v>#N/A</v>
      </c>
      <c r="E189" s="27" t="e">
        <f t="shared" si="185"/>
        <v>#N/A</v>
      </c>
      <c r="F189" s="27" t="e">
        <f t="shared" si="185"/>
        <v>#N/A</v>
      </c>
      <c r="G189" s="27" t="e">
        <f t="shared" si="185"/>
        <v>#N/A</v>
      </c>
      <c r="H189" s="27" t="e">
        <f t="shared" si="185"/>
        <v>#N/A</v>
      </c>
      <c r="I189" s="27" t="e">
        <f t="shared" si="185"/>
        <v>#N/A</v>
      </c>
      <c r="J189" s="27" t="e">
        <f t="shared" si="185"/>
        <v>#N/A</v>
      </c>
      <c r="K189" s="27" t="e">
        <f t="shared" si="185"/>
        <v>#N/A</v>
      </c>
      <c r="L189" s="27" t="e">
        <f t="shared" si="185"/>
        <v>#N/A</v>
      </c>
      <c r="M189" s="27" t="e">
        <f t="shared" si="185"/>
        <v>#N/A</v>
      </c>
      <c r="N189" s="27" t="e">
        <f t="shared" si="185"/>
        <v>#N/A</v>
      </c>
      <c r="O189" s="27" t="e">
        <f t="shared" si="185"/>
        <v>#N/A</v>
      </c>
      <c r="P189" s="27" t="e">
        <f t="shared" si="185"/>
        <v>#N/A</v>
      </c>
      <c r="Q189" s="27" t="e">
        <f t="shared" si="185"/>
        <v>#N/A</v>
      </c>
      <c r="R189" s="27" t="e">
        <f t="shared" si="185"/>
        <v>#N/A</v>
      </c>
      <c r="S189" s="27" t="e">
        <f t="shared" si="185"/>
        <v>#N/A</v>
      </c>
      <c r="T189" s="27" t="e">
        <f t="shared" si="185"/>
        <v>#N/A</v>
      </c>
      <c r="U189" s="27" t="e">
        <f t="shared" si="185"/>
        <v>#N/A</v>
      </c>
      <c r="V189" s="27" t="e">
        <f t="shared" si="185"/>
        <v>#N/A</v>
      </c>
      <c r="W189" s="27" t="e">
        <f t="shared" si="185"/>
        <v>#N/A</v>
      </c>
      <c r="X189" s="27" t="e">
        <f t="shared" si="185"/>
        <v>#N/A</v>
      </c>
      <c r="Y189" s="27" t="e">
        <f t="shared" si="185"/>
        <v>#N/A</v>
      </c>
      <c r="Z189" s="27" t="e">
        <f t="shared" si="185"/>
        <v>#N/A</v>
      </c>
      <c r="AA189" s="27" t="e">
        <f t="shared" si="185"/>
        <v>#N/A</v>
      </c>
      <c r="AB189" s="27" t="e">
        <f t="shared" si="185"/>
        <v>#N/A</v>
      </c>
      <c r="AC189" s="27" t="e">
        <f t="shared" si="185"/>
        <v>#N/A</v>
      </c>
      <c r="AD189" s="27" t="e">
        <f t="shared" si="185"/>
        <v>#N/A</v>
      </c>
      <c r="AE189" s="27" t="e">
        <f t="shared" si="185"/>
        <v>#N/A</v>
      </c>
      <c r="AF189" s="27" t="e">
        <f t="shared" si="185"/>
        <v>#N/A</v>
      </c>
      <c r="AG189" s="27" t="e">
        <f t="shared" si="185"/>
        <v>#N/A</v>
      </c>
      <c r="AH189" s="27" t="e">
        <f t="shared" si="185"/>
        <v>#N/A</v>
      </c>
      <c r="AI189" s="27" t="e">
        <f t="shared" si="185"/>
        <v>#N/A</v>
      </c>
      <c r="AJ189" s="27" t="e">
        <f t="shared" si="185"/>
        <v>#N/A</v>
      </c>
      <c r="AK189" s="27" t="e">
        <f t="shared" si="185"/>
        <v>#N/A</v>
      </c>
      <c r="AL189" s="27" t="e">
        <f t="shared" si="185"/>
        <v>#N/A</v>
      </c>
      <c r="AM189" s="27" t="e">
        <f t="shared" si="185"/>
        <v>#N/A</v>
      </c>
      <c r="AN189" s="27" t="e">
        <f t="shared" si="185"/>
        <v>#N/A</v>
      </c>
      <c r="AO189" s="27" t="e">
        <f t="shared" si="185"/>
        <v>#N/A</v>
      </c>
    </row>
    <row r="190" spans="1:41" ht="15.75" thickTop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1:41">
      <c r="A191" s="29" t="s">
        <v>99</v>
      </c>
      <c r="B191" s="29">
        <f>B168*B162*CashValue!C186*B159</f>
        <v>0</v>
      </c>
      <c r="C191" s="29" t="e">
        <f>C168*C162*CashValue!D186*C159</f>
        <v>#N/A</v>
      </c>
      <c r="D191" s="29" t="e">
        <f>D168*D162*CashValue!E186*D159</f>
        <v>#N/A</v>
      </c>
      <c r="E191" s="29" t="e">
        <f>E168*E162*CashValue!F186*E159</f>
        <v>#N/A</v>
      </c>
      <c r="F191" s="29" t="e">
        <f>F168*F162*CashValue!G186*F159</f>
        <v>#N/A</v>
      </c>
      <c r="G191" s="29" t="e">
        <f>G168*G162*CashValue!H186*G159</f>
        <v>#N/A</v>
      </c>
      <c r="H191" s="29" t="e">
        <f>H168*H162*CashValue!I186*H159</f>
        <v>#N/A</v>
      </c>
      <c r="I191" s="29" t="e">
        <f>I168*I162*CashValue!J186*I159</f>
        <v>#N/A</v>
      </c>
      <c r="J191" s="29" t="e">
        <f>J168*J162*CashValue!K186*J159</f>
        <v>#N/A</v>
      </c>
      <c r="K191" s="29" t="e">
        <f>K168*K162*CashValue!L186*K159</f>
        <v>#N/A</v>
      </c>
      <c r="L191" s="29" t="e">
        <f>L168*L162*CashValue!M186*L159</f>
        <v>#N/A</v>
      </c>
      <c r="M191" s="29" t="e">
        <f>M168*M162*CashValue!N186*M159</f>
        <v>#N/A</v>
      </c>
      <c r="N191" s="29" t="e">
        <f>N168*N162*CashValue!O186*N159</f>
        <v>#N/A</v>
      </c>
      <c r="O191" s="29" t="e">
        <f>O168*O162*CashValue!P186*O159</f>
        <v>#N/A</v>
      </c>
      <c r="P191" s="29" t="e">
        <f>P168*P162*CashValue!Q186*P159</f>
        <v>#N/A</v>
      </c>
      <c r="Q191" s="29" t="e">
        <f>Q168*Q162*CashValue!R186*Q159</f>
        <v>#N/A</v>
      </c>
      <c r="R191" s="29" t="e">
        <f>R168*R162*CashValue!S186*R159</f>
        <v>#N/A</v>
      </c>
      <c r="S191" s="29" t="e">
        <f>S168*S162*CashValue!T186*S159</f>
        <v>#N/A</v>
      </c>
      <c r="T191" s="29" t="e">
        <f>T168*T162*CashValue!U186*T159</f>
        <v>#N/A</v>
      </c>
      <c r="U191" s="29" t="e">
        <f>U168*U162*CashValue!V186*U159</f>
        <v>#N/A</v>
      </c>
      <c r="V191" s="29" t="e">
        <f>V168*V162*CashValue!W186*V159</f>
        <v>#N/A</v>
      </c>
      <c r="W191" s="29" t="e">
        <f>W168*W162*CashValue!X186*W159</f>
        <v>#N/A</v>
      </c>
      <c r="X191" s="29" t="e">
        <f>X168*X162*CashValue!Y186*X159</f>
        <v>#N/A</v>
      </c>
      <c r="Y191" s="29" t="e">
        <f>Y168*Y162*CashValue!Z186*Y159</f>
        <v>#N/A</v>
      </c>
      <c r="Z191" s="29" t="e">
        <f>Z168*Z162*CashValue!AA186*Z159</f>
        <v>#N/A</v>
      </c>
      <c r="AA191" s="29" t="e">
        <f>AA168*AA162*CashValue!AB186*AA159</f>
        <v>#N/A</v>
      </c>
      <c r="AB191" s="29" t="e">
        <f>AB168*AB162*CashValue!AC186*AB159</f>
        <v>#N/A</v>
      </c>
      <c r="AC191" s="29" t="e">
        <f>AC168*AC162*CashValue!AD186*AC159</f>
        <v>#N/A</v>
      </c>
      <c r="AD191" s="29" t="e">
        <f>AD168*AD162*CashValue!AE186*AD159</f>
        <v>#N/A</v>
      </c>
      <c r="AE191" s="29" t="e">
        <f>AE168*AE162*CashValue!AF186*AE159</f>
        <v>#N/A</v>
      </c>
      <c r="AF191" s="29" t="e">
        <f>AF168*AF162*CashValue!AG186*AF159</f>
        <v>#N/A</v>
      </c>
      <c r="AG191" s="29" t="e">
        <f>AG168*AG162*CashValue!AH186*AG159</f>
        <v>#N/A</v>
      </c>
      <c r="AH191" s="29" t="e">
        <f>AH168*AH162*CashValue!AI186*AH159</f>
        <v>#N/A</v>
      </c>
      <c r="AI191" s="29" t="e">
        <f>AI168*AI162*CashValue!AJ186*AI159</f>
        <v>#N/A</v>
      </c>
      <c r="AJ191" s="29" t="e">
        <f>AJ168*AJ162*CashValue!AK186*AJ159</f>
        <v>#N/A</v>
      </c>
      <c r="AK191" s="29" t="e">
        <f>AK168*AK162*CashValue!AL186*AK159</f>
        <v>#N/A</v>
      </c>
      <c r="AL191" s="29" t="e">
        <f>AL168*AL162*CashValue!AM186*AL159</f>
        <v>#N/A</v>
      </c>
      <c r="AM191" s="29" t="e">
        <f>AM168*AM162*CashValue!AN186*AM159</f>
        <v>#N/A</v>
      </c>
      <c r="AN191" s="29" t="e">
        <f>AN168*AN162*CashValue!AO186*AN159</f>
        <v>#N/A</v>
      </c>
      <c r="AO191" s="29" t="e">
        <f>AO168*AO162*CashValue!AP186*AO159</f>
        <v>#N/A</v>
      </c>
    </row>
    <row r="192" spans="1:4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</row>
    <row r="193" spans="1:41">
      <c r="A193" s="75" t="s">
        <v>44</v>
      </c>
      <c r="B193" s="75" t="e">
        <f t="shared" ref="B193:AO193" si="186">MAX(B185+MAX(0,B189-B185),B191)</f>
        <v>#N/A</v>
      </c>
      <c r="C193" s="75" t="e">
        <f t="shared" si="186"/>
        <v>#N/A</v>
      </c>
      <c r="D193" s="75" t="e">
        <f t="shared" si="186"/>
        <v>#N/A</v>
      </c>
      <c r="E193" s="75" t="e">
        <f t="shared" si="186"/>
        <v>#N/A</v>
      </c>
      <c r="F193" s="75" t="e">
        <f t="shared" si="186"/>
        <v>#N/A</v>
      </c>
      <c r="G193" s="75" t="e">
        <f t="shared" si="186"/>
        <v>#N/A</v>
      </c>
      <c r="H193" s="75" t="e">
        <f t="shared" si="186"/>
        <v>#N/A</v>
      </c>
      <c r="I193" s="75" t="e">
        <f t="shared" si="186"/>
        <v>#N/A</v>
      </c>
      <c r="J193" s="75" t="e">
        <f t="shared" si="186"/>
        <v>#N/A</v>
      </c>
      <c r="K193" s="75" t="e">
        <f t="shared" si="186"/>
        <v>#N/A</v>
      </c>
      <c r="L193" s="75" t="e">
        <f t="shared" si="186"/>
        <v>#N/A</v>
      </c>
      <c r="M193" s="75" t="e">
        <f t="shared" si="186"/>
        <v>#N/A</v>
      </c>
      <c r="N193" s="75" t="e">
        <f t="shared" si="186"/>
        <v>#N/A</v>
      </c>
      <c r="O193" s="75" t="e">
        <f t="shared" si="186"/>
        <v>#N/A</v>
      </c>
      <c r="P193" s="75" t="e">
        <f t="shared" si="186"/>
        <v>#N/A</v>
      </c>
      <c r="Q193" s="75" t="e">
        <f t="shared" si="186"/>
        <v>#N/A</v>
      </c>
      <c r="R193" s="75" t="e">
        <f t="shared" si="186"/>
        <v>#N/A</v>
      </c>
      <c r="S193" s="75" t="e">
        <f t="shared" si="186"/>
        <v>#N/A</v>
      </c>
      <c r="T193" s="75" t="e">
        <f t="shared" si="186"/>
        <v>#N/A</v>
      </c>
      <c r="U193" s="75" t="e">
        <f t="shared" si="186"/>
        <v>#N/A</v>
      </c>
      <c r="V193" s="75" t="e">
        <f t="shared" si="186"/>
        <v>#N/A</v>
      </c>
      <c r="W193" s="75" t="e">
        <f t="shared" si="186"/>
        <v>#N/A</v>
      </c>
      <c r="X193" s="75" t="e">
        <f t="shared" si="186"/>
        <v>#N/A</v>
      </c>
      <c r="Y193" s="75" t="e">
        <f t="shared" si="186"/>
        <v>#N/A</v>
      </c>
      <c r="Z193" s="75" t="e">
        <f t="shared" si="186"/>
        <v>#N/A</v>
      </c>
      <c r="AA193" s="75" t="e">
        <f t="shared" si="186"/>
        <v>#N/A</v>
      </c>
      <c r="AB193" s="75" t="e">
        <f t="shared" si="186"/>
        <v>#N/A</v>
      </c>
      <c r="AC193" s="75" t="e">
        <f t="shared" si="186"/>
        <v>#N/A</v>
      </c>
      <c r="AD193" s="75" t="e">
        <f t="shared" si="186"/>
        <v>#N/A</v>
      </c>
      <c r="AE193" s="75" t="e">
        <f t="shared" si="186"/>
        <v>#N/A</v>
      </c>
      <c r="AF193" s="75" t="e">
        <f t="shared" si="186"/>
        <v>#N/A</v>
      </c>
      <c r="AG193" s="75" t="e">
        <f t="shared" si="186"/>
        <v>#N/A</v>
      </c>
      <c r="AH193" s="75" t="e">
        <f t="shared" si="186"/>
        <v>#N/A</v>
      </c>
      <c r="AI193" s="75" t="e">
        <f t="shared" si="186"/>
        <v>#N/A</v>
      </c>
      <c r="AJ193" s="75" t="e">
        <f t="shared" si="186"/>
        <v>#N/A</v>
      </c>
      <c r="AK193" s="75" t="e">
        <f t="shared" si="186"/>
        <v>#N/A</v>
      </c>
      <c r="AL193" s="75" t="e">
        <f t="shared" si="186"/>
        <v>#N/A</v>
      </c>
      <c r="AM193" s="75" t="e">
        <f t="shared" si="186"/>
        <v>#N/A</v>
      </c>
      <c r="AN193" s="75" t="e">
        <f t="shared" si="186"/>
        <v>#N/A</v>
      </c>
      <c r="AO193" s="75" t="e">
        <f t="shared" si="186"/>
        <v>#N/A</v>
      </c>
    </row>
    <row r="194" spans="1:41">
      <c r="A194" s="11" t="s">
        <v>167</v>
      </c>
      <c r="B194" s="11" t="e">
        <f t="shared" ref="B194:AO194" si="187">IF(B168&gt;0,B193/B162,0)</f>
        <v>#N/A</v>
      </c>
      <c r="C194" s="11" t="e">
        <f t="shared" si="187"/>
        <v>#N/A</v>
      </c>
      <c r="D194" s="11" t="e">
        <f t="shared" si="187"/>
        <v>#N/A</v>
      </c>
      <c r="E194" s="11" t="e">
        <f t="shared" si="187"/>
        <v>#N/A</v>
      </c>
      <c r="F194" s="11" t="e">
        <f t="shared" si="187"/>
        <v>#N/A</v>
      </c>
      <c r="G194" s="11" t="e">
        <f t="shared" si="187"/>
        <v>#N/A</v>
      </c>
      <c r="H194" s="11" t="e">
        <f t="shared" si="187"/>
        <v>#N/A</v>
      </c>
      <c r="I194" s="11" t="e">
        <f t="shared" si="187"/>
        <v>#N/A</v>
      </c>
      <c r="J194" s="11" t="e">
        <f t="shared" si="187"/>
        <v>#N/A</v>
      </c>
      <c r="K194" s="11" t="e">
        <f t="shared" si="187"/>
        <v>#N/A</v>
      </c>
      <c r="L194" s="11" t="e">
        <f t="shared" si="187"/>
        <v>#N/A</v>
      </c>
      <c r="M194" s="11" t="e">
        <f t="shared" si="187"/>
        <v>#N/A</v>
      </c>
      <c r="N194" s="11" t="e">
        <f t="shared" si="187"/>
        <v>#N/A</v>
      </c>
      <c r="O194" s="11" t="e">
        <f t="shared" si="187"/>
        <v>#N/A</v>
      </c>
      <c r="P194" s="11" t="e">
        <f t="shared" si="187"/>
        <v>#N/A</v>
      </c>
      <c r="Q194" s="11" t="e">
        <f t="shared" si="187"/>
        <v>#N/A</v>
      </c>
      <c r="R194" s="11" t="e">
        <f t="shared" si="187"/>
        <v>#N/A</v>
      </c>
      <c r="S194" s="11" t="e">
        <f t="shared" si="187"/>
        <v>#N/A</v>
      </c>
      <c r="T194" s="11" t="e">
        <f t="shared" si="187"/>
        <v>#N/A</v>
      </c>
      <c r="U194" s="11" t="e">
        <f t="shared" si="187"/>
        <v>#N/A</v>
      </c>
      <c r="V194" s="11" t="e">
        <f t="shared" si="187"/>
        <v>#N/A</v>
      </c>
      <c r="W194" s="11" t="e">
        <f t="shared" si="187"/>
        <v>#N/A</v>
      </c>
      <c r="X194" s="11" t="e">
        <f t="shared" si="187"/>
        <v>#N/A</v>
      </c>
      <c r="Y194" s="11">
        <f t="shared" si="187"/>
        <v>0</v>
      </c>
      <c r="Z194" s="11">
        <f t="shared" si="187"/>
        <v>0</v>
      </c>
      <c r="AA194" s="11">
        <f t="shared" si="187"/>
        <v>0</v>
      </c>
      <c r="AB194" s="11">
        <f t="shared" si="187"/>
        <v>0</v>
      </c>
      <c r="AC194" s="11">
        <f t="shared" si="187"/>
        <v>0</v>
      </c>
      <c r="AD194" s="11">
        <f t="shared" si="187"/>
        <v>0</v>
      </c>
      <c r="AE194" s="11">
        <f t="shared" si="187"/>
        <v>0</v>
      </c>
      <c r="AF194" s="11">
        <f t="shared" si="187"/>
        <v>0</v>
      </c>
      <c r="AG194" s="11">
        <f t="shared" si="187"/>
        <v>0</v>
      </c>
      <c r="AH194" s="11">
        <f t="shared" si="187"/>
        <v>0</v>
      </c>
      <c r="AI194" s="11">
        <f t="shared" si="187"/>
        <v>0</v>
      </c>
      <c r="AJ194" s="11">
        <f t="shared" si="187"/>
        <v>0</v>
      </c>
      <c r="AK194" s="11">
        <f t="shared" si="187"/>
        <v>0</v>
      </c>
      <c r="AL194" s="11">
        <f t="shared" si="187"/>
        <v>0</v>
      </c>
      <c r="AM194" s="11">
        <f t="shared" si="187"/>
        <v>0</v>
      </c>
      <c r="AN194" s="11">
        <f t="shared" si="187"/>
        <v>0</v>
      </c>
      <c r="AO194" s="11">
        <f t="shared" si="187"/>
        <v>0</v>
      </c>
    </row>
    <row r="195" spans="1:41">
      <c r="A195" s="63" t="s">
        <v>165</v>
      </c>
      <c r="B195" s="142" t="e">
        <f t="shared" ref="B195:AO195" si="188">IF(B168&gt;0,B194/B168,0)</f>
        <v>#N/A</v>
      </c>
      <c r="C195" s="142" t="e">
        <f t="shared" si="188"/>
        <v>#N/A</v>
      </c>
      <c r="D195" s="142" t="e">
        <f t="shared" si="188"/>
        <v>#N/A</v>
      </c>
      <c r="E195" s="142" t="e">
        <f t="shared" si="188"/>
        <v>#N/A</v>
      </c>
      <c r="F195" s="142" t="e">
        <f t="shared" si="188"/>
        <v>#N/A</v>
      </c>
      <c r="G195" s="142" t="e">
        <f t="shared" si="188"/>
        <v>#N/A</v>
      </c>
      <c r="H195" s="142" t="e">
        <f t="shared" si="188"/>
        <v>#N/A</v>
      </c>
      <c r="I195" s="142" t="e">
        <f t="shared" si="188"/>
        <v>#N/A</v>
      </c>
      <c r="J195" s="142" t="e">
        <f t="shared" si="188"/>
        <v>#N/A</v>
      </c>
      <c r="K195" s="142" t="e">
        <f t="shared" si="188"/>
        <v>#N/A</v>
      </c>
      <c r="L195" s="142" t="e">
        <f t="shared" si="188"/>
        <v>#N/A</v>
      </c>
      <c r="M195" s="142" t="e">
        <f t="shared" si="188"/>
        <v>#N/A</v>
      </c>
      <c r="N195" s="142" t="e">
        <f t="shared" si="188"/>
        <v>#N/A</v>
      </c>
      <c r="O195" s="142" t="e">
        <f t="shared" si="188"/>
        <v>#N/A</v>
      </c>
      <c r="P195" s="142" t="e">
        <f t="shared" si="188"/>
        <v>#N/A</v>
      </c>
      <c r="Q195" s="142" t="e">
        <f t="shared" si="188"/>
        <v>#N/A</v>
      </c>
      <c r="R195" s="142" t="e">
        <f t="shared" si="188"/>
        <v>#N/A</v>
      </c>
      <c r="S195" s="142" t="e">
        <f t="shared" si="188"/>
        <v>#N/A</v>
      </c>
      <c r="T195" s="142" t="e">
        <f t="shared" si="188"/>
        <v>#N/A</v>
      </c>
      <c r="U195" s="142" t="e">
        <f t="shared" si="188"/>
        <v>#N/A</v>
      </c>
      <c r="V195" s="142" t="e">
        <f t="shared" si="188"/>
        <v>#N/A</v>
      </c>
      <c r="W195" s="142" t="e">
        <f t="shared" si="188"/>
        <v>#N/A</v>
      </c>
      <c r="X195" s="142" t="e">
        <f t="shared" si="188"/>
        <v>#N/A</v>
      </c>
      <c r="Y195" s="142">
        <f t="shared" si="188"/>
        <v>0</v>
      </c>
      <c r="Z195" s="142">
        <f t="shared" si="188"/>
        <v>0</v>
      </c>
      <c r="AA195" s="142">
        <f t="shared" si="188"/>
        <v>0</v>
      </c>
      <c r="AB195" s="142">
        <f t="shared" si="188"/>
        <v>0</v>
      </c>
      <c r="AC195" s="142">
        <f t="shared" si="188"/>
        <v>0</v>
      </c>
      <c r="AD195" s="142">
        <f t="shared" si="188"/>
        <v>0</v>
      </c>
      <c r="AE195" s="142">
        <f t="shared" si="188"/>
        <v>0</v>
      </c>
      <c r="AF195" s="142">
        <f t="shared" si="188"/>
        <v>0</v>
      </c>
      <c r="AG195" s="142">
        <f t="shared" si="188"/>
        <v>0</v>
      </c>
      <c r="AH195" s="142">
        <f t="shared" si="188"/>
        <v>0</v>
      </c>
      <c r="AI195" s="142">
        <f t="shared" si="188"/>
        <v>0</v>
      </c>
      <c r="AJ195" s="142">
        <f t="shared" si="188"/>
        <v>0</v>
      </c>
      <c r="AK195" s="142">
        <f t="shared" si="188"/>
        <v>0</v>
      </c>
      <c r="AL195" s="142">
        <f t="shared" si="188"/>
        <v>0</v>
      </c>
      <c r="AM195" s="142">
        <f t="shared" si="188"/>
        <v>0</v>
      </c>
      <c r="AN195" s="142">
        <f t="shared" si="188"/>
        <v>0</v>
      </c>
      <c r="AO195" s="142">
        <f t="shared" si="188"/>
        <v>0</v>
      </c>
    </row>
    <row r="196" spans="1:4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</row>
    <row r="198" spans="1:41">
      <c r="A198" s="289" t="s">
        <v>467</v>
      </c>
    </row>
    <row r="199" spans="1:41">
      <c r="A199" s="289" t="s">
        <v>468</v>
      </c>
      <c r="B199" s="67" t="e">
        <f t="shared" ref="B199:AO199" si="189">B46</f>
        <v>#N/A</v>
      </c>
      <c r="C199" s="67" t="e">
        <f t="shared" si="189"/>
        <v>#N/A</v>
      </c>
      <c r="D199" s="67" t="e">
        <f t="shared" si="189"/>
        <v>#N/A</v>
      </c>
      <c r="E199" s="67" t="e">
        <f t="shared" si="189"/>
        <v>#N/A</v>
      </c>
      <c r="F199" s="67" t="e">
        <f t="shared" si="189"/>
        <v>#N/A</v>
      </c>
      <c r="G199" s="67" t="e">
        <f t="shared" si="189"/>
        <v>#N/A</v>
      </c>
      <c r="H199" s="67" t="e">
        <f t="shared" si="189"/>
        <v>#N/A</v>
      </c>
      <c r="I199" s="67" t="e">
        <f t="shared" si="189"/>
        <v>#N/A</v>
      </c>
      <c r="J199" s="67" t="e">
        <f t="shared" si="189"/>
        <v>#N/A</v>
      </c>
      <c r="K199" s="67" t="e">
        <f t="shared" si="189"/>
        <v>#N/A</v>
      </c>
      <c r="L199" s="67" t="e">
        <f t="shared" si="189"/>
        <v>#N/A</v>
      </c>
      <c r="M199" s="67" t="e">
        <f t="shared" si="189"/>
        <v>#N/A</v>
      </c>
      <c r="N199" s="67" t="e">
        <f t="shared" si="189"/>
        <v>#N/A</v>
      </c>
      <c r="O199" s="67" t="e">
        <f t="shared" si="189"/>
        <v>#N/A</v>
      </c>
      <c r="P199" s="67" t="e">
        <f t="shared" si="189"/>
        <v>#N/A</v>
      </c>
      <c r="Q199" s="67" t="e">
        <f t="shared" si="189"/>
        <v>#N/A</v>
      </c>
      <c r="R199" s="67" t="e">
        <f t="shared" si="189"/>
        <v>#N/A</v>
      </c>
      <c r="S199" s="67" t="e">
        <f t="shared" si="189"/>
        <v>#N/A</v>
      </c>
      <c r="T199" s="67" t="e">
        <f t="shared" si="189"/>
        <v>#N/A</v>
      </c>
      <c r="U199" s="67" t="e">
        <f t="shared" si="189"/>
        <v>#N/A</v>
      </c>
      <c r="V199" s="67" t="e">
        <f t="shared" si="189"/>
        <v>#N/A</v>
      </c>
      <c r="W199" s="67" t="e">
        <f t="shared" si="189"/>
        <v>#N/A</v>
      </c>
      <c r="X199" s="67" t="e">
        <f t="shared" si="189"/>
        <v>#N/A</v>
      </c>
      <c r="Y199" s="67" t="e">
        <f t="shared" si="189"/>
        <v>#N/A</v>
      </c>
      <c r="Z199" s="67" t="e">
        <f t="shared" si="189"/>
        <v>#N/A</v>
      </c>
      <c r="AA199" s="67" t="e">
        <f t="shared" si="189"/>
        <v>#N/A</v>
      </c>
      <c r="AB199" s="67" t="e">
        <f t="shared" si="189"/>
        <v>#N/A</v>
      </c>
      <c r="AC199" s="67" t="e">
        <f t="shared" si="189"/>
        <v>#N/A</v>
      </c>
      <c r="AD199" s="67" t="e">
        <f t="shared" si="189"/>
        <v>#N/A</v>
      </c>
      <c r="AE199" s="67" t="e">
        <f t="shared" si="189"/>
        <v>#N/A</v>
      </c>
      <c r="AF199" s="67" t="e">
        <f t="shared" si="189"/>
        <v>#N/A</v>
      </c>
      <c r="AG199" s="67" t="e">
        <f t="shared" si="189"/>
        <v>#N/A</v>
      </c>
      <c r="AH199" s="67" t="e">
        <f t="shared" si="189"/>
        <v>#N/A</v>
      </c>
      <c r="AI199" s="67" t="e">
        <f t="shared" si="189"/>
        <v>#N/A</v>
      </c>
      <c r="AJ199" s="67" t="e">
        <f t="shared" si="189"/>
        <v>#N/A</v>
      </c>
      <c r="AK199" s="67" t="e">
        <f t="shared" si="189"/>
        <v>#N/A</v>
      </c>
      <c r="AL199" s="67" t="e">
        <f t="shared" si="189"/>
        <v>#N/A</v>
      </c>
      <c r="AM199" s="67" t="e">
        <f t="shared" si="189"/>
        <v>#N/A</v>
      </c>
      <c r="AN199" s="67" t="e">
        <f t="shared" si="189"/>
        <v>#N/A</v>
      </c>
      <c r="AO199" s="67" t="e">
        <f t="shared" si="189"/>
        <v>#N/A</v>
      </c>
    </row>
    <row r="200" spans="1:41">
      <c r="A200" s="289" t="s">
        <v>469</v>
      </c>
      <c r="B200" s="67" t="e">
        <f t="shared" ref="B200:AO200" si="190">B95</f>
        <v>#N/A</v>
      </c>
      <c r="C200" s="67" t="e">
        <f t="shared" si="190"/>
        <v>#N/A</v>
      </c>
      <c r="D200" s="67" t="e">
        <f t="shared" si="190"/>
        <v>#N/A</v>
      </c>
      <c r="E200" s="67" t="e">
        <f t="shared" si="190"/>
        <v>#N/A</v>
      </c>
      <c r="F200" s="67" t="e">
        <f t="shared" si="190"/>
        <v>#N/A</v>
      </c>
      <c r="G200" s="67" t="e">
        <f t="shared" si="190"/>
        <v>#N/A</v>
      </c>
      <c r="H200" s="67" t="e">
        <f t="shared" si="190"/>
        <v>#N/A</v>
      </c>
      <c r="I200" s="67" t="e">
        <f t="shared" si="190"/>
        <v>#N/A</v>
      </c>
      <c r="J200" s="67" t="e">
        <f t="shared" si="190"/>
        <v>#N/A</v>
      </c>
      <c r="K200" s="67" t="e">
        <f t="shared" si="190"/>
        <v>#N/A</v>
      </c>
      <c r="L200" s="67" t="e">
        <f t="shared" si="190"/>
        <v>#N/A</v>
      </c>
      <c r="M200" s="67" t="e">
        <f t="shared" si="190"/>
        <v>#N/A</v>
      </c>
      <c r="N200" s="67" t="e">
        <f t="shared" si="190"/>
        <v>#N/A</v>
      </c>
      <c r="O200" s="67" t="e">
        <f t="shared" si="190"/>
        <v>#N/A</v>
      </c>
      <c r="P200" s="67" t="e">
        <f t="shared" si="190"/>
        <v>#N/A</v>
      </c>
      <c r="Q200" s="67" t="e">
        <f t="shared" si="190"/>
        <v>#N/A</v>
      </c>
      <c r="R200" s="67" t="e">
        <f t="shared" si="190"/>
        <v>#N/A</v>
      </c>
      <c r="S200" s="67" t="e">
        <f t="shared" si="190"/>
        <v>#N/A</v>
      </c>
      <c r="T200" s="67" t="e">
        <f t="shared" si="190"/>
        <v>#N/A</v>
      </c>
      <c r="U200" s="67" t="e">
        <f t="shared" si="190"/>
        <v>#N/A</v>
      </c>
      <c r="V200" s="67" t="e">
        <f t="shared" si="190"/>
        <v>#N/A</v>
      </c>
      <c r="W200" s="67" t="e">
        <f t="shared" si="190"/>
        <v>#N/A</v>
      </c>
      <c r="X200" s="67" t="e">
        <f t="shared" si="190"/>
        <v>#N/A</v>
      </c>
      <c r="Y200" s="67" t="e">
        <f t="shared" si="190"/>
        <v>#N/A</v>
      </c>
      <c r="Z200" s="67" t="e">
        <f t="shared" si="190"/>
        <v>#N/A</v>
      </c>
      <c r="AA200" s="67" t="e">
        <f t="shared" si="190"/>
        <v>#N/A</v>
      </c>
      <c r="AB200" s="67" t="e">
        <f t="shared" si="190"/>
        <v>#N/A</v>
      </c>
      <c r="AC200" s="67" t="e">
        <f t="shared" si="190"/>
        <v>#N/A</v>
      </c>
      <c r="AD200" s="67" t="e">
        <f t="shared" si="190"/>
        <v>#N/A</v>
      </c>
      <c r="AE200" s="67" t="e">
        <f t="shared" si="190"/>
        <v>#N/A</v>
      </c>
      <c r="AF200" s="67" t="e">
        <f t="shared" si="190"/>
        <v>#N/A</v>
      </c>
      <c r="AG200" s="67" t="e">
        <f t="shared" si="190"/>
        <v>#N/A</v>
      </c>
      <c r="AH200" s="67" t="e">
        <f t="shared" si="190"/>
        <v>#N/A</v>
      </c>
      <c r="AI200" s="67" t="e">
        <f t="shared" si="190"/>
        <v>#N/A</v>
      </c>
      <c r="AJ200" s="67" t="e">
        <f t="shared" si="190"/>
        <v>#N/A</v>
      </c>
      <c r="AK200" s="67" t="e">
        <f t="shared" si="190"/>
        <v>#N/A</v>
      </c>
      <c r="AL200" s="67" t="e">
        <f t="shared" si="190"/>
        <v>#N/A</v>
      </c>
      <c r="AM200" s="67" t="e">
        <f t="shared" si="190"/>
        <v>#N/A</v>
      </c>
      <c r="AN200" s="67" t="e">
        <f t="shared" si="190"/>
        <v>#N/A</v>
      </c>
      <c r="AO200" s="67" t="e">
        <f t="shared" si="190"/>
        <v>#N/A</v>
      </c>
    </row>
    <row r="201" spans="1:41">
      <c r="A201" s="289" t="s">
        <v>470</v>
      </c>
      <c r="B201" s="67" t="e">
        <f t="shared" ref="B201:AO201" si="191">B144</f>
        <v>#N/A</v>
      </c>
      <c r="C201" s="67" t="e">
        <f t="shared" si="191"/>
        <v>#N/A</v>
      </c>
      <c r="D201" s="67" t="e">
        <f t="shared" si="191"/>
        <v>#N/A</v>
      </c>
      <c r="E201" s="67" t="e">
        <f t="shared" si="191"/>
        <v>#N/A</v>
      </c>
      <c r="F201" s="67" t="e">
        <f t="shared" si="191"/>
        <v>#N/A</v>
      </c>
      <c r="G201" s="67" t="e">
        <f t="shared" si="191"/>
        <v>#N/A</v>
      </c>
      <c r="H201" s="67" t="e">
        <f t="shared" si="191"/>
        <v>#N/A</v>
      </c>
      <c r="I201" s="67" t="e">
        <f t="shared" si="191"/>
        <v>#N/A</v>
      </c>
      <c r="J201" s="67" t="e">
        <f t="shared" si="191"/>
        <v>#N/A</v>
      </c>
      <c r="K201" s="67" t="e">
        <f t="shared" si="191"/>
        <v>#N/A</v>
      </c>
      <c r="L201" s="67" t="e">
        <f t="shared" si="191"/>
        <v>#N/A</v>
      </c>
      <c r="M201" s="67" t="e">
        <f t="shared" si="191"/>
        <v>#N/A</v>
      </c>
      <c r="N201" s="67" t="e">
        <f t="shared" si="191"/>
        <v>#N/A</v>
      </c>
      <c r="O201" s="67" t="e">
        <f t="shared" si="191"/>
        <v>#N/A</v>
      </c>
      <c r="P201" s="67" t="e">
        <f t="shared" si="191"/>
        <v>#N/A</v>
      </c>
      <c r="Q201" s="67" t="e">
        <f t="shared" si="191"/>
        <v>#N/A</v>
      </c>
      <c r="R201" s="67" t="e">
        <f t="shared" si="191"/>
        <v>#N/A</v>
      </c>
      <c r="S201" s="67" t="e">
        <f t="shared" si="191"/>
        <v>#N/A</v>
      </c>
      <c r="T201" s="67" t="e">
        <f t="shared" si="191"/>
        <v>#N/A</v>
      </c>
      <c r="U201" s="67" t="e">
        <f t="shared" si="191"/>
        <v>#N/A</v>
      </c>
      <c r="V201" s="67" t="e">
        <f t="shared" si="191"/>
        <v>#N/A</v>
      </c>
      <c r="W201" s="67" t="e">
        <f t="shared" si="191"/>
        <v>#N/A</v>
      </c>
      <c r="X201" s="67" t="e">
        <f t="shared" si="191"/>
        <v>#N/A</v>
      </c>
      <c r="Y201" s="67" t="e">
        <f t="shared" si="191"/>
        <v>#N/A</v>
      </c>
      <c r="Z201" s="67" t="e">
        <f t="shared" si="191"/>
        <v>#N/A</v>
      </c>
      <c r="AA201" s="67" t="e">
        <f t="shared" si="191"/>
        <v>#N/A</v>
      </c>
      <c r="AB201" s="67" t="e">
        <f t="shared" si="191"/>
        <v>#N/A</v>
      </c>
      <c r="AC201" s="67" t="e">
        <f t="shared" si="191"/>
        <v>#N/A</v>
      </c>
      <c r="AD201" s="67" t="e">
        <f t="shared" si="191"/>
        <v>#N/A</v>
      </c>
      <c r="AE201" s="67" t="e">
        <f t="shared" si="191"/>
        <v>#N/A</v>
      </c>
      <c r="AF201" s="67" t="e">
        <f t="shared" si="191"/>
        <v>#N/A</v>
      </c>
      <c r="AG201" s="67" t="e">
        <f t="shared" si="191"/>
        <v>#N/A</v>
      </c>
      <c r="AH201" s="67" t="e">
        <f t="shared" si="191"/>
        <v>#N/A</v>
      </c>
      <c r="AI201" s="67" t="e">
        <f t="shared" si="191"/>
        <v>#N/A</v>
      </c>
      <c r="AJ201" s="67" t="e">
        <f t="shared" si="191"/>
        <v>#N/A</v>
      </c>
      <c r="AK201" s="67" t="e">
        <f t="shared" si="191"/>
        <v>#N/A</v>
      </c>
      <c r="AL201" s="67" t="e">
        <f t="shared" si="191"/>
        <v>#N/A</v>
      </c>
      <c r="AM201" s="67" t="e">
        <f t="shared" si="191"/>
        <v>#N/A</v>
      </c>
      <c r="AN201" s="67" t="e">
        <f t="shared" si="191"/>
        <v>#N/A</v>
      </c>
      <c r="AO201" s="67" t="e">
        <f t="shared" si="191"/>
        <v>#N/A</v>
      </c>
    </row>
    <row r="202" spans="1:41">
      <c r="A202" s="289" t="s">
        <v>471</v>
      </c>
      <c r="B202" s="67" t="e">
        <f>B193</f>
        <v>#N/A</v>
      </c>
      <c r="C202" s="67" t="e">
        <f t="shared" ref="C202:AO202" si="192">C193</f>
        <v>#N/A</v>
      </c>
      <c r="D202" s="67" t="e">
        <f t="shared" si="192"/>
        <v>#N/A</v>
      </c>
      <c r="E202" s="67" t="e">
        <f t="shared" si="192"/>
        <v>#N/A</v>
      </c>
      <c r="F202" s="67" t="e">
        <f t="shared" si="192"/>
        <v>#N/A</v>
      </c>
      <c r="G202" s="67" t="e">
        <f t="shared" si="192"/>
        <v>#N/A</v>
      </c>
      <c r="H202" s="67" t="e">
        <f t="shared" si="192"/>
        <v>#N/A</v>
      </c>
      <c r="I202" s="67" t="e">
        <f t="shared" si="192"/>
        <v>#N/A</v>
      </c>
      <c r="J202" s="67" t="e">
        <f t="shared" si="192"/>
        <v>#N/A</v>
      </c>
      <c r="K202" s="67" t="e">
        <f t="shared" si="192"/>
        <v>#N/A</v>
      </c>
      <c r="L202" s="67" t="e">
        <f t="shared" si="192"/>
        <v>#N/A</v>
      </c>
      <c r="M202" s="67" t="e">
        <f t="shared" si="192"/>
        <v>#N/A</v>
      </c>
      <c r="N202" s="67" t="e">
        <f t="shared" si="192"/>
        <v>#N/A</v>
      </c>
      <c r="O202" s="67" t="e">
        <f t="shared" si="192"/>
        <v>#N/A</v>
      </c>
      <c r="P202" s="67" t="e">
        <f t="shared" si="192"/>
        <v>#N/A</v>
      </c>
      <c r="Q202" s="67" t="e">
        <f t="shared" si="192"/>
        <v>#N/A</v>
      </c>
      <c r="R202" s="67" t="e">
        <f t="shared" si="192"/>
        <v>#N/A</v>
      </c>
      <c r="S202" s="67" t="e">
        <f t="shared" si="192"/>
        <v>#N/A</v>
      </c>
      <c r="T202" s="67" t="e">
        <f t="shared" si="192"/>
        <v>#N/A</v>
      </c>
      <c r="U202" s="67" t="e">
        <f t="shared" si="192"/>
        <v>#N/A</v>
      </c>
      <c r="V202" s="67" t="e">
        <f t="shared" si="192"/>
        <v>#N/A</v>
      </c>
      <c r="W202" s="67" t="e">
        <f t="shared" si="192"/>
        <v>#N/A</v>
      </c>
      <c r="X202" s="67" t="e">
        <f t="shared" si="192"/>
        <v>#N/A</v>
      </c>
      <c r="Y202" s="67" t="e">
        <f t="shared" si="192"/>
        <v>#N/A</v>
      </c>
      <c r="Z202" s="67" t="e">
        <f t="shared" si="192"/>
        <v>#N/A</v>
      </c>
      <c r="AA202" s="67" t="e">
        <f t="shared" si="192"/>
        <v>#N/A</v>
      </c>
      <c r="AB202" s="67" t="e">
        <f t="shared" si="192"/>
        <v>#N/A</v>
      </c>
      <c r="AC202" s="67" t="e">
        <f t="shared" si="192"/>
        <v>#N/A</v>
      </c>
      <c r="AD202" s="67" t="e">
        <f t="shared" si="192"/>
        <v>#N/A</v>
      </c>
      <c r="AE202" s="67" t="e">
        <f t="shared" si="192"/>
        <v>#N/A</v>
      </c>
      <c r="AF202" s="67" t="e">
        <f t="shared" si="192"/>
        <v>#N/A</v>
      </c>
      <c r="AG202" s="67" t="e">
        <f t="shared" si="192"/>
        <v>#N/A</v>
      </c>
      <c r="AH202" s="67" t="e">
        <f t="shared" si="192"/>
        <v>#N/A</v>
      </c>
      <c r="AI202" s="67" t="e">
        <f t="shared" si="192"/>
        <v>#N/A</v>
      </c>
      <c r="AJ202" s="67" t="e">
        <f t="shared" si="192"/>
        <v>#N/A</v>
      </c>
      <c r="AK202" s="67" t="e">
        <f t="shared" si="192"/>
        <v>#N/A</v>
      </c>
      <c r="AL202" s="67" t="e">
        <f t="shared" si="192"/>
        <v>#N/A</v>
      </c>
      <c r="AM202" s="67" t="e">
        <f t="shared" si="192"/>
        <v>#N/A</v>
      </c>
      <c r="AN202" s="67" t="e">
        <f t="shared" si="192"/>
        <v>#N/A</v>
      </c>
      <c r="AO202" s="67" t="e">
        <f t="shared" si="192"/>
        <v>#N/A</v>
      </c>
    </row>
    <row r="203" spans="1:41">
      <c r="A203" s="293" t="s">
        <v>475</v>
      </c>
      <c r="B203" s="74" t="e">
        <f>IF($I$206=1,B48,IF($I$206=2,B97,IF($I$206=3,B146,B195)))</f>
        <v>#N/A</v>
      </c>
      <c r="C203" s="74" t="e">
        <f t="shared" ref="C203:AO203" si="193">IF($I$206=1,C48,IF($I$206=2,C97,IF($I$206=3,C146,C195)))</f>
        <v>#N/A</v>
      </c>
      <c r="D203" s="74" t="e">
        <f t="shared" si="193"/>
        <v>#N/A</v>
      </c>
      <c r="E203" s="74" t="e">
        <f t="shared" si="193"/>
        <v>#N/A</v>
      </c>
      <c r="F203" s="74" t="e">
        <f t="shared" si="193"/>
        <v>#N/A</v>
      </c>
      <c r="G203" s="74" t="e">
        <f t="shared" si="193"/>
        <v>#N/A</v>
      </c>
      <c r="H203" s="74" t="e">
        <f t="shared" si="193"/>
        <v>#N/A</v>
      </c>
      <c r="I203" s="74" t="e">
        <f t="shared" si="193"/>
        <v>#N/A</v>
      </c>
      <c r="J203" s="74" t="e">
        <f t="shared" si="193"/>
        <v>#N/A</v>
      </c>
      <c r="K203" s="74" t="e">
        <f t="shared" si="193"/>
        <v>#N/A</v>
      </c>
      <c r="L203" s="74" t="e">
        <f t="shared" si="193"/>
        <v>#N/A</v>
      </c>
      <c r="M203" s="74" t="e">
        <f t="shared" si="193"/>
        <v>#N/A</v>
      </c>
      <c r="N203" s="74" t="e">
        <f t="shared" si="193"/>
        <v>#N/A</v>
      </c>
      <c r="O203" s="74" t="e">
        <f t="shared" si="193"/>
        <v>#N/A</v>
      </c>
      <c r="P203" s="74" t="e">
        <f t="shared" si="193"/>
        <v>#N/A</v>
      </c>
      <c r="Q203" s="74" t="e">
        <f t="shared" si="193"/>
        <v>#N/A</v>
      </c>
      <c r="R203" s="74" t="e">
        <f t="shared" si="193"/>
        <v>#N/A</v>
      </c>
      <c r="S203" s="74" t="e">
        <f t="shared" si="193"/>
        <v>#N/A</v>
      </c>
      <c r="T203" s="74" t="e">
        <f t="shared" si="193"/>
        <v>#N/A</v>
      </c>
      <c r="U203" s="74" t="e">
        <f t="shared" si="193"/>
        <v>#N/A</v>
      </c>
      <c r="V203" s="74" t="e">
        <f t="shared" si="193"/>
        <v>#N/A</v>
      </c>
      <c r="W203" s="74" t="e">
        <f t="shared" si="193"/>
        <v>#N/A</v>
      </c>
      <c r="X203" s="74" t="e">
        <f t="shared" si="193"/>
        <v>#N/A</v>
      </c>
      <c r="Y203" s="74" t="e">
        <f t="shared" si="193"/>
        <v>#N/A</v>
      </c>
      <c r="Z203" s="74" t="e">
        <f t="shared" si="193"/>
        <v>#N/A</v>
      </c>
      <c r="AA203" s="74" t="e">
        <f t="shared" si="193"/>
        <v>#N/A</v>
      </c>
      <c r="AB203" s="74" t="e">
        <f t="shared" si="193"/>
        <v>#N/A</v>
      </c>
      <c r="AC203" s="74" t="e">
        <f t="shared" si="193"/>
        <v>#N/A</v>
      </c>
      <c r="AD203" s="74" t="e">
        <f t="shared" si="193"/>
        <v>#N/A</v>
      </c>
      <c r="AE203" s="74" t="e">
        <f t="shared" si="193"/>
        <v>#N/A</v>
      </c>
      <c r="AF203" s="74" t="e">
        <f t="shared" si="193"/>
        <v>#N/A</v>
      </c>
      <c r="AG203" s="74" t="e">
        <f t="shared" si="193"/>
        <v>#N/A</v>
      </c>
      <c r="AH203" s="74" t="e">
        <f t="shared" si="193"/>
        <v>#N/A</v>
      </c>
      <c r="AI203" s="74" t="e">
        <f t="shared" si="193"/>
        <v>#N/A</v>
      </c>
      <c r="AJ203" s="74" t="e">
        <f t="shared" si="193"/>
        <v>#N/A</v>
      </c>
      <c r="AK203" s="74" t="e">
        <f t="shared" si="193"/>
        <v>#N/A</v>
      </c>
      <c r="AL203" s="74" t="e">
        <f t="shared" si="193"/>
        <v>#N/A</v>
      </c>
      <c r="AM203" s="74" t="e">
        <f t="shared" si="193"/>
        <v>#N/A</v>
      </c>
      <c r="AN203" s="74" t="e">
        <f t="shared" si="193"/>
        <v>#N/A</v>
      </c>
      <c r="AO203" s="74" t="e">
        <f t="shared" si="193"/>
        <v>#N/A</v>
      </c>
    </row>
    <row r="204" spans="1:41">
      <c r="B204" s="289" t="s">
        <v>472</v>
      </c>
      <c r="C204" s="289"/>
    </row>
    <row r="205" spans="1:41">
      <c r="A205" s="289" t="s">
        <v>468</v>
      </c>
      <c r="B205" s="67" t="e">
        <f>SUM(B199:F199)</f>
        <v>#N/A</v>
      </c>
      <c r="C205" s="289" t="s">
        <v>469</v>
      </c>
      <c r="D205" s="67" t="e">
        <f>B207</f>
        <v>#N/A</v>
      </c>
      <c r="E205" s="289" t="s">
        <v>470</v>
      </c>
      <c r="F205" s="67" t="e">
        <f>B208</f>
        <v>#N/A</v>
      </c>
      <c r="G205" s="289" t="s">
        <v>471</v>
      </c>
      <c r="H205" s="67" t="e">
        <f>B209</f>
        <v>#N/A</v>
      </c>
      <c r="I205" s="289" t="s">
        <v>474</v>
      </c>
    </row>
    <row r="206" spans="1:41">
      <c r="A206" s="291" t="s">
        <v>473</v>
      </c>
      <c r="B206" s="292" t="e">
        <f>IF(B205&gt;MAX(B207:B209),1,0)</f>
        <v>#N/A</v>
      </c>
      <c r="C206" s="292"/>
      <c r="D206" s="292" t="e">
        <f>IF(D205&gt;MAX(D207:D209),1,0)</f>
        <v>#N/A</v>
      </c>
      <c r="E206" s="292"/>
      <c r="F206" s="292" t="e">
        <f>IF(F205&gt;MAX(F207:F209),1,0)</f>
        <v>#N/A</v>
      </c>
      <c r="G206" s="292"/>
      <c r="H206" s="292" t="e">
        <f>IF(H205&gt;MAX(H207:H209),1,0)</f>
        <v>#N/A</v>
      </c>
      <c r="I206" t="e">
        <f>IF(SUM(B206:H206)=0,1,IF(B206=1,1,IF(D206=1,2,IF(F206=1,3,IF(H206=1,4)))))</f>
        <v>#N/A</v>
      </c>
    </row>
    <row r="207" spans="1:41">
      <c r="A207" s="289" t="s">
        <v>469</v>
      </c>
      <c r="B207" s="67" t="e">
        <f t="shared" ref="B207:B209" si="194">SUM(B200:F200)</f>
        <v>#N/A</v>
      </c>
      <c r="C207" s="289" t="s">
        <v>468</v>
      </c>
      <c r="D207" s="67" t="e">
        <f>B205</f>
        <v>#N/A</v>
      </c>
      <c r="E207" s="289" t="s">
        <v>468</v>
      </c>
      <c r="F207" s="67" t="e">
        <f>B205</f>
        <v>#N/A</v>
      </c>
      <c r="G207" s="289" t="s">
        <v>468</v>
      </c>
      <c r="H207" s="67" t="e">
        <f>B205</f>
        <v>#N/A</v>
      </c>
    </row>
    <row r="208" spans="1:41">
      <c r="A208" s="289" t="s">
        <v>470</v>
      </c>
      <c r="B208" s="67" t="e">
        <f t="shared" si="194"/>
        <v>#N/A</v>
      </c>
      <c r="C208" s="289" t="s">
        <v>470</v>
      </c>
      <c r="D208" s="67" t="e">
        <f>B208</f>
        <v>#N/A</v>
      </c>
      <c r="E208" s="289" t="s">
        <v>469</v>
      </c>
      <c r="F208" s="67" t="e">
        <f>B207</f>
        <v>#N/A</v>
      </c>
      <c r="G208" s="289" t="s">
        <v>469</v>
      </c>
      <c r="H208" s="67" t="e">
        <f>B207</f>
        <v>#N/A</v>
      </c>
    </row>
    <row r="209" spans="1:8">
      <c r="A209" s="289" t="s">
        <v>471</v>
      </c>
      <c r="B209" s="67" t="e">
        <f t="shared" si="194"/>
        <v>#N/A</v>
      </c>
      <c r="C209" s="289" t="s">
        <v>471</v>
      </c>
      <c r="D209" s="67" t="e">
        <f>B209</f>
        <v>#N/A</v>
      </c>
      <c r="E209" s="289" t="s">
        <v>471</v>
      </c>
      <c r="F209" s="67" t="e">
        <f>B209</f>
        <v>#N/A</v>
      </c>
      <c r="G209" s="289" t="s">
        <v>470</v>
      </c>
      <c r="H209" s="67" t="e">
        <f>B208</f>
        <v>#N/A</v>
      </c>
    </row>
    <row r="210" spans="1:8">
      <c r="A210" s="289"/>
      <c r="B210" s="6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0E93-EFA0-41A7-9BD7-CFB081605811}">
  <dimension ref="A1:BT119"/>
  <sheetViews>
    <sheetView workbookViewId="0">
      <selection activeCell="G3" sqref="G3"/>
    </sheetView>
  </sheetViews>
  <sheetFormatPr defaultRowHeight="15"/>
  <cols>
    <col min="1" max="1" width="3" bestFit="1" customWidth="1"/>
    <col min="8" max="8" width="4.140625" bestFit="1" customWidth="1"/>
    <col min="14" max="14" width="11.5703125" bestFit="1" customWidth="1"/>
    <col min="22" max="22" width="18.28515625" bestFit="1" customWidth="1"/>
  </cols>
  <sheetData>
    <row r="1" spans="1:72">
      <c r="U1" s="201"/>
      <c r="Z1" t="s">
        <v>284</v>
      </c>
    </row>
    <row r="2" spans="1:72">
      <c r="B2" t="s">
        <v>289</v>
      </c>
      <c r="C2" s="202" t="s">
        <v>290</v>
      </c>
      <c r="D2" s="202" t="s">
        <v>291</v>
      </c>
      <c r="E2" s="202" t="s">
        <v>292</v>
      </c>
      <c r="F2" s="202" t="s">
        <v>293</v>
      </c>
      <c r="U2" s="203"/>
      <c r="V2" t="s">
        <v>286</v>
      </c>
      <c r="AI2" t="s">
        <v>287</v>
      </c>
      <c r="AV2" t="s">
        <v>281</v>
      </c>
      <c r="BI2" t="s">
        <v>282</v>
      </c>
    </row>
    <row r="3" spans="1:72">
      <c r="B3">
        <v>0</v>
      </c>
      <c r="C3">
        <v>13</v>
      </c>
      <c r="D3">
        <v>18</v>
      </c>
      <c r="E3">
        <v>23</v>
      </c>
      <c r="F3">
        <v>28</v>
      </c>
      <c r="G3" s="125" t="s">
        <v>294</v>
      </c>
      <c r="H3" s="201"/>
      <c r="I3">
        <v>20</v>
      </c>
      <c r="J3">
        <v>25</v>
      </c>
      <c r="K3">
        <v>30</v>
      </c>
      <c r="L3">
        <v>35</v>
      </c>
      <c r="M3">
        <v>40</v>
      </c>
      <c r="N3">
        <v>45</v>
      </c>
      <c r="O3">
        <v>50</v>
      </c>
      <c r="P3">
        <v>55</v>
      </c>
      <c r="Q3">
        <v>60</v>
      </c>
      <c r="R3">
        <v>65</v>
      </c>
      <c r="S3">
        <v>70</v>
      </c>
      <c r="T3">
        <v>75</v>
      </c>
      <c r="U3" s="201"/>
      <c r="V3">
        <v>20</v>
      </c>
      <c r="W3">
        <v>25</v>
      </c>
      <c r="X3">
        <v>30</v>
      </c>
      <c r="Y3">
        <v>35</v>
      </c>
      <c r="Z3">
        <v>40</v>
      </c>
      <c r="AA3">
        <v>45</v>
      </c>
      <c r="AB3">
        <v>50</v>
      </c>
      <c r="AC3">
        <v>55</v>
      </c>
      <c r="AD3">
        <v>60</v>
      </c>
      <c r="AE3">
        <v>65</v>
      </c>
      <c r="AF3">
        <v>70</v>
      </c>
      <c r="AG3">
        <v>75</v>
      </c>
      <c r="AI3">
        <v>20</v>
      </c>
      <c r="AJ3">
        <v>25</v>
      </c>
      <c r="AK3">
        <v>30</v>
      </c>
      <c r="AL3">
        <v>35</v>
      </c>
      <c r="AM3">
        <v>40</v>
      </c>
      <c r="AN3">
        <v>45</v>
      </c>
      <c r="AO3">
        <v>50</v>
      </c>
      <c r="AP3">
        <v>55</v>
      </c>
      <c r="AQ3">
        <v>60</v>
      </c>
      <c r="AR3">
        <v>65</v>
      </c>
      <c r="AS3">
        <v>70</v>
      </c>
      <c r="AT3">
        <v>75</v>
      </c>
      <c r="AV3">
        <v>20</v>
      </c>
      <c r="AW3">
        <v>25</v>
      </c>
      <c r="AX3">
        <v>30</v>
      </c>
      <c r="AY3">
        <v>35</v>
      </c>
      <c r="AZ3">
        <v>40</v>
      </c>
      <c r="BA3">
        <v>45</v>
      </c>
      <c r="BB3">
        <v>50</v>
      </c>
      <c r="BC3">
        <v>55</v>
      </c>
      <c r="BD3">
        <v>60</v>
      </c>
      <c r="BE3">
        <v>65</v>
      </c>
      <c r="BF3">
        <v>70</v>
      </c>
      <c r="BG3">
        <v>75</v>
      </c>
      <c r="BI3">
        <v>20</v>
      </c>
      <c r="BJ3">
        <v>25</v>
      </c>
      <c r="BK3">
        <v>30</v>
      </c>
      <c r="BL3">
        <v>35</v>
      </c>
      <c r="BM3">
        <v>40</v>
      </c>
      <c r="BN3">
        <v>45</v>
      </c>
      <c r="BO3">
        <v>50</v>
      </c>
      <c r="BP3">
        <v>55</v>
      </c>
      <c r="BQ3">
        <v>60</v>
      </c>
      <c r="BR3">
        <v>65</v>
      </c>
      <c r="BS3">
        <v>70</v>
      </c>
      <c r="BT3">
        <v>75</v>
      </c>
    </row>
    <row r="4" spans="1:72">
      <c r="A4" s="201">
        <v>1</v>
      </c>
      <c r="B4" s="62">
        <f>IF(Assms!$C$33&lt;20,$I4,IF(Assms!$C$33&gt;75,$T4,HLOOKUP(Assms!$C$33,$I$3:$T$15,$H4+1)))</f>
        <v>0.08</v>
      </c>
      <c r="C4" s="62">
        <f>IF(Assms!$C$33&lt;20,$I18,IF(Assms!$C$33&gt;75,$T18,HLOOKUP(Assms!$C$33,$I$17:$T$34,$H18+1)))</f>
        <v>0.06</v>
      </c>
      <c r="D4" s="62">
        <f>IF(Assms!$C$33&lt;20,$I37,IF(Assms!$C$33&gt;75,$T37,HLOOKUP(Assms!$C$33,$I$36:$T$58,$H37+1)))</f>
        <v>0.06</v>
      </c>
      <c r="E4" s="62">
        <f>IF(Assms!$C$33&lt;20,$I61,IF(Assms!$C$33&gt;75,$T61,HLOOKUP(Assms!$C$33,$I$60:$T$87,$H61+1)))</f>
        <v>0.04</v>
      </c>
      <c r="F4" s="62">
        <f>IF(Assms!$C$33&lt;20,$I90,IF(Assms!$C$33&gt;75,$T90,HLOOKUP(Assms!$C$33,$I$89:$T$119,$H90+1)))</f>
        <v>0.06</v>
      </c>
      <c r="G4" s="62">
        <f>HLOOKUP(Assms!$C$34,$A$3:$F$41,A4+1)</f>
        <v>0.04</v>
      </c>
      <c r="H4" s="201">
        <v>1</v>
      </c>
      <c r="I4" s="62">
        <f>IF(Assms!$C$36=1,V4,IF(Assms!$C$36=2,AI4,IF(Assms!$C$36=3,AV4,BI4)))</f>
        <v>0.08</v>
      </c>
      <c r="J4" s="62">
        <f>IF(Assms!$C$36=1,W4,IF(Assms!$C$36=2,AJ4,IF(Assms!$C$36=3,AW4,BJ4)))</f>
        <v>7.0000000000000007E-2</v>
      </c>
      <c r="K4" s="62">
        <f>IF(Assms!$C$36=1,X4,IF(Assms!$C$36=2,AK4,IF(Assms!$C$36=3,AX4,BK4)))</f>
        <v>0.06</v>
      </c>
      <c r="L4" s="62">
        <f>IF(Assms!$C$36=1,Y4,IF(Assms!$C$36=2,AL4,IF(Assms!$C$36=3,AY4,BL4)))</f>
        <v>0.05</v>
      </c>
      <c r="M4" s="62">
        <f>IF(Assms!$C$36=1,Z4,IF(Assms!$C$36=2,AM4,IF(Assms!$C$36=3,AZ4,BM4)))</f>
        <v>0.05</v>
      </c>
      <c r="N4" s="62">
        <f>IF(Assms!$C$36=1,AA4,IF(Assms!$C$36=2,AN4,IF(Assms!$C$36=3,BA4,BN4)))</f>
        <v>0.05</v>
      </c>
      <c r="O4" s="62">
        <f>IF(Assms!$C$36=1,AB4,IF(Assms!$C$36=2,AO4,IF(Assms!$C$36=3,BB4,BO4)))</f>
        <v>0.05</v>
      </c>
      <c r="P4" s="62">
        <f>IF(Assms!$C$36=1,AC4,IF(Assms!$C$36=2,AP4,IF(Assms!$C$36=3,BC4,BP4)))</f>
        <v>0.05</v>
      </c>
      <c r="Q4" s="62">
        <f>IF(Assms!$C$36=1,AD4,IF(Assms!$C$36=2,AQ4,IF(Assms!$C$36=3,BD4,BQ4)))</f>
        <v>0.05</v>
      </c>
      <c r="R4" s="62">
        <f>IF(Assms!$C$36=1,AE4,IF(Assms!$C$36=2,AR4,IF(Assms!$C$36=3,BE4,BR4)))</f>
        <v>0.06</v>
      </c>
      <c r="S4" s="62">
        <f>IF(Assms!$C$36=1,AF4,IF(Assms!$C$36=2,AS4,IF(Assms!$C$36=3,BF4,BS4)))</f>
        <v>0.06</v>
      </c>
      <c r="T4" s="62">
        <f>IF(Assms!$C$36=1,AG4,IF(Assms!$C$36=2,AT4,IF(Assms!$C$36=3,BG4,BT4)))</f>
        <v>7.0000000000000007E-2</v>
      </c>
      <c r="U4" s="201">
        <v>1</v>
      </c>
      <c r="V4" s="62">
        <f>IF(Assms!$F$37=1,LXtables!B4,IF(Assms!$F$37=2,LXtables!O4,IF(Assms!$F$37=3,LXtables!AB4,IF(Assms!$F$37=4,LXtables!AO4,IF(Assms!$F$37=5,LXtables!BB4,LXtables!BO4)))))</f>
        <v>0.08</v>
      </c>
      <c r="W4" s="62">
        <f>IF(Assms!$F$37=1,LXtables!C4,IF(Assms!$F$37=2,LXtables!P4,IF(Assms!$F$37=3,LXtables!AC4,IF(Assms!$F$37=4,LXtables!AP4,IF(Assms!$F$37=5,LXtables!BC4,LXtables!BP4)))))</f>
        <v>7.0000000000000007E-2</v>
      </c>
      <c r="X4" s="62">
        <f>IF(Assms!$F$37=1,LXtables!D4,IF(Assms!$F$37=2,LXtables!Q4,IF(Assms!$F$37=3,LXtables!AD4,IF(Assms!$F$37=4,LXtables!AQ4,IF(Assms!$F$37=5,LXtables!BD4,LXtables!BQ4)))))</f>
        <v>0.06</v>
      </c>
      <c r="Y4" s="62">
        <f>IF(Assms!$F$37=1,LXtables!E4,IF(Assms!$F$37=2,LXtables!R4,IF(Assms!$F$37=3,LXtables!AE4,IF(Assms!$F$37=4,LXtables!AR4,IF(Assms!$F$37=5,LXtables!BE4,LXtables!BR4)))))</f>
        <v>0.05</v>
      </c>
      <c r="Z4" s="62">
        <f>IF(Assms!$F$37=1,LXtables!F4,IF(Assms!$F$37=2,LXtables!S4,IF(Assms!$F$37=3,LXtables!AF4,IF(Assms!$F$37=4,LXtables!AS4,IF(Assms!$F$37=5,LXtables!BF4,LXtables!BS4)))))</f>
        <v>0.05</v>
      </c>
      <c r="AA4" s="62">
        <f>IF(Assms!$F$37=1,LXtables!G4,IF(Assms!$F$37=2,LXtables!T4,IF(Assms!$F$37=3,LXtables!AG4,IF(Assms!$F$37=4,LXtables!AT4,IF(Assms!$F$37=5,LXtables!BG4,LXtables!BT4)))))</f>
        <v>0.05</v>
      </c>
      <c r="AB4" s="62">
        <f>IF(Assms!$F$37=1,LXtables!H4,IF(Assms!$F$37=2,LXtables!U4,IF(Assms!$F$37=3,LXtables!AH4,IF(Assms!$F$37=4,LXtables!AU4,IF(Assms!$F$37=5,LXtables!BH4,LXtables!BU4)))))</f>
        <v>0.05</v>
      </c>
      <c r="AC4" s="62">
        <f>IF(Assms!$F$37=1,LXtables!I4,IF(Assms!$F$37=2,LXtables!V4,IF(Assms!$F$37=3,LXtables!AI4,IF(Assms!$F$37=4,LXtables!AV4,IF(Assms!$F$37=5,LXtables!BI4,LXtables!BV4)))))</f>
        <v>0.05</v>
      </c>
      <c r="AD4" s="62">
        <f>IF(Assms!$F$37=1,LXtables!J4,IF(Assms!$F$37=2,LXtables!W4,IF(Assms!$F$37=3,LXtables!AJ4,IF(Assms!$F$37=4,LXtables!AW4,IF(Assms!$F$37=5,LXtables!BJ4,LXtables!BW4)))))</f>
        <v>0.05</v>
      </c>
      <c r="AE4" s="62">
        <f>IF(Assms!$F$37=1,LXtables!K4,IF(Assms!$F$37=2,LXtables!X4,IF(Assms!$F$37=3,LXtables!AK4,IF(Assms!$F$37=4,LXtables!AX4,IF(Assms!$F$37=5,LXtables!BK4,LXtables!BX4)))))</f>
        <v>0.06</v>
      </c>
      <c r="AF4" s="62">
        <f>IF(Assms!$F$37=1,LXtables!L4,IF(Assms!$F$37=2,LXtables!Y4,IF(Assms!$F$37=3,LXtables!AL4,IF(Assms!$F$37=4,LXtables!AY4,IF(Assms!$F$37=5,LXtables!BL4,LXtables!BY4)))))</f>
        <v>0.06</v>
      </c>
      <c r="AG4" s="62">
        <f>IF(Assms!$F$37=1,LXtables!M4,IF(Assms!$F$37=2,LXtables!Z4,IF(Assms!$F$37=3,LXtables!AM4,IF(Assms!$F$37=4,LXtables!AZ4,IF(Assms!$F$37=5,LXtables!BM4,LXtables!BZ4)))))</f>
        <v>7.0000000000000007E-2</v>
      </c>
      <c r="AH4">
        <v>1</v>
      </c>
      <c r="AI4" s="62">
        <f>IF(Assms!$F$37=1,LXtables!CC4,IF(Assms!$F$37=2,LXtables!CP4,IF(Assms!$F$37=3,LXtables!DC4,IF(Assms!$F$37=4,LXtables!DP4,IF(Assms!$F$37=5,LXtables!EC4,LXtables!EP4)))))</f>
        <v>0.1</v>
      </c>
      <c r="AJ4" s="62">
        <f>IF(Assms!$F$37=1,LXtables!CD4,IF(Assms!$F$37=2,LXtables!CQ4,IF(Assms!$F$37=3,LXtables!DD4,IF(Assms!$F$37=4,LXtables!DQ4,IF(Assms!$F$37=5,LXtables!ED4,LXtables!EQ4)))))</f>
        <v>0.09</v>
      </c>
      <c r="AK4" s="62">
        <f>IF(Assms!$F$37=1,LXtables!CE4,IF(Assms!$F$37=2,LXtables!CR4,IF(Assms!$F$37=3,LXtables!DE4,IF(Assms!$F$37=4,LXtables!DR4,IF(Assms!$F$37=5,LXtables!EE4,LXtables!ER4)))))</f>
        <v>7.0000000000000007E-2</v>
      </c>
      <c r="AL4" s="62">
        <f>IF(Assms!$F$37=1,LXtables!CF4,IF(Assms!$F$37=2,LXtables!CS4,IF(Assms!$F$37=3,LXtables!DF4,IF(Assms!$F$37=4,LXtables!DS4,IF(Assms!$F$37=5,LXtables!EF4,LXtables!ES4)))))</f>
        <v>7.0000000000000007E-2</v>
      </c>
      <c r="AM4" s="62">
        <f>IF(Assms!$F$37=1,LXtables!CG4,IF(Assms!$F$37=2,LXtables!CT4,IF(Assms!$F$37=3,LXtables!DG4,IF(Assms!$F$37=4,LXtables!DT4,IF(Assms!$F$37=5,LXtables!EG4,LXtables!ET4)))))</f>
        <v>0.06</v>
      </c>
      <c r="AN4" s="62">
        <f>IF(Assms!$F$37=1,LXtables!CH4,IF(Assms!$F$37=2,LXtables!CU4,IF(Assms!$F$37=3,LXtables!DH4,IF(Assms!$F$37=4,LXtables!DU4,IF(Assms!$F$37=5,LXtables!EH4,LXtables!EU4)))))</f>
        <v>0.06</v>
      </c>
      <c r="AO4" s="62">
        <f>IF(Assms!$F$37=1,LXtables!CI4,IF(Assms!$F$37=2,LXtables!CV4,IF(Assms!$F$37=3,LXtables!DI4,IF(Assms!$F$37=4,LXtables!DV4,IF(Assms!$F$37=5,LXtables!EI4,LXtables!EV4)))))</f>
        <v>7.0000000000000007E-2</v>
      </c>
      <c r="AP4" s="62">
        <f>IF(Assms!$F$37=1,LXtables!CJ4,IF(Assms!$F$37=2,LXtables!CW4,IF(Assms!$F$37=3,LXtables!DJ4,IF(Assms!$F$37=4,LXtables!DW4,IF(Assms!$F$37=5,LXtables!EJ4,LXtables!EW4)))))</f>
        <v>7.0000000000000007E-2</v>
      </c>
      <c r="AQ4" s="62">
        <f>IF(Assms!$F$37=1,LXtables!CK4,IF(Assms!$F$37=2,LXtables!CX4,IF(Assms!$F$37=3,LXtables!DK4,IF(Assms!$F$37=4,LXtables!DX4,IF(Assms!$F$37=5,LXtables!EK4,LXtables!EX4)))))</f>
        <v>7.0000000000000007E-2</v>
      </c>
      <c r="AR4" s="62">
        <f>IF(Assms!$F$37=1,LXtables!CL4,IF(Assms!$F$37=2,LXtables!CY4,IF(Assms!$F$37=3,LXtables!DL4,IF(Assms!$F$37=4,LXtables!DY4,IF(Assms!$F$37=5,LXtables!EL4,LXtables!EY4)))))</f>
        <v>7.0000000000000007E-2</v>
      </c>
      <c r="AS4" s="62">
        <f>IF(Assms!$F$37=1,LXtables!CM4,IF(Assms!$F$37=2,LXtables!CZ4,IF(Assms!$F$37=3,LXtables!DM4,IF(Assms!$F$37=4,LXtables!DZ4,IF(Assms!$F$37=5,LXtables!EM4,LXtables!EZ4)))))</f>
        <v>0.08</v>
      </c>
      <c r="AT4" s="62">
        <f>IF(Assms!$F$37=1,LXtables!CN4,IF(Assms!$F$37=2,LXtables!DA4,IF(Assms!$F$37=3,LXtables!DN4,IF(Assms!$F$37=4,LXtables!EA4,IF(Assms!$F$37=5,LXtables!EN4,LXtables!FA4)))))</f>
        <v>0.09</v>
      </c>
      <c r="AU4">
        <v>1</v>
      </c>
      <c r="AV4" s="62">
        <f>IF(Assms!$F$37=1,LXtables!FD4,IF(Assms!$F$37=2,LXtables!FQ4,IF(Assms!$F$37=3,LXtables!GD4,IF(Assms!$F$37=4,LXtables!GQ4,IF(Assms!$F$37=5,LXtables!HD4,LXtables!HQ4)))))</f>
        <v>0.13</v>
      </c>
      <c r="AW4" s="62">
        <f>IF(Assms!$F$37=1,LXtables!FE4,IF(Assms!$F$37=2,LXtables!FR4,IF(Assms!$F$37=3,LXtables!GE4,IF(Assms!$F$37=4,LXtables!GR4,IF(Assms!$F$37=5,LXtables!HE4,LXtables!HR4)))))</f>
        <v>0.12</v>
      </c>
      <c r="AX4" s="62">
        <f>IF(Assms!$F$37=1,LXtables!FF4,IF(Assms!$F$37=2,LXtables!FS4,IF(Assms!$F$37=3,LXtables!GF4,IF(Assms!$F$37=4,LXtables!GS4,IF(Assms!$F$37=5,LXtables!HF4,LXtables!HS4)))))</f>
        <v>0.1</v>
      </c>
      <c r="AY4" s="62">
        <f>IF(Assms!$F$37=1,LXtables!FG4,IF(Assms!$F$37=2,LXtables!FT4,IF(Assms!$F$37=3,LXtables!GG4,IF(Assms!$F$37=4,LXtables!GT4,IF(Assms!$F$37=5,LXtables!HG4,LXtables!HT4)))))</f>
        <v>0.09</v>
      </c>
      <c r="AZ4" s="62">
        <f>IF(Assms!$F$37=1,LXtables!FH4,IF(Assms!$F$37=2,LXtables!FU4,IF(Assms!$F$37=3,LXtables!GH4,IF(Assms!$F$37=4,LXtables!GU4,IF(Assms!$F$37=5,LXtables!HH4,LXtables!HU4)))))</f>
        <v>0.08</v>
      </c>
      <c r="BA4" s="62">
        <f>IF(Assms!$F$37=1,LXtables!FI4,IF(Assms!$F$37=2,LXtables!FV4,IF(Assms!$F$37=3,LXtables!GI4,IF(Assms!$F$37=4,LXtables!GV4,IF(Assms!$F$37=5,LXtables!HI4,LXtables!HV4)))))</f>
        <v>0.09</v>
      </c>
      <c r="BB4" s="62">
        <f>IF(Assms!$F$37=1,LXtables!FJ4,IF(Assms!$F$37=2,LXtables!FW4,IF(Assms!$F$37=3,LXtables!GJ4,IF(Assms!$F$37=4,LXtables!GW4,IF(Assms!$F$37=5,LXtables!HJ4,LXtables!HW4)))))</f>
        <v>0.09</v>
      </c>
      <c r="BC4" s="62">
        <f>IF(Assms!$F$37=1,LXtables!FK4,IF(Assms!$F$37=2,LXtables!FX4,IF(Assms!$F$37=3,LXtables!GK4,IF(Assms!$F$37=4,LXtables!GX4,IF(Assms!$F$37=5,LXtables!HK4,LXtables!HX4)))))</f>
        <v>0.09</v>
      </c>
      <c r="BD4" s="62">
        <f>IF(Assms!$F$37=1,LXtables!FL4,IF(Assms!$F$37=2,LXtables!FY4,IF(Assms!$F$37=3,LXtables!GL4,IF(Assms!$F$37=4,LXtables!GY4,IF(Assms!$F$37=5,LXtables!HL4,LXtables!HY4)))))</f>
        <v>0.09</v>
      </c>
      <c r="BE4" s="62">
        <f>IF(Assms!$F$37=1,LXtables!FM4,IF(Assms!$F$37=2,LXtables!FZ4,IF(Assms!$F$37=3,LXtables!GM4,IF(Assms!$F$37=4,LXtables!GZ4,IF(Assms!$F$37=5,LXtables!HM4,LXtables!HZ4)))))</f>
        <v>0.09</v>
      </c>
      <c r="BF4" s="62">
        <f>IF(Assms!$F$37=1,LXtables!FN4,IF(Assms!$F$37=2,LXtables!GA4,IF(Assms!$F$37=3,LXtables!GN4,IF(Assms!$F$37=4,LXtables!HA4,IF(Assms!$F$37=5,LXtables!HN4,LXtables!IA4)))))</f>
        <v>0.1</v>
      </c>
      <c r="BG4" s="62">
        <f>IF(Assms!$F$37=1,LXtables!FO4,IF(Assms!$F$37=2,LXtables!GB4,IF(Assms!$F$37=3,LXtables!GO4,IF(Assms!$F$37=4,LXtables!HB4,IF(Assms!$F$37=5,LXtables!HO4,LXtables!IB4)))))</f>
        <v>0.12</v>
      </c>
      <c r="BH4">
        <v>1</v>
      </c>
      <c r="BI4" s="62">
        <f>IF(Assms!$F$37=1,LXtables!IE4,IF(Assms!$F$37=2,LXtables!IR4,IF(Assms!$F$37=3,LXtables!JE4,IF(Assms!$F$37=4,LXtables!JR4,IF(Assms!$F$37=5,LXtables!KE4,LXtables!KR4)))))</f>
        <v>0.2</v>
      </c>
      <c r="BJ4" s="62">
        <f>IF(Assms!$F$37=1,LXtables!IF4,IF(Assms!$F$37=2,LXtables!IS4,IF(Assms!$F$37=3,LXtables!JF4,IF(Assms!$F$37=4,LXtables!JS4,IF(Assms!$F$37=5,LXtables!KF4,LXtables!KS4)))))</f>
        <v>0.19</v>
      </c>
      <c r="BK4" s="62">
        <f>IF(Assms!$F$37=1,LXtables!IG4,IF(Assms!$F$37=2,LXtables!IT4,IF(Assms!$F$37=3,LXtables!JG4,IF(Assms!$F$37=4,LXtables!JT4,IF(Assms!$F$37=5,LXtables!KG4,LXtables!KT4)))))</f>
        <v>0.15</v>
      </c>
      <c r="BL4" s="62">
        <f>IF(Assms!$F$37=1,LXtables!IH4,IF(Assms!$F$37=2,LXtables!IU4,IF(Assms!$F$37=3,LXtables!JH4,IF(Assms!$F$37=4,LXtables!JU4,IF(Assms!$F$37=5,LXtables!KH4,LXtables!KU4)))))</f>
        <v>0.13</v>
      </c>
      <c r="BM4" s="62">
        <f>IF(Assms!$F$37=1,LXtables!II4,IF(Assms!$F$37=2,LXtables!IV4,IF(Assms!$F$37=3,LXtables!JI4,IF(Assms!$F$37=4,LXtables!JV4,IF(Assms!$F$37=5,LXtables!KI4,LXtables!KV4)))))</f>
        <v>0.13</v>
      </c>
      <c r="BN4" s="62">
        <f>IF(Assms!$F$37=1,LXtables!IJ4,IF(Assms!$F$37=2,LXtables!IW4,IF(Assms!$F$37=3,LXtables!JJ4,IF(Assms!$F$37=4,LXtables!JW4,IF(Assms!$F$37=5,LXtables!KJ4,LXtables!KW4)))))</f>
        <v>0.13</v>
      </c>
      <c r="BO4" s="62">
        <f>IF(Assms!$F$37=1,LXtables!IK4,IF(Assms!$F$37=2,LXtables!IX4,IF(Assms!$F$37=3,LXtables!JK4,IF(Assms!$F$37=4,LXtables!JX4,IF(Assms!$F$37=5,LXtables!KK4,LXtables!KX4)))))</f>
        <v>0.14000000000000001</v>
      </c>
      <c r="BP4" s="62">
        <f>IF(Assms!$F$37=1,LXtables!IL4,IF(Assms!$F$37=2,LXtables!IY4,IF(Assms!$F$37=3,LXtables!JL4,IF(Assms!$F$37=4,LXtables!JY4,IF(Assms!$F$37=5,LXtables!KL4,LXtables!KY4)))))</f>
        <v>0.14000000000000001</v>
      </c>
      <c r="BQ4" s="62">
        <f>IF(Assms!$F$37=1,LXtables!IM4,IF(Assms!$F$37=2,LXtables!IZ4,IF(Assms!$F$37=3,LXtables!JM4,IF(Assms!$F$37=4,LXtables!JZ4,IF(Assms!$F$37=5,LXtables!KM4,LXtables!KZ4)))))</f>
        <v>0.14000000000000001</v>
      </c>
      <c r="BR4" s="62">
        <f>IF(Assms!$F$37=1,LXtables!IN4,IF(Assms!$F$37=2,LXtables!JA4,IF(Assms!$F$37=3,LXtables!JN4,IF(Assms!$F$37=4,LXtables!KA4,IF(Assms!$F$37=5,LXtables!KN4,LXtables!LA4)))))</f>
        <v>0.14000000000000001</v>
      </c>
      <c r="BS4" s="62">
        <f>IF(Assms!$F$37=1,LXtables!IO4,IF(Assms!$F$37=2,LXtables!JB4,IF(Assms!$F$37=3,LXtables!JO4,IF(Assms!$F$37=4,LXtables!KB4,IF(Assms!$F$37=5,LXtables!KO4,LXtables!LB4)))))</f>
        <v>0.16</v>
      </c>
      <c r="BT4" s="62">
        <f>IF(Assms!$F$37=1,LXtables!IP4,IF(Assms!$F$37=2,LXtables!JC4,IF(Assms!$F$37=3,LXtables!JP4,IF(Assms!$F$37=4,LXtables!KC4,IF(Assms!$F$37=5,LXtables!KP4,LXtables!LC4)))))</f>
        <v>0.18</v>
      </c>
    </row>
    <row r="5" spans="1:72">
      <c r="A5" s="201">
        <v>2</v>
      </c>
      <c r="B5" s="62">
        <f>IF(Assms!$C$33&lt;20,$I5,IF(Assms!$C$33&gt;75,$T5,HLOOKUP(Assms!$C$33,$I$3:$T$15,$H5+1)))</f>
        <v>0.08</v>
      </c>
      <c r="C5" s="62">
        <f>IF(Assms!$C$33&lt;20,$I19,IF(Assms!$C$33&gt;75,$T19,HLOOKUP(Assms!$C$33,$I$17:$T$34,$H19+1)))</f>
        <v>0.05</v>
      </c>
      <c r="D5" s="62">
        <f>IF(Assms!$C$33&lt;20,$I38,IF(Assms!$C$33&gt;75,$T38,HLOOKUP(Assms!$C$33,$I$36:$T$58,$H38+1)))</f>
        <v>0.06</v>
      </c>
      <c r="E5" s="62">
        <f>IF(Assms!$C$33&lt;20,$I62,IF(Assms!$C$33&gt;75,$T62,HLOOKUP(Assms!$C$33,$I$60:$T$87,$H62+1)))</f>
        <v>0.05</v>
      </c>
      <c r="F5" s="62">
        <f>IF(Assms!$C$33&lt;20,$I91,IF(Assms!$C$33&gt;75,$T91,HLOOKUP(Assms!$C$33,$I$89:$T$119,$H91+1)))</f>
        <v>0.06</v>
      </c>
      <c r="G5" s="62">
        <f>HLOOKUP(Assms!$C$34,$A$3:$F$41,A5+1)</f>
        <v>0.05</v>
      </c>
      <c r="H5" s="201">
        <v>2</v>
      </c>
      <c r="I5" s="62">
        <f>IF(Assms!$C$36=1,V5,IF(Assms!$C$36=2,AI5,IF(Assms!$C$36=3,AV5,BI5)))</f>
        <v>0.08</v>
      </c>
      <c r="J5" s="62">
        <f>IF(Assms!$C$36=1,W5,IF(Assms!$C$36=2,AJ5,IF(Assms!$C$36=3,AW5,BJ5)))</f>
        <v>7.0000000000000007E-2</v>
      </c>
      <c r="K5" s="62">
        <f>IF(Assms!$C$36=1,X5,IF(Assms!$C$36=2,AK5,IF(Assms!$C$36=3,AX5,BK5)))</f>
        <v>0.06</v>
      </c>
      <c r="L5" s="62">
        <f>IF(Assms!$C$36=1,Y5,IF(Assms!$C$36=2,AL5,IF(Assms!$C$36=3,AY5,BL5)))</f>
        <v>0.05</v>
      </c>
      <c r="M5" s="62">
        <f>IF(Assms!$C$36=1,Z5,IF(Assms!$C$36=2,AM5,IF(Assms!$C$36=3,AZ5,BM5)))</f>
        <v>0.05</v>
      </c>
      <c r="N5" s="62">
        <f>IF(Assms!$C$36=1,AA5,IF(Assms!$C$36=2,AN5,IF(Assms!$C$36=3,BA5,BN5)))</f>
        <v>0.05</v>
      </c>
      <c r="O5" s="62">
        <f>IF(Assms!$C$36=1,AB5,IF(Assms!$C$36=2,AO5,IF(Assms!$C$36=3,BB5,BO5)))</f>
        <v>0.05</v>
      </c>
      <c r="P5" s="62">
        <f>IF(Assms!$C$36=1,AC5,IF(Assms!$C$36=2,AP5,IF(Assms!$C$36=3,BC5,BP5)))</f>
        <v>0.05</v>
      </c>
      <c r="Q5" s="62">
        <f>IF(Assms!$C$36=1,AD5,IF(Assms!$C$36=2,AQ5,IF(Assms!$C$36=3,BD5,BQ5)))</f>
        <v>0.05</v>
      </c>
      <c r="R5" s="62">
        <f>IF(Assms!$C$36=1,AE5,IF(Assms!$C$36=2,AR5,IF(Assms!$C$36=3,BE5,BR5)))</f>
        <v>0.05</v>
      </c>
      <c r="S5" s="62">
        <f>IF(Assms!$C$36=1,AF5,IF(Assms!$C$36=2,AS5,IF(Assms!$C$36=3,BF5,BS5)))</f>
        <v>0.06</v>
      </c>
      <c r="T5" s="62">
        <f>IF(Assms!$C$36=1,AG5,IF(Assms!$C$36=2,AT5,IF(Assms!$C$36=3,BG5,BT5)))</f>
        <v>7.0000000000000007E-2</v>
      </c>
      <c r="U5" s="201">
        <v>2</v>
      </c>
      <c r="V5" s="62">
        <f>IF(Assms!$F$37=1,LXtables!B5,IF(Assms!$F$37=2,LXtables!O5,IF(Assms!$F$37=3,LXtables!AB5,IF(Assms!$F$37=4,LXtables!AO5,IF(Assms!$F$37=5,LXtables!BB5,LXtables!BO5)))))</f>
        <v>0.08</v>
      </c>
      <c r="W5" s="62">
        <f>IF(Assms!$F$37=1,LXtables!C5,IF(Assms!$F$37=2,LXtables!P5,IF(Assms!$F$37=3,LXtables!AC5,IF(Assms!$F$37=4,LXtables!AP5,IF(Assms!$F$37=5,LXtables!BC5,LXtables!BP5)))))</f>
        <v>7.0000000000000007E-2</v>
      </c>
      <c r="X5" s="62">
        <f>IF(Assms!$F$37=1,LXtables!D5,IF(Assms!$F$37=2,LXtables!Q5,IF(Assms!$F$37=3,LXtables!AD5,IF(Assms!$F$37=4,LXtables!AQ5,IF(Assms!$F$37=5,LXtables!BD5,LXtables!BQ5)))))</f>
        <v>0.06</v>
      </c>
      <c r="Y5" s="62">
        <f>IF(Assms!$F$37=1,LXtables!E5,IF(Assms!$F$37=2,LXtables!R5,IF(Assms!$F$37=3,LXtables!AE5,IF(Assms!$F$37=4,LXtables!AR5,IF(Assms!$F$37=5,LXtables!BE5,LXtables!BR5)))))</f>
        <v>0.05</v>
      </c>
      <c r="Z5" s="62">
        <f>IF(Assms!$F$37=1,LXtables!F5,IF(Assms!$F$37=2,LXtables!S5,IF(Assms!$F$37=3,LXtables!AF5,IF(Assms!$F$37=4,LXtables!AS5,IF(Assms!$F$37=5,LXtables!BF5,LXtables!BS5)))))</f>
        <v>0.05</v>
      </c>
      <c r="AA5" s="62">
        <f>IF(Assms!$F$37=1,LXtables!G5,IF(Assms!$F$37=2,LXtables!T5,IF(Assms!$F$37=3,LXtables!AG5,IF(Assms!$F$37=4,LXtables!AT5,IF(Assms!$F$37=5,LXtables!BG5,LXtables!BT5)))))</f>
        <v>0.05</v>
      </c>
      <c r="AB5" s="62">
        <f>IF(Assms!$F$37=1,LXtables!H5,IF(Assms!$F$37=2,LXtables!U5,IF(Assms!$F$37=3,LXtables!AH5,IF(Assms!$F$37=4,LXtables!AU5,IF(Assms!$F$37=5,LXtables!BH5,LXtables!BU5)))))</f>
        <v>0.05</v>
      </c>
      <c r="AC5" s="62">
        <f>IF(Assms!$F$37=1,LXtables!I5,IF(Assms!$F$37=2,LXtables!V5,IF(Assms!$F$37=3,LXtables!AI5,IF(Assms!$F$37=4,LXtables!AV5,IF(Assms!$F$37=5,LXtables!BI5,LXtables!BV5)))))</f>
        <v>0.05</v>
      </c>
      <c r="AD5" s="62">
        <f>IF(Assms!$F$37=1,LXtables!J5,IF(Assms!$F$37=2,LXtables!W5,IF(Assms!$F$37=3,LXtables!AJ5,IF(Assms!$F$37=4,LXtables!AW5,IF(Assms!$F$37=5,LXtables!BJ5,LXtables!BW5)))))</f>
        <v>0.05</v>
      </c>
      <c r="AE5" s="62">
        <f>IF(Assms!$F$37=1,LXtables!K5,IF(Assms!$F$37=2,LXtables!X5,IF(Assms!$F$37=3,LXtables!AK5,IF(Assms!$F$37=4,LXtables!AX5,IF(Assms!$F$37=5,LXtables!BK5,LXtables!BX5)))))</f>
        <v>0.05</v>
      </c>
      <c r="AF5" s="62">
        <f>IF(Assms!$F$37=1,LXtables!L5,IF(Assms!$F$37=2,LXtables!Y5,IF(Assms!$F$37=3,LXtables!AL5,IF(Assms!$F$37=4,LXtables!AY5,IF(Assms!$F$37=5,LXtables!BL5,LXtables!BY5)))))</f>
        <v>0.06</v>
      </c>
      <c r="AG5" s="62">
        <f>IF(Assms!$F$37=1,LXtables!M5,IF(Assms!$F$37=2,LXtables!Z5,IF(Assms!$F$37=3,LXtables!AM5,IF(Assms!$F$37=4,LXtables!AZ5,IF(Assms!$F$37=5,LXtables!BM5,LXtables!BZ5)))))</f>
        <v>7.0000000000000007E-2</v>
      </c>
      <c r="AH5">
        <v>2</v>
      </c>
      <c r="AI5" s="62">
        <f>IF(Assms!$F$37=1,LXtables!CC5,IF(Assms!$F$37=2,LXtables!CP5,IF(Assms!$F$37=3,LXtables!DC5,IF(Assms!$F$37=4,LXtables!DP5,IF(Assms!$F$37=5,LXtables!EC5,LXtables!EP5)))))</f>
        <v>0.09</v>
      </c>
      <c r="AJ5" s="62">
        <f>IF(Assms!$F$37=1,LXtables!CD5,IF(Assms!$F$37=2,LXtables!CQ5,IF(Assms!$F$37=3,LXtables!DD5,IF(Assms!$F$37=4,LXtables!DQ5,IF(Assms!$F$37=5,LXtables!ED5,LXtables!EQ5)))))</f>
        <v>0.09</v>
      </c>
      <c r="AK5" s="62">
        <f>IF(Assms!$F$37=1,LXtables!CE5,IF(Assms!$F$37=2,LXtables!CR5,IF(Assms!$F$37=3,LXtables!DE5,IF(Assms!$F$37=4,LXtables!DR5,IF(Assms!$F$37=5,LXtables!EE5,LXtables!ER5)))))</f>
        <v>7.0000000000000007E-2</v>
      </c>
      <c r="AL5" s="62">
        <f>IF(Assms!$F$37=1,LXtables!CF5,IF(Assms!$F$37=2,LXtables!CS5,IF(Assms!$F$37=3,LXtables!DF5,IF(Assms!$F$37=4,LXtables!DS5,IF(Assms!$F$37=5,LXtables!EF5,LXtables!ES5)))))</f>
        <v>0.06</v>
      </c>
      <c r="AM5" s="62">
        <f>IF(Assms!$F$37=1,LXtables!CG5,IF(Assms!$F$37=2,LXtables!CT5,IF(Assms!$F$37=3,LXtables!DG5,IF(Assms!$F$37=4,LXtables!DT5,IF(Assms!$F$37=5,LXtables!EG5,LXtables!ET5)))))</f>
        <v>0.06</v>
      </c>
      <c r="AN5" s="62">
        <f>IF(Assms!$F$37=1,LXtables!CH5,IF(Assms!$F$37=2,LXtables!CU5,IF(Assms!$F$37=3,LXtables!DH5,IF(Assms!$F$37=4,LXtables!DU5,IF(Assms!$F$37=5,LXtables!EH5,LXtables!EU5)))))</f>
        <v>0.06</v>
      </c>
      <c r="AO5" s="62">
        <f>IF(Assms!$F$37=1,LXtables!CI5,IF(Assms!$F$37=2,LXtables!CV5,IF(Assms!$F$37=3,LXtables!DI5,IF(Assms!$F$37=4,LXtables!DV5,IF(Assms!$F$37=5,LXtables!EI5,LXtables!EV5)))))</f>
        <v>0.06</v>
      </c>
      <c r="AP5" s="62">
        <f>IF(Assms!$F$37=1,LXtables!CJ5,IF(Assms!$F$37=2,LXtables!CW5,IF(Assms!$F$37=3,LXtables!DJ5,IF(Assms!$F$37=4,LXtables!DW5,IF(Assms!$F$37=5,LXtables!EJ5,LXtables!EW5)))))</f>
        <v>0.06</v>
      </c>
      <c r="AQ5" s="62">
        <f>IF(Assms!$F$37=1,LXtables!CK5,IF(Assms!$F$37=2,LXtables!CX5,IF(Assms!$F$37=3,LXtables!DK5,IF(Assms!$F$37=4,LXtables!DX5,IF(Assms!$F$37=5,LXtables!EK5,LXtables!EX5)))))</f>
        <v>0.06</v>
      </c>
      <c r="AR5" s="62">
        <f>IF(Assms!$F$37=1,LXtables!CL5,IF(Assms!$F$37=2,LXtables!CY5,IF(Assms!$F$37=3,LXtables!DL5,IF(Assms!$F$37=4,LXtables!DY5,IF(Assms!$F$37=5,LXtables!EL5,LXtables!EY5)))))</f>
        <v>7.0000000000000007E-2</v>
      </c>
      <c r="AS5" s="62">
        <f>IF(Assms!$F$37=1,LXtables!CM5,IF(Assms!$F$37=2,LXtables!CZ5,IF(Assms!$F$37=3,LXtables!DM5,IF(Assms!$F$37=4,LXtables!DZ5,IF(Assms!$F$37=5,LXtables!EM5,LXtables!EZ5)))))</f>
        <v>7.0000000000000007E-2</v>
      </c>
      <c r="AT5" s="62">
        <f>IF(Assms!$F$37=1,LXtables!CN5,IF(Assms!$F$37=2,LXtables!DA5,IF(Assms!$F$37=3,LXtables!DN5,IF(Assms!$F$37=4,LXtables!EA5,IF(Assms!$F$37=5,LXtables!EN5,LXtables!FA5)))))</f>
        <v>0.09</v>
      </c>
      <c r="AU5">
        <v>2</v>
      </c>
      <c r="AV5" s="62">
        <f>IF(Assms!$F$37=1,LXtables!FD5,IF(Assms!$F$37=2,LXtables!FQ5,IF(Assms!$F$37=3,LXtables!GD5,IF(Assms!$F$37=4,LXtables!GQ5,IF(Assms!$F$37=5,LXtables!HD5,LXtables!HQ5)))))</f>
        <v>0.12</v>
      </c>
      <c r="AW5" s="62">
        <f>IF(Assms!$F$37=1,LXtables!FE5,IF(Assms!$F$37=2,LXtables!FR5,IF(Assms!$F$37=3,LXtables!GE5,IF(Assms!$F$37=4,LXtables!GR5,IF(Assms!$F$37=5,LXtables!HE5,LXtables!HR5)))))</f>
        <v>0.11</v>
      </c>
      <c r="AX5" s="62">
        <f>IF(Assms!$F$37=1,LXtables!FF5,IF(Assms!$F$37=2,LXtables!FS5,IF(Assms!$F$37=3,LXtables!GF5,IF(Assms!$F$37=4,LXtables!GS5,IF(Assms!$F$37=5,LXtables!HF5,LXtables!HS5)))))</f>
        <v>0.09</v>
      </c>
      <c r="AY5" s="62">
        <f>IF(Assms!$F$37=1,LXtables!FG5,IF(Assms!$F$37=2,LXtables!FT5,IF(Assms!$F$37=3,LXtables!GG5,IF(Assms!$F$37=4,LXtables!GT5,IF(Assms!$F$37=5,LXtables!HG5,LXtables!HT5)))))</f>
        <v>0.08</v>
      </c>
      <c r="AZ5" s="62">
        <f>IF(Assms!$F$37=1,LXtables!FH5,IF(Assms!$F$37=2,LXtables!FU5,IF(Assms!$F$37=3,LXtables!GH5,IF(Assms!$F$37=4,LXtables!GU5,IF(Assms!$F$37=5,LXtables!HH5,LXtables!HU5)))))</f>
        <v>7.0000000000000007E-2</v>
      </c>
      <c r="BA5" s="62">
        <f>IF(Assms!$F$37=1,LXtables!FI5,IF(Assms!$F$37=2,LXtables!FV5,IF(Assms!$F$37=3,LXtables!GI5,IF(Assms!$F$37=4,LXtables!GV5,IF(Assms!$F$37=5,LXtables!HI5,LXtables!HV5)))))</f>
        <v>0.08</v>
      </c>
      <c r="BB5" s="62">
        <f>IF(Assms!$F$37=1,LXtables!FJ5,IF(Assms!$F$37=2,LXtables!FW5,IF(Assms!$F$37=3,LXtables!GJ5,IF(Assms!$F$37=4,LXtables!GW5,IF(Assms!$F$37=5,LXtables!HJ5,LXtables!HW5)))))</f>
        <v>0.08</v>
      </c>
      <c r="BC5" s="62">
        <f>IF(Assms!$F$37=1,LXtables!FK5,IF(Assms!$F$37=2,LXtables!FX5,IF(Assms!$F$37=3,LXtables!GK5,IF(Assms!$F$37=4,LXtables!GX5,IF(Assms!$F$37=5,LXtables!HK5,LXtables!HX5)))))</f>
        <v>0.08</v>
      </c>
      <c r="BD5" s="62">
        <f>IF(Assms!$F$37=1,LXtables!FL5,IF(Assms!$F$37=2,LXtables!FY5,IF(Assms!$F$37=3,LXtables!GL5,IF(Assms!$F$37=4,LXtables!GY5,IF(Assms!$F$37=5,LXtables!HL5,LXtables!HY5)))))</f>
        <v>0.08</v>
      </c>
      <c r="BE5" s="62">
        <f>IF(Assms!$F$37=1,LXtables!FM5,IF(Assms!$F$37=2,LXtables!FZ5,IF(Assms!$F$37=3,LXtables!GM5,IF(Assms!$F$37=4,LXtables!GZ5,IF(Assms!$F$37=5,LXtables!HM5,LXtables!HZ5)))))</f>
        <v>0.08</v>
      </c>
      <c r="BF5" s="62">
        <f>IF(Assms!$F$37=1,LXtables!FN5,IF(Assms!$F$37=2,LXtables!GA5,IF(Assms!$F$37=3,LXtables!GN5,IF(Assms!$F$37=4,LXtables!HA5,IF(Assms!$F$37=5,LXtables!HN5,LXtables!IA5)))))</f>
        <v>0.09</v>
      </c>
      <c r="BG5" s="62">
        <f>IF(Assms!$F$37=1,LXtables!FO5,IF(Assms!$F$37=2,LXtables!GB5,IF(Assms!$F$37=3,LXtables!GO5,IF(Assms!$F$37=4,LXtables!HB5,IF(Assms!$F$37=5,LXtables!HO5,LXtables!IB5)))))</f>
        <v>0.11</v>
      </c>
      <c r="BH5">
        <v>2</v>
      </c>
      <c r="BI5" s="62">
        <f>IF(Assms!$F$37=1,LXtables!IE5,IF(Assms!$F$37=2,LXtables!IR5,IF(Assms!$F$37=3,LXtables!JE5,IF(Assms!$F$37=4,LXtables!JR5,IF(Assms!$F$37=5,LXtables!KE5,LXtables!KR5)))))</f>
        <v>0.17</v>
      </c>
      <c r="BJ5" s="62">
        <f>IF(Assms!$F$37=1,LXtables!IF5,IF(Assms!$F$37=2,LXtables!IS5,IF(Assms!$F$37=3,LXtables!JF5,IF(Assms!$F$37=4,LXtables!JS5,IF(Assms!$F$37=5,LXtables!KF5,LXtables!KS5)))))</f>
        <v>0.16</v>
      </c>
      <c r="BK5" s="62">
        <f>IF(Assms!$F$37=1,LXtables!IG5,IF(Assms!$F$37=2,LXtables!IT5,IF(Assms!$F$37=3,LXtables!JG5,IF(Assms!$F$37=4,LXtables!JT5,IF(Assms!$F$37=5,LXtables!KG5,LXtables!KT5)))))</f>
        <v>0.13</v>
      </c>
      <c r="BL5" s="62">
        <f>IF(Assms!$F$37=1,LXtables!IH5,IF(Assms!$F$37=2,LXtables!IU5,IF(Assms!$F$37=3,LXtables!JH5,IF(Assms!$F$37=4,LXtables!JU5,IF(Assms!$F$37=5,LXtables!KH5,LXtables!KU5)))))</f>
        <v>0.11</v>
      </c>
      <c r="BM5" s="62">
        <f>IF(Assms!$F$37=1,LXtables!II5,IF(Assms!$F$37=2,LXtables!IV5,IF(Assms!$F$37=3,LXtables!JI5,IF(Assms!$F$37=4,LXtables!JV5,IF(Assms!$F$37=5,LXtables!KI5,LXtables!KV5)))))</f>
        <v>0.11</v>
      </c>
      <c r="BN5" s="62">
        <f>IF(Assms!$F$37=1,LXtables!IJ5,IF(Assms!$F$37=2,LXtables!IW5,IF(Assms!$F$37=3,LXtables!JJ5,IF(Assms!$F$37=4,LXtables!JW5,IF(Assms!$F$37=5,LXtables!KJ5,LXtables!KW5)))))</f>
        <v>0.11</v>
      </c>
      <c r="BO5" s="62">
        <f>IF(Assms!$F$37=1,LXtables!IK5,IF(Assms!$F$37=2,LXtables!IX5,IF(Assms!$F$37=3,LXtables!JK5,IF(Assms!$F$37=4,LXtables!JX5,IF(Assms!$F$37=5,LXtables!KK5,LXtables!KX5)))))</f>
        <v>0.11</v>
      </c>
      <c r="BP5" s="62">
        <f>IF(Assms!$F$37=1,LXtables!IL5,IF(Assms!$F$37=2,LXtables!IY5,IF(Assms!$F$37=3,LXtables!JL5,IF(Assms!$F$37=4,LXtables!JY5,IF(Assms!$F$37=5,LXtables!KL5,LXtables!KY5)))))</f>
        <v>0.12</v>
      </c>
      <c r="BQ5" s="62">
        <f>IF(Assms!$F$37=1,LXtables!IM5,IF(Assms!$F$37=2,LXtables!IZ5,IF(Assms!$F$37=3,LXtables!JM5,IF(Assms!$F$37=4,LXtables!JZ5,IF(Assms!$F$37=5,LXtables!KM5,LXtables!KZ5)))))</f>
        <v>0.12</v>
      </c>
      <c r="BR5" s="62">
        <f>IF(Assms!$F$37=1,LXtables!IN5,IF(Assms!$F$37=2,LXtables!JA5,IF(Assms!$F$37=3,LXtables!JN5,IF(Assms!$F$37=4,LXtables!KA5,IF(Assms!$F$37=5,LXtables!KN5,LXtables!LA5)))))</f>
        <v>0.12</v>
      </c>
      <c r="BS5" s="62">
        <f>IF(Assms!$F$37=1,LXtables!IO5,IF(Assms!$F$37=2,LXtables!JB5,IF(Assms!$F$37=3,LXtables!JO5,IF(Assms!$F$37=4,LXtables!KB5,IF(Assms!$F$37=5,LXtables!KO5,LXtables!LB5)))))</f>
        <v>0.13</v>
      </c>
      <c r="BT5" s="62">
        <f>IF(Assms!$F$37=1,LXtables!IP5,IF(Assms!$F$37=2,LXtables!JC5,IF(Assms!$F$37=3,LXtables!JP5,IF(Assms!$F$37=4,LXtables!KC5,IF(Assms!$F$37=5,LXtables!KP5,LXtables!LC5)))))</f>
        <v>0.16</v>
      </c>
    </row>
    <row r="6" spans="1:72">
      <c r="A6" s="201">
        <v>3</v>
      </c>
      <c r="B6" s="62">
        <f>IF(Assms!$C$33&lt;20,$I6,IF(Assms!$C$33&gt;75,$T6,HLOOKUP(Assms!$C$33,$I$3:$T$15,$H6+1)))</f>
        <v>7.0000000000000007E-2</v>
      </c>
      <c r="C6" s="62">
        <f>IF(Assms!$C$33&lt;20,$I20,IF(Assms!$C$33&gt;75,$T20,HLOOKUP(Assms!$C$33,$I$17:$T$34,$H20+1)))</f>
        <v>0.05</v>
      </c>
      <c r="D6" s="62">
        <f>IF(Assms!$C$33&lt;20,$I39,IF(Assms!$C$33&gt;75,$T39,HLOOKUP(Assms!$C$33,$I$36:$T$58,$H39+1)))</f>
        <v>0.05</v>
      </c>
      <c r="E6" s="62">
        <f>IF(Assms!$C$33&lt;20,$I63,IF(Assms!$C$33&gt;75,$T63,HLOOKUP(Assms!$C$33,$I$60:$T$87,$H63+1)))</f>
        <v>0.05</v>
      </c>
      <c r="F6" s="62">
        <f>IF(Assms!$C$33&lt;20,$I92,IF(Assms!$C$33&gt;75,$T92,HLOOKUP(Assms!$C$33,$I$89:$T$119,$H92+1)))</f>
        <v>0.05</v>
      </c>
      <c r="G6" s="62">
        <f>HLOOKUP(Assms!$C$34,$A$3:$F$41,A6+1)</f>
        <v>0.05</v>
      </c>
      <c r="H6" s="201">
        <v>3</v>
      </c>
      <c r="I6" s="62">
        <f>IF(Assms!$C$36=1,V6,IF(Assms!$C$36=2,AI6,IF(Assms!$C$36=3,AV6,BI6)))</f>
        <v>7.0000000000000007E-2</v>
      </c>
      <c r="J6" s="62">
        <f>IF(Assms!$C$36=1,W6,IF(Assms!$C$36=2,AJ6,IF(Assms!$C$36=3,AW6,BJ6)))</f>
        <v>7.0000000000000007E-2</v>
      </c>
      <c r="K6" s="62">
        <f>IF(Assms!$C$36=1,X6,IF(Assms!$C$36=2,AK6,IF(Assms!$C$36=3,AX6,BK6)))</f>
        <v>0.05</v>
      </c>
      <c r="L6" s="62">
        <f>IF(Assms!$C$36=1,Y6,IF(Assms!$C$36=2,AL6,IF(Assms!$C$36=3,AY6,BL6)))</f>
        <v>0.05</v>
      </c>
      <c r="M6" s="62">
        <f>IF(Assms!$C$36=1,Z6,IF(Assms!$C$36=2,AM6,IF(Assms!$C$36=3,AZ6,BM6)))</f>
        <v>0.05</v>
      </c>
      <c r="N6" s="62">
        <f>IF(Assms!$C$36=1,AA6,IF(Assms!$C$36=2,AN6,IF(Assms!$C$36=3,BA6,BN6)))</f>
        <v>0.05</v>
      </c>
      <c r="O6" s="62">
        <f>IF(Assms!$C$36=1,AB6,IF(Assms!$C$36=2,AO6,IF(Assms!$C$36=3,BB6,BO6)))</f>
        <v>0.05</v>
      </c>
      <c r="P6" s="62">
        <f>IF(Assms!$C$36=1,AC6,IF(Assms!$C$36=2,AP6,IF(Assms!$C$36=3,BC6,BP6)))</f>
        <v>0.05</v>
      </c>
      <c r="Q6" s="62">
        <f>IF(Assms!$C$36=1,AD6,IF(Assms!$C$36=2,AQ6,IF(Assms!$C$36=3,BD6,BQ6)))</f>
        <v>0.05</v>
      </c>
      <c r="R6" s="62">
        <f>IF(Assms!$C$36=1,AE6,IF(Assms!$C$36=2,AR6,IF(Assms!$C$36=3,BE6,BR6)))</f>
        <v>0.05</v>
      </c>
      <c r="S6" s="62">
        <f>IF(Assms!$C$36=1,AF6,IF(Assms!$C$36=2,AS6,IF(Assms!$C$36=3,BF6,BS6)))</f>
        <v>0.06</v>
      </c>
      <c r="T6" s="62">
        <f>IF(Assms!$C$36=1,AG6,IF(Assms!$C$36=2,AT6,IF(Assms!$C$36=3,BG6,BT6)))</f>
        <v>7.0000000000000007E-2</v>
      </c>
      <c r="U6" s="201">
        <v>3</v>
      </c>
      <c r="V6" s="62">
        <f>IF(Assms!$F$37=1,LXtables!B6,IF(Assms!$F$37=2,LXtables!O6,IF(Assms!$F$37=3,LXtables!AB6,IF(Assms!$F$37=4,LXtables!AO6,IF(Assms!$F$37=5,LXtables!BB6,LXtables!BO6)))))</f>
        <v>7.0000000000000007E-2</v>
      </c>
      <c r="W6" s="62">
        <f>IF(Assms!$F$37=1,LXtables!C6,IF(Assms!$F$37=2,LXtables!P6,IF(Assms!$F$37=3,LXtables!AC6,IF(Assms!$F$37=4,LXtables!AP6,IF(Assms!$F$37=5,LXtables!BC6,LXtables!BP6)))))</f>
        <v>7.0000000000000007E-2</v>
      </c>
      <c r="X6" s="62">
        <f>IF(Assms!$F$37=1,LXtables!D6,IF(Assms!$F$37=2,LXtables!Q6,IF(Assms!$F$37=3,LXtables!AD6,IF(Assms!$F$37=4,LXtables!AQ6,IF(Assms!$F$37=5,LXtables!BD6,LXtables!BQ6)))))</f>
        <v>0.05</v>
      </c>
      <c r="Y6" s="62">
        <f>IF(Assms!$F$37=1,LXtables!E6,IF(Assms!$F$37=2,LXtables!R6,IF(Assms!$F$37=3,LXtables!AE6,IF(Assms!$F$37=4,LXtables!AR6,IF(Assms!$F$37=5,LXtables!BE6,LXtables!BR6)))))</f>
        <v>0.05</v>
      </c>
      <c r="Z6" s="62">
        <f>IF(Assms!$F$37=1,LXtables!F6,IF(Assms!$F$37=2,LXtables!S6,IF(Assms!$F$37=3,LXtables!AF6,IF(Assms!$F$37=4,LXtables!AS6,IF(Assms!$F$37=5,LXtables!BF6,LXtables!BS6)))))</f>
        <v>0.05</v>
      </c>
      <c r="AA6" s="62">
        <f>IF(Assms!$F$37=1,LXtables!G6,IF(Assms!$F$37=2,LXtables!T6,IF(Assms!$F$37=3,LXtables!AG6,IF(Assms!$F$37=4,LXtables!AT6,IF(Assms!$F$37=5,LXtables!BG6,LXtables!BT6)))))</f>
        <v>0.05</v>
      </c>
      <c r="AB6" s="62">
        <f>IF(Assms!$F$37=1,LXtables!H6,IF(Assms!$F$37=2,LXtables!U6,IF(Assms!$F$37=3,LXtables!AH6,IF(Assms!$F$37=4,LXtables!AU6,IF(Assms!$F$37=5,LXtables!BH6,LXtables!BU6)))))</f>
        <v>0.05</v>
      </c>
      <c r="AC6" s="62">
        <f>IF(Assms!$F$37=1,LXtables!I6,IF(Assms!$F$37=2,LXtables!V6,IF(Assms!$F$37=3,LXtables!AI6,IF(Assms!$F$37=4,LXtables!AV6,IF(Assms!$F$37=5,LXtables!BI6,LXtables!BV6)))))</f>
        <v>0.05</v>
      </c>
      <c r="AD6" s="62">
        <f>IF(Assms!$F$37=1,LXtables!J6,IF(Assms!$F$37=2,LXtables!W6,IF(Assms!$F$37=3,LXtables!AJ6,IF(Assms!$F$37=4,LXtables!AW6,IF(Assms!$F$37=5,LXtables!BJ6,LXtables!BW6)))))</f>
        <v>0.05</v>
      </c>
      <c r="AE6" s="62">
        <f>IF(Assms!$F$37=1,LXtables!K6,IF(Assms!$F$37=2,LXtables!X6,IF(Assms!$F$37=3,LXtables!AK6,IF(Assms!$F$37=4,LXtables!AX6,IF(Assms!$F$37=5,LXtables!BK6,LXtables!BX6)))))</f>
        <v>0.05</v>
      </c>
      <c r="AF6" s="62">
        <f>IF(Assms!$F$37=1,LXtables!L6,IF(Assms!$F$37=2,LXtables!Y6,IF(Assms!$F$37=3,LXtables!AL6,IF(Assms!$F$37=4,LXtables!AY6,IF(Assms!$F$37=5,LXtables!BL6,LXtables!BY6)))))</f>
        <v>0.06</v>
      </c>
      <c r="AG6" s="62">
        <f>IF(Assms!$F$37=1,LXtables!M6,IF(Assms!$F$37=2,LXtables!Z6,IF(Assms!$F$37=3,LXtables!AM6,IF(Assms!$F$37=4,LXtables!AZ6,IF(Assms!$F$37=5,LXtables!BM6,LXtables!BZ6)))))</f>
        <v>7.0000000000000007E-2</v>
      </c>
      <c r="AH6">
        <v>3</v>
      </c>
      <c r="AI6" s="62">
        <f>IF(Assms!$F$37=1,LXtables!CC6,IF(Assms!$F$37=2,LXtables!CP6,IF(Assms!$F$37=3,LXtables!DC6,IF(Assms!$F$37=4,LXtables!DP6,IF(Assms!$F$37=5,LXtables!EC6,LXtables!EP6)))))</f>
        <v>0.09</v>
      </c>
      <c r="AJ6" s="62">
        <f>IF(Assms!$F$37=1,LXtables!CD6,IF(Assms!$F$37=2,LXtables!CQ6,IF(Assms!$F$37=3,LXtables!DD6,IF(Assms!$F$37=4,LXtables!DQ6,IF(Assms!$F$37=5,LXtables!ED6,LXtables!EQ6)))))</f>
        <v>0.08</v>
      </c>
      <c r="AK6" s="62">
        <f>IF(Assms!$F$37=1,LXtables!CE6,IF(Assms!$F$37=2,LXtables!CR6,IF(Assms!$F$37=3,LXtables!DE6,IF(Assms!$F$37=4,LXtables!DR6,IF(Assms!$F$37=5,LXtables!EE6,LXtables!ER6)))))</f>
        <v>7.0000000000000007E-2</v>
      </c>
      <c r="AL6" s="62">
        <f>IF(Assms!$F$37=1,LXtables!CF6,IF(Assms!$F$37=2,LXtables!CS6,IF(Assms!$F$37=3,LXtables!DF6,IF(Assms!$F$37=4,LXtables!DS6,IF(Assms!$F$37=5,LXtables!EF6,LXtables!ES6)))))</f>
        <v>0.06</v>
      </c>
      <c r="AM6" s="62">
        <f>IF(Assms!$F$37=1,LXtables!CG6,IF(Assms!$F$37=2,LXtables!CT6,IF(Assms!$F$37=3,LXtables!DG6,IF(Assms!$F$37=4,LXtables!DT6,IF(Assms!$F$37=5,LXtables!EG6,LXtables!ET6)))))</f>
        <v>0.06</v>
      </c>
      <c r="AN6" s="62">
        <f>IF(Assms!$F$37=1,LXtables!CH6,IF(Assms!$F$37=2,LXtables!CU6,IF(Assms!$F$37=3,LXtables!DH6,IF(Assms!$F$37=4,LXtables!DU6,IF(Assms!$F$37=5,LXtables!EH6,LXtables!EU6)))))</f>
        <v>0.06</v>
      </c>
      <c r="AO6" s="62">
        <f>IF(Assms!$F$37=1,LXtables!CI6,IF(Assms!$F$37=2,LXtables!CV6,IF(Assms!$F$37=3,LXtables!DI6,IF(Assms!$F$37=4,LXtables!DV6,IF(Assms!$F$37=5,LXtables!EI6,LXtables!EV6)))))</f>
        <v>0.06</v>
      </c>
      <c r="AP6" s="62">
        <f>IF(Assms!$F$37=1,LXtables!CJ6,IF(Assms!$F$37=2,LXtables!CW6,IF(Assms!$F$37=3,LXtables!DJ6,IF(Assms!$F$37=4,LXtables!DW6,IF(Assms!$F$37=5,LXtables!EJ6,LXtables!EW6)))))</f>
        <v>0.06</v>
      </c>
      <c r="AQ6" s="62">
        <f>IF(Assms!$F$37=1,LXtables!CK6,IF(Assms!$F$37=2,LXtables!CX6,IF(Assms!$F$37=3,LXtables!DK6,IF(Assms!$F$37=4,LXtables!DX6,IF(Assms!$F$37=5,LXtables!EK6,LXtables!EX6)))))</f>
        <v>0.06</v>
      </c>
      <c r="AR6" s="62">
        <f>IF(Assms!$F$37=1,LXtables!CL6,IF(Assms!$F$37=2,LXtables!CY6,IF(Assms!$F$37=3,LXtables!DL6,IF(Assms!$F$37=4,LXtables!DY6,IF(Assms!$F$37=5,LXtables!EL6,LXtables!EY6)))))</f>
        <v>0.06</v>
      </c>
      <c r="AS6" s="62">
        <f>IF(Assms!$F$37=1,LXtables!CM6,IF(Assms!$F$37=2,LXtables!CZ6,IF(Assms!$F$37=3,LXtables!DM6,IF(Assms!$F$37=4,LXtables!DZ6,IF(Assms!$F$37=5,LXtables!EM6,LXtables!EZ6)))))</f>
        <v>7.0000000000000007E-2</v>
      </c>
      <c r="AT6" s="62">
        <f>IF(Assms!$F$37=1,LXtables!CN6,IF(Assms!$F$37=2,LXtables!DA6,IF(Assms!$F$37=3,LXtables!DN6,IF(Assms!$F$37=4,LXtables!EA6,IF(Assms!$F$37=5,LXtables!EN6,LXtables!FA6)))))</f>
        <v>0.08</v>
      </c>
      <c r="AU6">
        <v>3</v>
      </c>
      <c r="AV6" s="62">
        <f>IF(Assms!$F$37=1,LXtables!FD6,IF(Assms!$F$37=2,LXtables!FQ6,IF(Assms!$F$37=3,LXtables!GD6,IF(Assms!$F$37=4,LXtables!GQ6,IF(Assms!$F$37=5,LXtables!HD6,LXtables!HQ6)))))</f>
        <v>0.11</v>
      </c>
      <c r="AW6" s="62">
        <f>IF(Assms!$F$37=1,LXtables!FE6,IF(Assms!$F$37=2,LXtables!FR6,IF(Assms!$F$37=3,LXtables!GE6,IF(Assms!$F$37=4,LXtables!GR6,IF(Assms!$F$37=5,LXtables!HE6,LXtables!HR6)))))</f>
        <v>0.1</v>
      </c>
      <c r="AX6" s="62">
        <f>IF(Assms!$F$37=1,LXtables!FF6,IF(Assms!$F$37=2,LXtables!FS6,IF(Assms!$F$37=3,LXtables!GF6,IF(Assms!$F$37=4,LXtables!GS6,IF(Assms!$F$37=5,LXtables!HF6,LXtables!HS6)))))</f>
        <v>0.08</v>
      </c>
      <c r="AY6" s="62">
        <f>IF(Assms!$F$37=1,LXtables!FG6,IF(Assms!$F$37=2,LXtables!FT6,IF(Assms!$F$37=3,LXtables!GG6,IF(Assms!$F$37=4,LXtables!GT6,IF(Assms!$F$37=5,LXtables!HG6,LXtables!HT6)))))</f>
        <v>7.0000000000000007E-2</v>
      </c>
      <c r="AZ6" s="62">
        <f>IF(Assms!$F$37=1,LXtables!FH6,IF(Assms!$F$37=2,LXtables!FU6,IF(Assms!$F$37=3,LXtables!GH6,IF(Assms!$F$37=4,LXtables!GU6,IF(Assms!$F$37=5,LXtables!HH6,LXtables!HU6)))))</f>
        <v>7.0000000000000007E-2</v>
      </c>
      <c r="BA6" s="62">
        <f>IF(Assms!$F$37=1,LXtables!FI6,IF(Assms!$F$37=2,LXtables!FV6,IF(Assms!$F$37=3,LXtables!GI6,IF(Assms!$F$37=4,LXtables!GV6,IF(Assms!$F$37=5,LXtables!HI6,LXtables!HV6)))))</f>
        <v>7.0000000000000007E-2</v>
      </c>
      <c r="BB6" s="62">
        <f>IF(Assms!$F$37=1,LXtables!FJ6,IF(Assms!$F$37=2,LXtables!FW6,IF(Assms!$F$37=3,LXtables!GJ6,IF(Assms!$F$37=4,LXtables!GW6,IF(Assms!$F$37=5,LXtables!HJ6,LXtables!HW6)))))</f>
        <v>7.0000000000000007E-2</v>
      </c>
      <c r="BC6" s="62">
        <f>IF(Assms!$F$37=1,LXtables!FK6,IF(Assms!$F$37=2,LXtables!FX6,IF(Assms!$F$37=3,LXtables!GK6,IF(Assms!$F$37=4,LXtables!GX6,IF(Assms!$F$37=5,LXtables!HK6,LXtables!HX6)))))</f>
        <v>0.08</v>
      </c>
      <c r="BD6" s="62">
        <f>IF(Assms!$F$37=1,LXtables!FL6,IF(Assms!$F$37=2,LXtables!FY6,IF(Assms!$F$37=3,LXtables!GL6,IF(Assms!$F$37=4,LXtables!GY6,IF(Assms!$F$37=5,LXtables!HL6,LXtables!HY6)))))</f>
        <v>0.08</v>
      </c>
      <c r="BE6" s="62">
        <f>IF(Assms!$F$37=1,LXtables!FM6,IF(Assms!$F$37=2,LXtables!FZ6,IF(Assms!$F$37=3,LXtables!GM6,IF(Assms!$F$37=4,LXtables!GZ6,IF(Assms!$F$37=5,LXtables!HM6,LXtables!HZ6)))))</f>
        <v>0.08</v>
      </c>
      <c r="BF6" s="62">
        <f>IF(Assms!$F$37=1,LXtables!FN6,IF(Assms!$F$37=2,LXtables!GA6,IF(Assms!$F$37=3,LXtables!GN6,IF(Assms!$F$37=4,LXtables!HA6,IF(Assms!$F$37=5,LXtables!HN6,LXtables!IA6)))))</f>
        <v>0.09</v>
      </c>
      <c r="BG6" s="62">
        <f>IF(Assms!$F$37=1,LXtables!FO6,IF(Assms!$F$37=2,LXtables!GB6,IF(Assms!$F$37=3,LXtables!GO6,IF(Assms!$F$37=4,LXtables!HB6,IF(Assms!$F$37=5,LXtables!HO6,LXtables!IB6)))))</f>
        <v>0.1</v>
      </c>
      <c r="BH6">
        <v>3</v>
      </c>
      <c r="BI6" s="62">
        <f>IF(Assms!$F$37=1,LXtables!IE6,IF(Assms!$F$37=2,LXtables!IR6,IF(Assms!$F$37=3,LXtables!JE6,IF(Assms!$F$37=4,LXtables!JR6,IF(Assms!$F$37=5,LXtables!KE6,LXtables!KR6)))))</f>
        <v>0.15</v>
      </c>
      <c r="BJ6" s="62">
        <f>IF(Assms!$F$37=1,LXtables!IF6,IF(Assms!$F$37=2,LXtables!IS6,IF(Assms!$F$37=3,LXtables!JF6,IF(Assms!$F$37=4,LXtables!JS6,IF(Assms!$F$37=5,LXtables!KF6,LXtables!KS6)))))</f>
        <v>0.14000000000000001</v>
      </c>
      <c r="BK6" s="62">
        <f>IF(Assms!$F$37=1,LXtables!IG6,IF(Assms!$F$37=2,LXtables!IT6,IF(Assms!$F$37=3,LXtables!JG6,IF(Assms!$F$37=4,LXtables!JT6,IF(Assms!$F$37=5,LXtables!KG6,LXtables!KT6)))))</f>
        <v>0.11</v>
      </c>
      <c r="BL6" s="62">
        <f>IF(Assms!$F$37=1,LXtables!IH6,IF(Assms!$F$37=2,LXtables!IU6,IF(Assms!$F$37=3,LXtables!JH6,IF(Assms!$F$37=4,LXtables!JU6,IF(Assms!$F$37=5,LXtables!KH6,LXtables!KU6)))))</f>
        <v>0.1</v>
      </c>
      <c r="BM6" s="62">
        <f>IF(Assms!$F$37=1,LXtables!II6,IF(Assms!$F$37=2,LXtables!IV6,IF(Assms!$F$37=3,LXtables!JI6,IF(Assms!$F$37=4,LXtables!JV6,IF(Assms!$F$37=5,LXtables!KI6,LXtables!KV6)))))</f>
        <v>0.1</v>
      </c>
      <c r="BN6" s="62">
        <f>IF(Assms!$F$37=1,LXtables!IJ6,IF(Assms!$F$37=2,LXtables!IW6,IF(Assms!$F$37=3,LXtables!JJ6,IF(Assms!$F$37=4,LXtables!JW6,IF(Assms!$F$37=5,LXtables!KJ6,LXtables!KW6)))))</f>
        <v>0.1</v>
      </c>
      <c r="BO6" s="62">
        <f>IF(Assms!$F$37=1,LXtables!IK6,IF(Assms!$F$37=2,LXtables!IX6,IF(Assms!$F$37=3,LXtables!JK6,IF(Assms!$F$37=4,LXtables!JX6,IF(Assms!$F$37=5,LXtables!KK6,LXtables!KX6)))))</f>
        <v>0.1</v>
      </c>
      <c r="BP6" s="62">
        <f>IF(Assms!$F$37=1,LXtables!IL6,IF(Assms!$F$37=2,LXtables!IY6,IF(Assms!$F$37=3,LXtables!JL6,IF(Assms!$F$37=4,LXtables!JY6,IF(Assms!$F$37=5,LXtables!KL6,LXtables!KY6)))))</f>
        <v>0.11</v>
      </c>
      <c r="BQ6" s="62">
        <f>IF(Assms!$F$37=1,LXtables!IM6,IF(Assms!$F$37=2,LXtables!IZ6,IF(Assms!$F$37=3,LXtables!JM6,IF(Assms!$F$37=4,LXtables!JZ6,IF(Assms!$F$37=5,LXtables!KM6,LXtables!KZ6)))))</f>
        <v>0.11</v>
      </c>
      <c r="BR6" s="62">
        <f>IF(Assms!$F$37=1,LXtables!IN6,IF(Assms!$F$37=2,LXtables!JA6,IF(Assms!$F$37=3,LXtables!JN6,IF(Assms!$F$37=4,LXtables!KA6,IF(Assms!$F$37=5,LXtables!KN6,LXtables!LA6)))))</f>
        <v>0.11</v>
      </c>
      <c r="BS6" s="62">
        <f>IF(Assms!$F$37=1,LXtables!IO6,IF(Assms!$F$37=2,LXtables!JB6,IF(Assms!$F$37=3,LXtables!JO6,IF(Assms!$F$37=4,LXtables!KB6,IF(Assms!$F$37=5,LXtables!KO6,LXtables!LB6)))))</f>
        <v>0.12</v>
      </c>
      <c r="BT6" s="62">
        <f>IF(Assms!$F$37=1,LXtables!IP6,IF(Assms!$F$37=2,LXtables!JC6,IF(Assms!$F$37=3,LXtables!JP6,IF(Assms!$F$37=4,LXtables!KC6,IF(Assms!$F$37=5,LXtables!KP6,LXtables!LC6)))))</f>
        <v>0.14000000000000001</v>
      </c>
    </row>
    <row r="7" spans="1:72">
      <c r="A7" s="201">
        <v>4</v>
      </c>
      <c r="B7" s="62">
        <f>IF(Assms!$C$33&lt;20,$I7,IF(Assms!$C$33&gt;75,$T7,HLOOKUP(Assms!$C$33,$I$3:$T$15,$H7+1)))</f>
        <v>7.0000000000000007E-2</v>
      </c>
      <c r="C7" s="62">
        <f>IF(Assms!$C$33&lt;20,$I21,IF(Assms!$C$33&gt;75,$T21,HLOOKUP(Assms!$C$33,$I$17:$T$34,$H21+1)))</f>
        <v>0.05</v>
      </c>
      <c r="D7" s="62">
        <f>IF(Assms!$C$33&lt;20,$I40,IF(Assms!$C$33&gt;75,$T40,HLOOKUP(Assms!$C$33,$I$36:$T$58,$H40+1)))</f>
        <v>0.05</v>
      </c>
      <c r="E7" s="62">
        <f>IF(Assms!$C$33&lt;20,$I64,IF(Assms!$C$33&gt;75,$T64,HLOOKUP(Assms!$C$33,$I$60:$T$87,$H64+1)))</f>
        <v>0.04</v>
      </c>
      <c r="F7" s="62">
        <f>IF(Assms!$C$33&lt;20,$I93,IF(Assms!$C$33&gt;75,$T93,HLOOKUP(Assms!$C$33,$I$89:$T$119,$H93+1)))</f>
        <v>0.05</v>
      </c>
      <c r="G7" s="62">
        <f>HLOOKUP(Assms!$C$34,$A$3:$F$41,A7+1)</f>
        <v>0.04</v>
      </c>
      <c r="H7" s="201">
        <v>4</v>
      </c>
      <c r="I7" s="62">
        <f>IF(Assms!$C$36=1,V7,IF(Assms!$C$36=2,AI7,IF(Assms!$C$36=3,AV7,BI7)))</f>
        <v>7.0000000000000007E-2</v>
      </c>
      <c r="J7" s="62">
        <f>IF(Assms!$C$36=1,W7,IF(Assms!$C$36=2,AJ7,IF(Assms!$C$36=3,AW7,BJ7)))</f>
        <v>7.0000000000000007E-2</v>
      </c>
      <c r="K7" s="62">
        <f>IF(Assms!$C$36=1,X7,IF(Assms!$C$36=2,AK7,IF(Assms!$C$36=3,AX7,BK7)))</f>
        <v>0.05</v>
      </c>
      <c r="L7" s="62">
        <f>IF(Assms!$C$36=1,Y7,IF(Assms!$C$36=2,AL7,IF(Assms!$C$36=3,AY7,BL7)))</f>
        <v>0.05</v>
      </c>
      <c r="M7" s="62">
        <f>IF(Assms!$C$36=1,Z7,IF(Assms!$C$36=2,AM7,IF(Assms!$C$36=3,AZ7,BM7)))</f>
        <v>0.05</v>
      </c>
      <c r="N7" s="62">
        <f>IF(Assms!$C$36=1,AA7,IF(Assms!$C$36=2,AN7,IF(Assms!$C$36=3,BA7,BN7)))</f>
        <v>0.05</v>
      </c>
      <c r="O7" s="62">
        <f>IF(Assms!$C$36=1,AB7,IF(Assms!$C$36=2,AO7,IF(Assms!$C$36=3,BB7,BO7)))</f>
        <v>0.05</v>
      </c>
      <c r="P7" s="62">
        <f>IF(Assms!$C$36=1,AC7,IF(Assms!$C$36=2,AP7,IF(Assms!$C$36=3,BC7,BP7)))</f>
        <v>0.05</v>
      </c>
      <c r="Q7" s="62">
        <f>IF(Assms!$C$36=1,AD7,IF(Assms!$C$36=2,AQ7,IF(Assms!$C$36=3,BD7,BQ7)))</f>
        <v>0.05</v>
      </c>
      <c r="R7" s="62">
        <f>IF(Assms!$C$36=1,AE7,IF(Assms!$C$36=2,AR7,IF(Assms!$C$36=3,BE7,BR7)))</f>
        <v>0.05</v>
      </c>
      <c r="S7" s="62">
        <f>IF(Assms!$C$36=1,AF7,IF(Assms!$C$36=2,AS7,IF(Assms!$C$36=3,BF7,BS7)))</f>
        <v>0.06</v>
      </c>
      <c r="T7" s="62">
        <f>IF(Assms!$C$36=1,AG7,IF(Assms!$C$36=2,AT7,IF(Assms!$C$36=3,BG7,BT7)))</f>
        <v>7.0000000000000007E-2</v>
      </c>
      <c r="U7" s="201">
        <v>4</v>
      </c>
      <c r="V7" s="62">
        <f>IF(Assms!$F$37=1,LXtables!B7,IF(Assms!$F$37=2,LXtables!O7,IF(Assms!$F$37=3,LXtables!AB7,IF(Assms!$F$37=4,LXtables!AO7,IF(Assms!$F$37=5,LXtables!BB7,LXtables!BO7)))))</f>
        <v>7.0000000000000007E-2</v>
      </c>
      <c r="W7" s="62">
        <f>IF(Assms!$F$37=1,LXtables!C7,IF(Assms!$F$37=2,LXtables!P7,IF(Assms!$F$37=3,LXtables!AC7,IF(Assms!$F$37=4,LXtables!AP7,IF(Assms!$F$37=5,LXtables!BC7,LXtables!BP7)))))</f>
        <v>7.0000000000000007E-2</v>
      </c>
      <c r="X7" s="62">
        <f>IF(Assms!$F$37=1,LXtables!D7,IF(Assms!$F$37=2,LXtables!Q7,IF(Assms!$F$37=3,LXtables!AD7,IF(Assms!$F$37=4,LXtables!AQ7,IF(Assms!$F$37=5,LXtables!BD7,LXtables!BQ7)))))</f>
        <v>0.05</v>
      </c>
      <c r="Y7" s="62">
        <f>IF(Assms!$F$37=1,LXtables!E7,IF(Assms!$F$37=2,LXtables!R7,IF(Assms!$F$37=3,LXtables!AE7,IF(Assms!$F$37=4,LXtables!AR7,IF(Assms!$F$37=5,LXtables!BE7,LXtables!BR7)))))</f>
        <v>0.05</v>
      </c>
      <c r="Z7" s="62">
        <f>IF(Assms!$F$37=1,LXtables!F7,IF(Assms!$F$37=2,LXtables!S7,IF(Assms!$F$37=3,LXtables!AF7,IF(Assms!$F$37=4,LXtables!AS7,IF(Assms!$F$37=5,LXtables!BF7,LXtables!BS7)))))</f>
        <v>0.05</v>
      </c>
      <c r="AA7" s="62">
        <f>IF(Assms!$F$37=1,LXtables!G7,IF(Assms!$F$37=2,LXtables!T7,IF(Assms!$F$37=3,LXtables!AG7,IF(Assms!$F$37=4,LXtables!AT7,IF(Assms!$F$37=5,LXtables!BG7,LXtables!BT7)))))</f>
        <v>0.05</v>
      </c>
      <c r="AB7" s="62">
        <f>IF(Assms!$F$37=1,LXtables!H7,IF(Assms!$F$37=2,LXtables!U7,IF(Assms!$F$37=3,LXtables!AH7,IF(Assms!$F$37=4,LXtables!AU7,IF(Assms!$F$37=5,LXtables!BH7,LXtables!BU7)))))</f>
        <v>0.05</v>
      </c>
      <c r="AC7" s="62">
        <f>IF(Assms!$F$37=1,LXtables!I7,IF(Assms!$F$37=2,LXtables!V7,IF(Assms!$F$37=3,LXtables!AI7,IF(Assms!$F$37=4,LXtables!AV7,IF(Assms!$F$37=5,LXtables!BI7,LXtables!BV7)))))</f>
        <v>0.05</v>
      </c>
      <c r="AD7" s="62">
        <f>IF(Assms!$F$37=1,LXtables!J7,IF(Assms!$F$37=2,LXtables!W7,IF(Assms!$F$37=3,LXtables!AJ7,IF(Assms!$F$37=4,LXtables!AW7,IF(Assms!$F$37=5,LXtables!BJ7,LXtables!BW7)))))</f>
        <v>0.05</v>
      </c>
      <c r="AE7" s="62">
        <f>IF(Assms!$F$37=1,LXtables!K7,IF(Assms!$F$37=2,LXtables!X7,IF(Assms!$F$37=3,LXtables!AK7,IF(Assms!$F$37=4,LXtables!AX7,IF(Assms!$F$37=5,LXtables!BK7,LXtables!BX7)))))</f>
        <v>0.05</v>
      </c>
      <c r="AF7" s="62">
        <f>IF(Assms!$F$37=1,LXtables!L7,IF(Assms!$F$37=2,LXtables!Y7,IF(Assms!$F$37=3,LXtables!AL7,IF(Assms!$F$37=4,LXtables!AY7,IF(Assms!$F$37=5,LXtables!BL7,LXtables!BY7)))))</f>
        <v>0.06</v>
      </c>
      <c r="AG7" s="62">
        <f>IF(Assms!$F$37=1,LXtables!M7,IF(Assms!$F$37=2,LXtables!Z7,IF(Assms!$F$37=3,LXtables!AM7,IF(Assms!$F$37=4,LXtables!AZ7,IF(Assms!$F$37=5,LXtables!BM7,LXtables!BZ7)))))</f>
        <v>7.0000000000000007E-2</v>
      </c>
      <c r="AH7">
        <v>4</v>
      </c>
      <c r="AI7" s="62">
        <f>IF(Assms!$F$37=1,LXtables!CC7,IF(Assms!$F$37=2,LXtables!CP7,IF(Assms!$F$37=3,LXtables!DC7,IF(Assms!$F$37=4,LXtables!DP7,IF(Assms!$F$37=5,LXtables!EC7,LXtables!EP7)))))</f>
        <v>0.09</v>
      </c>
      <c r="AJ7" s="62">
        <f>IF(Assms!$F$37=1,LXtables!CD7,IF(Assms!$F$37=2,LXtables!CQ7,IF(Assms!$F$37=3,LXtables!DD7,IF(Assms!$F$37=4,LXtables!DQ7,IF(Assms!$F$37=5,LXtables!ED7,LXtables!EQ7)))))</f>
        <v>0.08</v>
      </c>
      <c r="AK7" s="62">
        <f>IF(Assms!$F$37=1,LXtables!CE7,IF(Assms!$F$37=2,LXtables!CR7,IF(Assms!$F$37=3,LXtables!DE7,IF(Assms!$F$37=4,LXtables!DR7,IF(Assms!$F$37=5,LXtables!EE7,LXtables!ER7)))))</f>
        <v>0.06</v>
      </c>
      <c r="AL7" s="62">
        <f>IF(Assms!$F$37=1,LXtables!CF7,IF(Assms!$F$37=2,LXtables!CS7,IF(Assms!$F$37=3,LXtables!DF7,IF(Assms!$F$37=4,LXtables!DS7,IF(Assms!$F$37=5,LXtables!EF7,LXtables!ES7)))))</f>
        <v>0.06</v>
      </c>
      <c r="AM7" s="62">
        <f>IF(Assms!$F$37=1,LXtables!CG7,IF(Assms!$F$37=2,LXtables!CT7,IF(Assms!$F$37=3,LXtables!DG7,IF(Assms!$F$37=4,LXtables!DT7,IF(Assms!$F$37=5,LXtables!EG7,LXtables!ET7)))))</f>
        <v>0.05</v>
      </c>
      <c r="AN7" s="62">
        <f>IF(Assms!$F$37=1,LXtables!CH7,IF(Assms!$F$37=2,LXtables!CU7,IF(Assms!$F$37=3,LXtables!DH7,IF(Assms!$F$37=4,LXtables!DU7,IF(Assms!$F$37=5,LXtables!EH7,LXtables!EU7)))))</f>
        <v>0.06</v>
      </c>
      <c r="AO7" s="62">
        <f>IF(Assms!$F$37=1,LXtables!CI7,IF(Assms!$F$37=2,LXtables!CV7,IF(Assms!$F$37=3,LXtables!DI7,IF(Assms!$F$37=4,LXtables!DV7,IF(Assms!$F$37=5,LXtables!EI7,LXtables!EV7)))))</f>
        <v>0.06</v>
      </c>
      <c r="AP7" s="62">
        <f>IF(Assms!$F$37=1,LXtables!CJ7,IF(Assms!$F$37=2,LXtables!CW7,IF(Assms!$F$37=3,LXtables!DJ7,IF(Assms!$F$37=4,LXtables!DW7,IF(Assms!$F$37=5,LXtables!EJ7,LXtables!EW7)))))</f>
        <v>0.06</v>
      </c>
      <c r="AQ7" s="62">
        <f>IF(Assms!$F$37=1,LXtables!CK7,IF(Assms!$F$37=2,LXtables!CX7,IF(Assms!$F$37=3,LXtables!DK7,IF(Assms!$F$37=4,LXtables!DX7,IF(Assms!$F$37=5,LXtables!EK7,LXtables!EX7)))))</f>
        <v>0.06</v>
      </c>
      <c r="AR7" s="62">
        <f>IF(Assms!$F$37=1,LXtables!CL7,IF(Assms!$F$37=2,LXtables!CY7,IF(Assms!$F$37=3,LXtables!DL7,IF(Assms!$F$37=4,LXtables!DY7,IF(Assms!$F$37=5,LXtables!EL7,LXtables!EY7)))))</f>
        <v>0.06</v>
      </c>
      <c r="AS7" s="62">
        <f>IF(Assms!$F$37=1,LXtables!CM7,IF(Assms!$F$37=2,LXtables!CZ7,IF(Assms!$F$37=3,LXtables!DM7,IF(Assms!$F$37=4,LXtables!DZ7,IF(Assms!$F$37=5,LXtables!EM7,LXtables!EZ7)))))</f>
        <v>7.0000000000000007E-2</v>
      </c>
      <c r="AT7" s="62">
        <f>IF(Assms!$F$37=1,LXtables!CN7,IF(Assms!$F$37=2,LXtables!DA7,IF(Assms!$F$37=3,LXtables!DN7,IF(Assms!$F$37=4,LXtables!EA7,IF(Assms!$F$37=5,LXtables!EN7,LXtables!FA7)))))</f>
        <v>0.08</v>
      </c>
      <c r="AU7">
        <v>4</v>
      </c>
      <c r="AV7" s="62">
        <f>IF(Assms!$F$37=1,LXtables!FD7,IF(Assms!$F$37=2,LXtables!FQ7,IF(Assms!$F$37=3,LXtables!GD7,IF(Assms!$F$37=4,LXtables!GQ7,IF(Assms!$F$37=5,LXtables!HD7,LXtables!HQ7)))))</f>
        <v>0.1</v>
      </c>
      <c r="AW7" s="62">
        <f>IF(Assms!$F$37=1,LXtables!FE7,IF(Assms!$F$37=2,LXtables!FR7,IF(Assms!$F$37=3,LXtables!GE7,IF(Assms!$F$37=4,LXtables!GR7,IF(Assms!$F$37=5,LXtables!HE7,LXtables!HR7)))))</f>
        <v>0.1</v>
      </c>
      <c r="AX7" s="62">
        <f>IF(Assms!$F$37=1,LXtables!FF7,IF(Assms!$F$37=2,LXtables!FS7,IF(Assms!$F$37=3,LXtables!GF7,IF(Assms!$F$37=4,LXtables!GS7,IF(Assms!$F$37=5,LXtables!HF7,LXtables!HS7)))))</f>
        <v>0.08</v>
      </c>
      <c r="AY7" s="62">
        <f>IF(Assms!$F$37=1,LXtables!FG7,IF(Assms!$F$37=2,LXtables!FT7,IF(Assms!$F$37=3,LXtables!GG7,IF(Assms!$F$37=4,LXtables!GT7,IF(Assms!$F$37=5,LXtables!HG7,LXtables!HT7)))))</f>
        <v>7.0000000000000007E-2</v>
      </c>
      <c r="AZ7" s="62">
        <f>IF(Assms!$F$37=1,LXtables!FH7,IF(Assms!$F$37=2,LXtables!FU7,IF(Assms!$F$37=3,LXtables!GH7,IF(Assms!$F$37=4,LXtables!GU7,IF(Assms!$F$37=5,LXtables!HH7,LXtables!HU7)))))</f>
        <v>7.0000000000000007E-2</v>
      </c>
      <c r="BA7" s="62">
        <f>IF(Assms!$F$37=1,LXtables!FI7,IF(Assms!$F$37=2,LXtables!FV7,IF(Assms!$F$37=3,LXtables!GI7,IF(Assms!$F$37=4,LXtables!GV7,IF(Assms!$F$37=5,LXtables!HI7,LXtables!HV7)))))</f>
        <v>7.0000000000000007E-2</v>
      </c>
      <c r="BB7" s="62">
        <f>IF(Assms!$F$37=1,LXtables!FJ7,IF(Assms!$F$37=2,LXtables!FW7,IF(Assms!$F$37=3,LXtables!GJ7,IF(Assms!$F$37=4,LXtables!GW7,IF(Assms!$F$37=5,LXtables!HJ7,LXtables!HW7)))))</f>
        <v>7.0000000000000007E-2</v>
      </c>
      <c r="BC7" s="62">
        <f>IF(Assms!$F$37=1,LXtables!FK7,IF(Assms!$F$37=2,LXtables!FX7,IF(Assms!$F$37=3,LXtables!GK7,IF(Assms!$F$37=4,LXtables!GX7,IF(Assms!$F$37=5,LXtables!HK7,LXtables!HX7)))))</f>
        <v>7.0000000000000007E-2</v>
      </c>
      <c r="BD7" s="62">
        <f>IF(Assms!$F$37=1,LXtables!FL7,IF(Assms!$F$37=2,LXtables!FY7,IF(Assms!$F$37=3,LXtables!GL7,IF(Assms!$F$37=4,LXtables!GY7,IF(Assms!$F$37=5,LXtables!HL7,LXtables!HY7)))))</f>
        <v>7.0000000000000007E-2</v>
      </c>
      <c r="BE7" s="62">
        <f>IF(Assms!$F$37=1,LXtables!FM7,IF(Assms!$F$37=2,LXtables!FZ7,IF(Assms!$F$37=3,LXtables!GM7,IF(Assms!$F$37=4,LXtables!GZ7,IF(Assms!$F$37=5,LXtables!HM7,LXtables!HZ7)))))</f>
        <v>7.0000000000000007E-2</v>
      </c>
      <c r="BF7" s="62">
        <f>IF(Assms!$F$37=1,LXtables!FN7,IF(Assms!$F$37=2,LXtables!GA7,IF(Assms!$F$37=3,LXtables!GN7,IF(Assms!$F$37=4,LXtables!HA7,IF(Assms!$F$37=5,LXtables!HN7,LXtables!IA7)))))</f>
        <v>0.08</v>
      </c>
      <c r="BG7" s="62">
        <f>IF(Assms!$F$37=1,LXtables!FO7,IF(Assms!$F$37=2,LXtables!GB7,IF(Assms!$F$37=3,LXtables!GO7,IF(Assms!$F$37=4,LXtables!HB7,IF(Assms!$F$37=5,LXtables!HO7,LXtables!IB7)))))</f>
        <v>0.1</v>
      </c>
      <c r="BH7">
        <v>4</v>
      </c>
      <c r="BI7" s="62">
        <f>IF(Assms!$F$37=1,LXtables!IE7,IF(Assms!$F$37=2,LXtables!IR7,IF(Assms!$F$37=3,LXtables!JE7,IF(Assms!$F$37=4,LXtables!JR7,IF(Assms!$F$37=5,LXtables!KE7,LXtables!KR7)))))</f>
        <v>0.14000000000000001</v>
      </c>
      <c r="BJ7" s="62">
        <f>IF(Assms!$F$37=1,LXtables!IF7,IF(Assms!$F$37=2,LXtables!IS7,IF(Assms!$F$37=3,LXtables!JF7,IF(Assms!$F$37=4,LXtables!JS7,IF(Assms!$F$37=5,LXtables!KF7,LXtables!KS7)))))</f>
        <v>0.13</v>
      </c>
      <c r="BK7" s="62">
        <f>IF(Assms!$F$37=1,LXtables!IG7,IF(Assms!$F$37=2,LXtables!IT7,IF(Assms!$F$37=3,LXtables!JG7,IF(Assms!$F$37=4,LXtables!JT7,IF(Assms!$F$37=5,LXtables!KG7,LXtables!KT7)))))</f>
        <v>0.1</v>
      </c>
      <c r="BL7" s="62">
        <f>IF(Assms!$F$37=1,LXtables!IH7,IF(Assms!$F$37=2,LXtables!IU7,IF(Assms!$F$37=3,LXtables!JH7,IF(Assms!$F$37=4,LXtables!JU7,IF(Assms!$F$37=5,LXtables!KH7,LXtables!KU7)))))</f>
        <v>0.09</v>
      </c>
      <c r="BM7" s="62">
        <f>IF(Assms!$F$37=1,LXtables!II7,IF(Assms!$F$37=2,LXtables!IV7,IF(Assms!$F$37=3,LXtables!JI7,IF(Assms!$F$37=4,LXtables!JV7,IF(Assms!$F$37=5,LXtables!KI7,LXtables!KV7)))))</f>
        <v>0.09</v>
      </c>
      <c r="BN7" s="62">
        <f>IF(Assms!$F$37=1,LXtables!IJ7,IF(Assms!$F$37=2,LXtables!IW7,IF(Assms!$F$37=3,LXtables!JJ7,IF(Assms!$F$37=4,LXtables!JW7,IF(Assms!$F$37=5,LXtables!KJ7,LXtables!KW7)))))</f>
        <v>0.09</v>
      </c>
      <c r="BO7" s="62">
        <f>IF(Assms!$F$37=1,LXtables!IK7,IF(Assms!$F$37=2,LXtables!IX7,IF(Assms!$F$37=3,LXtables!JK7,IF(Assms!$F$37=4,LXtables!JX7,IF(Assms!$F$37=5,LXtables!KK7,LXtables!KX7)))))</f>
        <v>0.1</v>
      </c>
      <c r="BP7" s="62">
        <f>IF(Assms!$F$37=1,LXtables!IL7,IF(Assms!$F$37=2,LXtables!IY7,IF(Assms!$F$37=3,LXtables!JL7,IF(Assms!$F$37=4,LXtables!JY7,IF(Assms!$F$37=5,LXtables!KL7,LXtables!KY7)))))</f>
        <v>0.1</v>
      </c>
      <c r="BQ7" s="62">
        <f>IF(Assms!$F$37=1,LXtables!IM7,IF(Assms!$F$37=2,LXtables!IZ7,IF(Assms!$F$37=3,LXtables!JM7,IF(Assms!$F$37=4,LXtables!JZ7,IF(Assms!$F$37=5,LXtables!KM7,LXtables!KZ7)))))</f>
        <v>0.1</v>
      </c>
      <c r="BR7" s="62">
        <f>IF(Assms!$F$37=1,LXtables!IN7,IF(Assms!$F$37=2,LXtables!JA7,IF(Assms!$F$37=3,LXtables!JN7,IF(Assms!$F$37=4,LXtables!KA7,IF(Assms!$F$37=5,LXtables!KN7,LXtables!LA7)))))</f>
        <v>0.1</v>
      </c>
      <c r="BS7" s="62">
        <f>IF(Assms!$F$37=1,LXtables!IO7,IF(Assms!$F$37=2,LXtables!JB7,IF(Assms!$F$37=3,LXtables!JO7,IF(Assms!$F$37=4,LXtables!KB7,IF(Assms!$F$37=5,LXtables!KO7,LXtables!LB7)))))</f>
        <v>0.11</v>
      </c>
      <c r="BT7" s="62">
        <f>IF(Assms!$F$37=1,LXtables!IP7,IF(Assms!$F$37=2,LXtables!JC7,IF(Assms!$F$37=3,LXtables!JP7,IF(Assms!$F$37=4,LXtables!KC7,IF(Assms!$F$37=5,LXtables!KP7,LXtables!LC7)))))</f>
        <v>0.13</v>
      </c>
    </row>
    <row r="8" spans="1:72">
      <c r="A8" s="201">
        <v>5</v>
      </c>
      <c r="B8" s="62">
        <f>IF(Assms!$C$33&lt;20,$I8,IF(Assms!$C$33&gt;75,$T8,HLOOKUP(Assms!$C$33,$I$3:$T$15,$H8+1)))</f>
        <v>7.0000000000000007E-2</v>
      </c>
      <c r="C8" s="62">
        <f>IF(Assms!$C$33&lt;20,$I22,IF(Assms!$C$33&gt;75,$T22,HLOOKUP(Assms!$C$33,$I$17:$T$34,$H22+1)))</f>
        <v>0.05</v>
      </c>
      <c r="D8" s="62">
        <f>IF(Assms!$C$33&lt;20,$I41,IF(Assms!$C$33&gt;75,$T41,HLOOKUP(Assms!$C$33,$I$36:$T$58,$H41+1)))</f>
        <v>0.05</v>
      </c>
      <c r="E8" s="62">
        <f>IF(Assms!$C$33&lt;20,$I65,IF(Assms!$C$33&gt;75,$T65,HLOOKUP(Assms!$C$33,$I$60:$T$87,$H65+1)))</f>
        <v>0.04</v>
      </c>
      <c r="F8" s="62">
        <f>IF(Assms!$C$33&lt;20,$I94,IF(Assms!$C$33&gt;75,$T94,HLOOKUP(Assms!$C$33,$I$89:$T$119,$H94+1)))</f>
        <v>0.04</v>
      </c>
      <c r="G8" s="62">
        <f>HLOOKUP(Assms!$C$34,$A$3:$F$41,A8+1)</f>
        <v>0.04</v>
      </c>
      <c r="H8" s="201">
        <v>5</v>
      </c>
      <c r="I8" s="62">
        <f>IF(Assms!$C$36=1,V8,IF(Assms!$C$36=2,AI8,IF(Assms!$C$36=3,AV8,BI8)))</f>
        <v>7.0000000000000007E-2</v>
      </c>
      <c r="J8" s="62">
        <f>IF(Assms!$C$36=1,W8,IF(Assms!$C$36=2,AJ8,IF(Assms!$C$36=3,AW8,BJ8)))</f>
        <v>7.0000000000000007E-2</v>
      </c>
      <c r="K8" s="62">
        <f>IF(Assms!$C$36=1,X8,IF(Assms!$C$36=2,AK8,IF(Assms!$C$36=3,AX8,BK8)))</f>
        <v>0.05</v>
      </c>
      <c r="L8" s="62">
        <f>IF(Assms!$C$36=1,Y8,IF(Assms!$C$36=2,AL8,IF(Assms!$C$36=3,AY8,BL8)))</f>
        <v>0.05</v>
      </c>
      <c r="M8" s="62">
        <f>IF(Assms!$C$36=1,Z8,IF(Assms!$C$36=2,AM8,IF(Assms!$C$36=3,AZ8,BM8)))</f>
        <v>0.05</v>
      </c>
      <c r="N8" s="62">
        <f>IF(Assms!$C$36=1,AA8,IF(Assms!$C$36=2,AN8,IF(Assms!$C$36=3,BA8,BN8)))</f>
        <v>0.05</v>
      </c>
      <c r="O8" s="62">
        <f>IF(Assms!$C$36=1,AB8,IF(Assms!$C$36=2,AO8,IF(Assms!$C$36=3,BB8,BO8)))</f>
        <v>0.05</v>
      </c>
      <c r="P8" s="62">
        <f>IF(Assms!$C$36=1,AC8,IF(Assms!$C$36=2,AP8,IF(Assms!$C$36=3,BC8,BP8)))</f>
        <v>0.05</v>
      </c>
      <c r="Q8" s="62">
        <f>IF(Assms!$C$36=1,AD8,IF(Assms!$C$36=2,AQ8,IF(Assms!$C$36=3,BD8,BQ8)))</f>
        <v>7.0000000000000007E-2</v>
      </c>
      <c r="R8" s="62">
        <f>IF(Assms!$C$36=1,AE8,IF(Assms!$C$36=2,AR8,IF(Assms!$C$36=3,BE8,BR8)))</f>
        <v>0.08</v>
      </c>
      <c r="S8" s="62">
        <f>IF(Assms!$C$36=1,AF8,IF(Assms!$C$36=2,AS8,IF(Assms!$C$36=3,BF8,BS8)))</f>
        <v>0.09</v>
      </c>
      <c r="T8" s="62">
        <f>IF(Assms!$C$36=1,AG8,IF(Assms!$C$36=2,AT8,IF(Assms!$C$36=3,BG8,BT8)))</f>
        <v>0.11</v>
      </c>
      <c r="U8" s="201">
        <v>5</v>
      </c>
      <c r="V8" s="62">
        <f>IF(Assms!$F$37=1,LXtables!B8,IF(Assms!$F$37=2,LXtables!O8,IF(Assms!$F$37=3,LXtables!AB8,IF(Assms!$F$37=4,LXtables!AO8,IF(Assms!$F$37=5,LXtables!BB8,LXtables!BO8)))))</f>
        <v>7.0000000000000007E-2</v>
      </c>
      <c r="W8" s="62">
        <f>IF(Assms!$F$37=1,LXtables!C8,IF(Assms!$F$37=2,LXtables!P8,IF(Assms!$F$37=3,LXtables!AC8,IF(Assms!$F$37=4,LXtables!AP8,IF(Assms!$F$37=5,LXtables!BC8,LXtables!BP8)))))</f>
        <v>7.0000000000000007E-2</v>
      </c>
      <c r="X8" s="62">
        <f>IF(Assms!$F$37=1,LXtables!D8,IF(Assms!$F$37=2,LXtables!Q8,IF(Assms!$F$37=3,LXtables!AD8,IF(Assms!$F$37=4,LXtables!AQ8,IF(Assms!$F$37=5,LXtables!BD8,LXtables!BQ8)))))</f>
        <v>0.05</v>
      </c>
      <c r="Y8" s="62">
        <f>IF(Assms!$F$37=1,LXtables!E8,IF(Assms!$F$37=2,LXtables!R8,IF(Assms!$F$37=3,LXtables!AE8,IF(Assms!$F$37=4,LXtables!AR8,IF(Assms!$F$37=5,LXtables!BE8,LXtables!BR8)))))</f>
        <v>0.05</v>
      </c>
      <c r="Z8" s="62">
        <f>IF(Assms!$F$37=1,LXtables!F8,IF(Assms!$F$37=2,LXtables!S8,IF(Assms!$F$37=3,LXtables!AF8,IF(Assms!$F$37=4,LXtables!AS8,IF(Assms!$F$37=5,LXtables!BF8,LXtables!BS8)))))</f>
        <v>0.05</v>
      </c>
      <c r="AA8" s="62">
        <f>IF(Assms!$F$37=1,LXtables!G8,IF(Assms!$F$37=2,LXtables!T8,IF(Assms!$F$37=3,LXtables!AG8,IF(Assms!$F$37=4,LXtables!AT8,IF(Assms!$F$37=5,LXtables!BG8,LXtables!BT8)))))</f>
        <v>0.05</v>
      </c>
      <c r="AB8" s="62">
        <f>IF(Assms!$F$37=1,LXtables!H8,IF(Assms!$F$37=2,LXtables!U8,IF(Assms!$F$37=3,LXtables!AH8,IF(Assms!$F$37=4,LXtables!AU8,IF(Assms!$F$37=5,LXtables!BH8,LXtables!BU8)))))</f>
        <v>0.05</v>
      </c>
      <c r="AC8" s="62">
        <f>IF(Assms!$F$37=1,LXtables!I8,IF(Assms!$F$37=2,LXtables!V8,IF(Assms!$F$37=3,LXtables!AI8,IF(Assms!$F$37=4,LXtables!AV8,IF(Assms!$F$37=5,LXtables!BI8,LXtables!BV8)))))</f>
        <v>0.05</v>
      </c>
      <c r="AD8" s="62">
        <f>IF(Assms!$F$37=1,LXtables!J8,IF(Assms!$F$37=2,LXtables!W8,IF(Assms!$F$37=3,LXtables!AJ8,IF(Assms!$F$37=4,LXtables!AW8,IF(Assms!$F$37=5,LXtables!BJ8,LXtables!BW8)))))</f>
        <v>7.0000000000000007E-2</v>
      </c>
      <c r="AE8" s="62">
        <f>IF(Assms!$F$37=1,LXtables!K8,IF(Assms!$F$37=2,LXtables!X8,IF(Assms!$F$37=3,LXtables!AK8,IF(Assms!$F$37=4,LXtables!AX8,IF(Assms!$F$37=5,LXtables!BK8,LXtables!BX8)))))</f>
        <v>0.08</v>
      </c>
      <c r="AF8" s="62">
        <f>IF(Assms!$F$37=1,LXtables!L8,IF(Assms!$F$37=2,LXtables!Y8,IF(Assms!$F$37=3,LXtables!AL8,IF(Assms!$F$37=4,LXtables!AY8,IF(Assms!$F$37=5,LXtables!BL8,LXtables!BY8)))))</f>
        <v>0.09</v>
      </c>
      <c r="AG8" s="62">
        <f>IF(Assms!$F$37=1,LXtables!M8,IF(Assms!$F$37=2,LXtables!Z8,IF(Assms!$F$37=3,LXtables!AM8,IF(Assms!$F$37=4,LXtables!AZ8,IF(Assms!$F$37=5,LXtables!BM8,LXtables!BZ8)))))</f>
        <v>0.11</v>
      </c>
      <c r="AH8">
        <v>5</v>
      </c>
      <c r="AI8" s="62">
        <f>IF(Assms!$F$37=1,LXtables!CC8,IF(Assms!$F$37=2,LXtables!CP8,IF(Assms!$F$37=3,LXtables!DC8,IF(Assms!$F$37=4,LXtables!DP8,IF(Assms!$F$37=5,LXtables!EC8,LXtables!EP8)))))</f>
        <v>0.08</v>
      </c>
      <c r="AJ8" s="62">
        <f>IF(Assms!$F$37=1,LXtables!CD8,IF(Assms!$F$37=2,LXtables!CQ8,IF(Assms!$F$37=3,LXtables!DD8,IF(Assms!$F$37=4,LXtables!DQ8,IF(Assms!$F$37=5,LXtables!ED8,LXtables!EQ8)))))</f>
        <v>0.08</v>
      </c>
      <c r="AK8" s="62">
        <f>IF(Assms!$F$37=1,LXtables!CE8,IF(Assms!$F$37=2,LXtables!CR8,IF(Assms!$F$37=3,LXtables!DE8,IF(Assms!$F$37=4,LXtables!DR8,IF(Assms!$F$37=5,LXtables!EE8,LXtables!ER8)))))</f>
        <v>0.06</v>
      </c>
      <c r="AL8" s="62">
        <f>IF(Assms!$F$37=1,LXtables!CF8,IF(Assms!$F$37=2,LXtables!CS8,IF(Assms!$F$37=3,LXtables!DF8,IF(Assms!$F$37=4,LXtables!DS8,IF(Assms!$F$37=5,LXtables!EF8,LXtables!ES8)))))</f>
        <v>0.05</v>
      </c>
      <c r="AM8" s="62">
        <f>IF(Assms!$F$37=1,LXtables!CG8,IF(Assms!$F$37=2,LXtables!CT8,IF(Assms!$F$37=3,LXtables!DG8,IF(Assms!$F$37=4,LXtables!DT8,IF(Assms!$F$37=5,LXtables!EG8,LXtables!ET8)))))</f>
        <v>0.05</v>
      </c>
      <c r="AN8" s="62">
        <f>IF(Assms!$F$37=1,LXtables!CH8,IF(Assms!$F$37=2,LXtables!CU8,IF(Assms!$F$37=3,LXtables!DH8,IF(Assms!$F$37=4,LXtables!DU8,IF(Assms!$F$37=5,LXtables!EH8,LXtables!EU8)))))</f>
        <v>0.05</v>
      </c>
      <c r="AO8" s="62">
        <f>IF(Assms!$F$37=1,LXtables!CI8,IF(Assms!$F$37=2,LXtables!CV8,IF(Assms!$F$37=3,LXtables!DI8,IF(Assms!$F$37=4,LXtables!DV8,IF(Assms!$F$37=5,LXtables!EI8,LXtables!EV8)))))</f>
        <v>0.06</v>
      </c>
      <c r="AP8" s="62">
        <f>IF(Assms!$F$37=1,LXtables!CJ8,IF(Assms!$F$37=2,LXtables!CW8,IF(Assms!$F$37=3,LXtables!DJ8,IF(Assms!$F$37=4,LXtables!DW8,IF(Assms!$F$37=5,LXtables!EJ8,LXtables!EW8)))))</f>
        <v>0.06</v>
      </c>
      <c r="AQ8" s="62">
        <f>IF(Assms!$F$37=1,LXtables!CK8,IF(Assms!$F$37=2,LXtables!CX8,IF(Assms!$F$37=3,LXtables!DK8,IF(Assms!$F$37=4,LXtables!DX8,IF(Assms!$F$37=5,LXtables!EK8,LXtables!EX8)))))</f>
        <v>0.08</v>
      </c>
      <c r="AR8" s="62">
        <f>IF(Assms!$F$37=1,LXtables!CL8,IF(Assms!$F$37=2,LXtables!CY8,IF(Assms!$F$37=3,LXtables!DL8,IF(Assms!$F$37=4,LXtables!DY8,IF(Assms!$F$37=5,LXtables!EL8,LXtables!EY8)))))</f>
        <v>0.1</v>
      </c>
      <c r="AS8" s="62">
        <f>IF(Assms!$F$37=1,LXtables!CM8,IF(Assms!$F$37=2,LXtables!CZ8,IF(Assms!$F$37=3,LXtables!DM8,IF(Assms!$F$37=4,LXtables!DZ8,IF(Assms!$F$37=5,LXtables!EM8,LXtables!EZ8)))))</f>
        <v>0.1</v>
      </c>
      <c r="AT8" s="62">
        <f>IF(Assms!$F$37=1,LXtables!CN8,IF(Assms!$F$37=2,LXtables!DA8,IF(Assms!$F$37=3,LXtables!DN8,IF(Assms!$F$37=4,LXtables!EA8,IF(Assms!$F$37=5,LXtables!EN8,LXtables!FA8)))))</f>
        <v>0.12</v>
      </c>
      <c r="AU8">
        <v>5</v>
      </c>
      <c r="AV8" s="62">
        <f>IF(Assms!$F$37=1,LXtables!FD8,IF(Assms!$F$37=2,LXtables!FQ8,IF(Assms!$F$37=3,LXtables!GD8,IF(Assms!$F$37=4,LXtables!GQ8,IF(Assms!$F$37=5,LXtables!HD8,LXtables!HQ8)))))</f>
        <v>0.1</v>
      </c>
      <c r="AW8" s="62">
        <f>IF(Assms!$F$37=1,LXtables!FE8,IF(Assms!$F$37=2,LXtables!FR8,IF(Assms!$F$37=3,LXtables!GE8,IF(Assms!$F$37=4,LXtables!GR8,IF(Assms!$F$37=5,LXtables!HE8,LXtables!HR8)))))</f>
        <v>0.09</v>
      </c>
      <c r="AX8" s="62">
        <f>IF(Assms!$F$37=1,LXtables!FF8,IF(Assms!$F$37=2,LXtables!FS8,IF(Assms!$F$37=3,LXtables!GF8,IF(Assms!$F$37=4,LXtables!GS8,IF(Assms!$F$37=5,LXtables!HF8,LXtables!HS8)))))</f>
        <v>7.0000000000000007E-2</v>
      </c>
      <c r="AY8" s="62">
        <f>IF(Assms!$F$37=1,LXtables!FG8,IF(Assms!$F$37=2,LXtables!FT8,IF(Assms!$F$37=3,LXtables!GG8,IF(Assms!$F$37=4,LXtables!GT8,IF(Assms!$F$37=5,LXtables!HG8,LXtables!HT8)))))</f>
        <v>7.0000000000000007E-2</v>
      </c>
      <c r="AZ8" s="62">
        <f>IF(Assms!$F$37=1,LXtables!FH8,IF(Assms!$F$37=2,LXtables!FU8,IF(Assms!$F$37=3,LXtables!GH8,IF(Assms!$F$37=4,LXtables!GU8,IF(Assms!$F$37=5,LXtables!HH8,LXtables!HU8)))))</f>
        <v>0.06</v>
      </c>
      <c r="BA8" s="62">
        <f>IF(Assms!$F$37=1,LXtables!FI8,IF(Assms!$F$37=2,LXtables!FV8,IF(Assms!$F$37=3,LXtables!GI8,IF(Assms!$F$37=4,LXtables!GV8,IF(Assms!$F$37=5,LXtables!HI8,LXtables!HV8)))))</f>
        <v>0.06</v>
      </c>
      <c r="BB8" s="62">
        <f>IF(Assms!$F$37=1,LXtables!FJ8,IF(Assms!$F$37=2,LXtables!FW8,IF(Assms!$F$37=3,LXtables!GJ8,IF(Assms!$F$37=4,LXtables!GW8,IF(Assms!$F$37=5,LXtables!HJ8,LXtables!HW8)))))</f>
        <v>7.0000000000000007E-2</v>
      </c>
      <c r="BC8" s="62">
        <f>IF(Assms!$F$37=1,LXtables!FK8,IF(Assms!$F$37=2,LXtables!FX8,IF(Assms!$F$37=3,LXtables!GK8,IF(Assms!$F$37=4,LXtables!GX8,IF(Assms!$F$37=5,LXtables!HK8,LXtables!HX8)))))</f>
        <v>7.0000000000000007E-2</v>
      </c>
      <c r="BD8" s="62">
        <f>IF(Assms!$F$37=1,LXtables!FL8,IF(Assms!$F$37=2,LXtables!FY8,IF(Assms!$F$37=3,LXtables!GL8,IF(Assms!$F$37=4,LXtables!GY8,IF(Assms!$F$37=5,LXtables!HL8,LXtables!HY8)))))</f>
        <v>0.1</v>
      </c>
      <c r="BE8" s="62">
        <f>IF(Assms!$F$37=1,LXtables!FM8,IF(Assms!$F$37=2,LXtables!FZ8,IF(Assms!$F$37=3,LXtables!GM8,IF(Assms!$F$37=4,LXtables!GZ8,IF(Assms!$F$37=5,LXtables!HM8,LXtables!HZ8)))))</f>
        <v>0.11</v>
      </c>
      <c r="BF8" s="62">
        <f>IF(Assms!$F$37=1,LXtables!FN8,IF(Assms!$F$37=2,LXtables!GA8,IF(Assms!$F$37=3,LXtables!GN8,IF(Assms!$F$37=4,LXtables!HA8,IF(Assms!$F$37=5,LXtables!HN8,LXtables!IA8)))))</f>
        <v>0.12</v>
      </c>
      <c r="BG8" s="62">
        <f>IF(Assms!$F$37=1,LXtables!FO8,IF(Assms!$F$37=2,LXtables!GB8,IF(Assms!$F$37=3,LXtables!GO8,IF(Assms!$F$37=4,LXtables!HB8,IF(Assms!$F$37=5,LXtables!HO8,LXtables!IB8)))))</f>
        <v>0.15</v>
      </c>
      <c r="BH8">
        <v>5</v>
      </c>
      <c r="BI8" s="62">
        <f>IF(Assms!$F$37=1,LXtables!IE8,IF(Assms!$F$37=2,LXtables!IR8,IF(Assms!$F$37=3,LXtables!JE8,IF(Assms!$F$37=4,LXtables!JR8,IF(Assms!$F$37=5,LXtables!KE8,LXtables!KR8)))))</f>
        <v>0.13</v>
      </c>
      <c r="BJ8" s="62">
        <f>IF(Assms!$F$37=1,LXtables!IF8,IF(Assms!$F$37=2,LXtables!IS8,IF(Assms!$F$37=3,LXtables!JF8,IF(Assms!$F$37=4,LXtables!JS8,IF(Assms!$F$37=5,LXtables!KF8,LXtables!KS8)))))</f>
        <v>0.12</v>
      </c>
      <c r="BK8" s="62">
        <f>IF(Assms!$F$37=1,LXtables!IG8,IF(Assms!$F$37=2,LXtables!IT8,IF(Assms!$F$37=3,LXtables!JG8,IF(Assms!$F$37=4,LXtables!JT8,IF(Assms!$F$37=5,LXtables!KG8,LXtables!KT8)))))</f>
        <v>0.1</v>
      </c>
      <c r="BL8" s="62">
        <f>IF(Assms!$F$37=1,LXtables!IH8,IF(Assms!$F$37=2,LXtables!IU8,IF(Assms!$F$37=3,LXtables!JH8,IF(Assms!$F$37=4,LXtables!JU8,IF(Assms!$F$37=5,LXtables!KH8,LXtables!KU8)))))</f>
        <v>0.09</v>
      </c>
      <c r="BM8" s="62">
        <f>IF(Assms!$F$37=1,LXtables!II8,IF(Assms!$F$37=2,LXtables!IV8,IF(Assms!$F$37=3,LXtables!JI8,IF(Assms!$F$37=4,LXtables!JV8,IF(Assms!$F$37=5,LXtables!KI8,LXtables!KV8)))))</f>
        <v>0.08</v>
      </c>
      <c r="BN8" s="62">
        <f>IF(Assms!$F$37=1,LXtables!IJ8,IF(Assms!$F$37=2,LXtables!IW8,IF(Assms!$F$37=3,LXtables!JJ8,IF(Assms!$F$37=4,LXtables!JW8,IF(Assms!$F$37=5,LXtables!KJ8,LXtables!KW8)))))</f>
        <v>0.09</v>
      </c>
      <c r="BO8" s="62">
        <f>IF(Assms!$F$37=1,LXtables!IK8,IF(Assms!$F$37=2,LXtables!IX8,IF(Assms!$F$37=3,LXtables!JK8,IF(Assms!$F$37=4,LXtables!JX8,IF(Assms!$F$37=5,LXtables!KK8,LXtables!KX8)))))</f>
        <v>0.09</v>
      </c>
      <c r="BP8" s="62">
        <f>IF(Assms!$F$37=1,LXtables!IL8,IF(Assms!$F$37=2,LXtables!IY8,IF(Assms!$F$37=3,LXtables!JL8,IF(Assms!$F$37=4,LXtables!JY8,IF(Assms!$F$37=5,LXtables!KL8,LXtables!KY8)))))</f>
        <v>0.09</v>
      </c>
      <c r="BQ8" s="62">
        <f>IF(Assms!$F$37=1,LXtables!IM8,IF(Assms!$F$37=2,LXtables!IZ8,IF(Assms!$F$37=3,LXtables!JM8,IF(Assms!$F$37=4,LXtables!JZ8,IF(Assms!$F$37=5,LXtables!KM8,LXtables!KZ8)))))</f>
        <v>0.13</v>
      </c>
      <c r="BR8" s="62">
        <f>IF(Assms!$F$37=1,LXtables!IN8,IF(Assms!$F$37=2,LXtables!JA8,IF(Assms!$F$37=3,LXtables!JN8,IF(Assms!$F$37=4,LXtables!KA8,IF(Assms!$F$37=5,LXtables!KN8,LXtables!LA8)))))</f>
        <v>0.15</v>
      </c>
      <c r="BS8" s="62">
        <f>IF(Assms!$F$37=1,LXtables!IO8,IF(Assms!$F$37=2,LXtables!JB8,IF(Assms!$F$37=3,LXtables!JO8,IF(Assms!$F$37=4,LXtables!KB8,IF(Assms!$F$37=5,LXtables!KO8,LXtables!LB8)))))</f>
        <v>0.16</v>
      </c>
      <c r="BT8" s="62">
        <f>IF(Assms!$F$37=1,LXtables!IP8,IF(Assms!$F$37=2,LXtables!JC8,IF(Assms!$F$37=3,LXtables!JP8,IF(Assms!$F$37=4,LXtables!KC8,IF(Assms!$F$37=5,LXtables!KP8,LXtables!LC8)))))</f>
        <v>0.19</v>
      </c>
    </row>
    <row r="9" spans="1:72">
      <c r="A9" s="201">
        <v>6</v>
      </c>
      <c r="B9" s="62">
        <f>IF(Assms!$C$33&lt;20,$I9,IF(Assms!$C$33&gt;75,$T9,HLOOKUP(Assms!$C$33,$I$3:$T$15,$H9+1)))</f>
        <v>7.0000000000000007E-2</v>
      </c>
      <c r="C9" s="62">
        <f>IF(Assms!$C$33&lt;20,$I23,IF(Assms!$C$33&gt;75,$T23,HLOOKUP(Assms!$C$33,$I$17:$T$34,$H23+1)))</f>
        <v>0.05</v>
      </c>
      <c r="D9" s="62">
        <f>IF(Assms!$C$33&lt;20,$I42,IF(Assms!$C$33&gt;75,$T42,HLOOKUP(Assms!$C$33,$I$36:$T$58,$H42+1)))</f>
        <v>0.04</v>
      </c>
      <c r="E9" s="62">
        <f>IF(Assms!$C$33&lt;20,$I66,IF(Assms!$C$33&gt;75,$T66,HLOOKUP(Assms!$C$33,$I$60:$T$87,$H66+1)))</f>
        <v>0.04</v>
      </c>
      <c r="F9" s="62">
        <f>IF(Assms!$C$33&lt;20,$I95,IF(Assms!$C$33&gt;75,$T95,HLOOKUP(Assms!$C$33,$I$89:$T$119,$H95+1)))</f>
        <v>0.04</v>
      </c>
      <c r="G9" s="62">
        <f>HLOOKUP(Assms!$C$34,$A$3:$F$41,A9+1)</f>
        <v>0.04</v>
      </c>
      <c r="H9" s="201">
        <v>6</v>
      </c>
      <c r="I9" s="62">
        <f>IF(Assms!$C$36=1,V9,IF(Assms!$C$36=2,AI9,IF(Assms!$C$36=3,AV9,BI9)))</f>
        <v>7.0000000000000007E-2</v>
      </c>
      <c r="J9" s="62">
        <f>IF(Assms!$C$36=1,W9,IF(Assms!$C$36=2,AJ9,IF(Assms!$C$36=3,AW9,BJ9)))</f>
        <v>7.0000000000000007E-2</v>
      </c>
      <c r="K9" s="62">
        <f>IF(Assms!$C$36=1,X9,IF(Assms!$C$36=2,AK9,IF(Assms!$C$36=3,AX9,BK9)))</f>
        <v>0.05</v>
      </c>
      <c r="L9" s="62">
        <f>IF(Assms!$C$36=1,Y9,IF(Assms!$C$36=2,AL9,IF(Assms!$C$36=3,AY9,BL9)))</f>
        <v>0.05</v>
      </c>
      <c r="M9" s="62">
        <f>IF(Assms!$C$36=1,Z9,IF(Assms!$C$36=2,AM9,IF(Assms!$C$36=3,AZ9,BM9)))</f>
        <v>0.05</v>
      </c>
      <c r="N9" s="62">
        <f>IF(Assms!$C$36=1,AA9,IF(Assms!$C$36=2,AN9,IF(Assms!$C$36=3,BA9,BN9)))</f>
        <v>0.05</v>
      </c>
      <c r="O9" s="62">
        <f>IF(Assms!$C$36=1,AB9,IF(Assms!$C$36=2,AO9,IF(Assms!$C$36=3,BB9,BO9)))</f>
        <v>0.05</v>
      </c>
      <c r="P9" s="62">
        <f>IF(Assms!$C$36=1,AC9,IF(Assms!$C$36=2,AP9,IF(Assms!$C$36=3,BC9,BP9)))</f>
        <v>0.05</v>
      </c>
      <c r="Q9" s="62">
        <f>IF(Assms!$C$36=1,AD9,IF(Assms!$C$36=2,AQ9,IF(Assms!$C$36=3,BD9,BQ9)))</f>
        <v>0.05</v>
      </c>
      <c r="R9" s="62">
        <f>IF(Assms!$C$36=1,AE9,IF(Assms!$C$36=2,AR9,IF(Assms!$C$36=3,BE9,BR9)))</f>
        <v>0.05</v>
      </c>
      <c r="S9" s="62">
        <f>IF(Assms!$C$36=1,AF9,IF(Assms!$C$36=2,AS9,IF(Assms!$C$36=3,BF9,BS9)))</f>
        <v>0.06</v>
      </c>
      <c r="T9" s="62">
        <f>IF(Assms!$C$36=1,AG9,IF(Assms!$C$36=2,AT9,IF(Assms!$C$36=3,BG9,BT9)))</f>
        <v>7.0000000000000007E-2</v>
      </c>
      <c r="U9" s="201">
        <v>6</v>
      </c>
      <c r="V9" s="62">
        <f>IF(Assms!$F$37=1,LXtables!B9,IF(Assms!$F$37=2,LXtables!O9,IF(Assms!$F$37=3,LXtables!AB9,IF(Assms!$F$37=4,LXtables!AO9,IF(Assms!$F$37=5,LXtables!BB9,LXtables!BO9)))))</f>
        <v>7.0000000000000007E-2</v>
      </c>
      <c r="W9" s="62">
        <f>IF(Assms!$F$37=1,LXtables!C9,IF(Assms!$F$37=2,LXtables!P9,IF(Assms!$F$37=3,LXtables!AC9,IF(Assms!$F$37=4,LXtables!AP9,IF(Assms!$F$37=5,LXtables!BC9,LXtables!BP9)))))</f>
        <v>7.0000000000000007E-2</v>
      </c>
      <c r="X9" s="62">
        <f>IF(Assms!$F$37=1,LXtables!D9,IF(Assms!$F$37=2,LXtables!Q9,IF(Assms!$F$37=3,LXtables!AD9,IF(Assms!$F$37=4,LXtables!AQ9,IF(Assms!$F$37=5,LXtables!BD9,LXtables!BQ9)))))</f>
        <v>0.05</v>
      </c>
      <c r="Y9" s="62">
        <f>IF(Assms!$F$37=1,LXtables!E9,IF(Assms!$F$37=2,LXtables!R9,IF(Assms!$F$37=3,LXtables!AE9,IF(Assms!$F$37=4,LXtables!AR9,IF(Assms!$F$37=5,LXtables!BE9,LXtables!BR9)))))</f>
        <v>0.05</v>
      </c>
      <c r="Z9" s="62">
        <f>IF(Assms!$F$37=1,LXtables!F9,IF(Assms!$F$37=2,LXtables!S9,IF(Assms!$F$37=3,LXtables!AF9,IF(Assms!$F$37=4,LXtables!AS9,IF(Assms!$F$37=5,LXtables!BF9,LXtables!BS9)))))</f>
        <v>0.05</v>
      </c>
      <c r="AA9" s="62">
        <f>IF(Assms!$F$37=1,LXtables!G9,IF(Assms!$F$37=2,LXtables!T9,IF(Assms!$F$37=3,LXtables!AG9,IF(Assms!$F$37=4,LXtables!AT9,IF(Assms!$F$37=5,LXtables!BG9,LXtables!BT9)))))</f>
        <v>0.05</v>
      </c>
      <c r="AB9" s="62">
        <f>IF(Assms!$F$37=1,LXtables!H9,IF(Assms!$F$37=2,LXtables!U9,IF(Assms!$F$37=3,LXtables!AH9,IF(Assms!$F$37=4,LXtables!AU9,IF(Assms!$F$37=5,LXtables!BH9,LXtables!BU9)))))</f>
        <v>0.05</v>
      </c>
      <c r="AC9" s="62">
        <f>IF(Assms!$F$37=1,LXtables!I9,IF(Assms!$F$37=2,LXtables!V9,IF(Assms!$F$37=3,LXtables!AI9,IF(Assms!$F$37=4,LXtables!AV9,IF(Assms!$F$37=5,LXtables!BI9,LXtables!BV9)))))</f>
        <v>0.05</v>
      </c>
      <c r="AD9" s="62">
        <f>IF(Assms!$F$37=1,LXtables!J9,IF(Assms!$F$37=2,LXtables!W9,IF(Assms!$F$37=3,LXtables!AJ9,IF(Assms!$F$37=4,LXtables!AW9,IF(Assms!$F$37=5,LXtables!BJ9,LXtables!BW9)))))</f>
        <v>0.05</v>
      </c>
      <c r="AE9" s="62">
        <f>IF(Assms!$F$37=1,LXtables!K9,IF(Assms!$F$37=2,LXtables!X9,IF(Assms!$F$37=3,LXtables!AK9,IF(Assms!$F$37=4,LXtables!AX9,IF(Assms!$F$37=5,LXtables!BK9,LXtables!BX9)))))</f>
        <v>0.05</v>
      </c>
      <c r="AF9" s="62">
        <f>IF(Assms!$F$37=1,LXtables!L9,IF(Assms!$F$37=2,LXtables!Y9,IF(Assms!$F$37=3,LXtables!AL9,IF(Assms!$F$37=4,LXtables!AY9,IF(Assms!$F$37=5,LXtables!BL9,LXtables!BY9)))))</f>
        <v>0.06</v>
      </c>
      <c r="AG9" s="62">
        <f>IF(Assms!$F$37=1,LXtables!M9,IF(Assms!$F$37=2,LXtables!Z9,IF(Assms!$F$37=3,LXtables!AM9,IF(Assms!$F$37=4,LXtables!AZ9,IF(Assms!$F$37=5,LXtables!BM9,LXtables!BZ9)))))</f>
        <v>7.0000000000000007E-2</v>
      </c>
      <c r="AH9">
        <v>6</v>
      </c>
      <c r="AI9" s="62">
        <f>IF(Assms!$F$37=1,LXtables!CC9,IF(Assms!$F$37=2,LXtables!CP9,IF(Assms!$F$37=3,LXtables!DC9,IF(Assms!$F$37=4,LXtables!DP9,IF(Assms!$F$37=5,LXtables!EC9,LXtables!EP9)))))</f>
        <v>0.08</v>
      </c>
      <c r="AJ9" s="62">
        <f>IF(Assms!$F$37=1,LXtables!CD9,IF(Assms!$F$37=2,LXtables!CQ9,IF(Assms!$F$37=3,LXtables!DD9,IF(Assms!$F$37=4,LXtables!DQ9,IF(Assms!$F$37=5,LXtables!ED9,LXtables!EQ9)))))</f>
        <v>0.08</v>
      </c>
      <c r="AK9" s="62">
        <f>IF(Assms!$F$37=1,LXtables!CE9,IF(Assms!$F$37=2,LXtables!CR9,IF(Assms!$F$37=3,LXtables!DE9,IF(Assms!$F$37=4,LXtables!DR9,IF(Assms!$F$37=5,LXtables!EE9,LXtables!ER9)))))</f>
        <v>0.06</v>
      </c>
      <c r="AL9" s="62">
        <f>IF(Assms!$F$37=1,LXtables!CF9,IF(Assms!$F$37=2,LXtables!CS9,IF(Assms!$F$37=3,LXtables!DF9,IF(Assms!$F$37=4,LXtables!DS9,IF(Assms!$F$37=5,LXtables!EF9,LXtables!ES9)))))</f>
        <v>0.05</v>
      </c>
      <c r="AM9" s="62">
        <f>IF(Assms!$F$37=1,LXtables!CG9,IF(Assms!$F$37=2,LXtables!CT9,IF(Assms!$F$37=3,LXtables!DG9,IF(Assms!$F$37=4,LXtables!DT9,IF(Assms!$F$37=5,LXtables!EG9,LXtables!ET9)))))</f>
        <v>0.05</v>
      </c>
      <c r="AN9" s="62">
        <f>IF(Assms!$F$37=1,LXtables!CH9,IF(Assms!$F$37=2,LXtables!CU9,IF(Assms!$F$37=3,LXtables!DH9,IF(Assms!$F$37=4,LXtables!DU9,IF(Assms!$F$37=5,LXtables!EH9,LXtables!EU9)))))</f>
        <v>0.05</v>
      </c>
      <c r="AO9" s="62">
        <f>IF(Assms!$F$37=1,LXtables!CI9,IF(Assms!$F$37=2,LXtables!CV9,IF(Assms!$F$37=3,LXtables!DI9,IF(Assms!$F$37=4,LXtables!DV9,IF(Assms!$F$37=5,LXtables!EI9,LXtables!EV9)))))</f>
        <v>0.06</v>
      </c>
      <c r="AP9" s="62">
        <f>IF(Assms!$F$37=1,LXtables!CJ9,IF(Assms!$F$37=2,LXtables!CW9,IF(Assms!$F$37=3,LXtables!DJ9,IF(Assms!$F$37=4,LXtables!DW9,IF(Assms!$F$37=5,LXtables!EJ9,LXtables!EW9)))))</f>
        <v>0.06</v>
      </c>
      <c r="AQ9" s="62">
        <f>IF(Assms!$F$37=1,LXtables!CK9,IF(Assms!$F$37=2,LXtables!CX9,IF(Assms!$F$37=3,LXtables!DK9,IF(Assms!$F$37=4,LXtables!DX9,IF(Assms!$F$37=5,LXtables!EK9,LXtables!EX9)))))</f>
        <v>0.06</v>
      </c>
      <c r="AR9" s="62">
        <f>IF(Assms!$F$37=1,LXtables!CL9,IF(Assms!$F$37=2,LXtables!CY9,IF(Assms!$F$37=3,LXtables!DL9,IF(Assms!$F$37=4,LXtables!DY9,IF(Assms!$F$37=5,LXtables!EL9,LXtables!EY9)))))</f>
        <v>0.06</v>
      </c>
      <c r="AS9" s="62">
        <f>IF(Assms!$F$37=1,LXtables!CM9,IF(Assms!$F$37=2,LXtables!CZ9,IF(Assms!$F$37=3,LXtables!DM9,IF(Assms!$F$37=4,LXtables!DZ9,IF(Assms!$F$37=5,LXtables!EM9,LXtables!EZ9)))))</f>
        <v>0.06</v>
      </c>
      <c r="AT9" s="62">
        <f>IF(Assms!$F$37=1,LXtables!CN9,IF(Assms!$F$37=2,LXtables!DA9,IF(Assms!$F$37=3,LXtables!DN9,IF(Assms!$F$37=4,LXtables!EA9,IF(Assms!$F$37=5,LXtables!EN9,LXtables!FA9)))))</f>
        <v>0.08</v>
      </c>
      <c r="AU9">
        <v>6</v>
      </c>
      <c r="AV9" s="62">
        <f>IF(Assms!$F$37=1,LXtables!FD9,IF(Assms!$F$37=2,LXtables!FQ9,IF(Assms!$F$37=3,LXtables!GD9,IF(Assms!$F$37=4,LXtables!GQ9,IF(Assms!$F$37=5,LXtables!HD9,LXtables!HQ9)))))</f>
        <v>0.1</v>
      </c>
      <c r="AW9" s="62">
        <f>IF(Assms!$F$37=1,LXtables!FE9,IF(Assms!$F$37=2,LXtables!FR9,IF(Assms!$F$37=3,LXtables!GE9,IF(Assms!$F$37=4,LXtables!GR9,IF(Assms!$F$37=5,LXtables!HE9,LXtables!HR9)))))</f>
        <v>0.09</v>
      </c>
      <c r="AX9" s="62">
        <f>IF(Assms!$F$37=1,LXtables!FF9,IF(Assms!$F$37=2,LXtables!FS9,IF(Assms!$F$37=3,LXtables!GF9,IF(Assms!$F$37=4,LXtables!GS9,IF(Assms!$F$37=5,LXtables!HF9,LXtables!HS9)))))</f>
        <v>7.0000000000000007E-2</v>
      </c>
      <c r="AY9" s="62">
        <f>IF(Assms!$F$37=1,LXtables!FG9,IF(Assms!$F$37=2,LXtables!FT9,IF(Assms!$F$37=3,LXtables!GG9,IF(Assms!$F$37=4,LXtables!GT9,IF(Assms!$F$37=5,LXtables!HG9,LXtables!HT9)))))</f>
        <v>0.06</v>
      </c>
      <c r="AZ9" s="62">
        <f>IF(Assms!$F$37=1,LXtables!FH9,IF(Assms!$F$37=2,LXtables!FU9,IF(Assms!$F$37=3,LXtables!GH9,IF(Assms!$F$37=4,LXtables!GU9,IF(Assms!$F$37=5,LXtables!HH9,LXtables!HU9)))))</f>
        <v>0.06</v>
      </c>
      <c r="BA9" s="62">
        <f>IF(Assms!$F$37=1,LXtables!FI9,IF(Assms!$F$37=2,LXtables!FV9,IF(Assms!$F$37=3,LXtables!GI9,IF(Assms!$F$37=4,LXtables!GV9,IF(Assms!$F$37=5,LXtables!HI9,LXtables!HV9)))))</f>
        <v>0.06</v>
      </c>
      <c r="BB9" s="62">
        <f>IF(Assms!$F$37=1,LXtables!FJ9,IF(Assms!$F$37=2,LXtables!FW9,IF(Assms!$F$37=3,LXtables!GJ9,IF(Assms!$F$37=4,LXtables!GW9,IF(Assms!$F$37=5,LXtables!HJ9,LXtables!HW9)))))</f>
        <v>7.0000000000000007E-2</v>
      </c>
      <c r="BC9" s="62">
        <f>IF(Assms!$F$37=1,LXtables!FK9,IF(Assms!$F$37=2,LXtables!FX9,IF(Assms!$F$37=3,LXtables!GK9,IF(Assms!$F$37=4,LXtables!GX9,IF(Assms!$F$37=5,LXtables!HK9,LXtables!HX9)))))</f>
        <v>7.0000000000000007E-2</v>
      </c>
      <c r="BD9" s="62">
        <f>IF(Assms!$F$37=1,LXtables!FL9,IF(Assms!$F$37=2,LXtables!FY9,IF(Assms!$F$37=3,LXtables!GL9,IF(Assms!$F$37=4,LXtables!GY9,IF(Assms!$F$37=5,LXtables!HL9,LXtables!HY9)))))</f>
        <v>7.0000000000000007E-2</v>
      </c>
      <c r="BE9" s="62">
        <f>IF(Assms!$F$37=1,LXtables!FM9,IF(Assms!$F$37=2,LXtables!FZ9,IF(Assms!$F$37=3,LXtables!GM9,IF(Assms!$F$37=4,LXtables!GZ9,IF(Assms!$F$37=5,LXtables!HM9,LXtables!HZ9)))))</f>
        <v>7.0000000000000007E-2</v>
      </c>
      <c r="BF9" s="62">
        <f>IF(Assms!$F$37=1,LXtables!FN9,IF(Assms!$F$37=2,LXtables!GA9,IF(Assms!$F$37=3,LXtables!GN9,IF(Assms!$F$37=4,LXtables!HA9,IF(Assms!$F$37=5,LXtables!HN9,LXtables!IA9)))))</f>
        <v>7.0000000000000007E-2</v>
      </c>
      <c r="BG9" s="62">
        <f>IF(Assms!$F$37=1,LXtables!FO9,IF(Assms!$F$37=2,LXtables!GB9,IF(Assms!$F$37=3,LXtables!GO9,IF(Assms!$F$37=4,LXtables!HB9,IF(Assms!$F$37=5,LXtables!HO9,LXtables!IB9)))))</f>
        <v>0.09</v>
      </c>
      <c r="BH9">
        <v>6</v>
      </c>
      <c r="BI9" s="62">
        <f>IF(Assms!$F$37=1,LXtables!IE9,IF(Assms!$F$37=2,LXtables!IR9,IF(Assms!$F$37=3,LXtables!JE9,IF(Assms!$F$37=4,LXtables!JR9,IF(Assms!$F$37=5,LXtables!KE9,LXtables!KR9)))))</f>
        <v>0.12</v>
      </c>
      <c r="BJ9" s="62">
        <f>IF(Assms!$F$37=1,LXtables!IF9,IF(Assms!$F$37=2,LXtables!IS9,IF(Assms!$F$37=3,LXtables!JF9,IF(Assms!$F$37=4,LXtables!JS9,IF(Assms!$F$37=5,LXtables!KF9,LXtables!KS9)))))</f>
        <v>0.12</v>
      </c>
      <c r="BK9" s="62">
        <f>IF(Assms!$F$37=1,LXtables!IG9,IF(Assms!$F$37=2,LXtables!IT9,IF(Assms!$F$37=3,LXtables!JG9,IF(Assms!$F$37=4,LXtables!JT9,IF(Assms!$F$37=5,LXtables!KG9,LXtables!KT9)))))</f>
        <v>0.09</v>
      </c>
      <c r="BL9" s="62">
        <f>IF(Assms!$F$37=1,LXtables!IH9,IF(Assms!$F$37=2,LXtables!IU9,IF(Assms!$F$37=3,LXtables!JH9,IF(Assms!$F$37=4,LXtables!JU9,IF(Assms!$F$37=5,LXtables!KH9,LXtables!KU9)))))</f>
        <v>0.08</v>
      </c>
      <c r="BM9" s="62">
        <f>IF(Assms!$F$37=1,LXtables!II9,IF(Assms!$F$37=2,LXtables!IV9,IF(Assms!$F$37=3,LXtables!JI9,IF(Assms!$F$37=4,LXtables!JV9,IF(Assms!$F$37=5,LXtables!KI9,LXtables!KV9)))))</f>
        <v>0.08</v>
      </c>
      <c r="BN9" s="62">
        <f>IF(Assms!$F$37=1,LXtables!IJ9,IF(Assms!$F$37=2,LXtables!IW9,IF(Assms!$F$37=3,LXtables!JJ9,IF(Assms!$F$37=4,LXtables!JW9,IF(Assms!$F$37=5,LXtables!KJ9,LXtables!KW9)))))</f>
        <v>0.08</v>
      </c>
      <c r="BO9" s="62">
        <f>IF(Assms!$F$37=1,LXtables!IK9,IF(Assms!$F$37=2,LXtables!IX9,IF(Assms!$F$37=3,LXtables!JK9,IF(Assms!$F$37=4,LXtables!JX9,IF(Assms!$F$37=5,LXtables!KK9,LXtables!KX9)))))</f>
        <v>0.08</v>
      </c>
      <c r="BP9" s="62">
        <f>IF(Assms!$F$37=1,LXtables!IL9,IF(Assms!$F$37=2,LXtables!IY9,IF(Assms!$F$37=3,LXtables!JL9,IF(Assms!$F$37=4,LXtables!JY9,IF(Assms!$F$37=5,LXtables!KL9,LXtables!KY9)))))</f>
        <v>0.09</v>
      </c>
      <c r="BQ9" s="62">
        <f>IF(Assms!$F$37=1,LXtables!IM9,IF(Assms!$F$37=2,LXtables!IZ9,IF(Assms!$F$37=3,LXtables!JM9,IF(Assms!$F$37=4,LXtables!JZ9,IF(Assms!$F$37=5,LXtables!KM9,LXtables!KZ9)))))</f>
        <v>0.09</v>
      </c>
      <c r="BR9" s="62">
        <f>IF(Assms!$F$37=1,LXtables!IN9,IF(Assms!$F$37=2,LXtables!JA9,IF(Assms!$F$37=3,LXtables!JN9,IF(Assms!$F$37=4,LXtables!KA9,IF(Assms!$F$37=5,LXtables!KN9,LXtables!LA9)))))</f>
        <v>0.09</v>
      </c>
      <c r="BS9" s="62">
        <f>IF(Assms!$F$37=1,LXtables!IO9,IF(Assms!$F$37=2,LXtables!JB9,IF(Assms!$F$37=3,LXtables!JO9,IF(Assms!$F$37=4,LXtables!KB9,IF(Assms!$F$37=5,LXtables!KO9,LXtables!LB9)))))</f>
        <v>0.1</v>
      </c>
      <c r="BT9" s="62">
        <f>IF(Assms!$F$37=1,LXtables!IP9,IF(Assms!$F$37=2,LXtables!JC9,IF(Assms!$F$37=3,LXtables!JP9,IF(Assms!$F$37=4,LXtables!KC9,IF(Assms!$F$37=5,LXtables!KP9,LXtables!LC9)))))</f>
        <v>0.11</v>
      </c>
    </row>
    <row r="10" spans="1:72">
      <c r="A10" s="201">
        <v>7</v>
      </c>
      <c r="B10" s="62">
        <f>IF(Assms!$C$33&lt;20,$I10,IF(Assms!$C$33&gt;75,$T10,HLOOKUP(Assms!$C$33,$I$3:$T$15,$H10+1)))</f>
        <v>7.0000000000000007E-2</v>
      </c>
      <c r="C10" s="62">
        <f>IF(Assms!$C$33&lt;20,$I24,IF(Assms!$C$33&gt;75,$T24,HLOOKUP(Assms!$C$33,$I$17:$T$34,$H24+1)))</f>
        <v>0.05</v>
      </c>
      <c r="D10" s="62">
        <f>IF(Assms!$C$33&lt;20,$I43,IF(Assms!$C$33&gt;75,$T43,HLOOKUP(Assms!$C$33,$I$36:$T$58,$H43+1)))</f>
        <v>0.04</v>
      </c>
      <c r="E10" s="62">
        <f>IF(Assms!$C$33&lt;20,$I67,IF(Assms!$C$33&gt;75,$T67,HLOOKUP(Assms!$C$33,$I$60:$T$87,$H67+1)))</f>
        <v>0.03</v>
      </c>
      <c r="F10" s="62">
        <f>IF(Assms!$C$33&lt;20,$I96,IF(Assms!$C$33&gt;75,$T96,HLOOKUP(Assms!$C$33,$I$89:$T$119,$H96+1)))</f>
        <v>0.04</v>
      </c>
      <c r="G10" s="62">
        <f>HLOOKUP(Assms!$C$34,$A$3:$F$41,A10+1)</f>
        <v>0.03</v>
      </c>
      <c r="H10" s="201">
        <v>7</v>
      </c>
      <c r="I10" s="62">
        <f>IF(Assms!$C$36=1,V10,IF(Assms!$C$36=2,AI10,IF(Assms!$C$36=3,AV10,BI10)))</f>
        <v>7.0000000000000007E-2</v>
      </c>
      <c r="J10" s="62">
        <f>IF(Assms!$C$36=1,W10,IF(Assms!$C$36=2,AJ10,IF(Assms!$C$36=3,AW10,BJ10)))</f>
        <v>7.0000000000000007E-2</v>
      </c>
      <c r="K10" s="62">
        <f>IF(Assms!$C$36=1,X10,IF(Assms!$C$36=2,AK10,IF(Assms!$C$36=3,AX10,BK10)))</f>
        <v>0.05</v>
      </c>
      <c r="L10" s="62">
        <f>IF(Assms!$C$36=1,Y10,IF(Assms!$C$36=2,AL10,IF(Assms!$C$36=3,AY10,BL10)))</f>
        <v>0.05</v>
      </c>
      <c r="M10" s="62">
        <f>IF(Assms!$C$36=1,Z10,IF(Assms!$C$36=2,AM10,IF(Assms!$C$36=3,AZ10,BM10)))</f>
        <v>0.04</v>
      </c>
      <c r="N10" s="62">
        <f>IF(Assms!$C$36=1,AA10,IF(Assms!$C$36=2,AN10,IF(Assms!$C$36=3,BA10,BN10)))</f>
        <v>0.05</v>
      </c>
      <c r="O10" s="62">
        <f>IF(Assms!$C$36=1,AB10,IF(Assms!$C$36=2,AO10,IF(Assms!$C$36=3,BB10,BO10)))</f>
        <v>0.05</v>
      </c>
      <c r="P10" s="62">
        <f>IF(Assms!$C$36=1,AC10,IF(Assms!$C$36=2,AP10,IF(Assms!$C$36=3,BC10,BP10)))</f>
        <v>0.05</v>
      </c>
      <c r="Q10" s="62">
        <f>IF(Assms!$C$36=1,AD10,IF(Assms!$C$36=2,AQ10,IF(Assms!$C$36=3,BD10,BQ10)))</f>
        <v>0.05</v>
      </c>
      <c r="R10" s="62">
        <f>IF(Assms!$C$36=1,AE10,IF(Assms!$C$36=2,AR10,IF(Assms!$C$36=3,BE10,BR10)))</f>
        <v>0.05</v>
      </c>
      <c r="S10" s="62">
        <f>IF(Assms!$C$36=1,AF10,IF(Assms!$C$36=2,AS10,IF(Assms!$C$36=3,BF10,BS10)))</f>
        <v>0.06</v>
      </c>
      <c r="T10" s="62">
        <f>IF(Assms!$C$36=1,AG10,IF(Assms!$C$36=2,AT10,IF(Assms!$C$36=3,BG10,BT10)))</f>
        <v>7.0000000000000007E-2</v>
      </c>
      <c r="U10" s="201">
        <v>7</v>
      </c>
      <c r="V10" s="62">
        <f>IF(Assms!$F$37=1,LXtables!B10,IF(Assms!$F$37=2,LXtables!O10,IF(Assms!$F$37=3,LXtables!AB10,IF(Assms!$F$37=4,LXtables!AO10,IF(Assms!$F$37=5,LXtables!BB10,LXtables!BO10)))))</f>
        <v>7.0000000000000007E-2</v>
      </c>
      <c r="W10" s="62">
        <f>IF(Assms!$F$37=1,LXtables!C10,IF(Assms!$F$37=2,LXtables!P10,IF(Assms!$F$37=3,LXtables!AC10,IF(Assms!$F$37=4,LXtables!AP10,IF(Assms!$F$37=5,LXtables!BC10,LXtables!BP10)))))</f>
        <v>7.0000000000000007E-2</v>
      </c>
      <c r="X10" s="62">
        <f>IF(Assms!$F$37=1,LXtables!D10,IF(Assms!$F$37=2,LXtables!Q10,IF(Assms!$F$37=3,LXtables!AD10,IF(Assms!$F$37=4,LXtables!AQ10,IF(Assms!$F$37=5,LXtables!BD10,LXtables!BQ10)))))</f>
        <v>0.05</v>
      </c>
      <c r="Y10" s="62">
        <f>IF(Assms!$F$37=1,LXtables!E10,IF(Assms!$F$37=2,LXtables!R10,IF(Assms!$F$37=3,LXtables!AE10,IF(Assms!$F$37=4,LXtables!AR10,IF(Assms!$F$37=5,LXtables!BE10,LXtables!BR10)))))</f>
        <v>0.05</v>
      </c>
      <c r="Z10" s="62">
        <f>IF(Assms!$F$37=1,LXtables!F10,IF(Assms!$F$37=2,LXtables!S10,IF(Assms!$F$37=3,LXtables!AF10,IF(Assms!$F$37=4,LXtables!AS10,IF(Assms!$F$37=5,LXtables!BF10,LXtables!BS10)))))</f>
        <v>0.04</v>
      </c>
      <c r="AA10" s="62">
        <f>IF(Assms!$F$37=1,LXtables!G10,IF(Assms!$F$37=2,LXtables!T10,IF(Assms!$F$37=3,LXtables!AG10,IF(Assms!$F$37=4,LXtables!AT10,IF(Assms!$F$37=5,LXtables!BG10,LXtables!BT10)))))</f>
        <v>0.05</v>
      </c>
      <c r="AB10" s="62">
        <f>IF(Assms!$F$37=1,LXtables!H10,IF(Assms!$F$37=2,LXtables!U10,IF(Assms!$F$37=3,LXtables!AH10,IF(Assms!$F$37=4,LXtables!AU10,IF(Assms!$F$37=5,LXtables!BH10,LXtables!BU10)))))</f>
        <v>0.05</v>
      </c>
      <c r="AC10" s="62">
        <f>IF(Assms!$F$37=1,LXtables!I10,IF(Assms!$F$37=2,LXtables!V10,IF(Assms!$F$37=3,LXtables!AI10,IF(Assms!$F$37=4,LXtables!AV10,IF(Assms!$F$37=5,LXtables!BI10,LXtables!BV10)))))</f>
        <v>0.05</v>
      </c>
      <c r="AD10" s="62">
        <f>IF(Assms!$F$37=1,LXtables!J10,IF(Assms!$F$37=2,LXtables!W10,IF(Assms!$F$37=3,LXtables!AJ10,IF(Assms!$F$37=4,LXtables!AW10,IF(Assms!$F$37=5,LXtables!BJ10,LXtables!BW10)))))</f>
        <v>0.05</v>
      </c>
      <c r="AE10" s="62">
        <f>IF(Assms!$F$37=1,LXtables!K10,IF(Assms!$F$37=2,LXtables!X10,IF(Assms!$F$37=3,LXtables!AK10,IF(Assms!$F$37=4,LXtables!AX10,IF(Assms!$F$37=5,LXtables!BK10,LXtables!BX10)))))</f>
        <v>0.05</v>
      </c>
      <c r="AF10" s="62">
        <f>IF(Assms!$F$37=1,LXtables!L10,IF(Assms!$F$37=2,LXtables!Y10,IF(Assms!$F$37=3,LXtables!AL10,IF(Assms!$F$37=4,LXtables!AY10,IF(Assms!$F$37=5,LXtables!BL10,LXtables!BY10)))))</f>
        <v>0.06</v>
      </c>
      <c r="AG10" s="62">
        <f>IF(Assms!$F$37=1,LXtables!M10,IF(Assms!$F$37=2,LXtables!Z10,IF(Assms!$F$37=3,LXtables!AM10,IF(Assms!$F$37=4,LXtables!AZ10,IF(Assms!$F$37=5,LXtables!BM10,LXtables!BZ10)))))</f>
        <v>7.0000000000000007E-2</v>
      </c>
      <c r="AH10">
        <v>7</v>
      </c>
      <c r="AI10" s="62">
        <f>IF(Assms!$F$37=1,LXtables!CC10,IF(Assms!$F$37=2,LXtables!CP10,IF(Assms!$F$37=3,LXtables!DC10,IF(Assms!$F$37=4,LXtables!DP10,IF(Assms!$F$37=5,LXtables!EC10,LXtables!EP10)))))</f>
        <v>0.08</v>
      </c>
      <c r="AJ10" s="62">
        <f>IF(Assms!$F$37=1,LXtables!CD10,IF(Assms!$F$37=2,LXtables!CQ10,IF(Assms!$F$37=3,LXtables!DD10,IF(Assms!$F$37=4,LXtables!DQ10,IF(Assms!$F$37=5,LXtables!ED10,LXtables!EQ10)))))</f>
        <v>0.08</v>
      </c>
      <c r="AK10" s="62">
        <f>IF(Assms!$F$37=1,LXtables!CE10,IF(Assms!$F$37=2,LXtables!CR10,IF(Assms!$F$37=3,LXtables!DE10,IF(Assms!$F$37=4,LXtables!DR10,IF(Assms!$F$37=5,LXtables!EE10,LXtables!ER10)))))</f>
        <v>0.06</v>
      </c>
      <c r="AL10" s="62">
        <f>IF(Assms!$F$37=1,LXtables!CF10,IF(Assms!$F$37=2,LXtables!CS10,IF(Assms!$F$37=3,LXtables!DF10,IF(Assms!$F$37=4,LXtables!DS10,IF(Assms!$F$37=5,LXtables!EF10,LXtables!ES10)))))</f>
        <v>0.05</v>
      </c>
      <c r="AM10" s="62">
        <f>IF(Assms!$F$37=1,LXtables!CG10,IF(Assms!$F$37=2,LXtables!CT10,IF(Assms!$F$37=3,LXtables!DG10,IF(Assms!$F$37=4,LXtables!DT10,IF(Assms!$F$37=5,LXtables!EG10,LXtables!ET10)))))</f>
        <v>0.05</v>
      </c>
      <c r="AN10" s="62">
        <f>IF(Assms!$F$37=1,LXtables!CH10,IF(Assms!$F$37=2,LXtables!CU10,IF(Assms!$F$37=3,LXtables!DH10,IF(Assms!$F$37=4,LXtables!DU10,IF(Assms!$F$37=5,LXtables!EH10,LXtables!EU10)))))</f>
        <v>0.05</v>
      </c>
      <c r="AO10" s="62">
        <f>IF(Assms!$F$37=1,LXtables!CI10,IF(Assms!$F$37=2,LXtables!CV10,IF(Assms!$F$37=3,LXtables!DI10,IF(Assms!$F$37=4,LXtables!DV10,IF(Assms!$F$37=5,LXtables!EI10,LXtables!EV10)))))</f>
        <v>0.05</v>
      </c>
      <c r="AP10" s="62">
        <f>IF(Assms!$F$37=1,LXtables!CJ10,IF(Assms!$F$37=2,LXtables!CW10,IF(Assms!$F$37=3,LXtables!DJ10,IF(Assms!$F$37=4,LXtables!DW10,IF(Assms!$F$37=5,LXtables!EJ10,LXtables!EW10)))))</f>
        <v>0.06</v>
      </c>
      <c r="AQ10" s="62">
        <f>IF(Assms!$F$37=1,LXtables!CK10,IF(Assms!$F$37=2,LXtables!CX10,IF(Assms!$F$37=3,LXtables!DK10,IF(Assms!$F$37=4,LXtables!DX10,IF(Assms!$F$37=5,LXtables!EK10,LXtables!EX10)))))</f>
        <v>0.06</v>
      </c>
      <c r="AR10" s="62">
        <f>IF(Assms!$F$37=1,LXtables!CL10,IF(Assms!$F$37=2,LXtables!CY10,IF(Assms!$F$37=3,LXtables!DL10,IF(Assms!$F$37=4,LXtables!DY10,IF(Assms!$F$37=5,LXtables!EL10,LXtables!EY10)))))</f>
        <v>0.06</v>
      </c>
      <c r="AS10" s="62">
        <f>IF(Assms!$F$37=1,LXtables!CM10,IF(Assms!$F$37=2,LXtables!CZ10,IF(Assms!$F$37=3,LXtables!DM10,IF(Assms!$F$37=4,LXtables!DZ10,IF(Assms!$F$37=5,LXtables!EM10,LXtables!EZ10)))))</f>
        <v>0.06</v>
      </c>
      <c r="AT10" s="62">
        <f>IF(Assms!$F$37=1,LXtables!CN10,IF(Assms!$F$37=2,LXtables!DA10,IF(Assms!$F$37=3,LXtables!DN10,IF(Assms!$F$37=4,LXtables!EA10,IF(Assms!$F$37=5,LXtables!EN10,LXtables!FA10)))))</f>
        <v>7.0000000000000007E-2</v>
      </c>
      <c r="AU10">
        <v>7</v>
      </c>
      <c r="AV10" s="62">
        <f>IF(Assms!$F$37=1,LXtables!FD10,IF(Assms!$F$37=2,LXtables!FQ10,IF(Assms!$F$37=3,LXtables!GD10,IF(Assms!$F$37=4,LXtables!GQ10,IF(Assms!$F$37=5,LXtables!HD10,LXtables!HQ10)))))</f>
        <v>0.09</v>
      </c>
      <c r="AW10" s="62">
        <f>IF(Assms!$F$37=1,LXtables!FE10,IF(Assms!$F$37=2,LXtables!FR10,IF(Assms!$F$37=3,LXtables!GE10,IF(Assms!$F$37=4,LXtables!GR10,IF(Assms!$F$37=5,LXtables!HE10,LXtables!HR10)))))</f>
        <v>0.09</v>
      </c>
      <c r="AX10" s="62">
        <f>IF(Assms!$F$37=1,LXtables!FF10,IF(Assms!$F$37=2,LXtables!FS10,IF(Assms!$F$37=3,LXtables!GF10,IF(Assms!$F$37=4,LXtables!GS10,IF(Assms!$F$37=5,LXtables!HF10,LXtables!HS10)))))</f>
        <v>7.0000000000000007E-2</v>
      </c>
      <c r="AY10" s="62">
        <f>IF(Assms!$F$37=1,LXtables!FG10,IF(Assms!$F$37=2,LXtables!FT10,IF(Assms!$F$37=3,LXtables!GG10,IF(Assms!$F$37=4,LXtables!GT10,IF(Assms!$F$37=5,LXtables!HG10,LXtables!HT10)))))</f>
        <v>0.06</v>
      </c>
      <c r="AZ10" s="62">
        <f>IF(Assms!$F$37=1,LXtables!FH10,IF(Assms!$F$37=2,LXtables!FU10,IF(Assms!$F$37=3,LXtables!GH10,IF(Assms!$F$37=4,LXtables!GU10,IF(Assms!$F$37=5,LXtables!HH10,LXtables!HU10)))))</f>
        <v>0.06</v>
      </c>
      <c r="BA10" s="62">
        <f>IF(Assms!$F$37=1,LXtables!FI10,IF(Assms!$F$37=2,LXtables!FV10,IF(Assms!$F$37=3,LXtables!GI10,IF(Assms!$F$37=4,LXtables!GV10,IF(Assms!$F$37=5,LXtables!HI10,LXtables!HV10)))))</f>
        <v>0.06</v>
      </c>
      <c r="BB10" s="62">
        <f>IF(Assms!$F$37=1,LXtables!FJ10,IF(Assms!$F$37=2,LXtables!FW10,IF(Assms!$F$37=3,LXtables!GJ10,IF(Assms!$F$37=4,LXtables!GW10,IF(Assms!$F$37=5,LXtables!HJ10,LXtables!HW10)))))</f>
        <v>0.06</v>
      </c>
      <c r="BC10" s="62">
        <f>IF(Assms!$F$37=1,LXtables!FK10,IF(Assms!$F$37=2,LXtables!FX10,IF(Assms!$F$37=3,LXtables!GK10,IF(Assms!$F$37=4,LXtables!GX10,IF(Assms!$F$37=5,LXtables!HK10,LXtables!HX10)))))</f>
        <v>0.06</v>
      </c>
      <c r="BD10" s="62">
        <f>IF(Assms!$F$37=1,LXtables!FL10,IF(Assms!$F$37=2,LXtables!FY10,IF(Assms!$F$37=3,LXtables!GL10,IF(Assms!$F$37=4,LXtables!GY10,IF(Assms!$F$37=5,LXtables!HL10,LXtables!HY10)))))</f>
        <v>7.0000000000000007E-2</v>
      </c>
      <c r="BE10" s="62">
        <f>IF(Assms!$F$37=1,LXtables!FM10,IF(Assms!$F$37=2,LXtables!FZ10,IF(Assms!$F$37=3,LXtables!GM10,IF(Assms!$F$37=4,LXtables!GZ10,IF(Assms!$F$37=5,LXtables!HM10,LXtables!HZ10)))))</f>
        <v>7.0000000000000007E-2</v>
      </c>
      <c r="BF10" s="62">
        <f>IF(Assms!$F$37=1,LXtables!FN10,IF(Assms!$F$37=2,LXtables!GA10,IF(Assms!$F$37=3,LXtables!GN10,IF(Assms!$F$37=4,LXtables!HA10,IF(Assms!$F$37=5,LXtables!HN10,LXtables!IA10)))))</f>
        <v>7.0000000000000007E-2</v>
      </c>
      <c r="BG10" s="62">
        <f>IF(Assms!$F$37=1,LXtables!FO10,IF(Assms!$F$37=2,LXtables!GB10,IF(Assms!$F$37=3,LXtables!GO10,IF(Assms!$F$37=4,LXtables!HB10,IF(Assms!$F$37=5,LXtables!HO10,LXtables!IB10)))))</f>
        <v>0.09</v>
      </c>
      <c r="BH10">
        <v>7</v>
      </c>
      <c r="BI10" s="62">
        <f>IF(Assms!$F$37=1,LXtables!IE10,IF(Assms!$F$37=2,LXtables!IR10,IF(Assms!$F$37=3,LXtables!JE10,IF(Assms!$F$37=4,LXtables!JR10,IF(Assms!$F$37=5,LXtables!KE10,LXtables!KR10)))))</f>
        <v>0.12</v>
      </c>
      <c r="BJ10" s="62">
        <f>IF(Assms!$F$37=1,LXtables!IF10,IF(Assms!$F$37=2,LXtables!IS10,IF(Assms!$F$37=3,LXtables!JF10,IF(Assms!$F$37=4,LXtables!JS10,IF(Assms!$F$37=5,LXtables!KF10,LXtables!KS10)))))</f>
        <v>0.11</v>
      </c>
      <c r="BK10" s="62">
        <f>IF(Assms!$F$37=1,LXtables!IG10,IF(Assms!$F$37=2,LXtables!IT10,IF(Assms!$F$37=3,LXtables!JG10,IF(Assms!$F$37=4,LXtables!JT10,IF(Assms!$F$37=5,LXtables!KG10,LXtables!KT10)))))</f>
        <v>0.09</v>
      </c>
      <c r="BL10" s="62">
        <f>IF(Assms!$F$37=1,LXtables!IH10,IF(Assms!$F$37=2,LXtables!IU10,IF(Assms!$F$37=3,LXtables!JH10,IF(Assms!$F$37=4,LXtables!JU10,IF(Assms!$F$37=5,LXtables!KH10,LXtables!KU10)))))</f>
        <v>0.08</v>
      </c>
      <c r="BM10" s="62">
        <f>IF(Assms!$F$37=1,LXtables!II10,IF(Assms!$F$37=2,LXtables!IV10,IF(Assms!$F$37=3,LXtables!JI10,IF(Assms!$F$37=4,LXtables!JV10,IF(Assms!$F$37=5,LXtables!KI10,LXtables!KV10)))))</f>
        <v>7.0000000000000007E-2</v>
      </c>
      <c r="BN10" s="62">
        <f>IF(Assms!$F$37=1,LXtables!IJ10,IF(Assms!$F$37=2,LXtables!IW10,IF(Assms!$F$37=3,LXtables!JJ10,IF(Assms!$F$37=4,LXtables!JW10,IF(Assms!$F$37=5,LXtables!KJ10,LXtables!KW10)))))</f>
        <v>0.08</v>
      </c>
      <c r="BO10" s="62">
        <f>IF(Assms!$F$37=1,LXtables!IK10,IF(Assms!$F$37=2,LXtables!IX10,IF(Assms!$F$37=3,LXtables!JK10,IF(Assms!$F$37=4,LXtables!JX10,IF(Assms!$F$37=5,LXtables!KK10,LXtables!KX10)))))</f>
        <v>0.08</v>
      </c>
      <c r="BP10" s="62">
        <f>IF(Assms!$F$37=1,LXtables!IL10,IF(Assms!$F$37=2,LXtables!IY10,IF(Assms!$F$37=3,LXtables!JL10,IF(Assms!$F$37=4,LXtables!JY10,IF(Assms!$F$37=5,LXtables!KL10,LXtables!KY10)))))</f>
        <v>0.08</v>
      </c>
      <c r="BQ10" s="62">
        <f>IF(Assms!$F$37=1,LXtables!IM10,IF(Assms!$F$37=2,LXtables!IZ10,IF(Assms!$F$37=3,LXtables!JM10,IF(Assms!$F$37=4,LXtables!JZ10,IF(Assms!$F$37=5,LXtables!KM10,LXtables!KZ10)))))</f>
        <v>0.08</v>
      </c>
      <c r="BR10" s="62">
        <f>IF(Assms!$F$37=1,LXtables!IN10,IF(Assms!$F$37=2,LXtables!JA10,IF(Assms!$F$37=3,LXtables!JN10,IF(Assms!$F$37=4,LXtables!KA10,IF(Assms!$F$37=5,LXtables!KN10,LXtables!LA10)))))</f>
        <v>0.08</v>
      </c>
      <c r="BS10" s="62">
        <f>IF(Assms!$F$37=1,LXtables!IO10,IF(Assms!$F$37=2,LXtables!JB10,IF(Assms!$F$37=3,LXtables!JO10,IF(Assms!$F$37=4,LXtables!KB10,IF(Assms!$F$37=5,LXtables!KO10,LXtables!LB10)))))</f>
        <v>0.09</v>
      </c>
      <c r="BT10" s="62">
        <f>IF(Assms!$F$37=1,LXtables!IP10,IF(Assms!$F$37=2,LXtables!JC10,IF(Assms!$F$37=3,LXtables!JP10,IF(Assms!$F$37=4,LXtables!KC10,IF(Assms!$F$37=5,LXtables!KP10,LXtables!LC10)))))</f>
        <v>0.11</v>
      </c>
    </row>
    <row r="11" spans="1:72">
      <c r="A11" s="201">
        <v>8</v>
      </c>
      <c r="B11" s="62">
        <f>IF(Assms!$C$33&lt;20,$I11,IF(Assms!$C$33&gt;75,$T11,HLOOKUP(Assms!$C$33,$I$3:$T$15,$H11+1)))</f>
        <v>7.0000000000000007E-2</v>
      </c>
      <c r="C11" s="62">
        <f>IF(Assms!$C$33&lt;20,$I25,IF(Assms!$C$33&gt;75,$T25,HLOOKUP(Assms!$C$33,$I$17:$T$34,$H25+1)))</f>
        <v>0.05</v>
      </c>
      <c r="D11" s="62">
        <f>IF(Assms!$C$33&lt;20,$I44,IF(Assms!$C$33&gt;75,$T44,HLOOKUP(Assms!$C$33,$I$36:$T$58,$H44+1)))</f>
        <v>0.04</v>
      </c>
      <c r="E11" s="62">
        <f>IF(Assms!$C$33&lt;20,$I68,IF(Assms!$C$33&gt;75,$T68,HLOOKUP(Assms!$C$33,$I$60:$T$87,$H68+1)))</f>
        <v>0.03</v>
      </c>
      <c r="F11" s="62">
        <f>IF(Assms!$C$33&lt;20,$I97,IF(Assms!$C$33&gt;75,$T97,HLOOKUP(Assms!$C$33,$I$89:$T$119,$H97+1)))</f>
        <v>0.03</v>
      </c>
      <c r="G11" s="62">
        <f>HLOOKUP(Assms!$C$34,$A$3:$F$41,A11+1)</f>
        <v>0.03</v>
      </c>
      <c r="H11" s="201">
        <v>8</v>
      </c>
      <c r="I11" s="62">
        <f>IF(Assms!$C$36=1,V11,IF(Assms!$C$36=2,AI11,IF(Assms!$C$36=3,AV11,BI11)))</f>
        <v>7.0000000000000007E-2</v>
      </c>
      <c r="J11" s="62">
        <f>IF(Assms!$C$36=1,W11,IF(Assms!$C$36=2,AJ11,IF(Assms!$C$36=3,AW11,BJ11)))</f>
        <v>7.0000000000000007E-2</v>
      </c>
      <c r="K11" s="62">
        <f>IF(Assms!$C$36=1,X11,IF(Assms!$C$36=2,AK11,IF(Assms!$C$36=3,AX11,BK11)))</f>
        <v>0.05</v>
      </c>
      <c r="L11" s="62">
        <f>IF(Assms!$C$36=1,Y11,IF(Assms!$C$36=2,AL11,IF(Assms!$C$36=3,AY11,BL11)))</f>
        <v>0.05</v>
      </c>
      <c r="M11" s="62">
        <f>IF(Assms!$C$36=1,Z11,IF(Assms!$C$36=2,AM11,IF(Assms!$C$36=3,AZ11,BM11)))</f>
        <v>0.04</v>
      </c>
      <c r="N11" s="62">
        <f>IF(Assms!$C$36=1,AA11,IF(Assms!$C$36=2,AN11,IF(Assms!$C$36=3,BA11,BN11)))</f>
        <v>0.05</v>
      </c>
      <c r="O11" s="62">
        <f>IF(Assms!$C$36=1,AB11,IF(Assms!$C$36=2,AO11,IF(Assms!$C$36=3,BB11,BO11)))</f>
        <v>0.05</v>
      </c>
      <c r="P11" s="62">
        <f>IF(Assms!$C$36=1,AC11,IF(Assms!$C$36=2,AP11,IF(Assms!$C$36=3,BC11,BP11)))</f>
        <v>0.05</v>
      </c>
      <c r="Q11" s="62">
        <f>IF(Assms!$C$36=1,AD11,IF(Assms!$C$36=2,AQ11,IF(Assms!$C$36=3,BD11,BQ11)))</f>
        <v>0.05</v>
      </c>
      <c r="R11" s="62">
        <f>IF(Assms!$C$36=1,AE11,IF(Assms!$C$36=2,AR11,IF(Assms!$C$36=3,BE11,BR11)))</f>
        <v>0.05</v>
      </c>
      <c r="S11" s="62">
        <f>IF(Assms!$C$36=1,AF11,IF(Assms!$C$36=2,AS11,IF(Assms!$C$36=3,BF11,BS11)))</f>
        <v>0.05</v>
      </c>
      <c r="T11" s="62">
        <f>IF(Assms!$C$36=1,AG11,IF(Assms!$C$36=2,AT11,IF(Assms!$C$36=3,BG11,BT11)))</f>
        <v>7.0000000000000007E-2</v>
      </c>
      <c r="U11" s="201">
        <v>8</v>
      </c>
      <c r="V11" s="62">
        <f>IF(Assms!$F$37=1,LXtables!B11,IF(Assms!$F$37=2,LXtables!O11,IF(Assms!$F$37=3,LXtables!AB11,IF(Assms!$F$37=4,LXtables!AO11,IF(Assms!$F$37=5,LXtables!BB11,LXtables!BO11)))))</f>
        <v>7.0000000000000007E-2</v>
      </c>
      <c r="W11" s="62">
        <f>IF(Assms!$F$37=1,LXtables!C11,IF(Assms!$F$37=2,LXtables!P11,IF(Assms!$F$37=3,LXtables!AC11,IF(Assms!$F$37=4,LXtables!AP11,IF(Assms!$F$37=5,LXtables!BC11,LXtables!BP11)))))</f>
        <v>7.0000000000000007E-2</v>
      </c>
      <c r="X11" s="62">
        <f>IF(Assms!$F$37=1,LXtables!D11,IF(Assms!$F$37=2,LXtables!Q11,IF(Assms!$F$37=3,LXtables!AD11,IF(Assms!$F$37=4,LXtables!AQ11,IF(Assms!$F$37=5,LXtables!BD11,LXtables!BQ11)))))</f>
        <v>0.05</v>
      </c>
      <c r="Y11" s="62">
        <f>IF(Assms!$F$37=1,LXtables!E11,IF(Assms!$F$37=2,LXtables!R11,IF(Assms!$F$37=3,LXtables!AE11,IF(Assms!$F$37=4,LXtables!AR11,IF(Assms!$F$37=5,LXtables!BE11,LXtables!BR11)))))</f>
        <v>0.05</v>
      </c>
      <c r="Z11" s="62">
        <f>IF(Assms!$F$37=1,LXtables!F11,IF(Assms!$F$37=2,LXtables!S11,IF(Assms!$F$37=3,LXtables!AF11,IF(Assms!$F$37=4,LXtables!AS11,IF(Assms!$F$37=5,LXtables!BF11,LXtables!BS11)))))</f>
        <v>0.04</v>
      </c>
      <c r="AA11" s="62">
        <f>IF(Assms!$F$37=1,LXtables!G11,IF(Assms!$F$37=2,LXtables!T11,IF(Assms!$F$37=3,LXtables!AG11,IF(Assms!$F$37=4,LXtables!AT11,IF(Assms!$F$37=5,LXtables!BG11,LXtables!BT11)))))</f>
        <v>0.05</v>
      </c>
      <c r="AB11" s="62">
        <f>IF(Assms!$F$37=1,LXtables!H11,IF(Assms!$F$37=2,LXtables!U11,IF(Assms!$F$37=3,LXtables!AH11,IF(Assms!$F$37=4,LXtables!AU11,IF(Assms!$F$37=5,LXtables!BH11,LXtables!BU11)))))</f>
        <v>0.05</v>
      </c>
      <c r="AC11" s="62">
        <f>IF(Assms!$F$37=1,LXtables!I11,IF(Assms!$F$37=2,LXtables!V11,IF(Assms!$F$37=3,LXtables!AI11,IF(Assms!$F$37=4,LXtables!AV11,IF(Assms!$F$37=5,LXtables!BI11,LXtables!BV11)))))</f>
        <v>0.05</v>
      </c>
      <c r="AD11" s="62">
        <f>IF(Assms!$F$37=1,LXtables!J11,IF(Assms!$F$37=2,LXtables!W11,IF(Assms!$F$37=3,LXtables!AJ11,IF(Assms!$F$37=4,LXtables!AW11,IF(Assms!$F$37=5,LXtables!BJ11,LXtables!BW11)))))</f>
        <v>0.05</v>
      </c>
      <c r="AE11" s="62">
        <f>IF(Assms!$F$37=1,LXtables!K11,IF(Assms!$F$37=2,LXtables!X11,IF(Assms!$F$37=3,LXtables!AK11,IF(Assms!$F$37=4,LXtables!AX11,IF(Assms!$F$37=5,LXtables!BK11,LXtables!BX11)))))</f>
        <v>0.05</v>
      </c>
      <c r="AF11" s="62">
        <f>IF(Assms!$F$37=1,LXtables!L11,IF(Assms!$F$37=2,LXtables!Y11,IF(Assms!$F$37=3,LXtables!AL11,IF(Assms!$F$37=4,LXtables!AY11,IF(Assms!$F$37=5,LXtables!BL11,LXtables!BY11)))))</f>
        <v>0.05</v>
      </c>
      <c r="AG11" s="62">
        <f>IF(Assms!$F$37=1,LXtables!M11,IF(Assms!$F$37=2,LXtables!Z11,IF(Assms!$F$37=3,LXtables!AM11,IF(Assms!$F$37=4,LXtables!AZ11,IF(Assms!$F$37=5,LXtables!BM11,LXtables!BZ11)))))</f>
        <v>7.0000000000000007E-2</v>
      </c>
      <c r="AH11">
        <v>8</v>
      </c>
      <c r="AI11" s="62">
        <f>IF(Assms!$F$37=1,LXtables!CC11,IF(Assms!$F$37=2,LXtables!CP11,IF(Assms!$F$37=3,LXtables!DC11,IF(Assms!$F$37=4,LXtables!DP11,IF(Assms!$F$37=5,LXtables!EC11,LXtables!EP11)))))</f>
        <v>0.08</v>
      </c>
      <c r="AJ11" s="62">
        <f>IF(Assms!$F$37=1,LXtables!CD11,IF(Assms!$F$37=2,LXtables!CQ11,IF(Assms!$F$37=3,LXtables!DD11,IF(Assms!$F$37=4,LXtables!DQ11,IF(Assms!$F$37=5,LXtables!ED11,LXtables!EQ11)))))</f>
        <v>7.0000000000000007E-2</v>
      </c>
      <c r="AK11" s="62">
        <f>IF(Assms!$F$37=1,LXtables!CE11,IF(Assms!$F$37=2,LXtables!CR11,IF(Assms!$F$37=3,LXtables!DE11,IF(Assms!$F$37=4,LXtables!DR11,IF(Assms!$F$37=5,LXtables!EE11,LXtables!ER11)))))</f>
        <v>0.06</v>
      </c>
      <c r="AL11" s="62">
        <f>IF(Assms!$F$37=1,LXtables!CF11,IF(Assms!$F$37=2,LXtables!CS11,IF(Assms!$F$37=3,LXtables!DF11,IF(Assms!$F$37=4,LXtables!DS11,IF(Assms!$F$37=5,LXtables!EF11,LXtables!ES11)))))</f>
        <v>0.05</v>
      </c>
      <c r="AM11" s="62">
        <f>IF(Assms!$F$37=1,LXtables!CG11,IF(Assms!$F$37=2,LXtables!CT11,IF(Assms!$F$37=3,LXtables!DG11,IF(Assms!$F$37=4,LXtables!DT11,IF(Assms!$F$37=5,LXtables!EG11,LXtables!ET11)))))</f>
        <v>0.05</v>
      </c>
      <c r="AN11" s="62">
        <f>IF(Assms!$F$37=1,LXtables!CH11,IF(Assms!$F$37=2,LXtables!CU11,IF(Assms!$F$37=3,LXtables!DH11,IF(Assms!$F$37=4,LXtables!DU11,IF(Assms!$F$37=5,LXtables!EH11,LXtables!EU11)))))</f>
        <v>0.05</v>
      </c>
      <c r="AO11" s="62">
        <f>IF(Assms!$F$37=1,LXtables!CI11,IF(Assms!$F$37=2,LXtables!CV11,IF(Assms!$F$37=3,LXtables!DI11,IF(Assms!$F$37=4,LXtables!DV11,IF(Assms!$F$37=5,LXtables!EI11,LXtables!EV11)))))</f>
        <v>0.05</v>
      </c>
      <c r="AP11" s="62">
        <f>IF(Assms!$F$37=1,LXtables!CJ11,IF(Assms!$F$37=2,LXtables!CW11,IF(Assms!$F$37=3,LXtables!DJ11,IF(Assms!$F$37=4,LXtables!DW11,IF(Assms!$F$37=5,LXtables!EJ11,LXtables!EW11)))))</f>
        <v>0.06</v>
      </c>
      <c r="AQ11" s="62">
        <f>IF(Assms!$F$37=1,LXtables!CK11,IF(Assms!$F$37=2,LXtables!CX11,IF(Assms!$F$37=3,LXtables!DK11,IF(Assms!$F$37=4,LXtables!DX11,IF(Assms!$F$37=5,LXtables!EK11,LXtables!EX11)))))</f>
        <v>0.06</v>
      </c>
      <c r="AR11" s="62">
        <f>IF(Assms!$F$37=1,LXtables!CL11,IF(Assms!$F$37=2,LXtables!CY11,IF(Assms!$F$37=3,LXtables!DL11,IF(Assms!$F$37=4,LXtables!DY11,IF(Assms!$F$37=5,LXtables!EL11,LXtables!EY11)))))</f>
        <v>0.06</v>
      </c>
      <c r="AS11" s="62">
        <f>IF(Assms!$F$37=1,LXtables!CM11,IF(Assms!$F$37=2,LXtables!CZ11,IF(Assms!$F$37=3,LXtables!DM11,IF(Assms!$F$37=4,LXtables!DZ11,IF(Assms!$F$37=5,LXtables!EM11,LXtables!EZ11)))))</f>
        <v>0.06</v>
      </c>
      <c r="AT11" s="62">
        <f>IF(Assms!$F$37=1,LXtables!CN11,IF(Assms!$F$37=2,LXtables!DA11,IF(Assms!$F$37=3,LXtables!DN11,IF(Assms!$F$37=4,LXtables!EA11,IF(Assms!$F$37=5,LXtables!EN11,LXtables!FA11)))))</f>
        <v>7.0000000000000007E-2</v>
      </c>
      <c r="AU11">
        <v>8</v>
      </c>
      <c r="AV11" s="62">
        <f>IF(Assms!$F$37=1,LXtables!FD11,IF(Assms!$F$37=2,LXtables!FQ11,IF(Assms!$F$37=3,LXtables!GD11,IF(Assms!$F$37=4,LXtables!GQ11,IF(Assms!$F$37=5,LXtables!HD11,LXtables!HQ11)))))</f>
        <v>0.09</v>
      </c>
      <c r="AW11" s="62">
        <f>IF(Assms!$F$37=1,LXtables!FE11,IF(Assms!$F$37=2,LXtables!FR11,IF(Assms!$F$37=3,LXtables!GE11,IF(Assms!$F$37=4,LXtables!GR11,IF(Assms!$F$37=5,LXtables!HE11,LXtables!HR11)))))</f>
        <v>0.08</v>
      </c>
      <c r="AX11" s="62">
        <f>IF(Assms!$F$37=1,LXtables!FF11,IF(Assms!$F$37=2,LXtables!FS11,IF(Assms!$F$37=3,LXtables!GF11,IF(Assms!$F$37=4,LXtables!GS11,IF(Assms!$F$37=5,LXtables!HF11,LXtables!HS11)))))</f>
        <v>7.0000000000000007E-2</v>
      </c>
      <c r="AY11" s="62">
        <f>IF(Assms!$F$37=1,LXtables!FG11,IF(Assms!$F$37=2,LXtables!FT11,IF(Assms!$F$37=3,LXtables!GG11,IF(Assms!$F$37=4,LXtables!GT11,IF(Assms!$F$37=5,LXtables!HG11,LXtables!HT11)))))</f>
        <v>0.06</v>
      </c>
      <c r="AZ11" s="62">
        <f>IF(Assms!$F$37=1,LXtables!FH11,IF(Assms!$F$37=2,LXtables!FU11,IF(Assms!$F$37=3,LXtables!GH11,IF(Assms!$F$37=4,LXtables!GU11,IF(Assms!$F$37=5,LXtables!HH11,LXtables!HU11)))))</f>
        <v>0.06</v>
      </c>
      <c r="BA11" s="62">
        <f>IF(Assms!$F$37=1,LXtables!FI11,IF(Assms!$F$37=2,LXtables!FV11,IF(Assms!$F$37=3,LXtables!GI11,IF(Assms!$F$37=4,LXtables!GV11,IF(Assms!$F$37=5,LXtables!HI11,LXtables!HV11)))))</f>
        <v>0.06</v>
      </c>
      <c r="BB11" s="62">
        <f>IF(Assms!$F$37=1,LXtables!FJ11,IF(Assms!$F$37=2,LXtables!FW11,IF(Assms!$F$37=3,LXtables!GJ11,IF(Assms!$F$37=4,LXtables!GW11,IF(Assms!$F$37=5,LXtables!HJ11,LXtables!HW11)))))</f>
        <v>0.06</v>
      </c>
      <c r="BC11" s="62">
        <f>IF(Assms!$F$37=1,LXtables!FK11,IF(Assms!$F$37=2,LXtables!FX11,IF(Assms!$F$37=3,LXtables!GK11,IF(Assms!$F$37=4,LXtables!GX11,IF(Assms!$F$37=5,LXtables!HK11,LXtables!HX11)))))</f>
        <v>0.06</v>
      </c>
      <c r="BD11" s="62">
        <f>IF(Assms!$F$37=1,LXtables!FL11,IF(Assms!$F$37=2,LXtables!FY11,IF(Assms!$F$37=3,LXtables!GL11,IF(Assms!$F$37=4,LXtables!GY11,IF(Assms!$F$37=5,LXtables!HL11,LXtables!HY11)))))</f>
        <v>0.06</v>
      </c>
      <c r="BE11" s="62">
        <f>IF(Assms!$F$37=1,LXtables!FM11,IF(Assms!$F$37=2,LXtables!FZ11,IF(Assms!$F$37=3,LXtables!GM11,IF(Assms!$F$37=4,LXtables!GZ11,IF(Assms!$F$37=5,LXtables!HM11,LXtables!HZ11)))))</f>
        <v>0.06</v>
      </c>
      <c r="BF11" s="62">
        <f>IF(Assms!$F$37=1,LXtables!FN11,IF(Assms!$F$37=2,LXtables!GA11,IF(Assms!$F$37=3,LXtables!GN11,IF(Assms!$F$37=4,LXtables!HA11,IF(Assms!$F$37=5,LXtables!HN11,LXtables!IA11)))))</f>
        <v>7.0000000000000007E-2</v>
      </c>
      <c r="BG11" s="62">
        <f>IF(Assms!$F$37=1,LXtables!FO11,IF(Assms!$F$37=2,LXtables!GB11,IF(Assms!$F$37=3,LXtables!GO11,IF(Assms!$F$37=4,LXtables!HB11,IF(Assms!$F$37=5,LXtables!HO11,LXtables!IB11)))))</f>
        <v>0.08</v>
      </c>
      <c r="BH11">
        <v>8</v>
      </c>
      <c r="BI11" s="62">
        <f>IF(Assms!$F$37=1,LXtables!IE11,IF(Assms!$F$37=2,LXtables!IR11,IF(Assms!$F$37=3,LXtables!JE11,IF(Assms!$F$37=4,LXtables!JR11,IF(Assms!$F$37=5,LXtables!KE11,LXtables!KR11)))))</f>
        <v>0.11</v>
      </c>
      <c r="BJ11" s="62">
        <f>IF(Assms!$F$37=1,LXtables!IF11,IF(Assms!$F$37=2,LXtables!IS11,IF(Assms!$F$37=3,LXtables!JF11,IF(Assms!$F$37=4,LXtables!JS11,IF(Assms!$F$37=5,LXtables!KF11,LXtables!KS11)))))</f>
        <v>0.1</v>
      </c>
      <c r="BK11" s="62">
        <f>IF(Assms!$F$37=1,LXtables!IG11,IF(Assms!$F$37=2,LXtables!IT11,IF(Assms!$F$37=3,LXtables!JG11,IF(Assms!$F$37=4,LXtables!JT11,IF(Assms!$F$37=5,LXtables!KG11,LXtables!KT11)))))</f>
        <v>0.08</v>
      </c>
      <c r="BL11" s="62">
        <f>IF(Assms!$F$37=1,LXtables!IH11,IF(Assms!$F$37=2,LXtables!IU11,IF(Assms!$F$37=3,LXtables!JH11,IF(Assms!$F$37=4,LXtables!JU11,IF(Assms!$F$37=5,LXtables!KH11,LXtables!KU11)))))</f>
        <v>7.0000000000000007E-2</v>
      </c>
      <c r="BM11" s="62">
        <f>IF(Assms!$F$37=1,LXtables!II11,IF(Assms!$F$37=2,LXtables!IV11,IF(Assms!$F$37=3,LXtables!JI11,IF(Assms!$F$37=4,LXtables!JV11,IF(Assms!$F$37=5,LXtables!KI11,LXtables!KV11)))))</f>
        <v>7.0000000000000007E-2</v>
      </c>
      <c r="BN11" s="62">
        <f>IF(Assms!$F$37=1,LXtables!IJ11,IF(Assms!$F$37=2,LXtables!IW11,IF(Assms!$F$37=3,LXtables!JJ11,IF(Assms!$F$37=4,LXtables!JW11,IF(Assms!$F$37=5,LXtables!KJ11,LXtables!KW11)))))</f>
        <v>7.0000000000000007E-2</v>
      </c>
      <c r="BO11" s="62">
        <f>IF(Assms!$F$37=1,LXtables!IK11,IF(Assms!$F$37=2,LXtables!IX11,IF(Assms!$F$37=3,LXtables!JK11,IF(Assms!$F$37=4,LXtables!JX11,IF(Assms!$F$37=5,LXtables!KK11,LXtables!KX11)))))</f>
        <v>0.08</v>
      </c>
      <c r="BP11" s="62">
        <f>IF(Assms!$F$37=1,LXtables!IL11,IF(Assms!$F$37=2,LXtables!IY11,IF(Assms!$F$37=3,LXtables!JL11,IF(Assms!$F$37=4,LXtables!JY11,IF(Assms!$F$37=5,LXtables!KL11,LXtables!KY11)))))</f>
        <v>0.08</v>
      </c>
      <c r="BQ11" s="62">
        <f>IF(Assms!$F$37=1,LXtables!IM11,IF(Assms!$F$37=2,LXtables!IZ11,IF(Assms!$F$37=3,LXtables!JM11,IF(Assms!$F$37=4,LXtables!JZ11,IF(Assms!$F$37=5,LXtables!KM11,LXtables!KZ11)))))</f>
        <v>0.08</v>
      </c>
      <c r="BR11" s="62">
        <f>IF(Assms!$F$37=1,LXtables!IN11,IF(Assms!$F$37=2,LXtables!JA11,IF(Assms!$F$37=3,LXtables!JN11,IF(Assms!$F$37=4,LXtables!KA11,IF(Assms!$F$37=5,LXtables!KN11,LXtables!LA11)))))</f>
        <v>0.08</v>
      </c>
      <c r="BS11" s="62">
        <f>IF(Assms!$F$37=1,LXtables!IO11,IF(Assms!$F$37=2,LXtables!JB11,IF(Assms!$F$37=3,LXtables!JO11,IF(Assms!$F$37=4,LXtables!KB11,IF(Assms!$F$37=5,LXtables!KO11,LXtables!LB11)))))</f>
        <v>0.09</v>
      </c>
      <c r="BT11" s="62">
        <f>IF(Assms!$F$37=1,LXtables!IP11,IF(Assms!$F$37=2,LXtables!JC11,IF(Assms!$F$37=3,LXtables!JP11,IF(Assms!$F$37=4,LXtables!KC11,IF(Assms!$F$37=5,LXtables!KP11,LXtables!LC11)))))</f>
        <v>0.1</v>
      </c>
    </row>
    <row r="12" spans="1:72">
      <c r="A12" s="201">
        <v>9</v>
      </c>
      <c r="B12" s="62">
        <f>IF(Assms!$C$33&lt;20,$I12,IF(Assms!$C$33&gt;75,$T12,HLOOKUP(Assms!$C$33,$I$3:$T$15,$H12+1)))</f>
        <v>0.08</v>
      </c>
      <c r="C12" s="62">
        <f>IF(Assms!$C$33&lt;20,$I26,IF(Assms!$C$33&gt;75,$T26,HLOOKUP(Assms!$C$33,$I$17:$T$34,$H26+1)))</f>
        <v>0.04</v>
      </c>
      <c r="D12" s="62">
        <f>IF(Assms!$C$33&lt;20,$I45,IF(Assms!$C$33&gt;75,$T45,HLOOKUP(Assms!$C$33,$I$36:$T$58,$H45+1)))</f>
        <v>0.04</v>
      </c>
      <c r="E12" s="62">
        <f>IF(Assms!$C$33&lt;20,$I69,IF(Assms!$C$33&gt;75,$T69,HLOOKUP(Assms!$C$33,$I$60:$T$87,$H69+1)))</f>
        <v>0.03</v>
      </c>
      <c r="F12" s="62">
        <f>IF(Assms!$C$33&lt;20,$I98,IF(Assms!$C$33&gt;75,$T98,HLOOKUP(Assms!$C$33,$I$89:$T$119,$H98+1)))</f>
        <v>0.03</v>
      </c>
      <c r="G12" s="62">
        <f>HLOOKUP(Assms!$C$34,$A$3:$F$41,A12+1)</f>
        <v>0.03</v>
      </c>
      <c r="H12" s="201">
        <v>9</v>
      </c>
      <c r="I12" s="62">
        <f>IF(Assms!$C$36=1,V12,IF(Assms!$C$36=2,AI12,IF(Assms!$C$36=3,AV12,BI12)))</f>
        <v>0.08</v>
      </c>
      <c r="J12" s="62">
        <f>IF(Assms!$C$36=1,W12,IF(Assms!$C$36=2,AJ12,IF(Assms!$C$36=3,AW12,BJ12)))</f>
        <v>0.08</v>
      </c>
      <c r="K12" s="62">
        <f>IF(Assms!$C$36=1,X12,IF(Assms!$C$36=2,AK12,IF(Assms!$C$36=3,AX12,BK12)))</f>
        <v>0.06</v>
      </c>
      <c r="L12" s="62">
        <f>IF(Assms!$C$36=1,Y12,IF(Assms!$C$36=2,AL12,IF(Assms!$C$36=3,AY12,BL12)))</f>
        <v>0.05</v>
      </c>
      <c r="M12" s="62">
        <f>IF(Assms!$C$36=1,Z12,IF(Assms!$C$36=2,AM12,IF(Assms!$C$36=3,AZ12,BM12)))</f>
        <v>0.05</v>
      </c>
      <c r="N12" s="62">
        <f>IF(Assms!$C$36=1,AA12,IF(Assms!$C$36=2,AN12,IF(Assms!$C$36=3,BA12,BN12)))</f>
        <v>0.05</v>
      </c>
      <c r="O12" s="62">
        <f>IF(Assms!$C$36=1,AB12,IF(Assms!$C$36=2,AO12,IF(Assms!$C$36=3,BB12,BO12)))</f>
        <v>0.06</v>
      </c>
      <c r="P12" s="62">
        <f>IF(Assms!$C$36=1,AC12,IF(Assms!$C$36=2,AP12,IF(Assms!$C$36=3,BC12,BP12)))</f>
        <v>0.06</v>
      </c>
      <c r="Q12" s="62">
        <f>IF(Assms!$C$36=1,AD12,IF(Assms!$C$36=2,AQ12,IF(Assms!$C$36=3,BD12,BQ12)))</f>
        <v>0.06</v>
      </c>
      <c r="R12" s="62">
        <f>IF(Assms!$C$36=1,AE12,IF(Assms!$C$36=2,AR12,IF(Assms!$C$36=3,BE12,BR12)))</f>
        <v>0.06</v>
      </c>
      <c r="S12" s="62">
        <f>IF(Assms!$C$36=1,AF12,IF(Assms!$C$36=2,AS12,IF(Assms!$C$36=3,BF12,BS12)))</f>
        <v>7.0000000000000007E-2</v>
      </c>
      <c r="T12" s="62">
        <f>IF(Assms!$C$36=1,AG12,IF(Assms!$C$36=2,AT12,IF(Assms!$C$36=3,BG12,BT12)))</f>
        <v>0.08</v>
      </c>
      <c r="U12" s="201">
        <v>9</v>
      </c>
      <c r="V12" s="62">
        <f>IF(Assms!$F$37=1,LXtables!B12,IF(Assms!$F$37=2,LXtables!O12,IF(Assms!$F$37=3,LXtables!AB12,IF(Assms!$F$37=4,LXtables!AO12,IF(Assms!$F$37=5,LXtables!BB12,LXtables!BO12)))))</f>
        <v>0.08</v>
      </c>
      <c r="W12" s="62">
        <f>IF(Assms!$F$37=1,LXtables!C12,IF(Assms!$F$37=2,LXtables!P12,IF(Assms!$F$37=3,LXtables!AC12,IF(Assms!$F$37=4,LXtables!AP12,IF(Assms!$F$37=5,LXtables!BC12,LXtables!BP12)))))</f>
        <v>0.08</v>
      </c>
      <c r="X12" s="62">
        <f>IF(Assms!$F$37=1,LXtables!D12,IF(Assms!$F$37=2,LXtables!Q12,IF(Assms!$F$37=3,LXtables!AD12,IF(Assms!$F$37=4,LXtables!AQ12,IF(Assms!$F$37=5,LXtables!BD12,LXtables!BQ12)))))</f>
        <v>0.06</v>
      </c>
      <c r="Y12" s="62">
        <f>IF(Assms!$F$37=1,LXtables!E12,IF(Assms!$F$37=2,LXtables!R12,IF(Assms!$F$37=3,LXtables!AE12,IF(Assms!$F$37=4,LXtables!AR12,IF(Assms!$F$37=5,LXtables!BE12,LXtables!BR12)))))</f>
        <v>0.05</v>
      </c>
      <c r="Z12" s="62">
        <f>IF(Assms!$F$37=1,LXtables!F12,IF(Assms!$F$37=2,LXtables!S12,IF(Assms!$F$37=3,LXtables!AF12,IF(Assms!$F$37=4,LXtables!AS12,IF(Assms!$F$37=5,LXtables!BF12,LXtables!BS12)))))</f>
        <v>0.05</v>
      </c>
      <c r="AA12" s="62">
        <f>IF(Assms!$F$37=1,LXtables!G12,IF(Assms!$F$37=2,LXtables!T12,IF(Assms!$F$37=3,LXtables!AG12,IF(Assms!$F$37=4,LXtables!AT12,IF(Assms!$F$37=5,LXtables!BG12,LXtables!BT12)))))</f>
        <v>0.05</v>
      </c>
      <c r="AB12" s="62">
        <f>IF(Assms!$F$37=1,LXtables!H12,IF(Assms!$F$37=2,LXtables!U12,IF(Assms!$F$37=3,LXtables!AH12,IF(Assms!$F$37=4,LXtables!AU12,IF(Assms!$F$37=5,LXtables!BH12,LXtables!BU12)))))</f>
        <v>0.06</v>
      </c>
      <c r="AC12" s="62">
        <f>IF(Assms!$F$37=1,LXtables!I12,IF(Assms!$F$37=2,LXtables!V12,IF(Assms!$F$37=3,LXtables!AI12,IF(Assms!$F$37=4,LXtables!AV12,IF(Assms!$F$37=5,LXtables!BI12,LXtables!BV12)))))</f>
        <v>0.06</v>
      </c>
      <c r="AD12" s="62">
        <f>IF(Assms!$F$37=1,LXtables!J12,IF(Assms!$F$37=2,LXtables!W12,IF(Assms!$F$37=3,LXtables!AJ12,IF(Assms!$F$37=4,LXtables!AW12,IF(Assms!$F$37=5,LXtables!BJ12,LXtables!BW12)))))</f>
        <v>0.06</v>
      </c>
      <c r="AE12" s="62">
        <f>IF(Assms!$F$37=1,LXtables!K12,IF(Assms!$F$37=2,LXtables!X12,IF(Assms!$F$37=3,LXtables!AK12,IF(Assms!$F$37=4,LXtables!AX12,IF(Assms!$F$37=5,LXtables!BK12,LXtables!BX12)))))</f>
        <v>0.06</v>
      </c>
      <c r="AF12" s="62">
        <f>IF(Assms!$F$37=1,LXtables!L12,IF(Assms!$F$37=2,LXtables!Y12,IF(Assms!$F$37=3,LXtables!AL12,IF(Assms!$F$37=4,LXtables!AY12,IF(Assms!$F$37=5,LXtables!BL12,LXtables!BY12)))))</f>
        <v>7.0000000000000007E-2</v>
      </c>
      <c r="AG12" s="62">
        <f>IF(Assms!$F$37=1,LXtables!M12,IF(Assms!$F$37=2,LXtables!Z12,IF(Assms!$F$37=3,LXtables!AM12,IF(Assms!$F$37=4,LXtables!AZ12,IF(Assms!$F$37=5,LXtables!BM12,LXtables!BZ12)))))</f>
        <v>0.08</v>
      </c>
      <c r="AH12">
        <v>9</v>
      </c>
      <c r="AI12" s="62">
        <f>IF(Assms!$F$37=1,LXtables!CC12,IF(Assms!$F$37=2,LXtables!CP12,IF(Assms!$F$37=3,LXtables!DC12,IF(Assms!$F$37=4,LXtables!DP12,IF(Assms!$F$37=5,LXtables!EC12,LXtables!EP12)))))</f>
        <v>0.09</v>
      </c>
      <c r="AJ12" s="62">
        <f>IF(Assms!$F$37=1,LXtables!CD12,IF(Assms!$F$37=2,LXtables!CQ12,IF(Assms!$F$37=3,LXtables!DD12,IF(Assms!$F$37=4,LXtables!DQ12,IF(Assms!$F$37=5,LXtables!ED12,LXtables!EQ12)))))</f>
        <v>0.09</v>
      </c>
      <c r="AK12" s="62">
        <f>IF(Assms!$F$37=1,LXtables!CE12,IF(Assms!$F$37=2,LXtables!CR12,IF(Assms!$F$37=3,LXtables!DE12,IF(Assms!$F$37=4,LXtables!DR12,IF(Assms!$F$37=5,LXtables!EE12,LXtables!ER12)))))</f>
        <v>7.0000000000000007E-2</v>
      </c>
      <c r="AL12" s="62">
        <f>IF(Assms!$F$37=1,LXtables!CF12,IF(Assms!$F$37=2,LXtables!CS12,IF(Assms!$F$37=3,LXtables!DF12,IF(Assms!$F$37=4,LXtables!DS12,IF(Assms!$F$37=5,LXtables!EF12,LXtables!ES12)))))</f>
        <v>0.06</v>
      </c>
      <c r="AM12" s="62">
        <f>IF(Assms!$F$37=1,LXtables!CG12,IF(Assms!$F$37=2,LXtables!CT12,IF(Assms!$F$37=3,LXtables!DG12,IF(Assms!$F$37=4,LXtables!DT12,IF(Assms!$F$37=5,LXtables!EG12,LXtables!ET12)))))</f>
        <v>0.06</v>
      </c>
      <c r="AN12" s="62">
        <f>IF(Assms!$F$37=1,LXtables!CH12,IF(Assms!$F$37=2,LXtables!CU12,IF(Assms!$F$37=3,LXtables!DH12,IF(Assms!$F$37=4,LXtables!DU12,IF(Assms!$F$37=5,LXtables!EH12,LXtables!EU12)))))</f>
        <v>0.06</v>
      </c>
      <c r="AO12" s="62">
        <f>IF(Assms!$F$37=1,LXtables!CI12,IF(Assms!$F$37=2,LXtables!CV12,IF(Assms!$F$37=3,LXtables!DI12,IF(Assms!$F$37=4,LXtables!DV12,IF(Assms!$F$37=5,LXtables!EI12,LXtables!EV12)))))</f>
        <v>0.06</v>
      </c>
      <c r="AP12" s="62">
        <f>IF(Assms!$F$37=1,LXtables!CJ12,IF(Assms!$F$37=2,LXtables!CW12,IF(Assms!$F$37=3,LXtables!DJ12,IF(Assms!$F$37=4,LXtables!DW12,IF(Assms!$F$37=5,LXtables!EJ12,LXtables!EW12)))))</f>
        <v>0.06</v>
      </c>
      <c r="AQ12" s="62">
        <f>IF(Assms!$F$37=1,LXtables!CK12,IF(Assms!$F$37=2,LXtables!CX12,IF(Assms!$F$37=3,LXtables!DK12,IF(Assms!$F$37=4,LXtables!DX12,IF(Assms!$F$37=5,LXtables!EK12,LXtables!EX12)))))</f>
        <v>0.06</v>
      </c>
      <c r="AR12" s="62">
        <f>IF(Assms!$F$37=1,LXtables!CL12,IF(Assms!$F$37=2,LXtables!CY12,IF(Assms!$F$37=3,LXtables!DL12,IF(Assms!$F$37=4,LXtables!DY12,IF(Assms!$F$37=5,LXtables!EL12,LXtables!EY12)))))</f>
        <v>7.0000000000000007E-2</v>
      </c>
      <c r="AS12" s="62">
        <f>IF(Assms!$F$37=1,LXtables!CM12,IF(Assms!$F$37=2,LXtables!CZ12,IF(Assms!$F$37=3,LXtables!DM12,IF(Assms!$F$37=4,LXtables!DZ12,IF(Assms!$F$37=5,LXtables!EM12,LXtables!EZ12)))))</f>
        <v>7.0000000000000007E-2</v>
      </c>
      <c r="AT12" s="62">
        <f>IF(Assms!$F$37=1,LXtables!CN12,IF(Assms!$F$37=2,LXtables!DA12,IF(Assms!$F$37=3,LXtables!DN12,IF(Assms!$F$37=4,LXtables!EA12,IF(Assms!$F$37=5,LXtables!EN12,LXtables!FA12)))))</f>
        <v>0.09</v>
      </c>
      <c r="AU12">
        <v>9</v>
      </c>
      <c r="AV12" s="62">
        <f>IF(Assms!$F$37=1,LXtables!FD12,IF(Assms!$F$37=2,LXtables!FQ12,IF(Assms!$F$37=3,LXtables!GD12,IF(Assms!$F$37=4,LXtables!GQ12,IF(Assms!$F$37=5,LXtables!HD12,LXtables!HQ12)))))</f>
        <v>0.1</v>
      </c>
      <c r="AW12" s="62">
        <f>IF(Assms!$F$37=1,LXtables!FE12,IF(Assms!$F$37=2,LXtables!FR12,IF(Assms!$F$37=3,LXtables!GE12,IF(Assms!$F$37=4,LXtables!GR12,IF(Assms!$F$37=5,LXtables!HE12,LXtables!HR12)))))</f>
        <v>0.1</v>
      </c>
      <c r="AX12" s="62">
        <f>IF(Assms!$F$37=1,LXtables!FF12,IF(Assms!$F$37=2,LXtables!FS12,IF(Assms!$F$37=3,LXtables!GF12,IF(Assms!$F$37=4,LXtables!GS12,IF(Assms!$F$37=5,LXtables!HF12,LXtables!HS12)))))</f>
        <v>0.08</v>
      </c>
      <c r="AY12" s="62">
        <f>IF(Assms!$F$37=1,LXtables!FG12,IF(Assms!$F$37=2,LXtables!FT12,IF(Assms!$F$37=3,LXtables!GG12,IF(Assms!$F$37=4,LXtables!GT12,IF(Assms!$F$37=5,LXtables!HG12,LXtables!HT12)))))</f>
        <v>7.0000000000000007E-2</v>
      </c>
      <c r="AZ12" s="62">
        <f>IF(Assms!$F$37=1,LXtables!FH12,IF(Assms!$F$37=2,LXtables!FU12,IF(Assms!$F$37=3,LXtables!GH12,IF(Assms!$F$37=4,LXtables!GU12,IF(Assms!$F$37=5,LXtables!HH12,LXtables!HU12)))))</f>
        <v>7.0000000000000007E-2</v>
      </c>
      <c r="BA12" s="62">
        <f>IF(Assms!$F$37=1,LXtables!FI12,IF(Assms!$F$37=2,LXtables!FV12,IF(Assms!$F$37=3,LXtables!GI12,IF(Assms!$F$37=4,LXtables!GV12,IF(Assms!$F$37=5,LXtables!HI12,LXtables!HV12)))))</f>
        <v>7.0000000000000007E-2</v>
      </c>
      <c r="BB12" s="62">
        <f>IF(Assms!$F$37=1,LXtables!FJ12,IF(Assms!$F$37=2,LXtables!FW12,IF(Assms!$F$37=3,LXtables!GJ12,IF(Assms!$F$37=4,LXtables!GW12,IF(Assms!$F$37=5,LXtables!HJ12,LXtables!HW12)))))</f>
        <v>7.0000000000000007E-2</v>
      </c>
      <c r="BC12" s="62">
        <f>IF(Assms!$F$37=1,LXtables!FK12,IF(Assms!$F$37=2,LXtables!FX12,IF(Assms!$F$37=3,LXtables!GK12,IF(Assms!$F$37=4,LXtables!GX12,IF(Assms!$F$37=5,LXtables!HK12,LXtables!HX12)))))</f>
        <v>7.0000000000000007E-2</v>
      </c>
      <c r="BD12" s="62">
        <f>IF(Assms!$F$37=1,LXtables!FL12,IF(Assms!$F$37=2,LXtables!FY12,IF(Assms!$F$37=3,LXtables!GL12,IF(Assms!$F$37=4,LXtables!GY12,IF(Assms!$F$37=5,LXtables!HL12,LXtables!HY12)))))</f>
        <v>7.0000000000000007E-2</v>
      </c>
      <c r="BE12" s="62">
        <f>IF(Assms!$F$37=1,LXtables!FM12,IF(Assms!$F$37=2,LXtables!FZ12,IF(Assms!$F$37=3,LXtables!GM12,IF(Assms!$F$37=4,LXtables!GZ12,IF(Assms!$F$37=5,LXtables!HM12,LXtables!HZ12)))))</f>
        <v>7.0000000000000007E-2</v>
      </c>
      <c r="BF12" s="62">
        <f>IF(Assms!$F$37=1,LXtables!FN12,IF(Assms!$F$37=2,LXtables!GA12,IF(Assms!$F$37=3,LXtables!GN12,IF(Assms!$F$37=4,LXtables!HA12,IF(Assms!$F$37=5,LXtables!HN12,LXtables!IA12)))))</f>
        <v>0.08</v>
      </c>
      <c r="BG12" s="62">
        <f>IF(Assms!$F$37=1,LXtables!FO12,IF(Assms!$F$37=2,LXtables!GB12,IF(Assms!$F$37=3,LXtables!GO12,IF(Assms!$F$37=4,LXtables!HB12,IF(Assms!$F$37=5,LXtables!HO12,LXtables!IB12)))))</f>
        <v>0.1</v>
      </c>
      <c r="BH12">
        <v>9</v>
      </c>
      <c r="BI12" s="62">
        <f>IF(Assms!$F$37=1,LXtables!IE12,IF(Assms!$F$37=2,LXtables!IR12,IF(Assms!$F$37=3,LXtables!JE12,IF(Assms!$F$37=4,LXtables!JR12,IF(Assms!$F$37=5,LXtables!KE12,LXtables!KR12)))))</f>
        <v>0.13</v>
      </c>
      <c r="BJ12" s="62">
        <f>IF(Assms!$F$37=1,LXtables!IF12,IF(Assms!$F$37=2,LXtables!IS12,IF(Assms!$F$37=3,LXtables!JF12,IF(Assms!$F$37=4,LXtables!JS12,IF(Assms!$F$37=5,LXtables!KF12,LXtables!KS12)))))</f>
        <v>0.12</v>
      </c>
      <c r="BK12" s="62">
        <f>IF(Assms!$F$37=1,LXtables!IG12,IF(Assms!$F$37=2,LXtables!IT12,IF(Assms!$F$37=3,LXtables!JG12,IF(Assms!$F$37=4,LXtables!JT12,IF(Assms!$F$37=5,LXtables!KG12,LXtables!KT12)))))</f>
        <v>0.1</v>
      </c>
      <c r="BL12" s="62">
        <f>IF(Assms!$F$37=1,LXtables!IH12,IF(Assms!$F$37=2,LXtables!IU12,IF(Assms!$F$37=3,LXtables!JH12,IF(Assms!$F$37=4,LXtables!JU12,IF(Assms!$F$37=5,LXtables!KH12,LXtables!KU12)))))</f>
        <v>0.08</v>
      </c>
      <c r="BM12" s="62">
        <f>IF(Assms!$F$37=1,LXtables!II12,IF(Assms!$F$37=2,LXtables!IV12,IF(Assms!$F$37=3,LXtables!JI12,IF(Assms!$F$37=4,LXtables!JV12,IF(Assms!$F$37=5,LXtables!KI12,LXtables!KV12)))))</f>
        <v>0.08</v>
      </c>
      <c r="BN12" s="62">
        <f>IF(Assms!$F$37=1,LXtables!IJ12,IF(Assms!$F$37=2,LXtables!IW12,IF(Assms!$F$37=3,LXtables!JJ12,IF(Assms!$F$37=4,LXtables!JW12,IF(Assms!$F$37=5,LXtables!KJ12,LXtables!KW12)))))</f>
        <v>0.08</v>
      </c>
      <c r="BO12" s="62">
        <f>IF(Assms!$F$37=1,LXtables!IK12,IF(Assms!$F$37=2,LXtables!IX12,IF(Assms!$F$37=3,LXtables!JK12,IF(Assms!$F$37=4,LXtables!JX12,IF(Assms!$F$37=5,LXtables!KK12,LXtables!KX12)))))</f>
        <v>0.09</v>
      </c>
      <c r="BP12" s="62">
        <f>IF(Assms!$F$37=1,LXtables!IL12,IF(Assms!$F$37=2,LXtables!IY12,IF(Assms!$F$37=3,LXtables!JL12,IF(Assms!$F$37=4,LXtables!JY12,IF(Assms!$F$37=5,LXtables!KL12,LXtables!KY12)))))</f>
        <v>0.09</v>
      </c>
      <c r="BQ12" s="62">
        <f>IF(Assms!$F$37=1,LXtables!IM12,IF(Assms!$F$37=2,LXtables!IZ12,IF(Assms!$F$37=3,LXtables!JM12,IF(Assms!$F$37=4,LXtables!JZ12,IF(Assms!$F$37=5,LXtables!KM12,LXtables!KZ12)))))</f>
        <v>0.09</v>
      </c>
      <c r="BR12" s="62">
        <f>IF(Assms!$F$37=1,LXtables!IN12,IF(Assms!$F$37=2,LXtables!JA12,IF(Assms!$F$37=3,LXtables!JN12,IF(Assms!$F$37=4,LXtables!KA12,IF(Assms!$F$37=5,LXtables!KN12,LXtables!LA12)))))</f>
        <v>0.09</v>
      </c>
      <c r="BS12" s="62">
        <f>IF(Assms!$F$37=1,LXtables!IO12,IF(Assms!$F$37=2,LXtables!JB12,IF(Assms!$F$37=3,LXtables!JO12,IF(Assms!$F$37=4,LXtables!KB12,IF(Assms!$F$37=5,LXtables!KO12,LXtables!LB12)))))</f>
        <v>0.1</v>
      </c>
      <c r="BT12" s="62">
        <f>IF(Assms!$F$37=1,LXtables!IP12,IF(Assms!$F$37=2,LXtables!JC12,IF(Assms!$F$37=3,LXtables!JP12,IF(Assms!$F$37=4,LXtables!KC12,IF(Assms!$F$37=5,LXtables!KP12,LXtables!LC12)))))</f>
        <v>0.12</v>
      </c>
    </row>
    <row r="13" spans="1:72">
      <c r="A13" s="201">
        <v>10</v>
      </c>
      <c r="B13" s="62">
        <f>IF(Assms!$C$33&lt;20,$I13,IF(Assms!$C$33&gt;75,$T13,HLOOKUP(Assms!$C$33,$I$3:$T$15,$H13+1)))</f>
        <v>0.08</v>
      </c>
      <c r="C13" s="62">
        <f>IF(Assms!$C$33&lt;20,$I27,IF(Assms!$C$33&gt;75,$T27,HLOOKUP(Assms!$C$33,$I$17:$T$34,$H27+1)))</f>
        <v>0.04</v>
      </c>
      <c r="D13" s="62">
        <f>IF(Assms!$C$33&lt;20,$I46,IF(Assms!$C$33&gt;75,$T46,HLOOKUP(Assms!$C$33,$I$36:$T$58,$H46+1)))</f>
        <v>0.03</v>
      </c>
      <c r="E13" s="62">
        <f>IF(Assms!$C$33&lt;20,$I70,IF(Assms!$C$33&gt;75,$T70,HLOOKUP(Assms!$C$33,$I$60:$T$87,$H70+1)))</f>
        <v>0.02</v>
      </c>
      <c r="F13" s="62">
        <f>IF(Assms!$C$33&lt;20,$I99,IF(Assms!$C$33&gt;75,$T99,HLOOKUP(Assms!$C$33,$I$89:$T$119,$H99+1)))</f>
        <v>0.03</v>
      </c>
      <c r="G13" s="62">
        <f>HLOOKUP(Assms!$C$34,$A$3:$F$41,A13+1)</f>
        <v>0.02</v>
      </c>
      <c r="H13" s="201">
        <v>10</v>
      </c>
      <c r="I13" s="204">
        <f>IF(Assms!$C$36=1,V13,IF(Assms!$C$36=2,AI13,IF(Assms!$C$36=3,AV13,BI13)))</f>
        <v>0.08</v>
      </c>
      <c r="J13" s="62">
        <f>IF(Assms!$C$36=1,W13,IF(Assms!$C$36=2,AJ13,IF(Assms!$C$36=3,AW13,BJ13)))</f>
        <v>0.08</v>
      </c>
      <c r="K13" s="62">
        <f>IF(Assms!$C$36=1,X13,IF(Assms!$C$36=2,AK13,IF(Assms!$C$36=3,AX13,BK13)))</f>
        <v>0.06</v>
      </c>
      <c r="L13" s="62">
        <f>IF(Assms!$C$36=1,Y13,IF(Assms!$C$36=2,AL13,IF(Assms!$C$36=3,AY13,BL13)))</f>
        <v>0.05</v>
      </c>
      <c r="M13" s="62">
        <f>IF(Assms!$C$36=1,Z13,IF(Assms!$C$36=2,AM13,IF(Assms!$C$36=3,AZ13,BM13)))</f>
        <v>0.05</v>
      </c>
      <c r="N13" s="62">
        <f>IF(Assms!$C$36=1,AA13,IF(Assms!$C$36=2,AN13,IF(Assms!$C$36=3,BA13,BN13)))</f>
        <v>0.05</v>
      </c>
      <c r="O13" s="62">
        <f>IF(Assms!$C$36=1,AB13,IF(Assms!$C$36=2,AO13,IF(Assms!$C$36=3,BB13,BO13)))</f>
        <v>0.06</v>
      </c>
      <c r="P13" s="62">
        <f>IF(Assms!$C$36=1,AC13,IF(Assms!$C$36=2,AP13,IF(Assms!$C$36=3,BC13,BP13)))</f>
        <v>0.06</v>
      </c>
      <c r="Q13" s="62">
        <f>IF(Assms!$C$36=1,AD13,IF(Assms!$C$36=2,AQ13,IF(Assms!$C$36=3,BD13,BQ13)))</f>
        <v>0.06</v>
      </c>
      <c r="R13" s="62">
        <f>IF(Assms!$C$36=1,AE13,IF(Assms!$C$36=2,AR13,IF(Assms!$C$36=3,BE13,BR13)))</f>
        <v>0.06</v>
      </c>
      <c r="S13" s="62">
        <f>IF(Assms!$C$36=1,AF13,IF(Assms!$C$36=2,AS13,IF(Assms!$C$36=3,BF13,BS13)))</f>
        <v>7.0000000000000007E-2</v>
      </c>
      <c r="T13" s="62">
        <f>IF(Assms!$C$36=1,AG13,IF(Assms!$C$36=2,AT13,IF(Assms!$C$36=3,BG13,BT13)))</f>
        <v>0.08</v>
      </c>
      <c r="U13" s="201">
        <v>10</v>
      </c>
      <c r="V13" s="62">
        <f>IF(Assms!$F$37=1,LXtables!B13,IF(Assms!$F$37=2,LXtables!O13,IF(Assms!$F$37=3,LXtables!AB13,IF(Assms!$F$37=4,LXtables!AO13,IF(Assms!$F$37=5,LXtables!BB13,LXtables!BO13)))))</f>
        <v>0.08</v>
      </c>
      <c r="W13" s="62">
        <f>IF(Assms!$F$37=1,LXtables!C13,IF(Assms!$F$37=2,LXtables!P13,IF(Assms!$F$37=3,LXtables!AC13,IF(Assms!$F$37=4,LXtables!AP13,IF(Assms!$F$37=5,LXtables!BC13,LXtables!BP13)))))</f>
        <v>0.08</v>
      </c>
      <c r="X13" s="62">
        <f>IF(Assms!$F$37=1,LXtables!D13,IF(Assms!$F$37=2,LXtables!Q13,IF(Assms!$F$37=3,LXtables!AD13,IF(Assms!$F$37=4,LXtables!AQ13,IF(Assms!$F$37=5,LXtables!BD13,LXtables!BQ13)))))</f>
        <v>0.06</v>
      </c>
      <c r="Y13" s="62">
        <f>IF(Assms!$F$37=1,LXtables!E13,IF(Assms!$F$37=2,LXtables!R13,IF(Assms!$F$37=3,LXtables!AE13,IF(Assms!$F$37=4,LXtables!AR13,IF(Assms!$F$37=5,LXtables!BE13,LXtables!BR13)))))</f>
        <v>0.05</v>
      </c>
      <c r="Z13" s="62">
        <f>IF(Assms!$F$37=1,LXtables!F13,IF(Assms!$F$37=2,LXtables!S13,IF(Assms!$F$37=3,LXtables!AF13,IF(Assms!$F$37=4,LXtables!AS13,IF(Assms!$F$37=5,LXtables!BF13,LXtables!BS13)))))</f>
        <v>0.05</v>
      </c>
      <c r="AA13" s="62">
        <f>IF(Assms!$F$37=1,LXtables!G13,IF(Assms!$F$37=2,LXtables!T13,IF(Assms!$F$37=3,LXtables!AG13,IF(Assms!$F$37=4,LXtables!AT13,IF(Assms!$F$37=5,LXtables!BG13,LXtables!BT13)))))</f>
        <v>0.05</v>
      </c>
      <c r="AB13" s="62">
        <f>IF(Assms!$F$37=1,LXtables!H13,IF(Assms!$F$37=2,LXtables!U13,IF(Assms!$F$37=3,LXtables!AH13,IF(Assms!$F$37=4,LXtables!AU13,IF(Assms!$F$37=5,LXtables!BH13,LXtables!BU13)))))</f>
        <v>0.06</v>
      </c>
      <c r="AC13" s="62">
        <f>IF(Assms!$F$37=1,LXtables!I13,IF(Assms!$F$37=2,LXtables!V13,IF(Assms!$F$37=3,LXtables!AI13,IF(Assms!$F$37=4,LXtables!AV13,IF(Assms!$F$37=5,LXtables!BI13,LXtables!BV13)))))</f>
        <v>0.06</v>
      </c>
      <c r="AD13" s="62">
        <f>IF(Assms!$F$37=1,LXtables!J13,IF(Assms!$F$37=2,LXtables!W13,IF(Assms!$F$37=3,LXtables!AJ13,IF(Assms!$F$37=4,LXtables!AW13,IF(Assms!$F$37=5,LXtables!BJ13,LXtables!BW13)))))</f>
        <v>0.06</v>
      </c>
      <c r="AE13" s="62">
        <f>IF(Assms!$F$37=1,LXtables!K13,IF(Assms!$F$37=2,LXtables!X13,IF(Assms!$F$37=3,LXtables!AK13,IF(Assms!$F$37=4,LXtables!AX13,IF(Assms!$F$37=5,LXtables!BK13,LXtables!BX13)))))</f>
        <v>0.06</v>
      </c>
      <c r="AF13" s="62">
        <f>IF(Assms!$F$37=1,LXtables!L13,IF(Assms!$F$37=2,LXtables!Y13,IF(Assms!$F$37=3,LXtables!AL13,IF(Assms!$F$37=4,LXtables!AY13,IF(Assms!$F$37=5,LXtables!BL13,LXtables!BY13)))))</f>
        <v>7.0000000000000007E-2</v>
      </c>
      <c r="AG13" s="62">
        <f>IF(Assms!$F$37=1,LXtables!M13,IF(Assms!$F$37=2,LXtables!Z13,IF(Assms!$F$37=3,LXtables!AM13,IF(Assms!$F$37=4,LXtables!AZ13,IF(Assms!$F$37=5,LXtables!BM13,LXtables!BZ13)))))</f>
        <v>0.08</v>
      </c>
      <c r="AH13" s="199">
        <v>10</v>
      </c>
      <c r="AI13" s="62">
        <f>IF(Assms!$F$37=1,LXtables!CC13,IF(Assms!$F$37=2,LXtables!CP13,IF(Assms!$F$37=3,LXtables!DC13,IF(Assms!$F$37=4,LXtables!DP13,IF(Assms!$F$37=5,LXtables!EC13,LXtables!EP13)))))</f>
        <v>0.09</v>
      </c>
      <c r="AJ13" s="62">
        <f>IF(Assms!$F$37=1,LXtables!CD13,IF(Assms!$F$37=2,LXtables!CQ13,IF(Assms!$F$37=3,LXtables!DD13,IF(Assms!$F$37=4,LXtables!DQ13,IF(Assms!$F$37=5,LXtables!ED13,LXtables!EQ13)))))</f>
        <v>0.09</v>
      </c>
      <c r="AK13" s="62">
        <f>IF(Assms!$F$37=1,LXtables!CE13,IF(Assms!$F$37=2,LXtables!CR13,IF(Assms!$F$37=3,LXtables!DE13,IF(Assms!$F$37=4,LXtables!DR13,IF(Assms!$F$37=5,LXtables!EE13,LXtables!ER13)))))</f>
        <v>7.0000000000000007E-2</v>
      </c>
      <c r="AL13" s="62">
        <f>IF(Assms!$F$37=1,LXtables!CF13,IF(Assms!$F$37=2,LXtables!CS13,IF(Assms!$F$37=3,LXtables!DF13,IF(Assms!$F$37=4,LXtables!DS13,IF(Assms!$F$37=5,LXtables!EF13,LXtables!ES13)))))</f>
        <v>0.06</v>
      </c>
      <c r="AM13" s="62">
        <f>IF(Assms!$F$37=1,LXtables!CG13,IF(Assms!$F$37=2,LXtables!CT13,IF(Assms!$F$37=3,LXtables!DG13,IF(Assms!$F$37=4,LXtables!DT13,IF(Assms!$F$37=5,LXtables!EG13,LXtables!ET13)))))</f>
        <v>0.06</v>
      </c>
      <c r="AN13" s="62">
        <f>IF(Assms!$F$37=1,LXtables!CH13,IF(Assms!$F$37=2,LXtables!CU13,IF(Assms!$F$37=3,LXtables!DH13,IF(Assms!$F$37=4,LXtables!DU13,IF(Assms!$F$37=5,LXtables!EH13,LXtables!EU13)))))</f>
        <v>0.06</v>
      </c>
      <c r="AO13" s="62">
        <f>IF(Assms!$F$37=1,LXtables!CI13,IF(Assms!$F$37=2,LXtables!CV13,IF(Assms!$F$37=3,LXtables!DI13,IF(Assms!$F$37=4,LXtables!DV13,IF(Assms!$F$37=5,LXtables!EI13,LXtables!EV13)))))</f>
        <v>0.06</v>
      </c>
      <c r="AP13" s="62">
        <f>IF(Assms!$F$37=1,LXtables!CJ13,IF(Assms!$F$37=2,LXtables!CW13,IF(Assms!$F$37=3,LXtables!DJ13,IF(Assms!$F$37=4,LXtables!DW13,IF(Assms!$F$37=5,LXtables!EJ13,LXtables!EW13)))))</f>
        <v>0.06</v>
      </c>
      <c r="AQ13" s="62">
        <f>IF(Assms!$F$37=1,LXtables!CK13,IF(Assms!$F$37=2,LXtables!CX13,IF(Assms!$F$37=3,LXtables!DK13,IF(Assms!$F$37=4,LXtables!DX13,IF(Assms!$F$37=5,LXtables!EK13,LXtables!EX13)))))</f>
        <v>0.06</v>
      </c>
      <c r="AR13" s="62">
        <f>IF(Assms!$F$37=1,LXtables!CL13,IF(Assms!$F$37=2,LXtables!CY13,IF(Assms!$F$37=3,LXtables!DL13,IF(Assms!$F$37=4,LXtables!DY13,IF(Assms!$F$37=5,LXtables!EL13,LXtables!EY13)))))</f>
        <v>7.0000000000000007E-2</v>
      </c>
      <c r="AS13" s="62">
        <f>IF(Assms!$F$37=1,LXtables!CM13,IF(Assms!$F$37=2,LXtables!CZ13,IF(Assms!$F$37=3,LXtables!DM13,IF(Assms!$F$37=4,LXtables!DZ13,IF(Assms!$F$37=5,LXtables!EM13,LXtables!EZ13)))))</f>
        <v>7.0000000000000007E-2</v>
      </c>
      <c r="AT13" s="62">
        <f>IF(Assms!$F$37=1,LXtables!CN13,IF(Assms!$F$37=2,LXtables!DA13,IF(Assms!$F$37=3,LXtables!DN13,IF(Assms!$F$37=4,LXtables!EA13,IF(Assms!$F$37=5,LXtables!EN13,LXtables!FA13)))))</f>
        <v>0.09</v>
      </c>
      <c r="AU13" s="199">
        <v>10</v>
      </c>
      <c r="AV13" s="62">
        <f>IF(Assms!$F$37=1,LXtables!FD13,IF(Assms!$F$37=2,LXtables!FQ13,IF(Assms!$F$37=3,LXtables!GD13,IF(Assms!$F$37=4,LXtables!GQ13,IF(Assms!$F$37=5,LXtables!HD13,LXtables!HQ13)))))</f>
        <v>0.1</v>
      </c>
      <c r="AW13" s="62">
        <f>IF(Assms!$F$37=1,LXtables!FE13,IF(Assms!$F$37=2,LXtables!FR13,IF(Assms!$F$37=3,LXtables!GE13,IF(Assms!$F$37=4,LXtables!GR13,IF(Assms!$F$37=5,LXtables!HE13,LXtables!HR13)))))</f>
        <v>0.1</v>
      </c>
      <c r="AX13" s="62">
        <f>IF(Assms!$F$37=1,LXtables!FF13,IF(Assms!$F$37=2,LXtables!FS13,IF(Assms!$F$37=3,LXtables!GF13,IF(Assms!$F$37=4,LXtables!GS13,IF(Assms!$F$37=5,LXtables!HF13,LXtables!HS13)))))</f>
        <v>0.08</v>
      </c>
      <c r="AY13" s="62">
        <f>IF(Assms!$F$37=1,LXtables!FG13,IF(Assms!$F$37=2,LXtables!FT13,IF(Assms!$F$37=3,LXtables!GG13,IF(Assms!$F$37=4,LXtables!GT13,IF(Assms!$F$37=5,LXtables!HG13,LXtables!HT13)))))</f>
        <v>7.0000000000000007E-2</v>
      </c>
      <c r="AZ13" s="62">
        <f>IF(Assms!$F$37=1,LXtables!FH13,IF(Assms!$F$37=2,LXtables!FU13,IF(Assms!$F$37=3,LXtables!GH13,IF(Assms!$F$37=4,LXtables!GU13,IF(Assms!$F$37=5,LXtables!HH13,LXtables!HU13)))))</f>
        <v>7.0000000000000007E-2</v>
      </c>
      <c r="BA13" s="62">
        <f>IF(Assms!$F$37=1,LXtables!FI13,IF(Assms!$F$37=2,LXtables!FV13,IF(Assms!$F$37=3,LXtables!GI13,IF(Assms!$F$37=4,LXtables!GV13,IF(Assms!$F$37=5,LXtables!HI13,LXtables!HV13)))))</f>
        <v>7.0000000000000007E-2</v>
      </c>
      <c r="BB13" s="62">
        <f>IF(Assms!$F$37=1,LXtables!FJ13,IF(Assms!$F$37=2,LXtables!FW13,IF(Assms!$F$37=3,LXtables!GJ13,IF(Assms!$F$37=4,LXtables!GW13,IF(Assms!$F$37=5,LXtables!HJ13,LXtables!HW13)))))</f>
        <v>7.0000000000000007E-2</v>
      </c>
      <c r="BC13" s="62">
        <f>IF(Assms!$F$37=1,LXtables!FK13,IF(Assms!$F$37=2,LXtables!FX13,IF(Assms!$F$37=3,LXtables!GK13,IF(Assms!$F$37=4,LXtables!GX13,IF(Assms!$F$37=5,LXtables!HK13,LXtables!HX13)))))</f>
        <v>7.0000000000000007E-2</v>
      </c>
      <c r="BD13" s="62">
        <f>IF(Assms!$F$37=1,LXtables!FL13,IF(Assms!$F$37=2,LXtables!FY13,IF(Assms!$F$37=3,LXtables!GL13,IF(Assms!$F$37=4,LXtables!GY13,IF(Assms!$F$37=5,LXtables!HL13,LXtables!HY13)))))</f>
        <v>7.0000000000000007E-2</v>
      </c>
      <c r="BE13" s="62">
        <f>IF(Assms!$F$37=1,LXtables!FM13,IF(Assms!$F$37=2,LXtables!FZ13,IF(Assms!$F$37=3,LXtables!GM13,IF(Assms!$F$37=4,LXtables!GZ13,IF(Assms!$F$37=5,LXtables!HM13,LXtables!HZ13)))))</f>
        <v>7.0000000000000007E-2</v>
      </c>
      <c r="BF13" s="62">
        <f>IF(Assms!$F$37=1,LXtables!FN13,IF(Assms!$F$37=2,LXtables!GA13,IF(Assms!$F$37=3,LXtables!GN13,IF(Assms!$F$37=4,LXtables!HA13,IF(Assms!$F$37=5,LXtables!HN13,LXtables!IA13)))))</f>
        <v>0.08</v>
      </c>
      <c r="BG13" s="62">
        <f>IF(Assms!$F$37=1,LXtables!FO13,IF(Assms!$F$37=2,LXtables!GB13,IF(Assms!$F$37=3,LXtables!GO13,IF(Assms!$F$37=4,LXtables!HB13,IF(Assms!$F$37=5,LXtables!HO13,LXtables!IB13)))))</f>
        <v>0.1</v>
      </c>
      <c r="BH13" s="199">
        <v>10</v>
      </c>
      <c r="BI13" s="62">
        <f>IF(Assms!$F$37=1,LXtables!IE13,IF(Assms!$F$37=2,LXtables!IR13,IF(Assms!$F$37=3,LXtables!JE13,IF(Assms!$F$37=4,LXtables!JR13,IF(Assms!$F$37=5,LXtables!KE13,LXtables!KR13)))))</f>
        <v>0.13</v>
      </c>
      <c r="BJ13" s="62">
        <f>IF(Assms!$F$37=1,LXtables!IF13,IF(Assms!$F$37=2,LXtables!IS13,IF(Assms!$F$37=3,LXtables!JF13,IF(Assms!$F$37=4,LXtables!JS13,IF(Assms!$F$37=5,LXtables!KF13,LXtables!KS13)))))</f>
        <v>0.12</v>
      </c>
      <c r="BK13" s="62">
        <f>IF(Assms!$F$37=1,LXtables!IG13,IF(Assms!$F$37=2,LXtables!IT13,IF(Assms!$F$37=3,LXtables!JG13,IF(Assms!$F$37=4,LXtables!JT13,IF(Assms!$F$37=5,LXtables!KG13,LXtables!KT13)))))</f>
        <v>0.1</v>
      </c>
      <c r="BL13" s="62">
        <f>IF(Assms!$F$37=1,LXtables!IH13,IF(Assms!$F$37=2,LXtables!IU13,IF(Assms!$F$37=3,LXtables!JH13,IF(Assms!$F$37=4,LXtables!JU13,IF(Assms!$F$37=5,LXtables!KH13,LXtables!KU13)))))</f>
        <v>0.08</v>
      </c>
      <c r="BM13" s="62">
        <f>IF(Assms!$F$37=1,LXtables!II13,IF(Assms!$F$37=2,LXtables!IV13,IF(Assms!$F$37=3,LXtables!JI13,IF(Assms!$F$37=4,LXtables!JV13,IF(Assms!$F$37=5,LXtables!KI13,LXtables!KV13)))))</f>
        <v>0.08</v>
      </c>
      <c r="BN13" s="62">
        <f>IF(Assms!$F$37=1,LXtables!IJ13,IF(Assms!$F$37=2,LXtables!IW13,IF(Assms!$F$37=3,LXtables!JJ13,IF(Assms!$F$37=4,LXtables!JW13,IF(Assms!$F$37=5,LXtables!KJ13,LXtables!KW13)))))</f>
        <v>0.08</v>
      </c>
      <c r="BO13" s="62">
        <f>IF(Assms!$F$37=1,LXtables!IK13,IF(Assms!$F$37=2,LXtables!IX13,IF(Assms!$F$37=3,LXtables!JK13,IF(Assms!$F$37=4,LXtables!JX13,IF(Assms!$F$37=5,LXtables!KK13,LXtables!KX13)))))</f>
        <v>0.09</v>
      </c>
      <c r="BP13" s="62">
        <f>IF(Assms!$F$37=1,LXtables!IL13,IF(Assms!$F$37=2,LXtables!IY13,IF(Assms!$F$37=3,LXtables!JL13,IF(Assms!$F$37=4,LXtables!JY13,IF(Assms!$F$37=5,LXtables!KL13,LXtables!KY13)))))</f>
        <v>0.09</v>
      </c>
      <c r="BQ13" s="62">
        <f>IF(Assms!$F$37=1,LXtables!IM13,IF(Assms!$F$37=2,LXtables!IZ13,IF(Assms!$F$37=3,LXtables!JM13,IF(Assms!$F$37=4,LXtables!JZ13,IF(Assms!$F$37=5,LXtables!KM13,LXtables!KZ13)))))</f>
        <v>0.09</v>
      </c>
      <c r="BR13" s="62">
        <f>IF(Assms!$F$37=1,LXtables!IN13,IF(Assms!$F$37=2,LXtables!JA13,IF(Assms!$F$37=3,LXtables!JN13,IF(Assms!$F$37=4,LXtables!KA13,IF(Assms!$F$37=5,LXtables!KN13,LXtables!LA13)))))</f>
        <v>0.09</v>
      </c>
      <c r="BS13" s="62">
        <f>IF(Assms!$F$37=1,LXtables!IO13,IF(Assms!$F$37=2,LXtables!JB13,IF(Assms!$F$37=3,LXtables!JO13,IF(Assms!$F$37=4,LXtables!KB13,IF(Assms!$F$37=5,LXtables!KO13,LXtables!LB13)))))</f>
        <v>0.1</v>
      </c>
      <c r="BT13" s="62">
        <f>IF(Assms!$F$37=1,LXtables!IP13,IF(Assms!$F$37=2,LXtables!JC13,IF(Assms!$F$37=3,LXtables!JP13,IF(Assms!$F$37=4,LXtables!KC13,IF(Assms!$F$37=5,LXtables!KP13,LXtables!LC13)))))</f>
        <v>0.12</v>
      </c>
    </row>
    <row r="14" spans="1:72">
      <c r="A14" s="201">
        <v>11</v>
      </c>
      <c r="B14" s="62">
        <f>IF(Assms!$C$33&lt;20,$I14,IF(Assms!$C$33&gt;75,$T14,HLOOKUP(Assms!$C$33,$I$3:$T$15,$H14+1)))</f>
        <v>0.08</v>
      </c>
      <c r="C14" s="62">
        <f>IF(Assms!$C$33&lt;20,$I28,IF(Assms!$C$33&gt;75,$T28,HLOOKUP(Assms!$C$33,$I$17:$T$34,$H28+1)))</f>
        <v>0.04</v>
      </c>
      <c r="D14" s="62">
        <f>IF(Assms!$C$33&lt;20,$I47,IF(Assms!$C$33&gt;75,$T47,HLOOKUP(Assms!$C$33,$I$36:$T$58,$H47+1)))</f>
        <v>0.03</v>
      </c>
      <c r="E14" s="62">
        <f>IF(Assms!$C$33&lt;20,$I71,IF(Assms!$C$33&gt;75,$T71,HLOOKUP(Assms!$C$33,$I$60:$T$87,$H71+1)))</f>
        <v>0.02</v>
      </c>
      <c r="F14" s="62">
        <f>IF(Assms!$C$33&lt;20,$I100,IF(Assms!$C$33&gt;75,$T100,HLOOKUP(Assms!$C$33,$I$89:$T$119,$H100+1)))</f>
        <v>0.03</v>
      </c>
      <c r="G14" s="62">
        <f>HLOOKUP(Assms!$C$34,$A$3:$F$41,A14+1)</f>
        <v>0.02</v>
      </c>
      <c r="H14" s="201">
        <v>11</v>
      </c>
      <c r="I14" s="204">
        <f>IF(Assms!$C$36=1,V14,IF(Assms!$C$36=2,AI14,IF(Assms!$C$36=3,AV14,BI14)))</f>
        <v>0.08</v>
      </c>
      <c r="J14" s="62">
        <f>IF(Assms!$C$36=1,W14,IF(Assms!$C$36=2,AJ14,IF(Assms!$C$36=3,AW14,BJ14)))</f>
        <v>0.08</v>
      </c>
      <c r="K14" s="62">
        <f>IF(Assms!$C$36=1,X14,IF(Assms!$C$36=2,AK14,IF(Assms!$C$36=3,AX14,BK14)))</f>
        <v>0.06</v>
      </c>
      <c r="L14" s="62">
        <f>IF(Assms!$C$36=1,Y14,IF(Assms!$C$36=2,AL14,IF(Assms!$C$36=3,AY14,BL14)))</f>
        <v>0.05</v>
      </c>
      <c r="M14" s="62">
        <f>IF(Assms!$C$36=1,Z14,IF(Assms!$C$36=2,AM14,IF(Assms!$C$36=3,AZ14,BM14)))</f>
        <v>0.05</v>
      </c>
      <c r="N14" s="62">
        <f>IF(Assms!$C$36=1,AA14,IF(Assms!$C$36=2,AN14,IF(Assms!$C$36=3,BA14,BN14)))</f>
        <v>0.05</v>
      </c>
      <c r="O14" s="62">
        <f>IF(Assms!$C$36=1,AB14,IF(Assms!$C$36=2,AO14,IF(Assms!$C$36=3,BB14,BO14)))</f>
        <v>0.06</v>
      </c>
      <c r="P14" s="62">
        <f>IF(Assms!$C$36=1,AC14,IF(Assms!$C$36=2,AP14,IF(Assms!$C$36=3,BC14,BP14)))</f>
        <v>0.06</v>
      </c>
      <c r="Q14" s="62">
        <f>IF(Assms!$C$36=1,AD14,IF(Assms!$C$36=2,AQ14,IF(Assms!$C$36=3,BD14,BQ14)))</f>
        <v>0.06</v>
      </c>
      <c r="R14" s="62">
        <f>IF(Assms!$C$36=1,AE14,IF(Assms!$C$36=2,AR14,IF(Assms!$C$36=3,BE14,BR14)))</f>
        <v>0.06</v>
      </c>
      <c r="S14" s="62">
        <f>IF(Assms!$C$36=1,AF14,IF(Assms!$C$36=2,AS14,IF(Assms!$C$36=3,BF14,BS14)))</f>
        <v>7.0000000000000007E-2</v>
      </c>
      <c r="T14" s="62">
        <f>IF(Assms!$C$36=1,AG14,IF(Assms!$C$36=2,AT14,IF(Assms!$C$36=3,BG14,BT14)))</f>
        <v>0.08</v>
      </c>
      <c r="U14" s="201">
        <v>11</v>
      </c>
      <c r="V14" s="62">
        <f>IF(Assms!$F$37=1,LXtables!B14,IF(Assms!$F$37=2,LXtables!O14,IF(Assms!$F$37=3,LXtables!AB14,IF(Assms!$F$37=4,LXtables!AO14,IF(Assms!$F$37=5,LXtables!BB14,LXtables!BO14)))))</f>
        <v>0.08</v>
      </c>
      <c r="W14" s="62">
        <f>IF(Assms!$F$37=1,LXtables!C14,IF(Assms!$F$37=2,LXtables!P14,IF(Assms!$F$37=3,LXtables!AC14,IF(Assms!$F$37=4,LXtables!AP14,IF(Assms!$F$37=5,LXtables!BC14,LXtables!BP14)))))</f>
        <v>0.08</v>
      </c>
      <c r="X14" s="62">
        <f>IF(Assms!$F$37=1,LXtables!D14,IF(Assms!$F$37=2,LXtables!Q14,IF(Assms!$F$37=3,LXtables!AD14,IF(Assms!$F$37=4,LXtables!AQ14,IF(Assms!$F$37=5,LXtables!BD14,LXtables!BQ14)))))</f>
        <v>0.06</v>
      </c>
      <c r="Y14" s="62">
        <f>IF(Assms!$F$37=1,LXtables!E14,IF(Assms!$F$37=2,LXtables!R14,IF(Assms!$F$37=3,LXtables!AE14,IF(Assms!$F$37=4,LXtables!AR14,IF(Assms!$F$37=5,LXtables!BE14,LXtables!BR14)))))</f>
        <v>0.05</v>
      </c>
      <c r="Z14" s="62">
        <f>IF(Assms!$F$37=1,LXtables!F14,IF(Assms!$F$37=2,LXtables!S14,IF(Assms!$F$37=3,LXtables!AF14,IF(Assms!$F$37=4,LXtables!AS14,IF(Assms!$F$37=5,LXtables!BF14,LXtables!BS14)))))</f>
        <v>0.05</v>
      </c>
      <c r="AA14" s="62">
        <f>IF(Assms!$F$37=1,LXtables!G14,IF(Assms!$F$37=2,LXtables!T14,IF(Assms!$F$37=3,LXtables!AG14,IF(Assms!$F$37=4,LXtables!AT14,IF(Assms!$F$37=5,LXtables!BG14,LXtables!BT14)))))</f>
        <v>0.05</v>
      </c>
      <c r="AB14" s="62">
        <f>IF(Assms!$F$37=1,LXtables!H14,IF(Assms!$F$37=2,LXtables!U14,IF(Assms!$F$37=3,LXtables!AH14,IF(Assms!$F$37=4,LXtables!AU14,IF(Assms!$F$37=5,LXtables!BH14,LXtables!BU14)))))</f>
        <v>0.06</v>
      </c>
      <c r="AC14" s="62">
        <f>IF(Assms!$F$37=1,LXtables!I14,IF(Assms!$F$37=2,LXtables!V14,IF(Assms!$F$37=3,LXtables!AI14,IF(Assms!$F$37=4,LXtables!AV14,IF(Assms!$F$37=5,LXtables!BI14,LXtables!BV14)))))</f>
        <v>0.06</v>
      </c>
      <c r="AD14" s="62">
        <f>IF(Assms!$F$37=1,LXtables!J14,IF(Assms!$F$37=2,LXtables!W14,IF(Assms!$F$37=3,LXtables!AJ14,IF(Assms!$F$37=4,LXtables!AW14,IF(Assms!$F$37=5,LXtables!BJ14,LXtables!BW14)))))</f>
        <v>0.06</v>
      </c>
      <c r="AE14" s="62">
        <f>IF(Assms!$F$37=1,LXtables!K14,IF(Assms!$F$37=2,LXtables!X14,IF(Assms!$F$37=3,LXtables!AK14,IF(Assms!$F$37=4,LXtables!AX14,IF(Assms!$F$37=5,LXtables!BK14,LXtables!BX14)))))</f>
        <v>0.06</v>
      </c>
      <c r="AF14" s="62">
        <f>IF(Assms!$F$37=1,LXtables!L14,IF(Assms!$F$37=2,LXtables!Y14,IF(Assms!$F$37=3,LXtables!AL14,IF(Assms!$F$37=4,LXtables!AY14,IF(Assms!$F$37=5,LXtables!BL14,LXtables!BY14)))))</f>
        <v>7.0000000000000007E-2</v>
      </c>
      <c r="AG14" s="62">
        <f>IF(Assms!$F$37=1,LXtables!M14,IF(Assms!$F$37=2,LXtables!Z14,IF(Assms!$F$37=3,LXtables!AM14,IF(Assms!$F$37=4,LXtables!AZ14,IF(Assms!$F$37=5,LXtables!BM14,LXtables!BZ14)))))</f>
        <v>0.08</v>
      </c>
      <c r="AH14" s="199">
        <v>11</v>
      </c>
      <c r="AI14" s="62">
        <f>IF(Assms!$F$37=1,LXtables!CC14,IF(Assms!$F$37=2,LXtables!CP14,IF(Assms!$F$37=3,LXtables!DC14,IF(Assms!$F$37=4,LXtables!DP14,IF(Assms!$F$37=5,LXtables!EC14,LXtables!EP14)))))</f>
        <v>0.09</v>
      </c>
      <c r="AJ14" s="62">
        <f>IF(Assms!$F$37=1,LXtables!CD14,IF(Assms!$F$37=2,LXtables!CQ14,IF(Assms!$F$37=3,LXtables!DD14,IF(Assms!$F$37=4,LXtables!DQ14,IF(Assms!$F$37=5,LXtables!ED14,LXtables!EQ14)))))</f>
        <v>0.09</v>
      </c>
      <c r="AK14" s="62">
        <f>IF(Assms!$F$37=1,LXtables!CE14,IF(Assms!$F$37=2,LXtables!CR14,IF(Assms!$F$37=3,LXtables!DE14,IF(Assms!$F$37=4,LXtables!DR14,IF(Assms!$F$37=5,LXtables!EE14,LXtables!ER14)))))</f>
        <v>7.0000000000000007E-2</v>
      </c>
      <c r="AL14" s="62">
        <f>IF(Assms!$F$37=1,LXtables!CF14,IF(Assms!$F$37=2,LXtables!CS14,IF(Assms!$F$37=3,LXtables!DF14,IF(Assms!$F$37=4,LXtables!DS14,IF(Assms!$F$37=5,LXtables!EF14,LXtables!ES14)))))</f>
        <v>0.06</v>
      </c>
      <c r="AM14" s="62">
        <f>IF(Assms!$F$37=1,LXtables!CG14,IF(Assms!$F$37=2,LXtables!CT14,IF(Assms!$F$37=3,LXtables!DG14,IF(Assms!$F$37=4,LXtables!DT14,IF(Assms!$F$37=5,LXtables!EG14,LXtables!ET14)))))</f>
        <v>0.06</v>
      </c>
      <c r="AN14" s="62">
        <f>IF(Assms!$F$37=1,LXtables!CH14,IF(Assms!$F$37=2,LXtables!CU14,IF(Assms!$F$37=3,LXtables!DH14,IF(Assms!$F$37=4,LXtables!DU14,IF(Assms!$F$37=5,LXtables!EH14,LXtables!EU14)))))</f>
        <v>0.06</v>
      </c>
      <c r="AO14" s="62">
        <f>IF(Assms!$F$37=1,LXtables!CI14,IF(Assms!$F$37=2,LXtables!CV14,IF(Assms!$F$37=3,LXtables!DI14,IF(Assms!$F$37=4,LXtables!DV14,IF(Assms!$F$37=5,LXtables!EI14,LXtables!EV14)))))</f>
        <v>0.06</v>
      </c>
      <c r="AP14" s="62">
        <f>IF(Assms!$F$37=1,LXtables!CJ14,IF(Assms!$F$37=2,LXtables!CW14,IF(Assms!$F$37=3,LXtables!DJ14,IF(Assms!$F$37=4,LXtables!DW14,IF(Assms!$F$37=5,LXtables!EJ14,LXtables!EW14)))))</f>
        <v>0.06</v>
      </c>
      <c r="AQ14" s="62">
        <f>IF(Assms!$F$37=1,LXtables!CK14,IF(Assms!$F$37=2,LXtables!CX14,IF(Assms!$F$37=3,LXtables!DK14,IF(Assms!$F$37=4,LXtables!DX14,IF(Assms!$F$37=5,LXtables!EK14,LXtables!EX14)))))</f>
        <v>0.06</v>
      </c>
      <c r="AR14" s="62">
        <f>IF(Assms!$F$37=1,LXtables!CL14,IF(Assms!$F$37=2,LXtables!CY14,IF(Assms!$F$37=3,LXtables!DL14,IF(Assms!$F$37=4,LXtables!DY14,IF(Assms!$F$37=5,LXtables!EL14,LXtables!EY14)))))</f>
        <v>7.0000000000000007E-2</v>
      </c>
      <c r="AS14" s="62">
        <f>IF(Assms!$F$37=1,LXtables!CM14,IF(Assms!$F$37=2,LXtables!CZ14,IF(Assms!$F$37=3,LXtables!DM14,IF(Assms!$F$37=4,LXtables!DZ14,IF(Assms!$F$37=5,LXtables!EM14,LXtables!EZ14)))))</f>
        <v>7.0000000000000007E-2</v>
      </c>
      <c r="AT14" s="62">
        <f>IF(Assms!$F$37=1,LXtables!CN14,IF(Assms!$F$37=2,LXtables!DA14,IF(Assms!$F$37=3,LXtables!DN14,IF(Assms!$F$37=4,LXtables!EA14,IF(Assms!$F$37=5,LXtables!EN14,LXtables!FA14)))))</f>
        <v>0.09</v>
      </c>
      <c r="AU14" s="199">
        <v>11</v>
      </c>
      <c r="AV14" s="62">
        <f>IF(Assms!$F$37=1,LXtables!FD14,IF(Assms!$F$37=2,LXtables!FQ14,IF(Assms!$F$37=3,LXtables!GD14,IF(Assms!$F$37=4,LXtables!GQ14,IF(Assms!$F$37=5,LXtables!HD14,LXtables!HQ14)))))</f>
        <v>0.1</v>
      </c>
      <c r="AW14" s="62">
        <f>IF(Assms!$F$37=1,LXtables!FE14,IF(Assms!$F$37=2,LXtables!FR14,IF(Assms!$F$37=3,LXtables!GE14,IF(Assms!$F$37=4,LXtables!GR14,IF(Assms!$F$37=5,LXtables!HE14,LXtables!HR14)))))</f>
        <v>0.1</v>
      </c>
      <c r="AX14" s="62">
        <f>IF(Assms!$F$37=1,LXtables!FF14,IF(Assms!$F$37=2,LXtables!FS14,IF(Assms!$F$37=3,LXtables!GF14,IF(Assms!$F$37=4,LXtables!GS14,IF(Assms!$F$37=5,LXtables!HF14,LXtables!HS14)))))</f>
        <v>0.08</v>
      </c>
      <c r="AY14" s="62">
        <f>IF(Assms!$F$37=1,LXtables!FG14,IF(Assms!$F$37=2,LXtables!FT14,IF(Assms!$F$37=3,LXtables!GG14,IF(Assms!$F$37=4,LXtables!GT14,IF(Assms!$F$37=5,LXtables!HG14,LXtables!HT14)))))</f>
        <v>7.0000000000000007E-2</v>
      </c>
      <c r="AZ14" s="62">
        <f>IF(Assms!$F$37=1,LXtables!FH14,IF(Assms!$F$37=2,LXtables!FU14,IF(Assms!$F$37=3,LXtables!GH14,IF(Assms!$F$37=4,LXtables!GU14,IF(Assms!$F$37=5,LXtables!HH14,LXtables!HU14)))))</f>
        <v>7.0000000000000007E-2</v>
      </c>
      <c r="BA14" s="62">
        <f>IF(Assms!$F$37=1,LXtables!FI14,IF(Assms!$F$37=2,LXtables!FV14,IF(Assms!$F$37=3,LXtables!GI14,IF(Assms!$F$37=4,LXtables!GV14,IF(Assms!$F$37=5,LXtables!HI14,LXtables!HV14)))))</f>
        <v>7.0000000000000007E-2</v>
      </c>
      <c r="BB14" s="62">
        <f>IF(Assms!$F$37=1,LXtables!FJ14,IF(Assms!$F$37=2,LXtables!FW14,IF(Assms!$F$37=3,LXtables!GJ14,IF(Assms!$F$37=4,LXtables!GW14,IF(Assms!$F$37=5,LXtables!HJ14,LXtables!HW14)))))</f>
        <v>7.0000000000000007E-2</v>
      </c>
      <c r="BC14" s="62">
        <f>IF(Assms!$F$37=1,LXtables!FK14,IF(Assms!$F$37=2,LXtables!FX14,IF(Assms!$F$37=3,LXtables!GK14,IF(Assms!$F$37=4,LXtables!GX14,IF(Assms!$F$37=5,LXtables!HK14,LXtables!HX14)))))</f>
        <v>7.0000000000000007E-2</v>
      </c>
      <c r="BD14" s="62">
        <f>IF(Assms!$F$37=1,LXtables!FL14,IF(Assms!$F$37=2,LXtables!FY14,IF(Assms!$F$37=3,LXtables!GL14,IF(Assms!$F$37=4,LXtables!GY14,IF(Assms!$F$37=5,LXtables!HL14,LXtables!HY14)))))</f>
        <v>7.0000000000000007E-2</v>
      </c>
      <c r="BE14" s="62">
        <f>IF(Assms!$F$37=1,LXtables!FM14,IF(Assms!$F$37=2,LXtables!FZ14,IF(Assms!$F$37=3,LXtables!GM14,IF(Assms!$F$37=4,LXtables!GZ14,IF(Assms!$F$37=5,LXtables!HM14,LXtables!HZ14)))))</f>
        <v>7.0000000000000007E-2</v>
      </c>
      <c r="BF14" s="62">
        <f>IF(Assms!$F$37=1,LXtables!FN14,IF(Assms!$F$37=2,LXtables!GA14,IF(Assms!$F$37=3,LXtables!GN14,IF(Assms!$F$37=4,LXtables!HA14,IF(Assms!$F$37=5,LXtables!HN14,LXtables!IA14)))))</f>
        <v>0.08</v>
      </c>
      <c r="BG14" s="62">
        <f>IF(Assms!$F$37=1,LXtables!FO14,IF(Assms!$F$37=2,LXtables!GB14,IF(Assms!$F$37=3,LXtables!GO14,IF(Assms!$F$37=4,LXtables!HB14,IF(Assms!$F$37=5,LXtables!HO14,LXtables!IB14)))))</f>
        <v>0.1</v>
      </c>
      <c r="BH14" s="199">
        <v>11</v>
      </c>
      <c r="BI14" s="62">
        <f>IF(Assms!$F$37=1,LXtables!IE14,IF(Assms!$F$37=2,LXtables!IR14,IF(Assms!$F$37=3,LXtables!JE14,IF(Assms!$F$37=4,LXtables!JR14,IF(Assms!$F$37=5,LXtables!KE14,LXtables!KR14)))))</f>
        <v>0.13</v>
      </c>
      <c r="BJ14" s="62">
        <f>IF(Assms!$F$37=1,LXtables!IF14,IF(Assms!$F$37=2,LXtables!IS14,IF(Assms!$F$37=3,LXtables!JF14,IF(Assms!$F$37=4,LXtables!JS14,IF(Assms!$F$37=5,LXtables!KF14,LXtables!KS14)))))</f>
        <v>0.12</v>
      </c>
      <c r="BK14" s="62">
        <f>IF(Assms!$F$37=1,LXtables!IG14,IF(Assms!$F$37=2,LXtables!IT14,IF(Assms!$F$37=3,LXtables!JG14,IF(Assms!$F$37=4,LXtables!JT14,IF(Assms!$F$37=5,LXtables!KG14,LXtables!KT14)))))</f>
        <v>0.1</v>
      </c>
      <c r="BL14" s="62">
        <f>IF(Assms!$F$37=1,LXtables!IH14,IF(Assms!$F$37=2,LXtables!IU14,IF(Assms!$F$37=3,LXtables!JH14,IF(Assms!$F$37=4,LXtables!JU14,IF(Assms!$F$37=5,LXtables!KH14,LXtables!KU14)))))</f>
        <v>0.08</v>
      </c>
      <c r="BM14" s="62">
        <f>IF(Assms!$F$37=1,LXtables!II14,IF(Assms!$F$37=2,LXtables!IV14,IF(Assms!$F$37=3,LXtables!JI14,IF(Assms!$F$37=4,LXtables!JV14,IF(Assms!$F$37=5,LXtables!KI14,LXtables!KV14)))))</f>
        <v>0.08</v>
      </c>
      <c r="BN14" s="62">
        <f>IF(Assms!$F$37=1,LXtables!IJ14,IF(Assms!$F$37=2,LXtables!IW14,IF(Assms!$F$37=3,LXtables!JJ14,IF(Assms!$F$37=4,LXtables!JW14,IF(Assms!$F$37=5,LXtables!KJ14,LXtables!KW14)))))</f>
        <v>0.08</v>
      </c>
      <c r="BO14" s="62">
        <f>IF(Assms!$F$37=1,LXtables!IK14,IF(Assms!$F$37=2,LXtables!IX14,IF(Assms!$F$37=3,LXtables!JK14,IF(Assms!$F$37=4,LXtables!JX14,IF(Assms!$F$37=5,LXtables!KK14,LXtables!KX14)))))</f>
        <v>0.09</v>
      </c>
      <c r="BP14" s="62">
        <f>IF(Assms!$F$37=1,LXtables!IL14,IF(Assms!$F$37=2,LXtables!IY14,IF(Assms!$F$37=3,LXtables!JL14,IF(Assms!$F$37=4,LXtables!JY14,IF(Assms!$F$37=5,LXtables!KL14,LXtables!KY14)))))</f>
        <v>0.09</v>
      </c>
      <c r="BQ14" s="62">
        <f>IF(Assms!$F$37=1,LXtables!IM14,IF(Assms!$F$37=2,LXtables!IZ14,IF(Assms!$F$37=3,LXtables!JM14,IF(Assms!$F$37=4,LXtables!JZ14,IF(Assms!$F$37=5,LXtables!KM14,LXtables!KZ14)))))</f>
        <v>0.09</v>
      </c>
      <c r="BR14" s="62">
        <f>IF(Assms!$F$37=1,LXtables!IN14,IF(Assms!$F$37=2,LXtables!JA14,IF(Assms!$F$37=3,LXtables!JN14,IF(Assms!$F$37=4,LXtables!KA14,IF(Assms!$F$37=5,LXtables!KN14,LXtables!LA14)))))</f>
        <v>0.09</v>
      </c>
      <c r="BS14" s="62">
        <f>IF(Assms!$F$37=1,LXtables!IO14,IF(Assms!$F$37=2,LXtables!JB14,IF(Assms!$F$37=3,LXtables!JO14,IF(Assms!$F$37=4,LXtables!KB14,IF(Assms!$F$37=5,LXtables!KO14,LXtables!LB14)))))</f>
        <v>0.1</v>
      </c>
      <c r="BT14" s="62">
        <f>IF(Assms!$F$37=1,LXtables!IP14,IF(Assms!$F$37=2,LXtables!JC14,IF(Assms!$F$37=3,LXtables!JP14,IF(Assms!$F$37=4,LXtables!KC14,IF(Assms!$F$37=5,LXtables!KP14,LXtables!LC14)))))</f>
        <v>0.12</v>
      </c>
    </row>
    <row r="15" spans="1:72">
      <c r="A15" s="201">
        <v>12</v>
      </c>
      <c r="B15" s="62">
        <f>IF(Assms!$C$33&lt;20,$I15,IF(Assms!$C$33&gt;75,$T15,HLOOKUP(Assms!$C$33,$I$3:$T$15,$H15+1)))</f>
        <v>0.08</v>
      </c>
      <c r="C15" s="62">
        <f>IF(Assms!$C$33&lt;20,$I29,IF(Assms!$C$33&gt;75,$T29,HLOOKUP(Assms!$C$33,$I$17:$T$34,$H29+1)))</f>
        <v>0.05</v>
      </c>
      <c r="D15" s="62">
        <f>IF(Assms!$C$33&lt;20,$I48,IF(Assms!$C$33&gt;75,$T48,HLOOKUP(Assms!$C$33,$I$36:$T$58,$H48+1)))</f>
        <v>0.03</v>
      </c>
      <c r="E15" s="62">
        <f>IF(Assms!$C$33&lt;20,$I72,IF(Assms!$C$33&gt;75,$T72,HLOOKUP(Assms!$C$33,$I$60:$T$87,$H72+1)))</f>
        <v>0.02</v>
      </c>
      <c r="F15" s="62">
        <f>IF(Assms!$C$33&lt;20,$I101,IF(Assms!$C$33&gt;75,$T101,HLOOKUP(Assms!$C$33,$I$89:$T$119,$H101+1)))</f>
        <v>0.02</v>
      </c>
      <c r="G15" s="62">
        <f>HLOOKUP(Assms!$C$34,$A$3:$F$41,A15+1)</f>
        <v>0.02</v>
      </c>
      <c r="H15" s="201">
        <v>12</v>
      </c>
      <c r="I15" s="204">
        <f>IF(Assms!$C$36=1,V15,IF(Assms!$C$36=2,AI15,IF(Assms!$C$36=3,AV15,BI15)))</f>
        <v>0.08</v>
      </c>
      <c r="J15" s="62">
        <f>IF(Assms!$C$36=1,W15,IF(Assms!$C$36=2,AJ15,IF(Assms!$C$36=3,AW15,BJ15)))</f>
        <v>0.08</v>
      </c>
      <c r="K15" s="62">
        <f>IF(Assms!$C$36=1,X15,IF(Assms!$C$36=2,AK15,IF(Assms!$C$36=3,AX15,BK15)))</f>
        <v>0.06</v>
      </c>
      <c r="L15" s="62">
        <f>IF(Assms!$C$36=1,Y15,IF(Assms!$C$36=2,AL15,IF(Assms!$C$36=3,AY15,BL15)))</f>
        <v>0.05</v>
      </c>
      <c r="M15" s="62">
        <f>IF(Assms!$C$36=1,Z15,IF(Assms!$C$36=2,AM15,IF(Assms!$C$36=3,AZ15,BM15)))</f>
        <v>0.05</v>
      </c>
      <c r="N15" s="62">
        <f>IF(Assms!$C$36=1,AA15,IF(Assms!$C$36=2,AN15,IF(Assms!$C$36=3,BA15,BN15)))</f>
        <v>0.05</v>
      </c>
      <c r="O15" s="62">
        <f>IF(Assms!$C$36=1,AB15,IF(Assms!$C$36=2,AO15,IF(Assms!$C$36=3,BB15,BO15)))</f>
        <v>0.06</v>
      </c>
      <c r="P15" s="62">
        <f>IF(Assms!$C$36=1,AC15,IF(Assms!$C$36=2,AP15,IF(Assms!$C$36=3,BC15,BP15)))</f>
        <v>0.06</v>
      </c>
      <c r="Q15" s="62">
        <f>IF(Assms!$C$36=1,AD15,IF(Assms!$C$36=2,AQ15,IF(Assms!$C$36=3,BD15,BQ15)))</f>
        <v>0.06</v>
      </c>
      <c r="R15" s="62">
        <f>IF(Assms!$C$36=1,AE15,IF(Assms!$C$36=2,AR15,IF(Assms!$C$36=3,BE15,BR15)))</f>
        <v>0.06</v>
      </c>
      <c r="S15" s="62">
        <f>IF(Assms!$C$36=1,AF15,IF(Assms!$C$36=2,AS15,IF(Assms!$C$36=3,BF15,BS15)))</f>
        <v>7.0000000000000007E-2</v>
      </c>
      <c r="T15" s="62">
        <f>IF(Assms!$C$36=1,AG15,IF(Assms!$C$36=2,AT15,IF(Assms!$C$36=3,BG15,BT15)))</f>
        <v>0.08</v>
      </c>
      <c r="U15" s="201">
        <v>12</v>
      </c>
      <c r="V15" s="62">
        <f>IF(Assms!$F$37=1,LXtables!B15,IF(Assms!$F$37=2,LXtables!O15,IF(Assms!$F$37=3,LXtables!AB15,IF(Assms!$F$37=4,LXtables!AO15,IF(Assms!$F$37=5,LXtables!BB15,LXtables!BO15)))))</f>
        <v>0.08</v>
      </c>
      <c r="W15" s="62">
        <f>IF(Assms!$F$37=1,LXtables!C15,IF(Assms!$F$37=2,LXtables!P15,IF(Assms!$F$37=3,LXtables!AC15,IF(Assms!$F$37=4,LXtables!AP15,IF(Assms!$F$37=5,LXtables!BC15,LXtables!BP15)))))</f>
        <v>0.08</v>
      </c>
      <c r="X15" s="62">
        <f>IF(Assms!$F$37=1,LXtables!D15,IF(Assms!$F$37=2,LXtables!Q15,IF(Assms!$F$37=3,LXtables!AD15,IF(Assms!$F$37=4,LXtables!AQ15,IF(Assms!$F$37=5,LXtables!BD15,LXtables!BQ15)))))</f>
        <v>0.06</v>
      </c>
      <c r="Y15" s="62">
        <f>IF(Assms!$F$37=1,LXtables!E15,IF(Assms!$F$37=2,LXtables!R15,IF(Assms!$F$37=3,LXtables!AE15,IF(Assms!$F$37=4,LXtables!AR15,IF(Assms!$F$37=5,LXtables!BE15,LXtables!BR15)))))</f>
        <v>0.05</v>
      </c>
      <c r="Z15" s="62">
        <f>IF(Assms!$F$37=1,LXtables!F15,IF(Assms!$F$37=2,LXtables!S15,IF(Assms!$F$37=3,LXtables!AF15,IF(Assms!$F$37=4,LXtables!AS15,IF(Assms!$F$37=5,LXtables!BF15,LXtables!BS15)))))</f>
        <v>0.05</v>
      </c>
      <c r="AA15" s="62">
        <f>IF(Assms!$F$37=1,LXtables!G15,IF(Assms!$F$37=2,LXtables!T15,IF(Assms!$F$37=3,LXtables!AG15,IF(Assms!$F$37=4,LXtables!AT15,IF(Assms!$F$37=5,LXtables!BG15,LXtables!BT15)))))</f>
        <v>0.05</v>
      </c>
      <c r="AB15" s="62">
        <f>IF(Assms!$F$37=1,LXtables!H15,IF(Assms!$F$37=2,LXtables!U15,IF(Assms!$F$37=3,LXtables!AH15,IF(Assms!$F$37=4,LXtables!AU15,IF(Assms!$F$37=5,LXtables!BH15,LXtables!BU15)))))</f>
        <v>0.06</v>
      </c>
      <c r="AC15" s="62">
        <f>IF(Assms!$F$37=1,LXtables!I15,IF(Assms!$F$37=2,LXtables!V15,IF(Assms!$F$37=3,LXtables!AI15,IF(Assms!$F$37=4,LXtables!AV15,IF(Assms!$F$37=5,LXtables!BI15,LXtables!BV15)))))</f>
        <v>0.06</v>
      </c>
      <c r="AD15" s="62">
        <f>IF(Assms!$F$37=1,LXtables!J15,IF(Assms!$F$37=2,LXtables!W15,IF(Assms!$F$37=3,LXtables!AJ15,IF(Assms!$F$37=4,LXtables!AW15,IF(Assms!$F$37=5,LXtables!BJ15,LXtables!BW15)))))</f>
        <v>0.06</v>
      </c>
      <c r="AE15" s="62">
        <f>IF(Assms!$F$37=1,LXtables!K15,IF(Assms!$F$37=2,LXtables!X15,IF(Assms!$F$37=3,LXtables!AK15,IF(Assms!$F$37=4,LXtables!AX15,IF(Assms!$F$37=5,LXtables!BK15,LXtables!BX15)))))</f>
        <v>0.06</v>
      </c>
      <c r="AF15" s="62">
        <f>IF(Assms!$F$37=1,LXtables!L15,IF(Assms!$F$37=2,LXtables!Y15,IF(Assms!$F$37=3,LXtables!AL15,IF(Assms!$F$37=4,LXtables!AY15,IF(Assms!$F$37=5,LXtables!BL15,LXtables!BY15)))))</f>
        <v>7.0000000000000007E-2</v>
      </c>
      <c r="AG15" s="62">
        <f>IF(Assms!$F$37=1,LXtables!M15,IF(Assms!$F$37=2,LXtables!Z15,IF(Assms!$F$37=3,LXtables!AM15,IF(Assms!$F$37=4,LXtables!AZ15,IF(Assms!$F$37=5,LXtables!BM15,LXtables!BZ15)))))</f>
        <v>0.08</v>
      </c>
      <c r="AH15" s="199">
        <v>12</v>
      </c>
      <c r="AI15" s="62">
        <f>IF(Assms!$F$37=1,LXtables!CC15,IF(Assms!$F$37=2,LXtables!CP15,IF(Assms!$F$37=3,LXtables!DC15,IF(Assms!$F$37=4,LXtables!DP15,IF(Assms!$F$37=5,LXtables!EC15,LXtables!EP15)))))</f>
        <v>0.09</v>
      </c>
      <c r="AJ15" s="62">
        <f>IF(Assms!$F$37=1,LXtables!CD15,IF(Assms!$F$37=2,LXtables!CQ15,IF(Assms!$F$37=3,LXtables!DD15,IF(Assms!$F$37=4,LXtables!DQ15,IF(Assms!$F$37=5,LXtables!ED15,LXtables!EQ15)))))</f>
        <v>0.09</v>
      </c>
      <c r="AK15" s="62">
        <f>IF(Assms!$F$37=1,LXtables!CE15,IF(Assms!$F$37=2,LXtables!CR15,IF(Assms!$F$37=3,LXtables!DE15,IF(Assms!$F$37=4,LXtables!DR15,IF(Assms!$F$37=5,LXtables!EE15,LXtables!ER15)))))</f>
        <v>7.0000000000000007E-2</v>
      </c>
      <c r="AL15" s="62">
        <f>IF(Assms!$F$37=1,LXtables!CF15,IF(Assms!$F$37=2,LXtables!CS15,IF(Assms!$F$37=3,LXtables!DF15,IF(Assms!$F$37=4,LXtables!DS15,IF(Assms!$F$37=5,LXtables!EF15,LXtables!ES15)))))</f>
        <v>0.06</v>
      </c>
      <c r="AM15" s="62">
        <f>IF(Assms!$F$37=1,LXtables!CG15,IF(Assms!$F$37=2,LXtables!CT15,IF(Assms!$F$37=3,LXtables!DG15,IF(Assms!$F$37=4,LXtables!DT15,IF(Assms!$F$37=5,LXtables!EG15,LXtables!ET15)))))</f>
        <v>0.06</v>
      </c>
      <c r="AN15" s="62">
        <f>IF(Assms!$F$37=1,LXtables!CH15,IF(Assms!$F$37=2,LXtables!CU15,IF(Assms!$F$37=3,LXtables!DH15,IF(Assms!$F$37=4,LXtables!DU15,IF(Assms!$F$37=5,LXtables!EH15,LXtables!EU15)))))</f>
        <v>0.06</v>
      </c>
      <c r="AO15" s="62">
        <f>IF(Assms!$F$37=1,LXtables!CI15,IF(Assms!$F$37=2,LXtables!CV15,IF(Assms!$F$37=3,LXtables!DI15,IF(Assms!$F$37=4,LXtables!DV15,IF(Assms!$F$37=5,LXtables!EI15,LXtables!EV15)))))</f>
        <v>0.06</v>
      </c>
      <c r="AP15" s="62">
        <f>IF(Assms!$F$37=1,LXtables!CJ15,IF(Assms!$F$37=2,LXtables!CW15,IF(Assms!$F$37=3,LXtables!DJ15,IF(Assms!$F$37=4,LXtables!DW15,IF(Assms!$F$37=5,LXtables!EJ15,LXtables!EW15)))))</f>
        <v>0.06</v>
      </c>
      <c r="AQ15" s="62">
        <f>IF(Assms!$F$37=1,LXtables!CK15,IF(Assms!$F$37=2,LXtables!CX15,IF(Assms!$F$37=3,LXtables!DK15,IF(Assms!$F$37=4,LXtables!DX15,IF(Assms!$F$37=5,LXtables!EK15,LXtables!EX15)))))</f>
        <v>0.06</v>
      </c>
      <c r="AR15" s="62">
        <f>IF(Assms!$F$37=1,LXtables!CL15,IF(Assms!$F$37=2,LXtables!CY15,IF(Assms!$F$37=3,LXtables!DL15,IF(Assms!$F$37=4,LXtables!DY15,IF(Assms!$F$37=5,LXtables!EL15,LXtables!EY15)))))</f>
        <v>7.0000000000000007E-2</v>
      </c>
      <c r="AS15" s="62">
        <f>IF(Assms!$F$37=1,LXtables!CM15,IF(Assms!$F$37=2,LXtables!CZ15,IF(Assms!$F$37=3,LXtables!DM15,IF(Assms!$F$37=4,LXtables!DZ15,IF(Assms!$F$37=5,LXtables!EM15,LXtables!EZ15)))))</f>
        <v>7.0000000000000007E-2</v>
      </c>
      <c r="AT15" s="62">
        <f>IF(Assms!$F$37=1,LXtables!CN15,IF(Assms!$F$37=2,LXtables!DA15,IF(Assms!$F$37=3,LXtables!DN15,IF(Assms!$F$37=4,LXtables!EA15,IF(Assms!$F$37=5,LXtables!EN15,LXtables!FA15)))))</f>
        <v>0.09</v>
      </c>
      <c r="AU15" s="199">
        <v>12</v>
      </c>
      <c r="AV15" s="62">
        <f>IF(Assms!$F$37=1,LXtables!FD15,IF(Assms!$F$37=2,LXtables!FQ15,IF(Assms!$F$37=3,LXtables!GD15,IF(Assms!$F$37=4,LXtables!GQ15,IF(Assms!$F$37=5,LXtables!HD15,LXtables!HQ15)))))</f>
        <v>0.1</v>
      </c>
      <c r="AW15" s="62">
        <f>IF(Assms!$F$37=1,LXtables!FE15,IF(Assms!$F$37=2,LXtables!FR15,IF(Assms!$F$37=3,LXtables!GE15,IF(Assms!$F$37=4,LXtables!GR15,IF(Assms!$F$37=5,LXtables!HE15,LXtables!HR15)))))</f>
        <v>0.1</v>
      </c>
      <c r="AX15" s="62">
        <f>IF(Assms!$F$37=1,LXtables!FF15,IF(Assms!$F$37=2,LXtables!FS15,IF(Assms!$F$37=3,LXtables!GF15,IF(Assms!$F$37=4,LXtables!GS15,IF(Assms!$F$37=5,LXtables!HF15,LXtables!HS15)))))</f>
        <v>0.08</v>
      </c>
      <c r="AY15" s="62">
        <f>IF(Assms!$F$37=1,LXtables!FG15,IF(Assms!$F$37=2,LXtables!FT15,IF(Assms!$F$37=3,LXtables!GG15,IF(Assms!$F$37=4,LXtables!GT15,IF(Assms!$F$37=5,LXtables!HG15,LXtables!HT15)))))</f>
        <v>7.0000000000000007E-2</v>
      </c>
      <c r="AZ15" s="62">
        <f>IF(Assms!$F$37=1,LXtables!FH15,IF(Assms!$F$37=2,LXtables!FU15,IF(Assms!$F$37=3,LXtables!GH15,IF(Assms!$F$37=4,LXtables!GU15,IF(Assms!$F$37=5,LXtables!HH15,LXtables!HU15)))))</f>
        <v>7.0000000000000007E-2</v>
      </c>
      <c r="BA15" s="62">
        <f>IF(Assms!$F$37=1,LXtables!FI15,IF(Assms!$F$37=2,LXtables!FV15,IF(Assms!$F$37=3,LXtables!GI15,IF(Assms!$F$37=4,LXtables!GV15,IF(Assms!$F$37=5,LXtables!HI15,LXtables!HV15)))))</f>
        <v>7.0000000000000007E-2</v>
      </c>
      <c r="BB15" s="62">
        <f>IF(Assms!$F$37=1,LXtables!FJ15,IF(Assms!$F$37=2,LXtables!FW15,IF(Assms!$F$37=3,LXtables!GJ15,IF(Assms!$F$37=4,LXtables!GW15,IF(Assms!$F$37=5,LXtables!HJ15,LXtables!HW15)))))</f>
        <v>7.0000000000000007E-2</v>
      </c>
      <c r="BC15" s="62">
        <f>IF(Assms!$F$37=1,LXtables!FK15,IF(Assms!$F$37=2,LXtables!FX15,IF(Assms!$F$37=3,LXtables!GK15,IF(Assms!$F$37=4,LXtables!GX15,IF(Assms!$F$37=5,LXtables!HK15,LXtables!HX15)))))</f>
        <v>7.0000000000000007E-2</v>
      </c>
      <c r="BD15" s="62">
        <f>IF(Assms!$F$37=1,LXtables!FL15,IF(Assms!$F$37=2,LXtables!FY15,IF(Assms!$F$37=3,LXtables!GL15,IF(Assms!$F$37=4,LXtables!GY15,IF(Assms!$F$37=5,LXtables!HL15,LXtables!HY15)))))</f>
        <v>7.0000000000000007E-2</v>
      </c>
      <c r="BE15" s="62">
        <f>IF(Assms!$F$37=1,LXtables!FM15,IF(Assms!$F$37=2,LXtables!FZ15,IF(Assms!$F$37=3,LXtables!GM15,IF(Assms!$F$37=4,LXtables!GZ15,IF(Assms!$F$37=5,LXtables!HM15,LXtables!HZ15)))))</f>
        <v>7.0000000000000007E-2</v>
      </c>
      <c r="BF15" s="62">
        <f>IF(Assms!$F$37=1,LXtables!FN15,IF(Assms!$F$37=2,LXtables!GA15,IF(Assms!$F$37=3,LXtables!GN15,IF(Assms!$F$37=4,LXtables!HA15,IF(Assms!$F$37=5,LXtables!HN15,LXtables!IA15)))))</f>
        <v>0.08</v>
      </c>
      <c r="BG15" s="62">
        <f>IF(Assms!$F$37=1,LXtables!FO15,IF(Assms!$F$37=2,LXtables!GB15,IF(Assms!$F$37=3,LXtables!GO15,IF(Assms!$F$37=4,LXtables!HB15,IF(Assms!$F$37=5,LXtables!HO15,LXtables!IB15)))))</f>
        <v>0.1</v>
      </c>
      <c r="BH15" s="199">
        <v>12</v>
      </c>
      <c r="BI15" s="62">
        <f>IF(Assms!$F$37=1,LXtables!IE15,IF(Assms!$F$37=2,LXtables!IR15,IF(Assms!$F$37=3,LXtables!JE15,IF(Assms!$F$37=4,LXtables!JR15,IF(Assms!$F$37=5,LXtables!KE15,LXtables!KR15)))))</f>
        <v>0.13</v>
      </c>
      <c r="BJ15" s="62">
        <f>IF(Assms!$F$37=1,LXtables!IF15,IF(Assms!$F$37=2,LXtables!IS15,IF(Assms!$F$37=3,LXtables!JF15,IF(Assms!$F$37=4,LXtables!JS15,IF(Assms!$F$37=5,LXtables!KF15,LXtables!KS15)))))</f>
        <v>0.12</v>
      </c>
      <c r="BK15" s="62">
        <f>IF(Assms!$F$37=1,LXtables!IG15,IF(Assms!$F$37=2,LXtables!IT15,IF(Assms!$F$37=3,LXtables!JG15,IF(Assms!$F$37=4,LXtables!JT15,IF(Assms!$F$37=5,LXtables!KG15,LXtables!KT15)))))</f>
        <v>0.1</v>
      </c>
      <c r="BL15" s="62">
        <f>IF(Assms!$F$37=1,LXtables!IH15,IF(Assms!$F$37=2,LXtables!IU15,IF(Assms!$F$37=3,LXtables!JH15,IF(Assms!$F$37=4,LXtables!JU15,IF(Assms!$F$37=5,LXtables!KH15,LXtables!KU15)))))</f>
        <v>0.08</v>
      </c>
      <c r="BM15" s="62">
        <f>IF(Assms!$F$37=1,LXtables!II15,IF(Assms!$F$37=2,LXtables!IV15,IF(Assms!$F$37=3,LXtables!JI15,IF(Assms!$F$37=4,LXtables!JV15,IF(Assms!$F$37=5,LXtables!KI15,LXtables!KV15)))))</f>
        <v>0.08</v>
      </c>
      <c r="BN15" s="62">
        <f>IF(Assms!$F$37=1,LXtables!IJ15,IF(Assms!$F$37=2,LXtables!IW15,IF(Assms!$F$37=3,LXtables!JJ15,IF(Assms!$F$37=4,LXtables!JW15,IF(Assms!$F$37=5,LXtables!KJ15,LXtables!KW15)))))</f>
        <v>0.08</v>
      </c>
      <c r="BO15" s="62">
        <f>IF(Assms!$F$37=1,LXtables!IK15,IF(Assms!$F$37=2,LXtables!IX15,IF(Assms!$F$37=3,LXtables!JK15,IF(Assms!$F$37=4,LXtables!JX15,IF(Assms!$F$37=5,LXtables!KK15,LXtables!KX15)))))</f>
        <v>0.09</v>
      </c>
      <c r="BP15" s="62">
        <f>IF(Assms!$F$37=1,LXtables!IL15,IF(Assms!$F$37=2,LXtables!IY15,IF(Assms!$F$37=3,LXtables!JL15,IF(Assms!$F$37=4,LXtables!JY15,IF(Assms!$F$37=5,LXtables!KL15,LXtables!KY15)))))</f>
        <v>0.09</v>
      </c>
      <c r="BQ15" s="62">
        <f>IF(Assms!$F$37=1,LXtables!IM15,IF(Assms!$F$37=2,LXtables!IZ15,IF(Assms!$F$37=3,LXtables!JM15,IF(Assms!$F$37=4,LXtables!JZ15,IF(Assms!$F$37=5,LXtables!KM15,LXtables!KZ15)))))</f>
        <v>0.09</v>
      </c>
      <c r="BR15" s="62">
        <f>IF(Assms!$F$37=1,LXtables!IN15,IF(Assms!$F$37=2,LXtables!JA15,IF(Assms!$F$37=3,LXtables!JN15,IF(Assms!$F$37=4,LXtables!KA15,IF(Assms!$F$37=5,LXtables!KN15,LXtables!LA15)))))</f>
        <v>0.09</v>
      </c>
      <c r="BS15" s="62">
        <f>IF(Assms!$F$37=1,LXtables!IO15,IF(Assms!$F$37=2,LXtables!JB15,IF(Assms!$F$37=3,LXtables!JO15,IF(Assms!$F$37=4,LXtables!KB15,IF(Assms!$F$37=5,LXtables!KO15,LXtables!LB15)))))</f>
        <v>0.1</v>
      </c>
      <c r="BT15" s="62">
        <f>IF(Assms!$F$37=1,LXtables!IP15,IF(Assms!$F$37=2,LXtables!JC15,IF(Assms!$F$37=3,LXtables!JP15,IF(Assms!$F$37=4,LXtables!KC15,IF(Assms!$F$37=5,LXtables!KP15,LXtables!LC15)))))</f>
        <v>0.12</v>
      </c>
    </row>
    <row r="16" spans="1:72">
      <c r="A16" s="201">
        <f>A15+1</f>
        <v>13</v>
      </c>
      <c r="C16" s="62">
        <f>IF(Assms!$C$33&lt;20,$I30,IF(Assms!$C$33&gt;75,$T30,HLOOKUP(Assms!$C$33,$I$17:$T$34,$H30+1)))</f>
        <v>0.05</v>
      </c>
      <c r="D16" s="62">
        <f>IF(Assms!$C$33&lt;20,$I49,IF(Assms!$C$33&gt;75,$T49,HLOOKUP(Assms!$C$33,$I$36:$T$58,$H49+1)))</f>
        <v>0.03</v>
      </c>
      <c r="E16" s="62">
        <f>IF(Assms!$C$33&lt;20,$I73,IF(Assms!$C$33&gt;75,$T73,HLOOKUP(Assms!$C$33,$I$60:$T$87,$H73+1)))</f>
        <v>0.02</v>
      </c>
      <c r="F16" s="62">
        <f>IF(Assms!$C$33&lt;20,$I102,IF(Assms!$C$33&gt;75,$T102,HLOOKUP(Assms!$C$33,$I$89:$T$119,$H102+1)))</f>
        <v>0.02</v>
      </c>
      <c r="G16" s="62">
        <f>HLOOKUP(Assms!$C$34,$A$3:$F$41,A16+1)</f>
        <v>0.02</v>
      </c>
      <c r="H16" s="201"/>
      <c r="U16" s="201"/>
    </row>
    <row r="17" spans="1:72">
      <c r="A17" s="201">
        <f t="shared" ref="A17:A43" si="0">A16+1</f>
        <v>14</v>
      </c>
      <c r="C17" s="62">
        <f>IF(Assms!$C$33&lt;20,$I31,IF(Assms!$C$33&gt;75,$T31,HLOOKUP(Assms!$C$33,$I$17:$T$34,$H31+1)))</f>
        <v>0.06</v>
      </c>
      <c r="D17" s="62">
        <f>IF(Assms!$C$33&lt;20,$I50,IF(Assms!$C$33&gt;75,$T50,HLOOKUP(Assms!$C$33,$I$36:$T$58,$H50+1)))</f>
        <v>0.03</v>
      </c>
      <c r="E17" s="62">
        <f>IF(Assms!$C$33&lt;20,$I74,IF(Assms!$C$33&gt;75,$T74,HLOOKUP(Assms!$C$33,$I$60:$T$87,$H74+1)))</f>
        <v>0.02</v>
      </c>
      <c r="F17" s="62">
        <f>IF(Assms!$C$33&lt;20,$I103,IF(Assms!$C$33&gt;75,$T103,HLOOKUP(Assms!$C$33,$I$89:$T$119,$H103+1)))</f>
        <v>0.02</v>
      </c>
      <c r="G17" s="62">
        <f>HLOOKUP(Assms!$C$34,$A$3:$F$41,A17+1)</f>
        <v>0.02</v>
      </c>
      <c r="H17" s="201" t="s">
        <v>283</v>
      </c>
      <c r="I17">
        <v>20</v>
      </c>
      <c r="J17">
        <v>25</v>
      </c>
      <c r="K17">
        <v>30</v>
      </c>
      <c r="L17">
        <v>35</v>
      </c>
      <c r="M17">
        <v>40</v>
      </c>
      <c r="N17">
        <v>45</v>
      </c>
      <c r="O17">
        <v>50</v>
      </c>
      <c r="P17">
        <v>55</v>
      </c>
      <c r="Q17">
        <v>60</v>
      </c>
      <c r="R17">
        <v>65</v>
      </c>
      <c r="S17">
        <v>70</v>
      </c>
      <c r="T17">
        <v>75</v>
      </c>
      <c r="U17" s="201" t="s">
        <v>283</v>
      </c>
      <c r="V17">
        <v>20</v>
      </c>
      <c r="W17">
        <v>25</v>
      </c>
      <c r="X17">
        <v>30</v>
      </c>
      <c r="Y17">
        <v>35</v>
      </c>
      <c r="Z17">
        <v>40</v>
      </c>
      <c r="AA17">
        <v>45</v>
      </c>
      <c r="AB17">
        <v>50</v>
      </c>
      <c r="AC17">
        <v>55</v>
      </c>
      <c r="AD17">
        <v>60</v>
      </c>
      <c r="AE17">
        <v>65</v>
      </c>
      <c r="AF17">
        <v>70</v>
      </c>
      <c r="AG17">
        <v>75</v>
      </c>
      <c r="AH17" t="s">
        <v>283</v>
      </c>
      <c r="AI17">
        <v>20</v>
      </c>
      <c r="AJ17">
        <v>25</v>
      </c>
      <c r="AK17">
        <v>30</v>
      </c>
      <c r="AL17">
        <v>35</v>
      </c>
      <c r="AM17">
        <v>40</v>
      </c>
      <c r="AN17">
        <v>45</v>
      </c>
      <c r="AO17">
        <v>50</v>
      </c>
      <c r="AP17">
        <v>55</v>
      </c>
      <c r="AQ17">
        <v>60</v>
      </c>
      <c r="AR17">
        <v>65</v>
      </c>
      <c r="AS17">
        <v>70</v>
      </c>
      <c r="AT17">
        <v>75</v>
      </c>
      <c r="AU17" t="s">
        <v>283</v>
      </c>
      <c r="AV17">
        <v>20</v>
      </c>
      <c r="AW17">
        <v>25</v>
      </c>
      <c r="AX17">
        <v>30</v>
      </c>
      <c r="AY17">
        <v>35</v>
      </c>
      <c r="AZ17">
        <v>40</v>
      </c>
      <c r="BA17">
        <v>45</v>
      </c>
      <c r="BB17">
        <v>50</v>
      </c>
      <c r="BC17">
        <v>55</v>
      </c>
      <c r="BD17">
        <v>60</v>
      </c>
      <c r="BE17">
        <v>65</v>
      </c>
      <c r="BF17">
        <v>70</v>
      </c>
      <c r="BG17">
        <v>75</v>
      </c>
      <c r="BH17" t="s">
        <v>283</v>
      </c>
      <c r="BI17">
        <v>20</v>
      </c>
      <c r="BJ17">
        <v>25</v>
      </c>
      <c r="BK17">
        <v>30</v>
      </c>
      <c r="BL17">
        <v>35</v>
      </c>
      <c r="BM17">
        <v>40</v>
      </c>
      <c r="BN17">
        <v>45</v>
      </c>
      <c r="BO17">
        <v>50</v>
      </c>
      <c r="BP17">
        <v>55</v>
      </c>
      <c r="BQ17">
        <v>60</v>
      </c>
      <c r="BR17">
        <v>65</v>
      </c>
      <c r="BS17">
        <v>70</v>
      </c>
      <c r="BT17">
        <v>75</v>
      </c>
    </row>
    <row r="18" spans="1:72">
      <c r="A18" s="201">
        <f t="shared" si="0"/>
        <v>15</v>
      </c>
      <c r="C18" s="62">
        <f>IF(Assms!$C$33&lt;20,$I32,IF(Assms!$C$33&gt;75,$T32,HLOOKUP(Assms!$C$33,$I$17:$T$34,$H32+1)))</f>
        <v>0.06</v>
      </c>
      <c r="D18" s="62">
        <f>IF(Assms!$C$33&lt;20,$I51,IF(Assms!$C$33&gt;75,$T51,HLOOKUP(Assms!$C$33,$I$36:$T$58,$H51+1)))</f>
        <v>0.03</v>
      </c>
      <c r="E18" s="62">
        <f>IF(Assms!$C$33&lt;20,$I75,IF(Assms!$C$33&gt;75,$T75,HLOOKUP(Assms!$C$33,$I$60:$T$87,$H75+1)))</f>
        <v>0.02</v>
      </c>
      <c r="F18" s="62">
        <f>IF(Assms!$C$33&lt;20,$I104,IF(Assms!$C$33&gt;75,$T104,HLOOKUP(Assms!$C$33,$I$89:$T$119,$H104+1)))</f>
        <v>0.02</v>
      </c>
      <c r="G18" s="62">
        <f>HLOOKUP(Assms!$C$34,$A$3:$F$41,A18+1)</f>
        <v>0.02</v>
      </c>
      <c r="H18" s="201">
        <v>1</v>
      </c>
      <c r="I18" s="62">
        <f>IF(Assms!$C$36=1,V18,IF(Assms!$C$36=2,AI18,IF(Assms!$C$36=3,AV18,BI18)))</f>
        <v>0.06</v>
      </c>
      <c r="J18" s="62">
        <f>IF(Assms!$C$36=1,W18,IF(Assms!$C$36=2,AJ18,IF(Assms!$C$36=3,AW18,BJ18)))</f>
        <v>0.05</v>
      </c>
      <c r="K18" s="62">
        <f>IF(Assms!$C$36=1,X18,IF(Assms!$C$36=2,AK18,IF(Assms!$C$36=3,AX18,BK18)))</f>
        <v>0.04</v>
      </c>
      <c r="L18" s="62">
        <f>IF(Assms!$C$36=1,Y18,IF(Assms!$C$36=2,AL18,IF(Assms!$C$36=3,AY18,BL18)))</f>
        <v>0.04</v>
      </c>
      <c r="M18" s="62">
        <f>IF(Assms!$C$36=1,Z18,IF(Assms!$C$36=2,AM18,IF(Assms!$C$36=3,AZ18,BM18)))</f>
        <v>0.04</v>
      </c>
      <c r="N18" s="62">
        <f>IF(Assms!$C$36=1,AA18,IF(Assms!$C$36=2,AN18,IF(Assms!$C$36=3,BA18,BN18)))</f>
        <v>0.04</v>
      </c>
      <c r="O18" s="62">
        <f>IF(Assms!$C$36=1,AB18,IF(Assms!$C$36=2,AO18,IF(Assms!$C$36=3,BB18,BO18)))</f>
        <v>0.04</v>
      </c>
      <c r="P18" s="62">
        <f>IF(Assms!$C$36=1,AC18,IF(Assms!$C$36=2,AP18,IF(Assms!$C$36=3,BC18,BP18)))</f>
        <v>0.04</v>
      </c>
      <c r="Q18" s="62">
        <f>IF(Assms!$C$36=1,AD18,IF(Assms!$C$36=2,AQ18,IF(Assms!$C$36=3,BD18,BQ18)))</f>
        <v>0.04</v>
      </c>
      <c r="R18" s="62">
        <f>IF(Assms!$C$36=1,AE18,IF(Assms!$C$36=2,AR18,IF(Assms!$C$36=3,BE18,BR18)))</f>
        <v>0.04</v>
      </c>
      <c r="S18" s="62">
        <f>IF(Assms!$C$36=1,AF18,IF(Assms!$C$36=2,AS18,IF(Assms!$C$36=3,BF18,BS18)))</f>
        <v>0.04</v>
      </c>
      <c r="T18" s="62">
        <f>IF(Assms!$C$36=1,AG18,IF(Assms!$C$36=2,AT18,IF(Assms!$C$36=3,BG18,BT18)))</f>
        <v>0.05</v>
      </c>
      <c r="U18" s="201">
        <v>1</v>
      </c>
      <c r="V18" s="62">
        <f>IF(Assms!$F$37=1,LXtables!B18,IF(Assms!$F$37=2,LXtables!O18,IF(Assms!$F$37=3,LXtables!AB18,IF(Assms!$F$37=4,LXtables!AO18,IF(Assms!$F$37=5,LXtables!BB18,LXtables!BO18)))))</f>
        <v>0.06</v>
      </c>
      <c r="W18" s="62">
        <f>IF(Assms!$F$37=1,LXtables!C18,IF(Assms!$F$37=2,LXtables!P18,IF(Assms!$F$37=3,LXtables!AC18,IF(Assms!$F$37=4,LXtables!AP18,IF(Assms!$F$37=5,LXtables!BC18,LXtables!BP18)))))</f>
        <v>0.05</v>
      </c>
      <c r="X18" s="62">
        <f>IF(Assms!$F$37=1,LXtables!D18,IF(Assms!$F$37=2,LXtables!Q18,IF(Assms!$F$37=3,LXtables!AD18,IF(Assms!$F$37=4,LXtables!AQ18,IF(Assms!$F$37=5,LXtables!BD18,LXtables!BQ18)))))</f>
        <v>0.04</v>
      </c>
      <c r="Y18" s="62">
        <f>IF(Assms!$F$37=1,LXtables!E18,IF(Assms!$F$37=2,LXtables!R18,IF(Assms!$F$37=3,LXtables!AE18,IF(Assms!$F$37=4,LXtables!AR18,IF(Assms!$F$37=5,LXtables!BE18,LXtables!BR18)))))</f>
        <v>0.04</v>
      </c>
      <c r="Z18" s="62">
        <f>IF(Assms!$F$37=1,LXtables!F18,IF(Assms!$F$37=2,LXtables!S18,IF(Assms!$F$37=3,LXtables!AF18,IF(Assms!$F$37=4,LXtables!AS18,IF(Assms!$F$37=5,LXtables!BF18,LXtables!BS18)))))</f>
        <v>0.04</v>
      </c>
      <c r="AA18" s="62">
        <f>IF(Assms!$F$37=1,LXtables!G18,IF(Assms!$F$37=2,LXtables!T18,IF(Assms!$F$37=3,LXtables!AG18,IF(Assms!$F$37=4,LXtables!AT18,IF(Assms!$F$37=5,LXtables!BG18,LXtables!BT18)))))</f>
        <v>0.04</v>
      </c>
      <c r="AB18" s="62">
        <f>IF(Assms!$F$37=1,LXtables!H18,IF(Assms!$F$37=2,LXtables!U18,IF(Assms!$F$37=3,LXtables!AH18,IF(Assms!$F$37=4,LXtables!AU18,IF(Assms!$F$37=5,LXtables!BH18,LXtables!BU18)))))</f>
        <v>0.04</v>
      </c>
      <c r="AC18" s="62">
        <f>IF(Assms!$F$37=1,LXtables!I18,IF(Assms!$F$37=2,LXtables!V18,IF(Assms!$F$37=3,LXtables!AI18,IF(Assms!$F$37=4,LXtables!AV18,IF(Assms!$F$37=5,LXtables!BI18,LXtables!BV18)))))</f>
        <v>0.04</v>
      </c>
      <c r="AD18" s="62">
        <f>IF(Assms!$F$37=1,LXtables!J18,IF(Assms!$F$37=2,LXtables!W18,IF(Assms!$F$37=3,LXtables!AJ18,IF(Assms!$F$37=4,LXtables!AW18,IF(Assms!$F$37=5,LXtables!BJ18,LXtables!BW18)))))</f>
        <v>0.04</v>
      </c>
      <c r="AE18" s="62">
        <f>IF(Assms!$F$37=1,LXtables!K18,IF(Assms!$F$37=2,LXtables!X18,IF(Assms!$F$37=3,LXtables!AK18,IF(Assms!$F$37=4,LXtables!AX18,IF(Assms!$F$37=5,LXtables!BK18,LXtables!BX18)))))</f>
        <v>0.04</v>
      </c>
      <c r="AF18" s="62">
        <f>IF(Assms!$F$37=1,LXtables!L18,IF(Assms!$F$37=2,LXtables!Y18,IF(Assms!$F$37=3,LXtables!AL18,IF(Assms!$F$37=4,LXtables!AY18,IF(Assms!$F$37=5,LXtables!BL18,LXtables!BY18)))))</f>
        <v>0.04</v>
      </c>
      <c r="AG18" s="62">
        <f>IF(Assms!$F$37=1,LXtables!M18,IF(Assms!$F$37=2,LXtables!Z18,IF(Assms!$F$37=3,LXtables!AM18,IF(Assms!$F$37=4,LXtables!AZ18,IF(Assms!$F$37=5,LXtables!BM18,LXtables!BZ18)))))</f>
        <v>0.05</v>
      </c>
      <c r="AH18">
        <v>1</v>
      </c>
      <c r="AI18" s="62">
        <f>IF(Assms!$F$37=1,LXtables!CC18,IF(Assms!$F$37=2,LXtables!CP18,IF(Assms!$F$37=3,LXtables!DC18,IF(Assms!$F$37=4,LXtables!DP18,IF(Assms!$F$37=5,LXtables!EC18,LXtables!EP18)))))</f>
        <v>7.0000000000000007E-2</v>
      </c>
      <c r="AJ18" s="62">
        <f>IF(Assms!$F$37=1,LXtables!CD18,IF(Assms!$F$37=2,LXtables!CQ18,IF(Assms!$F$37=3,LXtables!DD18,IF(Assms!$F$37=4,LXtables!DQ18,IF(Assms!$F$37=5,LXtables!ED18,LXtables!EQ18)))))</f>
        <v>7.0000000000000007E-2</v>
      </c>
      <c r="AK18" s="62">
        <f>IF(Assms!$F$37=1,LXtables!CE18,IF(Assms!$F$37=2,LXtables!CR18,IF(Assms!$F$37=3,LXtables!DE18,IF(Assms!$F$37=4,LXtables!DR18,IF(Assms!$F$37=5,LXtables!EE18,LXtables!ER18)))))</f>
        <v>0.05</v>
      </c>
      <c r="AL18" s="62">
        <f>IF(Assms!$F$37=1,LXtables!CF18,IF(Assms!$F$37=2,LXtables!CS18,IF(Assms!$F$37=3,LXtables!DF18,IF(Assms!$F$37=4,LXtables!DS18,IF(Assms!$F$37=5,LXtables!EF18,LXtables!ES18)))))</f>
        <v>0.05</v>
      </c>
      <c r="AM18" s="62">
        <f>IF(Assms!$F$37=1,LXtables!CG18,IF(Assms!$F$37=2,LXtables!CT18,IF(Assms!$F$37=3,LXtables!DG18,IF(Assms!$F$37=4,LXtables!DT18,IF(Assms!$F$37=5,LXtables!EG18,LXtables!ET18)))))</f>
        <v>0.05</v>
      </c>
      <c r="AN18" s="62">
        <f>IF(Assms!$F$37=1,LXtables!CH18,IF(Assms!$F$37=2,LXtables!CU18,IF(Assms!$F$37=3,LXtables!DH18,IF(Assms!$F$37=4,LXtables!DU18,IF(Assms!$F$37=5,LXtables!EH18,LXtables!EU18)))))</f>
        <v>0.05</v>
      </c>
      <c r="AO18" s="62">
        <f>IF(Assms!$F$37=1,LXtables!CI18,IF(Assms!$F$37=2,LXtables!CV18,IF(Assms!$F$37=3,LXtables!DI18,IF(Assms!$F$37=4,LXtables!DV18,IF(Assms!$F$37=5,LXtables!EI18,LXtables!EV18)))))</f>
        <v>0.05</v>
      </c>
      <c r="AP18" s="62">
        <f>IF(Assms!$F$37=1,LXtables!CJ18,IF(Assms!$F$37=2,LXtables!CW18,IF(Assms!$F$37=3,LXtables!DJ18,IF(Assms!$F$37=4,LXtables!DW18,IF(Assms!$F$37=5,LXtables!EJ18,LXtables!EW18)))))</f>
        <v>0.05</v>
      </c>
      <c r="AQ18" s="62">
        <f>IF(Assms!$F$37=1,LXtables!CK18,IF(Assms!$F$37=2,LXtables!CX18,IF(Assms!$F$37=3,LXtables!DK18,IF(Assms!$F$37=4,LXtables!DX18,IF(Assms!$F$37=5,LXtables!EK18,LXtables!EX18)))))</f>
        <v>0.05</v>
      </c>
      <c r="AR18" s="62">
        <f>IF(Assms!$F$37=1,LXtables!CL18,IF(Assms!$F$37=2,LXtables!CY18,IF(Assms!$F$37=3,LXtables!DL18,IF(Assms!$F$37=4,LXtables!DY18,IF(Assms!$F$37=5,LXtables!EL18,LXtables!EY18)))))</f>
        <v>0.05</v>
      </c>
      <c r="AS18" s="62">
        <f>IF(Assms!$F$37=1,LXtables!CM18,IF(Assms!$F$37=2,LXtables!CZ18,IF(Assms!$F$37=3,LXtables!DM18,IF(Assms!$F$37=4,LXtables!DZ18,IF(Assms!$F$37=5,LXtables!EM18,LXtables!EZ18)))))</f>
        <v>0.06</v>
      </c>
      <c r="AT18" s="62">
        <f>IF(Assms!$F$37=1,LXtables!CN18,IF(Assms!$F$37=2,LXtables!DA18,IF(Assms!$F$37=3,LXtables!DN18,IF(Assms!$F$37=4,LXtables!EA18,IF(Assms!$F$37=5,LXtables!EN18,LXtables!FA18)))))</f>
        <v>7.0000000000000007E-2</v>
      </c>
      <c r="AU18">
        <v>1</v>
      </c>
      <c r="AV18" s="62">
        <f>IF(Assms!$F$37=1,LXtables!FD18,IF(Assms!$F$37=2,LXtables!FQ18,IF(Assms!$F$37=3,LXtables!GD18,IF(Assms!$F$37=4,LXtables!GQ18,IF(Assms!$F$37=5,LXtables!HD18,LXtables!HQ18)))))</f>
        <v>0.1</v>
      </c>
      <c r="AW18" s="62">
        <f>IF(Assms!$F$37=1,LXtables!FE18,IF(Assms!$F$37=2,LXtables!FR18,IF(Assms!$F$37=3,LXtables!GE18,IF(Assms!$F$37=4,LXtables!GR18,IF(Assms!$F$37=5,LXtables!HE18,LXtables!HR18)))))</f>
        <v>0.09</v>
      </c>
      <c r="AX18" s="62">
        <f>IF(Assms!$F$37=1,LXtables!FF18,IF(Assms!$F$37=2,LXtables!FS18,IF(Assms!$F$37=3,LXtables!GF18,IF(Assms!$F$37=4,LXtables!GS18,IF(Assms!$F$37=5,LXtables!HF18,LXtables!HS18)))))</f>
        <v>7.0000000000000007E-2</v>
      </c>
      <c r="AY18" s="62">
        <f>IF(Assms!$F$37=1,LXtables!FG18,IF(Assms!$F$37=2,LXtables!FT18,IF(Assms!$F$37=3,LXtables!GG18,IF(Assms!$F$37=4,LXtables!GT18,IF(Assms!$F$37=5,LXtables!HG18,LXtables!HT18)))))</f>
        <v>0.06</v>
      </c>
      <c r="AZ18" s="62">
        <f>IF(Assms!$F$37=1,LXtables!FH18,IF(Assms!$F$37=2,LXtables!FU18,IF(Assms!$F$37=3,LXtables!GH18,IF(Assms!$F$37=4,LXtables!GU18,IF(Assms!$F$37=5,LXtables!HH18,LXtables!HU18)))))</f>
        <v>0.06</v>
      </c>
      <c r="BA18" s="62">
        <f>IF(Assms!$F$37=1,LXtables!FI18,IF(Assms!$F$37=2,LXtables!FV18,IF(Assms!$F$37=3,LXtables!GI18,IF(Assms!$F$37=4,LXtables!GV18,IF(Assms!$F$37=5,LXtables!HI18,LXtables!HV18)))))</f>
        <v>0.06</v>
      </c>
      <c r="BB18" s="62">
        <f>IF(Assms!$F$37=1,LXtables!FJ18,IF(Assms!$F$37=2,LXtables!FW18,IF(Assms!$F$37=3,LXtables!GJ18,IF(Assms!$F$37=4,LXtables!GW18,IF(Assms!$F$37=5,LXtables!HJ18,LXtables!HW18)))))</f>
        <v>0.06</v>
      </c>
      <c r="BC18" s="62">
        <f>IF(Assms!$F$37=1,LXtables!FK18,IF(Assms!$F$37=2,LXtables!FX18,IF(Assms!$F$37=3,LXtables!GK18,IF(Assms!$F$37=4,LXtables!GX18,IF(Assms!$F$37=5,LXtables!HK18,LXtables!HX18)))))</f>
        <v>7.0000000000000007E-2</v>
      </c>
      <c r="BD18" s="62">
        <f>IF(Assms!$F$37=1,LXtables!FL18,IF(Assms!$F$37=2,LXtables!FY18,IF(Assms!$F$37=3,LXtables!GL18,IF(Assms!$F$37=4,LXtables!GY18,IF(Assms!$F$37=5,LXtables!HL18,LXtables!HY18)))))</f>
        <v>7.0000000000000007E-2</v>
      </c>
      <c r="BE18" s="62">
        <f>IF(Assms!$F$37=1,LXtables!FM18,IF(Assms!$F$37=2,LXtables!FZ18,IF(Assms!$F$37=3,LXtables!GM18,IF(Assms!$F$37=4,LXtables!GZ18,IF(Assms!$F$37=5,LXtables!HM18,LXtables!HZ18)))))</f>
        <v>7.0000000000000007E-2</v>
      </c>
      <c r="BF18" s="62">
        <f>IF(Assms!$F$37=1,LXtables!FN18,IF(Assms!$F$37=2,LXtables!GA18,IF(Assms!$F$37=3,LXtables!GN18,IF(Assms!$F$37=4,LXtables!HA18,IF(Assms!$F$37=5,LXtables!HN18,LXtables!IA18)))))</f>
        <v>7.0000000000000007E-2</v>
      </c>
      <c r="BG18" s="62">
        <f>IF(Assms!$F$37=1,LXtables!FO18,IF(Assms!$F$37=2,LXtables!GB18,IF(Assms!$F$37=3,LXtables!GO18,IF(Assms!$F$37=4,LXtables!HB18,IF(Assms!$F$37=5,LXtables!HO18,LXtables!IB18)))))</f>
        <v>0.09</v>
      </c>
      <c r="BH18">
        <v>1</v>
      </c>
      <c r="BI18" s="62">
        <f>IF(Assms!$F$37=1,LXtables!IE18,IF(Assms!$F$37=2,LXtables!IR18,IF(Assms!$F$37=3,LXtables!JE18,IF(Assms!$F$37=4,LXtables!JR18,IF(Assms!$F$37=5,LXtables!KE18,LXtables!KR18)))))</f>
        <v>0.14000000000000001</v>
      </c>
      <c r="BJ18" s="62">
        <f>IF(Assms!$F$37=1,LXtables!IF18,IF(Assms!$F$37=2,LXtables!IS18,IF(Assms!$F$37=3,LXtables!JF18,IF(Assms!$F$37=4,LXtables!JS18,IF(Assms!$F$37=5,LXtables!KF18,LXtables!KS18)))))</f>
        <v>0.13</v>
      </c>
      <c r="BK18" s="62">
        <f>IF(Assms!$F$37=1,LXtables!IG18,IF(Assms!$F$37=2,LXtables!IT18,IF(Assms!$F$37=3,LXtables!JG18,IF(Assms!$F$37=4,LXtables!JT18,IF(Assms!$F$37=5,LXtables!KG18,LXtables!KT18)))))</f>
        <v>0.11</v>
      </c>
      <c r="BL18" s="62">
        <f>IF(Assms!$F$37=1,LXtables!IH18,IF(Assms!$F$37=2,LXtables!IU18,IF(Assms!$F$37=3,LXtables!JH18,IF(Assms!$F$37=4,LXtables!JU18,IF(Assms!$F$37=5,LXtables!KH18,LXtables!KU18)))))</f>
        <v>0.09</v>
      </c>
      <c r="BM18" s="62">
        <f>IF(Assms!$F$37=1,LXtables!II18,IF(Assms!$F$37=2,LXtables!IV18,IF(Assms!$F$37=3,LXtables!JI18,IF(Assms!$F$37=4,LXtables!JV18,IF(Assms!$F$37=5,LXtables!KI18,LXtables!KV18)))))</f>
        <v>0.09</v>
      </c>
      <c r="BN18" s="62">
        <f>IF(Assms!$F$37=1,LXtables!IJ18,IF(Assms!$F$37=2,LXtables!IW18,IF(Assms!$F$37=3,LXtables!JJ18,IF(Assms!$F$37=4,LXtables!JW18,IF(Assms!$F$37=5,LXtables!KJ18,LXtables!KW18)))))</f>
        <v>0.09</v>
      </c>
      <c r="BO18" s="62">
        <f>IF(Assms!$F$37=1,LXtables!IK18,IF(Assms!$F$37=2,LXtables!IX18,IF(Assms!$F$37=3,LXtables!JK18,IF(Assms!$F$37=4,LXtables!JX18,IF(Assms!$F$37=5,LXtables!KK18,LXtables!KX18)))))</f>
        <v>0.1</v>
      </c>
      <c r="BP18" s="62">
        <f>IF(Assms!$F$37=1,LXtables!IL18,IF(Assms!$F$37=2,LXtables!IY18,IF(Assms!$F$37=3,LXtables!JL18,IF(Assms!$F$37=4,LXtables!JY18,IF(Assms!$F$37=5,LXtables!KL18,LXtables!KY18)))))</f>
        <v>0.1</v>
      </c>
      <c r="BQ18" s="62">
        <f>IF(Assms!$F$37=1,LXtables!IM18,IF(Assms!$F$37=2,LXtables!IZ18,IF(Assms!$F$37=3,LXtables!JM18,IF(Assms!$F$37=4,LXtables!JZ18,IF(Assms!$F$37=5,LXtables!KM18,LXtables!KZ18)))))</f>
        <v>0.1</v>
      </c>
      <c r="BR18" s="62">
        <f>IF(Assms!$F$37=1,LXtables!IN18,IF(Assms!$F$37=2,LXtables!JA18,IF(Assms!$F$37=3,LXtables!JN18,IF(Assms!$F$37=4,LXtables!KA18,IF(Assms!$F$37=5,LXtables!KN18,LXtables!LA18)))))</f>
        <v>0.1</v>
      </c>
      <c r="BS18" s="62">
        <f>IF(Assms!$F$37=1,LXtables!IO18,IF(Assms!$F$37=2,LXtables!JB18,IF(Assms!$F$37=3,LXtables!JO18,IF(Assms!$F$37=4,LXtables!KB18,IF(Assms!$F$37=5,LXtables!KO18,LXtables!LB18)))))</f>
        <v>0.11</v>
      </c>
      <c r="BT18" s="62">
        <f>IF(Assms!$F$37=1,LXtables!IP18,IF(Assms!$F$37=2,LXtables!JC18,IF(Assms!$F$37=3,LXtables!JP18,IF(Assms!$F$37=4,LXtables!KC18,IF(Assms!$F$37=5,LXtables!KP18,LXtables!LC18)))))</f>
        <v>0.13</v>
      </c>
    </row>
    <row r="19" spans="1:72">
      <c r="A19" s="201">
        <f t="shared" si="0"/>
        <v>16</v>
      </c>
      <c r="C19" s="62">
        <f>IF(Assms!$C$33&lt;20,$I33,IF(Assms!$C$33&gt;75,$T33,HLOOKUP(Assms!$C$33,$I$17:$T$34,$H33+1)))</f>
        <v>0.06</v>
      </c>
      <c r="D19" s="62">
        <f>IF(Assms!$C$33&lt;20,$I52,IF(Assms!$C$33&gt;75,$T52,HLOOKUP(Assms!$C$33,$I$36:$T$58,$H52+1)))</f>
        <v>0.03</v>
      </c>
      <c r="E19" s="62">
        <f>IF(Assms!$C$33&lt;20,$I76,IF(Assms!$C$33&gt;75,$T76,HLOOKUP(Assms!$C$33,$I$60:$T$87,$H76+1)))</f>
        <v>0.02</v>
      </c>
      <c r="F19" s="62">
        <f>IF(Assms!$C$33&lt;20,$I105,IF(Assms!$C$33&gt;75,$T105,HLOOKUP(Assms!$C$33,$I$89:$T$119,$H105+1)))</f>
        <v>0.02</v>
      </c>
      <c r="G19" s="62">
        <f>HLOOKUP(Assms!$C$34,$A$3:$F$41,A19+1)</f>
        <v>0.02</v>
      </c>
      <c r="H19" s="201">
        <v>2</v>
      </c>
      <c r="I19" s="62">
        <f>IF(Assms!$C$36=1,V19,IF(Assms!$C$36=2,AI19,IF(Assms!$C$36=3,AV19,BI19)))</f>
        <v>0.05</v>
      </c>
      <c r="J19" s="62">
        <f>IF(Assms!$C$36=1,W19,IF(Assms!$C$36=2,AJ19,IF(Assms!$C$36=3,AW19,BJ19)))</f>
        <v>0.05</v>
      </c>
      <c r="K19" s="62">
        <f>IF(Assms!$C$36=1,X19,IF(Assms!$C$36=2,AK19,IF(Assms!$C$36=3,AX19,BK19)))</f>
        <v>0.04</v>
      </c>
      <c r="L19" s="62">
        <f>IF(Assms!$C$36=1,Y19,IF(Assms!$C$36=2,AL19,IF(Assms!$C$36=3,AY19,BL19)))</f>
        <v>0.04</v>
      </c>
      <c r="M19" s="62">
        <f>IF(Assms!$C$36=1,Z19,IF(Assms!$C$36=2,AM19,IF(Assms!$C$36=3,AZ19,BM19)))</f>
        <v>0.03</v>
      </c>
      <c r="N19" s="62">
        <f>IF(Assms!$C$36=1,AA19,IF(Assms!$C$36=2,AN19,IF(Assms!$C$36=3,BA19,BN19)))</f>
        <v>0.03</v>
      </c>
      <c r="O19" s="62">
        <f>IF(Assms!$C$36=1,AB19,IF(Assms!$C$36=2,AO19,IF(Assms!$C$36=3,BB19,BO19)))</f>
        <v>0.04</v>
      </c>
      <c r="P19" s="62">
        <f>IF(Assms!$C$36=1,AC19,IF(Assms!$C$36=2,AP19,IF(Assms!$C$36=3,BC19,BP19)))</f>
        <v>0.04</v>
      </c>
      <c r="Q19" s="62">
        <f>IF(Assms!$C$36=1,AD19,IF(Assms!$C$36=2,AQ19,IF(Assms!$C$36=3,BD19,BQ19)))</f>
        <v>0.04</v>
      </c>
      <c r="R19" s="62">
        <f>IF(Assms!$C$36=1,AE19,IF(Assms!$C$36=2,AR19,IF(Assms!$C$36=3,BE19,BR19)))</f>
        <v>0.04</v>
      </c>
      <c r="S19" s="62">
        <f>IF(Assms!$C$36=1,AF19,IF(Assms!$C$36=2,AS19,IF(Assms!$C$36=3,BF19,BS19)))</f>
        <v>0.04</v>
      </c>
      <c r="T19" s="62">
        <f>IF(Assms!$C$36=1,AG19,IF(Assms!$C$36=2,AT19,IF(Assms!$C$36=3,BG19,BT19)))</f>
        <v>0.05</v>
      </c>
      <c r="U19" s="201">
        <v>2</v>
      </c>
      <c r="V19" s="62">
        <f>IF(Assms!$F$37=1,LXtables!B19,IF(Assms!$F$37=2,LXtables!O19,IF(Assms!$F$37=3,LXtables!AB19,IF(Assms!$F$37=4,LXtables!AO19,IF(Assms!$F$37=5,LXtables!BB19,LXtables!BO19)))))</f>
        <v>0.05</v>
      </c>
      <c r="W19" s="62">
        <f>IF(Assms!$F$37=1,LXtables!C19,IF(Assms!$F$37=2,LXtables!P19,IF(Assms!$F$37=3,LXtables!AC19,IF(Assms!$F$37=4,LXtables!AP19,IF(Assms!$F$37=5,LXtables!BC19,LXtables!BP19)))))</f>
        <v>0.05</v>
      </c>
      <c r="X19" s="62">
        <f>IF(Assms!$F$37=1,LXtables!D19,IF(Assms!$F$37=2,LXtables!Q19,IF(Assms!$F$37=3,LXtables!AD19,IF(Assms!$F$37=4,LXtables!AQ19,IF(Assms!$F$37=5,LXtables!BD19,LXtables!BQ19)))))</f>
        <v>0.04</v>
      </c>
      <c r="Y19" s="62">
        <f>IF(Assms!$F$37=1,LXtables!E19,IF(Assms!$F$37=2,LXtables!R19,IF(Assms!$F$37=3,LXtables!AE19,IF(Assms!$F$37=4,LXtables!AR19,IF(Assms!$F$37=5,LXtables!BE19,LXtables!BR19)))))</f>
        <v>0.04</v>
      </c>
      <c r="Z19" s="62">
        <f>IF(Assms!$F$37=1,LXtables!F19,IF(Assms!$F$37=2,LXtables!S19,IF(Assms!$F$37=3,LXtables!AF19,IF(Assms!$F$37=4,LXtables!AS19,IF(Assms!$F$37=5,LXtables!BF19,LXtables!BS19)))))</f>
        <v>0.03</v>
      </c>
      <c r="AA19" s="62">
        <f>IF(Assms!$F$37=1,LXtables!G19,IF(Assms!$F$37=2,LXtables!T19,IF(Assms!$F$37=3,LXtables!AG19,IF(Assms!$F$37=4,LXtables!AT19,IF(Assms!$F$37=5,LXtables!BG19,LXtables!BT19)))))</f>
        <v>0.03</v>
      </c>
      <c r="AB19" s="62">
        <f>IF(Assms!$F$37=1,LXtables!H19,IF(Assms!$F$37=2,LXtables!U19,IF(Assms!$F$37=3,LXtables!AH19,IF(Assms!$F$37=4,LXtables!AU19,IF(Assms!$F$37=5,LXtables!BH19,LXtables!BU19)))))</f>
        <v>0.04</v>
      </c>
      <c r="AC19" s="62">
        <f>IF(Assms!$F$37=1,LXtables!I19,IF(Assms!$F$37=2,LXtables!V19,IF(Assms!$F$37=3,LXtables!AI19,IF(Assms!$F$37=4,LXtables!AV19,IF(Assms!$F$37=5,LXtables!BI19,LXtables!BV19)))))</f>
        <v>0.04</v>
      </c>
      <c r="AD19" s="62">
        <f>IF(Assms!$F$37=1,LXtables!J19,IF(Assms!$F$37=2,LXtables!W19,IF(Assms!$F$37=3,LXtables!AJ19,IF(Assms!$F$37=4,LXtables!AW19,IF(Assms!$F$37=5,LXtables!BJ19,LXtables!BW19)))))</f>
        <v>0.04</v>
      </c>
      <c r="AE19" s="62">
        <f>IF(Assms!$F$37=1,LXtables!K19,IF(Assms!$F$37=2,LXtables!X19,IF(Assms!$F$37=3,LXtables!AK19,IF(Assms!$F$37=4,LXtables!AX19,IF(Assms!$F$37=5,LXtables!BK19,LXtables!BX19)))))</f>
        <v>0.04</v>
      </c>
      <c r="AF19" s="62">
        <f>IF(Assms!$F$37=1,LXtables!L19,IF(Assms!$F$37=2,LXtables!Y19,IF(Assms!$F$37=3,LXtables!AL19,IF(Assms!$F$37=4,LXtables!AY19,IF(Assms!$F$37=5,LXtables!BL19,LXtables!BY19)))))</f>
        <v>0.04</v>
      </c>
      <c r="AG19" s="62">
        <f>IF(Assms!$F$37=1,LXtables!M19,IF(Assms!$F$37=2,LXtables!Z19,IF(Assms!$F$37=3,LXtables!AM19,IF(Assms!$F$37=4,LXtables!AZ19,IF(Assms!$F$37=5,LXtables!BM19,LXtables!BZ19)))))</f>
        <v>0.05</v>
      </c>
      <c r="AH19">
        <v>2</v>
      </c>
      <c r="AI19" s="62">
        <f>IF(Assms!$F$37=1,LXtables!CC19,IF(Assms!$F$37=2,LXtables!CP19,IF(Assms!$F$37=3,LXtables!DC19,IF(Assms!$F$37=4,LXtables!DP19,IF(Assms!$F$37=5,LXtables!EC19,LXtables!EP19)))))</f>
        <v>7.0000000000000007E-2</v>
      </c>
      <c r="AJ19" s="62">
        <f>IF(Assms!$F$37=1,LXtables!CD19,IF(Assms!$F$37=2,LXtables!CQ19,IF(Assms!$F$37=3,LXtables!DD19,IF(Assms!$F$37=4,LXtables!DQ19,IF(Assms!$F$37=5,LXtables!ED19,LXtables!EQ19)))))</f>
        <v>0.06</v>
      </c>
      <c r="AK19" s="62">
        <f>IF(Assms!$F$37=1,LXtables!CE19,IF(Assms!$F$37=2,LXtables!CR19,IF(Assms!$F$37=3,LXtables!DE19,IF(Assms!$F$37=4,LXtables!DR19,IF(Assms!$F$37=5,LXtables!EE19,LXtables!ER19)))))</f>
        <v>0.05</v>
      </c>
      <c r="AL19" s="62">
        <f>IF(Assms!$F$37=1,LXtables!CF19,IF(Assms!$F$37=2,LXtables!CS19,IF(Assms!$F$37=3,LXtables!DF19,IF(Assms!$F$37=4,LXtables!DS19,IF(Assms!$F$37=5,LXtables!EF19,LXtables!ES19)))))</f>
        <v>0.04</v>
      </c>
      <c r="AM19" s="62">
        <f>IF(Assms!$F$37=1,LXtables!CG19,IF(Assms!$F$37=2,LXtables!CT19,IF(Assms!$F$37=3,LXtables!DG19,IF(Assms!$F$37=4,LXtables!DT19,IF(Assms!$F$37=5,LXtables!EG19,LXtables!ET19)))))</f>
        <v>0.04</v>
      </c>
      <c r="AN19" s="62">
        <f>IF(Assms!$F$37=1,LXtables!CH19,IF(Assms!$F$37=2,LXtables!CU19,IF(Assms!$F$37=3,LXtables!DH19,IF(Assms!$F$37=4,LXtables!DU19,IF(Assms!$F$37=5,LXtables!EH19,LXtables!EU19)))))</f>
        <v>0.04</v>
      </c>
      <c r="AO19" s="62">
        <f>IF(Assms!$F$37=1,LXtables!CI19,IF(Assms!$F$37=2,LXtables!CV19,IF(Assms!$F$37=3,LXtables!DI19,IF(Assms!$F$37=4,LXtables!DV19,IF(Assms!$F$37=5,LXtables!EI19,LXtables!EV19)))))</f>
        <v>0.04</v>
      </c>
      <c r="AP19" s="62">
        <f>IF(Assms!$F$37=1,LXtables!CJ19,IF(Assms!$F$37=2,LXtables!CW19,IF(Assms!$F$37=3,LXtables!DJ19,IF(Assms!$F$37=4,LXtables!DW19,IF(Assms!$F$37=5,LXtables!EJ19,LXtables!EW19)))))</f>
        <v>0.05</v>
      </c>
      <c r="AQ19" s="62">
        <f>IF(Assms!$F$37=1,LXtables!CK19,IF(Assms!$F$37=2,LXtables!CX19,IF(Assms!$F$37=3,LXtables!DK19,IF(Assms!$F$37=4,LXtables!DX19,IF(Assms!$F$37=5,LXtables!EK19,LXtables!EX19)))))</f>
        <v>0.05</v>
      </c>
      <c r="AR19" s="62">
        <f>IF(Assms!$F$37=1,LXtables!CL19,IF(Assms!$F$37=2,LXtables!CY19,IF(Assms!$F$37=3,LXtables!DL19,IF(Assms!$F$37=4,LXtables!DY19,IF(Assms!$F$37=5,LXtables!EL19,LXtables!EY19)))))</f>
        <v>0.05</v>
      </c>
      <c r="AS19" s="62">
        <f>IF(Assms!$F$37=1,LXtables!CM19,IF(Assms!$F$37=2,LXtables!CZ19,IF(Assms!$F$37=3,LXtables!DM19,IF(Assms!$F$37=4,LXtables!DZ19,IF(Assms!$F$37=5,LXtables!EM19,LXtables!EZ19)))))</f>
        <v>0.05</v>
      </c>
      <c r="AT19" s="62">
        <f>IF(Assms!$F$37=1,LXtables!CN19,IF(Assms!$F$37=2,LXtables!DA19,IF(Assms!$F$37=3,LXtables!DN19,IF(Assms!$F$37=4,LXtables!EA19,IF(Assms!$F$37=5,LXtables!EN19,LXtables!FA19)))))</f>
        <v>0.06</v>
      </c>
      <c r="AU19">
        <v>2</v>
      </c>
      <c r="AV19" s="62">
        <f>IF(Assms!$F$37=1,LXtables!FD19,IF(Assms!$F$37=2,LXtables!FQ19,IF(Assms!$F$37=3,LXtables!GD19,IF(Assms!$F$37=4,LXtables!GQ19,IF(Assms!$F$37=5,LXtables!HD19,LXtables!HQ19)))))</f>
        <v>0.08</v>
      </c>
      <c r="AW19" s="62">
        <f>IF(Assms!$F$37=1,LXtables!FE19,IF(Assms!$F$37=2,LXtables!FR19,IF(Assms!$F$37=3,LXtables!GE19,IF(Assms!$F$37=4,LXtables!GR19,IF(Assms!$F$37=5,LXtables!HE19,LXtables!HR19)))))</f>
        <v>0.08</v>
      </c>
      <c r="AX19" s="62">
        <f>IF(Assms!$F$37=1,LXtables!FF19,IF(Assms!$F$37=2,LXtables!FS19,IF(Assms!$F$37=3,LXtables!GF19,IF(Assms!$F$37=4,LXtables!GS19,IF(Assms!$F$37=5,LXtables!HF19,LXtables!HS19)))))</f>
        <v>0.06</v>
      </c>
      <c r="AY19" s="62">
        <f>IF(Assms!$F$37=1,LXtables!FG19,IF(Assms!$F$37=2,LXtables!FT19,IF(Assms!$F$37=3,LXtables!GG19,IF(Assms!$F$37=4,LXtables!GT19,IF(Assms!$F$37=5,LXtables!HG19,LXtables!HT19)))))</f>
        <v>0.06</v>
      </c>
      <c r="AZ19" s="62">
        <f>IF(Assms!$F$37=1,LXtables!FH19,IF(Assms!$F$37=2,LXtables!FU19,IF(Assms!$F$37=3,LXtables!GH19,IF(Assms!$F$37=4,LXtables!GU19,IF(Assms!$F$37=5,LXtables!HH19,LXtables!HU19)))))</f>
        <v>0.05</v>
      </c>
      <c r="BA19" s="62">
        <f>IF(Assms!$F$37=1,LXtables!FI19,IF(Assms!$F$37=2,LXtables!FV19,IF(Assms!$F$37=3,LXtables!GI19,IF(Assms!$F$37=4,LXtables!GV19,IF(Assms!$F$37=5,LXtables!HI19,LXtables!HV19)))))</f>
        <v>0.05</v>
      </c>
      <c r="BB19" s="62">
        <f>IF(Assms!$F$37=1,LXtables!FJ19,IF(Assms!$F$37=2,LXtables!FW19,IF(Assms!$F$37=3,LXtables!GJ19,IF(Assms!$F$37=4,LXtables!GW19,IF(Assms!$F$37=5,LXtables!HJ19,LXtables!HW19)))))</f>
        <v>0.06</v>
      </c>
      <c r="BC19" s="62">
        <f>IF(Assms!$F$37=1,LXtables!FK19,IF(Assms!$F$37=2,LXtables!FX19,IF(Assms!$F$37=3,LXtables!GK19,IF(Assms!$F$37=4,LXtables!GX19,IF(Assms!$F$37=5,LXtables!HK19,LXtables!HX19)))))</f>
        <v>0.06</v>
      </c>
      <c r="BD19" s="62">
        <f>IF(Assms!$F$37=1,LXtables!FL19,IF(Assms!$F$37=2,LXtables!FY19,IF(Assms!$F$37=3,LXtables!GL19,IF(Assms!$F$37=4,LXtables!GY19,IF(Assms!$F$37=5,LXtables!HL19,LXtables!HY19)))))</f>
        <v>0.06</v>
      </c>
      <c r="BE19" s="62">
        <f>IF(Assms!$F$37=1,LXtables!FM19,IF(Assms!$F$37=2,LXtables!FZ19,IF(Assms!$F$37=3,LXtables!GM19,IF(Assms!$F$37=4,LXtables!GZ19,IF(Assms!$F$37=5,LXtables!HM19,LXtables!HZ19)))))</f>
        <v>0.06</v>
      </c>
      <c r="BF19" s="62">
        <f>IF(Assms!$F$37=1,LXtables!FN19,IF(Assms!$F$37=2,LXtables!GA19,IF(Assms!$F$37=3,LXtables!GN19,IF(Assms!$F$37=4,LXtables!HA19,IF(Assms!$F$37=5,LXtables!HN19,LXtables!IA19)))))</f>
        <v>7.0000000000000007E-2</v>
      </c>
      <c r="BG19" s="62">
        <f>IF(Assms!$F$37=1,LXtables!FO19,IF(Assms!$F$37=2,LXtables!GB19,IF(Assms!$F$37=3,LXtables!GO19,IF(Assms!$F$37=4,LXtables!HB19,IF(Assms!$F$37=5,LXtables!HO19,LXtables!IB19)))))</f>
        <v>0.08</v>
      </c>
      <c r="BH19">
        <v>2</v>
      </c>
      <c r="BI19" s="62">
        <f>IF(Assms!$F$37=1,LXtables!IE19,IF(Assms!$F$37=2,LXtables!IR19,IF(Assms!$F$37=3,LXtables!JE19,IF(Assms!$F$37=4,LXtables!JR19,IF(Assms!$F$37=5,LXtables!KE19,LXtables!KR19)))))</f>
        <v>0.12</v>
      </c>
      <c r="BJ19" s="62">
        <f>IF(Assms!$F$37=1,LXtables!IF19,IF(Assms!$F$37=2,LXtables!IS19,IF(Assms!$F$37=3,LXtables!JF19,IF(Assms!$F$37=4,LXtables!JS19,IF(Assms!$F$37=5,LXtables!KF19,LXtables!KS19)))))</f>
        <v>0.11</v>
      </c>
      <c r="BK19" s="62">
        <f>IF(Assms!$F$37=1,LXtables!IG19,IF(Assms!$F$37=2,LXtables!IT19,IF(Assms!$F$37=3,LXtables!JG19,IF(Assms!$F$37=4,LXtables!JT19,IF(Assms!$F$37=5,LXtables!KG19,LXtables!KT19)))))</f>
        <v>0.09</v>
      </c>
      <c r="BL19" s="62">
        <f>IF(Assms!$F$37=1,LXtables!IH19,IF(Assms!$F$37=2,LXtables!IU19,IF(Assms!$F$37=3,LXtables!JH19,IF(Assms!$F$37=4,LXtables!JU19,IF(Assms!$F$37=5,LXtables!KH19,LXtables!KU19)))))</f>
        <v>0.08</v>
      </c>
      <c r="BM19" s="62">
        <f>IF(Assms!$F$37=1,LXtables!II19,IF(Assms!$F$37=2,LXtables!IV19,IF(Assms!$F$37=3,LXtables!JI19,IF(Assms!$F$37=4,LXtables!JV19,IF(Assms!$F$37=5,LXtables!KI19,LXtables!KV19)))))</f>
        <v>0.08</v>
      </c>
      <c r="BN19" s="62">
        <f>IF(Assms!$F$37=1,LXtables!IJ19,IF(Assms!$F$37=2,LXtables!IW19,IF(Assms!$F$37=3,LXtables!JJ19,IF(Assms!$F$37=4,LXtables!JW19,IF(Assms!$F$37=5,LXtables!KJ19,LXtables!KW19)))))</f>
        <v>0.08</v>
      </c>
      <c r="BO19" s="62">
        <f>IF(Assms!$F$37=1,LXtables!IK19,IF(Assms!$F$37=2,LXtables!IX19,IF(Assms!$F$37=3,LXtables!JK19,IF(Assms!$F$37=4,LXtables!JX19,IF(Assms!$F$37=5,LXtables!KK19,LXtables!KX19)))))</f>
        <v>0.08</v>
      </c>
      <c r="BP19" s="62">
        <f>IF(Assms!$F$37=1,LXtables!IL19,IF(Assms!$F$37=2,LXtables!IY19,IF(Assms!$F$37=3,LXtables!JL19,IF(Assms!$F$37=4,LXtables!JY19,IF(Assms!$F$37=5,LXtables!KL19,LXtables!KY19)))))</f>
        <v>0.08</v>
      </c>
      <c r="BQ19" s="62">
        <f>IF(Assms!$F$37=1,LXtables!IM19,IF(Assms!$F$37=2,LXtables!IZ19,IF(Assms!$F$37=3,LXtables!JM19,IF(Assms!$F$37=4,LXtables!JZ19,IF(Assms!$F$37=5,LXtables!KM19,LXtables!KZ19)))))</f>
        <v>0.08</v>
      </c>
      <c r="BR19" s="62">
        <f>IF(Assms!$F$37=1,LXtables!IN19,IF(Assms!$F$37=2,LXtables!JA19,IF(Assms!$F$37=3,LXtables!JN19,IF(Assms!$F$37=4,LXtables!KA19,IF(Assms!$F$37=5,LXtables!KN19,LXtables!LA19)))))</f>
        <v>0.09</v>
      </c>
      <c r="BS19" s="62">
        <f>IF(Assms!$F$37=1,LXtables!IO19,IF(Assms!$F$37=2,LXtables!JB19,IF(Assms!$F$37=3,LXtables!JO19,IF(Assms!$F$37=4,LXtables!KB19,IF(Assms!$F$37=5,LXtables!KO19,LXtables!LB19)))))</f>
        <v>0.09</v>
      </c>
      <c r="BT19" s="62">
        <f>IF(Assms!$F$37=1,LXtables!IP19,IF(Assms!$F$37=2,LXtables!JC19,IF(Assms!$F$37=3,LXtables!JP19,IF(Assms!$F$37=4,LXtables!KC19,IF(Assms!$F$37=5,LXtables!KP19,LXtables!LC19)))))</f>
        <v>0.11</v>
      </c>
    </row>
    <row r="20" spans="1:72">
      <c r="A20" s="201">
        <f t="shared" si="0"/>
        <v>17</v>
      </c>
      <c r="C20" s="62">
        <f>IF(Assms!$C$33&lt;20,$I34,IF(Assms!$C$33&gt;75,$T34,HLOOKUP(Assms!$C$33,$I$17:$T$34,$H34+1)))</f>
        <v>0.06</v>
      </c>
      <c r="D20" s="62">
        <f>IF(Assms!$C$33&lt;20,$I53,IF(Assms!$C$33&gt;75,$T53,HLOOKUP(Assms!$C$33,$I$36:$T$58,$H53+1)))</f>
        <v>0.03</v>
      </c>
      <c r="E20" s="62">
        <f>IF(Assms!$C$33&lt;20,$I77,IF(Assms!$C$33&gt;75,$T77,HLOOKUP(Assms!$C$33,$I$60:$T$87,$H77+1)))</f>
        <v>0.02</v>
      </c>
      <c r="F20" s="62">
        <f>IF(Assms!$C$33&lt;20,$I106,IF(Assms!$C$33&gt;75,$T106,HLOOKUP(Assms!$C$33,$I$89:$T$119,$H106+1)))</f>
        <v>0.02</v>
      </c>
      <c r="G20" s="62">
        <f>HLOOKUP(Assms!$C$34,$A$3:$F$41,A20+1)</f>
        <v>0.02</v>
      </c>
      <c r="H20" s="201">
        <v>3</v>
      </c>
      <c r="I20" s="62">
        <f>IF(Assms!$C$36=1,V20,IF(Assms!$C$36=2,AI20,IF(Assms!$C$36=3,AV20,BI20)))</f>
        <v>0.05</v>
      </c>
      <c r="J20" s="62">
        <f>IF(Assms!$C$36=1,W20,IF(Assms!$C$36=2,AJ20,IF(Assms!$C$36=3,AW20,BJ20)))</f>
        <v>0.05</v>
      </c>
      <c r="K20" s="62">
        <f>IF(Assms!$C$36=1,X20,IF(Assms!$C$36=2,AK20,IF(Assms!$C$36=3,AX20,BK20)))</f>
        <v>0.04</v>
      </c>
      <c r="L20" s="62">
        <f>IF(Assms!$C$36=1,Y20,IF(Assms!$C$36=2,AL20,IF(Assms!$C$36=3,AY20,BL20)))</f>
        <v>0.03</v>
      </c>
      <c r="M20" s="62">
        <f>IF(Assms!$C$36=1,Z20,IF(Assms!$C$36=2,AM20,IF(Assms!$C$36=3,AZ20,BM20)))</f>
        <v>0.03</v>
      </c>
      <c r="N20" s="62">
        <f>IF(Assms!$C$36=1,AA20,IF(Assms!$C$36=2,AN20,IF(Assms!$C$36=3,BA20,BN20)))</f>
        <v>0.03</v>
      </c>
      <c r="O20" s="62">
        <f>IF(Assms!$C$36=1,AB20,IF(Assms!$C$36=2,AO20,IF(Assms!$C$36=3,BB20,BO20)))</f>
        <v>0.04</v>
      </c>
      <c r="P20" s="62">
        <f>IF(Assms!$C$36=1,AC20,IF(Assms!$C$36=2,AP20,IF(Assms!$C$36=3,BC20,BP20)))</f>
        <v>0.04</v>
      </c>
      <c r="Q20" s="62">
        <f>IF(Assms!$C$36=1,AD20,IF(Assms!$C$36=2,AQ20,IF(Assms!$C$36=3,BD20,BQ20)))</f>
        <v>0.04</v>
      </c>
      <c r="R20" s="62">
        <f>IF(Assms!$C$36=1,AE20,IF(Assms!$C$36=2,AR20,IF(Assms!$C$36=3,BE20,BR20)))</f>
        <v>0.04</v>
      </c>
      <c r="S20" s="62">
        <f>IF(Assms!$C$36=1,AF20,IF(Assms!$C$36=2,AS20,IF(Assms!$C$36=3,BF20,BS20)))</f>
        <v>0.04</v>
      </c>
      <c r="T20" s="62">
        <f>IF(Assms!$C$36=1,AG20,IF(Assms!$C$36=2,AT20,IF(Assms!$C$36=3,BG20,BT20)))</f>
        <v>0.05</v>
      </c>
      <c r="U20" s="201">
        <v>3</v>
      </c>
      <c r="V20" s="62">
        <f>IF(Assms!$F$37=1,LXtables!B20,IF(Assms!$F$37=2,LXtables!O20,IF(Assms!$F$37=3,LXtables!AB20,IF(Assms!$F$37=4,LXtables!AO20,IF(Assms!$F$37=5,LXtables!BB20,LXtables!BO20)))))</f>
        <v>0.05</v>
      </c>
      <c r="W20" s="62">
        <f>IF(Assms!$F$37=1,LXtables!C20,IF(Assms!$F$37=2,LXtables!P20,IF(Assms!$F$37=3,LXtables!AC20,IF(Assms!$F$37=4,LXtables!AP20,IF(Assms!$F$37=5,LXtables!BC20,LXtables!BP20)))))</f>
        <v>0.05</v>
      </c>
      <c r="X20" s="62">
        <f>IF(Assms!$F$37=1,LXtables!D20,IF(Assms!$F$37=2,LXtables!Q20,IF(Assms!$F$37=3,LXtables!AD20,IF(Assms!$F$37=4,LXtables!AQ20,IF(Assms!$F$37=5,LXtables!BD20,LXtables!BQ20)))))</f>
        <v>0.04</v>
      </c>
      <c r="Y20" s="62">
        <f>IF(Assms!$F$37=1,LXtables!E20,IF(Assms!$F$37=2,LXtables!R20,IF(Assms!$F$37=3,LXtables!AE20,IF(Assms!$F$37=4,LXtables!AR20,IF(Assms!$F$37=5,LXtables!BE20,LXtables!BR20)))))</f>
        <v>0.03</v>
      </c>
      <c r="Z20" s="62">
        <f>IF(Assms!$F$37=1,LXtables!F20,IF(Assms!$F$37=2,LXtables!S20,IF(Assms!$F$37=3,LXtables!AF20,IF(Assms!$F$37=4,LXtables!AS20,IF(Assms!$F$37=5,LXtables!BF20,LXtables!BS20)))))</f>
        <v>0.03</v>
      </c>
      <c r="AA20" s="62">
        <f>IF(Assms!$F$37=1,LXtables!G20,IF(Assms!$F$37=2,LXtables!T20,IF(Assms!$F$37=3,LXtables!AG20,IF(Assms!$F$37=4,LXtables!AT20,IF(Assms!$F$37=5,LXtables!BG20,LXtables!BT20)))))</f>
        <v>0.03</v>
      </c>
      <c r="AB20" s="62">
        <f>IF(Assms!$F$37=1,LXtables!H20,IF(Assms!$F$37=2,LXtables!U20,IF(Assms!$F$37=3,LXtables!AH20,IF(Assms!$F$37=4,LXtables!AU20,IF(Assms!$F$37=5,LXtables!BH20,LXtables!BU20)))))</f>
        <v>0.04</v>
      </c>
      <c r="AC20" s="62">
        <f>IF(Assms!$F$37=1,LXtables!I20,IF(Assms!$F$37=2,LXtables!V20,IF(Assms!$F$37=3,LXtables!AI20,IF(Assms!$F$37=4,LXtables!AV20,IF(Assms!$F$37=5,LXtables!BI20,LXtables!BV20)))))</f>
        <v>0.04</v>
      </c>
      <c r="AD20" s="62">
        <f>IF(Assms!$F$37=1,LXtables!J20,IF(Assms!$F$37=2,LXtables!W20,IF(Assms!$F$37=3,LXtables!AJ20,IF(Assms!$F$37=4,LXtables!AW20,IF(Assms!$F$37=5,LXtables!BJ20,LXtables!BW20)))))</f>
        <v>0.04</v>
      </c>
      <c r="AE20" s="62">
        <f>IF(Assms!$F$37=1,LXtables!K20,IF(Assms!$F$37=2,LXtables!X20,IF(Assms!$F$37=3,LXtables!AK20,IF(Assms!$F$37=4,LXtables!AX20,IF(Assms!$F$37=5,LXtables!BK20,LXtables!BX20)))))</f>
        <v>0.04</v>
      </c>
      <c r="AF20" s="62">
        <f>IF(Assms!$F$37=1,LXtables!L20,IF(Assms!$F$37=2,LXtables!Y20,IF(Assms!$F$37=3,LXtables!AL20,IF(Assms!$F$37=4,LXtables!AY20,IF(Assms!$F$37=5,LXtables!BL20,LXtables!BY20)))))</f>
        <v>0.04</v>
      </c>
      <c r="AG20" s="62">
        <f>IF(Assms!$F$37=1,LXtables!M20,IF(Assms!$F$37=2,LXtables!Z20,IF(Assms!$F$37=3,LXtables!AM20,IF(Assms!$F$37=4,LXtables!AZ20,IF(Assms!$F$37=5,LXtables!BM20,LXtables!BZ20)))))</f>
        <v>0.05</v>
      </c>
      <c r="AH20">
        <v>3</v>
      </c>
      <c r="AI20" s="62">
        <f>IF(Assms!$F$37=1,LXtables!CC20,IF(Assms!$F$37=2,LXtables!CP20,IF(Assms!$F$37=3,LXtables!DC20,IF(Assms!$F$37=4,LXtables!DP20,IF(Assms!$F$37=5,LXtables!EC20,LXtables!EP20)))))</f>
        <v>0.06</v>
      </c>
      <c r="AJ20" s="62">
        <f>IF(Assms!$F$37=1,LXtables!CD20,IF(Assms!$F$37=2,LXtables!CQ20,IF(Assms!$F$37=3,LXtables!DD20,IF(Assms!$F$37=4,LXtables!DQ20,IF(Assms!$F$37=5,LXtables!ED20,LXtables!EQ20)))))</f>
        <v>0.06</v>
      </c>
      <c r="AK20" s="62">
        <f>IF(Assms!$F$37=1,LXtables!CE20,IF(Assms!$F$37=2,LXtables!CR20,IF(Assms!$F$37=3,LXtables!DE20,IF(Assms!$F$37=4,LXtables!DR20,IF(Assms!$F$37=5,LXtables!EE20,LXtables!ER20)))))</f>
        <v>0.05</v>
      </c>
      <c r="AL20" s="62">
        <f>IF(Assms!$F$37=1,LXtables!CF20,IF(Assms!$F$37=2,LXtables!CS20,IF(Assms!$F$37=3,LXtables!DF20,IF(Assms!$F$37=4,LXtables!DS20,IF(Assms!$F$37=5,LXtables!EF20,LXtables!ES20)))))</f>
        <v>0.04</v>
      </c>
      <c r="AM20" s="62">
        <f>IF(Assms!$F$37=1,LXtables!CG20,IF(Assms!$F$37=2,LXtables!CT20,IF(Assms!$F$37=3,LXtables!DG20,IF(Assms!$F$37=4,LXtables!DT20,IF(Assms!$F$37=5,LXtables!EG20,LXtables!ET20)))))</f>
        <v>0.04</v>
      </c>
      <c r="AN20" s="62">
        <f>IF(Assms!$F$37=1,LXtables!CH20,IF(Assms!$F$37=2,LXtables!CU20,IF(Assms!$F$37=3,LXtables!DH20,IF(Assms!$F$37=4,LXtables!DU20,IF(Assms!$F$37=5,LXtables!EH20,LXtables!EU20)))))</f>
        <v>0.04</v>
      </c>
      <c r="AO20" s="62">
        <f>IF(Assms!$F$37=1,LXtables!CI20,IF(Assms!$F$37=2,LXtables!CV20,IF(Assms!$F$37=3,LXtables!DI20,IF(Assms!$F$37=4,LXtables!DV20,IF(Assms!$F$37=5,LXtables!EI20,LXtables!EV20)))))</f>
        <v>0.04</v>
      </c>
      <c r="AP20" s="62">
        <f>IF(Assms!$F$37=1,LXtables!CJ20,IF(Assms!$F$37=2,LXtables!CW20,IF(Assms!$F$37=3,LXtables!DJ20,IF(Assms!$F$37=4,LXtables!DW20,IF(Assms!$F$37=5,LXtables!EJ20,LXtables!EW20)))))</f>
        <v>0.04</v>
      </c>
      <c r="AQ20" s="62">
        <f>IF(Assms!$F$37=1,LXtables!CK20,IF(Assms!$F$37=2,LXtables!CX20,IF(Assms!$F$37=3,LXtables!DK20,IF(Assms!$F$37=4,LXtables!DX20,IF(Assms!$F$37=5,LXtables!EK20,LXtables!EX20)))))</f>
        <v>0.04</v>
      </c>
      <c r="AR20" s="62">
        <f>IF(Assms!$F$37=1,LXtables!CL20,IF(Assms!$F$37=2,LXtables!CY20,IF(Assms!$F$37=3,LXtables!DL20,IF(Assms!$F$37=4,LXtables!DY20,IF(Assms!$F$37=5,LXtables!EL20,LXtables!EY20)))))</f>
        <v>0.04</v>
      </c>
      <c r="AS20" s="62">
        <f>IF(Assms!$F$37=1,LXtables!CM20,IF(Assms!$F$37=2,LXtables!CZ20,IF(Assms!$F$37=3,LXtables!DM20,IF(Assms!$F$37=4,LXtables!DZ20,IF(Assms!$F$37=5,LXtables!EM20,LXtables!EZ20)))))</f>
        <v>0.05</v>
      </c>
      <c r="AT20" s="62">
        <f>IF(Assms!$F$37=1,LXtables!CN20,IF(Assms!$F$37=2,LXtables!DA20,IF(Assms!$F$37=3,LXtables!DN20,IF(Assms!$F$37=4,LXtables!EA20,IF(Assms!$F$37=5,LXtables!EN20,LXtables!FA20)))))</f>
        <v>0.06</v>
      </c>
      <c r="AU20">
        <v>3</v>
      </c>
      <c r="AV20" s="62">
        <f>IF(Assms!$F$37=1,LXtables!FD20,IF(Assms!$F$37=2,LXtables!FQ20,IF(Assms!$F$37=3,LXtables!GD20,IF(Assms!$F$37=4,LXtables!GQ20,IF(Assms!$F$37=5,LXtables!HD20,LXtables!HQ20)))))</f>
        <v>0.08</v>
      </c>
      <c r="AW20" s="62">
        <f>IF(Assms!$F$37=1,LXtables!FE20,IF(Assms!$F$37=2,LXtables!FR20,IF(Assms!$F$37=3,LXtables!GE20,IF(Assms!$F$37=4,LXtables!GR20,IF(Assms!$F$37=5,LXtables!HE20,LXtables!HR20)))))</f>
        <v>7.0000000000000007E-2</v>
      </c>
      <c r="AX20" s="62">
        <f>IF(Assms!$F$37=1,LXtables!FF20,IF(Assms!$F$37=2,LXtables!FS20,IF(Assms!$F$37=3,LXtables!GF20,IF(Assms!$F$37=4,LXtables!GS20,IF(Assms!$F$37=5,LXtables!HF20,LXtables!HS20)))))</f>
        <v>0.06</v>
      </c>
      <c r="AY20" s="62">
        <f>IF(Assms!$F$37=1,LXtables!FG20,IF(Assms!$F$37=2,LXtables!FT20,IF(Assms!$F$37=3,LXtables!GG20,IF(Assms!$F$37=4,LXtables!GT20,IF(Assms!$F$37=5,LXtables!HG20,LXtables!HT20)))))</f>
        <v>0.05</v>
      </c>
      <c r="AZ20" s="62">
        <f>IF(Assms!$F$37=1,LXtables!FH20,IF(Assms!$F$37=2,LXtables!FU20,IF(Assms!$F$37=3,LXtables!GH20,IF(Assms!$F$37=4,LXtables!GU20,IF(Assms!$F$37=5,LXtables!HH20,LXtables!HU20)))))</f>
        <v>0.05</v>
      </c>
      <c r="BA20" s="62">
        <f>IF(Assms!$F$37=1,LXtables!FI20,IF(Assms!$F$37=2,LXtables!FV20,IF(Assms!$F$37=3,LXtables!GI20,IF(Assms!$F$37=4,LXtables!GV20,IF(Assms!$F$37=5,LXtables!HI20,LXtables!HV20)))))</f>
        <v>0.05</v>
      </c>
      <c r="BB20" s="62">
        <f>IF(Assms!$F$37=1,LXtables!FJ20,IF(Assms!$F$37=2,LXtables!FW20,IF(Assms!$F$37=3,LXtables!GJ20,IF(Assms!$F$37=4,LXtables!GW20,IF(Assms!$F$37=5,LXtables!HJ20,LXtables!HW20)))))</f>
        <v>0.05</v>
      </c>
      <c r="BC20" s="62">
        <f>IF(Assms!$F$37=1,LXtables!FK20,IF(Assms!$F$37=2,LXtables!FX20,IF(Assms!$F$37=3,LXtables!GK20,IF(Assms!$F$37=4,LXtables!GX20,IF(Assms!$F$37=5,LXtables!HK20,LXtables!HX20)))))</f>
        <v>0.05</v>
      </c>
      <c r="BD20" s="62">
        <f>IF(Assms!$F$37=1,LXtables!FL20,IF(Assms!$F$37=2,LXtables!FY20,IF(Assms!$F$37=3,LXtables!GL20,IF(Assms!$F$37=4,LXtables!GY20,IF(Assms!$F$37=5,LXtables!HL20,LXtables!HY20)))))</f>
        <v>0.05</v>
      </c>
      <c r="BE20" s="62">
        <f>IF(Assms!$F$37=1,LXtables!FM20,IF(Assms!$F$37=2,LXtables!FZ20,IF(Assms!$F$37=3,LXtables!GM20,IF(Assms!$F$37=4,LXtables!GZ20,IF(Assms!$F$37=5,LXtables!HM20,LXtables!HZ20)))))</f>
        <v>0.06</v>
      </c>
      <c r="BF20" s="62">
        <f>IF(Assms!$F$37=1,LXtables!FN20,IF(Assms!$F$37=2,LXtables!GA20,IF(Assms!$F$37=3,LXtables!GN20,IF(Assms!$F$37=4,LXtables!HA20,IF(Assms!$F$37=5,LXtables!HN20,LXtables!IA20)))))</f>
        <v>0.06</v>
      </c>
      <c r="BG20" s="62">
        <f>IF(Assms!$F$37=1,LXtables!FO20,IF(Assms!$F$37=2,LXtables!GB20,IF(Assms!$F$37=3,LXtables!GO20,IF(Assms!$F$37=4,LXtables!HB20,IF(Assms!$F$37=5,LXtables!HO20,LXtables!IB20)))))</f>
        <v>7.0000000000000007E-2</v>
      </c>
      <c r="BH20">
        <v>3</v>
      </c>
      <c r="BI20" s="62">
        <f>IF(Assms!$F$37=1,LXtables!IE20,IF(Assms!$F$37=2,LXtables!IR20,IF(Assms!$F$37=3,LXtables!JE20,IF(Assms!$F$37=4,LXtables!JR20,IF(Assms!$F$37=5,LXtables!KE20,LXtables!KR20)))))</f>
        <v>0.11</v>
      </c>
      <c r="BJ20" s="62">
        <f>IF(Assms!$F$37=1,LXtables!IF20,IF(Assms!$F$37=2,LXtables!IS20,IF(Assms!$F$37=3,LXtables!JF20,IF(Assms!$F$37=4,LXtables!JS20,IF(Assms!$F$37=5,LXtables!KF20,LXtables!KS20)))))</f>
        <v>0.1</v>
      </c>
      <c r="BK20" s="62">
        <f>IF(Assms!$F$37=1,LXtables!IG20,IF(Assms!$F$37=2,LXtables!IT20,IF(Assms!$F$37=3,LXtables!JG20,IF(Assms!$F$37=4,LXtables!JT20,IF(Assms!$F$37=5,LXtables!KG20,LXtables!KT20)))))</f>
        <v>0.08</v>
      </c>
      <c r="BL20" s="62">
        <f>IF(Assms!$F$37=1,LXtables!IH20,IF(Assms!$F$37=2,LXtables!IU20,IF(Assms!$F$37=3,LXtables!JH20,IF(Assms!$F$37=4,LXtables!JU20,IF(Assms!$F$37=5,LXtables!KH20,LXtables!KU20)))))</f>
        <v>7.0000000000000007E-2</v>
      </c>
      <c r="BM20" s="62">
        <f>IF(Assms!$F$37=1,LXtables!II20,IF(Assms!$F$37=2,LXtables!IV20,IF(Assms!$F$37=3,LXtables!JI20,IF(Assms!$F$37=4,LXtables!JV20,IF(Assms!$F$37=5,LXtables!KI20,LXtables!KV20)))))</f>
        <v>7.0000000000000007E-2</v>
      </c>
      <c r="BN20" s="62">
        <f>IF(Assms!$F$37=1,LXtables!IJ20,IF(Assms!$F$37=2,LXtables!IW20,IF(Assms!$F$37=3,LXtables!JJ20,IF(Assms!$F$37=4,LXtables!JW20,IF(Assms!$F$37=5,LXtables!KJ20,LXtables!KW20)))))</f>
        <v>7.0000000000000007E-2</v>
      </c>
      <c r="BO20" s="62">
        <f>IF(Assms!$F$37=1,LXtables!IK20,IF(Assms!$F$37=2,LXtables!IX20,IF(Assms!$F$37=3,LXtables!JK20,IF(Assms!$F$37=4,LXtables!JX20,IF(Assms!$F$37=5,LXtables!KK20,LXtables!KX20)))))</f>
        <v>7.0000000000000007E-2</v>
      </c>
      <c r="BP20" s="62">
        <f>IF(Assms!$F$37=1,LXtables!IL20,IF(Assms!$F$37=2,LXtables!IY20,IF(Assms!$F$37=3,LXtables!JL20,IF(Assms!$F$37=4,LXtables!JY20,IF(Assms!$F$37=5,LXtables!KL20,LXtables!KY20)))))</f>
        <v>7.0000000000000007E-2</v>
      </c>
      <c r="BQ20" s="62">
        <f>IF(Assms!$F$37=1,LXtables!IM20,IF(Assms!$F$37=2,LXtables!IZ20,IF(Assms!$F$37=3,LXtables!JM20,IF(Assms!$F$37=4,LXtables!JZ20,IF(Assms!$F$37=5,LXtables!KM20,LXtables!KZ20)))))</f>
        <v>7.0000000000000007E-2</v>
      </c>
      <c r="BR20" s="62">
        <f>IF(Assms!$F$37=1,LXtables!IN20,IF(Assms!$F$37=2,LXtables!JA20,IF(Assms!$F$37=3,LXtables!JN20,IF(Assms!$F$37=4,LXtables!KA20,IF(Assms!$F$37=5,LXtables!KN20,LXtables!LA20)))))</f>
        <v>0.08</v>
      </c>
      <c r="BS20" s="62">
        <f>IF(Assms!$F$37=1,LXtables!IO20,IF(Assms!$F$37=2,LXtables!JB20,IF(Assms!$F$37=3,LXtables!JO20,IF(Assms!$F$37=4,LXtables!KB20,IF(Assms!$F$37=5,LXtables!KO20,LXtables!LB20)))))</f>
        <v>0.08</v>
      </c>
      <c r="BT20" s="62">
        <f>IF(Assms!$F$37=1,LXtables!IP20,IF(Assms!$F$37=2,LXtables!JC20,IF(Assms!$F$37=3,LXtables!JP20,IF(Assms!$F$37=4,LXtables!KC20,IF(Assms!$F$37=5,LXtables!KP20,LXtables!LC20)))))</f>
        <v>0.1</v>
      </c>
    </row>
    <row r="21" spans="1:72">
      <c r="A21" s="201">
        <f t="shared" si="0"/>
        <v>18</v>
      </c>
      <c r="D21" s="62">
        <f>IF(Assms!$C$33&lt;20,$I54,IF(Assms!$C$33&gt;75,$T54,HLOOKUP(Assms!$C$33,$I$36:$T$58,$H54+1)))</f>
        <v>0.04</v>
      </c>
      <c r="E21" s="62">
        <f>IF(Assms!$C$33&lt;20,$I78,IF(Assms!$C$33&gt;75,$T78,HLOOKUP(Assms!$C$33,$I$60:$T$87,$H78+1)))</f>
        <v>0.02</v>
      </c>
      <c r="F21" s="62">
        <f>IF(Assms!$C$33&lt;20,$I107,IF(Assms!$C$33&gt;75,$T107,HLOOKUP(Assms!$C$33,$I$89:$T$119,$H107+1)))</f>
        <v>0.02</v>
      </c>
      <c r="G21" s="62">
        <f>HLOOKUP(Assms!$C$34,$A$3:$F$41,A21+1)</f>
        <v>0.02</v>
      </c>
      <c r="H21" s="201">
        <v>4</v>
      </c>
      <c r="I21" s="62">
        <f>IF(Assms!$C$36=1,V21,IF(Assms!$C$36=2,AI21,IF(Assms!$C$36=3,AV21,BI21)))</f>
        <v>0.05</v>
      </c>
      <c r="J21" s="62">
        <f>IF(Assms!$C$36=1,W21,IF(Assms!$C$36=2,AJ21,IF(Assms!$C$36=3,AW21,BJ21)))</f>
        <v>0.05</v>
      </c>
      <c r="K21" s="62">
        <f>IF(Assms!$C$36=1,X21,IF(Assms!$C$36=2,AK21,IF(Assms!$C$36=3,AX21,BK21)))</f>
        <v>0.04</v>
      </c>
      <c r="L21" s="62">
        <f>IF(Assms!$C$36=1,Y21,IF(Assms!$C$36=2,AL21,IF(Assms!$C$36=3,AY21,BL21)))</f>
        <v>0.03</v>
      </c>
      <c r="M21" s="62">
        <f>IF(Assms!$C$36=1,Z21,IF(Assms!$C$36=2,AM21,IF(Assms!$C$36=3,AZ21,BM21)))</f>
        <v>0.03</v>
      </c>
      <c r="N21" s="62">
        <f>IF(Assms!$C$36=1,AA21,IF(Assms!$C$36=2,AN21,IF(Assms!$C$36=3,BA21,BN21)))</f>
        <v>0.03</v>
      </c>
      <c r="O21" s="62">
        <f>IF(Assms!$C$36=1,AB21,IF(Assms!$C$36=2,AO21,IF(Assms!$C$36=3,BB21,BO21)))</f>
        <v>0.03</v>
      </c>
      <c r="P21" s="62">
        <f>IF(Assms!$C$36=1,AC21,IF(Assms!$C$36=2,AP21,IF(Assms!$C$36=3,BC21,BP21)))</f>
        <v>0.04</v>
      </c>
      <c r="Q21" s="62">
        <f>IF(Assms!$C$36=1,AD21,IF(Assms!$C$36=2,AQ21,IF(Assms!$C$36=3,BD21,BQ21)))</f>
        <v>0.04</v>
      </c>
      <c r="R21" s="62">
        <f>IF(Assms!$C$36=1,AE21,IF(Assms!$C$36=2,AR21,IF(Assms!$C$36=3,BE21,BR21)))</f>
        <v>0.04</v>
      </c>
      <c r="S21" s="62">
        <f>IF(Assms!$C$36=1,AF21,IF(Assms!$C$36=2,AS21,IF(Assms!$C$36=3,BF21,BS21)))</f>
        <v>0.04</v>
      </c>
      <c r="T21" s="62">
        <f>IF(Assms!$C$36=1,AG21,IF(Assms!$C$36=2,AT21,IF(Assms!$C$36=3,BG21,BT21)))</f>
        <v>0.05</v>
      </c>
      <c r="U21" s="201">
        <v>4</v>
      </c>
      <c r="V21" s="62">
        <f>IF(Assms!$F$37=1,LXtables!B21,IF(Assms!$F$37=2,LXtables!O21,IF(Assms!$F$37=3,LXtables!AB21,IF(Assms!$F$37=4,LXtables!AO21,IF(Assms!$F$37=5,LXtables!BB21,LXtables!BO21)))))</f>
        <v>0.05</v>
      </c>
      <c r="W21" s="62">
        <f>IF(Assms!$F$37=1,LXtables!C21,IF(Assms!$F$37=2,LXtables!P21,IF(Assms!$F$37=3,LXtables!AC21,IF(Assms!$F$37=4,LXtables!AP21,IF(Assms!$F$37=5,LXtables!BC21,LXtables!BP21)))))</f>
        <v>0.05</v>
      </c>
      <c r="X21" s="62">
        <f>IF(Assms!$F$37=1,LXtables!D21,IF(Assms!$F$37=2,LXtables!Q21,IF(Assms!$F$37=3,LXtables!AD21,IF(Assms!$F$37=4,LXtables!AQ21,IF(Assms!$F$37=5,LXtables!BD21,LXtables!BQ21)))))</f>
        <v>0.04</v>
      </c>
      <c r="Y21" s="62">
        <f>IF(Assms!$F$37=1,LXtables!E21,IF(Assms!$F$37=2,LXtables!R21,IF(Assms!$F$37=3,LXtables!AE21,IF(Assms!$F$37=4,LXtables!AR21,IF(Assms!$F$37=5,LXtables!BE21,LXtables!BR21)))))</f>
        <v>0.03</v>
      </c>
      <c r="Z21" s="62">
        <f>IF(Assms!$F$37=1,LXtables!F21,IF(Assms!$F$37=2,LXtables!S21,IF(Assms!$F$37=3,LXtables!AF21,IF(Assms!$F$37=4,LXtables!AS21,IF(Assms!$F$37=5,LXtables!BF21,LXtables!BS21)))))</f>
        <v>0.03</v>
      </c>
      <c r="AA21" s="62">
        <f>IF(Assms!$F$37=1,LXtables!G21,IF(Assms!$F$37=2,LXtables!T21,IF(Assms!$F$37=3,LXtables!AG21,IF(Assms!$F$37=4,LXtables!AT21,IF(Assms!$F$37=5,LXtables!BG21,LXtables!BT21)))))</f>
        <v>0.03</v>
      </c>
      <c r="AB21" s="62">
        <f>IF(Assms!$F$37=1,LXtables!H21,IF(Assms!$F$37=2,LXtables!U21,IF(Assms!$F$37=3,LXtables!AH21,IF(Assms!$F$37=4,LXtables!AU21,IF(Assms!$F$37=5,LXtables!BH21,LXtables!BU21)))))</f>
        <v>0.03</v>
      </c>
      <c r="AC21" s="62">
        <f>IF(Assms!$F$37=1,LXtables!I21,IF(Assms!$F$37=2,LXtables!V21,IF(Assms!$F$37=3,LXtables!AI21,IF(Assms!$F$37=4,LXtables!AV21,IF(Assms!$F$37=5,LXtables!BI21,LXtables!BV21)))))</f>
        <v>0.04</v>
      </c>
      <c r="AD21" s="62">
        <f>IF(Assms!$F$37=1,LXtables!J21,IF(Assms!$F$37=2,LXtables!W21,IF(Assms!$F$37=3,LXtables!AJ21,IF(Assms!$F$37=4,LXtables!AW21,IF(Assms!$F$37=5,LXtables!BJ21,LXtables!BW21)))))</f>
        <v>0.04</v>
      </c>
      <c r="AE21" s="62">
        <f>IF(Assms!$F$37=1,LXtables!K21,IF(Assms!$F$37=2,LXtables!X21,IF(Assms!$F$37=3,LXtables!AK21,IF(Assms!$F$37=4,LXtables!AX21,IF(Assms!$F$37=5,LXtables!BK21,LXtables!BX21)))))</f>
        <v>0.04</v>
      </c>
      <c r="AF21" s="62">
        <f>IF(Assms!$F$37=1,LXtables!L21,IF(Assms!$F$37=2,LXtables!Y21,IF(Assms!$F$37=3,LXtables!AL21,IF(Assms!$F$37=4,LXtables!AY21,IF(Assms!$F$37=5,LXtables!BL21,LXtables!BY21)))))</f>
        <v>0.04</v>
      </c>
      <c r="AG21" s="62">
        <f>IF(Assms!$F$37=1,LXtables!M21,IF(Assms!$F$37=2,LXtables!Z21,IF(Assms!$F$37=3,LXtables!AM21,IF(Assms!$F$37=4,LXtables!AZ21,IF(Assms!$F$37=5,LXtables!BM21,LXtables!BZ21)))))</f>
        <v>0.05</v>
      </c>
      <c r="AH21">
        <v>4</v>
      </c>
      <c r="AI21" s="62">
        <f>IF(Assms!$F$37=1,LXtables!CC21,IF(Assms!$F$37=2,LXtables!CP21,IF(Assms!$F$37=3,LXtables!DC21,IF(Assms!$F$37=4,LXtables!DP21,IF(Assms!$F$37=5,LXtables!EC21,LXtables!EP21)))))</f>
        <v>0.06</v>
      </c>
      <c r="AJ21" s="62">
        <f>IF(Assms!$F$37=1,LXtables!CD21,IF(Assms!$F$37=2,LXtables!CQ21,IF(Assms!$F$37=3,LXtables!DD21,IF(Assms!$F$37=4,LXtables!DQ21,IF(Assms!$F$37=5,LXtables!ED21,LXtables!EQ21)))))</f>
        <v>0.06</v>
      </c>
      <c r="AK21" s="62">
        <f>IF(Assms!$F$37=1,LXtables!CE21,IF(Assms!$F$37=2,LXtables!CR21,IF(Assms!$F$37=3,LXtables!DE21,IF(Assms!$F$37=4,LXtables!DR21,IF(Assms!$F$37=5,LXtables!EE21,LXtables!ER21)))))</f>
        <v>0.04</v>
      </c>
      <c r="AL21" s="62">
        <f>IF(Assms!$F$37=1,LXtables!CF21,IF(Assms!$F$37=2,LXtables!CS21,IF(Assms!$F$37=3,LXtables!DF21,IF(Assms!$F$37=4,LXtables!DS21,IF(Assms!$F$37=5,LXtables!EF21,LXtables!ES21)))))</f>
        <v>0.04</v>
      </c>
      <c r="AM21" s="62">
        <f>IF(Assms!$F$37=1,LXtables!CG21,IF(Assms!$F$37=2,LXtables!CT21,IF(Assms!$F$37=3,LXtables!DG21,IF(Assms!$F$37=4,LXtables!DT21,IF(Assms!$F$37=5,LXtables!EG21,LXtables!ET21)))))</f>
        <v>0.04</v>
      </c>
      <c r="AN21" s="62">
        <f>IF(Assms!$F$37=1,LXtables!CH21,IF(Assms!$F$37=2,LXtables!CU21,IF(Assms!$F$37=3,LXtables!DH21,IF(Assms!$F$37=4,LXtables!DU21,IF(Assms!$F$37=5,LXtables!EH21,LXtables!EU21)))))</f>
        <v>0.04</v>
      </c>
      <c r="AO21" s="62">
        <f>IF(Assms!$F$37=1,LXtables!CI21,IF(Assms!$F$37=2,LXtables!CV21,IF(Assms!$F$37=3,LXtables!DI21,IF(Assms!$F$37=4,LXtables!DV21,IF(Assms!$F$37=5,LXtables!EI21,LXtables!EV21)))))</f>
        <v>0.04</v>
      </c>
      <c r="AP21" s="62">
        <f>IF(Assms!$F$37=1,LXtables!CJ21,IF(Assms!$F$37=2,LXtables!CW21,IF(Assms!$F$37=3,LXtables!DJ21,IF(Assms!$F$37=4,LXtables!DW21,IF(Assms!$F$37=5,LXtables!EJ21,LXtables!EW21)))))</f>
        <v>0.04</v>
      </c>
      <c r="AQ21" s="62">
        <f>IF(Assms!$F$37=1,LXtables!CK21,IF(Assms!$F$37=2,LXtables!CX21,IF(Assms!$F$37=3,LXtables!DK21,IF(Assms!$F$37=4,LXtables!DX21,IF(Assms!$F$37=5,LXtables!EK21,LXtables!EX21)))))</f>
        <v>0.04</v>
      </c>
      <c r="AR21" s="62">
        <f>IF(Assms!$F$37=1,LXtables!CL21,IF(Assms!$F$37=2,LXtables!CY21,IF(Assms!$F$37=3,LXtables!DL21,IF(Assms!$F$37=4,LXtables!DY21,IF(Assms!$F$37=5,LXtables!EL21,LXtables!EY21)))))</f>
        <v>0.04</v>
      </c>
      <c r="AS21" s="62">
        <f>IF(Assms!$F$37=1,LXtables!CM21,IF(Assms!$F$37=2,LXtables!CZ21,IF(Assms!$F$37=3,LXtables!DM21,IF(Assms!$F$37=4,LXtables!DZ21,IF(Assms!$F$37=5,LXtables!EM21,LXtables!EZ21)))))</f>
        <v>0.05</v>
      </c>
      <c r="AT21" s="62">
        <f>IF(Assms!$F$37=1,LXtables!CN21,IF(Assms!$F$37=2,LXtables!DA21,IF(Assms!$F$37=3,LXtables!DN21,IF(Assms!$F$37=4,LXtables!EA21,IF(Assms!$F$37=5,LXtables!EN21,LXtables!FA21)))))</f>
        <v>0.05</v>
      </c>
      <c r="AU21">
        <v>4</v>
      </c>
      <c r="AV21" s="62">
        <f>IF(Assms!$F$37=1,LXtables!FD21,IF(Assms!$F$37=2,LXtables!FQ21,IF(Assms!$F$37=3,LXtables!GD21,IF(Assms!$F$37=4,LXtables!GQ21,IF(Assms!$F$37=5,LXtables!HD21,LXtables!HQ21)))))</f>
        <v>7.0000000000000007E-2</v>
      </c>
      <c r="AW21" s="62">
        <f>IF(Assms!$F$37=1,LXtables!FE21,IF(Assms!$F$37=2,LXtables!FR21,IF(Assms!$F$37=3,LXtables!GE21,IF(Assms!$F$37=4,LXtables!GR21,IF(Assms!$F$37=5,LXtables!HE21,LXtables!HR21)))))</f>
        <v>7.0000000000000007E-2</v>
      </c>
      <c r="AX21" s="62">
        <f>IF(Assms!$F$37=1,LXtables!FF21,IF(Assms!$F$37=2,LXtables!FS21,IF(Assms!$F$37=3,LXtables!GF21,IF(Assms!$F$37=4,LXtables!GS21,IF(Assms!$F$37=5,LXtables!HF21,LXtables!HS21)))))</f>
        <v>0.05</v>
      </c>
      <c r="AY21" s="62">
        <f>IF(Assms!$F$37=1,LXtables!FG21,IF(Assms!$F$37=2,LXtables!FT21,IF(Assms!$F$37=3,LXtables!GG21,IF(Assms!$F$37=4,LXtables!GT21,IF(Assms!$F$37=5,LXtables!HG21,LXtables!HT21)))))</f>
        <v>0.05</v>
      </c>
      <c r="AZ21" s="62">
        <f>IF(Assms!$F$37=1,LXtables!FH21,IF(Assms!$F$37=2,LXtables!FU21,IF(Assms!$F$37=3,LXtables!GH21,IF(Assms!$F$37=4,LXtables!GU21,IF(Assms!$F$37=5,LXtables!HH21,LXtables!HU21)))))</f>
        <v>0.05</v>
      </c>
      <c r="BA21" s="62">
        <f>IF(Assms!$F$37=1,LXtables!FI21,IF(Assms!$F$37=2,LXtables!FV21,IF(Assms!$F$37=3,LXtables!GI21,IF(Assms!$F$37=4,LXtables!GV21,IF(Assms!$F$37=5,LXtables!HI21,LXtables!HV21)))))</f>
        <v>0.05</v>
      </c>
      <c r="BB21" s="62">
        <f>IF(Assms!$F$37=1,LXtables!FJ21,IF(Assms!$F$37=2,LXtables!FW21,IF(Assms!$F$37=3,LXtables!GJ21,IF(Assms!$F$37=4,LXtables!GW21,IF(Assms!$F$37=5,LXtables!HJ21,LXtables!HW21)))))</f>
        <v>0.05</v>
      </c>
      <c r="BC21" s="62">
        <f>IF(Assms!$F$37=1,LXtables!FK21,IF(Assms!$F$37=2,LXtables!FX21,IF(Assms!$F$37=3,LXtables!GK21,IF(Assms!$F$37=4,LXtables!GX21,IF(Assms!$F$37=5,LXtables!HK21,LXtables!HX21)))))</f>
        <v>0.05</v>
      </c>
      <c r="BD21" s="62">
        <f>IF(Assms!$F$37=1,LXtables!FL21,IF(Assms!$F$37=2,LXtables!FY21,IF(Assms!$F$37=3,LXtables!GL21,IF(Assms!$F$37=4,LXtables!GY21,IF(Assms!$F$37=5,LXtables!HL21,LXtables!HY21)))))</f>
        <v>0.05</v>
      </c>
      <c r="BE21" s="62">
        <f>IF(Assms!$F$37=1,LXtables!FM21,IF(Assms!$F$37=2,LXtables!FZ21,IF(Assms!$F$37=3,LXtables!GM21,IF(Assms!$F$37=4,LXtables!GZ21,IF(Assms!$F$37=5,LXtables!HM21,LXtables!HZ21)))))</f>
        <v>0.05</v>
      </c>
      <c r="BF21" s="62">
        <f>IF(Assms!$F$37=1,LXtables!FN21,IF(Assms!$F$37=2,LXtables!GA21,IF(Assms!$F$37=3,LXtables!GN21,IF(Assms!$F$37=4,LXtables!HA21,IF(Assms!$F$37=5,LXtables!HN21,LXtables!IA21)))))</f>
        <v>0.06</v>
      </c>
      <c r="BG21" s="62">
        <f>IF(Assms!$F$37=1,LXtables!FO21,IF(Assms!$F$37=2,LXtables!GB21,IF(Assms!$F$37=3,LXtables!GO21,IF(Assms!$F$37=4,LXtables!HB21,IF(Assms!$F$37=5,LXtables!HO21,LXtables!IB21)))))</f>
        <v>7.0000000000000007E-2</v>
      </c>
      <c r="BH21">
        <v>4</v>
      </c>
      <c r="BI21" s="62">
        <f>IF(Assms!$F$37=1,LXtables!IE21,IF(Assms!$F$37=2,LXtables!IR21,IF(Assms!$F$37=3,LXtables!JE21,IF(Assms!$F$37=4,LXtables!JR21,IF(Assms!$F$37=5,LXtables!KE21,LXtables!KR21)))))</f>
        <v>0.1</v>
      </c>
      <c r="BJ21" s="62">
        <f>IF(Assms!$F$37=1,LXtables!IF21,IF(Assms!$F$37=2,LXtables!IS21,IF(Assms!$F$37=3,LXtables!JF21,IF(Assms!$F$37=4,LXtables!JS21,IF(Assms!$F$37=5,LXtables!KF21,LXtables!KS21)))))</f>
        <v>0.09</v>
      </c>
      <c r="BK21" s="62">
        <f>IF(Assms!$F$37=1,LXtables!IG21,IF(Assms!$F$37=2,LXtables!IT21,IF(Assms!$F$37=3,LXtables!JG21,IF(Assms!$F$37=4,LXtables!JT21,IF(Assms!$F$37=5,LXtables!KG21,LXtables!KT21)))))</f>
        <v>7.0000000000000007E-2</v>
      </c>
      <c r="BL21" s="62">
        <f>IF(Assms!$F$37=1,LXtables!IH21,IF(Assms!$F$37=2,LXtables!IU21,IF(Assms!$F$37=3,LXtables!JH21,IF(Assms!$F$37=4,LXtables!JU21,IF(Assms!$F$37=5,LXtables!KH21,LXtables!KU21)))))</f>
        <v>0.06</v>
      </c>
      <c r="BM21" s="62">
        <f>IF(Assms!$F$37=1,LXtables!II21,IF(Assms!$F$37=2,LXtables!IV21,IF(Assms!$F$37=3,LXtables!JI21,IF(Assms!$F$37=4,LXtables!JV21,IF(Assms!$F$37=5,LXtables!KI21,LXtables!KV21)))))</f>
        <v>0.06</v>
      </c>
      <c r="BN21" s="62">
        <f>IF(Assms!$F$37=1,LXtables!IJ21,IF(Assms!$F$37=2,LXtables!IW21,IF(Assms!$F$37=3,LXtables!JJ21,IF(Assms!$F$37=4,LXtables!JW21,IF(Assms!$F$37=5,LXtables!KJ21,LXtables!KW21)))))</f>
        <v>0.06</v>
      </c>
      <c r="BO21" s="62">
        <f>IF(Assms!$F$37=1,LXtables!IK21,IF(Assms!$F$37=2,LXtables!IX21,IF(Assms!$F$37=3,LXtables!JK21,IF(Assms!$F$37=4,LXtables!JX21,IF(Assms!$F$37=5,LXtables!KK21,LXtables!KX21)))))</f>
        <v>7.0000000000000007E-2</v>
      </c>
      <c r="BP21" s="62">
        <f>IF(Assms!$F$37=1,LXtables!IL21,IF(Assms!$F$37=2,LXtables!IY21,IF(Assms!$F$37=3,LXtables!JL21,IF(Assms!$F$37=4,LXtables!JY21,IF(Assms!$F$37=5,LXtables!KL21,LXtables!KY21)))))</f>
        <v>7.0000000000000007E-2</v>
      </c>
      <c r="BQ21" s="62">
        <f>IF(Assms!$F$37=1,LXtables!IM21,IF(Assms!$F$37=2,LXtables!IZ21,IF(Assms!$F$37=3,LXtables!JM21,IF(Assms!$F$37=4,LXtables!JZ21,IF(Assms!$F$37=5,LXtables!KM21,LXtables!KZ21)))))</f>
        <v>7.0000000000000007E-2</v>
      </c>
      <c r="BR21" s="62">
        <f>IF(Assms!$F$37=1,LXtables!IN21,IF(Assms!$F$37=2,LXtables!JA21,IF(Assms!$F$37=3,LXtables!JN21,IF(Assms!$F$37=4,LXtables!KA21,IF(Assms!$F$37=5,LXtables!KN21,LXtables!LA21)))))</f>
        <v>7.0000000000000007E-2</v>
      </c>
      <c r="BS21" s="62">
        <f>IF(Assms!$F$37=1,LXtables!IO21,IF(Assms!$F$37=2,LXtables!JB21,IF(Assms!$F$37=3,LXtables!JO21,IF(Assms!$F$37=4,LXtables!KB21,IF(Assms!$F$37=5,LXtables!KO21,LXtables!LB21)))))</f>
        <v>0.08</v>
      </c>
      <c r="BT21" s="62">
        <f>IF(Assms!$F$37=1,LXtables!IP21,IF(Assms!$F$37=2,LXtables!JC21,IF(Assms!$F$37=3,LXtables!JP21,IF(Assms!$F$37=4,LXtables!KC21,IF(Assms!$F$37=5,LXtables!KP21,LXtables!LC21)))))</f>
        <v>0.09</v>
      </c>
    </row>
    <row r="22" spans="1:72">
      <c r="A22" s="201">
        <f t="shared" si="0"/>
        <v>19</v>
      </c>
      <c r="D22" s="62">
        <f>IF(Assms!$C$33&lt;20,$I55,IF(Assms!$C$33&gt;75,$T55,HLOOKUP(Assms!$C$33,$I$36:$T$58,$H55+1)))</f>
        <v>0.05</v>
      </c>
      <c r="E22" s="62">
        <f>IF(Assms!$C$33&lt;20,$I79,IF(Assms!$C$33&gt;75,$T79,HLOOKUP(Assms!$C$33,$I$60:$T$87,$H79+1)))</f>
        <v>0.03</v>
      </c>
      <c r="F22" s="62">
        <f>IF(Assms!$C$33&lt;20,$I108,IF(Assms!$C$33&gt;75,$T108,HLOOKUP(Assms!$C$33,$I$89:$T$119,$H108+1)))</f>
        <v>0.02</v>
      </c>
      <c r="G22" s="62">
        <f>HLOOKUP(Assms!$C$34,$A$3:$F$41,A22+1)</f>
        <v>0.03</v>
      </c>
      <c r="H22" s="201">
        <v>5</v>
      </c>
      <c r="I22" s="62">
        <f>IF(Assms!$C$36=1,V22,IF(Assms!$C$36=2,AI22,IF(Assms!$C$36=3,AV22,BI22)))</f>
        <v>0.05</v>
      </c>
      <c r="J22" s="62">
        <f>IF(Assms!$C$36=1,W22,IF(Assms!$C$36=2,AJ22,IF(Assms!$C$36=3,AW22,BJ22)))</f>
        <v>0.05</v>
      </c>
      <c r="K22" s="62">
        <f>IF(Assms!$C$36=1,X22,IF(Assms!$C$36=2,AK22,IF(Assms!$C$36=3,AX22,BK22)))</f>
        <v>0.04</v>
      </c>
      <c r="L22" s="62">
        <f>IF(Assms!$C$36=1,Y22,IF(Assms!$C$36=2,AL22,IF(Assms!$C$36=3,AY22,BL22)))</f>
        <v>0.03</v>
      </c>
      <c r="M22" s="62">
        <f>IF(Assms!$C$36=1,Z22,IF(Assms!$C$36=2,AM22,IF(Assms!$C$36=3,AZ22,BM22)))</f>
        <v>0.03</v>
      </c>
      <c r="N22" s="62">
        <f>IF(Assms!$C$36=1,AA22,IF(Assms!$C$36=2,AN22,IF(Assms!$C$36=3,BA22,BN22)))</f>
        <v>0.03</v>
      </c>
      <c r="O22" s="62">
        <f>IF(Assms!$C$36=1,AB22,IF(Assms!$C$36=2,AO22,IF(Assms!$C$36=3,BB22,BO22)))</f>
        <v>0.03</v>
      </c>
      <c r="P22" s="62">
        <f>IF(Assms!$C$36=1,AC22,IF(Assms!$C$36=2,AP22,IF(Assms!$C$36=3,BC22,BP22)))</f>
        <v>0.03</v>
      </c>
      <c r="Q22" s="62">
        <f>IF(Assms!$C$36=1,AD22,IF(Assms!$C$36=2,AQ22,IF(Assms!$C$36=3,BD22,BQ22)))</f>
        <v>0.05</v>
      </c>
      <c r="R22" s="62">
        <f>IF(Assms!$C$36=1,AE22,IF(Assms!$C$36=2,AR22,IF(Assms!$C$36=3,BE22,BR22)))</f>
        <v>0.06</v>
      </c>
      <c r="S22" s="62">
        <f>IF(Assms!$C$36=1,AF22,IF(Assms!$C$36=2,AS22,IF(Assms!$C$36=3,BF22,BS22)))</f>
        <v>0.06</v>
      </c>
      <c r="T22" s="62">
        <f>IF(Assms!$C$36=1,AG22,IF(Assms!$C$36=2,AT22,IF(Assms!$C$36=3,BG22,BT22)))</f>
        <v>7.0000000000000007E-2</v>
      </c>
      <c r="U22" s="201">
        <v>5</v>
      </c>
      <c r="V22" s="62">
        <f>IF(Assms!$F$37=1,LXtables!B22,IF(Assms!$F$37=2,LXtables!O22,IF(Assms!$F$37=3,LXtables!AB22,IF(Assms!$F$37=4,LXtables!AO22,IF(Assms!$F$37=5,LXtables!BB22,LXtables!BO22)))))</f>
        <v>0.05</v>
      </c>
      <c r="W22" s="62">
        <f>IF(Assms!$F$37=1,LXtables!C22,IF(Assms!$F$37=2,LXtables!P22,IF(Assms!$F$37=3,LXtables!AC22,IF(Assms!$F$37=4,LXtables!AP22,IF(Assms!$F$37=5,LXtables!BC22,LXtables!BP22)))))</f>
        <v>0.05</v>
      </c>
      <c r="X22" s="62">
        <f>IF(Assms!$F$37=1,LXtables!D22,IF(Assms!$F$37=2,LXtables!Q22,IF(Assms!$F$37=3,LXtables!AD22,IF(Assms!$F$37=4,LXtables!AQ22,IF(Assms!$F$37=5,LXtables!BD22,LXtables!BQ22)))))</f>
        <v>0.04</v>
      </c>
      <c r="Y22" s="62">
        <f>IF(Assms!$F$37=1,LXtables!E22,IF(Assms!$F$37=2,LXtables!R22,IF(Assms!$F$37=3,LXtables!AE22,IF(Assms!$F$37=4,LXtables!AR22,IF(Assms!$F$37=5,LXtables!BE22,LXtables!BR22)))))</f>
        <v>0.03</v>
      </c>
      <c r="Z22" s="62">
        <f>IF(Assms!$F$37=1,LXtables!F22,IF(Assms!$F$37=2,LXtables!S22,IF(Assms!$F$37=3,LXtables!AF22,IF(Assms!$F$37=4,LXtables!AS22,IF(Assms!$F$37=5,LXtables!BF22,LXtables!BS22)))))</f>
        <v>0.03</v>
      </c>
      <c r="AA22" s="62">
        <f>IF(Assms!$F$37=1,LXtables!G22,IF(Assms!$F$37=2,LXtables!T22,IF(Assms!$F$37=3,LXtables!AG22,IF(Assms!$F$37=4,LXtables!AT22,IF(Assms!$F$37=5,LXtables!BG22,LXtables!BT22)))))</f>
        <v>0.03</v>
      </c>
      <c r="AB22" s="62">
        <f>IF(Assms!$F$37=1,LXtables!H22,IF(Assms!$F$37=2,LXtables!U22,IF(Assms!$F$37=3,LXtables!AH22,IF(Assms!$F$37=4,LXtables!AU22,IF(Assms!$F$37=5,LXtables!BH22,LXtables!BU22)))))</f>
        <v>0.03</v>
      </c>
      <c r="AC22" s="62">
        <f>IF(Assms!$F$37=1,LXtables!I22,IF(Assms!$F$37=2,LXtables!V22,IF(Assms!$F$37=3,LXtables!AI22,IF(Assms!$F$37=4,LXtables!AV22,IF(Assms!$F$37=5,LXtables!BI22,LXtables!BV22)))))</f>
        <v>0.03</v>
      </c>
      <c r="AD22" s="62">
        <f>IF(Assms!$F$37=1,LXtables!J22,IF(Assms!$F$37=2,LXtables!W22,IF(Assms!$F$37=3,LXtables!AJ22,IF(Assms!$F$37=4,LXtables!AW22,IF(Assms!$F$37=5,LXtables!BJ22,LXtables!BW22)))))</f>
        <v>0.05</v>
      </c>
      <c r="AE22" s="62">
        <f>IF(Assms!$F$37=1,LXtables!K22,IF(Assms!$F$37=2,LXtables!X22,IF(Assms!$F$37=3,LXtables!AK22,IF(Assms!$F$37=4,LXtables!AX22,IF(Assms!$F$37=5,LXtables!BK22,LXtables!BX22)))))</f>
        <v>0.06</v>
      </c>
      <c r="AF22" s="62">
        <f>IF(Assms!$F$37=1,LXtables!L22,IF(Assms!$F$37=2,LXtables!Y22,IF(Assms!$F$37=3,LXtables!AL22,IF(Assms!$F$37=4,LXtables!AY22,IF(Assms!$F$37=5,LXtables!BL22,LXtables!BY22)))))</f>
        <v>0.06</v>
      </c>
      <c r="AG22" s="62">
        <f>IF(Assms!$F$37=1,LXtables!M22,IF(Assms!$F$37=2,LXtables!Z22,IF(Assms!$F$37=3,LXtables!AM22,IF(Assms!$F$37=4,LXtables!AZ22,IF(Assms!$F$37=5,LXtables!BM22,LXtables!BZ22)))))</f>
        <v>7.0000000000000007E-2</v>
      </c>
      <c r="AH22">
        <v>5</v>
      </c>
      <c r="AI22" s="62">
        <f>IF(Assms!$F$37=1,LXtables!CC22,IF(Assms!$F$37=2,LXtables!CP22,IF(Assms!$F$37=3,LXtables!DC22,IF(Assms!$F$37=4,LXtables!DP22,IF(Assms!$F$37=5,LXtables!EC22,LXtables!EP22)))))</f>
        <v>0.06</v>
      </c>
      <c r="AJ22" s="62">
        <f>IF(Assms!$F$37=1,LXtables!CD22,IF(Assms!$F$37=2,LXtables!CQ22,IF(Assms!$F$37=3,LXtables!DD22,IF(Assms!$F$37=4,LXtables!DQ22,IF(Assms!$F$37=5,LXtables!ED22,LXtables!EQ22)))))</f>
        <v>0.05</v>
      </c>
      <c r="AK22" s="62">
        <f>IF(Assms!$F$37=1,LXtables!CE22,IF(Assms!$F$37=2,LXtables!CR22,IF(Assms!$F$37=3,LXtables!DE22,IF(Assms!$F$37=4,LXtables!DR22,IF(Assms!$F$37=5,LXtables!EE22,LXtables!ER22)))))</f>
        <v>0.04</v>
      </c>
      <c r="AL22" s="62">
        <f>IF(Assms!$F$37=1,LXtables!CF22,IF(Assms!$F$37=2,LXtables!CS22,IF(Assms!$F$37=3,LXtables!DF22,IF(Assms!$F$37=4,LXtables!DS22,IF(Assms!$F$37=5,LXtables!EF22,LXtables!ES22)))))</f>
        <v>0.04</v>
      </c>
      <c r="AM22" s="62">
        <f>IF(Assms!$F$37=1,LXtables!CG22,IF(Assms!$F$37=2,LXtables!CT22,IF(Assms!$F$37=3,LXtables!DG22,IF(Assms!$F$37=4,LXtables!DT22,IF(Assms!$F$37=5,LXtables!EG22,LXtables!ET22)))))</f>
        <v>0.04</v>
      </c>
      <c r="AN22" s="62">
        <f>IF(Assms!$F$37=1,LXtables!CH22,IF(Assms!$F$37=2,LXtables!CU22,IF(Assms!$F$37=3,LXtables!DH22,IF(Assms!$F$37=4,LXtables!DU22,IF(Assms!$F$37=5,LXtables!EH22,LXtables!EU22)))))</f>
        <v>0.04</v>
      </c>
      <c r="AO22" s="62">
        <f>IF(Assms!$F$37=1,LXtables!CI22,IF(Assms!$F$37=2,LXtables!CV22,IF(Assms!$F$37=3,LXtables!DI22,IF(Assms!$F$37=4,LXtables!DV22,IF(Assms!$F$37=5,LXtables!EI22,LXtables!EV22)))))</f>
        <v>0.04</v>
      </c>
      <c r="AP22" s="62">
        <f>IF(Assms!$F$37=1,LXtables!CJ22,IF(Assms!$F$37=2,LXtables!CW22,IF(Assms!$F$37=3,LXtables!DJ22,IF(Assms!$F$37=4,LXtables!DW22,IF(Assms!$F$37=5,LXtables!EJ22,LXtables!EW22)))))</f>
        <v>0.04</v>
      </c>
      <c r="AQ22" s="62">
        <f>IF(Assms!$F$37=1,LXtables!CK22,IF(Assms!$F$37=2,LXtables!CX22,IF(Assms!$F$37=3,LXtables!DK22,IF(Assms!$F$37=4,LXtables!DX22,IF(Assms!$F$37=5,LXtables!EK22,LXtables!EX22)))))</f>
        <v>0.06</v>
      </c>
      <c r="AR22" s="62">
        <f>IF(Assms!$F$37=1,LXtables!CL22,IF(Assms!$F$37=2,LXtables!CY22,IF(Assms!$F$37=3,LXtables!DL22,IF(Assms!$F$37=4,LXtables!DY22,IF(Assms!$F$37=5,LXtables!EL22,LXtables!EY22)))))</f>
        <v>0.06</v>
      </c>
      <c r="AS22" s="62">
        <f>IF(Assms!$F$37=1,LXtables!CM22,IF(Assms!$F$37=2,LXtables!CZ22,IF(Assms!$F$37=3,LXtables!DM22,IF(Assms!$F$37=4,LXtables!DZ22,IF(Assms!$F$37=5,LXtables!EM22,LXtables!EZ22)))))</f>
        <v>7.0000000000000007E-2</v>
      </c>
      <c r="AT22" s="62">
        <f>IF(Assms!$F$37=1,LXtables!CN22,IF(Assms!$F$37=2,LXtables!DA22,IF(Assms!$F$37=3,LXtables!DN22,IF(Assms!$F$37=4,LXtables!EA22,IF(Assms!$F$37=5,LXtables!EN22,LXtables!FA22)))))</f>
        <v>0.08</v>
      </c>
      <c r="AU22">
        <v>5</v>
      </c>
      <c r="AV22" s="62">
        <f>IF(Assms!$F$37=1,LXtables!FD22,IF(Assms!$F$37=2,LXtables!FQ22,IF(Assms!$F$37=3,LXtables!GD22,IF(Assms!$F$37=4,LXtables!GQ22,IF(Assms!$F$37=5,LXtables!HD22,LXtables!HQ22)))))</f>
        <v>7.0000000000000007E-2</v>
      </c>
      <c r="AW22" s="62">
        <f>IF(Assms!$F$37=1,LXtables!FE22,IF(Assms!$F$37=2,LXtables!FR22,IF(Assms!$F$37=3,LXtables!GE22,IF(Assms!$F$37=4,LXtables!GR22,IF(Assms!$F$37=5,LXtables!HE22,LXtables!HR22)))))</f>
        <v>0.06</v>
      </c>
      <c r="AX22" s="62">
        <f>IF(Assms!$F$37=1,LXtables!FF22,IF(Assms!$F$37=2,LXtables!FS22,IF(Assms!$F$37=3,LXtables!GF22,IF(Assms!$F$37=4,LXtables!GS22,IF(Assms!$F$37=5,LXtables!HF22,LXtables!HS22)))))</f>
        <v>0.05</v>
      </c>
      <c r="AY22" s="62">
        <f>IF(Assms!$F$37=1,LXtables!FG22,IF(Assms!$F$37=2,LXtables!FT22,IF(Assms!$F$37=3,LXtables!GG22,IF(Assms!$F$37=4,LXtables!GT22,IF(Assms!$F$37=5,LXtables!HG22,LXtables!HT22)))))</f>
        <v>0.04</v>
      </c>
      <c r="AZ22" s="62">
        <f>IF(Assms!$F$37=1,LXtables!FH22,IF(Assms!$F$37=2,LXtables!FU22,IF(Assms!$F$37=3,LXtables!GH22,IF(Assms!$F$37=4,LXtables!GU22,IF(Assms!$F$37=5,LXtables!HH22,LXtables!HU22)))))</f>
        <v>0.04</v>
      </c>
      <c r="BA22" s="62">
        <f>IF(Assms!$F$37=1,LXtables!FI22,IF(Assms!$F$37=2,LXtables!FV22,IF(Assms!$F$37=3,LXtables!GI22,IF(Assms!$F$37=4,LXtables!GV22,IF(Assms!$F$37=5,LXtables!HI22,LXtables!HV22)))))</f>
        <v>0.04</v>
      </c>
      <c r="BB22" s="62">
        <f>IF(Assms!$F$37=1,LXtables!FJ22,IF(Assms!$F$37=2,LXtables!FW22,IF(Assms!$F$37=3,LXtables!GJ22,IF(Assms!$F$37=4,LXtables!GW22,IF(Assms!$F$37=5,LXtables!HJ22,LXtables!HW22)))))</f>
        <v>0.05</v>
      </c>
      <c r="BC22" s="62">
        <f>IF(Assms!$F$37=1,LXtables!FK22,IF(Assms!$F$37=2,LXtables!FX22,IF(Assms!$F$37=3,LXtables!GK22,IF(Assms!$F$37=4,LXtables!GX22,IF(Assms!$F$37=5,LXtables!HK22,LXtables!HX22)))))</f>
        <v>0.05</v>
      </c>
      <c r="BD22" s="62">
        <f>IF(Assms!$F$37=1,LXtables!FL22,IF(Assms!$F$37=2,LXtables!FY22,IF(Assms!$F$37=3,LXtables!GL22,IF(Assms!$F$37=4,LXtables!GY22,IF(Assms!$F$37=5,LXtables!HL22,LXtables!HY22)))))</f>
        <v>7.0000000000000007E-2</v>
      </c>
      <c r="BE22" s="62">
        <f>IF(Assms!$F$37=1,LXtables!FM22,IF(Assms!$F$37=2,LXtables!FZ22,IF(Assms!$F$37=3,LXtables!GM22,IF(Assms!$F$37=4,LXtables!GZ22,IF(Assms!$F$37=5,LXtables!HM22,LXtables!HZ22)))))</f>
        <v>0.08</v>
      </c>
      <c r="BF22" s="62">
        <f>IF(Assms!$F$37=1,LXtables!FN22,IF(Assms!$F$37=2,LXtables!GA22,IF(Assms!$F$37=3,LXtables!GN22,IF(Assms!$F$37=4,LXtables!HA22,IF(Assms!$F$37=5,LXtables!HN22,LXtables!IA22)))))</f>
        <v>0.08</v>
      </c>
      <c r="BG22" s="62">
        <f>IF(Assms!$F$37=1,LXtables!FO22,IF(Assms!$F$37=2,LXtables!GB22,IF(Assms!$F$37=3,LXtables!GO22,IF(Assms!$F$37=4,LXtables!HB22,IF(Assms!$F$37=5,LXtables!HO22,LXtables!IB22)))))</f>
        <v>0.1</v>
      </c>
      <c r="BH22">
        <v>5</v>
      </c>
      <c r="BI22" s="62">
        <f>IF(Assms!$F$37=1,LXtables!IE22,IF(Assms!$F$37=2,LXtables!IR22,IF(Assms!$F$37=3,LXtables!JE22,IF(Assms!$F$37=4,LXtables!JR22,IF(Assms!$F$37=5,LXtables!KE22,LXtables!KR22)))))</f>
        <v>0.09</v>
      </c>
      <c r="BJ22" s="62">
        <f>IF(Assms!$F$37=1,LXtables!IF22,IF(Assms!$F$37=2,LXtables!IS22,IF(Assms!$F$37=3,LXtables!JF22,IF(Assms!$F$37=4,LXtables!JS22,IF(Assms!$F$37=5,LXtables!KF22,LXtables!KS22)))))</f>
        <v>0.08</v>
      </c>
      <c r="BK22" s="62">
        <f>IF(Assms!$F$37=1,LXtables!IG22,IF(Assms!$F$37=2,LXtables!IT22,IF(Assms!$F$37=3,LXtables!JG22,IF(Assms!$F$37=4,LXtables!JT22,IF(Assms!$F$37=5,LXtables!KG22,LXtables!KT22)))))</f>
        <v>7.0000000000000007E-2</v>
      </c>
      <c r="BL22" s="62">
        <f>IF(Assms!$F$37=1,LXtables!IH22,IF(Assms!$F$37=2,LXtables!IU22,IF(Assms!$F$37=3,LXtables!JH22,IF(Assms!$F$37=4,LXtables!JU22,IF(Assms!$F$37=5,LXtables!KH22,LXtables!KU22)))))</f>
        <v>0.06</v>
      </c>
      <c r="BM22" s="62">
        <f>IF(Assms!$F$37=1,LXtables!II22,IF(Assms!$F$37=2,LXtables!IV22,IF(Assms!$F$37=3,LXtables!JI22,IF(Assms!$F$37=4,LXtables!JV22,IF(Assms!$F$37=5,LXtables!KI22,LXtables!KV22)))))</f>
        <v>0.06</v>
      </c>
      <c r="BN22" s="62">
        <f>IF(Assms!$F$37=1,LXtables!IJ22,IF(Assms!$F$37=2,LXtables!IW22,IF(Assms!$F$37=3,LXtables!JJ22,IF(Assms!$F$37=4,LXtables!JW22,IF(Assms!$F$37=5,LXtables!KJ22,LXtables!KW22)))))</f>
        <v>0.06</v>
      </c>
      <c r="BO22" s="62">
        <f>IF(Assms!$F$37=1,LXtables!IK22,IF(Assms!$F$37=2,LXtables!IX22,IF(Assms!$F$37=3,LXtables!JK22,IF(Assms!$F$37=4,LXtables!JX22,IF(Assms!$F$37=5,LXtables!KK22,LXtables!KX22)))))</f>
        <v>0.06</v>
      </c>
      <c r="BP22" s="62">
        <f>IF(Assms!$F$37=1,LXtables!IL22,IF(Assms!$F$37=2,LXtables!IY22,IF(Assms!$F$37=3,LXtables!JL22,IF(Assms!$F$37=4,LXtables!JY22,IF(Assms!$F$37=5,LXtables!KL22,LXtables!KY22)))))</f>
        <v>0.06</v>
      </c>
      <c r="BQ22" s="62">
        <f>IF(Assms!$F$37=1,LXtables!IM22,IF(Assms!$F$37=2,LXtables!IZ22,IF(Assms!$F$37=3,LXtables!JM22,IF(Assms!$F$37=4,LXtables!JZ22,IF(Assms!$F$37=5,LXtables!KM22,LXtables!KZ22)))))</f>
        <v>0.09</v>
      </c>
      <c r="BR22" s="62">
        <f>IF(Assms!$F$37=1,LXtables!IN22,IF(Assms!$F$37=2,LXtables!JA22,IF(Assms!$F$37=3,LXtables!JN22,IF(Assms!$F$37=4,LXtables!KA22,IF(Assms!$F$37=5,LXtables!KN22,LXtables!LA22)))))</f>
        <v>0.1</v>
      </c>
      <c r="BS22" s="62">
        <f>IF(Assms!$F$37=1,LXtables!IO22,IF(Assms!$F$37=2,LXtables!JB22,IF(Assms!$F$37=3,LXtables!JO22,IF(Assms!$F$37=4,LXtables!KB22,IF(Assms!$F$37=5,LXtables!KO22,LXtables!LB22)))))</f>
        <v>0.11</v>
      </c>
      <c r="BT22" s="62">
        <f>IF(Assms!$F$37=1,LXtables!IP22,IF(Assms!$F$37=2,LXtables!JC22,IF(Assms!$F$37=3,LXtables!JP22,IF(Assms!$F$37=4,LXtables!KC22,IF(Assms!$F$37=5,LXtables!KP22,LXtables!LC22)))))</f>
        <v>0.13</v>
      </c>
    </row>
    <row r="23" spans="1:72">
      <c r="A23" s="201">
        <f t="shared" si="0"/>
        <v>20</v>
      </c>
      <c r="D23" s="62">
        <f>IF(Assms!$C$33&lt;20,$I56,IF(Assms!$C$33&gt;75,$T56,HLOOKUP(Assms!$C$33,$I$36:$T$58,$H56+1)))</f>
        <v>0.05</v>
      </c>
      <c r="E23" s="62">
        <f>IF(Assms!$C$33&lt;20,$I80,IF(Assms!$C$33&gt;75,$T80,HLOOKUP(Assms!$C$33,$I$60:$T$87,$H80+1)))</f>
        <v>0.03</v>
      </c>
      <c r="F23" s="62">
        <f>IF(Assms!$C$33&lt;20,$I109,IF(Assms!$C$33&gt;75,$T109,HLOOKUP(Assms!$C$33,$I$89:$T$119,$H109+1)))</f>
        <v>0.02</v>
      </c>
      <c r="G23" s="62">
        <f>HLOOKUP(Assms!$C$34,$A$3:$F$41,A23+1)</f>
        <v>0.03</v>
      </c>
      <c r="H23" s="201">
        <v>6</v>
      </c>
      <c r="I23" s="62">
        <f>IF(Assms!$C$36=1,V23,IF(Assms!$C$36=2,AI23,IF(Assms!$C$36=3,AV23,BI23)))</f>
        <v>0.05</v>
      </c>
      <c r="J23" s="62">
        <f>IF(Assms!$C$36=1,W23,IF(Assms!$C$36=2,AJ23,IF(Assms!$C$36=3,AW23,BJ23)))</f>
        <v>0.04</v>
      </c>
      <c r="K23" s="62">
        <f>IF(Assms!$C$36=1,X23,IF(Assms!$C$36=2,AK23,IF(Assms!$C$36=3,AX23,BK23)))</f>
        <v>0.04</v>
      </c>
      <c r="L23" s="62">
        <f>IF(Assms!$C$36=1,Y23,IF(Assms!$C$36=2,AL23,IF(Assms!$C$36=3,AY23,BL23)))</f>
        <v>0.03</v>
      </c>
      <c r="M23" s="62">
        <f>IF(Assms!$C$36=1,Z23,IF(Assms!$C$36=2,AM23,IF(Assms!$C$36=3,AZ23,BM23)))</f>
        <v>0.03</v>
      </c>
      <c r="N23" s="62">
        <f>IF(Assms!$C$36=1,AA23,IF(Assms!$C$36=2,AN23,IF(Assms!$C$36=3,BA23,BN23)))</f>
        <v>0.03</v>
      </c>
      <c r="O23" s="62">
        <f>IF(Assms!$C$36=1,AB23,IF(Assms!$C$36=2,AO23,IF(Assms!$C$36=3,BB23,BO23)))</f>
        <v>0.03</v>
      </c>
      <c r="P23" s="62">
        <f>IF(Assms!$C$36=1,AC23,IF(Assms!$C$36=2,AP23,IF(Assms!$C$36=3,BC23,BP23)))</f>
        <v>0.03</v>
      </c>
      <c r="Q23" s="62">
        <f>IF(Assms!$C$36=1,AD23,IF(Assms!$C$36=2,AQ23,IF(Assms!$C$36=3,BD23,BQ23)))</f>
        <v>0.03</v>
      </c>
      <c r="R23" s="62">
        <f>IF(Assms!$C$36=1,AE23,IF(Assms!$C$36=2,AR23,IF(Assms!$C$36=3,BE23,BR23)))</f>
        <v>0.03</v>
      </c>
      <c r="S23" s="62">
        <f>IF(Assms!$C$36=1,AF23,IF(Assms!$C$36=2,AS23,IF(Assms!$C$36=3,BF23,BS23)))</f>
        <v>0.04</v>
      </c>
      <c r="T23" s="62">
        <f>IF(Assms!$C$36=1,AG23,IF(Assms!$C$36=2,AT23,IF(Assms!$C$36=3,BG23,BT23)))</f>
        <v>0.04</v>
      </c>
      <c r="U23" s="201">
        <v>6</v>
      </c>
      <c r="V23" s="62">
        <f>IF(Assms!$F$37=1,LXtables!B23,IF(Assms!$F$37=2,LXtables!O23,IF(Assms!$F$37=3,LXtables!AB23,IF(Assms!$F$37=4,LXtables!AO23,IF(Assms!$F$37=5,LXtables!BB23,LXtables!BO23)))))</f>
        <v>0.05</v>
      </c>
      <c r="W23" s="62">
        <f>IF(Assms!$F$37=1,LXtables!C23,IF(Assms!$F$37=2,LXtables!P23,IF(Assms!$F$37=3,LXtables!AC23,IF(Assms!$F$37=4,LXtables!AP23,IF(Assms!$F$37=5,LXtables!BC23,LXtables!BP23)))))</f>
        <v>0.04</v>
      </c>
      <c r="X23" s="62">
        <f>IF(Assms!$F$37=1,LXtables!D23,IF(Assms!$F$37=2,LXtables!Q23,IF(Assms!$F$37=3,LXtables!AD23,IF(Assms!$F$37=4,LXtables!AQ23,IF(Assms!$F$37=5,LXtables!BD23,LXtables!BQ23)))))</f>
        <v>0.04</v>
      </c>
      <c r="Y23" s="62">
        <f>IF(Assms!$F$37=1,LXtables!E23,IF(Assms!$F$37=2,LXtables!R23,IF(Assms!$F$37=3,LXtables!AE23,IF(Assms!$F$37=4,LXtables!AR23,IF(Assms!$F$37=5,LXtables!BE23,LXtables!BR23)))))</f>
        <v>0.03</v>
      </c>
      <c r="Z23" s="62">
        <f>IF(Assms!$F$37=1,LXtables!F23,IF(Assms!$F$37=2,LXtables!S23,IF(Assms!$F$37=3,LXtables!AF23,IF(Assms!$F$37=4,LXtables!AS23,IF(Assms!$F$37=5,LXtables!BF23,LXtables!BS23)))))</f>
        <v>0.03</v>
      </c>
      <c r="AA23" s="62">
        <f>IF(Assms!$F$37=1,LXtables!G23,IF(Assms!$F$37=2,LXtables!T23,IF(Assms!$F$37=3,LXtables!AG23,IF(Assms!$F$37=4,LXtables!AT23,IF(Assms!$F$37=5,LXtables!BG23,LXtables!BT23)))))</f>
        <v>0.03</v>
      </c>
      <c r="AB23" s="62">
        <f>IF(Assms!$F$37=1,LXtables!H23,IF(Assms!$F$37=2,LXtables!U23,IF(Assms!$F$37=3,LXtables!AH23,IF(Assms!$F$37=4,LXtables!AU23,IF(Assms!$F$37=5,LXtables!BH23,LXtables!BU23)))))</f>
        <v>0.03</v>
      </c>
      <c r="AC23" s="62">
        <f>IF(Assms!$F$37=1,LXtables!I23,IF(Assms!$F$37=2,LXtables!V23,IF(Assms!$F$37=3,LXtables!AI23,IF(Assms!$F$37=4,LXtables!AV23,IF(Assms!$F$37=5,LXtables!BI23,LXtables!BV23)))))</f>
        <v>0.03</v>
      </c>
      <c r="AD23" s="62">
        <f>IF(Assms!$F$37=1,LXtables!J23,IF(Assms!$F$37=2,LXtables!W23,IF(Assms!$F$37=3,LXtables!AJ23,IF(Assms!$F$37=4,LXtables!AW23,IF(Assms!$F$37=5,LXtables!BJ23,LXtables!BW23)))))</f>
        <v>0.03</v>
      </c>
      <c r="AE23" s="62">
        <f>IF(Assms!$F$37=1,LXtables!K23,IF(Assms!$F$37=2,LXtables!X23,IF(Assms!$F$37=3,LXtables!AK23,IF(Assms!$F$37=4,LXtables!AX23,IF(Assms!$F$37=5,LXtables!BK23,LXtables!BX23)))))</f>
        <v>0.03</v>
      </c>
      <c r="AF23" s="62">
        <f>IF(Assms!$F$37=1,LXtables!L23,IF(Assms!$F$37=2,LXtables!Y23,IF(Assms!$F$37=3,LXtables!AL23,IF(Assms!$F$37=4,LXtables!AY23,IF(Assms!$F$37=5,LXtables!BL23,LXtables!BY23)))))</f>
        <v>0.04</v>
      </c>
      <c r="AG23" s="62">
        <f>IF(Assms!$F$37=1,LXtables!M23,IF(Assms!$F$37=2,LXtables!Z23,IF(Assms!$F$37=3,LXtables!AM23,IF(Assms!$F$37=4,LXtables!AZ23,IF(Assms!$F$37=5,LXtables!BM23,LXtables!BZ23)))))</f>
        <v>0.04</v>
      </c>
      <c r="AH23">
        <v>6</v>
      </c>
      <c r="AI23" s="62">
        <f>IF(Assms!$F$37=1,LXtables!CC23,IF(Assms!$F$37=2,LXtables!CP23,IF(Assms!$F$37=3,LXtables!DC23,IF(Assms!$F$37=4,LXtables!DP23,IF(Assms!$F$37=5,LXtables!EC23,LXtables!EP23)))))</f>
        <v>0.05</v>
      </c>
      <c r="AJ23" s="62">
        <f>IF(Assms!$F$37=1,LXtables!CD23,IF(Assms!$F$37=2,LXtables!CQ23,IF(Assms!$F$37=3,LXtables!DD23,IF(Assms!$F$37=4,LXtables!DQ23,IF(Assms!$F$37=5,LXtables!ED23,LXtables!EQ23)))))</f>
        <v>0.05</v>
      </c>
      <c r="AK23" s="62">
        <f>IF(Assms!$F$37=1,LXtables!CE23,IF(Assms!$F$37=2,LXtables!CR23,IF(Assms!$F$37=3,LXtables!DE23,IF(Assms!$F$37=4,LXtables!DR23,IF(Assms!$F$37=5,LXtables!EE23,LXtables!ER23)))))</f>
        <v>0.04</v>
      </c>
      <c r="AL23" s="62">
        <f>IF(Assms!$F$37=1,LXtables!CF23,IF(Assms!$F$37=2,LXtables!CS23,IF(Assms!$F$37=3,LXtables!DF23,IF(Assms!$F$37=4,LXtables!DS23,IF(Assms!$F$37=5,LXtables!EF23,LXtables!ES23)))))</f>
        <v>0.04</v>
      </c>
      <c r="AM23" s="62">
        <f>IF(Assms!$F$37=1,LXtables!CG23,IF(Assms!$F$37=2,LXtables!CT23,IF(Assms!$F$37=3,LXtables!DG23,IF(Assms!$F$37=4,LXtables!DT23,IF(Assms!$F$37=5,LXtables!EG23,LXtables!ET23)))))</f>
        <v>0.03</v>
      </c>
      <c r="AN23" s="62">
        <f>IF(Assms!$F$37=1,LXtables!CH23,IF(Assms!$F$37=2,LXtables!CU23,IF(Assms!$F$37=3,LXtables!DH23,IF(Assms!$F$37=4,LXtables!DU23,IF(Assms!$F$37=5,LXtables!EH23,LXtables!EU23)))))</f>
        <v>0.04</v>
      </c>
      <c r="AO23" s="62">
        <f>IF(Assms!$F$37=1,LXtables!CI23,IF(Assms!$F$37=2,LXtables!CV23,IF(Assms!$F$37=3,LXtables!DI23,IF(Assms!$F$37=4,LXtables!DV23,IF(Assms!$F$37=5,LXtables!EI23,LXtables!EV23)))))</f>
        <v>0.04</v>
      </c>
      <c r="AP23" s="62">
        <f>IF(Assms!$F$37=1,LXtables!CJ23,IF(Assms!$F$37=2,LXtables!CW23,IF(Assms!$F$37=3,LXtables!DJ23,IF(Assms!$F$37=4,LXtables!DW23,IF(Assms!$F$37=5,LXtables!EJ23,LXtables!EW23)))))</f>
        <v>0.04</v>
      </c>
      <c r="AQ23" s="62">
        <f>IF(Assms!$F$37=1,LXtables!CK23,IF(Assms!$F$37=2,LXtables!CX23,IF(Assms!$F$37=3,LXtables!DK23,IF(Assms!$F$37=4,LXtables!DX23,IF(Assms!$F$37=5,LXtables!EK23,LXtables!EX23)))))</f>
        <v>0.04</v>
      </c>
      <c r="AR23" s="62">
        <f>IF(Assms!$F$37=1,LXtables!CL23,IF(Assms!$F$37=2,LXtables!CY23,IF(Assms!$F$37=3,LXtables!DL23,IF(Assms!$F$37=4,LXtables!DY23,IF(Assms!$F$37=5,LXtables!EL23,LXtables!EY23)))))</f>
        <v>0.04</v>
      </c>
      <c r="AS23" s="62">
        <f>IF(Assms!$F$37=1,LXtables!CM23,IF(Assms!$F$37=2,LXtables!CZ23,IF(Assms!$F$37=3,LXtables!DM23,IF(Assms!$F$37=4,LXtables!DZ23,IF(Assms!$F$37=5,LXtables!EM23,LXtables!EZ23)))))</f>
        <v>0.04</v>
      </c>
      <c r="AT23" s="62">
        <f>IF(Assms!$F$37=1,LXtables!CN23,IF(Assms!$F$37=2,LXtables!DA23,IF(Assms!$F$37=3,LXtables!DN23,IF(Assms!$F$37=4,LXtables!EA23,IF(Assms!$F$37=5,LXtables!EN23,LXtables!FA23)))))</f>
        <v>0.05</v>
      </c>
      <c r="AU23">
        <v>6</v>
      </c>
      <c r="AV23" s="62">
        <f>IF(Assms!$F$37=1,LXtables!FD23,IF(Assms!$F$37=2,LXtables!FQ23,IF(Assms!$F$37=3,LXtables!GD23,IF(Assms!$F$37=4,LXtables!GQ23,IF(Assms!$F$37=5,LXtables!HD23,LXtables!HQ23)))))</f>
        <v>0.06</v>
      </c>
      <c r="AW23" s="62">
        <f>IF(Assms!$F$37=1,LXtables!FE23,IF(Assms!$F$37=2,LXtables!FR23,IF(Assms!$F$37=3,LXtables!GE23,IF(Assms!$F$37=4,LXtables!GR23,IF(Assms!$F$37=5,LXtables!HE23,LXtables!HR23)))))</f>
        <v>0.06</v>
      </c>
      <c r="AX23" s="62">
        <f>IF(Assms!$F$37=1,LXtables!FF23,IF(Assms!$F$37=2,LXtables!FS23,IF(Assms!$F$37=3,LXtables!GF23,IF(Assms!$F$37=4,LXtables!GS23,IF(Assms!$F$37=5,LXtables!HF23,LXtables!HS23)))))</f>
        <v>0.05</v>
      </c>
      <c r="AY23" s="62">
        <f>IF(Assms!$F$37=1,LXtables!FG23,IF(Assms!$F$37=2,LXtables!FT23,IF(Assms!$F$37=3,LXtables!GG23,IF(Assms!$F$37=4,LXtables!GT23,IF(Assms!$F$37=5,LXtables!HG23,LXtables!HT23)))))</f>
        <v>0.04</v>
      </c>
      <c r="AZ23" s="62">
        <f>IF(Assms!$F$37=1,LXtables!FH23,IF(Assms!$F$37=2,LXtables!FU23,IF(Assms!$F$37=3,LXtables!GH23,IF(Assms!$F$37=4,LXtables!GU23,IF(Assms!$F$37=5,LXtables!HH23,LXtables!HU23)))))</f>
        <v>0.04</v>
      </c>
      <c r="BA23" s="62">
        <f>IF(Assms!$F$37=1,LXtables!FI23,IF(Assms!$F$37=2,LXtables!FV23,IF(Assms!$F$37=3,LXtables!GI23,IF(Assms!$F$37=4,LXtables!GV23,IF(Assms!$F$37=5,LXtables!HI23,LXtables!HV23)))))</f>
        <v>0.04</v>
      </c>
      <c r="BB23" s="62">
        <f>IF(Assms!$F$37=1,LXtables!FJ23,IF(Assms!$F$37=2,LXtables!FW23,IF(Assms!$F$37=3,LXtables!GJ23,IF(Assms!$F$37=4,LXtables!GW23,IF(Assms!$F$37=5,LXtables!HJ23,LXtables!HW23)))))</f>
        <v>0.04</v>
      </c>
      <c r="BC23" s="62">
        <f>IF(Assms!$F$37=1,LXtables!FK23,IF(Assms!$F$37=2,LXtables!FX23,IF(Assms!$F$37=3,LXtables!GK23,IF(Assms!$F$37=4,LXtables!GX23,IF(Assms!$F$37=5,LXtables!HK23,LXtables!HX23)))))</f>
        <v>0.04</v>
      </c>
      <c r="BD23" s="62">
        <f>IF(Assms!$F$37=1,LXtables!FL23,IF(Assms!$F$37=2,LXtables!FY23,IF(Assms!$F$37=3,LXtables!GL23,IF(Assms!$F$37=4,LXtables!GY23,IF(Assms!$F$37=5,LXtables!HL23,LXtables!HY23)))))</f>
        <v>0.04</v>
      </c>
      <c r="BE23" s="62">
        <f>IF(Assms!$F$37=1,LXtables!FM23,IF(Assms!$F$37=2,LXtables!FZ23,IF(Assms!$F$37=3,LXtables!GM23,IF(Assms!$F$37=4,LXtables!GZ23,IF(Assms!$F$37=5,LXtables!HM23,LXtables!HZ23)))))</f>
        <v>0.05</v>
      </c>
      <c r="BF23" s="62">
        <f>IF(Assms!$F$37=1,LXtables!FN23,IF(Assms!$F$37=2,LXtables!GA23,IF(Assms!$F$37=3,LXtables!GN23,IF(Assms!$F$37=4,LXtables!HA23,IF(Assms!$F$37=5,LXtables!HN23,LXtables!IA23)))))</f>
        <v>0.05</v>
      </c>
      <c r="BG23" s="62">
        <f>IF(Assms!$F$37=1,LXtables!FO23,IF(Assms!$F$37=2,LXtables!GB23,IF(Assms!$F$37=3,LXtables!GO23,IF(Assms!$F$37=4,LXtables!HB23,IF(Assms!$F$37=5,LXtables!HO23,LXtables!IB23)))))</f>
        <v>0.06</v>
      </c>
      <c r="BH23">
        <v>6</v>
      </c>
      <c r="BI23" s="62">
        <f>IF(Assms!$F$37=1,LXtables!IE23,IF(Assms!$F$37=2,LXtables!IR23,IF(Assms!$F$37=3,LXtables!JE23,IF(Assms!$F$37=4,LXtables!JR23,IF(Assms!$F$37=5,LXtables!KE23,LXtables!KR23)))))</f>
        <v>0.08</v>
      </c>
      <c r="BJ23" s="62">
        <f>IF(Assms!$F$37=1,LXtables!IF23,IF(Assms!$F$37=2,LXtables!IS23,IF(Assms!$F$37=3,LXtables!JF23,IF(Assms!$F$37=4,LXtables!JS23,IF(Assms!$F$37=5,LXtables!KF23,LXtables!KS23)))))</f>
        <v>0.08</v>
      </c>
      <c r="BK23" s="62">
        <f>IF(Assms!$F$37=1,LXtables!IG23,IF(Assms!$F$37=2,LXtables!IT23,IF(Assms!$F$37=3,LXtables!JG23,IF(Assms!$F$37=4,LXtables!JT23,IF(Assms!$F$37=5,LXtables!KG23,LXtables!KT23)))))</f>
        <v>0.06</v>
      </c>
      <c r="BL23" s="62">
        <f>IF(Assms!$F$37=1,LXtables!IH23,IF(Assms!$F$37=2,LXtables!IU23,IF(Assms!$F$37=3,LXtables!JH23,IF(Assms!$F$37=4,LXtables!JU23,IF(Assms!$F$37=5,LXtables!KH23,LXtables!KU23)))))</f>
        <v>0.05</v>
      </c>
      <c r="BM23" s="62">
        <f>IF(Assms!$F$37=1,LXtables!II23,IF(Assms!$F$37=2,LXtables!IV23,IF(Assms!$F$37=3,LXtables!JI23,IF(Assms!$F$37=4,LXtables!JV23,IF(Assms!$F$37=5,LXtables!KI23,LXtables!KV23)))))</f>
        <v>0.05</v>
      </c>
      <c r="BN23" s="62">
        <f>IF(Assms!$F$37=1,LXtables!IJ23,IF(Assms!$F$37=2,LXtables!IW23,IF(Assms!$F$37=3,LXtables!JJ23,IF(Assms!$F$37=4,LXtables!JW23,IF(Assms!$F$37=5,LXtables!KJ23,LXtables!KW23)))))</f>
        <v>0.05</v>
      </c>
      <c r="BO23" s="62">
        <f>IF(Assms!$F$37=1,LXtables!IK23,IF(Assms!$F$37=2,LXtables!IX23,IF(Assms!$F$37=3,LXtables!JK23,IF(Assms!$F$37=4,LXtables!JX23,IF(Assms!$F$37=5,LXtables!KK23,LXtables!KX23)))))</f>
        <v>0.06</v>
      </c>
      <c r="BP23" s="62">
        <f>IF(Assms!$F$37=1,LXtables!IL23,IF(Assms!$F$37=2,LXtables!IY23,IF(Assms!$F$37=3,LXtables!JL23,IF(Assms!$F$37=4,LXtables!JY23,IF(Assms!$F$37=5,LXtables!KL23,LXtables!KY23)))))</f>
        <v>0.06</v>
      </c>
      <c r="BQ23" s="62">
        <f>IF(Assms!$F$37=1,LXtables!IM23,IF(Assms!$F$37=2,LXtables!IZ23,IF(Assms!$F$37=3,LXtables!JM23,IF(Assms!$F$37=4,LXtables!JZ23,IF(Assms!$F$37=5,LXtables!KM23,LXtables!KZ23)))))</f>
        <v>0.06</v>
      </c>
      <c r="BR23" s="62">
        <f>IF(Assms!$F$37=1,LXtables!IN23,IF(Assms!$F$37=2,LXtables!JA23,IF(Assms!$F$37=3,LXtables!JN23,IF(Assms!$F$37=4,LXtables!KA23,IF(Assms!$F$37=5,LXtables!KN23,LXtables!LA23)))))</f>
        <v>0.06</v>
      </c>
      <c r="BS23" s="62">
        <f>IF(Assms!$F$37=1,LXtables!IO23,IF(Assms!$F$37=2,LXtables!JB23,IF(Assms!$F$37=3,LXtables!JO23,IF(Assms!$F$37=4,LXtables!KB23,IF(Assms!$F$37=5,LXtables!KO23,LXtables!LB23)))))</f>
        <v>0.06</v>
      </c>
      <c r="BT23" s="62">
        <f>IF(Assms!$F$37=1,LXtables!IP23,IF(Assms!$F$37=2,LXtables!JC23,IF(Assms!$F$37=3,LXtables!JP23,IF(Assms!$F$37=4,LXtables!KC23,IF(Assms!$F$37=5,LXtables!KP23,LXtables!LC23)))))</f>
        <v>0.08</v>
      </c>
    </row>
    <row r="24" spans="1:72">
      <c r="A24" s="201">
        <f t="shared" si="0"/>
        <v>21</v>
      </c>
      <c r="D24" s="62">
        <f>IF(Assms!$C$33&lt;20,$I57,IF(Assms!$C$33&gt;75,$T57,HLOOKUP(Assms!$C$33,$I$36:$T$58,$H57+1)))</f>
        <v>0.05</v>
      </c>
      <c r="E24" s="62">
        <f>IF(Assms!$C$33&lt;20,$I81,IF(Assms!$C$33&gt;75,$T81,HLOOKUP(Assms!$C$33,$I$60:$T$87,$H81+1)))</f>
        <v>0.03</v>
      </c>
      <c r="F24" s="62">
        <f>IF(Assms!$C$33&lt;20,$I110,IF(Assms!$C$33&gt;75,$T110,HLOOKUP(Assms!$C$33,$I$89:$T$119,$H110+1)))</f>
        <v>0.02</v>
      </c>
      <c r="G24" s="62">
        <f>HLOOKUP(Assms!$C$34,$A$3:$F$41,A24+1)</f>
        <v>0.03</v>
      </c>
      <c r="H24" s="201">
        <v>7</v>
      </c>
      <c r="I24" s="62">
        <f>IF(Assms!$C$36=1,V24,IF(Assms!$C$36=2,AI24,IF(Assms!$C$36=3,AV24,BI24)))</f>
        <v>0.05</v>
      </c>
      <c r="J24" s="62">
        <f>IF(Assms!$C$36=1,W24,IF(Assms!$C$36=2,AJ24,IF(Assms!$C$36=3,AW24,BJ24)))</f>
        <v>0.04</v>
      </c>
      <c r="K24" s="62">
        <f>IF(Assms!$C$36=1,X24,IF(Assms!$C$36=2,AK24,IF(Assms!$C$36=3,AX24,BK24)))</f>
        <v>0.03</v>
      </c>
      <c r="L24" s="62">
        <f>IF(Assms!$C$36=1,Y24,IF(Assms!$C$36=2,AL24,IF(Assms!$C$36=3,AY24,BL24)))</f>
        <v>0.03</v>
      </c>
      <c r="M24" s="62">
        <f>IF(Assms!$C$36=1,Z24,IF(Assms!$C$36=2,AM24,IF(Assms!$C$36=3,AZ24,BM24)))</f>
        <v>0.03</v>
      </c>
      <c r="N24" s="62">
        <f>IF(Assms!$C$36=1,AA24,IF(Assms!$C$36=2,AN24,IF(Assms!$C$36=3,BA24,BN24)))</f>
        <v>0.03</v>
      </c>
      <c r="O24" s="62">
        <f>IF(Assms!$C$36=1,AB24,IF(Assms!$C$36=2,AO24,IF(Assms!$C$36=3,BB24,BO24)))</f>
        <v>0.03</v>
      </c>
      <c r="P24" s="62">
        <f>IF(Assms!$C$36=1,AC24,IF(Assms!$C$36=2,AP24,IF(Assms!$C$36=3,BC24,BP24)))</f>
        <v>0.03</v>
      </c>
      <c r="Q24" s="62">
        <f>IF(Assms!$C$36=1,AD24,IF(Assms!$C$36=2,AQ24,IF(Assms!$C$36=3,BD24,BQ24)))</f>
        <v>0.03</v>
      </c>
      <c r="R24" s="62">
        <f>IF(Assms!$C$36=1,AE24,IF(Assms!$C$36=2,AR24,IF(Assms!$C$36=3,BE24,BR24)))</f>
        <v>0.03</v>
      </c>
      <c r="S24" s="62">
        <f>IF(Assms!$C$36=1,AF24,IF(Assms!$C$36=2,AS24,IF(Assms!$C$36=3,BF24,BS24)))</f>
        <v>0.04</v>
      </c>
      <c r="T24" s="62">
        <f>IF(Assms!$C$36=1,AG24,IF(Assms!$C$36=2,AT24,IF(Assms!$C$36=3,BG24,BT24)))</f>
        <v>0.04</v>
      </c>
      <c r="U24" s="201">
        <v>7</v>
      </c>
      <c r="V24" s="62">
        <f>IF(Assms!$F$37=1,LXtables!B24,IF(Assms!$F$37=2,LXtables!O24,IF(Assms!$F$37=3,LXtables!AB24,IF(Assms!$F$37=4,LXtables!AO24,IF(Assms!$F$37=5,LXtables!BB24,LXtables!BO24)))))</f>
        <v>0.05</v>
      </c>
      <c r="W24" s="62">
        <f>IF(Assms!$F$37=1,LXtables!C24,IF(Assms!$F$37=2,LXtables!P24,IF(Assms!$F$37=3,LXtables!AC24,IF(Assms!$F$37=4,LXtables!AP24,IF(Assms!$F$37=5,LXtables!BC24,LXtables!BP24)))))</f>
        <v>0.04</v>
      </c>
      <c r="X24" s="62">
        <f>IF(Assms!$F$37=1,LXtables!D24,IF(Assms!$F$37=2,LXtables!Q24,IF(Assms!$F$37=3,LXtables!AD24,IF(Assms!$F$37=4,LXtables!AQ24,IF(Assms!$F$37=5,LXtables!BD24,LXtables!BQ24)))))</f>
        <v>0.03</v>
      </c>
      <c r="Y24" s="62">
        <f>IF(Assms!$F$37=1,LXtables!E24,IF(Assms!$F$37=2,LXtables!R24,IF(Assms!$F$37=3,LXtables!AE24,IF(Assms!$F$37=4,LXtables!AR24,IF(Assms!$F$37=5,LXtables!BE24,LXtables!BR24)))))</f>
        <v>0.03</v>
      </c>
      <c r="Z24" s="62">
        <f>IF(Assms!$F$37=1,LXtables!F24,IF(Assms!$F$37=2,LXtables!S24,IF(Assms!$F$37=3,LXtables!AF24,IF(Assms!$F$37=4,LXtables!AS24,IF(Assms!$F$37=5,LXtables!BF24,LXtables!BS24)))))</f>
        <v>0.03</v>
      </c>
      <c r="AA24" s="62">
        <f>IF(Assms!$F$37=1,LXtables!G24,IF(Assms!$F$37=2,LXtables!T24,IF(Assms!$F$37=3,LXtables!AG24,IF(Assms!$F$37=4,LXtables!AT24,IF(Assms!$F$37=5,LXtables!BG24,LXtables!BT24)))))</f>
        <v>0.03</v>
      </c>
      <c r="AB24" s="62">
        <f>IF(Assms!$F$37=1,LXtables!H24,IF(Assms!$F$37=2,LXtables!U24,IF(Assms!$F$37=3,LXtables!AH24,IF(Assms!$F$37=4,LXtables!AU24,IF(Assms!$F$37=5,LXtables!BH24,LXtables!BU24)))))</f>
        <v>0.03</v>
      </c>
      <c r="AC24" s="62">
        <f>IF(Assms!$F$37=1,LXtables!I24,IF(Assms!$F$37=2,LXtables!V24,IF(Assms!$F$37=3,LXtables!AI24,IF(Assms!$F$37=4,LXtables!AV24,IF(Assms!$F$37=5,LXtables!BI24,LXtables!BV24)))))</f>
        <v>0.03</v>
      </c>
      <c r="AD24" s="62">
        <f>IF(Assms!$F$37=1,LXtables!J24,IF(Assms!$F$37=2,LXtables!W24,IF(Assms!$F$37=3,LXtables!AJ24,IF(Assms!$F$37=4,LXtables!AW24,IF(Assms!$F$37=5,LXtables!BJ24,LXtables!BW24)))))</f>
        <v>0.03</v>
      </c>
      <c r="AE24" s="62">
        <f>IF(Assms!$F$37=1,LXtables!K24,IF(Assms!$F$37=2,LXtables!X24,IF(Assms!$F$37=3,LXtables!AK24,IF(Assms!$F$37=4,LXtables!AX24,IF(Assms!$F$37=5,LXtables!BK24,LXtables!BX24)))))</f>
        <v>0.03</v>
      </c>
      <c r="AF24" s="62">
        <f>IF(Assms!$F$37=1,LXtables!L24,IF(Assms!$F$37=2,LXtables!Y24,IF(Assms!$F$37=3,LXtables!AL24,IF(Assms!$F$37=4,LXtables!AY24,IF(Assms!$F$37=5,LXtables!BL24,LXtables!BY24)))))</f>
        <v>0.04</v>
      </c>
      <c r="AG24" s="62">
        <f>IF(Assms!$F$37=1,LXtables!M24,IF(Assms!$F$37=2,LXtables!Z24,IF(Assms!$F$37=3,LXtables!AM24,IF(Assms!$F$37=4,LXtables!AZ24,IF(Assms!$F$37=5,LXtables!BM24,LXtables!BZ24)))))</f>
        <v>0.04</v>
      </c>
      <c r="AH24">
        <v>7</v>
      </c>
      <c r="AI24" s="62">
        <f>IF(Assms!$F$37=1,LXtables!CC24,IF(Assms!$F$37=2,LXtables!CP24,IF(Assms!$F$37=3,LXtables!DC24,IF(Assms!$F$37=4,LXtables!DP24,IF(Assms!$F$37=5,LXtables!EC24,LXtables!EP24)))))</f>
        <v>0.05</v>
      </c>
      <c r="AJ24" s="62">
        <f>IF(Assms!$F$37=1,LXtables!CD24,IF(Assms!$F$37=2,LXtables!CQ24,IF(Assms!$F$37=3,LXtables!DD24,IF(Assms!$F$37=4,LXtables!DQ24,IF(Assms!$F$37=5,LXtables!ED24,LXtables!EQ24)))))</f>
        <v>0.05</v>
      </c>
      <c r="AK24" s="62">
        <f>IF(Assms!$F$37=1,LXtables!CE24,IF(Assms!$F$37=2,LXtables!CR24,IF(Assms!$F$37=3,LXtables!DE24,IF(Assms!$F$37=4,LXtables!DR24,IF(Assms!$F$37=5,LXtables!EE24,LXtables!ER24)))))</f>
        <v>0.04</v>
      </c>
      <c r="AL24" s="62">
        <f>IF(Assms!$F$37=1,LXtables!CF24,IF(Assms!$F$37=2,LXtables!CS24,IF(Assms!$F$37=3,LXtables!DF24,IF(Assms!$F$37=4,LXtables!DS24,IF(Assms!$F$37=5,LXtables!EF24,LXtables!ES24)))))</f>
        <v>0.03</v>
      </c>
      <c r="AM24" s="62">
        <f>IF(Assms!$F$37=1,LXtables!CG24,IF(Assms!$F$37=2,LXtables!CT24,IF(Assms!$F$37=3,LXtables!DG24,IF(Assms!$F$37=4,LXtables!DT24,IF(Assms!$F$37=5,LXtables!EG24,LXtables!ET24)))))</f>
        <v>0.03</v>
      </c>
      <c r="AN24" s="62">
        <f>IF(Assms!$F$37=1,LXtables!CH24,IF(Assms!$F$37=2,LXtables!CU24,IF(Assms!$F$37=3,LXtables!DH24,IF(Assms!$F$37=4,LXtables!DU24,IF(Assms!$F$37=5,LXtables!EH24,LXtables!EU24)))))</f>
        <v>0.03</v>
      </c>
      <c r="AO24" s="62">
        <f>IF(Assms!$F$37=1,LXtables!CI24,IF(Assms!$F$37=2,LXtables!CV24,IF(Assms!$F$37=3,LXtables!DI24,IF(Assms!$F$37=4,LXtables!DV24,IF(Assms!$F$37=5,LXtables!EI24,LXtables!EV24)))))</f>
        <v>0.04</v>
      </c>
      <c r="AP24" s="62">
        <f>IF(Assms!$F$37=1,LXtables!CJ24,IF(Assms!$F$37=2,LXtables!CW24,IF(Assms!$F$37=3,LXtables!DJ24,IF(Assms!$F$37=4,LXtables!DW24,IF(Assms!$F$37=5,LXtables!EJ24,LXtables!EW24)))))</f>
        <v>0.04</v>
      </c>
      <c r="AQ24" s="62">
        <f>IF(Assms!$F$37=1,LXtables!CK24,IF(Assms!$F$37=2,LXtables!CX24,IF(Assms!$F$37=3,LXtables!DK24,IF(Assms!$F$37=4,LXtables!DX24,IF(Assms!$F$37=5,LXtables!EK24,LXtables!EX24)))))</f>
        <v>0.04</v>
      </c>
      <c r="AR24" s="62">
        <f>IF(Assms!$F$37=1,LXtables!CL24,IF(Assms!$F$37=2,LXtables!CY24,IF(Assms!$F$37=3,LXtables!DL24,IF(Assms!$F$37=4,LXtables!DY24,IF(Assms!$F$37=5,LXtables!EL24,LXtables!EY24)))))</f>
        <v>0.04</v>
      </c>
      <c r="AS24" s="62">
        <f>IF(Assms!$F$37=1,LXtables!CM24,IF(Assms!$F$37=2,LXtables!CZ24,IF(Assms!$F$37=3,LXtables!DM24,IF(Assms!$F$37=4,LXtables!DZ24,IF(Assms!$F$37=5,LXtables!EM24,LXtables!EZ24)))))</f>
        <v>0.04</v>
      </c>
      <c r="AT24" s="62">
        <f>IF(Assms!$F$37=1,LXtables!CN24,IF(Assms!$F$37=2,LXtables!DA24,IF(Assms!$F$37=3,LXtables!DN24,IF(Assms!$F$37=4,LXtables!EA24,IF(Assms!$F$37=5,LXtables!EN24,LXtables!FA24)))))</f>
        <v>0.05</v>
      </c>
      <c r="AU24">
        <v>7</v>
      </c>
      <c r="AV24" s="62">
        <f>IF(Assms!$F$37=1,LXtables!FD24,IF(Assms!$F$37=2,LXtables!FQ24,IF(Assms!$F$37=3,LXtables!GD24,IF(Assms!$F$37=4,LXtables!GQ24,IF(Assms!$F$37=5,LXtables!HD24,LXtables!HQ24)))))</f>
        <v>0.06</v>
      </c>
      <c r="AW24" s="62">
        <f>IF(Assms!$F$37=1,LXtables!FE24,IF(Assms!$F$37=2,LXtables!FR24,IF(Assms!$F$37=3,LXtables!GE24,IF(Assms!$F$37=4,LXtables!GR24,IF(Assms!$F$37=5,LXtables!HE24,LXtables!HR24)))))</f>
        <v>0.06</v>
      </c>
      <c r="AX24" s="62">
        <f>IF(Assms!$F$37=1,LXtables!FF24,IF(Assms!$F$37=2,LXtables!FS24,IF(Assms!$F$37=3,LXtables!GF24,IF(Assms!$F$37=4,LXtables!GS24,IF(Assms!$F$37=5,LXtables!HF24,LXtables!HS24)))))</f>
        <v>0.05</v>
      </c>
      <c r="AY24" s="62">
        <f>IF(Assms!$F$37=1,LXtables!FG24,IF(Assms!$F$37=2,LXtables!FT24,IF(Assms!$F$37=3,LXtables!GG24,IF(Assms!$F$37=4,LXtables!GT24,IF(Assms!$F$37=5,LXtables!HG24,LXtables!HT24)))))</f>
        <v>0.04</v>
      </c>
      <c r="AZ24" s="62">
        <f>IF(Assms!$F$37=1,LXtables!FH24,IF(Assms!$F$37=2,LXtables!FU24,IF(Assms!$F$37=3,LXtables!GH24,IF(Assms!$F$37=4,LXtables!GU24,IF(Assms!$F$37=5,LXtables!HH24,LXtables!HU24)))))</f>
        <v>0.04</v>
      </c>
      <c r="BA24" s="62">
        <f>IF(Assms!$F$37=1,LXtables!FI24,IF(Assms!$F$37=2,LXtables!FV24,IF(Assms!$F$37=3,LXtables!GI24,IF(Assms!$F$37=4,LXtables!GV24,IF(Assms!$F$37=5,LXtables!HI24,LXtables!HV24)))))</f>
        <v>0.04</v>
      </c>
      <c r="BB24" s="62">
        <f>IF(Assms!$F$37=1,LXtables!FJ24,IF(Assms!$F$37=2,LXtables!FW24,IF(Assms!$F$37=3,LXtables!GJ24,IF(Assms!$F$37=4,LXtables!GW24,IF(Assms!$F$37=5,LXtables!HJ24,LXtables!HW24)))))</f>
        <v>0.04</v>
      </c>
      <c r="BC24" s="62">
        <f>IF(Assms!$F$37=1,LXtables!FK24,IF(Assms!$F$37=2,LXtables!FX24,IF(Assms!$F$37=3,LXtables!GK24,IF(Assms!$F$37=4,LXtables!GX24,IF(Assms!$F$37=5,LXtables!HK24,LXtables!HX24)))))</f>
        <v>0.04</v>
      </c>
      <c r="BD24" s="62">
        <f>IF(Assms!$F$37=1,LXtables!FL24,IF(Assms!$F$37=2,LXtables!FY24,IF(Assms!$F$37=3,LXtables!GL24,IF(Assms!$F$37=4,LXtables!GY24,IF(Assms!$F$37=5,LXtables!HL24,LXtables!HY24)))))</f>
        <v>0.04</v>
      </c>
      <c r="BE24" s="62">
        <f>IF(Assms!$F$37=1,LXtables!FM24,IF(Assms!$F$37=2,LXtables!FZ24,IF(Assms!$F$37=3,LXtables!GM24,IF(Assms!$F$37=4,LXtables!GZ24,IF(Assms!$F$37=5,LXtables!HM24,LXtables!HZ24)))))</f>
        <v>0.04</v>
      </c>
      <c r="BF24" s="62">
        <f>IF(Assms!$F$37=1,LXtables!FN24,IF(Assms!$F$37=2,LXtables!GA24,IF(Assms!$F$37=3,LXtables!GN24,IF(Assms!$F$37=4,LXtables!HA24,IF(Assms!$F$37=5,LXtables!HN24,LXtables!IA24)))))</f>
        <v>0.05</v>
      </c>
      <c r="BG24" s="62">
        <f>IF(Assms!$F$37=1,LXtables!FO24,IF(Assms!$F$37=2,LXtables!GB24,IF(Assms!$F$37=3,LXtables!GO24,IF(Assms!$F$37=4,LXtables!HB24,IF(Assms!$F$37=5,LXtables!HO24,LXtables!IB24)))))</f>
        <v>0.06</v>
      </c>
      <c r="BH24">
        <v>7</v>
      </c>
      <c r="BI24" s="62">
        <f>IF(Assms!$F$37=1,LXtables!IE24,IF(Assms!$F$37=2,LXtables!IR24,IF(Assms!$F$37=3,LXtables!JE24,IF(Assms!$F$37=4,LXtables!JR24,IF(Assms!$F$37=5,LXtables!KE24,LXtables!KR24)))))</f>
        <v>0.08</v>
      </c>
      <c r="BJ24" s="62">
        <f>IF(Assms!$F$37=1,LXtables!IF24,IF(Assms!$F$37=2,LXtables!IS24,IF(Assms!$F$37=3,LXtables!JF24,IF(Assms!$F$37=4,LXtables!JS24,IF(Assms!$F$37=5,LXtables!KF24,LXtables!KS24)))))</f>
        <v>7.0000000000000007E-2</v>
      </c>
      <c r="BK24" s="62">
        <f>IF(Assms!$F$37=1,LXtables!IG24,IF(Assms!$F$37=2,LXtables!IT24,IF(Assms!$F$37=3,LXtables!JG24,IF(Assms!$F$37=4,LXtables!JT24,IF(Assms!$F$37=5,LXtables!KG24,LXtables!KT24)))))</f>
        <v>0.06</v>
      </c>
      <c r="BL24" s="62">
        <f>IF(Assms!$F$37=1,LXtables!IH24,IF(Assms!$F$37=2,LXtables!IU24,IF(Assms!$F$37=3,LXtables!JH24,IF(Assms!$F$37=4,LXtables!JU24,IF(Assms!$F$37=5,LXtables!KH24,LXtables!KU24)))))</f>
        <v>0.05</v>
      </c>
      <c r="BM24" s="62">
        <f>IF(Assms!$F$37=1,LXtables!II24,IF(Assms!$F$37=2,LXtables!IV24,IF(Assms!$F$37=3,LXtables!JI24,IF(Assms!$F$37=4,LXtables!JV24,IF(Assms!$F$37=5,LXtables!KI24,LXtables!KV24)))))</f>
        <v>0.05</v>
      </c>
      <c r="BN24" s="62">
        <f>IF(Assms!$F$37=1,LXtables!IJ24,IF(Assms!$F$37=2,LXtables!IW24,IF(Assms!$F$37=3,LXtables!JJ24,IF(Assms!$F$37=4,LXtables!JW24,IF(Assms!$F$37=5,LXtables!KJ24,LXtables!KW24)))))</f>
        <v>0.05</v>
      </c>
      <c r="BO24" s="62">
        <f>IF(Assms!$F$37=1,LXtables!IK24,IF(Assms!$F$37=2,LXtables!IX24,IF(Assms!$F$37=3,LXtables!JK24,IF(Assms!$F$37=4,LXtables!JX24,IF(Assms!$F$37=5,LXtables!KK24,LXtables!KX24)))))</f>
        <v>0.05</v>
      </c>
      <c r="BP24" s="62">
        <f>IF(Assms!$F$37=1,LXtables!IL24,IF(Assms!$F$37=2,LXtables!IY24,IF(Assms!$F$37=3,LXtables!JL24,IF(Assms!$F$37=4,LXtables!JY24,IF(Assms!$F$37=5,LXtables!KL24,LXtables!KY24)))))</f>
        <v>0.05</v>
      </c>
      <c r="BQ24" s="62">
        <f>IF(Assms!$F$37=1,LXtables!IM24,IF(Assms!$F$37=2,LXtables!IZ24,IF(Assms!$F$37=3,LXtables!JM24,IF(Assms!$F$37=4,LXtables!JZ24,IF(Assms!$F$37=5,LXtables!KM24,LXtables!KZ24)))))</f>
        <v>0.05</v>
      </c>
      <c r="BR24" s="62">
        <f>IF(Assms!$F$37=1,LXtables!IN24,IF(Assms!$F$37=2,LXtables!JA24,IF(Assms!$F$37=3,LXtables!JN24,IF(Assms!$F$37=4,LXtables!KA24,IF(Assms!$F$37=5,LXtables!KN24,LXtables!LA24)))))</f>
        <v>0.05</v>
      </c>
      <c r="BS24" s="62">
        <f>IF(Assms!$F$37=1,LXtables!IO24,IF(Assms!$F$37=2,LXtables!JB24,IF(Assms!$F$37=3,LXtables!JO24,IF(Assms!$F$37=4,LXtables!KB24,IF(Assms!$F$37=5,LXtables!KO24,LXtables!LB24)))))</f>
        <v>0.06</v>
      </c>
      <c r="BT24" s="62">
        <f>IF(Assms!$F$37=1,LXtables!IP24,IF(Assms!$F$37=2,LXtables!JC24,IF(Assms!$F$37=3,LXtables!JP24,IF(Assms!$F$37=4,LXtables!KC24,IF(Assms!$F$37=5,LXtables!KP24,LXtables!LC24)))))</f>
        <v>7.0000000000000007E-2</v>
      </c>
    </row>
    <row r="25" spans="1:72">
      <c r="A25" s="201">
        <f t="shared" si="0"/>
        <v>22</v>
      </c>
      <c r="D25" s="62">
        <f>IF(Assms!$C$33&lt;20,$I58,IF(Assms!$C$33&gt;75,$T58,HLOOKUP(Assms!$C$33,$I$36:$T$58,$H58+1)))</f>
        <v>0.05</v>
      </c>
      <c r="E25" s="62">
        <f>IF(Assms!$C$33&lt;20,$I82,IF(Assms!$C$33&gt;75,$T82,HLOOKUP(Assms!$C$33,$I$60:$T$87,$H82+1)))</f>
        <v>0.03</v>
      </c>
      <c r="F25" s="62">
        <f>IF(Assms!$C$33&lt;20,$I111,IF(Assms!$C$33&gt;75,$T111,HLOOKUP(Assms!$C$33,$I$89:$T$119,$H111+1)))</f>
        <v>0.02</v>
      </c>
      <c r="G25" s="62">
        <f>HLOOKUP(Assms!$C$34,$A$3:$F$41,A25+1)</f>
        <v>0.03</v>
      </c>
      <c r="H25" s="201">
        <v>8</v>
      </c>
      <c r="I25" s="62">
        <f>IF(Assms!$C$36=1,V25,IF(Assms!$C$36=2,AI25,IF(Assms!$C$36=3,AV25,BI25)))</f>
        <v>0.05</v>
      </c>
      <c r="J25" s="62">
        <f>IF(Assms!$C$36=1,W25,IF(Assms!$C$36=2,AJ25,IF(Assms!$C$36=3,AW25,BJ25)))</f>
        <v>0.04</v>
      </c>
      <c r="K25" s="62">
        <f>IF(Assms!$C$36=1,X25,IF(Assms!$C$36=2,AK25,IF(Assms!$C$36=3,AX25,BK25)))</f>
        <v>0.03</v>
      </c>
      <c r="L25" s="62">
        <f>IF(Assms!$C$36=1,Y25,IF(Assms!$C$36=2,AL25,IF(Assms!$C$36=3,AY25,BL25)))</f>
        <v>0.03</v>
      </c>
      <c r="M25" s="62">
        <f>IF(Assms!$C$36=1,Z25,IF(Assms!$C$36=2,AM25,IF(Assms!$C$36=3,AZ25,BM25)))</f>
        <v>0.03</v>
      </c>
      <c r="N25" s="62">
        <f>IF(Assms!$C$36=1,AA25,IF(Assms!$C$36=2,AN25,IF(Assms!$C$36=3,BA25,BN25)))</f>
        <v>0.03</v>
      </c>
      <c r="O25" s="62">
        <f>IF(Assms!$C$36=1,AB25,IF(Assms!$C$36=2,AO25,IF(Assms!$C$36=3,BB25,BO25)))</f>
        <v>0.03</v>
      </c>
      <c r="P25" s="62">
        <f>IF(Assms!$C$36=1,AC25,IF(Assms!$C$36=2,AP25,IF(Assms!$C$36=3,BC25,BP25)))</f>
        <v>0.03</v>
      </c>
      <c r="Q25" s="62">
        <f>IF(Assms!$C$36=1,AD25,IF(Assms!$C$36=2,AQ25,IF(Assms!$C$36=3,BD25,BQ25)))</f>
        <v>0.03</v>
      </c>
      <c r="R25" s="62">
        <f>IF(Assms!$C$36=1,AE25,IF(Assms!$C$36=2,AR25,IF(Assms!$C$36=3,BE25,BR25)))</f>
        <v>0.03</v>
      </c>
      <c r="S25" s="62">
        <f>IF(Assms!$C$36=1,AF25,IF(Assms!$C$36=2,AS25,IF(Assms!$C$36=3,BF25,BS25)))</f>
        <v>0.04</v>
      </c>
      <c r="T25" s="62">
        <f>IF(Assms!$C$36=1,AG25,IF(Assms!$C$36=2,AT25,IF(Assms!$C$36=3,BG25,BT25)))</f>
        <v>0.04</v>
      </c>
      <c r="U25" s="201">
        <v>8</v>
      </c>
      <c r="V25" s="62">
        <f>IF(Assms!$F$37=1,LXtables!B25,IF(Assms!$F$37=2,LXtables!O25,IF(Assms!$F$37=3,LXtables!AB25,IF(Assms!$F$37=4,LXtables!AO25,IF(Assms!$F$37=5,LXtables!BB25,LXtables!BO25)))))</f>
        <v>0.05</v>
      </c>
      <c r="W25" s="62">
        <f>IF(Assms!$F$37=1,LXtables!C25,IF(Assms!$F$37=2,LXtables!P25,IF(Assms!$F$37=3,LXtables!AC25,IF(Assms!$F$37=4,LXtables!AP25,IF(Assms!$F$37=5,LXtables!BC25,LXtables!BP25)))))</f>
        <v>0.04</v>
      </c>
      <c r="X25" s="62">
        <f>IF(Assms!$F$37=1,LXtables!D25,IF(Assms!$F$37=2,LXtables!Q25,IF(Assms!$F$37=3,LXtables!AD25,IF(Assms!$F$37=4,LXtables!AQ25,IF(Assms!$F$37=5,LXtables!BD25,LXtables!BQ25)))))</f>
        <v>0.03</v>
      </c>
      <c r="Y25" s="62">
        <f>IF(Assms!$F$37=1,LXtables!E25,IF(Assms!$F$37=2,LXtables!R25,IF(Assms!$F$37=3,LXtables!AE25,IF(Assms!$F$37=4,LXtables!AR25,IF(Assms!$F$37=5,LXtables!BE25,LXtables!BR25)))))</f>
        <v>0.03</v>
      </c>
      <c r="Z25" s="62">
        <f>IF(Assms!$F$37=1,LXtables!F25,IF(Assms!$F$37=2,LXtables!S25,IF(Assms!$F$37=3,LXtables!AF25,IF(Assms!$F$37=4,LXtables!AS25,IF(Assms!$F$37=5,LXtables!BF25,LXtables!BS25)))))</f>
        <v>0.03</v>
      </c>
      <c r="AA25" s="62">
        <f>IF(Assms!$F$37=1,LXtables!G25,IF(Assms!$F$37=2,LXtables!T25,IF(Assms!$F$37=3,LXtables!AG25,IF(Assms!$F$37=4,LXtables!AT25,IF(Assms!$F$37=5,LXtables!BG25,LXtables!BT25)))))</f>
        <v>0.03</v>
      </c>
      <c r="AB25" s="62">
        <f>IF(Assms!$F$37=1,LXtables!H25,IF(Assms!$F$37=2,LXtables!U25,IF(Assms!$F$37=3,LXtables!AH25,IF(Assms!$F$37=4,LXtables!AU25,IF(Assms!$F$37=5,LXtables!BH25,LXtables!BU25)))))</f>
        <v>0.03</v>
      </c>
      <c r="AC25" s="62">
        <f>IF(Assms!$F$37=1,LXtables!I25,IF(Assms!$F$37=2,LXtables!V25,IF(Assms!$F$37=3,LXtables!AI25,IF(Assms!$F$37=4,LXtables!AV25,IF(Assms!$F$37=5,LXtables!BI25,LXtables!BV25)))))</f>
        <v>0.03</v>
      </c>
      <c r="AD25" s="62">
        <f>IF(Assms!$F$37=1,LXtables!J25,IF(Assms!$F$37=2,LXtables!W25,IF(Assms!$F$37=3,LXtables!AJ25,IF(Assms!$F$37=4,LXtables!AW25,IF(Assms!$F$37=5,LXtables!BJ25,LXtables!BW25)))))</f>
        <v>0.03</v>
      </c>
      <c r="AE25" s="62">
        <f>IF(Assms!$F$37=1,LXtables!K25,IF(Assms!$F$37=2,LXtables!X25,IF(Assms!$F$37=3,LXtables!AK25,IF(Assms!$F$37=4,LXtables!AX25,IF(Assms!$F$37=5,LXtables!BK25,LXtables!BX25)))))</f>
        <v>0.03</v>
      </c>
      <c r="AF25" s="62">
        <f>IF(Assms!$F$37=1,LXtables!L25,IF(Assms!$F$37=2,LXtables!Y25,IF(Assms!$F$37=3,LXtables!AL25,IF(Assms!$F$37=4,LXtables!AY25,IF(Assms!$F$37=5,LXtables!BL25,LXtables!BY25)))))</f>
        <v>0.04</v>
      </c>
      <c r="AG25" s="62">
        <f>IF(Assms!$F$37=1,LXtables!M25,IF(Assms!$F$37=2,LXtables!Z25,IF(Assms!$F$37=3,LXtables!AM25,IF(Assms!$F$37=4,LXtables!AZ25,IF(Assms!$F$37=5,LXtables!BM25,LXtables!BZ25)))))</f>
        <v>0.04</v>
      </c>
      <c r="AH25">
        <v>8</v>
      </c>
      <c r="AI25" s="62">
        <f>IF(Assms!$F$37=1,LXtables!CC25,IF(Assms!$F$37=2,LXtables!CP25,IF(Assms!$F$37=3,LXtables!DC25,IF(Assms!$F$37=4,LXtables!DP25,IF(Assms!$F$37=5,LXtables!EC25,LXtables!EP25)))))</f>
        <v>0.05</v>
      </c>
      <c r="AJ25" s="62">
        <f>IF(Assms!$F$37=1,LXtables!CD25,IF(Assms!$F$37=2,LXtables!CQ25,IF(Assms!$F$37=3,LXtables!DD25,IF(Assms!$F$37=4,LXtables!DQ25,IF(Assms!$F$37=5,LXtables!ED25,LXtables!EQ25)))))</f>
        <v>0.05</v>
      </c>
      <c r="AK25" s="62">
        <f>IF(Assms!$F$37=1,LXtables!CE25,IF(Assms!$F$37=2,LXtables!CR25,IF(Assms!$F$37=3,LXtables!DE25,IF(Assms!$F$37=4,LXtables!DR25,IF(Assms!$F$37=5,LXtables!EE25,LXtables!ER25)))))</f>
        <v>0.04</v>
      </c>
      <c r="AL25" s="62">
        <f>IF(Assms!$F$37=1,LXtables!CF25,IF(Assms!$F$37=2,LXtables!CS25,IF(Assms!$F$37=3,LXtables!DF25,IF(Assms!$F$37=4,LXtables!DS25,IF(Assms!$F$37=5,LXtables!EF25,LXtables!ES25)))))</f>
        <v>0.03</v>
      </c>
      <c r="AM25" s="62">
        <f>IF(Assms!$F$37=1,LXtables!CG25,IF(Assms!$F$37=2,LXtables!CT25,IF(Assms!$F$37=3,LXtables!DG25,IF(Assms!$F$37=4,LXtables!DT25,IF(Assms!$F$37=5,LXtables!EG25,LXtables!ET25)))))</f>
        <v>0.03</v>
      </c>
      <c r="AN25" s="62">
        <f>IF(Assms!$F$37=1,LXtables!CH25,IF(Assms!$F$37=2,LXtables!CU25,IF(Assms!$F$37=3,LXtables!DH25,IF(Assms!$F$37=4,LXtables!DU25,IF(Assms!$F$37=5,LXtables!EH25,LXtables!EU25)))))</f>
        <v>0.03</v>
      </c>
      <c r="AO25" s="62">
        <f>IF(Assms!$F$37=1,LXtables!CI25,IF(Assms!$F$37=2,LXtables!CV25,IF(Assms!$F$37=3,LXtables!DI25,IF(Assms!$F$37=4,LXtables!DV25,IF(Assms!$F$37=5,LXtables!EI25,LXtables!EV25)))))</f>
        <v>0.03</v>
      </c>
      <c r="AP25" s="62">
        <f>IF(Assms!$F$37=1,LXtables!CJ25,IF(Assms!$F$37=2,LXtables!CW25,IF(Assms!$F$37=3,LXtables!DJ25,IF(Assms!$F$37=4,LXtables!DW25,IF(Assms!$F$37=5,LXtables!EJ25,LXtables!EW25)))))</f>
        <v>0.04</v>
      </c>
      <c r="AQ25" s="62">
        <f>IF(Assms!$F$37=1,LXtables!CK25,IF(Assms!$F$37=2,LXtables!CX25,IF(Assms!$F$37=3,LXtables!DK25,IF(Assms!$F$37=4,LXtables!DX25,IF(Assms!$F$37=5,LXtables!EK25,LXtables!EX25)))))</f>
        <v>0.04</v>
      </c>
      <c r="AR25" s="62">
        <f>IF(Assms!$F$37=1,LXtables!CL25,IF(Assms!$F$37=2,LXtables!CY25,IF(Assms!$F$37=3,LXtables!DL25,IF(Assms!$F$37=4,LXtables!DY25,IF(Assms!$F$37=5,LXtables!EL25,LXtables!EY25)))))</f>
        <v>0.04</v>
      </c>
      <c r="AS25" s="62">
        <f>IF(Assms!$F$37=1,LXtables!CM25,IF(Assms!$F$37=2,LXtables!CZ25,IF(Assms!$F$37=3,LXtables!DM25,IF(Assms!$F$37=4,LXtables!DZ25,IF(Assms!$F$37=5,LXtables!EM25,LXtables!EZ25)))))</f>
        <v>0.04</v>
      </c>
      <c r="AT25" s="62">
        <f>IF(Assms!$F$37=1,LXtables!CN25,IF(Assms!$F$37=2,LXtables!DA25,IF(Assms!$F$37=3,LXtables!DN25,IF(Assms!$F$37=4,LXtables!EA25,IF(Assms!$F$37=5,LXtables!EN25,LXtables!FA25)))))</f>
        <v>0.05</v>
      </c>
      <c r="AU25">
        <v>8</v>
      </c>
      <c r="AV25" s="62">
        <f>IF(Assms!$F$37=1,LXtables!FD25,IF(Assms!$F$37=2,LXtables!FQ25,IF(Assms!$F$37=3,LXtables!GD25,IF(Assms!$F$37=4,LXtables!GQ25,IF(Assms!$F$37=5,LXtables!HD25,LXtables!HQ25)))))</f>
        <v>0.06</v>
      </c>
      <c r="AW25" s="62">
        <f>IF(Assms!$F$37=1,LXtables!FE25,IF(Assms!$F$37=2,LXtables!FR25,IF(Assms!$F$37=3,LXtables!GE25,IF(Assms!$F$37=4,LXtables!GR25,IF(Assms!$F$37=5,LXtables!HE25,LXtables!HR25)))))</f>
        <v>0.05</v>
      </c>
      <c r="AX25" s="62">
        <f>IF(Assms!$F$37=1,LXtables!FF25,IF(Assms!$F$37=2,LXtables!FS25,IF(Assms!$F$37=3,LXtables!GF25,IF(Assms!$F$37=4,LXtables!GS25,IF(Assms!$F$37=5,LXtables!HF25,LXtables!HS25)))))</f>
        <v>0.04</v>
      </c>
      <c r="AY25" s="62">
        <f>IF(Assms!$F$37=1,LXtables!FG25,IF(Assms!$F$37=2,LXtables!FT25,IF(Assms!$F$37=3,LXtables!GG25,IF(Assms!$F$37=4,LXtables!GT25,IF(Assms!$F$37=5,LXtables!HG25,LXtables!HT25)))))</f>
        <v>0.04</v>
      </c>
      <c r="AZ25" s="62">
        <f>IF(Assms!$F$37=1,LXtables!FH25,IF(Assms!$F$37=2,LXtables!FU25,IF(Assms!$F$37=3,LXtables!GH25,IF(Assms!$F$37=4,LXtables!GU25,IF(Assms!$F$37=5,LXtables!HH25,LXtables!HU25)))))</f>
        <v>0.04</v>
      </c>
      <c r="BA25" s="62">
        <f>IF(Assms!$F$37=1,LXtables!FI25,IF(Assms!$F$37=2,LXtables!FV25,IF(Assms!$F$37=3,LXtables!GI25,IF(Assms!$F$37=4,LXtables!GV25,IF(Assms!$F$37=5,LXtables!HI25,LXtables!HV25)))))</f>
        <v>0.04</v>
      </c>
      <c r="BB25" s="62">
        <f>IF(Assms!$F$37=1,LXtables!FJ25,IF(Assms!$F$37=2,LXtables!FW25,IF(Assms!$F$37=3,LXtables!GJ25,IF(Assms!$F$37=4,LXtables!GW25,IF(Assms!$F$37=5,LXtables!HJ25,LXtables!HW25)))))</f>
        <v>0.04</v>
      </c>
      <c r="BC25" s="62">
        <f>IF(Assms!$F$37=1,LXtables!FK25,IF(Assms!$F$37=2,LXtables!FX25,IF(Assms!$F$37=3,LXtables!GK25,IF(Assms!$F$37=4,LXtables!GX25,IF(Assms!$F$37=5,LXtables!HK25,LXtables!HX25)))))</f>
        <v>0.04</v>
      </c>
      <c r="BD25" s="62">
        <f>IF(Assms!$F$37=1,LXtables!FL25,IF(Assms!$F$37=2,LXtables!FY25,IF(Assms!$F$37=3,LXtables!GL25,IF(Assms!$F$37=4,LXtables!GY25,IF(Assms!$F$37=5,LXtables!HL25,LXtables!HY25)))))</f>
        <v>0.04</v>
      </c>
      <c r="BE25" s="62">
        <f>IF(Assms!$F$37=1,LXtables!FM25,IF(Assms!$F$37=2,LXtables!FZ25,IF(Assms!$F$37=3,LXtables!GM25,IF(Assms!$F$37=4,LXtables!GZ25,IF(Assms!$F$37=5,LXtables!HM25,LXtables!HZ25)))))</f>
        <v>0.04</v>
      </c>
      <c r="BF25" s="62">
        <f>IF(Assms!$F$37=1,LXtables!FN25,IF(Assms!$F$37=2,LXtables!GA25,IF(Assms!$F$37=3,LXtables!GN25,IF(Assms!$F$37=4,LXtables!HA25,IF(Assms!$F$37=5,LXtables!HN25,LXtables!IA25)))))</f>
        <v>0.04</v>
      </c>
      <c r="BG25" s="62">
        <f>IF(Assms!$F$37=1,LXtables!FO25,IF(Assms!$F$37=2,LXtables!GB25,IF(Assms!$F$37=3,LXtables!GO25,IF(Assms!$F$37=4,LXtables!HB25,IF(Assms!$F$37=5,LXtables!HO25,LXtables!IB25)))))</f>
        <v>0.05</v>
      </c>
      <c r="BH25">
        <v>8</v>
      </c>
      <c r="BI25" s="62">
        <f>IF(Assms!$F$37=1,LXtables!IE25,IF(Assms!$F$37=2,LXtables!IR25,IF(Assms!$F$37=3,LXtables!JE25,IF(Assms!$F$37=4,LXtables!JR25,IF(Assms!$F$37=5,LXtables!KE25,LXtables!KR25)))))</f>
        <v>7.0000000000000007E-2</v>
      </c>
      <c r="BJ25" s="62">
        <f>IF(Assms!$F$37=1,LXtables!IF25,IF(Assms!$F$37=2,LXtables!IS25,IF(Assms!$F$37=3,LXtables!JF25,IF(Assms!$F$37=4,LXtables!JS25,IF(Assms!$F$37=5,LXtables!KF25,LXtables!KS25)))))</f>
        <v>7.0000000000000007E-2</v>
      </c>
      <c r="BK25" s="62">
        <f>IF(Assms!$F$37=1,LXtables!IG25,IF(Assms!$F$37=2,LXtables!IT25,IF(Assms!$F$37=3,LXtables!JG25,IF(Assms!$F$37=4,LXtables!JT25,IF(Assms!$F$37=5,LXtables!KG25,LXtables!KT25)))))</f>
        <v>0.05</v>
      </c>
      <c r="BL25" s="62">
        <f>IF(Assms!$F$37=1,LXtables!IH25,IF(Assms!$F$37=2,LXtables!IU25,IF(Assms!$F$37=3,LXtables!JH25,IF(Assms!$F$37=4,LXtables!JU25,IF(Assms!$F$37=5,LXtables!KH25,LXtables!KU25)))))</f>
        <v>0.05</v>
      </c>
      <c r="BM25" s="62">
        <f>IF(Assms!$F$37=1,LXtables!II25,IF(Assms!$F$37=2,LXtables!IV25,IF(Assms!$F$37=3,LXtables!JI25,IF(Assms!$F$37=4,LXtables!JV25,IF(Assms!$F$37=5,LXtables!KI25,LXtables!KV25)))))</f>
        <v>0.05</v>
      </c>
      <c r="BN25" s="62">
        <f>IF(Assms!$F$37=1,LXtables!IJ25,IF(Assms!$F$37=2,LXtables!IW25,IF(Assms!$F$37=3,LXtables!JJ25,IF(Assms!$F$37=4,LXtables!JW25,IF(Assms!$F$37=5,LXtables!KJ25,LXtables!KW25)))))</f>
        <v>0.05</v>
      </c>
      <c r="BO25" s="62">
        <f>IF(Assms!$F$37=1,LXtables!IK25,IF(Assms!$F$37=2,LXtables!IX25,IF(Assms!$F$37=3,LXtables!JK25,IF(Assms!$F$37=4,LXtables!JX25,IF(Assms!$F$37=5,LXtables!KK25,LXtables!KX25)))))</f>
        <v>0.05</v>
      </c>
      <c r="BP25" s="62">
        <f>IF(Assms!$F$37=1,LXtables!IL25,IF(Assms!$F$37=2,LXtables!IY25,IF(Assms!$F$37=3,LXtables!JL25,IF(Assms!$F$37=4,LXtables!JY25,IF(Assms!$F$37=5,LXtables!KL25,LXtables!KY25)))))</f>
        <v>0.05</v>
      </c>
      <c r="BQ25" s="62">
        <f>IF(Assms!$F$37=1,LXtables!IM25,IF(Assms!$F$37=2,LXtables!IZ25,IF(Assms!$F$37=3,LXtables!JM25,IF(Assms!$F$37=4,LXtables!JZ25,IF(Assms!$F$37=5,LXtables!KM25,LXtables!KZ25)))))</f>
        <v>0.05</v>
      </c>
      <c r="BR25" s="62">
        <f>IF(Assms!$F$37=1,LXtables!IN25,IF(Assms!$F$37=2,LXtables!JA25,IF(Assms!$F$37=3,LXtables!JN25,IF(Assms!$F$37=4,LXtables!KA25,IF(Assms!$F$37=5,LXtables!KN25,LXtables!LA25)))))</f>
        <v>0.05</v>
      </c>
      <c r="BS25" s="62">
        <f>IF(Assms!$F$37=1,LXtables!IO25,IF(Assms!$F$37=2,LXtables!JB25,IF(Assms!$F$37=3,LXtables!JO25,IF(Assms!$F$37=4,LXtables!KB25,IF(Assms!$F$37=5,LXtables!KO25,LXtables!LB25)))))</f>
        <v>0.06</v>
      </c>
      <c r="BT25" s="62">
        <f>IF(Assms!$F$37=1,LXtables!IP25,IF(Assms!$F$37=2,LXtables!JC25,IF(Assms!$F$37=3,LXtables!JP25,IF(Assms!$F$37=4,LXtables!KC25,IF(Assms!$F$37=5,LXtables!KP25,LXtables!LC25)))))</f>
        <v>7.0000000000000007E-2</v>
      </c>
    </row>
    <row r="26" spans="1:72">
      <c r="A26" s="201">
        <f t="shared" si="0"/>
        <v>23</v>
      </c>
      <c r="E26" s="62">
        <f>IF(Assms!$C$33&lt;20,$I83,IF(Assms!$C$33&gt;75,$T83,HLOOKUP(Assms!$C$33,$I$60:$T$87,$H83+1)))</f>
        <v>0.03</v>
      </c>
      <c r="F26" s="62">
        <f>IF(Assms!$C$33&lt;20,$I112,IF(Assms!$C$33&gt;75,$T112,HLOOKUP(Assms!$C$33,$I$89:$T$119,$H112+1)))</f>
        <v>0.02</v>
      </c>
      <c r="G26" s="62">
        <f>HLOOKUP(Assms!$C$34,$A$3:$F$41,A26+1)</f>
        <v>0.03</v>
      </c>
      <c r="H26" s="201">
        <v>9</v>
      </c>
      <c r="I26" s="62">
        <f>IF(Assms!$C$36=1,V26,IF(Assms!$C$36=2,AI26,IF(Assms!$C$36=3,AV26,BI26)))</f>
        <v>0.04</v>
      </c>
      <c r="J26" s="62">
        <f>IF(Assms!$C$36=1,W26,IF(Assms!$C$36=2,AJ26,IF(Assms!$C$36=3,AW26,BJ26)))</f>
        <v>0.04</v>
      </c>
      <c r="K26" s="62">
        <f>IF(Assms!$C$36=1,X26,IF(Assms!$C$36=2,AK26,IF(Assms!$C$36=3,AX26,BK26)))</f>
        <v>0.03</v>
      </c>
      <c r="L26" s="62">
        <f>IF(Assms!$C$36=1,Y26,IF(Assms!$C$36=2,AL26,IF(Assms!$C$36=3,AY26,BL26)))</f>
        <v>0.03</v>
      </c>
      <c r="M26" s="62">
        <f>IF(Assms!$C$36=1,Z26,IF(Assms!$C$36=2,AM26,IF(Assms!$C$36=3,AZ26,BM26)))</f>
        <v>0.03</v>
      </c>
      <c r="N26" s="62">
        <f>IF(Assms!$C$36=1,AA26,IF(Assms!$C$36=2,AN26,IF(Assms!$C$36=3,BA26,BN26)))</f>
        <v>0.03</v>
      </c>
      <c r="O26" s="62">
        <f>IF(Assms!$C$36=1,AB26,IF(Assms!$C$36=2,AO26,IF(Assms!$C$36=3,BB26,BO26)))</f>
        <v>0.03</v>
      </c>
      <c r="P26" s="62">
        <f>IF(Assms!$C$36=1,AC26,IF(Assms!$C$36=2,AP26,IF(Assms!$C$36=3,BC26,BP26)))</f>
        <v>0.03</v>
      </c>
      <c r="Q26" s="62">
        <f>IF(Assms!$C$36=1,AD26,IF(Assms!$C$36=2,AQ26,IF(Assms!$C$36=3,BD26,BQ26)))</f>
        <v>0.03</v>
      </c>
      <c r="R26" s="62">
        <f>IF(Assms!$C$36=1,AE26,IF(Assms!$C$36=2,AR26,IF(Assms!$C$36=3,BE26,BR26)))</f>
        <v>0.03</v>
      </c>
      <c r="S26" s="62">
        <f>IF(Assms!$C$36=1,AF26,IF(Assms!$C$36=2,AS26,IF(Assms!$C$36=3,BF26,BS26)))</f>
        <v>0.03</v>
      </c>
      <c r="T26" s="62">
        <f>IF(Assms!$C$36=1,AG26,IF(Assms!$C$36=2,AT26,IF(Assms!$C$36=3,BG26,BT26)))</f>
        <v>0.04</v>
      </c>
      <c r="U26" s="201">
        <v>9</v>
      </c>
      <c r="V26" s="62">
        <f>IF(Assms!$F$37=1,LXtables!B26,IF(Assms!$F$37=2,LXtables!O26,IF(Assms!$F$37=3,LXtables!AB26,IF(Assms!$F$37=4,LXtables!AO26,IF(Assms!$F$37=5,LXtables!BB26,LXtables!BO26)))))</f>
        <v>0.04</v>
      </c>
      <c r="W26" s="62">
        <f>IF(Assms!$F$37=1,LXtables!C26,IF(Assms!$F$37=2,LXtables!P26,IF(Assms!$F$37=3,LXtables!AC26,IF(Assms!$F$37=4,LXtables!AP26,IF(Assms!$F$37=5,LXtables!BC26,LXtables!BP26)))))</f>
        <v>0.04</v>
      </c>
      <c r="X26" s="62">
        <f>IF(Assms!$F$37=1,LXtables!D26,IF(Assms!$F$37=2,LXtables!Q26,IF(Assms!$F$37=3,LXtables!AD26,IF(Assms!$F$37=4,LXtables!AQ26,IF(Assms!$F$37=5,LXtables!BD26,LXtables!BQ26)))))</f>
        <v>0.03</v>
      </c>
      <c r="Y26" s="62">
        <f>IF(Assms!$F$37=1,LXtables!E26,IF(Assms!$F$37=2,LXtables!R26,IF(Assms!$F$37=3,LXtables!AE26,IF(Assms!$F$37=4,LXtables!AR26,IF(Assms!$F$37=5,LXtables!BE26,LXtables!BR26)))))</f>
        <v>0.03</v>
      </c>
      <c r="Z26" s="62">
        <f>IF(Assms!$F$37=1,LXtables!F26,IF(Assms!$F$37=2,LXtables!S26,IF(Assms!$F$37=3,LXtables!AF26,IF(Assms!$F$37=4,LXtables!AS26,IF(Assms!$F$37=5,LXtables!BF26,LXtables!BS26)))))</f>
        <v>0.03</v>
      </c>
      <c r="AA26" s="62">
        <f>IF(Assms!$F$37=1,LXtables!G26,IF(Assms!$F$37=2,LXtables!T26,IF(Assms!$F$37=3,LXtables!AG26,IF(Assms!$F$37=4,LXtables!AT26,IF(Assms!$F$37=5,LXtables!BG26,LXtables!BT26)))))</f>
        <v>0.03</v>
      </c>
      <c r="AB26" s="62">
        <f>IF(Assms!$F$37=1,LXtables!H26,IF(Assms!$F$37=2,LXtables!U26,IF(Assms!$F$37=3,LXtables!AH26,IF(Assms!$F$37=4,LXtables!AU26,IF(Assms!$F$37=5,LXtables!BH26,LXtables!BU26)))))</f>
        <v>0.03</v>
      </c>
      <c r="AC26" s="62">
        <f>IF(Assms!$F$37=1,LXtables!I26,IF(Assms!$F$37=2,LXtables!V26,IF(Assms!$F$37=3,LXtables!AI26,IF(Assms!$F$37=4,LXtables!AV26,IF(Assms!$F$37=5,LXtables!BI26,LXtables!BV26)))))</f>
        <v>0.03</v>
      </c>
      <c r="AD26" s="62">
        <f>IF(Assms!$F$37=1,LXtables!J26,IF(Assms!$F$37=2,LXtables!W26,IF(Assms!$F$37=3,LXtables!AJ26,IF(Assms!$F$37=4,LXtables!AW26,IF(Assms!$F$37=5,LXtables!BJ26,LXtables!BW26)))))</f>
        <v>0.03</v>
      </c>
      <c r="AE26" s="62">
        <f>IF(Assms!$F$37=1,LXtables!K26,IF(Assms!$F$37=2,LXtables!X26,IF(Assms!$F$37=3,LXtables!AK26,IF(Assms!$F$37=4,LXtables!AX26,IF(Assms!$F$37=5,LXtables!BK26,LXtables!BX26)))))</f>
        <v>0.03</v>
      </c>
      <c r="AF26" s="62">
        <f>IF(Assms!$F$37=1,LXtables!L26,IF(Assms!$F$37=2,LXtables!Y26,IF(Assms!$F$37=3,LXtables!AL26,IF(Assms!$F$37=4,LXtables!AY26,IF(Assms!$F$37=5,LXtables!BL26,LXtables!BY26)))))</f>
        <v>0.03</v>
      </c>
      <c r="AG26" s="62">
        <f>IF(Assms!$F$37=1,LXtables!M26,IF(Assms!$F$37=2,LXtables!Z26,IF(Assms!$F$37=3,LXtables!AM26,IF(Assms!$F$37=4,LXtables!AZ26,IF(Assms!$F$37=5,LXtables!BM26,LXtables!BZ26)))))</f>
        <v>0.04</v>
      </c>
      <c r="AH26">
        <v>9</v>
      </c>
      <c r="AI26" s="62">
        <f>IF(Assms!$F$37=1,LXtables!CC26,IF(Assms!$F$37=2,LXtables!CP26,IF(Assms!$F$37=3,LXtables!DC26,IF(Assms!$F$37=4,LXtables!DP26,IF(Assms!$F$37=5,LXtables!EC26,LXtables!EP26)))))</f>
        <v>0.05</v>
      </c>
      <c r="AJ26" s="62">
        <f>IF(Assms!$F$37=1,LXtables!CD26,IF(Assms!$F$37=2,LXtables!CQ26,IF(Assms!$F$37=3,LXtables!DD26,IF(Assms!$F$37=4,LXtables!DQ26,IF(Assms!$F$37=5,LXtables!ED26,LXtables!EQ26)))))</f>
        <v>0.05</v>
      </c>
      <c r="AK26" s="62">
        <f>IF(Assms!$F$37=1,LXtables!CE26,IF(Assms!$F$37=2,LXtables!CR26,IF(Assms!$F$37=3,LXtables!DE26,IF(Assms!$F$37=4,LXtables!DR26,IF(Assms!$F$37=5,LXtables!EE26,LXtables!ER26)))))</f>
        <v>0.04</v>
      </c>
      <c r="AL26" s="62">
        <f>IF(Assms!$F$37=1,LXtables!CF26,IF(Assms!$F$37=2,LXtables!CS26,IF(Assms!$F$37=3,LXtables!DF26,IF(Assms!$F$37=4,LXtables!DS26,IF(Assms!$F$37=5,LXtables!EF26,LXtables!ES26)))))</f>
        <v>0.03</v>
      </c>
      <c r="AM26" s="62">
        <f>IF(Assms!$F$37=1,LXtables!CG26,IF(Assms!$F$37=2,LXtables!CT26,IF(Assms!$F$37=3,LXtables!DG26,IF(Assms!$F$37=4,LXtables!DT26,IF(Assms!$F$37=5,LXtables!EG26,LXtables!ET26)))))</f>
        <v>0.03</v>
      </c>
      <c r="AN26" s="62">
        <f>IF(Assms!$F$37=1,LXtables!CH26,IF(Assms!$F$37=2,LXtables!CU26,IF(Assms!$F$37=3,LXtables!DH26,IF(Assms!$F$37=4,LXtables!DU26,IF(Assms!$F$37=5,LXtables!EH26,LXtables!EU26)))))</f>
        <v>0.03</v>
      </c>
      <c r="AO26" s="62">
        <f>IF(Assms!$F$37=1,LXtables!CI26,IF(Assms!$F$37=2,LXtables!CV26,IF(Assms!$F$37=3,LXtables!DI26,IF(Assms!$F$37=4,LXtables!DV26,IF(Assms!$F$37=5,LXtables!EI26,LXtables!EV26)))))</f>
        <v>0.03</v>
      </c>
      <c r="AP26" s="62">
        <f>IF(Assms!$F$37=1,LXtables!CJ26,IF(Assms!$F$37=2,LXtables!CW26,IF(Assms!$F$37=3,LXtables!DJ26,IF(Assms!$F$37=4,LXtables!DW26,IF(Assms!$F$37=5,LXtables!EJ26,LXtables!EW26)))))</f>
        <v>0.03</v>
      </c>
      <c r="AQ26" s="62">
        <f>IF(Assms!$F$37=1,LXtables!CK26,IF(Assms!$F$37=2,LXtables!CX26,IF(Assms!$F$37=3,LXtables!DK26,IF(Assms!$F$37=4,LXtables!DX26,IF(Assms!$F$37=5,LXtables!EK26,LXtables!EX26)))))</f>
        <v>0.03</v>
      </c>
      <c r="AR26" s="62">
        <f>IF(Assms!$F$37=1,LXtables!CL26,IF(Assms!$F$37=2,LXtables!CY26,IF(Assms!$F$37=3,LXtables!DL26,IF(Assms!$F$37=4,LXtables!DY26,IF(Assms!$F$37=5,LXtables!EL26,LXtables!EY26)))))</f>
        <v>0.03</v>
      </c>
      <c r="AS26" s="62">
        <f>IF(Assms!$F$37=1,LXtables!CM26,IF(Assms!$F$37=2,LXtables!CZ26,IF(Assms!$F$37=3,LXtables!DM26,IF(Assms!$F$37=4,LXtables!DZ26,IF(Assms!$F$37=5,LXtables!EM26,LXtables!EZ26)))))</f>
        <v>0.04</v>
      </c>
      <c r="AT26" s="62">
        <f>IF(Assms!$F$37=1,LXtables!CN26,IF(Assms!$F$37=2,LXtables!DA26,IF(Assms!$F$37=3,LXtables!DN26,IF(Assms!$F$37=4,LXtables!EA26,IF(Assms!$F$37=5,LXtables!EN26,LXtables!FA26)))))</f>
        <v>0.05</v>
      </c>
      <c r="AU26">
        <v>9</v>
      </c>
      <c r="AV26" s="62">
        <f>IF(Assms!$F$37=1,LXtables!FD26,IF(Assms!$F$37=2,LXtables!FQ26,IF(Assms!$F$37=3,LXtables!GD26,IF(Assms!$F$37=4,LXtables!GQ26,IF(Assms!$F$37=5,LXtables!HD26,LXtables!HQ26)))))</f>
        <v>0.06</v>
      </c>
      <c r="AW26" s="62">
        <f>IF(Assms!$F$37=1,LXtables!FE26,IF(Assms!$F$37=2,LXtables!FR26,IF(Assms!$F$37=3,LXtables!GE26,IF(Assms!$F$37=4,LXtables!GR26,IF(Assms!$F$37=5,LXtables!HE26,LXtables!HR26)))))</f>
        <v>0.05</v>
      </c>
      <c r="AX26" s="62">
        <f>IF(Assms!$F$37=1,LXtables!FF26,IF(Assms!$F$37=2,LXtables!FS26,IF(Assms!$F$37=3,LXtables!GF26,IF(Assms!$F$37=4,LXtables!GS26,IF(Assms!$F$37=5,LXtables!HF26,LXtables!HS26)))))</f>
        <v>0.04</v>
      </c>
      <c r="AY26" s="62">
        <f>IF(Assms!$F$37=1,LXtables!FG26,IF(Assms!$F$37=2,LXtables!FT26,IF(Assms!$F$37=3,LXtables!GG26,IF(Assms!$F$37=4,LXtables!GT26,IF(Assms!$F$37=5,LXtables!HG26,LXtables!HT26)))))</f>
        <v>0.04</v>
      </c>
      <c r="AZ26" s="62">
        <f>IF(Assms!$F$37=1,LXtables!FH26,IF(Assms!$F$37=2,LXtables!FU26,IF(Assms!$F$37=3,LXtables!GH26,IF(Assms!$F$37=4,LXtables!GU26,IF(Assms!$F$37=5,LXtables!HH26,LXtables!HU26)))))</f>
        <v>0.03</v>
      </c>
      <c r="BA26" s="62">
        <f>IF(Assms!$F$37=1,LXtables!FI26,IF(Assms!$F$37=2,LXtables!FV26,IF(Assms!$F$37=3,LXtables!GI26,IF(Assms!$F$37=4,LXtables!GV26,IF(Assms!$F$37=5,LXtables!HI26,LXtables!HV26)))))</f>
        <v>0.04</v>
      </c>
      <c r="BB26" s="62">
        <f>IF(Assms!$F$37=1,LXtables!FJ26,IF(Assms!$F$37=2,LXtables!FW26,IF(Assms!$F$37=3,LXtables!GJ26,IF(Assms!$F$37=4,LXtables!GW26,IF(Assms!$F$37=5,LXtables!HJ26,LXtables!HW26)))))</f>
        <v>0.04</v>
      </c>
      <c r="BC26" s="62">
        <f>IF(Assms!$F$37=1,LXtables!FK26,IF(Assms!$F$37=2,LXtables!FX26,IF(Assms!$F$37=3,LXtables!GK26,IF(Assms!$F$37=4,LXtables!GX26,IF(Assms!$F$37=5,LXtables!HK26,LXtables!HX26)))))</f>
        <v>0.04</v>
      </c>
      <c r="BD26" s="62">
        <f>IF(Assms!$F$37=1,LXtables!FL26,IF(Assms!$F$37=2,LXtables!FY26,IF(Assms!$F$37=3,LXtables!GL26,IF(Assms!$F$37=4,LXtables!GY26,IF(Assms!$F$37=5,LXtables!HL26,LXtables!HY26)))))</f>
        <v>0.04</v>
      </c>
      <c r="BE26" s="62">
        <f>IF(Assms!$F$37=1,LXtables!FM26,IF(Assms!$F$37=2,LXtables!FZ26,IF(Assms!$F$37=3,LXtables!GM26,IF(Assms!$F$37=4,LXtables!GZ26,IF(Assms!$F$37=5,LXtables!HM26,LXtables!HZ26)))))</f>
        <v>0.04</v>
      </c>
      <c r="BF26" s="62">
        <f>IF(Assms!$F$37=1,LXtables!FN26,IF(Assms!$F$37=2,LXtables!GA26,IF(Assms!$F$37=3,LXtables!GN26,IF(Assms!$F$37=4,LXtables!HA26,IF(Assms!$F$37=5,LXtables!HN26,LXtables!IA26)))))</f>
        <v>0.04</v>
      </c>
      <c r="BG26" s="62">
        <f>IF(Assms!$F$37=1,LXtables!FO26,IF(Assms!$F$37=2,LXtables!GB26,IF(Assms!$F$37=3,LXtables!GO26,IF(Assms!$F$37=4,LXtables!HB26,IF(Assms!$F$37=5,LXtables!HO26,LXtables!IB26)))))</f>
        <v>0.05</v>
      </c>
      <c r="BH26">
        <v>9</v>
      </c>
      <c r="BI26" s="62">
        <f>IF(Assms!$F$37=1,LXtables!IE26,IF(Assms!$F$37=2,LXtables!IR26,IF(Assms!$F$37=3,LXtables!JE26,IF(Assms!$F$37=4,LXtables!JR26,IF(Assms!$F$37=5,LXtables!KE26,LXtables!KR26)))))</f>
        <v>7.0000000000000007E-2</v>
      </c>
      <c r="BJ26" s="62">
        <f>IF(Assms!$F$37=1,LXtables!IF26,IF(Assms!$F$37=2,LXtables!IS26,IF(Assms!$F$37=3,LXtables!JF26,IF(Assms!$F$37=4,LXtables!JS26,IF(Assms!$F$37=5,LXtables!KF26,LXtables!KS26)))))</f>
        <v>0.06</v>
      </c>
      <c r="BK26" s="62">
        <f>IF(Assms!$F$37=1,LXtables!IG26,IF(Assms!$F$37=2,LXtables!IT26,IF(Assms!$F$37=3,LXtables!JG26,IF(Assms!$F$37=4,LXtables!JT26,IF(Assms!$F$37=5,LXtables!KG26,LXtables!KT26)))))</f>
        <v>0.05</v>
      </c>
      <c r="BL26" s="62">
        <f>IF(Assms!$F$37=1,LXtables!IH26,IF(Assms!$F$37=2,LXtables!IU26,IF(Assms!$F$37=3,LXtables!JH26,IF(Assms!$F$37=4,LXtables!JU26,IF(Assms!$F$37=5,LXtables!KH26,LXtables!KU26)))))</f>
        <v>0.04</v>
      </c>
      <c r="BM26" s="62">
        <f>IF(Assms!$F$37=1,LXtables!II26,IF(Assms!$F$37=2,LXtables!IV26,IF(Assms!$F$37=3,LXtables!JI26,IF(Assms!$F$37=4,LXtables!JV26,IF(Assms!$F$37=5,LXtables!KI26,LXtables!KV26)))))</f>
        <v>0.04</v>
      </c>
      <c r="BN26" s="62">
        <f>IF(Assms!$F$37=1,LXtables!IJ26,IF(Assms!$F$37=2,LXtables!IW26,IF(Assms!$F$37=3,LXtables!JJ26,IF(Assms!$F$37=4,LXtables!JW26,IF(Assms!$F$37=5,LXtables!KJ26,LXtables!KW26)))))</f>
        <v>0.04</v>
      </c>
      <c r="BO26" s="62">
        <f>IF(Assms!$F$37=1,LXtables!IK26,IF(Assms!$F$37=2,LXtables!IX26,IF(Assms!$F$37=3,LXtables!JK26,IF(Assms!$F$37=4,LXtables!JX26,IF(Assms!$F$37=5,LXtables!KK26,LXtables!KX26)))))</f>
        <v>0.05</v>
      </c>
      <c r="BP26" s="62">
        <f>IF(Assms!$F$37=1,LXtables!IL26,IF(Assms!$F$37=2,LXtables!IY26,IF(Assms!$F$37=3,LXtables!JL26,IF(Assms!$F$37=4,LXtables!JY26,IF(Assms!$F$37=5,LXtables!KL26,LXtables!KY26)))))</f>
        <v>0.05</v>
      </c>
      <c r="BQ26" s="62">
        <f>IF(Assms!$F$37=1,LXtables!IM26,IF(Assms!$F$37=2,LXtables!IZ26,IF(Assms!$F$37=3,LXtables!JM26,IF(Assms!$F$37=4,LXtables!JZ26,IF(Assms!$F$37=5,LXtables!KM26,LXtables!KZ26)))))</f>
        <v>0.05</v>
      </c>
      <c r="BR26" s="62">
        <f>IF(Assms!$F$37=1,LXtables!IN26,IF(Assms!$F$37=2,LXtables!JA26,IF(Assms!$F$37=3,LXtables!JN26,IF(Assms!$F$37=4,LXtables!KA26,IF(Assms!$F$37=5,LXtables!KN26,LXtables!LA26)))))</f>
        <v>0.05</v>
      </c>
      <c r="BS26" s="62">
        <f>IF(Assms!$F$37=1,LXtables!IO26,IF(Assms!$F$37=2,LXtables!JB26,IF(Assms!$F$37=3,LXtables!JO26,IF(Assms!$F$37=4,LXtables!KB26,IF(Assms!$F$37=5,LXtables!KO26,LXtables!LB26)))))</f>
        <v>0.05</v>
      </c>
      <c r="BT26" s="62">
        <f>IF(Assms!$F$37=1,LXtables!IP26,IF(Assms!$F$37=2,LXtables!JC26,IF(Assms!$F$37=3,LXtables!JP26,IF(Assms!$F$37=4,LXtables!KC26,IF(Assms!$F$37=5,LXtables!KP26,LXtables!LC26)))))</f>
        <v>0.06</v>
      </c>
    </row>
    <row r="27" spans="1:72">
      <c r="A27" s="201">
        <f t="shared" si="0"/>
        <v>24</v>
      </c>
      <c r="E27" s="62">
        <f>IF(Assms!$C$33&lt;20,$I84,IF(Assms!$C$33&gt;75,$T84,HLOOKUP(Assms!$C$33,$I$60:$T$87,$H84+1)))</f>
        <v>0.03</v>
      </c>
      <c r="F27" s="62">
        <f>IF(Assms!$C$33&lt;20,$I113,IF(Assms!$C$33&gt;75,$T113,HLOOKUP(Assms!$C$33,$I$89:$T$119,$H113+1)))</f>
        <v>0.02</v>
      </c>
      <c r="G27" s="62">
        <f>HLOOKUP(Assms!$C$34,$A$3:$F$41,A27+1)</f>
        <v>0.03</v>
      </c>
      <c r="H27" s="201">
        <v>10</v>
      </c>
      <c r="I27" s="62">
        <f>IF(Assms!$C$36=1,V27,IF(Assms!$C$36=2,AI27,IF(Assms!$C$36=3,AV27,BI27)))</f>
        <v>0.04</v>
      </c>
      <c r="J27" s="62">
        <f>IF(Assms!$C$36=1,W27,IF(Assms!$C$36=2,AJ27,IF(Assms!$C$36=3,AW27,BJ27)))</f>
        <v>0.04</v>
      </c>
      <c r="K27" s="62">
        <f>IF(Assms!$C$36=1,X27,IF(Assms!$C$36=2,AK27,IF(Assms!$C$36=3,AX27,BK27)))</f>
        <v>0.03</v>
      </c>
      <c r="L27" s="62">
        <f>IF(Assms!$C$36=1,Y27,IF(Assms!$C$36=2,AL27,IF(Assms!$C$36=3,AY27,BL27)))</f>
        <v>0.03</v>
      </c>
      <c r="M27" s="62">
        <f>IF(Assms!$C$36=1,Z27,IF(Assms!$C$36=2,AM27,IF(Assms!$C$36=3,AZ27,BM27)))</f>
        <v>0.03</v>
      </c>
      <c r="N27" s="62">
        <f>IF(Assms!$C$36=1,AA27,IF(Assms!$C$36=2,AN27,IF(Assms!$C$36=3,BA27,BN27)))</f>
        <v>0.03</v>
      </c>
      <c r="O27" s="62">
        <f>IF(Assms!$C$36=1,AB27,IF(Assms!$C$36=2,AO27,IF(Assms!$C$36=3,BB27,BO27)))</f>
        <v>0.03</v>
      </c>
      <c r="P27" s="62">
        <f>IF(Assms!$C$36=1,AC27,IF(Assms!$C$36=2,AP27,IF(Assms!$C$36=3,BC27,BP27)))</f>
        <v>0.04</v>
      </c>
      <c r="Q27" s="62">
        <f>IF(Assms!$C$36=1,AD27,IF(Assms!$C$36=2,AQ27,IF(Assms!$C$36=3,BD27,BQ27)))</f>
        <v>0.04</v>
      </c>
      <c r="R27" s="62">
        <f>IF(Assms!$C$36=1,AE27,IF(Assms!$C$36=2,AR27,IF(Assms!$C$36=3,BE27,BR27)))</f>
        <v>0.03</v>
      </c>
      <c r="S27" s="62">
        <f>IF(Assms!$C$36=1,AF27,IF(Assms!$C$36=2,AS27,IF(Assms!$C$36=3,BF27,BS27)))</f>
        <v>0.03</v>
      </c>
      <c r="T27" s="62">
        <f>IF(Assms!$C$36=1,AG27,IF(Assms!$C$36=2,AT27,IF(Assms!$C$36=3,BG27,BT27)))</f>
        <v>0.04</v>
      </c>
      <c r="U27" s="201">
        <v>10</v>
      </c>
      <c r="V27" s="62">
        <f>IF(Assms!$F$37=1,LXtables!B27,IF(Assms!$F$37=2,LXtables!O27,IF(Assms!$F$37=3,LXtables!AB27,IF(Assms!$F$37=4,LXtables!AO27,IF(Assms!$F$37=5,LXtables!BB27,LXtables!BO27)))))</f>
        <v>0.04</v>
      </c>
      <c r="W27" s="62">
        <f>IF(Assms!$F$37=1,LXtables!C27,IF(Assms!$F$37=2,LXtables!P27,IF(Assms!$F$37=3,LXtables!AC27,IF(Assms!$F$37=4,LXtables!AP27,IF(Assms!$F$37=5,LXtables!BC27,LXtables!BP27)))))</f>
        <v>0.04</v>
      </c>
      <c r="X27" s="62">
        <f>IF(Assms!$F$37=1,LXtables!D27,IF(Assms!$F$37=2,LXtables!Q27,IF(Assms!$F$37=3,LXtables!AD27,IF(Assms!$F$37=4,LXtables!AQ27,IF(Assms!$F$37=5,LXtables!BD27,LXtables!BQ27)))))</f>
        <v>0.03</v>
      </c>
      <c r="Y27" s="62">
        <f>IF(Assms!$F$37=1,LXtables!E27,IF(Assms!$F$37=2,LXtables!R27,IF(Assms!$F$37=3,LXtables!AE27,IF(Assms!$F$37=4,LXtables!AR27,IF(Assms!$F$37=5,LXtables!BE27,LXtables!BR27)))))</f>
        <v>0.03</v>
      </c>
      <c r="Z27" s="62">
        <f>IF(Assms!$F$37=1,LXtables!F27,IF(Assms!$F$37=2,LXtables!S27,IF(Assms!$F$37=3,LXtables!AF27,IF(Assms!$F$37=4,LXtables!AS27,IF(Assms!$F$37=5,LXtables!BF27,LXtables!BS27)))))</f>
        <v>0.03</v>
      </c>
      <c r="AA27" s="62">
        <f>IF(Assms!$F$37=1,LXtables!G27,IF(Assms!$F$37=2,LXtables!T27,IF(Assms!$F$37=3,LXtables!AG27,IF(Assms!$F$37=4,LXtables!AT27,IF(Assms!$F$37=5,LXtables!BG27,LXtables!BT27)))))</f>
        <v>0.03</v>
      </c>
      <c r="AB27" s="62">
        <f>IF(Assms!$F$37=1,LXtables!H27,IF(Assms!$F$37=2,LXtables!U27,IF(Assms!$F$37=3,LXtables!AH27,IF(Assms!$F$37=4,LXtables!AU27,IF(Assms!$F$37=5,LXtables!BH27,LXtables!BU27)))))</f>
        <v>0.03</v>
      </c>
      <c r="AC27" s="62">
        <f>IF(Assms!$F$37=1,LXtables!I27,IF(Assms!$F$37=2,LXtables!V27,IF(Assms!$F$37=3,LXtables!AI27,IF(Assms!$F$37=4,LXtables!AV27,IF(Assms!$F$37=5,LXtables!BI27,LXtables!BV27)))))</f>
        <v>0.04</v>
      </c>
      <c r="AD27" s="62">
        <f>IF(Assms!$F$37=1,LXtables!J27,IF(Assms!$F$37=2,LXtables!W27,IF(Assms!$F$37=3,LXtables!AJ27,IF(Assms!$F$37=4,LXtables!AW27,IF(Assms!$F$37=5,LXtables!BJ27,LXtables!BW27)))))</f>
        <v>0.04</v>
      </c>
      <c r="AE27" s="62">
        <f>IF(Assms!$F$37=1,LXtables!K27,IF(Assms!$F$37=2,LXtables!X27,IF(Assms!$F$37=3,LXtables!AK27,IF(Assms!$F$37=4,LXtables!AX27,IF(Assms!$F$37=5,LXtables!BK27,LXtables!BX27)))))</f>
        <v>0.03</v>
      </c>
      <c r="AF27" s="62">
        <f>IF(Assms!$F$37=1,LXtables!L27,IF(Assms!$F$37=2,LXtables!Y27,IF(Assms!$F$37=3,LXtables!AL27,IF(Assms!$F$37=4,LXtables!AY27,IF(Assms!$F$37=5,LXtables!BL27,LXtables!BY27)))))</f>
        <v>0.03</v>
      </c>
      <c r="AG27" s="62">
        <f>IF(Assms!$F$37=1,LXtables!M27,IF(Assms!$F$37=2,LXtables!Z27,IF(Assms!$F$37=3,LXtables!AM27,IF(Assms!$F$37=4,LXtables!AZ27,IF(Assms!$F$37=5,LXtables!BM27,LXtables!BZ27)))))</f>
        <v>0.04</v>
      </c>
      <c r="AH27">
        <v>10</v>
      </c>
      <c r="AI27" s="62">
        <f>IF(Assms!$F$37=1,LXtables!CC27,IF(Assms!$F$37=2,LXtables!CP27,IF(Assms!$F$37=3,LXtables!DC27,IF(Assms!$F$37=4,LXtables!DP27,IF(Assms!$F$37=5,LXtables!EC27,LXtables!EP27)))))</f>
        <v>0.05</v>
      </c>
      <c r="AJ27" s="62">
        <f>IF(Assms!$F$37=1,LXtables!CD27,IF(Assms!$F$37=2,LXtables!CQ27,IF(Assms!$F$37=3,LXtables!DD27,IF(Assms!$F$37=4,LXtables!DQ27,IF(Assms!$F$37=5,LXtables!ED27,LXtables!EQ27)))))</f>
        <v>0.04</v>
      </c>
      <c r="AK27" s="62">
        <f>IF(Assms!$F$37=1,LXtables!CE27,IF(Assms!$F$37=2,LXtables!CR27,IF(Assms!$F$37=3,LXtables!DE27,IF(Assms!$F$37=4,LXtables!DR27,IF(Assms!$F$37=5,LXtables!EE27,LXtables!ER27)))))</f>
        <v>0.04</v>
      </c>
      <c r="AL27" s="62">
        <f>IF(Assms!$F$37=1,LXtables!CF27,IF(Assms!$F$37=2,LXtables!CS27,IF(Assms!$F$37=3,LXtables!DF27,IF(Assms!$F$37=4,LXtables!DS27,IF(Assms!$F$37=5,LXtables!EF27,LXtables!ES27)))))</f>
        <v>0.03</v>
      </c>
      <c r="AM27" s="62">
        <f>IF(Assms!$F$37=1,LXtables!CG27,IF(Assms!$F$37=2,LXtables!CT27,IF(Assms!$F$37=3,LXtables!DG27,IF(Assms!$F$37=4,LXtables!DT27,IF(Assms!$F$37=5,LXtables!EG27,LXtables!ET27)))))</f>
        <v>0.03</v>
      </c>
      <c r="AN27" s="62">
        <f>IF(Assms!$F$37=1,LXtables!CH27,IF(Assms!$F$37=2,LXtables!CU27,IF(Assms!$F$37=3,LXtables!DH27,IF(Assms!$F$37=4,LXtables!DU27,IF(Assms!$F$37=5,LXtables!EH27,LXtables!EU27)))))</f>
        <v>0.03</v>
      </c>
      <c r="AO27" s="62">
        <f>IF(Assms!$F$37=1,LXtables!CI27,IF(Assms!$F$37=2,LXtables!CV27,IF(Assms!$F$37=3,LXtables!DI27,IF(Assms!$F$37=4,LXtables!DV27,IF(Assms!$F$37=5,LXtables!EI27,LXtables!EV27)))))</f>
        <v>0.03</v>
      </c>
      <c r="AP27" s="62">
        <f>IF(Assms!$F$37=1,LXtables!CJ27,IF(Assms!$F$37=2,LXtables!CW27,IF(Assms!$F$37=3,LXtables!DJ27,IF(Assms!$F$37=4,LXtables!DW27,IF(Assms!$F$37=5,LXtables!EJ27,LXtables!EW27)))))</f>
        <v>0.05</v>
      </c>
      <c r="AQ27" s="62">
        <f>IF(Assms!$F$37=1,LXtables!CK27,IF(Assms!$F$37=2,LXtables!CX27,IF(Assms!$F$37=3,LXtables!DK27,IF(Assms!$F$37=4,LXtables!DX27,IF(Assms!$F$37=5,LXtables!EK27,LXtables!EX27)))))</f>
        <v>0.05</v>
      </c>
      <c r="AR27" s="62">
        <f>IF(Assms!$F$37=1,LXtables!CL27,IF(Assms!$F$37=2,LXtables!CY27,IF(Assms!$F$37=3,LXtables!DL27,IF(Assms!$F$37=4,LXtables!DY27,IF(Assms!$F$37=5,LXtables!EL27,LXtables!EY27)))))</f>
        <v>0.03</v>
      </c>
      <c r="AS27" s="62">
        <f>IF(Assms!$F$37=1,LXtables!CM27,IF(Assms!$F$37=2,LXtables!CZ27,IF(Assms!$F$37=3,LXtables!DM27,IF(Assms!$F$37=4,LXtables!DZ27,IF(Assms!$F$37=5,LXtables!EM27,LXtables!EZ27)))))</f>
        <v>0.04</v>
      </c>
      <c r="AT27" s="62">
        <f>IF(Assms!$F$37=1,LXtables!CN27,IF(Assms!$F$37=2,LXtables!DA27,IF(Assms!$F$37=3,LXtables!DN27,IF(Assms!$F$37=4,LXtables!EA27,IF(Assms!$F$37=5,LXtables!EN27,LXtables!FA27)))))</f>
        <v>0.04</v>
      </c>
      <c r="AU27">
        <v>10</v>
      </c>
      <c r="AV27" s="62">
        <f>IF(Assms!$F$37=1,LXtables!FD27,IF(Assms!$F$37=2,LXtables!FQ27,IF(Assms!$F$37=3,LXtables!GD27,IF(Assms!$F$37=4,LXtables!GQ27,IF(Assms!$F$37=5,LXtables!HD27,LXtables!HQ27)))))</f>
        <v>0.05</v>
      </c>
      <c r="AW27" s="62">
        <f>IF(Assms!$F$37=1,LXtables!FE27,IF(Assms!$F$37=2,LXtables!FR27,IF(Assms!$F$37=3,LXtables!GE27,IF(Assms!$F$37=4,LXtables!GR27,IF(Assms!$F$37=5,LXtables!HE27,LXtables!HR27)))))</f>
        <v>0.05</v>
      </c>
      <c r="AX27" s="62">
        <f>IF(Assms!$F$37=1,LXtables!FF27,IF(Assms!$F$37=2,LXtables!FS27,IF(Assms!$F$37=3,LXtables!GF27,IF(Assms!$F$37=4,LXtables!GS27,IF(Assms!$F$37=5,LXtables!HF27,LXtables!HS27)))))</f>
        <v>0.04</v>
      </c>
      <c r="AY27" s="62">
        <f>IF(Assms!$F$37=1,LXtables!FG27,IF(Assms!$F$37=2,LXtables!FT27,IF(Assms!$F$37=3,LXtables!GG27,IF(Assms!$F$37=4,LXtables!GT27,IF(Assms!$F$37=5,LXtables!HG27,LXtables!HT27)))))</f>
        <v>0.04</v>
      </c>
      <c r="AZ27" s="62">
        <f>IF(Assms!$F$37=1,LXtables!FH27,IF(Assms!$F$37=2,LXtables!FU27,IF(Assms!$F$37=3,LXtables!GH27,IF(Assms!$F$37=4,LXtables!GU27,IF(Assms!$F$37=5,LXtables!HH27,LXtables!HU27)))))</f>
        <v>0.03</v>
      </c>
      <c r="BA27" s="62">
        <f>IF(Assms!$F$37=1,LXtables!FI27,IF(Assms!$F$37=2,LXtables!FV27,IF(Assms!$F$37=3,LXtables!GI27,IF(Assms!$F$37=4,LXtables!GV27,IF(Assms!$F$37=5,LXtables!HI27,LXtables!HV27)))))</f>
        <v>0.04</v>
      </c>
      <c r="BB27" s="62">
        <f>IF(Assms!$F$37=1,LXtables!FJ27,IF(Assms!$F$37=2,LXtables!FW27,IF(Assms!$F$37=3,LXtables!GJ27,IF(Assms!$F$37=4,LXtables!GW27,IF(Assms!$F$37=5,LXtables!HJ27,LXtables!HW27)))))</f>
        <v>0.04</v>
      </c>
      <c r="BC27" s="62">
        <f>IF(Assms!$F$37=1,LXtables!FK27,IF(Assms!$F$37=2,LXtables!FX27,IF(Assms!$F$37=3,LXtables!GK27,IF(Assms!$F$37=4,LXtables!GX27,IF(Assms!$F$37=5,LXtables!HK27,LXtables!HX27)))))</f>
        <v>0.05</v>
      </c>
      <c r="BD27" s="62">
        <f>IF(Assms!$F$37=1,LXtables!FL27,IF(Assms!$F$37=2,LXtables!FY27,IF(Assms!$F$37=3,LXtables!GL27,IF(Assms!$F$37=4,LXtables!GY27,IF(Assms!$F$37=5,LXtables!HL27,LXtables!HY27)))))</f>
        <v>0.05</v>
      </c>
      <c r="BE27" s="62">
        <f>IF(Assms!$F$37=1,LXtables!FM27,IF(Assms!$F$37=2,LXtables!FZ27,IF(Assms!$F$37=3,LXtables!GM27,IF(Assms!$F$37=4,LXtables!GZ27,IF(Assms!$F$37=5,LXtables!HM27,LXtables!HZ27)))))</f>
        <v>0.04</v>
      </c>
      <c r="BF27" s="62">
        <f>IF(Assms!$F$37=1,LXtables!FN27,IF(Assms!$F$37=2,LXtables!GA27,IF(Assms!$F$37=3,LXtables!GN27,IF(Assms!$F$37=4,LXtables!HA27,IF(Assms!$F$37=5,LXtables!HN27,LXtables!IA27)))))</f>
        <v>0.04</v>
      </c>
      <c r="BG27" s="62">
        <f>IF(Assms!$F$37=1,LXtables!FO27,IF(Assms!$F$37=2,LXtables!GB27,IF(Assms!$F$37=3,LXtables!GO27,IF(Assms!$F$37=4,LXtables!HB27,IF(Assms!$F$37=5,LXtables!HO27,LXtables!IB27)))))</f>
        <v>0.05</v>
      </c>
      <c r="BH27">
        <v>10</v>
      </c>
      <c r="BI27" s="62">
        <f>IF(Assms!$F$37=1,LXtables!IE27,IF(Assms!$F$37=2,LXtables!IR27,IF(Assms!$F$37=3,LXtables!JE27,IF(Assms!$F$37=4,LXtables!JR27,IF(Assms!$F$37=5,LXtables!KE27,LXtables!KR27)))))</f>
        <v>7.0000000000000007E-2</v>
      </c>
      <c r="BJ27" s="62">
        <f>IF(Assms!$F$37=1,LXtables!IF27,IF(Assms!$F$37=2,LXtables!IS27,IF(Assms!$F$37=3,LXtables!JF27,IF(Assms!$F$37=4,LXtables!JS27,IF(Assms!$F$37=5,LXtables!KF27,LXtables!KS27)))))</f>
        <v>0.06</v>
      </c>
      <c r="BK27" s="62">
        <f>IF(Assms!$F$37=1,LXtables!IG27,IF(Assms!$F$37=2,LXtables!IT27,IF(Assms!$F$37=3,LXtables!JG27,IF(Assms!$F$37=4,LXtables!JT27,IF(Assms!$F$37=5,LXtables!KG27,LXtables!KT27)))))</f>
        <v>0.05</v>
      </c>
      <c r="BL27" s="62">
        <f>IF(Assms!$F$37=1,LXtables!IH27,IF(Assms!$F$37=2,LXtables!IU27,IF(Assms!$F$37=3,LXtables!JH27,IF(Assms!$F$37=4,LXtables!JU27,IF(Assms!$F$37=5,LXtables!KH27,LXtables!KU27)))))</f>
        <v>0.04</v>
      </c>
      <c r="BM27" s="62">
        <f>IF(Assms!$F$37=1,LXtables!II27,IF(Assms!$F$37=2,LXtables!IV27,IF(Assms!$F$37=3,LXtables!JI27,IF(Assms!$F$37=4,LXtables!JV27,IF(Assms!$F$37=5,LXtables!KI27,LXtables!KV27)))))</f>
        <v>0.04</v>
      </c>
      <c r="BN27" s="62">
        <f>IF(Assms!$F$37=1,LXtables!IJ27,IF(Assms!$F$37=2,LXtables!IW27,IF(Assms!$F$37=3,LXtables!JJ27,IF(Assms!$F$37=4,LXtables!JW27,IF(Assms!$F$37=5,LXtables!KJ27,LXtables!KW27)))))</f>
        <v>0.04</v>
      </c>
      <c r="BO27" s="62">
        <f>IF(Assms!$F$37=1,LXtables!IK27,IF(Assms!$F$37=2,LXtables!IX27,IF(Assms!$F$37=3,LXtables!JK27,IF(Assms!$F$37=4,LXtables!JX27,IF(Assms!$F$37=5,LXtables!KK27,LXtables!KX27)))))</f>
        <v>0.04</v>
      </c>
      <c r="BP27" s="62">
        <f>IF(Assms!$F$37=1,LXtables!IL27,IF(Assms!$F$37=2,LXtables!IY27,IF(Assms!$F$37=3,LXtables!JL27,IF(Assms!$F$37=4,LXtables!JY27,IF(Assms!$F$37=5,LXtables!KL27,LXtables!KY27)))))</f>
        <v>7.0000000000000007E-2</v>
      </c>
      <c r="BQ27" s="62">
        <f>IF(Assms!$F$37=1,LXtables!IM27,IF(Assms!$F$37=2,LXtables!IZ27,IF(Assms!$F$37=3,LXtables!JM27,IF(Assms!$F$37=4,LXtables!JZ27,IF(Assms!$F$37=5,LXtables!KM27,LXtables!KZ27)))))</f>
        <v>7.0000000000000007E-2</v>
      </c>
      <c r="BR27" s="62">
        <f>IF(Assms!$F$37=1,LXtables!IN27,IF(Assms!$F$37=2,LXtables!JA27,IF(Assms!$F$37=3,LXtables!JN27,IF(Assms!$F$37=4,LXtables!KA27,IF(Assms!$F$37=5,LXtables!KN27,LXtables!LA27)))))</f>
        <v>0.05</v>
      </c>
      <c r="BS27" s="62">
        <f>IF(Assms!$F$37=1,LXtables!IO27,IF(Assms!$F$37=2,LXtables!JB27,IF(Assms!$F$37=3,LXtables!JO27,IF(Assms!$F$37=4,LXtables!KB27,IF(Assms!$F$37=5,LXtables!KO27,LXtables!LB27)))))</f>
        <v>0.05</v>
      </c>
      <c r="BT27" s="62">
        <f>IF(Assms!$F$37=1,LXtables!IP27,IF(Assms!$F$37=2,LXtables!JC27,IF(Assms!$F$37=3,LXtables!JP27,IF(Assms!$F$37=4,LXtables!KC27,IF(Assms!$F$37=5,LXtables!KP27,LXtables!LC27)))))</f>
        <v>0.06</v>
      </c>
    </row>
    <row r="28" spans="1:72">
      <c r="A28" s="201">
        <f t="shared" si="0"/>
        <v>25</v>
      </c>
      <c r="E28" s="62">
        <f>IF(Assms!$C$33&lt;20,$I85,IF(Assms!$C$33&gt;75,$T85,HLOOKUP(Assms!$C$33,$I$60:$T$87,$H85+1)))</f>
        <v>0.03</v>
      </c>
      <c r="F28" s="62">
        <f>IF(Assms!$C$33&lt;20,$I114,IF(Assms!$C$33&gt;75,$T114,HLOOKUP(Assms!$C$33,$I$89:$T$119,$H114+1)))</f>
        <v>0.02</v>
      </c>
      <c r="G28" s="62">
        <f>HLOOKUP(Assms!$C$34,$A$3:$F$41,A28+1)</f>
        <v>0.03</v>
      </c>
      <c r="H28" s="201">
        <v>11</v>
      </c>
      <c r="I28" s="62">
        <f>IF(Assms!$C$36=1,V28,IF(Assms!$C$36=2,AI28,IF(Assms!$C$36=3,AV28,BI28)))</f>
        <v>0.04</v>
      </c>
      <c r="J28" s="62">
        <f>IF(Assms!$C$36=1,W28,IF(Assms!$C$36=2,AJ28,IF(Assms!$C$36=3,AW28,BJ28)))</f>
        <v>0.04</v>
      </c>
      <c r="K28" s="62">
        <f>IF(Assms!$C$36=1,X28,IF(Assms!$C$36=2,AK28,IF(Assms!$C$36=3,AX28,BK28)))</f>
        <v>0.03</v>
      </c>
      <c r="L28" s="62">
        <f>IF(Assms!$C$36=1,Y28,IF(Assms!$C$36=2,AL28,IF(Assms!$C$36=3,AY28,BL28)))</f>
        <v>0.03</v>
      </c>
      <c r="M28" s="62">
        <f>IF(Assms!$C$36=1,Z28,IF(Assms!$C$36=2,AM28,IF(Assms!$C$36=3,AZ28,BM28)))</f>
        <v>0.03</v>
      </c>
      <c r="N28" s="62">
        <f>IF(Assms!$C$36=1,AA28,IF(Assms!$C$36=2,AN28,IF(Assms!$C$36=3,BA28,BN28)))</f>
        <v>0.03</v>
      </c>
      <c r="O28" s="62">
        <f>IF(Assms!$C$36=1,AB28,IF(Assms!$C$36=2,AO28,IF(Assms!$C$36=3,BB28,BO28)))</f>
        <v>0.03</v>
      </c>
      <c r="P28" s="62">
        <f>IF(Assms!$C$36=1,AC28,IF(Assms!$C$36=2,AP28,IF(Assms!$C$36=3,BC28,BP28)))</f>
        <v>0.03</v>
      </c>
      <c r="Q28" s="62">
        <f>IF(Assms!$C$36=1,AD28,IF(Assms!$C$36=2,AQ28,IF(Assms!$C$36=3,BD28,BQ28)))</f>
        <v>0.03</v>
      </c>
      <c r="R28" s="62">
        <f>IF(Assms!$C$36=1,AE28,IF(Assms!$C$36=2,AR28,IF(Assms!$C$36=3,BE28,BR28)))</f>
        <v>0.03</v>
      </c>
      <c r="S28" s="62">
        <f>IF(Assms!$C$36=1,AF28,IF(Assms!$C$36=2,AS28,IF(Assms!$C$36=3,BF28,BS28)))</f>
        <v>0.03</v>
      </c>
      <c r="T28" s="62">
        <f>IF(Assms!$C$36=1,AG28,IF(Assms!$C$36=2,AT28,IF(Assms!$C$36=3,BG28,BT28)))</f>
        <v>0.04</v>
      </c>
      <c r="U28" s="201">
        <v>11</v>
      </c>
      <c r="V28" s="62">
        <f>IF(Assms!$F$37=1,LXtables!B28,IF(Assms!$F$37=2,LXtables!O28,IF(Assms!$F$37=3,LXtables!AB28,IF(Assms!$F$37=4,LXtables!AO28,IF(Assms!$F$37=5,LXtables!BB28,LXtables!BO28)))))</f>
        <v>0.04</v>
      </c>
      <c r="W28" s="62">
        <f>IF(Assms!$F$37=1,LXtables!C28,IF(Assms!$F$37=2,LXtables!P28,IF(Assms!$F$37=3,LXtables!AC28,IF(Assms!$F$37=4,LXtables!AP28,IF(Assms!$F$37=5,LXtables!BC28,LXtables!BP28)))))</f>
        <v>0.04</v>
      </c>
      <c r="X28" s="62">
        <f>IF(Assms!$F$37=1,LXtables!D28,IF(Assms!$F$37=2,LXtables!Q28,IF(Assms!$F$37=3,LXtables!AD28,IF(Assms!$F$37=4,LXtables!AQ28,IF(Assms!$F$37=5,LXtables!BD28,LXtables!BQ28)))))</f>
        <v>0.03</v>
      </c>
      <c r="Y28" s="62">
        <f>IF(Assms!$F$37=1,LXtables!E28,IF(Assms!$F$37=2,LXtables!R28,IF(Assms!$F$37=3,LXtables!AE28,IF(Assms!$F$37=4,LXtables!AR28,IF(Assms!$F$37=5,LXtables!BE28,LXtables!BR28)))))</f>
        <v>0.03</v>
      </c>
      <c r="Z28" s="62">
        <f>IF(Assms!$F$37=1,LXtables!F28,IF(Assms!$F$37=2,LXtables!S28,IF(Assms!$F$37=3,LXtables!AF28,IF(Assms!$F$37=4,LXtables!AS28,IF(Assms!$F$37=5,LXtables!BF28,LXtables!BS28)))))</f>
        <v>0.03</v>
      </c>
      <c r="AA28" s="62">
        <f>IF(Assms!$F$37=1,LXtables!G28,IF(Assms!$F$37=2,LXtables!T28,IF(Assms!$F$37=3,LXtables!AG28,IF(Assms!$F$37=4,LXtables!AT28,IF(Assms!$F$37=5,LXtables!BG28,LXtables!BT28)))))</f>
        <v>0.03</v>
      </c>
      <c r="AB28" s="62">
        <f>IF(Assms!$F$37=1,LXtables!H28,IF(Assms!$F$37=2,LXtables!U28,IF(Assms!$F$37=3,LXtables!AH28,IF(Assms!$F$37=4,LXtables!AU28,IF(Assms!$F$37=5,LXtables!BH28,LXtables!BU28)))))</f>
        <v>0.03</v>
      </c>
      <c r="AC28" s="62">
        <f>IF(Assms!$F$37=1,LXtables!I28,IF(Assms!$F$37=2,LXtables!V28,IF(Assms!$F$37=3,LXtables!AI28,IF(Assms!$F$37=4,LXtables!AV28,IF(Assms!$F$37=5,LXtables!BI28,LXtables!BV28)))))</f>
        <v>0.03</v>
      </c>
      <c r="AD28" s="62">
        <f>IF(Assms!$F$37=1,LXtables!J28,IF(Assms!$F$37=2,LXtables!W28,IF(Assms!$F$37=3,LXtables!AJ28,IF(Assms!$F$37=4,LXtables!AW28,IF(Assms!$F$37=5,LXtables!BJ28,LXtables!BW28)))))</f>
        <v>0.03</v>
      </c>
      <c r="AE28" s="62">
        <f>IF(Assms!$F$37=1,LXtables!K28,IF(Assms!$F$37=2,LXtables!X28,IF(Assms!$F$37=3,LXtables!AK28,IF(Assms!$F$37=4,LXtables!AX28,IF(Assms!$F$37=5,LXtables!BK28,LXtables!BX28)))))</f>
        <v>0.03</v>
      </c>
      <c r="AF28" s="62">
        <f>IF(Assms!$F$37=1,LXtables!L28,IF(Assms!$F$37=2,LXtables!Y28,IF(Assms!$F$37=3,LXtables!AL28,IF(Assms!$F$37=4,LXtables!AY28,IF(Assms!$F$37=5,LXtables!BL28,LXtables!BY28)))))</f>
        <v>0.03</v>
      </c>
      <c r="AG28" s="62">
        <f>IF(Assms!$F$37=1,LXtables!M28,IF(Assms!$F$37=2,LXtables!Z28,IF(Assms!$F$37=3,LXtables!AM28,IF(Assms!$F$37=4,LXtables!AZ28,IF(Assms!$F$37=5,LXtables!BM28,LXtables!BZ28)))))</f>
        <v>0.04</v>
      </c>
      <c r="AH28">
        <v>11</v>
      </c>
      <c r="AI28" s="62">
        <f>IF(Assms!$F$37=1,LXtables!CC28,IF(Assms!$F$37=2,LXtables!CP28,IF(Assms!$F$37=3,LXtables!DC28,IF(Assms!$F$37=4,LXtables!DP28,IF(Assms!$F$37=5,LXtables!EC28,LXtables!EP28)))))</f>
        <v>0.05</v>
      </c>
      <c r="AJ28" s="62">
        <f>IF(Assms!$F$37=1,LXtables!CD28,IF(Assms!$F$37=2,LXtables!CQ28,IF(Assms!$F$37=3,LXtables!DD28,IF(Assms!$F$37=4,LXtables!DQ28,IF(Assms!$F$37=5,LXtables!ED28,LXtables!EQ28)))))</f>
        <v>0.04</v>
      </c>
      <c r="AK28" s="62">
        <f>IF(Assms!$F$37=1,LXtables!CE28,IF(Assms!$F$37=2,LXtables!CR28,IF(Assms!$F$37=3,LXtables!DE28,IF(Assms!$F$37=4,LXtables!DR28,IF(Assms!$F$37=5,LXtables!EE28,LXtables!ER28)))))</f>
        <v>0.04</v>
      </c>
      <c r="AL28" s="62">
        <f>IF(Assms!$F$37=1,LXtables!CF28,IF(Assms!$F$37=2,LXtables!CS28,IF(Assms!$F$37=3,LXtables!DF28,IF(Assms!$F$37=4,LXtables!DS28,IF(Assms!$F$37=5,LXtables!EF28,LXtables!ES28)))))</f>
        <v>0.03</v>
      </c>
      <c r="AM28" s="62">
        <f>IF(Assms!$F$37=1,LXtables!CG28,IF(Assms!$F$37=2,LXtables!CT28,IF(Assms!$F$37=3,LXtables!DG28,IF(Assms!$F$37=4,LXtables!DT28,IF(Assms!$F$37=5,LXtables!EG28,LXtables!ET28)))))</f>
        <v>0.03</v>
      </c>
      <c r="AN28" s="62">
        <f>IF(Assms!$F$37=1,LXtables!CH28,IF(Assms!$F$37=2,LXtables!CU28,IF(Assms!$F$37=3,LXtables!DH28,IF(Assms!$F$37=4,LXtables!DU28,IF(Assms!$F$37=5,LXtables!EH28,LXtables!EU28)))))</f>
        <v>0.03</v>
      </c>
      <c r="AO28" s="62">
        <f>IF(Assms!$F$37=1,LXtables!CI28,IF(Assms!$F$37=2,LXtables!CV28,IF(Assms!$F$37=3,LXtables!DI28,IF(Assms!$F$37=4,LXtables!DV28,IF(Assms!$F$37=5,LXtables!EI28,LXtables!EV28)))))</f>
        <v>0.03</v>
      </c>
      <c r="AP28" s="62">
        <f>IF(Assms!$F$37=1,LXtables!CJ28,IF(Assms!$F$37=2,LXtables!CW28,IF(Assms!$F$37=3,LXtables!DJ28,IF(Assms!$F$37=4,LXtables!DW28,IF(Assms!$F$37=5,LXtables!EJ28,LXtables!EW28)))))</f>
        <v>0.03</v>
      </c>
      <c r="AQ28" s="62">
        <f>IF(Assms!$F$37=1,LXtables!CK28,IF(Assms!$F$37=2,LXtables!CX28,IF(Assms!$F$37=3,LXtables!DK28,IF(Assms!$F$37=4,LXtables!DX28,IF(Assms!$F$37=5,LXtables!EK28,LXtables!EX28)))))</f>
        <v>0.03</v>
      </c>
      <c r="AR28" s="62">
        <f>IF(Assms!$F$37=1,LXtables!CL28,IF(Assms!$F$37=2,LXtables!CY28,IF(Assms!$F$37=3,LXtables!DL28,IF(Assms!$F$37=4,LXtables!DY28,IF(Assms!$F$37=5,LXtables!EL28,LXtables!EY28)))))</f>
        <v>0.03</v>
      </c>
      <c r="AS28" s="62">
        <f>IF(Assms!$F$37=1,LXtables!CM28,IF(Assms!$F$37=2,LXtables!CZ28,IF(Assms!$F$37=3,LXtables!DM28,IF(Assms!$F$37=4,LXtables!DZ28,IF(Assms!$F$37=5,LXtables!EM28,LXtables!EZ28)))))</f>
        <v>0.04</v>
      </c>
      <c r="AT28" s="62">
        <f>IF(Assms!$F$37=1,LXtables!CN28,IF(Assms!$F$37=2,LXtables!DA28,IF(Assms!$F$37=3,LXtables!DN28,IF(Assms!$F$37=4,LXtables!EA28,IF(Assms!$F$37=5,LXtables!EN28,LXtables!FA28)))))</f>
        <v>0.04</v>
      </c>
      <c r="AU28">
        <v>11</v>
      </c>
      <c r="AV28" s="62">
        <f>IF(Assms!$F$37=1,LXtables!FD28,IF(Assms!$F$37=2,LXtables!FQ28,IF(Assms!$F$37=3,LXtables!GD28,IF(Assms!$F$37=4,LXtables!GQ28,IF(Assms!$F$37=5,LXtables!HD28,LXtables!HQ28)))))</f>
        <v>0.06</v>
      </c>
      <c r="AW28" s="62">
        <f>IF(Assms!$F$37=1,LXtables!FE28,IF(Assms!$F$37=2,LXtables!FR28,IF(Assms!$F$37=3,LXtables!GE28,IF(Assms!$F$37=4,LXtables!GR28,IF(Assms!$F$37=5,LXtables!HE28,LXtables!HR28)))))</f>
        <v>0.05</v>
      </c>
      <c r="AX28" s="62">
        <f>IF(Assms!$F$37=1,LXtables!FF28,IF(Assms!$F$37=2,LXtables!FS28,IF(Assms!$F$37=3,LXtables!GF28,IF(Assms!$F$37=4,LXtables!GS28,IF(Assms!$F$37=5,LXtables!HF28,LXtables!HS28)))))</f>
        <v>0.04</v>
      </c>
      <c r="AY28" s="62">
        <f>IF(Assms!$F$37=1,LXtables!FG28,IF(Assms!$F$37=2,LXtables!FT28,IF(Assms!$F$37=3,LXtables!GG28,IF(Assms!$F$37=4,LXtables!GT28,IF(Assms!$F$37=5,LXtables!HG28,LXtables!HT28)))))</f>
        <v>0.04</v>
      </c>
      <c r="AZ28" s="62">
        <f>IF(Assms!$F$37=1,LXtables!FH28,IF(Assms!$F$37=2,LXtables!FU28,IF(Assms!$F$37=3,LXtables!GH28,IF(Assms!$F$37=4,LXtables!GU28,IF(Assms!$F$37=5,LXtables!HH28,LXtables!HU28)))))</f>
        <v>0.04</v>
      </c>
      <c r="BA28" s="62">
        <f>IF(Assms!$F$37=1,LXtables!FI28,IF(Assms!$F$37=2,LXtables!FV28,IF(Assms!$F$37=3,LXtables!GI28,IF(Assms!$F$37=4,LXtables!GV28,IF(Assms!$F$37=5,LXtables!HI28,LXtables!HV28)))))</f>
        <v>0.04</v>
      </c>
      <c r="BB28" s="62">
        <f>IF(Assms!$F$37=1,LXtables!FJ28,IF(Assms!$F$37=2,LXtables!FW28,IF(Assms!$F$37=3,LXtables!GJ28,IF(Assms!$F$37=4,LXtables!GW28,IF(Assms!$F$37=5,LXtables!HJ28,LXtables!HW28)))))</f>
        <v>0.04</v>
      </c>
      <c r="BC28" s="62">
        <f>IF(Assms!$F$37=1,LXtables!FK28,IF(Assms!$F$37=2,LXtables!FX28,IF(Assms!$F$37=3,LXtables!GK28,IF(Assms!$F$37=4,LXtables!GX28,IF(Assms!$F$37=5,LXtables!HK28,LXtables!HX28)))))</f>
        <v>0.04</v>
      </c>
      <c r="BD28" s="62">
        <f>IF(Assms!$F$37=1,LXtables!FL28,IF(Assms!$F$37=2,LXtables!FY28,IF(Assms!$F$37=3,LXtables!GL28,IF(Assms!$F$37=4,LXtables!GY28,IF(Assms!$F$37=5,LXtables!HL28,LXtables!HY28)))))</f>
        <v>0.04</v>
      </c>
      <c r="BE28" s="62">
        <f>IF(Assms!$F$37=1,LXtables!FM28,IF(Assms!$F$37=2,LXtables!FZ28,IF(Assms!$F$37=3,LXtables!GM28,IF(Assms!$F$37=4,LXtables!GZ28,IF(Assms!$F$37=5,LXtables!HM28,LXtables!HZ28)))))</f>
        <v>0.04</v>
      </c>
      <c r="BF28" s="62">
        <f>IF(Assms!$F$37=1,LXtables!FN28,IF(Assms!$F$37=2,LXtables!GA28,IF(Assms!$F$37=3,LXtables!GN28,IF(Assms!$F$37=4,LXtables!HA28,IF(Assms!$F$37=5,LXtables!HN28,LXtables!IA28)))))</f>
        <v>0.04</v>
      </c>
      <c r="BG28" s="62">
        <f>IF(Assms!$F$37=1,LXtables!FO28,IF(Assms!$F$37=2,LXtables!GB28,IF(Assms!$F$37=3,LXtables!GO28,IF(Assms!$F$37=4,LXtables!HB28,IF(Assms!$F$37=5,LXtables!HO28,LXtables!IB28)))))</f>
        <v>0.05</v>
      </c>
      <c r="BH28">
        <v>11</v>
      </c>
      <c r="BI28" s="62">
        <f>IF(Assms!$F$37=1,LXtables!IE28,IF(Assms!$F$37=2,LXtables!IR28,IF(Assms!$F$37=3,LXtables!JE28,IF(Assms!$F$37=4,LXtables!JR28,IF(Assms!$F$37=5,LXtables!KE28,LXtables!KR28)))))</f>
        <v>7.0000000000000007E-2</v>
      </c>
      <c r="BJ28" s="62">
        <f>IF(Assms!$F$37=1,LXtables!IF28,IF(Assms!$F$37=2,LXtables!IS28,IF(Assms!$F$37=3,LXtables!JF28,IF(Assms!$F$37=4,LXtables!JS28,IF(Assms!$F$37=5,LXtables!KF28,LXtables!KS28)))))</f>
        <v>0.06</v>
      </c>
      <c r="BK28" s="62">
        <f>IF(Assms!$F$37=1,LXtables!IG28,IF(Assms!$F$37=2,LXtables!IT28,IF(Assms!$F$37=3,LXtables!JG28,IF(Assms!$F$37=4,LXtables!JT28,IF(Assms!$F$37=5,LXtables!KG28,LXtables!KT28)))))</f>
        <v>0.05</v>
      </c>
      <c r="BL28" s="62">
        <f>IF(Assms!$F$37=1,LXtables!IH28,IF(Assms!$F$37=2,LXtables!IU28,IF(Assms!$F$37=3,LXtables!JH28,IF(Assms!$F$37=4,LXtables!JU28,IF(Assms!$F$37=5,LXtables!KH28,LXtables!KU28)))))</f>
        <v>0.04</v>
      </c>
      <c r="BM28" s="62">
        <f>IF(Assms!$F$37=1,LXtables!II28,IF(Assms!$F$37=2,LXtables!IV28,IF(Assms!$F$37=3,LXtables!JI28,IF(Assms!$F$37=4,LXtables!JV28,IF(Assms!$F$37=5,LXtables!KI28,LXtables!KV28)))))</f>
        <v>0.04</v>
      </c>
      <c r="BN28" s="62">
        <f>IF(Assms!$F$37=1,LXtables!IJ28,IF(Assms!$F$37=2,LXtables!IW28,IF(Assms!$F$37=3,LXtables!JJ28,IF(Assms!$F$37=4,LXtables!JW28,IF(Assms!$F$37=5,LXtables!KJ28,LXtables!KW28)))))</f>
        <v>0.04</v>
      </c>
      <c r="BO28" s="62">
        <f>IF(Assms!$F$37=1,LXtables!IK28,IF(Assms!$F$37=2,LXtables!IX28,IF(Assms!$F$37=3,LXtables!JK28,IF(Assms!$F$37=4,LXtables!JX28,IF(Assms!$F$37=5,LXtables!KK28,LXtables!KX28)))))</f>
        <v>0.04</v>
      </c>
      <c r="BP28" s="62">
        <f>IF(Assms!$F$37=1,LXtables!IL28,IF(Assms!$F$37=2,LXtables!IY28,IF(Assms!$F$37=3,LXtables!JL28,IF(Assms!$F$37=4,LXtables!JY28,IF(Assms!$F$37=5,LXtables!KL28,LXtables!KY28)))))</f>
        <v>0.05</v>
      </c>
      <c r="BQ28" s="62">
        <f>IF(Assms!$F$37=1,LXtables!IM28,IF(Assms!$F$37=2,LXtables!IZ28,IF(Assms!$F$37=3,LXtables!JM28,IF(Assms!$F$37=4,LXtables!JZ28,IF(Assms!$F$37=5,LXtables!KM28,LXtables!KZ28)))))</f>
        <v>0.05</v>
      </c>
      <c r="BR28" s="62">
        <f>IF(Assms!$F$37=1,LXtables!IN28,IF(Assms!$F$37=2,LXtables!JA28,IF(Assms!$F$37=3,LXtables!JN28,IF(Assms!$F$37=4,LXtables!KA28,IF(Assms!$F$37=5,LXtables!KN28,LXtables!LA28)))))</f>
        <v>0.05</v>
      </c>
      <c r="BS28" s="62">
        <f>IF(Assms!$F$37=1,LXtables!IO28,IF(Assms!$F$37=2,LXtables!JB28,IF(Assms!$F$37=3,LXtables!JO28,IF(Assms!$F$37=4,LXtables!KB28,IF(Assms!$F$37=5,LXtables!KO28,LXtables!LB28)))))</f>
        <v>0.05</v>
      </c>
      <c r="BT28" s="62">
        <f>IF(Assms!$F$37=1,LXtables!IP28,IF(Assms!$F$37=2,LXtables!JC28,IF(Assms!$F$37=3,LXtables!JP28,IF(Assms!$F$37=4,LXtables!KC28,IF(Assms!$F$37=5,LXtables!KP28,LXtables!LC28)))))</f>
        <v>0.06</v>
      </c>
    </row>
    <row r="29" spans="1:72">
      <c r="A29" s="201">
        <f t="shared" si="0"/>
        <v>26</v>
      </c>
      <c r="E29" s="62">
        <f>IF(Assms!$C$33&lt;20,$I86,IF(Assms!$C$33&gt;75,$T86,HLOOKUP(Assms!$C$33,$I$60:$T$87,$H86+1)))</f>
        <v>0.03</v>
      </c>
      <c r="F29" s="62">
        <f>IF(Assms!$C$33&lt;20,$I115,IF(Assms!$C$33&gt;75,$T115,HLOOKUP(Assms!$C$33,$I$89:$T$119,$H115+1)))</f>
        <v>0.02</v>
      </c>
      <c r="G29" s="62">
        <f>HLOOKUP(Assms!$C$34,$A$3:$F$41,A29+1)</f>
        <v>0.03</v>
      </c>
      <c r="H29" s="201">
        <v>12</v>
      </c>
      <c r="I29" s="62">
        <f>IF(Assms!$C$36=1,V29,IF(Assms!$C$36=2,AI29,IF(Assms!$C$36=3,AV29,BI29)))</f>
        <v>0.05</v>
      </c>
      <c r="J29" s="62">
        <f>IF(Assms!$C$36=1,W29,IF(Assms!$C$36=2,AJ29,IF(Assms!$C$36=3,AW29,BJ29)))</f>
        <v>0.04</v>
      </c>
      <c r="K29" s="62">
        <f>IF(Assms!$C$36=1,X29,IF(Assms!$C$36=2,AK29,IF(Assms!$C$36=3,AX29,BK29)))</f>
        <v>0.03</v>
      </c>
      <c r="L29" s="62">
        <f>IF(Assms!$C$36=1,Y29,IF(Assms!$C$36=2,AL29,IF(Assms!$C$36=3,AY29,BL29)))</f>
        <v>0.03</v>
      </c>
      <c r="M29" s="62">
        <f>IF(Assms!$C$36=1,Z29,IF(Assms!$C$36=2,AM29,IF(Assms!$C$36=3,AZ29,BM29)))</f>
        <v>0.03</v>
      </c>
      <c r="N29" s="62">
        <f>IF(Assms!$C$36=1,AA29,IF(Assms!$C$36=2,AN29,IF(Assms!$C$36=3,BA29,BN29)))</f>
        <v>0.03</v>
      </c>
      <c r="O29" s="62">
        <f>IF(Assms!$C$36=1,AB29,IF(Assms!$C$36=2,AO29,IF(Assms!$C$36=3,BB29,BO29)))</f>
        <v>0.03</v>
      </c>
      <c r="P29" s="62">
        <f>IF(Assms!$C$36=1,AC29,IF(Assms!$C$36=2,AP29,IF(Assms!$C$36=3,BC29,BP29)))</f>
        <v>0.03</v>
      </c>
      <c r="Q29" s="62">
        <f>IF(Assms!$C$36=1,AD29,IF(Assms!$C$36=2,AQ29,IF(Assms!$C$36=3,BD29,BQ29)))</f>
        <v>0.03</v>
      </c>
      <c r="R29" s="62">
        <f>IF(Assms!$C$36=1,AE29,IF(Assms!$C$36=2,AR29,IF(Assms!$C$36=3,BE29,BR29)))</f>
        <v>0.03</v>
      </c>
      <c r="S29" s="62">
        <f>IF(Assms!$C$36=1,AF29,IF(Assms!$C$36=2,AS29,IF(Assms!$C$36=3,BF29,BS29)))</f>
        <v>0.04</v>
      </c>
      <c r="T29" s="62">
        <f>IF(Assms!$C$36=1,AG29,IF(Assms!$C$36=2,AT29,IF(Assms!$C$36=3,BG29,BT29)))</f>
        <v>0.04</v>
      </c>
      <c r="U29" s="201">
        <v>12</v>
      </c>
      <c r="V29" s="62">
        <f>IF(Assms!$F$37=1,LXtables!B29,IF(Assms!$F$37=2,LXtables!O29,IF(Assms!$F$37=3,LXtables!AB29,IF(Assms!$F$37=4,LXtables!AO29,IF(Assms!$F$37=5,LXtables!BB29,LXtables!BO29)))))</f>
        <v>0.05</v>
      </c>
      <c r="W29" s="62">
        <f>IF(Assms!$F$37=1,LXtables!C29,IF(Assms!$F$37=2,LXtables!P29,IF(Assms!$F$37=3,LXtables!AC29,IF(Assms!$F$37=4,LXtables!AP29,IF(Assms!$F$37=5,LXtables!BC29,LXtables!BP29)))))</f>
        <v>0.04</v>
      </c>
      <c r="X29" s="62">
        <f>IF(Assms!$F$37=1,LXtables!D29,IF(Assms!$F$37=2,LXtables!Q29,IF(Assms!$F$37=3,LXtables!AD29,IF(Assms!$F$37=4,LXtables!AQ29,IF(Assms!$F$37=5,LXtables!BD29,LXtables!BQ29)))))</f>
        <v>0.03</v>
      </c>
      <c r="Y29" s="62">
        <f>IF(Assms!$F$37=1,LXtables!E29,IF(Assms!$F$37=2,LXtables!R29,IF(Assms!$F$37=3,LXtables!AE29,IF(Assms!$F$37=4,LXtables!AR29,IF(Assms!$F$37=5,LXtables!BE29,LXtables!BR29)))))</f>
        <v>0.03</v>
      </c>
      <c r="Z29" s="62">
        <f>IF(Assms!$F$37=1,LXtables!F29,IF(Assms!$F$37=2,LXtables!S29,IF(Assms!$F$37=3,LXtables!AF29,IF(Assms!$F$37=4,LXtables!AS29,IF(Assms!$F$37=5,LXtables!BF29,LXtables!BS29)))))</f>
        <v>0.03</v>
      </c>
      <c r="AA29" s="62">
        <f>IF(Assms!$F$37=1,LXtables!G29,IF(Assms!$F$37=2,LXtables!T29,IF(Assms!$F$37=3,LXtables!AG29,IF(Assms!$F$37=4,LXtables!AT29,IF(Assms!$F$37=5,LXtables!BG29,LXtables!BT29)))))</f>
        <v>0.03</v>
      </c>
      <c r="AB29" s="62">
        <f>IF(Assms!$F$37=1,LXtables!H29,IF(Assms!$F$37=2,LXtables!U29,IF(Assms!$F$37=3,LXtables!AH29,IF(Assms!$F$37=4,LXtables!AU29,IF(Assms!$F$37=5,LXtables!BH29,LXtables!BU29)))))</f>
        <v>0.03</v>
      </c>
      <c r="AC29" s="62">
        <f>IF(Assms!$F$37=1,LXtables!I29,IF(Assms!$F$37=2,LXtables!V29,IF(Assms!$F$37=3,LXtables!AI29,IF(Assms!$F$37=4,LXtables!AV29,IF(Assms!$F$37=5,LXtables!BI29,LXtables!BV29)))))</f>
        <v>0.03</v>
      </c>
      <c r="AD29" s="62">
        <f>IF(Assms!$F$37=1,LXtables!J29,IF(Assms!$F$37=2,LXtables!W29,IF(Assms!$F$37=3,LXtables!AJ29,IF(Assms!$F$37=4,LXtables!AW29,IF(Assms!$F$37=5,LXtables!BJ29,LXtables!BW29)))))</f>
        <v>0.03</v>
      </c>
      <c r="AE29" s="62">
        <f>IF(Assms!$F$37=1,LXtables!K29,IF(Assms!$F$37=2,LXtables!X29,IF(Assms!$F$37=3,LXtables!AK29,IF(Assms!$F$37=4,LXtables!AX29,IF(Assms!$F$37=5,LXtables!BK29,LXtables!BX29)))))</f>
        <v>0.03</v>
      </c>
      <c r="AF29" s="62">
        <f>IF(Assms!$F$37=1,LXtables!L29,IF(Assms!$F$37=2,LXtables!Y29,IF(Assms!$F$37=3,LXtables!AL29,IF(Assms!$F$37=4,LXtables!AY29,IF(Assms!$F$37=5,LXtables!BL29,LXtables!BY29)))))</f>
        <v>0.04</v>
      </c>
      <c r="AG29" s="62">
        <f>IF(Assms!$F$37=1,LXtables!M29,IF(Assms!$F$37=2,LXtables!Z29,IF(Assms!$F$37=3,LXtables!AM29,IF(Assms!$F$37=4,LXtables!AZ29,IF(Assms!$F$37=5,LXtables!BM29,LXtables!BZ29)))))</f>
        <v>0.04</v>
      </c>
      <c r="AH29">
        <v>12</v>
      </c>
      <c r="AI29" s="62">
        <f>IF(Assms!$F$37=1,LXtables!CC29,IF(Assms!$F$37=2,LXtables!CP29,IF(Assms!$F$37=3,LXtables!DC29,IF(Assms!$F$37=4,LXtables!DP29,IF(Assms!$F$37=5,LXtables!EC29,LXtables!EP29)))))</f>
        <v>0.05</v>
      </c>
      <c r="AJ29" s="62">
        <f>IF(Assms!$F$37=1,LXtables!CD29,IF(Assms!$F$37=2,LXtables!CQ29,IF(Assms!$F$37=3,LXtables!DD29,IF(Assms!$F$37=4,LXtables!DQ29,IF(Assms!$F$37=5,LXtables!ED29,LXtables!EQ29)))))</f>
        <v>0.05</v>
      </c>
      <c r="AK29" s="62">
        <f>IF(Assms!$F$37=1,LXtables!CE29,IF(Assms!$F$37=2,LXtables!CR29,IF(Assms!$F$37=3,LXtables!DE29,IF(Assms!$F$37=4,LXtables!DR29,IF(Assms!$F$37=5,LXtables!EE29,LXtables!ER29)))))</f>
        <v>0.04</v>
      </c>
      <c r="AL29" s="62">
        <f>IF(Assms!$F$37=1,LXtables!CF29,IF(Assms!$F$37=2,LXtables!CS29,IF(Assms!$F$37=3,LXtables!DF29,IF(Assms!$F$37=4,LXtables!DS29,IF(Assms!$F$37=5,LXtables!EF29,LXtables!ES29)))))</f>
        <v>0.03</v>
      </c>
      <c r="AM29" s="62">
        <f>IF(Assms!$F$37=1,LXtables!CG29,IF(Assms!$F$37=2,LXtables!CT29,IF(Assms!$F$37=3,LXtables!DG29,IF(Assms!$F$37=4,LXtables!DT29,IF(Assms!$F$37=5,LXtables!EG29,LXtables!ET29)))))</f>
        <v>0.03</v>
      </c>
      <c r="AN29" s="62">
        <f>IF(Assms!$F$37=1,LXtables!CH29,IF(Assms!$F$37=2,LXtables!CU29,IF(Assms!$F$37=3,LXtables!DH29,IF(Assms!$F$37=4,LXtables!DU29,IF(Assms!$F$37=5,LXtables!EH29,LXtables!EU29)))))</f>
        <v>0.03</v>
      </c>
      <c r="AO29" s="62">
        <f>IF(Assms!$F$37=1,LXtables!CI29,IF(Assms!$F$37=2,LXtables!CV29,IF(Assms!$F$37=3,LXtables!DI29,IF(Assms!$F$37=4,LXtables!DV29,IF(Assms!$F$37=5,LXtables!EI29,LXtables!EV29)))))</f>
        <v>0.03</v>
      </c>
      <c r="AP29" s="62">
        <f>IF(Assms!$F$37=1,LXtables!CJ29,IF(Assms!$F$37=2,LXtables!CW29,IF(Assms!$F$37=3,LXtables!DJ29,IF(Assms!$F$37=4,LXtables!DW29,IF(Assms!$F$37=5,LXtables!EJ29,LXtables!EW29)))))</f>
        <v>0.03</v>
      </c>
      <c r="AQ29" s="62">
        <f>IF(Assms!$F$37=1,LXtables!CK29,IF(Assms!$F$37=2,LXtables!CX29,IF(Assms!$F$37=3,LXtables!DK29,IF(Assms!$F$37=4,LXtables!DX29,IF(Assms!$F$37=5,LXtables!EK29,LXtables!EX29)))))</f>
        <v>0.03</v>
      </c>
      <c r="AR29" s="62">
        <f>IF(Assms!$F$37=1,LXtables!CL29,IF(Assms!$F$37=2,LXtables!CY29,IF(Assms!$F$37=3,LXtables!DL29,IF(Assms!$F$37=4,LXtables!DY29,IF(Assms!$F$37=5,LXtables!EL29,LXtables!EY29)))))</f>
        <v>0.04</v>
      </c>
      <c r="AS29" s="62">
        <f>IF(Assms!$F$37=1,LXtables!CM29,IF(Assms!$F$37=2,LXtables!CZ29,IF(Assms!$F$37=3,LXtables!DM29,IF(Assms!$F$37=4,LXtables!DZ29,IF(Assms!$F$37=5,LXtables!EM29,LXtables!EZ29)))))</f>
        <v>0.04</v>
      </c>
      <c r="AT29" s="62">
        <f>IF(Assms!$F$37=1,LXtables!CN29,IF(Assms!$F$37=2,LXtables!DA29,IF(Assms!$F$37=3,LXtables!DN29,IF(Assms!$F$37=4,LXtables!EA29,IF(Assms!$F$37=5,LXtables!EN29,LXtables!FA29)))))</f>
        <v>0.05</v>
      </c>
      <c r="AU29">
        <v>12</v>
      </c>
      <c r="AV29" s="62">
        <f>IF(Assms!$F$37=1,LXtables!FD29,IF(Assms!$F$37=2,LXtables!FQ29,IF(Assms!$F$37=3,LXtables!GD29,IF(Assms!$F$37=4,LXtables!GQ29,IF(Assms!$F$37=5,LXtables!HD29,LXtables!HQ29)))))</f>
        <v>0.06</v>
      </c>
      <c r="AW29" s="62">
        <f>IF(Assms!$F$37=1,LXtables!FE29,IF(Assms!$F$37=2,LXtables!FR29,IF(Assms!$F$37=3,LXtables!GE29,IF(Assms!$F$37=4,LXtables!GR29,IF(Assms!$F$37=5,LXtables!HE29,LXtables!HR29)))))</f>
        <v>0.05</v>
      </c>
      <c r="AX29" s="62">
        <f>IF(Assms!$F$37=1,LXtables!FF29,IF(Assms!$F$37=2,LXtables!FS29,IF(Assms!$F$37=3,LXtables!GF29,IF(Assms!$F$37=4,LXtables!GS29,IF(Assms!$F$37=5,LXtables!HF29,LXtables!HS29)))))</f>
        <v>0.04</v>
      </c>
      <c r="AY29" s="62">
        <f>IF(Assms!$F$37=1,LXtables!FG29,IF(Assms!$F$37=2,LXtables!FT29,IF(Assms!$F$37=3,LXtables!GG29,IF(Assms!$F$37=4,LXtables!GT29,IF(Assms!$F$37=5,LXtables!HG29,LXtables!HT29)))))</f>
        <v>0.04</v>
      </c>
      <c r="AZ29" s="62">
        <f>IF(Assms!$F$37=1,LXtables!FH29,IF(Assms!$F$37=2,LXtables!FU29,IF(Assms!$F$37=3,LXtables!GH29,IF(Assms!$F$37=4,LXtables!GU29,IF(Assms!$F$37=5,LXtables!HH29,LXtables!HU29)))))</f>
        <v>0.04</v>
      </c>
      <c r="BA29" s="62">
        <f>IF(Assms!$F$37=1,LXtables!FI29,IF(Assms!$F$37=2,LXtables!FV29,IF(Assms!$F$37=3,LXtables!GI29,IF(Assms!$F$37=4,LXtables!GV29,IF(Assms!$F$37=5,LXtables!HI29,LXtables!HV29)))))</f>
        <v>0.04</v>
      </c>
      <c r="BB29" s="62">
        <f>IF(Assms!$F$37=1,LXtables!FJ29,IF(Assms!$F$37=2,LXtables!FW29,IF(Assms!$F$37=3,LXtables!GJ29,IF(Assms!$F$37=4,LXtables!GW29,IF(Assms!$F$37=5,LXtables!HJ29,LXtables!HW29)))))</f>
        <v>0.04</v>
      </c>
      <c r="BC29" s="62">
        <f>IF(Assms!$F$37=1,LXtables!FK29,IF(Assms!$F$37=2,LXtables!FX29,IF(Assms!$F$37=3,LXtables!GK29,IF(Assms!$F$37=4,LXtables!GX29,IF(Assms!$F$37=5,LXtables!HK29,LXtables!HX29)))))</f>
        <v>0.04</v>
      </c>
      <c r="BD29" s="62">
        <f>IF(Assms!$F$37=1,LXtables!FL29,IF(Assms!$F$37=2,LXtables!FY29,IF(Assms!$F$37=3,LXtables!GL29,IF(Assms!$F$37=4,LXtables!GY29,IF(Assms!$F$37=5,LXtables!HL29,LXtables!HY29)))))</f>
        <v>0.04</v>
      </c>
      <c r="BE29" s="62">
        <f>IF(Assms!$F$37=1,LXtables!FM29,IF(Assms!$F$37=2,LXtables!FZ29,IF(Assms!$F$37=3,LXtables!GM29,IF(Assms!$F$37=4,LXtables!GZ29,IF(Assms!$F$37=5,LXtables!HM29,LXtables!HZ29)))))</f>
        <v>0.04</v>
      </c>
      <c r="BF29" s="62">
        <f>IF(Assms!$F$37=1,LXtables!FN29,IF(Assms!$F$37=2,LXtables!GA29,IF(Assms!$F$37=3,LXtables!GN29,IF(Assms!$F$37=4,LXtables!HA29,IF(Assms!$F$37=5,LXtables!HN29,LXtables!IA29)))))</f>
        <v>0.05</v>
      </c>
      <c r="BG29" s="62">
        <f>IF(Assms!$F$37=1,LXtables!FO29,IF(Assms!$F$37=2,LXtables!GB29,IF(Assms!$F$37=3,LXtables!GO29,IF(Assms!$F$37=4,LXtables!HB29,IF(Assms!$F$37=5,LXtables!HO29,LXtables!IB29)))))</f>
        <v>0.05</v>
      </c>
      <c r="BH29">
        <v>12</v>
      </c>
      <c r="BI29" s="62">
        <f>IF(Assms!$F$37=1,LXtables!IE29,IF(Assms!$F$37=2,LXtables!IR29,IF(Assms!$F$37=3,LXtables!JE29,IF(Assms!$F$37=4,LXtables!JR29,IF(Assms!$F$37=5,LXtables!KE29,LXtables!KR29)))))</f>
        <v>7.0000000000000007E-2</v>
      </c>
      <c r="BJ29" s="62">
        <f>IF(Assms!$F$37=1,LXtables!IF29,IF(Assms!$F$37=2,LXtables!IS29,IF(Assms!$F$37=3,LXtables!JF29,IF(Assms!$F$37=4,LXtables!JS29,IF(Assms!$F$37=5,LXtables!KF29,LXtables!KS29)))))</f>
        <v>7.0000000000000007E-2</v>
      </c>
      <c r="BK29" s="62">
        <f>IF(Assms!$F$37=1,LXtables!IG29,IF(Assms!$F$37=2,LXtables!IT29,IF(Assms!$F$37=3,LXtables!JG29,IF(Assms!$F$37=4,LXtables!JT29,IF(Assms!$F$37=5,LXtables!KG29,LXtables!KT29)))))</f>
        <v>0.05</v>
      </c>
      <c r="BL29" s="62">
        <f>IF(Assms!$F$37=1,LXtables!IH29,IF(Assms!$F$37=2,LXtables!IU29,IF(Assms!$F$37=3,LXtables!JH29,IF(Assms!$F$37=4,LXtables!JU29,IF(Assms!$F$37=5,LXtables!KH29,LXtables!KU29)))))</f>
        <v>0.05</v>
      </c>
      <c r="BM29" s="62">
        <f>IF(Assms!$F$37=1,LXtables!II29,IF(Assms!$F$37=2,LXtables!IV29,IF(Assms!$F$37=3,LXtables!JI29,IF(Assms!$F$37=4,LXtables!JV29,IF(Assms!$F$37=5,LXtables!KI29,LXtables!KV29)))))</f>
        <v>0.04</v>
      </c>
      <c r="BN29" s="62">
        <f>IF(Assms!$F$37=1,LXtables!IJ29,IF(Assms!$F$37=2,LXtables!IW29,IF(Assms!$F$37=3,LXtables!JJ29,IF(Assms!$F$37=4,LXtables!JW29,IF(Assms!$F$37=5,LXtables!KJ29,LXtables!KW29)))))</f>
        <v>0.05</v>
      </c>
      <c r="BO29" s="62">
        <f>IF(Assms!$F$37=1,LXtables!IK29,IF(Assms!$F$37=2,LXtables!IX29,IF(Assms!$F$37=3,LXtables!JK29,IF(Assms!$F$37=4,LXtables!JX29,IF(Assms!$F$37=5,LXtables!KK29,LXtables!KX29)))))</f>
        <v>0.05</v>
      </c>
      <c r="BP29" s="62">
        <f>IF(Assms!$F$37=1,LXtables!IL29,IF(Assms!$F$37=2,LXtables!IY29,IF(Assms!$F$37=3,LXtables!JL29,IF(Assms!$F$37=4,LXtables!JY29,IF(Assms!$F$37=5,LXtables!KL29,LXtables!KY29)))))</f>
        <v>0.05</v>
      </c>
      <c r="BQ29" s="62">
        <f>IF(Assms!$F$37=1,LXtables!IM29,IF(Assms!$F$37=2,LXtables!IZ29,IF(Assms!$F$37=3,LXtables!JM29,IF(Assms!$F$37=4,LXtables!JZ29,IF(Assms!$F$37=5,LXtables!KM29,LXtables!KZ29)))))</f>
        <v>0.05</v>
      </c>
      <c r="BR29" s="62">
        <f>IF(Assms!$F$37=1,LXtables!IN29,IF(Assms!$F$37=2,LXtables!JA29,IF(Assms!$F$37=3,LXtables!JN29,IF(Assms!$F$37=4,LXtables!KA29,IF(Assms!$F$37=5,LXtables!KN29,LXtables!LA29)))))</f>
        <v>0.05</v>
      </c>
      <c r="BS29" s="62">
        <f>IF(Assms!$F$37=1,LXtables!IO29,IF(Assms!$F$37=2,LXtables!JB29,IF(Assms!$F$37=3,LXtables!JO29,IF(Assms!$F$37=4,LXtables!KB29,IF(Assms!$F$37=5,LXtables!KO29,LXtables!LB29)))))</f>
        <v>0.05</v>
      </c>
      <c r="BT29" s="62">
        <f>IF(Assms!$F$37=1,LXtables!IP29,IF(Assms!$F$37=2,LXtables!JC29,IF(Assms!$F$37=3,LXtables!JP29,IF(Assms!$F$37=4,LXtables!KC29,IF(Assms!$F$37=5,LXtables!KP29,LXtables!LC29)))))</f>
        <v>0.06</v>
      </c>
    </row>
    <row r="30" spans="1:72">
      <c r="A30" s="201">
        <f t="shared" si="0"/>
        <v>27</v>
      </c>
      <c r="E30" s="62">
        <f>IF(Assms!$C$33&lt;20,$I87,IF(Assms!$C$33&gt;75,$T87,HLOOKUP(Assms!$C$33,$I$60:$T$87,$H87+1)))</f>
        <v>0.03</v>
      </c>
      <c r="F30" s="62">
        <f>IF(Assms!$C$33&lt;20,$I116,IF(Assms!$C$33&gt;75,$T116,HLOOKUP(Assms!$C$33,$I$89:$T$119,$H116+1)))</f>
        <v>0.02</v>
      </c>
      <c r="G30" s="62">
        <f>HLOOKUP(Assms!$C$34,$A$3:$F$41,A30+1)</f>
        <v>0.03</v>
      </c>
      <c r="H30" s="201">
        <v>13</v>
      </c>
      <c r="I30" s="62">
        <f>IF(Assms!$C$36=1,V30,IF(Assms!$C$36=2,AI30,IF(Assms!$C$36=3,AV30,BI30)))</f>
        <v>0.05</v>
      </c>
      <c r="J30" s="62">
        <f>IF(Assms!$C$36=1,W30,IF(Assms!$C$36=2,AJ30,IF(Assms!$C$36=3,AW30,BJ30)))</f>
        <v>0.04</v>
      </c>
      <c r="K30" s="62">
        <f>IF(Assms!$C$36=1,X30,IF(Assms!$C$36=2,AK30,IF(Assms!$C$36=3,AX30,BK30)))</f>
        <v>0.04</v>
      </c>
      <c r="L30" s="62">
        <f>IF(Assms!$C$36=1,Y30,IF(Assms!$C$36=2,AL30,IF(Assms!$C$36=3,AY30,BL30)))</f>
        <v>0.03</v>
      </c>
      <c r="M30" s="62">
        <f>IF(Assms!$C$36=1,Z30,IF(Assms!$C$36=2,AM30,IF(Assms!$C$36=3,AZ30,BM30)))</f>
        <v>0.03</v>
      </c>
      <c r="N30" s="62">
        <f>IF(Assms!$C$36=1,AA30,IF(Assms!$C$36=2,AN30,IF(Assms!$C$36=3,BA30,BN30)))</f>
        <v>0.03</v>
      </c>
      <c r="O30" s="62">
        <f>IF(Assms!$C$36=1,AB30,IF(Assms!$C$36=2,AO30,IF(Assms!$C$36=3,BB30,BO30)))</f>
        <v>0.03</v>
      </c>
      <c r="P30" s="62">
        <f>IF(Assms!$C$36=1,AC30,IF(Assms!$C$36=2,AP30,IF(Assms!$C$36=3,BC30,BP30)))</f>
        <v>0.03</v>
      </c>
      <c r="Q30" s="62">
        <f>IF(Assms!$C$36=1,AD30,IF(Assms!$C$36=2,AQ30,IF(Assms!$C$36=3,BD30,BQ30)))</f>
        <v>0.03</v>
      </c>
      <c r="R30" s="62">
        <f>IF(Assms!$C$36=1,AE30,IF(Assms!$C$36=2,AR30,IF(Assms!$C$36=3,BE30,BR30)))</f>
        <v>0.03</v>
      </c>
      <c r="S30" s="62">
        <f>IF(Assms!$C$36=1,AF30,IF(Assms!$C$36=2,AS30,IF(Assms!$C$36=3,BF30,BS30)))</f>
        <v>0.04</v>
      </c>
      <c r="T30" s="62">
        <f>IF(Assms!$C$36=1,AG30,IF(Assms!$C$36=2,AT30,IF(Assms!$C$36=3,BG30,BT30)))</f>
        <v>0.04</v>
      </c>
      <c r="U30" s="201">
        <v>13</v>
      </c>
      <c r="V30" s="62">
        <f>IF(Assms!$F$37=1,LXtables!B30,IF(Assms!$F$37=2,LXtables!O30,IF(Assms!$F$37=3,LXtables!AB30,IF(Assms!$F$37=4,LXtables!AO30,IF(Assms!$F$37=5,LXtables!BB30,LXtables!BO30)))))</f>
        <v>0.05</v>
      </c>
      <c r="W30" s="62">
        <f>IF(Assms!$F$37=1,LXtables!C30,IF(Assms!$F$37=2,LXtables!P30,IF(Assms!$F$37=3,LXtables!AC30,IF(Assms!$F$37=4,LXtables!AP30,IF(Assms!$F$37=5,LXtables!BC30,LXtables!BP30)))))</f>
        <v>0.04</v>
      </c>
      <c r="X30" s="62">
        <f>IF(Assms!$F$37=1,LXtables!D30,IF(Assms!$F$37=2,LXtables!Q30,IF(Assms!$F$37=3,LXtables!AD30,IF(Assms!$F$37=4,LXtables!AQ30,IF(Assms!$F$37=5,LXtables!BD30,LXtables!BQ30)))))</f>
        <v>0.04</v>
      </c>
      <c r="Y30" s="62">
        <f>IF(Assms!$F$37=1,LXtables!E30,IF(Assms!$F$37=2,LXtables!R30,IF(Assms!$F$37=3,LXtables!AE30,IF(Assms!$F$37=4,LXtables!AR30,IF(Assms!$F$37=5,LXtables!BE30,LXtables!BR30)))))</f>
        <v>0.03</v>
      </c>
      <c r="Z30" s="62">
        <f>IF(Assms!$F$37=1,LXtables!F30,IF(Assms!$F$37=2,LXtables!S30,IF(Assms!$F$37=3,LXtables!AF30,IF(Assms!$F$37=4,LXtables!AS30,IF(Assms!$F$37=5,LXtables!BF30,LXtables!BS30)))))</f>
        <v>0.03</v>
      </c>
      <c r="AA30" s="62">
        <f>IF(Assms!$F$37=1,LXtables!G30,IF(Assms!$F$37=2,LXtables!T30,IF(Assms!$F$37=3,LXtables!AG30,IF(Assms!$F$37=4,LXtables!AT30,IF(Assms!$F$37=5,LXtables!BG30,LXtables!BT30)))))</f>
        <v>0.03</v>
      </c>
      <c r="AB30" s="62">
        <f>IF(Assms!$F$37=1,LXtables!H30,IF(Assms!$F$37=2,LXtables!U30,IF(Assms!$F$37=3,LXtables!AH30,IF(Assms!$F$37=4,LXtables!AU30,IF(Assms!$F$37=5,LXtables!BH30,LXtables!BU30)))))</f>
        <v>0.03</v>
      </c>
      <c r="AC30" s="62">
        <f>IF(Assms!$F$37=1,LXtables!I30,IF(Assms!$F$37=2,LXtables!V30,IF(Assms!$F$37=3,LXtables!AI30,IF(Assms!$F$37=4,LXtables!AV30,IF(Assms!$F$37=5,LXtables!BI30,LXtables!BV30)))))</f>
        <v>0.03</v>
      </c>
      <c r="AD30" s="62">
        <f>IF(Assms!$F$37=1,LXtables!J30,IF(Assms!$F$37=2,LXtables!W30,IF(Assms!$F$37=3,LXtables!AJ30,IF(Assms!$F$37=4,LXtables!AW30,IF(Assms!$F$37=5,LXtables!BJ30,LXtables!BW30)))))</f>
        <v>0.03</v>
      </c>
      <c r="AE30" s="62">
        <f>IF(Assms!$F$37=1,LXtables!K30,IF(Assms!$F$37=2,LXtables!X30,IF(Assms!$F$37=3,LXtables!AK30,IF(Assms!$F$37=4,LXtables!AX30,IF(Assms!$F$37=5,LXtables!BK30,LXtables!BX30)))))</f>
        <v>0.03</v>
      </c>
      <c r="AF30" s="62">
        <f>IF(Assms!$F$37=1,LXtables!L30,IF(Assms!$F$37=2,LXtables!Y30,IF(Assms!$F$37=3,LXtables!AL30,IF(Assms!$F$37=4,LXtables!AY30,IF(Assms!$F$37=5,LXtables!BL30,LXtables!BY30)))))</f>
        <v>0.04</v>
      </c>
      <c r="AG30" s="62">
        <f>IF(Assms!$F$37=1,LXtables!M30,IF(Assms!$F$37=2,LXtables!Z30,IF(Assms!$F$37=3,LXtables!AM30,IF(Assms!$F$37=4,LXtables!AZ30,IF(Assms!$F$37=5,LXtables!BM30,LXtables!BZ30)))))</f>
        <v>0.04</v>
      </c>
      <c r="AH30">
        <v>13</v>
      </c>
      <c r="AI30" s="62">
        <f>IF(Assms!$F$37=1,LXtables!CC30,IF(Assms!$F$37=2,LXtables!CP30,IF(Assms!$F$37=3,LXtables!DC30,IF(Assms!$F$37=4,LXtables!DP30,IF(Assms!$F$37=5,LXtables!EC30,LXtables!EP30)))))</f>
        <v>0.05</v>
      </c>
      <c r="AJ30" s="62">
        <f>IF(Assms!$F$37=1,LXtables!CD30,IF(Assms!$F$37=2,LXtables!CQ30,IF(Assms!$F$37=3,LXtables!DD30,IF(Assms!$F$37=4,LXtables!DQ30,IF(Assms!$F$37=5,LXtables!ED30,LXtables!EQ30)))))</f>
        <v>0.05</v>
      </c>
      <c r="AK30" s="62">
        <f>IF(Assms!$F$37=1,LXtables!CE30,IF(Assms!$F$37=2,LXtables!CR30,IF(Assms!$F$37=3,LXtables!DE30,IF(Assms!$F$37=4,LXtables!DR30,IF(Assms!$F$37=5,LXtables!EE30,LXtables!ER30)))))</f>
        <v>0.04</v>
      </c>
      <c r="AL30" s="62">
        <f>IF(Assms!$F$37=1,LXtables!CF30,IF(Assms!$F$37=2,LXtables!CS30,IF(Assms!$F$37=3,LXtables!DF30,IF(Assms!$F$37=4,LXtables!DS30,IF(Assms!$F$37=5,LXtables!EF30,LXtables!ES30)))))</f>
        <v>0.03</v>
      </c>
      <c r="AM30" s="62">
        <f>IF(Assms!$F$37=1,LXtables!CG30,IF(Assms!$F$37=2,LXtables!CT30,IF(Assms!$F$37=3,LXtables!DG30,IF(Assms!$F$37=4,LXtables!DT30,IF(Assms!$F$37=5,LXtables!EG30,LXtables!ET30)))))</f>
        <v>0.03</v>
      </c>
      <c r="AN30" s="62">
        <f>IF(Assms!$F$37=1,LXtables!CH30,IF(Assms!$F$37=2,LXtables!CU30,IF(Assms!$F$37=3,LXtables!DH30,IF(Assms!$F$37=4,LXtables!DU30,IF(Assms!$F$37=5,LXtables!EH30,LXtables!EU30)))))</f>
        <v>0.03</v>
      </c>
      <c r="AO30" s="62">
        <f>IF(Assms!$F$37=1,LXtables!CI30,IF(Assms!$F$37=2,LXtables!CV30,IF(Assms!$F$37=3,LXtables!DI30,IF(Assms!$F$37=4,LXtables!DV30,IF(Assms!$F$37=5,LXtables!EI30,LXtables!EV30)))))</f>
        <v>0.04</v>
      </c>
      <c r="AP30" s="62">
        <f>IF(Assms!$F$37=1,LXtables!CJ30,IF(Assms!$F$37=2,LXtables!CW30,IF(Assms!$F$37=3,LXtables!DJ30,IF(Assms!$F$37=4,LXtables!DW30,IF(Assms!$F$37=5,LXtables!EJ30,LXtables!EW30)))))</f>
        <v>0.04</v>
      </c>
      <c r="AQ30" s="62">
        <f>IF(Assms!$F$37=1,LXtables!CK30,IF(Assms!$F$37=2,LXtables!CX30,IF(Assms!$F$37=3,LXtables!DK30,IF(Assms!$F$37=4,LXtables!DX30,IF(Assms!$F$37=5,LXtables!EK30,LXtables!EX30)))))</f>
        <v>0.04</v>
      </c>
      <c r="AR30" s="62">
        <f>IF(Assms!$F$37=1,LXtables!CL30,IF(Assms!$F$37=2,LXtables!CY30,IF(Assms!$F$37=3,LXtables!DL30,IF(Assms!$F$37=4,LXtables!DY30,IF(Assms!$F$37=5,LXtables!EL30,LXtables!EY30)))))</f>
        <v>0.04</v>
      </c>
      <c r="AS30" s="62">
        <f>IF(Assms!$F$37=1,LXtables!CM30,IF(Assms!$F$37=2,LXtables!CZ30,IF(Assms!$F$37=3,LXtables!DM30,IF(Assms!$F$37=4,LXtables!DZ30,IF(Assms!$F$37=5,LXtables!EM30,LXtables!EZ30)))))</f>
        <v>0.04</v>
      </c>
      <c r="AT30" s="62">
        <f>IF(Assms!$F$37=1,LXtables!CN30,IF(Assms!$F$37=2,LXtables!DA30,IF(Assms!$F$37=3,LXtables!DN30,IF(Assms!$F$37=4,LXtables!EA30,IF(Assms!$F$37=5,LXtables!EN30,LXtables!FA30)))))</f>
        <v>0.05</v>
      </c>
      <c r="AU30">
        <v>13</v>
      </c>
      <c r="AV30" s="62">
        <f>IF(Assms!$F$37=1,LXtables!FD30,IF(Assms!$F$37=2,LXtables!FQ30,IF(Assms!$F$37=3,LXtables!GD30,IF(Assms!$F$37=4,LXtables!GQ30,IF(Assms!$F$37=5,LXtables!HD30,LXtables!HQ30)))))</f>
        <v>0.06</v>
      </c>
      <c r="AW30" s="62">
        <f>IF(Assms!$F$37=1,LXtables!FE30,IF(Assms!$F$37=2,LXtables!FR30,IF(Assms!$F$37=3,LXtables!GE30,IF(Assms!$F$37=4,LXtables!GR30,IF(Assms!$F$37=5,LXtables!HE30,LXtables!HR30)))))</f>
        <v>0.06</v>
      </c>
      <c r="AX30" s="62">
        <f>IF(Assms!$F$37=1,LXtables!FF30,IF(Assms!$F$37=2,LXtables!FS30,IF(Assms!$F$37=3,LXtables!GF30,IF(Assms!$F$37=4,LXtables!GS30,IF(Assms!$F$37=5,LXtables!HF30,LXtables!HS30)))))</f>
        <v>0.05</v>
      </c>
      <c r="AY30" s="62">
        <f>IF(Assms!$F$37=1,LXtables!FG30,IF(Assms!$F$37=2,LXtables!FT30,IF(Assms!$F$37=3,LXtables!GG30,IF(Assms!$F$37=4,LXtables!GT30,IF(Assms!$F$37=5,LXtables!HG30,LXtables!HT30)))))</f>
        <v>0.04</v>
      </c>
      <c r="AZ30" s="62">
        <f>IF(Assms!$F$37=1,LXtables!FH30,IF(Assms!$F$37=2,LXtables!FU30,IF(Assms!$F$37=3,LXtables!GH30,IF(Assms!$F$37=4,LXtables!GU30,IF(Assms!$F$37=5,LXtables!HH30,LXtables!HU30)))))</f>
        <v>0.04</v>
      </c>
      <c r="BA30" s="62">
        <f>IF(Assms!$F$37=1,LXtables!FI30,IF(Assms!$F$37=2,LXtables!FV30,IF(Assms!$F$37=3,LXtables!GI30,IF(Assms!$F$37=4,LXtables!GV30,IF(Assms!$F$37=5,LXtables!HI30,LXtables!HV30)))))</f>
        <v>0.04</v>
      </c>
      <c r="BB30" s="62">
        <f>IF(Assms!$F$37=1,LXtables!FJ30,IF(Assms!$F$37=2,LXtables!FW30,IF(Assms!$F$37=3,LXtables!GJ30,IF(Assms!$F$37=4,LXtables!GW30,IF(Assms!$F$37=5,LXtables!HJ30,LXtables!HW30)))))</f>
        <v>0.04</v>
      </c>
      <c r="BC30" s="62">
        <f>IF(Assms!$F$37=1,LXtables!FK30,IF(Assms!$F$37=2,LXtables!FX30,IF(Assms!$F$37=3,LXtables!GK30,IF(Assms!$F$37=4,LXtables!GX30,IF(Assms!$F$37=5,LXtables!HK30,LXtables!HX30)))))</f>
        <v>0.04</v>
      </c>
      <c r="BD30" s="62">
        <f>IF(Assms!$F$37=1,LXtables!FL30,IF(Assms!$F$37=2,LXtables!FY30,IF(Assms!$F$37=3,LXtables!GL30,IF(Assms!$F$37=4,LXtables!GY30,IF(Assms!$F$37=5,LXtables!HL30,LXtables!HY30)))))</f>
        <v>0.04</v>
      </c>
      <c r="BE30" s="62">
        <f>IF(Assms!$F$37=1,LXtables!FM30,IF(Assms!$F$37=2,LXtables!FZ30,IF(Assms!$F$37=3,LXtables!GM30,IF(Assms!$F$37=4,LXtables!GZ30,IF(Assms!$F$37=5,LXtables!HM30,LXtables!HZ30)))))</f>
        <v>0.04</v>
      </c>
      <c r="BF30" s="62">
        <f>IF(Assms!$F$37=1,LXtables!FN30,IF(Assms!$F$37=2,LXtables!GA30,IF(Assms!$F$37=3,LXtables!GN30,IF(Assms!$F$37=4,LXtables!HA30,IF(Assms!$F$37=5,LXtables!HN30,LXtables!IA30)))))</f>
        <v>0.05</v>
      </c>
      <c r="BG30" s="62">
        <f>IF(Assms!$F$37=1,LXtables!FO30,IF(Assms!$F$37=2,LXtables!GB30,IF(Assms!$F$37=3,LXtables!GO30,IF(Assms!$F$37=4,LXtables!HB30,IF(Assms!$F$37=5,LXtables!HO30,LXtables!IB30)))))</f>
        <v>0.06</v>
      </c>
      <c r="BH30">
        <v>13</v>
      </c>
      <c r="BI30" s="62">
        <f>IF(Assms!$F$37=1,LXtables!IE30,IF(Assms!$F$37=2,LXtables!IR30,IF(Assms!$F$37=3,LXtables!JE30,IF(Assms!$F$37=4,LXtables!JR30,IF(Assms!$F$37=5,LXtables!KE30,LXtables!KR30)))))</f>
        <v>0.08</v>
      </c>
      <c r="BJ30" s="62">
        <f>IF(Assms!$F$37=1,LXtables!IF30,IF(Assms!$F$37=2,LXtables!IS30,IF(Assms!$F$37=3,LXtables!JF30,IF(Assms!$F$37=4,LXtables!JS30,IF(Assms!$F$37=5,LXtables!KF30,LXtables!KS30)))))</f>
        <v>7.0000000000000007E-2</v>
      </c>
      <c r="BK30" s="62">
        <f>IF(Assms!$F$37=1,LXtables!IG30,IF(Assms!$F$37=2,LXtables!IT30,IF(Assms!$F$37=3,LXtables!JG30,IF(Assms!$F$37=4,LXtables!JT30,IF(Assms!$F$37=5,LXtables!KG30,LXtables!KT30)))))</f>
        <v>0.06</v>
      </c>
      <c r="BL30" s="62">
        <f>IF(Assms!$F$37=1,LXtables!IH30,IF(Assms!$F$37=2,LXtables!IU30,IF(Assms!$F$37=3,LXtables!JH30,IF(Assms!$F$37=4,LXtables!JU30,IF(Assms!$F$37=5,LXtables!KH30,LXtables!KU30)))))</f>
        <v>0.05</v>
      </c>
      <c r="BM30" s="62">
        <f>IF(Assms!$F$37=1,LXtables!II30,IF(Assms!$F$37=2,LXtables!IV30,IF(Assms!$F$37=3,LXtables!JI30,IF(Assms!$F$37=4,LXtables!JV30,IF(Assms!$F$37=5,LXtables!KI30,LXtables!KV30)))))</f>
        <v>0.05</v>
      </c>
      <c r="BN30" s="62">
        <f>IF(Assms!$F$37=1,LXtables!IJ30,IF(Assms!$F$37=2,LXtables!IW30,IF(Assms!$F$37=3,LXtables!JJ30,IF(Assms!$F$37=4,LXtables!JW30,IF(Assms!$F$37=5,LXtables!KJ30,LXtables!KW30)))))</f>
        <v>0.05</v>
      </c>
      <c r="BO30" s="62">
        <f>IF(Assms!$F$37=1,LXtables!IK30,IF(Assms!$F$37=2,LXtables!IX30,IF(Assms!$F$37=3,LXtables!JK30,IF(Assms!$F$37=4,LXtables!JX30,IF(Assms!$F$37=5,LXtables!KK30,LXtables!KX30)))))</f>
        <v>0.05</v>
      </c>
      <c r="BP30" s="62">
        <f>IF(Assms!$F$37=1,LXtables!IL30,IF(Assms!$F$37=2,LXtables!IY30,IF(Assms!$F$37=3,LXtables!JL30,IF(Assms!$F$37=4,LXtables!JY30,IF(Assms!$F$37=5,LXtables!KL30,LXtables!KY30)))))</f>
        <v>0.05</v>
      </c>
      <c r="BQ30" s="62">
        <f>IF(Assms!$F$37=1,LXtables!IM30,IF(Assms!$F$37=2,LXtables!IZ30,IF(Assms!$F$37=3,LXtables!JM30,IF(Assms!$F$37=4,LXtables!JZ30,IF(Assms!$F$37=5,LXtables!KM30,LXtables!KZ30)))))</f>
        <v>0.05</v>
      </c>
      <c r="BR30" s="62">
        <f>IF(Assms!$F$37=1,LXtables!IN30,IF(Assms!$F$37=2,LXtables!JA30,IF(Assms!$F$37=3,LXtables!JN30,IF(Assms!$F$37=4,LXtables!KA30,IF(Assms!$F$37=5,LXtables!KN30,LXtables!LA30)))))</f>
        <v>0.05</v>
      </c>
      <c r="BS30" s="62">
        <f>IF(Assms!$F$37=1,LXtables!IO30,IF(Assms!$F$37=2,LXtables!JB30,IF(Assms!$F$37=3,LXtables!JO30,IF(Assms!$F$37=4,LXtables!KB30,IF(Assms!$F$37=5,LXtables!KO30,LXtables!LB30)))))</f>
        <v>0.06</v>
      </c>
      <c r="BT30" s="62">
        <f>IF(Assms!$F$37=1,LXtables!IP30,IF(Assms!$F$37=2,LXtables!JC30,IF(Assms!$F$37=3,LXtables!JP30,IF(Assms!$F$37=4,LXtables!KC30,IF(Assms!$F$37=5,LXtables!KP30,LXtables!LC30)))))</f>
        <v>7.0000000000000007E-2</v>
      </c>
    </row>
    <row r="31" spans="1:72">
      <c r="A31" s="201">
        <f t="shared" si="0"/>
        <v>28</v>
      </c>
      <c r="B31" s="78"/>
      <c r="C31" s="78"/>
      <c r="D31" s="78"/>
      <c r="E31" s="78"/>
      <c r="F31" s="122">
        <f>IF(Assms!$C$33&lt;20,$I117,IF(Assms!$C$33&gt;75,$T117,HLOOKUP(Assms!$C$33,$I$89:$T$119,$H117+1)))</f>
        <v>0.02</v>
      </c>
      <c r="G31" s="122">
        <f>F31</f>
        <v>0.02</v>
      </c>
      <c r="H31" s="201">
        <v>14</v>
      </c>
      <c r="I31" s="62">
        <f>IF(Assms!$C$36=1,V31,IF(Assms!$C$36=2,AI31,IF(Assms!$C$36=3,AV31,BI31)))</f>
        <v>0.06</v>
      </c>
      <c r="J31" s="62">
        <f>IF(Assms!$C$36=1,W31,IF(Assms!$C$36=2,AJ31,IF(Assms!$C$36=3,AW31,BJ31)))</f>
        <v>0.05</v>
      </c>
      <c r="K31" s="62">
        <f>IF(Assms!$C$36=1,X31,IF(Assms!$C$36=2,AK31,IF(Assms!$C$36=3,AX31,BK31)))</f>
        <v>0.04</v>
      </c>
      <c r="L31" s="62">
        <f>IF(Assms!$C$36=1,Y31,IF(Assms!$C$36=2,AL31,IF(Assms!$C$36=3,AY31,BL31)))</f>
        <v>0.04</v>
      </c>
      <c r="M31" s="62">
        <f>IF(Assms!$C$36=1,Z31,IF(Assms!$C$36=2,AM31,IF(Assms!$C$36=3,AZ31,BM31)))</f>
        <v>0.04</v>
      </c>
      <c r="N31" s="62">
        <f>IF(Assms!$C$36=1,AA31,IF(Assms!$C$36=2,AN31,IF(Assms!$C$36=3,BA31,BN31)))</f>
        <v>0.04</v>
      </c>
      <c r="O31" s="62">
        <f>IF(Assms!$C$36=1,AB31,IF(Assms!$C$36=2,AO31,IF(Assms!$C$36=3,BB31,BO31)))</f>
        <v>0.04</v>
      </c>
      <c r="P31" s="62">
        <f>IF(Assms!$C$36=1,AC31,IF(Assms!$C$36=2,AP31,IF(Assms!$C$36=3,BC31,BP31)))</f>
        <v>0.04</v>
      </c>
      <c r="Q31" s="62">
        <f>IF(Assms!$C$36=1,AD31,IF(Assms!$C$36=2,AQ31,IF(Assms!$C$36=3,BD31,BQ31)))</f>
        <v>0.04</v>
      </c>
      <c r="R31" s="62">
        <f>IF(Assms!$C$36=1,AE31,IF(Assms!$C$36=2,AR31,IF(Assms!$C$36=3,BE31,BR31)))</f>
        <v>0.04</v>
      </c>
      <c r="S31" s="62">
        <f>IF(Assms!$C$36=1,AF31,IF(Assms!$C$36=2,AS31,IF(Assms!$C$36=3,BF31,BS31)))</f>
        <v>0.05</v>
      </c>
      <c r="T31" s="62">
        <f>IF(Assms!$C$36=1,AG31,IF(Assms!$C$36=2,AT31,IF(Assms!$C$36=3,BG31,BT31)))</f>
        <v>0.05</v>
      </c>
      <c r="U31" s="201">
        <v>14</v>
      </c>
      <c r="V31" s="62">
        <f>IF(Assms!$F$37=1,LXtables!B31,IF(Assms!$F$37=2,LXtables!O31,IF(Assms!$F$37=3,LXtables!AB31,IF(Assms!$F$37=4,LXtables!AO31,IF(Assms!$F$37=5,LXtables!BB31,LXtables!BO31)))))</f>
        <v>0.06</v>
      </c>
      <c r="W31" s="62">
        <f>IF(Assms!$F$37=1,LXtables!C31,IF(Assms!$F$37=2,LXtables!P31,IF(Assms!$F$37=3,LXtables!AC31,IF(Assms!$F$37=4,LXtables!AP31,IF(Assms!$F$37=5,LXtables!BC31,LXtables!BP31)))))</f>
        <v>0.05</v>
      </c>
      <c r="X31" s="62">
        <f>IF(Assms!$F$37=1,LXtables!D31,IF(Assms!$F$37=2,LXtables!Q31,IF(Assms!$F$37=3,LXtables!AD31,IF(Assms!$F$37=4,LXtables!AQ31,IF(Assms!$F$37=5,LXtables!BD31,LXtables!BQ31)))))</f>
        <v>0.04</v>
      </c>
      <c r="Y31" s="62">
        <f>IF(Assms!$F$37=1,LXtables!E31,IF(Assms!$F$37=2,LXtables!R31,IF(Assms!$F$37=3,LXtables!AE31,IF(Assms!$F$37=4,LXtables!AR31,IF(Assms!$F$37=5,LXtables!BE31,LXtables!BR31)))))</f>
        <v>0.04</v>
      </c>
      <c r="Z31" s="62">
        <f>IF(Assms!$F$37=1,LXtables!F31,IF(Assms!$F$37=2,LXtables!S31,IF(Assms!$F$37=3,LXtables!AF31,IF(Assms!$F$37=4,LXtables!AS31,IF(Assms!$F$37=5,LXtables!BF31,LXtables!BS31)))))</f>
        <v>0.04</v>
      </c>
      <c r="AA31" s="62">
        <f>IF(Assms!$F$37=1,LXtables!G31,IF(Assms!$F$37=2,LXtables!T31,IF(Assms!$F$37=3,LXtables!AG31,IF(Assms!$F$37=4,LXtables!AT31,IF(Assms!$F$37=5,LXtables!BG31,LXtables!BT31)))))</f>
        <v>0.04</v>
      </c>
      <c r="AB31" s="62">
        <f>IF(Assms!$F$37=1,LXtables!H31,IF(Assms!$F$37=2,LXtables!U31,IF(Assms!$F$37=3,LXtables!AH31,IF(Assms!$F$37=4,LXtables!AU31,IF(Assms!$F$37=5,LXtables!BH31,LXtables!BU31)))))</f>
        <v>0.04</v>
      </c>
      <c r="AC31" s="62">
        <f>IF(Assms!$F$37=1,LXtables!I31,IF(Assms!$F$37=2,LXtables!V31,IF(Assms!$F$37=3,LXtables!AI31,IF(Assms!$F$37=4,LXtables!AV31,IF(Assms!$F$37=5,LXtables!BI31,LXtables!BV31)))))</f>
        <v>0.04</v>
      </c>
      <c r="AD31" s="62">
        <f>IF(Assms!$F$37=1,LXtables!J31,IF(Assms!$F$37=2,LXtables!W31,IF(Assms!$F$37=3,LXtables!AJ31,IF(Assms!$F$37=4,LXtables!AW31,IF(Assms!$F$37=5,LXtables!BJ31,LXtables!BW31)))))</f>
        <v>0.04</v>
      </c>
      <c r="AE31" s="62">
        <f>IF(Assms!$F$37=1,LXtables!K31,IF(Assms!$F$37=2,LXtables!X31,IF(Assms!$F$37=3,LXtables!AK31,IF(Assms!$F$37=4,LXtables!AX31,IF(Assms!$F$37=5,LXtables!BK31,LXtables!BX31)))))</f>
        <v>0.04</v>
      </c>
      <c r="AF31" s="62">
        <f>IF(Assms!$F$37=1,LXtables!L31,IF(Assms!$F$37=2,LXtables!Y31,IF(Assms!$F$37=3,LXtables!AL31,IF(Assms!$F$37=4,LXtables!AY31,IF(Assms!$F$37=5,LXtables!BL31,LXtables!BY31)))))</f>
        <v>0.05</v>
      </c>
      <c r="AG31" s="62">
        <f>IF(Assms!$F$37=1,LXtables!M31,IF(Assms!$F$37=2,LXtables!Z31,IF(Assms!$F$37=3,LXtables!AM31,IF(Assms!$F$37=4,LXtables!AZ31,IF(Assms!$F$37=5,LXtables!BM31,LXtables!BZ31)))))</f>
        <v>0.05</v>
      </c>
      <c r="AH31">
        <v>14</v>
      </c>
      <c r="AI31" s="62">
        <f>IF(Assms!$F$37=1,LXtables!CC31,IF(Assms!$F$37=2,LXtables!CP31,IF(Assms!$F$37=3,LXtables!DC31,IF(Assms!$F$37=4,LXtables!DP31,IF(Assms!$F$37=5,LXtables!EC31,LXtables!EP31)))))</f>
        <v>0.06</v>
      </c>
      <c r="AJ31" s="62">
        <f>IF(Assms!$F$37=1,LXtables!CD31,IF(Assms!$F$37=2,LXtables!CQ31,IF(Assms!$F$37=3,LXtables!DD31,IF(Assms!$F$37=4,LXtables!DQ31,IF(Assms!$F$37=5,LXtables!ED31,LXtables!EQ31)))))</f>
        <v>0.06</v>
      </c>
      <c r="AK31" s="62">
        <f>IF(Assms!$F$37=1,LXtables!CE31,IF(Assms!$F$37=2,LXtables!CR31,IF(Assms!$F$37=3,LXtables!DE31,IF(Assms!$F$37=4,LXtables!DR31,IF(Assms!$F$37=5,LXtables!EE31,LXtables!ER31)))))</f>
        <v>0.05</v>
      </c>
      <c r="AL31" s="62">
        <f>IF(Assms!$F$37=1,LXtables!CF31,IF(Assms!$F$37=2,LXtables!CS31,IF(Assms!$F$37=3,LXtables!DF31,IF(Assms!$F$37=4,LXtables!DS31,IF(Assms!$F$37=5,LXtables!EF31,LXtables!ES31)))))</f>
        <v>0.04</v>
      </c>
      <c r="AM31" s="62">
        <f>IF(Assms!$F$37=1,LXtables!CG31,IF(Assms!$F$37=2,LXtables!CT31,IF(Assms!$F$37=3,LXtables!DG31,IF(Assms!$F$37=4,LXtables!DT31,IF(Assms!$F$37=5,LXtables!EG31,LXtables!ET31)))))</f>
        <v>0.04</v>
      </c>
      <c r="AN31" s="62">
        <f>IF(Assms!$F$37=1,LXtables!CH31,IF(Assms!$F$37=2,LXtables!CU31,IF(Assms!$F$37=3,LXtables!DH31,IF(Assms!$F$37=4,LXtables!DU31,IF(Assms!$F$37=5,LXtables!EH31,LXtables!EU31)))))</f>
        <v>0.04</v>
      </c>
      <c r="AO31" s="62">
        <f>IF(Assms!$F$37=1,LXtables!CI31,IF(Assms!$F$37=2,LXtables!CV31,IF(Assms!$F$37=3,LXtables!DI31,IF(Assms!$F$37=4,LXtables!DV31,IF(Assms!$F$37=5,LXtables!EI31,LXtables!EV31)))))</f>
        <v>0.04</v>
      </c>
      <c r="AP31" s="62">
        <f>IF(Assms!$F$37=1,LXtables!CJ31,IF(Assms!$F$37=2,LXtables!CW31,IF(Assms!$F$37=3,LXtables!DJ31,IF(Assms!$F$37=4,LXtables!DW31,IF(Assms!$F$37=5,LXtables!EJ31,LXtables!EW31)))))</f>
        <v>0.05</v>
      </c>
      <c r="AQ31" s="62">
        <f>IF(Assms!$F$37=1,LXtables!CK31,IF(Assms!$F$37=2,LXtables!CX31,IF(Assms!$F$37=3,LXtables!DK31,IF(Assms!$F$37=4,LXtables!DX31,IF(Assms!$F$37=5,LXtables!EK31,LXtables!EX31)))))</f>
        <v>0.05</v>
      </c>
      <c r="AR31" s="62">
        <f>IF(Assms!$F$37=1,LXtables!CL31,IF(Assms!$F$37=2,LXtables!CY31,IF(Assms!$F$37=3,LXtables!DL31,IF(Assms!$F$37=4,LXtables!DY31,IF(Assms!$F$37=5,LXtables!EL31,LXtables!EY31)))))</f>
        <v>0.05</v>
      </c>
      <c r="AS31" s="62">
        <f>IF(Assms!$F$37=1,LXtables!CM31,IF(Assms!$F$37=2,LXtables!CZ31,IF(Assms!$F$37=3,LXtables!DM31,IF(Assms!$F$37=4,LXtables!DZ31,IF(Assms!$F$37=5,LXtables!EM31,LXtables!EZ31)))))</f>
        <v>0.05</v>
      </c>
      <c r="AT31" s="62">
        <f>IF(Assms!$F$37=1,LXtables!CN31,IF(Assms!$F$37=2,LXtables!DA31,IF(Assms!$F$37=3,LXtables!DN31,IF(Assms!$F$37=4,LXtables!EA31,IF(Assms!$F$37=5,LXtables!EN31,LXtables!FA31)))))</f>
        <v>0.06</v>
      </c>
      <c r="AU31">
        <v>14</v>
      </c>
      <c r="AV31" s="62">
        <f>IF(Assms!$F$37=1,LXtables!FD31,IF(Assms!$F$37=2,LXtables!FQ31,IF(Assms!$F$37=3,LXtables!GD31,IF(Assms!$F$37=4,LXtables!GQ31,IF(Assms!$F$37=5,LXtables!HD31,LXtables!HQ31)))))</f>
        <v>7.0000000000000007E-2</v>
      </c>
      <c r="AW31" s="62">
        <f>IF(Assms!$F$37=1,LXtables!FE31,IF(Assms!$F$37=2,LXtables!FR31,IF(Assms!$F$37=3,LXtables!GE31,IF(Assms!$F$37=4,LXtables!GR31,IF(Assms!$F$37=5,LXtables!HE31,LXtables!HR31)))))</f>
        <v>7.0000000000000007E-2</v>
      </c>
      <c r="AX31" s="62">
        <f>IF(Assms!$F$37=1,LXtables!FF31,IF(Assms!$F$37=2,LXtables!FS31,IF(Assms!$F$37=3,LXtables!GF31,IF(Assms!$F$37=4,LXtables!GS31,IF(Assms!$F$37=5,LXtables!HF31,LXtables!HS31)))))</f>
        <v>0.06</v>
      </c>
      <c r="AY31" s="62">
        <f>IF(Assms!$F$37=1,LXtables!FG31,IF(Assms!$F$37=2,LXtables!FT31,IF(Assms!$F$37=3,LXtables!GG31,IF(Assms!$F$37=4,LXtables!GT31,IF(Assms!$F$37=5,LXtables!HG31,LXtables!HT31)))))</f>
        <v>0.05</v>
      </c>
      <c r="AZ31" s="62">
        <f>IF(Assms!$F$37=1,LXtables!FH31,IF(Assms!$F$37=2,LXtables!FU31,IF(Assms!$F$37=3,LXtables!GH31,IF(Assms!$F$37=4,LXtables!GU31,IF(Assms!$F$37=5,LXtables!HH31,LXtables!HU31)))))</f>
        <v>0.05</v>
      </c>
      <c r="BA31" s="62">
        <f>IF(Assms!$F$37=1,LXtables!FI31,IF(Assms!$F$37=2,LXtables!FV31,IF(Assms!$F$37=3,LXtables!GI31,IF(Assms!$F$37=4,LXtables!GV31,IF(Assms!$F$37=5,LXtables!HI31,LXtables!HV31)))))</f>
        <v>0.05</v>
      </c>
      <c r="BB31" s="62">
        <f>IF(Assms!$F$37=1,LXtables!FJ31,IF(Assms!$F$37=2,LXtables!FW31,IF(Assms!$F$37=3,LXtables!GJ31,IF(Assms!$F$37=4,LXtables!GW31,IF(Assms!$F$37=5,LXtables!HJ31,LXtables!HW31)))))</f>
        <v>0.05</v>
      </c>
      <c r="BC31" s="62">
        <f>IF(Assms!$F$37=1,LXtables!FK31,IF(Assms!$F$37=2,LXtables!FX31,IF(Assms!$F$37=3,LXtables!GK31,IF(Assms!$F$37=4,LXtables!GX31,IF(Assms!$F$37=5,LXtables!HK31,LXtables!HX31)))))</f>
        <v>0.05</v>
      </c>
      <c r="BD31" s="62">
        <f>IF(Assms!$F$37=1,LXtables!FL31,IF(Assms!$F$37=2,LXtables!FY31,IF(Assms!$F$37=3,LXtables!GL31,IF(Assms!$F$37=4,LXtables!GY31,IF(Assms!$F$37=5,LXtables!HL31,LXtables!HY31)))))</f>
        <v>0.05</v>
      </c>
      <c r="BE31" s="62">
        <f>IF(Assms!$F$37=1,LXtables!FM31,IF(Assms!$F$37=2,LXtables!FZ31,IF(Assms!$F$37=3,LXtables!GM31,IF(Assms!$F$37=4,LXtables!GZ31,IF(Assms!$F$37=5,LXtables!HM31,LXtables!HZ31)))))</f>
        <v>0.05</v>
      </c>
      <c r="BF31" s="62">
        <f>IF(Assms!$F$37=1,LXtables!FN31,IF(Assms!$F$37=2,LXtables!GA31,IF(Assms!$F$37=3,LXtables!GN31,IF(Assms!$F$37=4,LXtables!HA31,IF(Assms!$F$37=5,LXtables!HN31,LXtables!IA31)))))</f>
        <v>0.06</v>
      </c>
      <c r="BG31" s="62">
        <f>IF(Assms!$F$37=1,LXtables!FO31,IF(Assms!$F$37=2,LXtables!GB31,IF(Assms!$F$37=3,LXtables!GO31,IF(Assms!$F$37=4,LXtables!HB31,IF(Assms!$F$37=5,LXtables!HO31,LXtables!IB31)))))</f>
        <v>7.0000000000000007E-2</v>
      </c>
      <c r="BH31">
        <v>14</v>
      </c>
      <c r="BI31" s="62">
        <f>IF(Assms!$F$37=1,LXtables!IE31,IF(Assms!$F$37=2,LXtables!IR31,IF(Assms!$F$37=3,LXtables!JE31,IF(Assms!$F$37=4,LXtables!JR31,IF(Assms!$F$37=5,LXtables!KE31,LXtables!KR31)))))</f>
        <v>0.09</v>
      </c>
      <c r="BJ31" s="62">
        <f>IF(Assms!$F$37=1,LXtables!IF31,IF(Assms!$F$37=2,LXtables!IS31,IF(Assms!$F$37=3,LXtables!JF31,IF(Assms!$F$37=4,LXtables!JS31,IF(Assms!$F$37=5,LXtables!KF31,LXtables!KS31)))))</f>
        <v>0.08</v>
      </c>
      <c r="BK31" s="62">
        <f>IF(Assms!$F$37=1,LXtables!IG31,IF(Assms!$F$37=2,LXtables!IT31,IF(Assms!$F$37=3,LXtables!JG31,IF(Assms!$F$37=4,LXtables!JT31,IF(Assms!$F$37=5,LXtables!KG31,LXtables!KT31)))))</f>
        <v>7.0000000000000007E-2</v>
      </c>
      <c r="BL31" s="62">
        <f>IF(Assms!$F$37=1,LXtables!IH31,IF(Assms!$F$37=2,LXtables!IU31,IF(Assms!$F$37=3,LXtables!JH31,IF(Assms!$F$37=4,LXtables!JU31,IF(Assms!$F$37=5,LXtables!KH31,LXtables!KU31)))))</f>
        <v>0.06</v>
      </c>
      <c r="BM31" s="62">
        <f>IF(Assms!$F$37=1,LXtables!II31,IF(Assms!$F$37=2,LXtables!IV31,IF(Assms!$F$37=3,LXtables!JI31,IF(Assms!$F$37=4,LXtables!JV31,IF(Assms!$F$37=5,LXtables!KI31,LXtables!KV31)))))</f>
        <v>0.06</v>
      </c>
      <c r="BN31" s="62">
        <f>IF(Assms!$F$37=1,LXtables!IJ31,IF(Assms!$F$37=2,LXtables!IW31,IF(Assms!$F$37=3,LXtables!JJ31,IF(Assms!$F$37=4,LXtables!JW31,IF(Assms!$F$37=5,LXtables!KJ31,LXtables!KW31)))))</f>
        <v>0.06</v>
      </c>
      <c r="BO31" s="62">
        <f>IF(Assms!$F$37=1,LXtables!IK31,IF(Assms!$F$37=2,LXtables!IX31,IF(Assms!$F$37=3,LXtables!JK31,IF(Assms!$F$37=4,LXtables!JX31,IF(Assms!$F$37=5,LXtables!KK31,LXtables!KX31)))))</f>
        <v>0.06</v>
      </c>
      <c r="BP31" s="62">
        <f>IF(Assms!$F$37=1,LXtables!IL31,IF(Assms!$F$37=2,LXtables!IY31,IF(Assms!$F$37=3,LXtables!JL31,IF(Assms!$F$37=4,LXtables!JY31,IF(Assms!$F$37=5,LXtables!KL31,LXtables!KY31)))))</f>
        <v>0.06</v>
      </c>
      <c r="BQ31" s="62">
        <f>IF(Assms!$F$37=1,LXtables!IM31,IF(Assms!$F$37=2,LXtables!IZ31,IF(Assms!$F$37=3,LXtables!JM31,IF(Assms!$F$37=4,LXtables!JZ31,IF(Assms!$F$37=5,LXtables!KM31,LXtables!KZ31)))))</f>
        <v>0.06</v>
      </c>
      <c r="BR31" s="62">
        <f>IF(Assms!$F$37=1,LXtables!IN31,IF(Assms!$F$37=2,LXtables!JA31,IF(Assms!$F$37=3,LXtables!JN31,IF(Assms!$F$37=4,LXtables!KA31,IF(Assms!$F$37=5,LXtables!KN31,LXtables!LA31)))))</f>
        <v>0.06</v>
      </c>
      <c r="BS31" s="62">
        <f>IF(Assms!$F$37=1,LXtables!IO31,IF(Assms!$F$37=2,LXtables!JB31,IF(Assms!$F$37=3,LXtables!JO31,IF(Assms!$F$37=4,LXtables!KB31,IF(Assms!$F$37=5,LXtables!KO31,LXtables!LB31)))))</f>
        <v>7.0000000000000007E-2</v>
      </c>
      <c r="BT31" s="62">
        <f>IF(Assms!$F$37=1,LXtables!IP31,IF(Assms!$F$37=2,LXtables!JC31,IF(Assms!$F$37=3,LXtables!JP31,IF(Assms!$F$37=4,LXtables!KC31,IF(Assms!$F$37=5,LXtables!KP31,LXtables!LC31)))))</f>
        <v>0.08</v>
      </c>
    </row>
    <row r="32" spans="1:72">
      <c r="A32" s="201">
        <f t="shared" si="0"/>
        <v>29</v>
      </c>
      <c r="F32" s="62">
        <f>IF(Assms!$C$33&lt;20,$I118,IF(Assms!$C$33&gt;75,$T118,HLOOKUP(Assms!$C$33,$I$89:$T$119,$H118+1)))</f>
        <v>0.02</v>
      </c>
      <c r="G32" s="62">
        <f t="shared" ref="G32:G43" si="1">F32</f>
        <v>0.02</v>
      </c>
      <c r="H32" s="201">
        <v>15</v>
      </c>
      <c r="I32" s="204">
        <f>IF(Assms!$C$36=1,V32,IF(Assms!$C$36=2,AI32,IF(Assms!$C$36=3,AV32,BI32)))</f>
        <v>0.06</v>
      </c>
      <c r="J32" s="62">
        <f>IF(Assms!$C$36=1,W32,IF(Assms!$C$36=2,AJ32,IF(Assms!$C$36=3,AW32,BJ32)))</f>
        <v>0.05</v>
      </c>
      <c r="K32" s="62">
        <f>IF(Assms!$C$36=1,X32,IF(Assms!$C$36=2,AK32,IF(Assms!$C$36=3,AX32,BK32)))</f>
        <v>0.04</v>
      </c>
      <c r="L32" s="62">
        <f>IF(Assms!$C$36=1,Y32,IF(Assms!$C$36=2,AL32,IF(Assms!$C$36=3,AY32,BL32)))</f>
        <v>0.04</v>
      </c>
      <c r="M32" s="62">
        <f>IF(Assms!$C$36=1,Z32,IF(Assms!$C$36=2,AM32,IF(Assms!$C$36=3,AZ32,BM32)))</f>
        <v>0.04</v>
      </c>
      <c r="N32" s="62">
        <f>IF(Assms!$C$36=1,AA32,IF(Assms!$C$36=2,AN32,IF(Assms!$C$36=3,BA32,BN32)))</f>
        <v>0.04</v>
      </c>
      <c r="O32" s="62">
        <f>IF(Assms!$C$36=1,AB32,IF(Assms!$C$36=2,AO32,IF(Assms!$C$36=3,BB32,BO32)))</f>
        <v>0.04</v>
      </c>
      <c r="P32" s="62">
        <f>IF(Assms!$C$36=1,AC32,IF(Assms!$C$36=2,AP32,IF(Assms!$C$36=3,BC32,BP32)))</f>
        <v>0.04</v>
      </c>
      <c r="Q32" s="62">
        <f>IF(Assms!$C$36=1,AD32,IF(Assms!$C$36=2,AQ32,IF(Assms!$C$36=3,BD32,BQ32)))</f>
        <v>0.04</v>
      </c>
      <c r="R32" s="62">
        <f>IF(Assms!$C$36=1,AE32,IF(Assms!$C$36=2,AR32,IF(Assms!$C$36=3,BE32,BR32)))</f>
        <v>0.04</v>
      </c>
      <c r="S32" s="62">
        <f>IF(Assms!$C$36=1,AF32,IF(Assms!$C$36=2,AS32,IF(Assms!$C$36=3,BF32,BS32)))</f>
        <v>0.05</v>
      </c>
      <c r="T32" s="62">
        <f>IF(Assms!$C$36=1,AG32,IF(Assms!$C$36=2,AT32,IF(Assms!$C$36=3,BG32,BT32)))</f>
        <v>0.05</v>
      </c>
      <c r="U32" s="201">
        <v>15</v>
      </c>
      <c r="V32" s="62">
        <f>IF(Assms!$F$37=1,LXtables!B32,IF(Assms!$F$37=2,LXtables!O32,IF(Assms!$F$37=3,LXtables!AB32,IF(Assms!$F$37=4,LXtables!AO32,IF(Assms!$F$37=5,LXtables!BB32,LXtables!BO32)))))</f>
        <v>0.06</v>
      </c>
      <c r="W32" s="62">
        <f>IF(Assms!$F$37=1,LXtables!C32,IF(Assms!$F$37=2,LXtables!P32,IF(Assms!$F$37=3,LXtables!AC32,IF(Assms!$F$37=4,LXtables!AP32,IF(Assms!$F$37=5,LXtables!BC32,LXtables!BP32)))))</f>
        <v>0.05</v>
      </c>
      <c r="X32" s="62">
        <f>IF(Assms!$F$37=1,LXtables!D32,IF(Assms!$F$37=2,LXtables!Q32,IF(Assms!$F$37=3,LXtables!AD32,IF(Assms!$F$37=4,LXtables!AQ32,IF(Assms!$F$37=5,LXtables!BD32,LXtables!BQ32)))))</f>
        <v>0.04</v>
      </c>
      <c r="Y32" s="62">
        <f>IF(Assms!$F$37=1,LXtables!E32,IF(Assms!$F$37=2,LXtables!R32,IF(Assms!$F$37=3,LXtables!AE32,IF(Assms!$F$37=4,LXtables!AR32,IF(Assms!$F$37=5,LXtables!BE32,LXtables!BR32)))))</f>
        <v>0.04</v>
      </c>
      <c r="Z32" s="62">
        <f>IF(Assms!$F$37=1,LXtables!F32,IF(Assms!$F$37=2,LXtables!S32,IF(Assms!$F$37=3,LXtables!AF32,IF(Assms!$F$37=4,LXtables!AS32,IF(Assms!$F$37=5,LXtables!BF32,LXtables!BS32)))))</f>
        <v>0.04</v>
      </c>
      <c r="AA32" s="62">
        <f>IF(Assms!$F$37=1,LXtables!G32,IF(Assms!$F$37=2,LXtables!T32,IF(Assms!$F$37=3,LXtables!AG32,IF(Assms!$F$37=4,LXtables!AT32,IF(Assms!$F$37=5,LXtables!BG32,LXtables!BT32)))))</f>
        <v>0.04</v>
      </c>
      <c r="AB32" s="62">
        <f>IF(Assms!$F$37=1,LXtables!H32,IF(Assms!$F$37=2,LXtables!U32,IF(Assms!$F$37=3,LXtables!AH32,IF(Assms!$F$37=4,LXtables!AU32,IF(Assms!$F$37=5,LXtables!BH32,LXtables!BU32)))))</f>
        <v>0.04</v>
      </c>
      <c r="AC32" s="62">
        <f>IF(Assms!$F$37=1,LXtables!I32,IF(Assms!$F$37=2,LXtables!V32,IF(Assms!$F$37=3,LXtables!AI32,IF(Assms!$F$37=4,LXtables!AV32,IF(Assms!$F$37=5,LXtables!BI32,LXtables!BV32)))))</f>
        <v>0.04</v>
      </c>
      <c r="AD32" s="62">
        <f>IF(Assms!$F$37=1,LXtables!J32,IF(Assms!$F$37=2,LXtables!W32,IF(Assms!$F$37=3,LXtables!AJ32,IF(Assms!$F$37=4,LXtables!AW32,IF(Assms!$F$37=5,LXtables!BJ32,LXtables!BW32)))))</f>
        <v>0.04</v>
      </c>
      <c r="AE32" s="62">
        <f>IF(Assms!$F$37=1,LXtables!K32,IF(Assms!$F$37=2,LXtables!X32,IF(Assms!$F$37=3,LXtables!AK32,IF(Assms!$F$37=4,LXtables!AX32,IF(Assms!$F$37=5,LXtables!BK32,LXtables!BX32)))))</f>
        <v>0.04</v>
      </c>
      <c r="AF32" s="62">
        <f>IF(Assms!$F$37=1,LXtables!L32,IF(Assms!$F$37=2,LXtables!Y32,IF(Assms!$F$37=3,LXtables!AL32,IF(Assms!$F$37=4,LXtables!AY32,IF(Assms!$F$37=5,LXtables!BL32,LXtables!BY32)))))</f>
        <v>0.05</v>
      </c>
      <c r="AG32" s="62">
        <f>IF(Assms!$F$37=1,LXtables!M32,IF(Assms!$F$37=2,LXtables!Z32,IF(Assms!$F$37=3,LXtables!AM32,IF(Assms!$F$37=4,LXtables!AZ32,IF(Assms!$F$37=5,LXtables!BM32,LXtables!BZ32)))))</f>
        <v>0.05</v>
      </c>
      <c r="AH32" s="199">
        <v>15</v>
      </c>
      <c r="AI32" s="62">
        <f>IF(Assms!$F$37=1,LXtables!CC32,IF(Assms!$F$37=2,LXtables!CP32,IF(Assms!$F$37=3,LXtables!DC32,IF(Assms!$F$37=4,LXtables!DP32,IF(Assms!$F$37=5,LXtables!EC32,LXtables!EP32)))))</f>
        <v>0.06</v>
      </c>
      <c r="AJ32" s="62">
        <f>IF(Assms!$F$37=1,LXtables!CD32,IF(Assms!$F$37=2,LXtables!CQ32,IF(Assms!$F$37=3,LXtables!DD32,IF(Assms!$F$37=4,LXtables!DQ32,IF(Assms!$F$37=5,LXtables!ED32,LXtables!EQ32)))))</f>
        <v>0.06</v>
      </c>
      <c r="AK32" s="62">
        <f>IF(Assms!$F$37=1,LXtables!CE32,IF(Assms!$F$37=2,LXtables!CR32,IF(Assms!$F$37=3,LXtables!DE32,IF(Assms!$F$37=4,LXtables!DR32,IF(Assms!$F$37=5,LXtables!EE32,LXtables!ER32)))))</f>
        <v>0.05</v>
      </c>
      <c r="AL32" s="62">
        <f>IF(Assms!$F$37=1,LXtables!CF32,IF(Assms!$F$37=2,LXtables!CS32,IF(Assms!$F$37=3,LXtables!DF32,IF(Assms!$F$37=4,LXtables!DS32,IF(Assms!$F$37=5,LXtables!EF32,LXtables!ES32)))))</f>
        <v>0.04</v>
      </c>
      <c r="AM32" s="62">
        <f>IF(Assms!$F$37=1,LXtables!CG32,IF(Assms!$F$37=2,LXtables!CT32,IF(Assms!$F$37=3,LXtables!DG32,IF(Assms!$F$37=4,LXtables!DT32,IF(Assms!$F$37=5,LXtables!EG32,LXtables!ET32)))))</f>
        <v>0.04</v>
      </c>
      <c r="AN32" s="62">
        <f>IF(Assms!$F$37=1,LXtables!CH32,IF(Assms!$F$37=2,LXtables!CU32,IF(Assms!$F$37=3,LXtables!DH32,IF(Assms!$F$37=4,LXtables!DU32,IF(Assms!$F$37=5,LXtables!EH32,LXtables!EU32)))))</f>
        <v>0.04</v>
      </c>
      <c r="AO32" s="62">
        <f>IF(Assms!$F$37=1,LXtables!CI32,IF(Assms!$F$37=2,LXtables!CV32,IF(Assms!$F$37=3,LXtables!DI32,IF(Assms!$F$37=4,LXtables!DV32,IF(Assms!$F$37=5,LXtables!EI32,LXtables!EV32)))))</f>
        <v>0.04</v>
      </c>
      <c r="AP32" s="62">
        <f>IF(Assms!$F$37=1,LXtables!CJ32,IF(Assms!$F$37=2,LXtables!CW32,IF(Assms!$F$37=3,LXtables!DJ32,IF(Assms!$F$37=4,LXtables!DW32,IF(Assms!$F$37=5,LXtables!EJ32,LXtables!EW32)))))</f>
        <v>0.05</v>
      </c>
      <c r="AQ32" s="62">
        <f>IF(Assms!$F$37=1,LXtables!CK32,IF(Assms!$F$37=2,LXtables!CX32,IF(Assms!$F$37=3,LXtables!DK32,IF(Assms!$F$37=4,LXtables!DX32,IF(Assms!$F$37=5,LXtables!EK32,LXtables!EX32)))))</f>
        <v>0.05</v>
      </c>
      <c r="AR32" s="62">
        <f>IF(Assms!$F$37=1,LXtables!CL32,IF(Assms!$F$37=2,LXtables!CY32,IF(Assms!$F$37=3,LXtables!DL32,IF(Assms!$F$37=4,LXtables!DY32,IF(Assms!$F$37=5,LXtables!EL32,LXtables!EY32)))))</f>
        <v>0.05</v>
      </c>
      <c r="AS32" s="62">
        <f>IF(Assms!$F$37=1,LXtables!CM32,IF(Assms!$F$37=2,LXtables!CZ32,IF(Assms!$F$37=3,LXtables!DM32,IF(Assms!$F$37=4,LXtables!DZ32,IF(Assms!$F$37=5,LXtables!EM32,LXtables!EZ32)))))</f>
        <v>0.05</v>
      </c>
      <c r="AT32" s="62">
        <f>IF(Assms!$F$37=1,LXtables!CN32,IF(Assms!$F$37=2,LXtables!DA32,IF(Assms!$F$37=3,LXtables!DN32,IF(Assms!$F$37=4,LXtables!EA32,IF(Assms!$F$37=5,LXtables!EN32,LXtables!FA32)))))</f>
        <v>0.06</v>
      </c>
      <c r="AU32" s="199">
        <v>15</v>
      </c>
      <c r="AV32" s="62">
        <f>IF(Assms!$F$37=1,LXtables!FD32,IF(Assms!$F$37=2,LXtables!FQ32,IF(Assms!$F$37=3,LXtables!GD32,IF(Assms!$F$37=4,LXtables!GQ32,IF(Assms!$F$37=5,LXtables!HD32,LXtables!HQ32)))))</f>
        <v>7.0000000000000007E-2</v>
      </c>
      <c r="AW32" s="62">
        <f>IF(Assms!$F$37=1,LXtables!FE32,IF(Assms!$F$37=2,LXtables!FR32,IF(Assms!$F$37=3,LXtables!GE32,IF(Assms!$F$37=4,LXtables!GR32,IF(Assms!$F$37=5,LXtables!HE32,LXtables!HR32)))))</f>
        <v>7.0000000000000007E-2</v>
      </c>
      <c r="AX32" s="62">
        <f>IF(Assms!$F$37=1,LXtables!FF32,IF(Assms!$F$37=2,LXtables!FS32,IF(Assms!$F$37=3,LXtables!GF32,IF(Assms!$F$37=4,LXtables!GS32,IF(Assms!$F$37=5,LXtables!HF32,LXtables!HS32)))))</f>
        <v>0.06</v>
      </c>
      <c r="AY32" s="62">
        <f>IF(Assms!$F$37=1,LXtables!FG32,IF(Assms!$F$37=2,LXtables!FT32,IF(Assms!$F$37=3,LXtables!GG32,IF(Assms!$F$37=4,LXtables!GT32,IF(Assms!$F$37=5,LXtables!HG32,LXtables!HT32)))))</f>
        <v>0.05</v>
      </c>
      <c r="AZ32" s="62">
        <f>IF(Assms!$F$37=1,LXtables!FH32,IF(Assms!$F$37=2,LXtables!FU32,IF(Assms!$F$37=3,LXtables!GH32,IF(Assms!$F$37=4,LXtables!GU32,IF(Assms!$F$37=5,LXtables!HH32,LXtables!HU32)))))</f>
        <v>0.05</v>
      </c>
      <c r="BA32" s="62">
        <f>IF(Assms!$F$37=1,LXtables!FI32,IF(Assms!$F$37=2,LXtables!FV32,IF(Assms!$F$37=3,LXtables!GI32,IF(Assms!$F$37=4,LXtables!GV32,IF(Assms!$F$37=5,LXtables!HI32,LXtables!HV32)))))</f>
        <v>0.05</v>
      </c>
      <c r="BB32" s="62">
        <f>IF(Assms!$F$37=1,LXtables!FJ32,IF(Assms!$F$37=2,LXtables!FW32,IF(Assms!$F$37=3,LXtables!GJ32,IF(Assms!$F$37=4,LXtables!GW32,IF(Assms!$F$37=5,LXtables!HJ32,LXtables!HW32)))))</f>
        <v>0.05</v>
      </c>
      <c r="BC32" s="62">
        <f>IF(Assms!$F$37=1,LXtables!FK32,IF(Assms!$F$37=2,LXtables!FX32,IF(Assms!$F$37=3,LXtables!GK32,IF(Assms!$F$37=4,LXtables!GX32,IF(Assms!$F$37=5,LXtables!HK32,LXtables!HX32)))))</f>
        <v>0.05</v>
      </c>
      <c r="BD32" s="62">
        <f>IF(Assms!$F$37=1,LXtables!FL32,IF(Assms!$F$37=2,LXtables!FY32,IF(Assms!$F$37=3,LXtables!GL32,IF(Assms!$F$37=4,LXtables!GY32,IF(Assms!$F$37=5,LXtables!HL32,LXtables!HY32)))))</f>
        <v>0.05</v>
      </c>
      <c r="BE32" s="62">
        <f>IF(Assms!$F$37=1,LXtables!FM32,IF(Assms!$F$37=2,LXtables!FZ32,IF(Assms!$F$37=3,LXtables!GM32,IF(Assms!$F$37=4,LXtables!GZ32,IF(Assms!$F$37=5,LXtables!HM32,LXtables!HZ32)))))</f>
        <v>0.05</v>
      </c>
      <c r="BF32" s="62">
        <f>IF(Assms!$F$37=1,LXtables!FN32,IF(Assms!$F$37=2,LXtables!GA32,IF(Assms!$F$37=3,LXtables!GN32,IF(Assms!$F$37=4,LXtables!HA32,IF(Assms!$F$37=5,LXtables!HN32,LXtables!IA32)))))</f>
        <v>0.06</v>
      </c>
      <c r="BG32" s="62">
        <f>IF(Assms!$F$37=1,LXtables!FO32,IF(Assms!$F$37=2,LXtables!GB32,IF(Assms!$F$37=3,LXtables!GO32,IF(Assms!$F$37=4,LXtables!HB32,IF(Assms!$F$37=5,LXtables!HO32,LXtables!IB32)))))</f>
        <v>7.0000000000000007E-2</v>
      </c>
      <c r="BH32" s="199">
        <v>15</v>
      </c>
      <c r="BI32" s="62">
        <f>IF(Assms!$F$37=1,LXtables!IE32,IF(Assms!$F$37=2,LXtables!IR32,IF(Assms!$F$37=3,LXtables!JE32,IF(Assms!$F$37=4,LXtables!JR32,IF(Assms!$F$37=5,LXtables!KE32,LXtables!KR32)))))</f>
        <v>0.09</v>
      </c>
      <c r="BJ32" s="62">
        <f>IF(Assms!$F$37=1,LXtables!IF32,IF(Assms!$F$37=2,LXtables!IS32,IF(Assms!$F$37=3,LXtables!JF32,IF(Assms!$F$37=4,LXtables!JS32,IF(Assms!$F$37=5,LXtables!KF32,LXtables!KS32)))))</f>
        <v>0.08</v>
      </c>
      <c r="BK32" s="62">
        <f>IF(Assms!$F$37=1,LXtables!IG32,IF(Assms!$F$37=2,LXtables!IT32,IF(Assms!$F$37=3,LXtables!JG32,IF(Assms!$F$37=4,LXtables!JT32,IF(Assms!$F$37=5,LXtables!KG32,LXtables!KT32)))))</f>
        <v>7.0000000000000007E-2</v>
      </c>
      <c r="BL32" s="62">
        <f>IF(Assms!$F$37=1,LXtables!IH32,IF(Assms!$F$37=2,LXtables!IU32,IF(Assms!$F$37=3,LXtables!JH32,IF(Assms!$F$37=4,LXtables!JU32,IF(Assms!$F$37=5,LXtables!KH32,LXtables!KU32)))))</f>
        <v>0.06</v>
      </c>
      <c r="BM32" s="62">
        <f>IF(Assms!$F$37=1,LXtables!II32,IF(Assms!$F$37=2,LXtables!IV32,IF(Assms!$F$37=3,LXtables!JI32,IF(Assms!$F$37=4,LXtables!JV32,IF(Assms!$F$37=5,LXtables!KI32,LXtables!KV32)))))</f>
        <v>0.06</v>
      </c>
      <c r="BN32" s="62">
        <f>IF(Assms!$F$37=1,LXtables!IJ32,IF(Assms!$F$37=2,LXtables!IW32,IF(Assms!$F$37=3,LXtables!JJ32,IF(Assms!$F$37=4,LXtables!JW32,IF(Assms!$F$37=5,LXtables!KJ32,LXtables!KW32)))))</f>
        <v>0.06</v>
      </c>
      <c r="BO32" s="62">
        <f>IF(Assms!$F$37=1,LXtables!IK32,IF(Assms!$F$37=2,LXtables!IX32,IF(Assms!$F$37=3,LXtables!JK32,IF(Assms!$F$37=4,LXtables!JX32,IF(Assms!$F$37=5,LXtables!KK32,LXtables!KX32)))))</f>
        <v>0.06</v>
      </c>
      <c r="BP32" s="62">
        <f>IF(Assms!$F$37=1,LXtables!IL32,IF(Assms!$F$37=2,LXtables!IY32,IF(Assms!$F$37=3,LXtables!JL32,IF(Assms!$F$37=4,LXtables!JY32,IF(Assms!$F$37=5,LXtables!KL32,LXtables!KY32)))))</f>
        <v>0.06</v>
      </c>
      <c r="BQ32" s="62">
        <f>IF(Assms!$F$37=1,LXtables!IM32,IF(Assms!$F$37=2,LXtables!IZ32,IF(Assms!$F$37=3,LXtables!JM32,IF(Assms!$F$37=4,LXtables!JZ32,IF(Assms!$F$37=5,LXtables!KM32,LXtables!KZ32)))))</f>
        <v>0.06</v>
      </c>
      <c r="BR32" s="62">
        <f>IF(Assms!$F$37=1,LXtables!IN32,IF(Assms!$F$37=2,LXtables!JA32,IF(Assms!$F$37=3,LXtables!JN32,IF(Assms!$F$37=4,LXtables!KA32,IF(Assms!$F$37=5,LXtables!KN32,LXtables!LA32)))))</f>
        <v>0.06</v>
      </c>
      <c r="BS32" s="62">
        <f>IF(Assms!$F$37=1,LXtables!IO32,IF(Assms!$F$37=2,LXtables!JB32,IF(Assms!$F$37=3,LXtables!JO32,IF(Assms!$F$37=4,LXtables!KB32,IF(Assms!$F$37=5,LXtables!KO32,LXtables!LB32)))))</f>
        <v>7.0000000000000007E-2</v>
      </c>
      <c r="BT32" s="62">
        <f>IF(Assms!$F$37=1,LXtables!IP32,IF(Assms!$F$37=2,LXtables!JC32,IF(Assms!$F$37=3,LXtables!JP32,IF(Assms!$F$37=4,LXtables!KC32,IF(Assms!$F$37=5,LXtables!KP32,LXtables!LC32)))))</f>
        <v>0.08</v>
      </c>
    </row>
    <row r="33" spans="1:72" ht="15.75" thickBot="1">
      <c r="A33" s="201">
        <f t="shared" si="0"/>
        <v>30</v>
      </c>
      <c r="B33" s="205"/>
      <c r="C33" s="205"/>
      <c r="D33" s="205"/>
      <c r="E33" s="205"/>
      <c r="F33" s="206">
        <f>IF(Assms!$C$33&lt;20,$I119,IF(Assms!$C$33&gt;75,$T119,HLOOKUP(Assms!$C$33,$I$89:$T$119,$H119+1)))</f>
        <v>0.02</v>
      </c>
      <c r="G33" s="206">
        <f t="shared" si="1"/>
        <v>0.02</v>
      </c>
      <c r="H33" s="201">
        <v>16</v>
      </c>
      <c r="I33" s="204">
        <f>IF(Assms!$C$36=1,V33,IF(Assms!$C$36=2,AI33,IF(Assms!$C$36=3,AV33,BI33)))</f>
        <v>0.06</v>
      </c>
      <c r="J33" s="62">
        <f>IF(Assms!$C$36=1,W33,IF(Assms!$C$36=2,AJ33,IF(Assms!$C$36=3,AW33,BJ33)))</f>
        <v>0.05</v>
      </c>
      <c r="K33" s="62">
        <f>IF(Assms!$C$36=1,X33,IF(Assms!$C$36=2,AK33,IF(Assms!$C$36=3,AX33,BK33)))</f>
        <v>0.04</v>
      </c>
      <c r="L33" s="62">
        <f>IF(Assms!$C$36=1,Y33,IF(Assms!$C$36=2,AL33,IF(Assms!$C$36=3,AY33,BL33)))</f>
        <v>0.04</v>
      </c>
      <c r="M33" s="62">
        <f>IF(Assms!$C$36=1,Z33,IF(Assms!$C$36=2,AM33,IF(Assms!$C$36=3,AZ33,BM33)))</f>
        <v>0.04</v>
      </c>
      <c r="N33" s="62">
        <f>IF(Assms!$C$36=1,AA33,IF(Assms!$C$36=2,AN33,IF(Assms!$C$36=3,BA33,BN33)))</f>
        <v>0.04</v>
      </c>
      <c r="O33" s="62">
        <f>IF(Assms!$C$36=1,AB33,IF(Assms!$C$36=2,AO33,IF(Assms!$C$36=3,BB33,BO33)))</f>
        <v>0.04</v>
      </c>
      <c r="P33" s="62">
        <f>IF(Assms!$C$36=1,AC33,IF(Assms!$C$36=2,AP33,IF(Assms!$C$36=3,BC33,BP33)))</f>
        <v>0.04</v>
      </c>
      <c r="Q33" s="62">
        <f>IF(Assms!$C$36=1,AD33,IF(Assms!$C$36=2,AQ33,IF(Assms!$C$36=3,BD33,BQ33)))</f>
        <v>0.04</v>
      </c>
      <c r="R33" s="62">
        <f>IF(Assms!$C$36=1,AE33,IF(Assms!$C$36=2,AR33,IF(Assms!$C$36=3,BE33,BR33)))</f>
        <v>0.04</v>
      </c>
      <c r="S33" s="62">
        <f>IF(Assms!$C$36=1,AF33,IF(Assms!$C$36=2,AS33,IF(Assms!$C$36=3,BF33,BS33)))</f>
        <v>0.05</v>
      </c>
      <c r="T33" s="62">
        <f>IF(Assms!$C$36=1,AG33,IF(Assms!$C$36=2,AT33,IF(Assms!$C$36=3,BG33,BT33)))</f>
        <v>0.05</v>
      </c>
      <c r="U33" s="201">
        <v>16</v>
      </c>
      <c r="V33" s="62">
        <f>IF(Assms!$F$37=1,LXtables!B33,IF(Assms!$F$37=2,LXtables!O33,IF(Assms!$F$37=3,LXtables!AB33,IF(Assms!$F$37=4,LXtables!AO33,IF(Assms!$F$37=5,LXtables!BB33,LXtables!BO33)))))</f>
        <v>0.06</v>
      </c>
      <c r="W33" s="62">
        <f>IF(Assms!$F$37=1,LXtables!C33,IF(Assms!$F$37=2,LXtables!P33,IF(Assms!$F$37=3,LXtables!AC33,IF(Assms!$F$37=4,LXtables!AP33,IF(Assms!$F$37=5,LXtables!BC33,LXtables!BP33)))))</f>
        <v>0.05</v>
      </c>
      <c r="X33" s="62">
        <f>IF(Assms!$F$37=1,LXtables!D33,IF(Assms!$F$37=2,LXtables!Q33,IF(Assms!$F$37=3,LXtables!AD33,IF(Assms!$F$37=4,LXtables!AQ33,IF(Assms!$F$37=5,LXtables!BD33,LXtables!BQ33)))))</f>
        <v>0.04</v>
      </c>
      <c r="Y33" s="62">
        <f>IF(Assms!$F$37=1,LXtables!E33,IF(Assms!$F$37=2,LXtables!R33,IF(Assms!$F$37=3,LXtables!AE33,IF(Assms!$F$37=4,LXtables!AR33,IF(Assms!$F$37=5,LXtables!BE33,LXtables!BR33)))))</f>
        <v>0.04</v>
      </c>
      <c r="Z33" s="62">
        <f>IF(Assms!$F$37=1,LXtables!F33,IF(Assms!$F$37=2,LXtables!S33,IF(Assms!$F$37=3,LXtables!AF33,IF(Assms!$F$37=4,LXtables!AS33,IF(Assms!$F$37=5,LXtables!BF33,LXtables!BS33)))))</f>
        <v>0.04</v>
      </c>
      <c r="AA33" s="62">
        <f>IF(Assms!$F$37=1,LXtables!G33,IF(Assms!$F$37=2,LXtables!T33,IF(Assms!$F$37=3,LXtables!AG33,IF(Assms!$F$37=4,LXtables!AT33,IF(Assms!$F$37=5,LXtables!BG33,LXtables!BT33)))))</f>
        <v>0.04</v>
      </c>
      <c r="AB33" s="62">
        <f>IF(Assms!$F$37=1,LXtables!H33,IF(Assms!$F$37=2,LXtables!U33,IF(Assms!$F$37=3,LXtables!AH33,IF(Assms!$F$37=4,LXtables!AU33,IF(Assms!$F$37=5,LXtables!BH33,LXtables!BU33)))))</f>
        <v>0.04</v>
      </c>
      <c r="AC33" s="62">
        <f>IF(Assms!$F$37=1,LXtables!I33,IF(Assms!$F$37=2,LXtables!V33,IF(Assms!$F$37=3,LXtables!AI33,IF(Assms!$F$37=4,LXtables!AV33,IF(Assms!$F$37=5,LXtables!BI33,LXtables!BV33)))))</f>
        <v>0.04</v>
      </c>
      <c r="AD33" s="62">
        <f>IF(Assms!$F$37=1,LXtables!J33,IF(Assms!$F$37=2,LXtables!W33,IF(Assms!$F$37=3,LXtables!AJ33,IF(Assms!$F$37=4,LXtables!AW33,IF(Assms!$F$37=5,LXtables!BJ33,LXtables!BW33)))))</f>
        <v>0.04</v>
      </c>
      <c r="AE33" s="62">
        <f>IF(Assms!$F$37=1,LXtables!K33,IF(Assms!$F$37=2,LXtables!X33,IF(Assms!$F$37=3,LXtables!AK33,IF(Assms!$F$37=4,LXtables!AX33,IF(Assms!$F$37=5,LXtables!BK33,LXtables!BX33)))))</f>
        <v>0.04</v>
      </c>
      <c r="AF33" s="62">
        <f>IF(Assms!$F$37=1,LXtables!L33,IF(Assms!$F$37=2,LXtables!Y33,IF(Assms!$F$37=3,LXtables!AL33,IF(Assms!$F$37=4,LXtables!AY33,IF(Assms!$F$37=5,LXtables!BL33,LXtables!BY33)))))</f>
        <v>0.05</v>
      </c>
      <c r="AG33" s="62">
        <f>IF(Assms!$F$37=1,LXtables!M33,IF(Assms!$F$37=2,LXtables!Z33,IF(Assms!$F$37=3,LXtables!AM33,IF(Assms!$F$37=4,LXtables!AZ33,IF(Assms!$F$37=5,LXtables!BM33,LXtables!BZ33)))))</f>
        <v>0.05</v>
      </c>
      <c r="AH33" s="199">
        <v>16</v>
      </c>
      <c r="AI33" s="62">
        <f>IF(Assms!$F$37=1,LXtables!CC33,IF(Assms!$F$37=2,LXtables!CP33,IF(Assms!$F$37=3,LXtables!DC33,IF(Assms!$F$37=4,LXtables!DP33,IF(Assms!$F$37=5,LXtables!EC33,LXtables!EP33)))))</f>
        <v>0.06</v>
      </c>
      <c r="AJ33" s="62">
        <f>IF(Assms!$F$37=1,LXtables!CD33,IF(Assms!$F$37=2,LXtables!CQ33,IF(Assms!$F$37=3,LXtables!DD33,IF(Assms!$F$37=4,LXtables!DQ33,IF(Assms!$F$37=5,LXtables!ED33,LXtables!EQ33)))))</f>
        <v>0.06</v>
      </c>
      <c r="AK33" s="62">
        <f>IF(Assms!$F$37=1,LXtables!CE33,IF(Assms!$F$37=2,LXtables!CR33,IF(Assms!$F$37=3,LXtables!DE33,IF(Assms!$F$37=4,LXtables!DR33,IF(Assms!$F$37=5,LXtables!EE33,LXtables!ER33)))))</f>
        <v>0.05</v>
      </c>
      <c r="AL33" s="62">
        <f>IF(Assms!$F$37=1,LXtables!CF33,IF(Assms!$F$37=2,LXtables!CS33,IF(Assms!$F$37=3,LXtables!DF33,IF(Assms!$F$37=4,LXtables!DS33,IF(Assms!$F$37=5,LXtables!EF33,LXtables!ES33)))))</f>
        <v>0.04</v>
      </c>
      <c r="AM33" s="62">
        <f>IF(Assms!$F$37=1,LXtables!CG33,IF(Assms!$F$37=2,LXtables!CT33,IF(Assms!$F$37=3,LXtables!DG33,IF(Assms!$F$37=4,LXtables!DT33,IF(Assms!$F$37=5,LXtables!EG33,LXtables!ET33)))))</f>
        <v>0.04</v>
      </c>
      <c r="AN33" s="62">
        <f>IF(Assms!$F$37=1,LXtables!CH33,IF(Assms!$F$37=2,LXtables!CU33,IF(Assms!$F$37=3,LXtables!DH33,IF(Assms!$F$37=4,LXtables!DU33,IF(Assms!$F$37=5,LXtables!EH33,LXtables!EU33)))))</f>
        <v>0.04</v>
      </c>
      <c r="AO33" s="62">
        <f>IF(Assms!$F$37=1,LXtables!CI33,IF(Assms!$F$37=2,LXtables!CV33,IF(Assms!$F$37=3,LXtables!DI33,IF(Assms!$F$37=4,LXtables!DV33,IF(Assms!$F$37=5,LXtables!EI33,LXtables!EV33)))))</f>
        <v>0.04</v>
      </c>
      <c r="AP33" s="62">
        <f>IF(Assms!$F$37=1,LXtables!CJ33,IF(Assms!$F$37=2,LXtables!CW33,IF(Assms!$F$37=3,LXtables!DJ33,IF(Assms!$F$37=4,LXtables!DW33,IF(Assms!$F$37=5,LXtables!EJ33,LXtables!EW33)))))</f>
        <v>0.05</v>
      </c>
      <c r="AQ33" s="62">
        <f>IF(Assms!$F$37=1,LXtables!CK33,IF(Assms!$F$37=2,LXtables!CX33,IF(Assms!$F$37=3,LXtables!DK33,IF(Assms!$F$37=4,LXtables!DX33,IF(Assms!$F$37=5,LXtables!EK33,LXtables!EX33)))))</f>
        <v>0.05</v>
      </c>
      <c r="AR33" s="62">
        <f>IF(Assms!$F$37=1,LXtables!CL33,IF(Assms!$F$37=2,LXtables!CY33,IF(Assms!$F$37=3,LXtables!DL33,IF(Assms!$F$37=4,LXtables!DY33,IF(Assms!$F$37=5,LXtables!EL33,LXtables!EY33)))))</f>
        <v>0.05</v>
      </c>
      <c r="AS33" s="62">
        <f>IF(Assms!$F$37=1,LXtables!CM33,IF(Assms!$F$37=2,LXtables!CZ33,IF(Assms!$F$37=3,LXtables!DM33,IF(Assms!$F$37=4,LXtables!DZ33,IF(Assms!$F$37=5,LXtables!EM33,LXtables!EZ33)))))</f>
        <v>0.05</v>
      </c>
      <c r="AT33" s="62">
        <f>IF(Assms!$F$37=1,LXtables!CN33,IF(Assms!$F$37=2,LXtables!DA33,IF(Assms!$F$37=3,LXtables!DN33,IF(Assms!$F$37=4,LXtables!EA33,IF(Assms!$F$37=5,LXtables!EN33,LXtables!FA33)))))</f>
        <v>0.06</v>
      </c>
      <c r="AU33" s="199">
        <v>16</v>
      </c>
      <c r="AV33" s="62">
        <f>IF(Assms!$F$37=1,LXtables!FD33,IF(Assms!$F$37=2,LXtables!FQ33,IF(Assms!$F$37=3,LXtables!GD33,IF(Assms!$F$37=4,LXtables!GQ33,IF(Assms!$F$37=5,LXtables!HD33,LXtables!HQ33)))))</f>
        <v>7.0000000000000007E-2</v>
      </c>
      <c r="AW33" s="62">
        <f>IF(Assms!$F$37=1,LXtables!FE33,IF(Assms!$F$37=2,LXtables!FR33,IF(Assms!$F$37=3,LXtables!GE33,IF(Assms!$F$37=4,LXtables!GR33,IF(Assms!$F$37=5,LXtables!HE33,LXtables!HR33)))))</f>
        <v>7.0000000000000007E-2</v>
      </c>
      <c r="AX33" s="62">
        <f>IF(Assms!$F$37=1,LXtables!FF33,IF(Assms!$F$37=2,LXtables!FS33,IF(Assms!$F$37=3,LXtables!GF33,IF(Assms!$F$37=4,LXtables!GS33,IF(Assms!$F$37=5,LXtables!HF33,LXtables!HS33)))))</f>
        <v>0.06</v>
      </c>
      <c r="AY33" s="62">
        <f>IF(Assms!$F$37=1,LXtables!FG33,IF(Assms!$F$37=2,LXtables!FT33,IF(Assms!$F$37=3,LXtables!GG33,IF(Assms!$F$37=4,LXtables!GT33,IF(Assms!$F$37=5,LXtables!HG33,LXtables!HT33)))))</f>
        <v>0.05</v>
      </c>
      <c r="AZ33" s="62">
        <f>IF(Assms!$F$37=1,LXtables!FH33,IF(Assms!$F$37=2,LXtables!FU33,IF(Assms!$F$37=3,LXtables!GH33,IF(Assms!$F$37=4,LXtables!GU33,IF(Assms!$F$37=5,LXtables!HH33,LXtables!HU33)))))</f>
        <v>0.05</v>
      </c>
      <c r="BA33" s="62">
        <f>IF(Assms!$F$37=1,LXtables!FI33,IF(Assms!$F$37=2,LXtables!FV33,IF(Assms!$F$37=3,LXtables!GI33,IF(Assms!$F$37=4,LXtables!GV33,IF(Assms!$F$37=5,LXtables!HI33,LXtables!HV33)))))</f>
        <v>0.05</v>
      </c>
      <c r="BB33" s="62">
        <f>IF(Assms!$F$37=1,LXtables!FJ33,IF(Assms!$F$37=2,LXtables!FW33,IF(Assms!$F$37=3,LXtables!GJ33,IF(Assms!$F$37=4,LXtables!GW33,IF(Assms!$F$37=5,LXtables!HJ33,LXtables!HW33)))))</f>
        <v>0.05</v>
      </c>
      <c r="BC33" s="62">
        <f>IF(Assms!$F$37=1,LXtables!FK33,IF(Assms!$F$37=2,LXtables!FX33,IF(Assms!$F$37=3,LXtables!GK33,IF(Assms!$F$37=4,LXtables!GX33,IF(Assms!$F$37=5,LXtables!HK33,LXtables!HX33)))))</f>
        <v>0.05</v>
      </c>
      <c r="BD33" s="62">
        <f>IF(Assms!$F$37=1,LXtables!FL33,IF(Assms!$F$37=2,LXtables!FY33,IF(Assms!$F$37=3,LXtables!GL33,IF(Assms!$F$37=4,LXtables!GY33,IF(Assms!$F$37=5,LXtables!HL33,LXtables!HY33)))))</f>
        <v>0.05</v>
      </c>
      <c r="BE33" s="62">
        <f>IF(Assms!$F$37=1,LXtables!FM33,IF(Assms!$F$37=2,LXtables!FZ33,IF(Assms!$F$37=3,LXtables!GM33,IF(Assms!$F$37=4,LXtables!GZ33,IF(Assms!$F$37=5,LXtables!HM33,LXtables!HZ33)))))</f>
        <v>0.05</v>
      </c>
      <c r="BF33" s="62">
        <f>IF(Assms!$F$37=1,LXtables!FN33,IF(Assms!$F$37=2,LXtables!GA33,IF(Assms!$F$37=3,LXtables!GN33,IF(Assms!$F$37=4,LXtables!HA33,IF(Assms!$F$37=5,LXtables!HN33,LXtables!IA33)))))</f>
        <v>0.06</v>
      </c>
      <c r="BG33" s="62">
        <f>IF(Assms!$F$37=1,LXtables!FO33,IF(Assms!$F$37=2,LXtables!GB33,IF(Assms!$F$37=3,LXtables!GO33,IF(Assms!$F$37=4,LXtables!HB33,IF(Assms!$F$37=5,LXtables!HO33,LXtables!IB33)))))</f>
        <v>7.0000000000000007E-2</v>
      </c>
      <c r="BH33" s="199">
        <v>16</v>
      </c>
      <c r="BI33" s="62">
        <f>IF(Assms!$F$37=1,LXtables!IE33,IF(Assms!$F$37=2,LXtables!IR33,IF(Assms!$F$37=3,LXtables!JE33,IF(Assms!$F$37=4,LXtables!JR33,IF(Assms!$F$37=5,LXtables!KE33,LXtables!KR33)))))</f>
        <v>0.09</v>
      </c>
      <c r="BJ33" s="62">
        <f>IF(Assms!$F$37=1,LXtables!IF33,IF(Assms!$F$37=2,LXtables!IS33,IF(Assms!$F$37=3,LXtables!JF33,IF(Assms!$F$37=4,LXtables!JS33,IF(Assms!$F$37=5,LXtables!KF33,LXtables!KS33)))))</f>
        <v>0.08</v>
      </c>
      <c r="BK33" s="62">
        <f>IF(Assms!$F$37=1,LXtables!IG33,IF(Assms!$F$37=2,LXtables!IT33,IF(Assms!$F$37=3,LXtables!JG33,IF(Assms!$F$37=4,LXtables!JT33,IF(Assms!$F$37=5,LXtables!KG33,LXtables!KT33)))))</f>
        <v>7.0000000000000007E-2</v>
      </c>
      <c r="BL33" s="62">
        <f>IF(Assms!$F$37=1,LXtables!IH33,IF(Assms!$F$37=2,LXtables!IU33,IF(Assms!$F$37=3,LXtables!JH33,IF(Assms!$F$37=4,LXtables!JU33,IF(Assms!$F$37=5,LXtables!KH33,LXtables!KU33)))))</f>
        <v>0.06</v>
      </c>
      <c r="BM33" s="62">
        <f>IF(Assms!$F$37=1,LXtables!II33,IF(Assms!$F$37=2,LXtables!IV33,IF(Assms!$F$37=3,LXtables!JI33,IF(Assms!$F$37=4,LXtables!JV33,IF(Assms!$F$37=5,LXtables!KI33,LXtables!KV33)))))</f>
        <v>0.06</v>
      </c>
      <c r="BN33" s="62">
        <f>IF(Assms!$F$37=1,LXtables!IJ33,IF(Assms!$F$37=2,LXtables!IW33,IF(Assms!$F$37=3,LXtables!JJ33,IF(Assms!$F$37=4,LXtables!JW33,IF(Assms!$F$37=5,LXtables!KJ33,LXtables!KW33)))))</f>
        <v>0.06</v>
      </c>
      <c r="BO33" s="62">
        <f>IF(Assms!$F$37=1,LXtables!IK33,IF(Assms!$F$37=2,LXtables!IX33,IF(Assms!$F$37=3,LXtables!JK33,IF(Assms!$F$37=4,LXtables!JX33,IF(Assms!$F$37=5,LXtables!KK33,LXtables!KX33)))))</f>
        <v>0.06</v>
      </c>
      <c r="BP33" s="62">
        <f>IF(Assms!$F$37=1,LXtables!IL33,IF(Assms!$F$37=2,LXtables!IY33,IF(Assms!$F$37=3,LXtables!JL33,IF(Assms!$F$37=4,LXtables!JY33,IF(Assms!$F$37=5,LXtables!KL33,LXtables!KY33)))))</f>
        <v>0.06</v>
      </c>
      <c r="BQ33" s="62">
        <f>IF(Assms!$F$37=1,LXtables!IM33,IF(Assms!$F$37=2,LXtables!IZ33,IF(Assms!$F$37=3,LXtables!JM33,IF(Assms!$F$37=4,LXtables!JZ33,IF(Assms!$F$37=5,LXtables!KM33,LXtables!KZ33)))))</f>
        <v>0.06</v>
      </c>
      <c r="BR33" s="62">
        <f>IF(Assms!$F$37=1,LXtables!IN33,IF(Assms!$F$37=2,LXtables!JA33,IF(Assms!$F$37=3,LXtables!JN33,IF(Assms!$F$37=4,LXtables!KA33,IF(Assms!$F$37=5,LXtables!KN33,LXtables!LA33)))))</f>
        <v>0.06</v>
      </c>
      <c r="BS33" s="62">
        <f>IF(Assms!$F$37=1,LXtables!IO33,IF(Assms!$F$37=2,LXtables!JB33,IF(Assms!$F$37=3,LXtables!JO33,IF(Assms!$F$37=4,LXtables!KB33,IF(Assms!$F$37=5,LXtables!KO33,LXtables!LB33)))))</f>
        <v>7.0000000000000007E-2</v>
      </c>
      <c r="BT33" s="62">
        <f>IF(Assms!$F$37=1,LXtables!IP33,IF(Assms!$F$37=2,LXtables!JC33,IF(Assms!$F$37=3,LXtables!JP33,IF(Assms!$F$37=4,LXtables!KC33,IF(Assms!$F$37=5,LXtables!KP33,LXtables!LC33)))))</f>
        <v>0.08</v>
      </c>
    </row>
    <row r="34" spans="1:72" ht="15.75" thickTop="1">
      <c r="A34" s="201">
        <f t="shared" si="0"/>
        <v>31</v>
      </c>
      <c r="F34" s="62">
        <f t="shared" ref="F34:F41" si="2">F33</f>
        <v>0.02</v>
      </c>
      <c r="G34" s="62">
        <f t="shared" si="1"/>
        <v>0.02</v>
      </c>
      <c r="H34" s="201">
        <v>17</v>
      </c>
      <c r="I34" s="204">
        <f>IF(Assms!$C$36=1,V34,IF(Assms!$C$36=2,AI34,IF(Assms!$C$36=3,AV34,BI34)))</f>
        <v>0.06</v>
      </c>
      <c r="J34" s="62">
        <f>IF(Assms!$C$36=1,W34,IF(Assms!$C$36=2,AJ34,IF(Assms!$C$36=3,AW34,BJ34)))</f>
        <v>0.05</v>
      </c>
      <c r="K34" s="62">
        <f>IF(Assms!$C$36=1,X34,IF(Assms!$C$36=2,AK34,IF(Assms!$C$36=3,AX34,BK34)))</f>
        <v>0.04</v>
      </c>
      <c r="L34" s="62">
        <f>IF(Assms!$C$36=1,Y34,IF(Assms!$C$36=2,AL34,IF(Assms!$C$36=3,AY34,BL34)))</f>
        <v>0.04</v>
      </c>
      <c r="M34" s="62">
        <f>IF(Assms!$C$36=1,Z34,IF(Assms!$C$36=2,AM34,IF(Assms!$C$36=3,AZ34,BM34)))</f>
        <v>0.04</v>
      </c>
      <c r="N34" s="62">
        <f>IF(Assms!$C$36=1,AA34,IF(Assms!$C$36=2,AN34,IF(Assms!$C$36=3,BA34,BN34)))</f>
        <v>0.04</v>
      </c>
      <c r="O34" s="62">
        <f>IF(Assms!$C$36=1,AB34,IF(Assms!$C$36=2,AO34,IF(Assms!$C$36=3,BB34,BO34)))</f>
        <v>0.04</v>
      </c>
      <c r="P34" s="62">
        <f>IF(Assms!$C$36=1,AC34,IF(Assms!$C$36=2,AP34,IF(Assms!$C$36=3,BC34,BP34)))</f>
        <v>0.04</v>
      </c>
      <c r="Q34" s="62">
        <f>IF(Assms!$C$36=1,AD34,IF(Assms!$C$36=2,AQ34,IF(Assms!$C$36=3,BD34,BQ34)))</f>
        <v>0.04</v>
      </c>
      <c r="R34" s="62">
        <f>IF(Assms!$C$36=1,AE34,IF(Assms!$C$36=2,AR34,IF(Assms!$C$36=3,BE34,BR34)))</f>
        <v>0.04</v>
      </c>
      <c r="S34" s="62">
        <f>IF(Assms!$C$36=1,AF34,IF(Assms!$C$36=2,AS34,IF(Assms!$C$36=3,BF34,BS34)))</f>
        <v>0.05</v>
      </c>
      <c r="T34" s="62">
        <f>IF(Assms!$C$36=1,AG34,IF(Assms!$C$36=2,AT34,IF(Assms!$C$36=3,BG34,BT34)))</f>
        <v>0.05</v>
      </c>
      <c r="U34" s="201">
        <v>17</v>
      </c>
      <c r="V34" s="62">
        <f>IF(Assms!$F$37=1,LXtables!B34,IF(Assms!$F$37=2,LXtables!O34,IF(Assms!$F$37=3,LXtables!AB34,IF(Assms!$F$37=4,LXtables!AO34,IF(Assms!$F$37=5,LXtables!BB34,LXtables!BO34)))))</f>
        <v>0.06</v>
      </c>
      <c r="W34" s="62">
        <f>IF(Assms!$F$37=1,LXtables!C34,IF(Assms!$F$37=2,LXtables!P34,IF(Assms!$F$37=3,LXtables!AC34,IF(Assms!$F$37=4,LXtables!AP34,IF(Assms!$F$37=5,LXtables!BC34,LXtables!BP34)))))</f>
        <v>0.05</v>
      </c>
      <c r="X34" s="62">
        <f>IF(Assms!$F$37=1,LXtables!D34,IF(Assms!$F$37=2,LXtables!Q34,IF(Assms!$F$37=3,LXtables!AD34,IF(Assms!$F$37=4,LXtables!AQ34,IF(Assms!$F$37=5,LXtables!BD34,LXtables!BQ34)))))</f>
        <v>0.04</v>
      </c>
      <c r="Y34" s="62">
        <f>IF(Assms!$F$37=1,LXtables!E34,IF(Assms!$F$37=2,LXtables!R34,IF(Assms!$F$37=3,LXtables!AE34,IF(Assms!$F$37=4,LXtables!AR34,IF(Assms!$F$37=5,LXtables!BE34,LXtables!BR34)))))</f>
        <v>0.04</v>
      </c>
      <c r="Z34" s="62">
        <f>IF(Assms!$F$37=1,LXtables!F34,IF(Assms!$F$37=2,LXtables!S34,IF(Assms!$F$37=3,LXtables!AF34,IF(Assms!$F$37=4,LXtables!AS34,IF(Assms!$F$37=5,LXtables!BF34,LXtables!BS34)))))</f>
        <v>0.04</v>
      </c>
      <c r="AA34" s="62">
        <f>IF(Assms!$F$37=1,LXtables!G34,IF(Assms!$F$37=2,LXtables!T34,IF(Assms!$F$37=3,LXtables!AG34,IF(Assms!$F$37=4,LXtables!AT34,IF(Assms!$F$37=5,LXtables!BG34,LXtables!BT34)))))</f>
        <v>0.04</v>
      </c>
      <c r="AB34" s="62">
        <f>IF(Assms!$F$37=1,LXtables!H34,IF(Assms!$F$37=2,LXtables!U34,IF(Assms!$F$37=3,LXtables!AH34,IF(Assms!$F$37=4,LXtables!AU34,IF(Assms!$F$37=5,LXtables!BH34,LXtables!BU34)))))</f>
        <v>0.04</v>
      </c>
      <c r="AC34" s="62">
        <f>IF(Assms!$F$37=1,LXtables!I34,IF(Assms!$F$37=2,LXtables!V34,IF(Assms!$F$37=3,LXtables!AI34,IF(Assms!$F$37=4,LXtables!AV34,IF(Assms!$F$37=5,LXtables!BI34,LXtables!BV34)))))</f>
        <v>0.04</v>
      </c>
      <c r="AD34" s="62">
        <f>IF(Assms!$F$37=1,LXtables!J34,IF(Assms!$F$37=2,LXtables!W34,IF(Assms!$F$37=3,LXtables!AJ34,IF(Assms!$F$37=4,LXtables!AW34,IF(Assms!$F$37=5,LXtables!BJ34,LXtables!BW34)))))</f>
        <v>0.04</v>
      </c>
      <c r="AE34" s="62">
        <f>IF(Assms!$F$37=1,LXtables!K34,IF(Assms!$F$37=2,LXtables!X34,IF(Assms!$F$37=3,LXtables!AK34,IF(Assms!$F$37=4,LXtables!AX34,IF(Assms!$F$37=5,LXtables!BK34,LXtables!BX34)))))</f>
        <v>0.04</v>
      </c>
      <c r="AF34" s="62">
        <f>IF(Assms!$F$37=1,LXtables!L34,IF(Assms!$F$37=2,LXtables!Y34,IF(Assms!$F$37=3,LXtables!AL34,IF(Assms!$F$37=4,LXtables!AY34,IF(Assms!$F$37=5,LXtables!BL34,LXtables!BY34)))))</f>
        <v>0.05</v>
      </c>
      <c r="AG34" s="62">
        <f>IF(Assms!$F$37=1,LXtables!M34,IF(Assms!$F$37=2,LXtables!Z34,IF(Assms!$F$37=3,LXtables!AM34,IF(Assms!$F$37=4,LXtables!AZ34,IF(Assms!$F$37=5,LXtables!BM34,LXtables!BZ34)))))</f>
        <v>0.05</v>
      </c>
      <c r="AH34" s="199">
        <v>17</v>
      </c>
      <c r="AI34" s="62">
        <f>IF(Assms!$F$37=1,LXtables!CC34,IF(Assms!$F$37=2,LXtables!CP34,IF(Assms!$F$37=3,LXtables!DC34,IF(Assms!$F$37=4,LXtables!DP34,IF(Assms!$F$37=5,LXtables!EC34,LXtables!EP34)))))</f>
        <v>0.06</v>
      </c>
      <c r="AJ34" s="62">
        <f>IF(Assms!$F$37=1,LXtables!CD34,IF(Assms!$F$37=2,LXtables!CQ34,IF(Assms!$F$37=3,LXtables!DD34,IF(Assms!$F$37=4,LXtables!DQ34,IF(Assms!$F$37=5,LXtables!ED34,LXtables!EQ34)))))</f>
        <v>0.06</v>
      </c>
      <c r="AK34" s="62">
        <f>IF(Assms!$F$37=1,LXtables!CE34,IF(Assms!$F$37=2,LXtables!CR34,IF(Assms!$F$37=3,LXtables!DE34,IF(Assms!$F$37=4,LXtables!DR34,IF(Assms!$F$37=5,LXtables!EE34,LXtables!ER34)))))</f>
        <v>0.05</v>
      </c>
      <c r="AL34" s="62">
        <f>IF(Assms!$F$37=1,LXtables!CF34,IF(Assms!$F$37=2,LXtables!CS34,IF(Assms!$F$37=3,LXtables!DF34,IF(Assms!$F$37=4,LXtables!DS34,IF(Assms!$F$37=5,LXtables!EF34,LXtables!ES34)))))</f>
        <v>0.04</v>
      </c>
      <c r="AM34" s="62">
        <f>IF(Assms!$F$37=1,LXtables!CG34,IF(Assms!$F$37=2,LXtables!CT34,IF(Assms!$F$37=3,LXtables!DG34,IF(Assms!$F$37=4,LXtables!DT34,IF(Assms!$F$37=5,LXtables!EG34,LXtables!ET34)))))</f>
        <v>0.04</v>
      </c>
      <c r="AN34" s="62">
        <f>IF(Assms!$F$37=1,LXtables!CH34,IF(Assms!$F$37=2,LXtables!CU34,IF(Assms!$F$37=3,LXtables!DH34,IF(Assms!$F$37=4,LXtables!DU34,IF(Assms!$F$37=5,LXtables!EH34,LXtables!EU34)))))</f>
        <v>0.04</v>
      </c>
      <c r="AO34" s="62">
        <f>IF(Assms!$F$37=1,LXtables!CI34,IF(Assms!$F$37=2,LXtables!CV34,IF(Assms!$F$37=3,LXtables!DI34,IF(Assms!$F$37=4,LXtables!DV34,IF(Assms!$F$37=5,LXtables!EI34,LXtables!EV34)))))</f>
        <v>0.04</v>
      </c>
      <c r="AP34" s="62">
        <f>IF(Assms!$F$37=1,LXtables!CJ34,IF(Assms!$F$37=2,LXtables!CW34,IF(Assms!$F$37=3,LXtables!DJ34,IF(Assms!$F$37=4,LXtables!DW34,IF(Assms!$F$37=5,LXtables!EJ34,LXtables!EW34)))))</f>
        <v>0.05</v>
      </c>
      <c r="AQ34" s="62">
        <f>IF(Assms!$F$37=1,LXtables!CK34,IF(Assms!$F$37=2,LXtables!CX34,IF(Assms!$F$37=3,LXtables!DK34,IF(Assms!$F$37=4,LXtables!DX34,IF(Assms!$F$37=5,LXtables!EK34,LXtables!EX34)))))</f>
        <v>0.05</v>
      </c>
      <c r="AR34" s="62">
        <f>IF(Assms!$F$37=1,LXtables!CL34,IF(Assms!$F$37=2,LXtables!CY34,IF(Assms!$F$37=3,LXtables!DL34,IF(Assms!$F$37=4,LXtables!DY34,IF(Assms!$F$37=5,LXtables!EL34,LXtables!EY34)))))</f>
        <v>0.05</v>
      </c>
      <c r="AS34" s="62">
        <f>IF(Assms!$F$37=1,LXtables!CM34,IF(Assms!$F$37=2,LXtables!CZ34,IF(Assms!$F$37=3,LXtables!DM34,IF(Assms!$F$37=4,LXtables!DZ34,IF(Assms!$F$37=5,LXtables!EM34,LXtables!EZ34)))))</f>
        <v>0.05</v>
      </c>
      <c r="AT34" s="62">
        <f>IF(Assms!$F$37=1,LXtables!CN34,IF(Assms!$F$37=2,LXtables!DA34,IF(Assms!$F$37=3,LXtables!DN34,IF(Assms!$F$37=4,LXtables!EA34,IF(Assms!$F$37=5,LXtables!EN34,LXtables!FA34)))))</f>
        <v>0.06</v>
      </c>
      <c r="AU34" s="199">
        <v>17</v>
      </c>
      <c r="AV34" s="62">
        <f>IF(Assms!$F$37=1,LXtables!FD34,IF(Assms!$F$37=2,LXtables!FQ34,IF(Assms!$F$37=3,LXtables!GD34,IF(Assms!$F$37=4,LXtables!GQ34,IF(Assms!$F$37=5,LXtables!HD34,LXtables!HQ34)))))</f>
        <v>7.0000000000000007E-2</v>
      </c>
      <c r="AW34" s="62">
        <f>IF(Assms!$F$37=1,LXtables!FE34,IF(Assms!$F$37=2,LXtables!FR34,IF(Assms!$F$37=3,LXtables!GE34,IF(Assms!$F$37=4,LXtables!GR34,IF(Assms!$F$37=5,LXtables!HE34,LXtables!HR34)))))</f>
        <v>7.0000000000000007E-2</v>
      </c>
      <c r="AX34" s="62">
        <f>IF(Assms!$F$37=1,LXtables!FF34,IF(Assms!$F$37=2,LXtables!FS34,IF(Assms!$F$37=3,LXtables!GF34,IF(Assms!$F$37=4,LXtables!GS34,IF(Assms!$F$37=5,LXtables!HF34,LXtables!HS34)))))</f>
        <v>0.06</v>
      </c>
      <c r="AY34" s="62">
        <f>IF(Assms!$F$37=1,LXtables!FG34,IF(Assms!$F$37=2,LXtables!FT34,IF(Assms!$F$37=3,LXtables!GG34,IF(Assms!$F$37=4,LXtables!GT34,IF(Assms!$F$37=5,LXtables!HG34,LXtables!HT34)))))</f>
        <v>0.05</v>
      </c>
      <c r="AZ34" s="62">
        <f>IF(Assms!$F$37=1,LXtables!FH34,IF(Assms!$F$37=2,LXtables!FU34,IF(Assms!$F$37=3,LXtables!GH34,IF(Assms!$F$37=4,LXtables!GU34,IF(Assms!$F$37=5,LXtables!HH34,LXtables!HU34)))))</f>
        <v>0.05</v>
      </c>
      <c r="BA34" s="62">
        <f>IF(Assms!$F$37=1,LXtables!FI34,IF(Assms!$F$37=2,LXtables!FV34,IF(Assms!$F$37=3,LXtables!GI34,IF(Assms!$F$37=4,LXtables!GV34,IF(Assms!$F$37=5,LXtables!HI34,LXtables!HV34)))))</f>
        <v>0.05</v>
      </c>
      <c r="BB34" s="62">
        <f>IF(Assms!$F$37=1,LXtables!FJ34,IF(Assms!$F$37=2,LXtables!FW34,IF(Assms!$F$37=3,LXtables!GJ34,IF(Assms!$F$37=4,LXtables!GW34,IF(Assms!$F$37=5,LXtables!HJ34,LXtables!HW34)))))</f>
        <v>0.05</v>
      </c>
      <c r="BC34" s="62">
        <f>IF(Assms!$F$37=1,LXtables!FK34,IF(Assms!$F$37=2,LXtables!FX34,IF(Assms!$F$37=3,LXtables!GK34,IF(Assms!$F$37=4,LXtables!GX34,IF(Assms!$F$37=5,LXtables!HK34,LXtables!HX34)))))</f>
        <v>0.05</v>
      </c>
      <c r="BD34" s="62">
        <f>IF(Assms!$F$37=1,LXtables!FL34,IF(Assms!$F$37=2,LXtables!FY34,IF(Assms!$F$37=3,LXtables!GL34,IF(Assms!$F$37=4,LXtables!GY34,IF(Assms!$F$37=5,LXtables!HL34,LXtables!HY34)))))</f>
        <v>0.05</v>
      </c>
      <c r="BE34" s="62">
        <f>IF(Assms!$F$37=1,LXtables!FM34,IF(Assms!$F$37=2,LXtables!FZ34,IF(Assms!$F$37=3,LXtables!GM34,IF(Assms!$F$37=4,LXtables!GZ34,IF(Assms!$F$37=5,LXtables!HM34,LXtables!HZ34)))))</f>
        <v>0.05</v>
      </c>
      <c r="BF34" s="62">
        <f>IF(Assms!$F$37=1,LXtables!FN34,IF(Assms!$F$37=2,LXtables!GA34,IF(Assms!$F$37=3,LXtables!GN34,IF(Assms!$F$37=4,LXtables!HA34,IF(Assms!$F$37=5,LXtables!HN34,LXtables!IA34)))))</f>
        <v>0.06</v>
      </c>
      <c r="BG34" s="62">
        <f>IF(Assms!$F$37=1,LXtables!FO34,IF(Assms!$F$37=2,LXtables!GB34,IF(Assms!$F$37=3,LXtables!GO34,IF(Assms!$F$37=4,LXtables!HB34,IF(Assms!$F$37=5,LXtables!HO34,LXtables!IB34)))))</f>
        <v>7.0000000000000007E-2</v>
      </c>
      <c r="BH34" s="199">
        <v>17</v>
      </c>
      <c r="BI34" s="62">
        <f>IF(Assms!$F$37=1,LXtables!IE34,IF(Assms!$F$37=2,LXtables!IR34,IF(Assms!$F$37=3,LXtables!JE34,IF(Assms!$F$37=4,LXtables!JR34,IF(Assms!$F$37=5,LXtables!KE34,LXtables!KR34)))))</f>
        <v>0.09</v>
      </c>
      <c r="BJ34" s="62">
        <f>IF(Assms!$F$37=1,LXtables!IF34,IF(Assms!$F$37=2,LXtables!IS34,IF(Assms!$F$37=3,LXtables!JF34,IF(Assms!$F$37=4,LXtables!JS34,IF(Assms!$F$37=5,LXtables!KF34,LXtables!KS34)))))</f>
        <v>0.08</v>
      </c>
      <c r="BK34" s="62">
        <f>IF(Assms!$F$37=1,LXtables!IG34,IF(Assms!$F$37=2,LXtables!IT34,IF(Assms!$F$37=3,LXtables!JG34,IF(Assms!$F$37=4,LXtables!JT34,IF(Assms!$F$37=5,LXtables!KG34,LXtables!KT34)))))</f>
        <v>7.0000000000000007E-2</v>
      </c>
      <c r="BL34" s="62">
        <f>IF(Assms!$F$37=1,LXtables!IH34,IF(Assms!$F$37=2,LXtables!IU34,IF(Assms!$F$37=3,LXtables!JH34,IF(Assms!$F$37=4,LXtables!JU34,IF(Assms!$F$37=5,LXtables!KH34,LXtables!KU34)))))</f>
        <v>0.06</v>
      </c>
      <c r="BM34" s="62">
        <f>IF(Assms!$F$37=1,LXtables!II34,IF(Assms!$F$37=2,LXtables!IV34,IF(Assms!$F$37=3,LXtables!JI34,IF(Assms!$F$37=4,LXtables!JV34,IF(Assms!$F$37=5,LXtables!KI34,LXtables!KV34)))))</f>
        <v>0.06</v>
      </c>
      <c r="BN34" s="62">
        <f>IF(Assms!$F$37=1,LXtables!IJ34,IF(Assms!$F$37=2,LXtables!IW34,IF(Assms!$F$37=3,LXtables!JJ34,IF(Assms!$F$37=4,LXtables!JW34,IF(Assms!$F$37=5,LXtables!KJ34,LXtables!KW34)))))</f>
        <v>0.06</v>
      </c>
      <c r="BO34" s="62">
        <f>IF(Assms!$F$37=1,LXtables!IK34,IF(Assms!$F$37=2,LXtables!IX34,IF(Assms!$F$37=3,LXtables!JK34,IF(Assms!$F$37=4,LXtables!JX34,IF(Assms!$F$37=5,LXtables!KK34,LXtables!KX34)))))</f>
        <v>0.06</v>
      </c>
      <c r="BP34" s="62">
        <f>IF(Assms!$F$37=1,LXtables!IL34,IF(Assms!$F$37=2,LXtables!IY34,IF(Assms!$F$37=3,LXtables!JL34,IF(Assms!$F$37=4,LXtables!JY34,IF(Assms!$F$37=5,LXtables!KL34,LXtables!KY34)))))</f>
        <v>0.06</v>
      </c>
      <c r="BQ34" s="62">
        <f>IF(Assms!$F$37=1,LXtables!IM34,IF(Assms!$F$37=2,LXtables!IZ34,IF(Assms!$F$37=3,LXtables!JM34,IF(Assms!$F$37=4,LXtables!JZ34,IF(Assms!$F$37=5,LXtables!KM34,LXtables!KZ34)))))</f>
        <v>0.06</v>
      </c>
      <c r="BR34" s="62">
        <f>IF(Assms!$F$37=1,LXtables!IN34,IF(Assms!$F$37=2,LXtables!JA34,IF(Assms!$F$37=3,LXtables!JN34,IF(Assms!$F$37=4,LXtables!KA34,IF(Assms!$F$37=5,LXtables!KN34,LXtables!LA34)))))</f>
        <v>0.06</v>
      </c>
      <c r="BS34" s="62">
        <f>IF(Assms!$F$37=1,LXtables!IO34,IF(Assms!$F$37=2,LXtables!JB34,IF(Assms!$F$37=3,LXtables!JO34,IF(Assms!$F$37=4,LXtables!KB34,IF(Assms!$F$37=5,LXtables!KO34,LXtables!LB34)))))</f>
        <v>7.0000000000000007E-2</v>
      </c>
      <c r="BT34" s="62">
        <f>IF(Assms!$F$37=1,LXtables!IP34,IF(Assms!$F$37=2,LXtables!JC34,IF(Assms!$F$37=3,LXtables!JP34,IF(Assms!$F$37=4,LXtables!KC34,IF(Assms!$F$37=5,LXtables!KP34,LXtables!LC34)))))</f>
        <v>0.08</v>
      </c>
    </row>
    <row r="35" spans="1:72">
      <c r="A35" s="201">
        <f t="shared" si="0"/>
        <v>32</v>
      </c>
      <c r="F35" s="62">
        <f t="shared" si="2"/>
        <v>0.02</v>
      </c>
      <c r="G35" s="62">
        <f t="shared" si="1"/>
        <v>0.02</v>
      </c>
      <c r="H35" s="201"/>
      <c r="U35" s="201"/>
    </row>
    <row r="36" spans="1:72">
      <c r="A36" s="201">
        <f t="shared" si="0"/>
        <v>33</v>
      </c>
      <c r="F36" s="62">
        <f t="shared" si="2"/>
        <v>0.02</v>
      </c>
      <c r="G36" s="62">
        <f t="shared" si="1"/>
        <v>0.02</v>
      </c>
      <c r="H36" s="201" t="s">
        <v>283</v>
      </c>
      <c r="I36">
        <v>20</v>
      </c>
      <c r="J36">
        <v>25</v>
      </c>
      <c r="K36">
        <v>30</v>
      </c>
      <c r="L36">
        <v>35</v>
      </c>
      <c r="M36">
        <v>40</v>
      </c>
      <c r="N36">
        <v>45</v>
      </c>
      <c r="O36">
        <v>50</v>
      </c>
      <c r="P36">
        <v>55</v>
      </c>
      <c r="Q36">
        <v>60</v>
      </c>
      <c r="R36">
        <v>65</v>
      </c>
      <c r="S36">
        <v>70</v>
      </c>
      <c r="T36">
        <v>75</v>
      </c>
      <c r="U36" s="201" t="s">
        <v>283</v>
      </c>
      <c r="V36">
        <v>20</v>
      </c>
      <c r="W36">
        <v>25</v>
      </c>
      <c r="X36">
        <v>30</v>
      </c>
      <c r="Y36">
        <v>35</v>
      </c>
      <c r="Z36">
        <v>40</v>
      </c>
      <c r="AA36">
        <v>45</v>
      </c>
      <c r="AB36">
        <v>50</v>
      </c>
      <c r="AC36">
        <v>55</v>
      </c>
      <c r="AD36">
        <v>60</v>
      </c>
      <c r="AE36">
        <v>65</v>
      </c>
      <c r="AF36">
        <v>70</v>
      </c>
      <c r="AG36">
        <v>75</v>
      </c>
      <c r="AH36" t="s">
        <v>283</v>
      </c>
      <c r="AI36">
        <v>20</v>
      </c>
      <c r="AJ36">
        <v>25</v>
      </c>
      <c r="AK36">
        <v>30</v>
      </c>
      <c r="AL36">
        <v>35</v>
      </c>
      <c r="AM36">
        <v>40</v>
      </c>
      <c r="AN36">
        <v>45</v>
      </c>
      <c r="AO36">
        <v>50</v>
      </c>
      <c r="AP36">
        <v>55</v>
      </c>
      <c r="AQ36">
        <v>60</v>
      </c>
      <c r="AR36">
        <v>65</v>
      </c>
      <c r="AS36">
        <v>70</v>
      </c>
      <c r="AT36">
        <v>75</v>
      </c>
      <c r="AU36" t="s">
        <v>283</v>
      </c>
      <c r="AV36">
        <v>20</v>
      </c>
      <c r="AW36">
        <v>25</v>
      </c>
      <c r="AX36">
        <v>30</v>
      </c>
      <c r="AY36">
        <v>35</v>
      </c>
      <c r="AZ36">
        <v>40</v>
      </c>
      <c r="BA36">
        <v>45</v>
      </c>
      <c r="BB36">
        <v>50</v>
      </c>
      <c r="BC36">
        <v>55</v>
      </c>
      <c r="BD36">
        <v>60</v>
      </c>
      <c r="BE36">
        <v>65</v>
      </c>
      <c r="BF36">
        <v>70</v>
      </c>
      <c r="BG36">
        <v>75</v>
      </c>
      <c r="BH36" t="s">
        <v>283</v>
      </c>
      <c r="BI36">
        <v>20</v>
      </c>
      <c r="BJ36">
        <v>25</v>
      </c>
      <c r="BK36">
        <v>30</v>
      </c>
      <c r="BL36">
        <v>35</v>
      </c>
      <c r="BM36">
        <v>40</v>
      </c>
      <c r="BN36">
        <v>45</v>
      </c>
      <c r="BO36">
        <v>50</v>
      </c>
      <c r="BP36">
        <v>55</v>
      </c>
      <c r="BQ36">
        <v>60</v>
      </c>
      <c r="BR36">
        <v>65</v>
      </c>
      <c r="BS36">
        <v>70</v>
      </c>
      <c r="BT36">
        <v>75</v>
      </c>
    </row>
    <row r="37" spans="1:72">
      <c r="A37" s="201">
        <f t="shared" si="0"/>
        <v>34</v>
      </c>
      <c r="F37" s="62">
        <f t="shared" si="2"/>
        <v>0.02</v>
      </c>
      <c r="G37" s="62">
        <f t="shared" si="1"/>
        <v>0.02</v>
      </c>
      <c r="H37" s="201">
        <v>1</v>
      </c>
      <c r="I37" s="62">
        <f>IF(Assms!$C$36=1,V37,IF(Assms!$C$36=2,AI37,IF(Assms!$C$36=3,AV37,BI37)))</f>
        <v>0.06</v>
      </c>
      <c r="J37" s="62">
        <f>IF(Assms!$C$36=1,W37,IF(Assms!$C$36=2,AJ37,IF(Assms!$C$36=3,AW37,BJ37)))</f>
        <v>0.05</v>
      </c>
      <c r="K37" s="62">
        <f>IF(Assms!$C$36=1,X37,IF(Assms!$C$36=2,AK37,IF(Assms!$C$36=3,AX37,BK37)))</f>
        <v>0.04</v>
      </c>
      <c r="L37" s="62">
        <f>IF(Assms!$C$36=1,Y37,IF(Assms!$C$36=2,AL37,IF(Assms!$C$36=3,AY37,BL37)))</f>
        <v>0.04</v>
      </c>
      <c r="M37" s="62">
        <f>IF(Assms!$C$36=1,Z37,IF(Assms!$C$36=2,AM37,IF(Assms!$C$36=3,AZ37,BM37)))</f>
        <v>0.04</v>
      </c>
      <c r="N37" s="62">
        <f>IF(Assms!$C$36=1,AA37,IF(Assms!$C$36=2,AN37,IF(Assms!$C$36=3,BA37,BN37)))</f>
        <v>0.04</v>
      </c>
      <c r="O37" s="62">
        <f>IF(Assms!$C$36=1,AB37,IF(Assms!$C$36=2,AO37,IF(Assms!$C$36=3,BB37,BO37)))</f>
        <v>0.04</v>
      </c>
      <c r="P37" s="62">
        <f>IF(Assms!$C$36=1,AC37,IF(Assms!$C$36=2,AP37,IF(Assms!$C$36=3,BC37,BP37)))</f>
        <v>0.04</v>
      </c>
      <c r="Q37" s="62">
        <f>IF(Assms!$C$36=1,AD37,IF(Assms!$C$36=2,AQ37,IF(Assms!$C$36=3,BD37,BQ37)))</f>
        <v>0.04</v>
      </c>
      <c r="R37" s="62">
        <f>IF(Assms!$C$36=1,AE37,IF(Assms!$C$36=2,AR37,IF(Assms!$C$36=3,BE37,BR37)))</f>
        <v>0.04</v>
      </c>
      <c r="S37" s="62">
        <f>IF(Assms!$C$36=1,AF37,IF(Assms!$C$36=2,AS37,IF(Assms!$C$36=3,BF37,BS37)))</f>
        <v>0.05</v>
      </c>
      <c r="T37" s="62">
        <f>IF(Assms!$C$36=1,AG37,IF(Assms!$C$36=2,AT37,IF(Assms!$C$36=3,BG37,BT37)))</f>
        <v>0.05</v>
      </c>
      <c r="U37" s="201">
        <v>1</v>
      </c>
      <c r="V37" s="62">
        <f>IF(Assms!$F$37=1,LXtables!B37,IF(Assms!$F$37=2,LXtables!O37,IF(Assms!$F$37=3,LXtables!AB37,IF(Assms!$F$37=4,LXtables!AO37,IF(Assms!$F$37=5,LXtables!BB37,LXtables!BO37)))))</f>
        <v>0.06</v>
      </c>
      <c r="W37" s="62">
        <f>IF(Assms!$F$37=1,LXtables!C37,IF(Assms!$F$37=2,LXtables!P37,IF(Assms!$F$37=3,LXtables!AC37,IF(Assms!$F$37=4,LXtables!AP37,IF(Assms!$F$37=5,LXtables!BC37,LXtables!BP37)))))</f>
        <v>0.05</v>
      </c>
      <c r="X37" s="62">
        <f>IF(Assms!$F$37=1,LXtables!D37,IF(Assms!$F$37=2,LXtables!Q37,IF(Assms!$F$37=3,LXtables!AD37,IF(Assms!$F$37=4,LXtables!AQ37,IF(Assms!$F$37=5,LXtables!BD37,LXtables!BQ37)))))</f>
        <v>0.04</v>
      </c>
      <c r="Y37" s="62">
        <f>IF(Assms!$F$37=1,LXtables!E37,IF(Assms!$F$37=2,LXtables!R37,IF(Assms!$F$37=3,LXtables!AE37,IF(Assms!$F$37=4,LXtables!AR37,IF(Assms!$F$37=5,LXtables!BE37,LXtables!BR37)))))</f>
        <v>0.04</v>
      </c>
      <c r="Z37" s="62">
        <f>IF(Assms!$F$37=1,LXtables!F37,IF(Assms!$F$37=2,LXtables!S37,IF(Assms!$F$37=3,LXtables!AF37,IF(Assms!$F$37=4,LXtables!AS37,IF(Assms!$F$37=5,LXtables!BF37,LXtables!BS37)))))</f>
        <v>0.04</v>
      </c>
      <c r="AA37" s="62">
        <f>IF(Assms!$F$37=1,LXtables!G37,IF(Assms!$F$37=2,LXtables!T37,IF(Assms!$F$37=3,LXtables!AG37,IF(Assms!$F$37=4,LXtables!AT37,IF(Assms!$F$37=5,LXtables!BG37,LXtables!BT37)))))</f>
        <v>0.04</v>
      </c>
      <c r="AB37" s="62">
        <f>IF(Assms!$F$37=1,LXtables!H37,IF(Assms!$F$37=2,LXtables!U37,IF(Assms!$F$37=3,LXtables!AH37,IF(Assms!$F$37=4,LXtables!AU37,IF(Assms!$F$37=5,LXtables!BH37,LXtables!BU37)))))</f>
        <v>0.04</v>
      </c>
      <c r="AC37" s="62">
        <f>IF(Assms!$F$37=1,LXtables!I37,IF(Assms!$F$37=2,LXtables!V37,IF(Assms!$F$37=3,LXtables!AI37,IF(Assms!$F$37=4,LXtables!AV37,IF(Assms!$F$37=5,LXtables!BI37,LXtables!BV37)))))</f>
        <v>0.04</v>
      </c>
      <c r="AD37" s="62">
        <f>IF(Assms!$F$37=1,LXtables!J37,IF(Assms!$F$37=2,LXtables!W37,IF(Assms!$F$37=3,LXtables!AJ37,IF(Assms!$F$37=4,LXtables!AW37,IF(Assms!$F$37=5,LXtables!BJ37,LXtables!BW37)))))</f>
        <v>0.04</v>
      </c>
      <c r="AE37" s="62">
        <f>IF(Assms!$F$37=1,LXtables!K37,IF(Assms!$F$37=2,LXtables!X37,IF(Assms!$F$37=3,LXtables!AK37,IF(Assms!$F$37=4,LXtables!AX37,IF(Assms!$F$37=5,LXtables!BK37,LXtables!BX37)))))</f>
        <v>0.04</v>
      </c>
      <c r="AF37" s="62">
        <f>IF(Assms!$F$37=1,LXtables!L37,IF(Assms!$F$37=2,LXtables!Y37,IF(Assms!$F$37=3,LXtables!AL37,IF(Assms!$F$37=4,LXtables!AY37,IF(Assms!$F$37=5,LXtables!BL37,LXtables!BY37)))))</f>
        <v>0.05</v>
      </c>
      <c r="AG37" s="62">
        <f>IF(Assms!$F$37=1,LXtables!M37,IF(Assms!$F$37=2,LXtables!Z37,IF(Assms!$F$37=3,LXtables!AM37,IF(Assms!$F$37=4,LXtables!AZ37,IF(Assms!$F$37=5,LXtables!BM37,LXtables!BZ37)))))</f>
        <v>0.05</v>
      </c>
      <c r="AH37">
        <v>1</v>
      </c>
      <c r="AI37" s="62">
        <f>IF(Assms!$F$37=1,LXtables!CC37,IF(Assms!$F$37=2,LXtables!CP37,IF(Assms!$F$37=3,LXtables!DC37,IF(Assms!$F$37=4,LXtables!DP37,IF(Assms!$F$37=5,LXtables!EC37,LXtables!EP37)))))</f>
        <v>7.0000000000000007E-2</v>
      </c>
      <c r="AJ37" s="62">
        <f>IF(Assms!$F$37=1,LXtables!CD37,IF(Assms!$F$37=2,LXtables!CQ37,IF(Assms!$F$37=3,LXtables!DD37,IF(Assms!$F$37=4,LXtables!DQ37,IF(Assms!$F$37=5,LXtables!ED37,LXtables!EQ37)))))</f>
        <v>7.0000000000000007E-2</v>
      </c>
      <c r="AK37" s="62">
        <f>IF(Assms!$F$37=1,LXtables!CE37,IF(Assms!$F$37=2,LXtables!CR37,IF(Assms!$F$37=3,LXtables!DE37,IF(Assms!$F$37=4,LXtables!DR37,IF(Assms!$F$37=5,LXtables!EE37,LXtables!ER37)))))</f>
        <v>0.06</v>
      </c>
      <c r="AL37" s="62">
        <f>IF(Assms!$F$37=1,LXtables!CF37,IF(Assms!$F$37=2,LXtables!CS37,IF(Assms!$F$37=3,LXtables!DF37,IF(Assms!$F$37=4,LXtables!DS37,IF(Assms!$F$37=5,LXtables!EF37,LXtables!ES37)))))</f>
        <v>0.05</v>
      </c>
      <c r="AM37" s="62">
        <f>IF(Assms!$F$37=1,LXtables!CG37,IF(Assms!$F$37=2,LXtables!CT37,IF(Assms!$F$37=3,LXtables!DG37,IF(Assms!$F$37=4,LXtables!DT37,IF(Assms!$F$37=5,LXtables!EG37,LXtables!ET37)))))</f>
        <v>0.05</v>
      </c>
      <c r="AN37" s="62">
        <f>IF(Assms!$F$37=1,LXtables!CH37,IF(Assms!$F$37=2,LXtables!CU37,IF(Assms!$F$37=3,LXtables!DH37,IF(Assms!$F$37=4,LXtables!DU37,IF(Assms!$F$37=5,LXtables!EH37,LXtables!EU37)))))</f>
        <v>0.05</v>
      </c>
      <c r="AO37" s="62">
        <f>IF(Assms!$F$37=1,LXtables!CI37,IF(Assms!$F$37=2,LXtables!CV37,IF(Assms!$F$37=3,LXtables!DI37,IF(Assms!$F$37=4,LXtables!DV37,IF(Assms!$F$37=5,LXtables!EI37,LXtables!EV37)))))</f>
        <v>0.05</v>
      </c>
      <c r="AP37" s="62">
        <f>IF(Assms!$F$37=1,LXtables!CJ37,IF(Assms!$F$37=2,LXtables!CW37,IF(Assms!$F$37=3,LXtables!DJ37,IF(Assms!$F$37=4,LXtables!DW37,IF(Assms!$F$37=5,LXtables!EJ37,LXtables!EW37)))))</f>
        <v>0.05</v>
      </c>
      <c r="AQ37" s="62">
        <f>IF(Assms!$F$37=1,LXtables!CK37,IF(Assms!$F$37=2,LXtables!CX37,IF(Assms!$F$37=3,LXtables!DK37,IF(Assms!$F$37=4,LXtables!DX37,IF(Assms!$F$37=5,LXtables!EK37,LXtables!EX37)))))</f>
        <v>0.05</v>
      </c>
      <c r="AR37" s="62">
        <f>IF(Assms!$F$37=1,LXtables!CL37,IF(Assms!$F$37=2,LXtables!CY37,IF(Assms!$F$37=3,LXtables!DL37,IF(Assms!$F$37=4,LXtables!DY37,IF(Assms!$F$37=5,LXtables!EL37,LXtables!EY37)))))</f>
        <v>0.05</v>
      </c>
      <c r="AS37" s="62">
        <f>IF(Assms!$F$37=1,LXtables!CM37,IF(Assms!$F$37=2,LXtables!CZ37,IF(Assms!$F$37=3,LXtables!DM37,IF(Assms!$F$37=4,LXtables!DZ37,IF(Assms!$F$37=5,LXtables!EM37,LXtables!EZ37)))))</f>
        <v>0.06</v>
      </c>
      <c r="AT37" s="62">
        <f>IF(Assms!$F$37=1,LXtables!CN37,IF(Assms!$F$37=2,LXtables!DA37,IF(Assms!$F$37=3,LXtables!DN37,IF(Assms!$F$37=4,LXtables!EA37,IF(Assms!$F$37=5,LXtables!EN37,LXtables!FA37)))))</f>
        <v>7.0000000000000007E-2</v>
      </c>
      <c r="AU37">
        <v>1</v>
      </c>
      <c r="AV37" s="62">
        <f>IF(Assms!$F$37=1,LXtables!FD37,IF(Assms!$F$37=2,LXtables!FQ37,IF(Assms!$F$37=3,LXtables!GD37,IF(Assms!$F$37=4,LXtables!GQ37,IF(Assms!$F$37=5,LXtables!HD37,LXtables!HQ37)))))</f>
        <v>0.1</v>
      </c>
      <c r="AW37" s="62">
        <f>IF(Assms!$F$37=1,LXtables!FE37,IF(Assms!$F$37=2,LXtables!FR37,IF(Assms!$F$37=3,LXtables!GE37,IF(Assms!$F$37=4,LXtables!GR37,IF(Assms!$F$37=5,LXtables!HE37,LXtables!HR37)))))</f>
        <v>0.09</v>
      </c>
      <c r="AX37" s="62">
        <f>IF(Assms!$F$37=1,LXtables!FF37,IF(Assms!$F$37=2,LXtables!FS37,IF(Assms!$F$37=3,LXtables!GF37,IF(Assms!$F$37=4,LXtables!GS37,IF(Assms!$F$37=5,LXtables!HF37,LXtables!HS37)))))</f>
        <v>7.0000000000000007E-2</v>
      </c>
      <c r="AY37" s="62">
        <f>IF(Assms!$F$37=1,LXtables!FG37,IF(Assms!$F$37=2,LXtables!FT37,IF(Assms!$F$37=3,LXtables!GG37,IF(Assms!$F$37=4,LXtables!GT37,IF(Assms!$F$37=5,LXtables!HG37,LXtables!HT37)))))</f>
        <v>7.0000000000000007E-2</v>
      </c>
      <c r="AZ37" s="62">
        <f>IF(Assms!$F$37=1,LXtables!FH37,IF(Assms!$F$37=2,LXtables!FU37,IF(Assms!$F$37=3,LXtables!GH37,IF(Assms!$F$37=4,LXtables!GU37,IF(Assms!$F$37=5,LXtables!HH37,LXtables!HU37)))))</f>
        <v>0.06</v>
      </c>
      <c r="BA37" s="62">
        <f>IF(Assms!$F$37=1,LXtables!FI37,IF(Assms!$F$37=2,LXtables!FV37,IF(Assms!$F$37=3,LXtables!GI37,IF(Assms!$F$37=4,LXtables!GV37,IF(Assms!$F$37=5,LXtables!HI37,LXtables!HV37)))))</f>
        <v>0.06</v>
      </c>
      <c r="BB37" s="62">
        <f>IF(Assms!$F$37=1,LXtables!FJ37,IF(Assms!$F$37=2,LXtables!FW37,IF(Assms!$F$37=3,LXtables!GJ37,IF(Assms!$F$37=4,LXtables!GW37,IF(Assms!$F$37=5,LXtables!HJ37,LXtables!HW37)))))</f>
        <v>7.0000000000000007E-2</v>
      </c>
      <c r="BC37" s="62">
        <f>IF(Assms!$F$37=1,LXtables!FK37,IF(Assms!$F$37=2,LXtables!FX37,IF(Assms!$F$37=3,LXtables!GK37,IF(Assms!$F$37=4,LXtables!GX37,IF(Assms!$F$37=5,LXtables!HK37,LXtables!HX37)))))</f>
        <v>7.0000000000000007E-2</v>
      </c>
      <c r="BD37" s="62">
        <f>IF(Assms!$F$37=1,LXtables!FL37,IF(Assms!$F$37=2,LXtables!FY37,IF(Assms!$F$37=3,LXtables!GL37,IF(Assms!$F$37=4,LXtables!GY37,IF(Assms!$F$37=5,LXtables!HL37,LXtables!HY37)))))</f>
        <v>7.0000000000000007E-2</v>
      </c>
      <c r="BE37" s="62">
        <f>IF(Assms!$F$37=1,LXtables!FM37,IF(Assms!$F$37=2,LXtables!FZ37,IF(Assms!$F$37=3,LXtables!GM37,IF(Assms!$F$37=4,LXtables!GZ37,IF(Assms!$F$37=5,LXtables!HM37,LXtables!HZ37)))))</f>
        <v>7.0000000000000007E-2</v>
      </c>
      <c r="BF37" s="62">
        <f>IF(Assms!$F$37=1,LXtables!FN37,IF(Assms!$F$37=2,LXtables!GA37,IF(Assms!$F$37=3,LXtables!GN37,IF(Assms!$F$37=4,LXtables!HA37,IF(Assms!$F$37=5,LXtables!HN37,LXtables!IA37)))))</f>
        <v>0.08</v>
      </c>
      <c r="BG37" s="62">
        <f>IF(Assms!$F$37=1,LXtables!FO37,IF(Assms!$F$37=2,LXtables!GB37,IF(Assms!$F$37=3,LXtables!GO37,IF(Assms!$F$37=4,LXtables!HB37,IF(Assms!$F$37=5,LXtables!HO37,LXtables!IB37)))))</f>
        <v>0.09</v>
      </c>
      <c r="BH37">
        <v>1</v>
      </c>
      <c r="BI37" s="62">
        <f>IF(Assms!$F$37=1,LXtables!IE37,IF(Assms!$F$37=2,LXtables!IR37,IF(Assms!$F$37=3,LXtables!JE37,IF(Assms!$F$37=4,LXtables!JR37,IF(Assms!$F$37=5,LXtables!KE37,LXtables!KR37)))))</f>
        <v>0.15</v>
      </c>
      <c r="BJ37" s="62">
        <f>IF(Assms!$F$37=1,LXtables!IF37,IF(Assms!$F$37=2,LXtables!IS37,IF(Assms!$F$37=3,LXtables!JF37,IF(Assms!$F$37=4,LXtables!JS37,IF(Assms!$F$37=5,LXtables!KF37,LXtables!KS37)))))</f>
        <v>0.14000000000000001</v>
      </c>
      <c r="BK37" s="62">
        <f>IF(Assms!$F$37=1,LXtables!IG37,IF(Assms!$F$37=2,LXtables!IT37,IF(Assms!$F$37=3,LXtables!JG37,IF(Assms!$F$37=4,LXtables!JT37,IF(Assms!$F$37=5,LXtables!KG37,LXtables!KT37)))))</f>
        <v>0.11</v>
      </c>
      <c r="BL37" s="62">
        <f>IF(Assms!$F$37=1,LXtables!IH37,IF(Assms!$F$37=2,LXtables!IU37,IF(Assms!$F$37=3,LXtables!JH37,IF(Assms!$F$37=4,LXtables!JU37,IF(Assms!$F$37=5,LXtables!KH37,LXtables!KU37)))))</f>
        <v>0.1</v>
      </c>
      <c r="BM37" s="62">
        <f>IF(Assms!$F$37=1,LXtables!II37,IF(Assms!$F$37=2,LXtables!IV37,IF(Assms!$F$37=3,LXtables!JI37,IF(Assms!$F$37=4,LXtables!JV37,IF(Assms!$F$37=5,LXtables!KI37,LXtables!KV37)))))</f>
        <v>0.09</v>
      </c>
      <c r="BN37" s="62">
        <f>IF(Assms!$F$37=1,LXtables!IJ37,IF(Assms!$F$37=2,LXtables!IW37,IF(Assms!$F$37=3,LXtables!JJ37,IF(Assms!$F$37=4,LXtables!JW37,IF(Assms!$F$37=5,LXtables!KJ37,LXtables!KW37)))))</f>
        <v>0.1</v>
      </c>
      <c r="BO37" s="62">
        <f>IF(Assms!$F$37=1,LXtables!IK37,IF(Assms!$F$37=2,LXtables!IX37,IF(Assms!$F$37=3,LXtables!JK37,IF(Assms!$F$37=4,LXtables!JX37,IF(Assms!$F$37=5,LXtables!KK37,LXtables!KX37)))))</f>
        <v>0.1</v>
      </c>
      <c r="BP37" s="62">
        <f>IF(Assms!$F$37=1,LXtables!IL37,IF(Assms!$F$37=2,LXtables!IY37,IF(Assms!$F$37=3,LXtables!JL37,IF(Assms!$F$37=4,LXtables!JY37,IF(Assms!$F$37=5,LXtables!KL37,LXtables!KY37)))))</f>
        <v>0.1</v>
      </c>
      <c r="BQ37" s="62">
        <f>IF(Assms!$F$37=1,LXtables!IM37,IF(Assms!$F$37=2,LXtables!IZ37,IF(Assms!$F$37=3,LXtables!JM37,IF(Assms!$F$37=4,LXtables!JZ37,IF(Assms!$F$37=5,LXtables!KM37,LXtables!KZ37)))))</f>
        <v>0.1</v>
      </c>
      <c r="BR37" s="62">
        <f>IF(Assms!$F$37=1,LXtables!IN37,IF(Assms!$F$37=2,LXtables!JA37,IF(Assms!$F$37=3,LXtables!JN37,IF(Assms!$F$37=4,LXtables!KA37,IF(Assms!$F$37=5,LXtables!KN37,LXtables!LA37)))))</f>
        <v>0.11</v>
      </c>
      <c r="BS37" s="62">
        <f>IF(Assms!$F$37=1,LXtables!IO37,IF(Assms!$F$37=2,LXtables!JB37,IF(Assms!$F$37=3,LXtables!JO37,IF(Assms!$F$37=4,LXtables!KB37,IF(Assms!$F$37=5,LXtables!KO37,LXtables!LB37)))))</f>
        <v>0.12</v>
      </c>
      <c r="BT37" s="62">
        <f>IF(Assms!$F$37=1,LXtables!IP37,IF(Assms!$F$37=2,LXtables!JC37,IF(Assms!$F$37=3,LXtables!JP37,IF(Assms!$F$37=4,LXtables!KC37,IF(Assms!$F$37=5,LXtables!KP37,LXtables!LC37)))))</f>
        <v>0.14000000000000001</v>
      </c>
    </row>
    <row r="38" spans="1:72">
      <c r="A38" s="201">
        <f t="shared" si="0"/>
        <v>35</v>
      </c>
      <c r="F38" s="62">
        <f t="shared" si="2"/>
        <v>0.02</v>
      </c>
      <c r="G38" s="62">
        <f t="shared" si="1"/>
        <v>0.02</v>
      </c>
      <c r="H38" s="201">
        <v>2</v>
      </c>
      <c r="I38" s="62">
        <f>IF(Assms!$C$36=1,V38,IF(Assms!$C$36=2,AI38,IF(Assms!$C$36=3,AV38,BI38)))</f>
        <v>0.06</v>
      </c>
      <c r="J38" s="62">
        <f>IF(Assms!$C$36=1,W38,IF(Assms!$C$36=2,AJ38,IF(Assms!$C$36=3,AW38,BJ38)))</f>
        <v>0.05</v>
      </c>
      <c r="K38" s="62">
        <f>IF(Assms!$C$36=1,X38,IF(Assms!$C$36=2,AK38,IF(Assms!$C$36=3,AX38,BK38)))</f>
        <v>0.04</v>
      </c>
      <c r="L38" s="62">
        <f>IF(Assms!$C$36=1,Y38,IF(Assms!$C$36=2,AL38,IF(Assms!$C$36=3,AY38,BL38)))</f>
        <v>0.04</v>
      </c>
      <c r="M38" s="62">
        <f>IF(Assms!$C$36=1,Z38,IF(Assms!$C$36=2,AM38,IF(Assms!$C$36=3,AZ38,BM38)))</f>
        <v>0.03</v>
      </c>
      <c r="N38" s="62">
        <f>IF(Assms!$C$36=1,AA38,IF(Assms!$C$36=2,AN38,IF(Assms!$C$36=3,BA38,BN38)))</f>
        <v>0.04</v>
      </c>
      <c r="O38" s="62">
        <f>IF(Assms!$C$36=1,AB38,IF(Assms!$C$36=2,AO38,IF(Assms!$C$36=3,BB38,BO38)))</f>
        <v>0.04</v>
      </c>
      <c r="P38" s="62">
        <f>IF(Assms!$C$36=1,AC38,IF(Assms!$C$36=2,AP38,IF(Assms!$C$36=3,BC38,BP38)))</f>
        <v>0.04</v>
      </c>
      <c r="Q38" s="62">
        <f>IF(Assms!$C$36=1,AD38,IF(Assms!$C$36=2,AQ38,IF(Assms!$C$36=3,BD38,BQ38)))</f>
        <v>0.04</v>
      </c>
      <c r="R38" s="62">
        <f>IF(Assms!$C$36=1,AE38,IF(Assms!$C$36=2,AR38,IF(Assms!$C$36=3,BE38,BR38)))</f>
        <v>0.04</v>
      </c>
      <c r="S38" s="62">
        <f>IF(Assms!$C$36=1,AF38,IF(Assms!$C$36=2,AS38,IF(Assms!$C$36=3,BF38,BS38)))</f>
        <v>0.04</v>
      </c>
      <c r="T38" s="62">
        <f>IF(Assms!$C$36=1,AG38,IF(Assms!$C$36=2,AT38,IF(Assms!$C$36=3,BG38,BT38)))</f>
        <v>0.05</v>
      </c>
      <c r="U38" s="201">
        <v>2</v>
      </c>
      <c r="V38" s="62">
        <f>IF(Assms!$F$37=1,LXtables!B38,IF(Assms!$F$37=2,LXtables!O38,IF(Assms!$F$37=3,LXtables!AB38,IF(Assms!$F$37=4,LXtables!AO38,IF(Assms!$F$37=5,LXtables!BB38,LXtables!BO38)))))</f>
        <v>0.06</v>
      </c>
      <c r="W38" s="62">
        <f>IF(Assms!$F$37=1,LXtables!C38,IF(Assms!$F$37=2,LXtables!P38,IF(Assms!$F$37=3,LXtables!AC38,IF(Assms!$F$37=4,LXtables!AP38,IF(Assms!$F$37=5,LXtables!BC38,LXtables!BP38)))))</f>
        <v>0.05</v>
      </c>
      <c r="X38" s="62">
        <f>IF(Assms!$F$37=1,LXtables!D38,IF(Assms!$F$37=2,LXtables!Q38,IF(Assms!$F$37=3,LXtables!AD38,IF(Assms!$F$37=4,LXtables!AQ38,IF(Assms!$F$37=5,LXtables!BD38,LXtables!BQ38)))))</f>
        <v>0.04</v>
      </c>
      <c r="Y38" s="62">
        <f>IF(Assms!$F$37=1,LXtables!E38,IF(Assms!$F$37=2,LXtables!R38,IF(Assms!$F$37=3,LXtables!AE38,IF(Assms!$F$37=4,LXtables!AR38,IF(Assms!$F$37=5,LXtables!BE38,LXtables!BR38)))))</f>
        <v>0.04</v>
      </c>
      <c r="Z38" s="62">
        <f>IF(Assms!$F$37=1,LXtables!F38,IF(Assms!$F$37=2,LXtables!S38,IF(Assms!$F$37=3,LXtables!AF38,IF(Assms!$F$37=4,LXtables!AS38,IF(Assms!$F$37=5,LXtables!BF38,LXtables!BS38)))))</f>
        <v>0.03</v>
      </c>
      <c r="AA38" s="62">
        <f>IF(Assms!$F$37=1,LXtables!G38,IF(Assms!$F$37=2,LXtables!T38,IF(Assms!$F$37=3,LXtables!AG38,IF(Assms!$F$37=4,LXtables!AT38,IF(Assms!$F$37=5,LXtables!BG38,LXtables!BT38)))))</f>
        <v>0.04</v>
      </c>
      <c r="AB38" s="62">
        <f>IF(Assms!$F$37=1,LXtables!H38,IF(Assms!$F$37=2,LXtables!U38,IF(Assms!$F$37=3,LXtables!AH38,IF(Assms!$F$37=4,LXtables!AU38,IF(Assms!$F$37=5,LXtables!BH38,LXtables!BU38)))))</f>
        <v>0.04</v>
      </c>
      <c r="AC38" s="62">
        <f>IF(Assms!$F$37=1,LXtables!I38,IF(Assms!$F$37=2,LXtables!V38,IF(Assms!$F$37=3,LXtables!AI38,IF(Assms!$F$37=4,LXtables!AV38,IF(Assms!$F$37=5,LXtables!BI38,LXtables!BV38)))))</f>
        <v>0.04</v>
      </c>
      <c r="AD38" s="62">
        <f>IF(Assms!$F$37=1,LXtables!J38,IF(Assms!$F$37=2,LXtables!W38,IF(Assms!$F$37=3,LXtables!AJ38,IF(Assms!$F$37=4,LXtables!AW38,IF(Assms!$F$37=5,LXtables!BJ38,LXtables!BW38)))))</f>
        <v>0.04</v>
      </c>
      <c r="AE38" s="62">
        <f>IF(Assms!$F$37=1,LXtables!K38,IF(Assms!$F$37=2,LXtables!X38,IF(Assms!$F$37=3,LXtables!AK38,IF(Assms!$F$37=4,LXtables!AX38,IF(Assms!$F$37=5,LXtables!BK38,LXtables!BX38)))))</f>
        <v>0.04</v>
      </c>
      <c r="AF38" s="62">
        <f>IF(Assms!$F$37=1,LXtables!L38,IF(Assms!$F$37=2,LXtables!Y38,IF(Assms!$F$37=3,LXtables!AL38,IF(Assms!$F$37=4,LXtables!AY38,IF(Assms!$F$37=5,LXtables!BL38,LXtables!BY38)))))</f>
        <v>0.04</v>
      </c>
      <c r="AG38" s="62">
        <f>IF(Assms!$F$37=1,LXtables!M38,IF(Assms!$F$37=2,LXtables!Z38,IF(Assms!$F$37=3,LXtables!AM38,IF(Assms!$F$37=4,LXtables!AZ38,IF(Assms!$F$37=5,LXtables!BM38,LXtables!BZ38)))))</f>
        <v>0.05</v>
      </c>
      <c r="AH38">
        <v>2</v>
      </c>
      <c r="AI38" s="62">
        <f>IF(Assms!$F$37=1,LXtables!CC38,IF(Assms!$F$37=2,LXtables!CP38,IF(Assms!$F$37=3,LXtables!DC38,IF(Assms!$F$37=4,LXtables!DP38,IF(Assms!$F$37=5,LXtables!EC38,LXtables!EP38)))))</f>
        <v>7.0000000000000007E-2</v>
      </c>
      <c r="AJ38" s="62">
        <f>IF(Assms!$F$37=1,LXtables!CD38,IF(Assms!$F$37=2,LXtables!CQ38,IF(Assms!$F$37=3,LXtables!DD38,IF(Assms!$F$37=4,LXtables!DQ38,IF(Assms!$F$37=5,LXtables!ED38,LXtables!EQ38)))))</f>
        <v>0.06</v>
      </c>
      <c r="AK38" s="62">
        <f>IF(Assms!$F$37=1,LXtables!CE38,IF(Assms!$F$37=2,LXtables!CR38,IF(Assms!$F$37=3,LXtables!DE38,IF(Assms!$F$37=4,LXtables!DR38,IF(Assms!$F$37=5,LXtables!EE38,LXtables!ER38)))))</f>
        <v>0.05</v>
      </c>
      <c r="AL38" s="62">
        <f>IF(Assms!$F$37=1,LXtables!CF38,IF(Assms!$F$37=2,LXtables!CS38,IF(Assms!$F$37=3,LXtables!DF38,IF(Assms!$F$37=4,LXtables!DS38,IF(Assms!$F$37=5,LXtables!EF38,LXtables!ES38)))))</f>
        <v>0.04</v>
      </c>
      <c r="AM38" s="62">
        <f>IF(Assms!$F$37=1,LXtables!CG38,IF(Assms!$F$37=2,LXtables!CT38,IF(Assms!$F$37=3,LXtables!DG38,IF(Assms!$F$37=4,LXtables!DT38,IF(Assms!$F$37=5,LXtables!EG38,LXtables!ET38)))))</f>
        <v>0.04</v>
      </c>
      <c r="AN38" s="62">
        <f>IF(Assms!$F$37=1,LXtables!CH38,IF(Assms!$F$37=2,LXtables!CU38,IF(Assms!$F$37=3,LXtables!DH38,IF(Assms!$F$37=4,LXtables!DU38,IF(Assms!$F$37=5,LXtables!EH38,LXtables!EU38)))))</f>
        <v>0.04</v>
      </c>
      <c r="AO38" s="62">
        <f>IF(Assms!$F$37=1,LXtables!CI38,IF(Assms!$F$37=2,LXtables!CV38,IF(Assms!$F$37=3,LXtables!DI38,IF(Assms!$F$37=4,LXtables!DV38,IF(Assms!$F$37=5,LXtables!EI38,LXtables!EV38)))))</f>
        <v>0.05</v>
      </c>
      <c r="AP38" s="62">
        <f>IF(Assms!$F$37=1,LXtables!CJ38,IF(Assms!$F$37=2,LXtables!CW38,IF(Assms!$F$37=3,LXtables!DJ38,IF(Assms!$F$37=4,LXtables!DW38,IF(Assms!$F$37=5,LXtables!EJ38,LXtables!EW38)))))</f>
        <v>0.05</v>
      </c>
      <c r="AQ38" s="62">
        <f>IF(Assms!$F$37=1,LXtables!CK38,IF(Assms!$F$37=2,LXtables!CX38,IF(Assms!$F$37=3,LXtables!DK38,IF(Assms!$F$37=4,LXtables!DX38,IF(Assms!$F$37=5,LXtables!EK38,LXtables!EX38)))))</f>
        <v>0.05</v>
      </c>
      <c r="AR38" s="62">
        <f>IF(Assms!$F$37=1,LXtables!CL38,IF(Assms!$F$37=2,LXtables!CY38,IF(Assms!$F$37=3,LXtables!DL38,IF(Assms!$F$37=4,LXtables!DY38,IF(Assms!$F$37=5,LXtables!EL38,LXtables!EY38)))))</f>
        <v>0.05</v>
      </c>
      <c r="AS38" s="62">
        <f>IF(Assms!$F$37=1,LXtables!CM38,IF(Assms!$F$37=2,LXtables!CZ38,IF(Assms!$F$37=3,LXtables!DM38,IF(Assms!$F$37=4,LXtables!DZ38,IF(Assms!$F$37=5,LXtables!EM38,LXtables!EZ38)))))</f>
        <v>0.05</v>
      </c>
      <c r="AT38" s="62">
        <f>IF(Assms!$F$37=1,LXtables!CN38,IF(Assms!$F$37=2,LXtables!DA38,IF(Assms!$F$37=3,LXtables!DN38,IF(Assms!$F$37=4,LXtables!EA38,IF(Assms!$F$37=5,LXtables!EN38,LXtables!FA38)))))</f>
        <v>0.06</v>
      </c>
      <c r="AU38">
        <v>2</v>
      </c>
      <c r="AV38" s="62">
        <f>IF(Assms!$F$37=1,LXtables!FD38,IF(Assms!$F$37=2,LXtables!FQ38,IF(Assms!$F$37=3,LXtables!GD38,IF(Assms!$F$37=4,LXtables!GQ38,IF(Assms!$F$37=5,LXtables!HD38,LXtables!HQ38)))))</f>
        <v>0.09</v>
      </c>
      <c r="AW38" s="62">
        <f>IF(Assms!$F$37=1,LXtables!FE38,IF(Assms!$F$37=2,LXtables!FR38,IF(Assms!$F$37=3,LXtables!GE38,IF(Assms!$F$37=4,LXtables!GR38,IF(Assms!$F$37=5,LXtables!HE38,LXtables!HR38)))))</f>
        <v>0.08</v>
      </c>
      <c r="AX38" s="62">
        <f>IF(Assms!$F$37=1,LXtables!FF38,IF(Assms!$F$37=2,LXtables!FS38,IF(Assms!$F$37=3,LXtables!GF38,IF(Assms!$F$37=4,LXtables!GS38,IF(Assms!$F$37=5,LXtables!HF38,LXtables!HS38)))))</f>
        <v>0.06</v>
      </c>
      <c r="AY38" s="62">
        <f>IF(Assms!$F$37=1,LXtables!FG38,IF(Assms!$F$37=2,LXtables!FT38,IF(Assms!$F$37=3,LXtables!GG38,IF(Assms!$F$37=4,LXtables!GT38,IF(Assms!$F$37=5,LXtables!HG38,LXtables!HT38)))))</f>
        <v>0.06</v>
      </c>
      <c r="AZ38" s="62">
        <f>IF(Assms!$F$37=1,LXtables!FH38,IF(Assms!$F$37=2,LXtables!FU38,IF(Assms!$F$37=3,LXtables!GH38,IF(Assms!$F$37=4,LXtables!GU38,IF(Assms!$F$37=5,LXtables!HH38,LXtables!HU38)))))</f>
        <v>0.05</v>
      </c>
      <c r="BA38" s="62">
        <f>IF(Assms!$F$37=1,LXtables!FI38,IF(Assms!$F$37=2,LXtables!FV38,IF(Assms!$F$37=3,LXtables!GI38,IF(Assms!$F$37=4,LXtables!GV38,IF(Assms!$F$37=5,LXtables!HI38,LXtables!HV38)))))</f>
        <v>0.06</v>
      </c>
      <c r="BB38" s="62">
        <f>IF(Assms!$F$37=1,LXtables!FJ38,IF(Assms!$F$37=2,LXtables!FW38,IF(Assms!$F$37=3,LXtables!GJ38,IF(Assms!$F$37=4,LXtables!GW38,IF(Assms!$F$37=5,LXtables!HJ38,LXtables!HW38)))))</f>
        <v>0.06</v>
      </c>
      <c r="BC38" s="62">
        <f>IF(Assms!$F$37=1,LXtables!FK38,IF(Assms!$F$37=2,LXtables!FX38,IF(Assms!$F$37=3,LXtables!GK38,IF(Assms!$F$37=4,LXtables!GX38,IF(Assms!$F$37=5,LXtables!HK38,LXtables!HX38)))))</f>
        <v>0.06</v>
      </c>
      <c r="BD38" s="62">
        <f>IF(Assms!$F$37=1,LXtables!FL38,IF(Assms!$F$37=2,LXtables!FY38,IF(Assms!$F$37=3,LXtables!GL38,IF(Assms!$F$37=4,LXtables!GY38,IF(Assms!$F$37=5,LXtables!HL38,LXtables!HY38)))))</f>
        <v>0.06</v>
      </c>
      <c r="BE38" s="62">
        <f>IF(Assms!$F$37=1,LXtables!FM38,IF(Assms!$F$37=2,LXtables!FZ38,IF(Assms!$F$37=3,LXtables!GM38,IF(Assms!$F$37=4,LXtables!GZ38,IF(Assms!$F$37=5,LXtables!HM38,LXtables!HZ38)))))</f>
        <v>0.06</v>
      </c>
      <c r="BF38" s="62">
        <f>IF(Assms!$F$37=1,LXtables!FN38,IF(Assms!$F$37=2,LXtables!GA38,IF(Assms!$F$37=3,LXtables!GN38,IF(Assms!$F$37=4,LXtables!HA38,IF(Assms!$F$37=5,LXtables!HN38,LXtables!IA38)))))</f>
        <v>7.0000000000000007E-2</v>
      </c>
      <c r="BG38" s="62">
        <f>IF(Assms!$F$37=1,LXtables!FO38,IF(Assms!$F$37=2,LXtables!GB38,IF(Assms!$F$37=3,LXtables!GO38,IF(Assms!$F$37=4,LXtables!HB38,IF(Assms!$F$37=5,LXtables!HO38,LXtables!IB38)))))</f>
        <v>0.08</v>
      </c>
      <c r="BH38">
        <v>2</v>
      </c>
      <c r="BI38" s="62">
        <f>IF(Assms!$F$37=1,LXtables!IE38,IF(Assms!$F$37=2,LXtables!IR38,IF(Assms!$F$37=3,LXtables!JE38,IF(Assms!$F$37=4,LXtables!JR38,IF(Assms!$F$37=5,LXtables!KE38,LXtables!KR38)))))</f>
        <v>0.12</v>
      </c>
      <c r="BJ38" s="62">
        <f>IF(Assms!$F$37=1,LXtables!IF38,IF(Assms!$F$37=2,LXtables!IS38,IF(Assms!$F$37=3,LXtables!JF38,IF(Assms!$F$37=4,LXtables!JS38,IF(Assms!$F$37=5,LXtables!KF38,LXtables!KS38)))))</f>
        <v>0.12</v>
      </c>
      <c r="BK38" s="62">
        <f>IF(Assms!$F$37=1,LXtables!IG38,IF(Assms!$F$37=2,LXtables!IT38,IF(Assms!$F$37=3,LXtables!JG38,IF(Assms!$F$37=4,LXtables!JT38,IF(Assms!$F$37=5,LXtables!KG38,LXtables!KT38)))))</f>
        <v>0.09</v>
      </c>
      <c r="BL38" s="62">
        <f>IF(Assms!$F$37=1,LXtables!IH38,IF(Assms!$F$37=2,LXtables!IU38,IF(Assms!$F$37=3,LXtables!JH38,IF(Assms!$F$37=4,LXtables!JU38,IF(Assms!$F$37=5,LXtables!KH38,LXtables!KU38)))))</f>
        <v>0.08</v>
      </c>
      <c r="BM38" s="62">
        <f>IF(Assms!$F$37=1,LXtables!II38,IF(Assms!$F$37=2,LXtables!IV38,IF(Assms!$F$37=3,LXtables!JI38,IF(Assms!$F$37=4,LXtables!JV38,IF(Assms!$F$37=5,LXtables!KI38,LXtables!KV38)))))</f>
        <v>0.08</v>
      </c>
      <c r="BN38" s="62">
        <f>IF(Assms!$F$37=1,LXtables!IJ38,IF(Assms!$F$37=2,LXtables!IW38,IF(Assms!$F$37=3,LXtables!JJ38,IF(Assms!$F$37=4,LXtables!JW38,IF(Assms!$F$37=5,LXtables!KJ38,LXtables!KW38)))))</f>
        <v>0.08</v>
      </c>
      <c r="BO38" s="62">
        <f>IF(Assms!$F$37=1,LXtables!IK38,IF(Assms!$F$37=2,LXtables!IX38,IF(Assms!$F$37=3,LXtables!JK38,IF(Assms!$F$37=4,LXtables!JX38,IF(Assms!$F$37=5,LXtables!KK38,LXtables!KX38)))))</f>
        <v>0.08</v>
      </c>
      <c r="BP38" s="62">
        <f>IF(Assms!$F$37=1,LXtables!IL38,IF(Assms!$F$37=2,LXtables!IY38,IF(Assms!$F$37=3,LXtables!JL38,IF(Assms!$F$37=4,LXtables!JY38,IF(Assms!$F$37=5,LXtables!KL38,LXtables!KY38)))))</f>
        <v>0.09</v>
      </c>
      <c r="BQ38" s="62">
        <f>IF(Assms!$F$37=1,LXtables!IM38,IF(Assms!$F$37=2,LXtables!IZ38,IF(Assms!$F$37=3,LXtables!JM38,IF(Assms!$F$37=4,LXtables!JZ38,IF(Assms!$F$37=5,LXtables!KM38,LXtables!KZ38)))))</f>
        <v>0.09</v>
      </c>
      <c r="BR38" s="62">
        <f>IF(Assms!$F$37=1,LXtables!IN38,IF(Assms!$F$37=2,LXtables!JA38,IF(Assms!$F$37=3,LXtables!JN38,IF(Assms!$F$37=4,LXtables!KA38,IF(Assms!$F$37=5,LXtables!KN38,LXtables!LA38)))))</f>
        <v>0.09</v>
      </c>
      <c r="BS38" s="62">
        <f>IF(Assms!$F$37=1,LXtables!IO38,IF(Assms!$F$37=2,LXtables!JB38,IF(Assms!$F$37=3,LXtables!JO38,IF(Assms!$F$37=4,LXtables!KB38,IF(Assms!$F$37=5,LXtables!KO38,LXtables!LB38)))))</f>
        <v>0.1</v>
      </c>
      <c r="BT38" s="62">
        <f>IF(Assms!$F$37=1,LXtables!IP38,IF(Assms!$F$37=2,LXtables!JC38,IF(Assms!$F$37=3,LXtables!JP38,IF(Assms!$F$37=4,LXtables!KC38,IF(Assms!$F$37=5,LXtables!KP38,LXtables!LC38)))))</f>
        <v>0.11</v>
      </c>
    </row>
    <row r="39" spans="1:72">
      <c r="A39" s="201">
        <f t="shared" si="0"/>
        <v>36</v>
      </c>
      <c r="F39" s="62">
        <f t="shared" si="2"/>
        <v>0.02</v>
      </c>
      <c r="G39" s="62">
        <f t="shared" si="1"/>
        <v>0.02</v>
      </c>
      <c r="H39" s="201">
        <v>3</v>
      </c>
      <c r="I39" s="62">
        <f>IF(Assms!$C$36=1,V39,IF(Assms!$C$36=2,AI39,IF(Assms!$C$36=3,AV39,BI39)))</f>
        <v>0.05</v>
      </c>
      <c r="J39" s="62">
        <f>IF(Assms!$C$36=1,W39,IF(Assms!$C$36=2,AJ39,IF(Assms!$C$36=3,AW39,BJ39)))</f>
        <v>0.05</v>
      </c>
      <c r="K39" s="62">
        <f>IF(Assms!$C$36=1,X39,IF(Assms!$C$36=2,AK39,IF(Assms!$C$36=3,AX39,BK39)))</f>
        <v>0.04</v>
      </c>
      <c r="L39" s="62">
        <f>IF(Assms!$C$36=1,Y39,IF(Assms!$C$36=2,AL39,IF(Assms!$C$36=3,AY39,BL39)))</f>
        <v>0.03</v>
      </c>
      <c r="M39" s="62">
        <f>IF(Assms!$C$36=1,Z39,IF(Assms!$C$36=2,AM39,IF(Assms!$C$36=3,AZ39,BM39)))</f>
        <v>0.03</v>
      </c>
      <c r="N39" s="62">
        <f>IF(Assms!$C$36=1,AA39,IF(Assms!$C$36=2,AN39,IF(Assms!$C$36=3,BA39,BN39)))</f>
        <v>0.03</v>
      </c>
      <c r="O39" s="62">
        <f>IF(Assms!$C$36=1,AB39,IF(Assms!$C$36=2,AO39,IF(Assms!$C$36=3,BB39,BO39)))</f>
        <v>0.04</v>
      </c>
      <c r="P39" s="62">
        <f>IF(Assms!$C$36=1,AC39,IF(Assms!$C$36=2,AP39,IF(Assms!$C$36=3,BC39,BP39)))</f>
        <v>0.04</v>
      </c>
      <c r="Q39" s="62">
        <f>IF(Assms!$C$36=1,AD39,IF(Assms!$C$36=2,AQ39,IF(Assms!$C$36=3,BD39,BQ39)))</f>
        <v>0.04</v>
      </c>
      <c r="R39" s="62">
        <f>IF(Assms!$C$36=1,AE39,IF(Assms!$C$36=2,AR39,IF(Assms!$C$36=3,BE39,BR39)))</f>
        <v>0.04</v>
      </c>
      <c r="S39" s="62">
        <f>IF(Assms!$C$36=1,AF39,IF(Assms!$C$36=2,AS39,IF(Assms!$C$36=3,BF39,BS39)))</f>
        <v>0.04</v>
      </c>
      <c r="T39" s="62">
        <f>IF(Assms!$C$36=1,AG39,IF(Assms!$C$36=2,AT39,IF(Assms!$C$36=3,BG39,BT39)))</f>
        <v>0.05</v>
      </c>
      <c r="U39" s="201">
        <v>3</v>
      </c>
      <c r="V39" s="62">
        <f>IF(Assms!$F$37=1,LXtables!B39,IF(Assms!$F$37=2,LXtables!O39,IF(Assms!$F$37=3,LXtables!AB39,IF(Assms!$F$37=4,LXtables!AO39,IF(Assms!$F$37=5,LXtables!BB39,LXtables!BO39)))))</f>
        <v>0.05</v>
      </c>
      <c r="W39" s="62">
        <f>IF(Assms!$F$37=1,LXtables!C39,IF(Assms!$F$37=2,LXtables!P39,IF(Assms!$F$37=3,LXtables!AC39,IF(Assms!$F$37=4,LXtables!AP39,IF(Assms!$F$37=5,LXtables!BC39,LXtables!BP39)))))</f>
        <v>0.05</v>
      </c>
      <c r="X39" s="62">
        <f>IF(Assms!$F$37=1,LXtables!D39,IF(Assms!$F$37=2,LXtables!Q39,IF(Assms!$F$37=3,LXtables!AD39,IF(Assms!$F$37=4,LXtables!AQ39,IF(Assms!$F$37=5,LXtables!BD39,LXtables!BQ39)))))</f>
        <v>0.04</v>
      </c>
      <c r="Y39" s="62">
        <f>IF(Assms!$F$37=1,LXtables!E39,IF(Assms!$F$37=2,LXtables!R39,IF(Assms!$F$37=3,LXtables!AE39,IF(Assms!$F$37=4,LXtables!AR39,IF(Assms!$F$37=5,LXtables!BE39,LXtables!BR39)))))</f>
        <v>0.03</v>
      </c>
      <c r="Z39" s="62">
        <f>IF(Assms!$F$37=1,LXtables!F39,IF(Assms!$F$37=2,LXtables!S39,IF(Assms!$F$37=3,LXtables!AF39,IF(Assms!$F$37=4,LXtables!AS39,IF(Assms!$F$37=5,LXtables!BF39,LXtables!BS39)))))</f>
        <v>0.03</v>
      </c>
      <c r="AA39" s="62">
        <f>IF(Assms!$F$37=1,LXtables!G39,IF(Assms!$F$37=2,LXtables!T39,IF(Assms!$F$37=3,LXtables!AG39,IF(Assms!$F$37=4,LXtables!AT39,IF(Assms!$F$37=5,LXtables!BG39,LXtables!BT39)))))</f>
        <v>0.03</v>
      </c>
      <c r="AB39" s="62">
        <f>IF(Assms!$F$37=1,LXtables!H39,IF(Assms!$F$37=2,LXtables!U39,IF(Assms!$F$37=3,LXtables!AH39,IF(Assms!$F$37=4,LXtables!AU39,IF(Assms!$F$37=5,LXtables!BH39,LXtables!BU39)))))</f>
        <v>0.04</v>
      </c>
      <c r="AC39" s="62">
        <f>IF(Assms!$F$37=1,LXtables!I39,IF(Assms!$F$37=2,LXtables!V39,IF(Assms!$F$37=3,LXtables!AI39,IF(Assms!$F$37=4,LXtables!AV39,IF(Assms!$F$37=5,LXtables!BI39,LXtables!BV39)))))</f>
        <v>0.04</v>
      </c>
      <c r="AD39" s="62">
        <f>IF(Assms!$F$37=1,LXtables!J39,IF(Assms!$F$37=2,LXtables!W39,IF(Assms!$F$37=3,LXtables!AJ39,IF(Assms!$F$37=4,LXtables!AW39,IF(Assms!$F$37=5,LXtables!BJ39,LXtables!BW39)))))</f>
        <v>0.04</v>
      </c>
      <c r="AE39" s="62">
        <f>IF(Assms!$F$37=1,LXtables!K39,IF(Assms!$F$37=2,LXtables!X39,IF(Assms!$F$37=3,LXtables!AK39,IF(Assms!$F$37=4,LXtables!AX39,IF(Assms!$F$37=5,LXtables!BK39,LXtables!BX39)))))</f>
        <v>0.04</v>
      </c>
      <c r="AF39" s="62">
        <f>IF(Assms!$F$37=1,LXtables!L39,IF(Assms!$F$37=2,LXtables!Y39,IF(Assms!$F$37=3,LXtables!AL39,IF(Assms!$F$37=4,LXtables!AY39,IF(Assms!$F$37=5,LXtables!BL39,LXtables!BY39)))))</f>
        <v>0.04</v>
      </c>
      <c r="AG39" s="62">
        <f>IF(Assms!$F$37=1,LXtables!M39,IF(Assms!$F$37=2,LXtables!Z39,IF(Assms!$F$37=3,LXtables!AM39,IF(Assms!$F$37=4,LXtables!AZ39,IF(Assms!$F$37=5,LXtables!BM39,LXtables!BZ39)))))</f>
        <v>0.05</v>
      </c>
      <c r="AH39">
        <v>3</v>
      </c>
      <c r="AI39" s="62">
        <f>IF(Assms!$F$37=1,LXtables!CC39,IF(Assms!$F$37=2,LXtables!CP39,IF(Assms!$F$37=3,LXtables!DC39,IF(Assms!$F$37=4,LXtables!DP39,IF(Assms!$F$37=5,LXtables!EC39,LXtables!EP39)))))</f>
        <v>0.06</v>
      </c>
      <c r="AJ39" s="62">
        <f>IF(Assms!$F$37=1,LXtables!CD39,IF(Assms!$F$37=2,LXtables!CQ39,IF(Assms!$F$37=3,LXtables!DD39,IF(Assms!$F$37=4,LXtables!DQ39,IF(Assms!$F$37=5,LXtables!ED39,LXtables!EQ39)))))</f>
        <v>0.06</v>
      </c>
      <c r="AK39" s="62">
        <f>IF(Assms!$F$37=1,LXtables!CE39,IF(Assms!$F$37=2,LXtables!CR39,IF(Assms!$F$37=3,LXtables!DE39,IF(Assms!$F$37=4,LXtables!DR39,IF(Assms!$F$37=5,LXtables!EE39,LXtables!ER39)))))</f>
        <v>0.05</v>
      </c>
      <c r="AL39" s="62">
        <f>IF(Assms!$F$37=1,LXtables!CF39,IF(Assms!$F$37=2,LXtables!CS39,IF(Assms!$F$37=3,LXtables!DF39,IF(Assms!$F$37=4,LXtables!DS39,IF(Assms!$F$37=5,LXtables!EF39,LXtables!ES39)))))</f>
        <v>0.04</v>
      </c>
      <c r="AM39" s="62">
        <f>IF(Assms!$F$37=1,LXtables!CG39,IF(Assms!$F$37=2,LXtables!CT39,IF(Assms!$F$37=3,LXtables!DG39,IF(Assms!$F$37=4,LXtables!DT39,IF(Assms!$F$37=5,LXtables!EG39,LXtables!ET39)))))</f>
        <v>0.04</v>
      </c>
      <c r="AN39" s="62">
        <f>IF(Assms!$F$37=1,LXtables!CH39,IF(Assms!$F$37=2,LXtables!CU39,IF(Assms!$F$37=3,LXtables!DH39,IF(Assms!$F$37=4,LXtables!DU39,IF(Assms!$F$37=5,LXtables!EH39,LXtables!EU39)))))</f>
        <v>0.04</v>
      </c>
      <c r="AO39" s="62">
        <f>IF(Assms!$F$37=1,LXtables!CI39,IF(Assms!$F$37=2,LXtables!CV39,IF(Assms!$F$37=3,LXtables!DI39,IF(Assms!$F$37=4,LXtables!DV39,IF(Assms!$F$37=5,LXtables!EI39,LXtables!EV39)))))</f>
        <v>0.04</v>
      </c>
      <c r="AP39" s="62">
        <f>IF(Assms!$F$37=1,LXtables!CJ39,IF(Assms!$F$37=2,LXtables!CW39,IF(Assms!$F$37=3,LXtables!DJ39,IF(Assms!$F$37=4,LXtables!DW39,IF(Assms!$F$37=5,LXtables!EJ39,LXtables!EW39)))))</f>
        <v>0.04</v>
      </c>
      <c r="AQ39" s="62">
        <f>IF(Assms!$F$37=1,LXtables!CK39,IF(Assms!$F$37=2,LXtables!CX39,IF(Assms!$F$37=3,LXtables!DK39,IF(Assms!$F$37=4,LXtables!DX39,IF(Assms!$F$37=5,LXtables!EK39,LXtables!EX39)))))</f>
        <v>0.04</v>
      </c>
      <c r="AR39" s="62">
        <f>IF(Assms!$F$37=1,LXtables!CL39,IF(Assms!$F$37=2,LXtables!CY39,IF(Assms!$F$37=3,LXtables!DL39,IF(Assms!$F$37=4,LXtables!DY39,IF(Assms!$F$37=5,LXtables!EL39,LXtables!EY39)))))</f>
        <v>0.04</v>
      </c>
      <c r="AS39" s="62">
        <f>IF(Assms!$F$37=1,LXtables!CM39,IF(Assms!$F$37=2,LXtables!CZ39,IF(Assms!$F$37=3,LXtables!DM39,IF(Assms!$F$37=4,LXtables!DZ39,IF(Assms!$F$37=5,LXtables!EM39,LXtables!EZ39)))))</f>
        <v>0.05</v>
      </c>
      <c r="AT39" s="62">
        <f>IF(Assms!$F$37=1,LXtables!CN39,IF(Assms!$F$37=2,LXtables!DA39,IF(Assms!$F$37=3,LXtables!DN39,IF(Assms!$F$37=4,LXtables!EA39,IF(Assms!$F$37=5,LXtables!EN39,LXtables!FA39)))))</f>
        <v>0.06</v>
      </c>
      <c r="AU39">
        <v>3</v>
      </c>
      <c r="AV39" s="62">
        <f>IF(Assms!$F$37=1,LXtables!FD39,IF(Assms!$F$37=2,LXtables!FQ39,IF(Assms!$F$37=3,LXtables!GD39,IF(Assms!$F$37=4,LXtables!GQ39,IF(Assms!$F$37=5,LXtables!HD39,LXtables!HQ39)))))</f>
        <v>0.08</v>
      </c>
      <c r="AW39" s="62">
        <f>IF(Assms!$F$37=1,LXtables!FE39,IF(Assms!$F$37=2,LXtables!FR39,IF(Assms!$F$37=3,LXtables!GE39,IF(Assms!$F$37=4,LXtables!GR39,IF(Assms!$F$37=5,LXtables!HE39,LXtables!HR39)))))</f>
        <v>7.0000000000000007E-2</v>
      </c>
      <c r="AX39" s="62">
        <f>IF(Assms!$F$37=1,LXtables!FF39,IF(Assms!$F$37=2,LXtables!FS39,IF(Assms!$F$37=3,LXtables!GF39,IF(Assms!$F$37=4,LXtables!GS39,IF(Assms!$F$37=5,LXtables!HF39,LXtables!HS39)))))</f>
        <v>0.06</v>
      </c>
      <c r="AY39" s="62">
        <f>IF(Assms!$F$37=1,LXtables!FG39,IF(Assms!$F$37=2,LXtables!FT39,IF(Assms!$F$37=3,LXtables!GG39,IF(Assms!$F$37=4,LXtables!GT39,IF(Assms!$F$37=5,LXtables!HG39,LXtables!HT39)))))</f>
        <v>0.05</v>
      </c>
      <c r="AZ39" s="62">
        <f>IF(Assms!$F$37=1,LXtables!FH39,IF(Assms!$F$37=2,LXtables!FU39,IF(Assms!$F$37=3,LXtables!GH39,IF(Assms!$F$37=4,LXtables!GU39,IF(Assms!$F$37=5,LXtables!HH39,LXtables!HU39)))))</f>
        <v>0.05</v>
      </c>
      <c r="BA39" s="62">
        <f>IF(Assms!$F$37=1,LXtables!FI39,IF(Assms!$F$37=2,LXtables!FV39,IF(Assms!$F$37=3,LXtables!GI39,IF(Assms!$F$37=4,LXtables!GV39,IF(Assms!$F$37=5,LXtables!HI39,LXtables!HV39)))))</f>
        <v>0.05</v>
      </c>
      <c r="BB39" s="62">
        <f>IF(Assms!$F$37=1,LXtables!FJ39,IF(Assms!$F$37=2,LXtables!FW39,IF(Assms!$F$37=3,LXtables!GJ39,IF(Assms!$F$37=4,LXtables!GW39,IF(Assms!$F$37=5,LXtables!HJ39,LXtables!HW39)))))</f>
        <v>0.05</v>
      </c>
      <c r="BC39" s="62">
        <f>IF(Assms!$F$37=1,LXtables!FK39,IF(Assms!$F$37=2,LXtables!FX39,IF(Assms!$F$37=3,LXtables!GK39,IF(Assms!$F$37=4,LXtables!GX39,IF(Assms!$F$37=5,LXtables!HK39,LXtables!HX39)))))</f>
        <v>0.05</v>
      </c>
      <c r="BD39" s="62">
        <f>IF(Assms!$F$37=1,LXtables!FL39,IF(Assms!$F$37=2,LXtables!FY39,IF(Assms!$F$37=3,LXtables!GL39,IF(Assms!$F$37=4,LXtables!GY39,IF(Assms!$F$37=5,LXtables!HL39,LXtables!HY39)))))</f>
        <v>0.05</v>
      </c>
      <c r="BE39" s="62">
        <f>IF(Assms!$F$37=1,LXtables!FM39,IF(Assms!$F$37=2,LXtables!FZ39,IF(Assms!$F$37=3,LXtables!GM39,IF(Assms!$F$37=4,LXtables!GZ39,IF(Assms!$F$37=5,LXtables!HM39,LXtables!HZ39)))))</f>
        <v>0.06</v>
      </c>
      <c r="BF39" s="62">
        <f>IF(Assms!$F$37=1,LXtables!FN39,IF(Assms!$F$37=2,LXtables!GA39,IF(Assms!$F$37=3,LXtables!GN39,IF(Assms!$F$37=4,LXtables!HA39,IF(Assms!$F$37=5,LXtables!HN39,LXtables!IA39)))))</f>
        <v>0.06</v>
      </c>
      <c r="BG39" s="62">
        <f>IF(Assms!$F$37=1,LXtables!FO39,IF(Assms!$F$37=2,LXtables!GB39,IF(Assms!$F$37=3,LXtables!GO39,IF(Assms!$F$37=4,LXtables!HB39,IF(Assms!$F$37=5,LXtables!HO39,LXtables!IB39)))))</f>
        <v>7.0000000000000007E-2</v>
      </c>
      <c r="BH39">
        <v>3</v>
      </c>
      <c r="BI39" s="62">
        <f>IF(Assms!$F$37=1,LXtables!IE39,IF(Assms!$F$37=2,LXtables!IR39,IF(Assms!$F$37=3,LXtables!JE39,IF(Assms!$F$37=4,LXtables!JR39,IF(Assms!$F$37=5,LXtables!KE39,LXtables!KR39)))))</f>
        <v>0.11</v>
      </c>
      <c r="BJ39" s="62">
        <f>IF(Assms!$F$37=1,LXtables!IF39,IF(Assms!$F$37=2,LXtables!IS39,IF(Assms!$F$37=3,LXtables!JF39,IF(Assms!$F$37=4,LXtables!JS39,IF(Assms!$F$37=5,LXtables!KF39,LXtables!KS39)))))</f>
        <v>0.1</v>
      </c>
      <c r="BK39" s="62">
        <f>IF(Assms!$F$37=1,LXtables!IG39,IF(Assms!$F$37=2,LXtables!IT39,IF(Assms!$F$37=3,LXtables!JG39,IF(Assms!$F$37=4,LXtables!JT39,IF(Assms!$F$37=5,LXtables!KG39,LXtables!KT39)))))</f>
        <v>0.08</v>
      </c>
      <c r="BL39" s="62">
        <f>IF(Assms!$F$37=1,LXtables!IH39,IF(Assms!$F$37=2,LXtables!IU39,IF(Assms!$F$37=3,LXtables!JH39,IF(Assms!$F$37=4,LXtables!JU39,IF(Assms!$F$37=5,LXtables!KH39,LXtables!KU39)))))</f>
        <v>7.0000000000000007E-2</v>
      </c>
      <c r="BM39" s="62">
        <f>IF(Assms!$F$37=1,LXtables!II39,IF(Assms!$F$37=2,LXtables!IV39,IF(Assms!$F$37=3,LXtables!JI39,IF(Assms!$F$37=4,LXtables!JV39,IF(Assms!$F$37=5,LXtables!KI39,LXtables!KV39)))))</f>
        <v>7.0000000000000007E-2</v>
      </c>
      <c r="BN39" s="62">
        <f>IF(Assms!$F$37=1,LXtables!IJ39,IF(Assms!$F$37=2,LXtables!IW39,IF(Assms!$F$37=3,LXtables!JJ39,IF(Assms!$F$37=4,LXtables!JW39,IF(Assms!$F$37=5,LXtables!KJ39,LXtables!KW39)))))</f>
        <v>7.0000000000000007E-2</v>
      </c>
      <c r="BO39" s="62">
        <f>IF(Assms!$F$37=1,LXtables!IK39,IF(Assms!$F$37=2,LXtables!IX39,IF(Assms!$F$37=3,LXtables!JK39,IF(Assms!$F$37=4,LXtables!JX39,IF(Assms!$F$37=5,LXtables!KK39,LXtables!KX39)))))</f>
        <v>7.0000000000000007E-2</v>
      </c>
      <c r="BP39" s="62">
        <f>IF(Assms!$F$37=1,LXtables!IL39,IF(Assms!$F$37=2,LXtables!IY39,IF(Assms!$F$37=3,LXtables!JL39,IF(Assms!$F$37=4,LXtables!JY39,IF(Assms!$F$37=5,LXtables!KL39,LXtables!KY39)))))</f>
        <v>7.0000000000000007E-2</v>
      </c>
      <c r="BQ39" s="62">
        <f>IF(Assms!$F$37=1,LXtables!IM39,IF(Assms!$F$37=2,LXtables!IZ39,IF(Assms!$F$37=3,LXtables!JM39,IF(Assms!$F$37=4,LXtables!JZ39,IF(Assms!$F$37=5,LXtables!KM39,LXtables!KZ39)))))</f>
        <v>7.0000000000000007E-2</v>
      </c>
      <c r="BR39" s="62">
        <f>IF(Assms!$F$37=1,LXtables!IN39,IF(Assms!$F$37=2,LXtables!JA39,IF(Assms!$F$37=3,LXtables!JN39,IF(Assms!$F$37=4,LXtables!KA39,IF(Assms!$F$37=5,LXtables!KN39,LXtables!LA39)))))</f>
        <v>0.08</v>
      </c>
      <c r="BS39" s="62">
        <f>IF(Assms!$F$37=1,LXtables!IO39,IF(Assms!$F$37=2,LXtables!JB39,IF(Assms!$F$37=3,LXtables!JO39,IF(Assms!$F$37=4,LXtables!KB39,IF(Assms!$F$37=5,LXtables!KO39,LXtables!LB39)))))</f>
        <v>0.08</v>
      </c>
      <c r="BT39" s="62">
        <f>IF(Assms!$F$37=1,LXtables!IP39,IF(Assms!$F$37=2,LXtables!JC39,IF(Assms!$F$37=3,LXtables!JP39,IF(Assms!$F$37=4,LXtables!KC39,IF(Assms!$F$37=5,LXtables!KP39,LXtables!LC39)))))</f>
        <v>0.1</v>
      </c>
    </row>
    <row r="40" spans="1:72">
      <c r="A40" s="201">
        <f t="shared" si="0"/>
        <v>37</v>
      </c>
      <c r="F40" s="62">
        <f t="shared" si="2"/>
        <v>0.02</v>
      </c>
      <c r="G40" s="62">
        <f t="shared" si="1"/>
        <v>0.02</v>
      </c>
      <c r="H40" s="201">
        <v>4</v>
      </c>
      <c r="I40" s="62">
        <f>IF(Assms!$C$36=1,V40,IF(Assms!$C$36=2,AI40,IF(Assms!$C$36=3,AV40,BI40)))</f>
        <v>0.05</v>
      </c>
      <c r="J40" s="62">
        <f>IF(Assms!$C$36=1,W40,IF(Assms!$C$36=2,AJ40,IF(Assms!$C$36=3,AW40,BJ40)))</f>
        <v>0.05</v>
      </c>
      <c r="K40" s="62">
        <f>IF(Assms!$C$36=1,X40,IF(Assms!$C$36=2,AK40,IF(Assms!$C$36=3,AX40,BK40)))</f>
        <v>0.04</v>
      </c>
      <c r="L40" s="62">
        <f>IF(Assms!$C$36=1,Y40,IF(Assms!$C$36=2,AL40,IF(Assms!$C$36=3,AY40,BL40)))</f>
        <v>0.03</v>
      </c>
      <c r="M40" s="62">
        <f>IF(Assms!$C$36=1,Z40,IF(Assms!$C$36=2,AM40,IF(Assms!$C$36=3,AZ40,BM40)))</f>
        <v>0.03</v>
      </c>
      <c r="N40" s="62">
        <f>IF(Assms!$C$36=1,AA40,IF(Assms!$C$36=2,AN40,IF(Assms!$C$36=3,BA40,BN40)))</f>
        <v>0.03</v>
      </c>
      <c r="O40" s="62">
        <f>IF(Assms!$C$36=1,AB40,IF(Assms!$C$36=2,AO40,IF(Assms!$C$36=3,BB40,BO40)))</f>
        <v>0.03</v>
      </c>
      <c r="P40" s="62">
        <f>IF(Assms!$C$36=1,AC40,IF(Assms!$C$36=2,AP40,IF(Assms!$C$36=3,BC40,BP40)))</f>
        <v>0.03</v>
      </c>
      <c r="Q40" s="62">
        <f>IF(Assms!$C$36=1,AD40,IF(Assms!$C$36=2,AQ40,IF(Assms!$C$36=3,BD40,BQ40)))</f>
        <v>0.03</v>
      </c>
      <c r="R40" s="62">
        <f>IF(Assms!$C$36=1,AE40,IF(Assms!$C$36=2,AR40,IF(Assms!$C$36=3,BE40,BR40)))</f>
        <v>0.03</v>
      </c>
      <c r="S40" s="62">
        <f>IF(Assms!$C$36=1,AF40,IF(Assms!$C$36=2,AS40,IF(Assms!$C$36=3,BF40,BS40)))</f>
        <v>0.04</v>
      </c>
      <c r="T40" s="62">
        <f>IF(Assms!$C$36=1,AG40,IF(Assms!$C$36=2,AT40,IF(Assms!$C$36=3,BG40,BT40)))</f>
        <v>0.05</v>
      </c>
      <c r="U40" s="201">
        <v>4</v>
      </c>
      <c r="V40" s="62">
        <f>IF(Assms!$F$37=1,LXtables!B40,IF(Assms!$F$37=2,LXtables!O40,IF(Assms!$F$37=3,LXtables!AB40,IF(Assms!$F$37=4,LXtables!AO40,IF(Assms!$F$37=5,LXtables!BB40,LXtables!BO40)))))</f>
        <v>0.05</v>
      </c>
      <c r="W40" s="62">
        <f>IF(Assms!$F$37=1,LXtables!C40,IF(Assms!$F$37=2,LXtables!P40,IF(Assms!$F$37=3,LXtables!AC40,IF(Assms!$F$37=4,LXtables!AP40,IF(Assms!$F$37=5,LXtables!BC40,LXtables!BP40)))))</f>
        <v>0.05</v>
      </c>
      <c r="X40" s="62">
        <f>IF(Assms!$F$37=1,LXtables!D40,IF(Assms!$F$37=2,LXtables!Q40,IF(Assms!$F$37=3,LXtables!AD40,IF(Assms!$F$37=4,LXtables!AQ40,IF(Assms!$F$37=5,LXtables!BD40,LXtables!BQ40)))))</f>
        <v>0.04</v>
      </c>
      <c r="Y40" s="62">
        <f>IF(Assms!$F$37=1,LXtables!E40,IF(Assms!$F$37=2,LXtables!R40,IF(Assms!$F$37=3,LXtables!AE40,IF(Assms!$F$37=4,LXtables!AR40,IF(Assms!$F$37=5,LXtables!BE40,LXtables!BR40)))))</f>
        <v>0.03</v>
      </c>
      <c r="Z40" s="62">
        <f>IF(Assms!$F$37=1,LXtables!F40,IF(Assms!$F$37=2,LXtables!S40,IF(Assms!$F$37=3,LXtables!AF40,IF(Assms!$F$37=4,LXtables!AS40,IF(Assms!$F$37=5,LXtables!BF40,LXtables!BS40)))))</f>
        <v>0.03</v>
      </c>
      <c r="AA40" s="62">
        <f>IF(Assms!$F$37=1,LXtables!G40,IF(Assms!$F$37=2,LXtables!T40,IF(Assms!$F$37=3,LXtables!AG40,IF(Assms!$F$37=4,LXtables!AT40,IF(Assms!$F$37=5,LXtables!BG40,LXtables!BT40)))))</f>
        <v>0.03</v>
      </c>
      <c r="AB40" s="62">
        <f>IF(Assms!$F$37=1,LXtables!H40,IF(Assms!$F$37=2,LXtables!U40,IF(Assms!$F$37=3,LXtables!AH40,IF(Assms!$F$37=4,LXtables!AU40,IF(Assms!$F$37=5,LXtables!BH40,LXtables!BU40)))))</f>
        <v>0.03</v>
      </c>
      <c r="AC40" s="62">
        <f>IF(Assms!$F$37=1,LXtables!I40,IF(Assms!$F$37=2,LXtables!V40,IF(Assms!$F$37=3,LXtables!AI40,IF(Assms!$F$37=4,LXtables!AV40,IF(Assms!$F$37=5,LXtables!BI40,LXtables!BV40)))))</f>
        <v>0.03</v>
      </c>
      <c r="AD40" s="62">
        <f>IF(Assms!$F$37=1,LXtables!J40,IF(Assms!$F$37=2,LXtables!W40,IF(Assms!$F$37=3,LXtables!AJ40,IF(Assms!$F$37=4,LXtables!AW40,IF(Assms!$F$37=5,LXtables!BJ40,LXtables!BW40)))))</f>
        <v>0.03</v>
      </c>
      <c r="AE40" s="62">
        <f>IF(Assms!$F$37=1,LXtables!K40,IF(Assms!$F$37=2,LXtables!X40,IF(Assms!$F$37=3,LXtables!AK40,IF(Assms!$F$37=4,LXtables!AX40,IF(Assms!$F$37=5,LXtables!BK40,LXtables!BX40)))))</f>
        <v>0.03</v>
      </c>
      <c r="AF40" s="62">
        <f>IF(Assms!$F$37=1,LXtables!L40,IF(Assms!$F$37=2,LXtables!Y40,IF(Assms!$F$37=3,LXtables!AL40,IF(Assms!$F$37=4,LXtables!AY40,IF(Assms!$F$37=5,LXtables!BL40,LXtables!BY40)))))</f>
        <v>0.04</v>
      </c>
      <c r="AG40" s="62">
        <f>IF(Assms!$F$37=1,LXtables!M40,IF(Assms!$F$37=2,LXtables!Z40,IF(Assms!$F$37=3,LXtables!AM40,IF(Assms!$F$37=4,LXtables!AZ40,IF(Assms!$F$37=5,LXtables!BM40,LXtables!BZ40)))))</f>
        <v>0.05</v>
      </c>
      <c r="AH40">
        <v>4</v>
      </c>
      <c r="AI40" s="62">
        <f>IF(Assms!$F$37=1,LXtables!CC40,IF(Assms!$F$37=2,LXtables!CP40,IF(Assms!$F$37=3,LXtables!DC40,IF(Assms!$F$37=4,LXtables!DP40,IF(Assms!$F$37=5,LXtables!EC40,LXtables!EP40)))))</f>
        <v>0.06</v>
      </c>
      <c r="AJ40" s="62">
        <f>IF(Assms!$F$37=1,LXtables!CD40,IF(Assms!$F$37=2,LXtables!CQ40,IF(Assms!$F$37=3,LXtables!DD40,IF(Assms!$F$37=4,LXtables!DQ40,IF(Assms!$F$37=5,LXtables!ED40,LXtables!EQ40)))))</f>
        <v>0.05</v>
      </c>
      <c r="AK40" s="62">
        <f>IF(Assms!$F$37=1,LXtables!CE40,IF(Assms!$F$37=2,LXtables!CR40,IF(Assms!$F$37=3,LXtables!DE40,IF(Assms!$F$37=4,LXtables!DR40,IF(Assms!$F$37=5,LXtables!EE40,LXtables!ER40)))))</f>
        <v>0.04</v>
      </c>
      <c r="AL40" s="62">
        <f>IF(Assms!$F$37=1,LXtables!CF40,IF(Assms!$F$37=2,LXtables!CS40,IF(Assms!$F$37=3,LXtables!DF40,IF(Assms!$F$37=4,LXtables!DS40,IF(Assms!$F$37=5,LXtables!EF40,LXtables!ES40)))))</f>
        <v>0.04</v>
      </c>
      <c r="AM40" s="62">
        <f>IF(Assms!$F$37=1,LXtables!CG40,IF(Assms!$F$37=2,LXtables!CT40,IF(Assms!$F$37=3,LXtables!DG40,IF(Assms!$F$37=4,LXtables!DT40,IF(Assms!$F$37=5,LXtables!EG40,LXtables!ET40)))))</f>
        <v>0.04</v>
      </c>
      <c r="AN40" s="62">
        <f>IF(Assms!$F$37=1,LXtables!CH40,IF(Assms!$F$37=2,LXtables!CU40,IF(Assms!$F$37=3,LXtables!DH40,IF(Assms!$F$37=4,LXtables!DU40,IF(Assms!$F$37=5,LXtables!EH40,LXtables!EU40)))))</f>
        <v>0.04</v>
      </c>
      <c r="AO40" s="62">
        <f>IF(Assms!$F$37=1,LXtables!CI40,IF(Assms!$F$37=2,LXtables!CV40,IF(Assms!$F$37=3,LXtables!DI40,IF(Assms!$F$37=4,LXtables!DV40,IF(Assms!$F$37=5,LXtables!EI40,LXtables!EV40)))))</f>
        <v>0.04</v>
      </c>
      <c r="AP40" s="62">
        <f>IF(Assms!$F$37=1,LXtables!CJ40,IF(Assms!$F$37=2,LXtables!CW40,IF(Assms!$F$37=3,LXtables!DJ40,IF(Assms!$F$37=4,LXtables!DW40,IF(Assms!$F$37=5,LXtables!EJ40,LXtables!EW40)))))</f>
        <v>0.04</v>
      </c>
      <c r="AQ40" s="62">
        <f>IF(Assms!$F$37=1,LXtables!CK40,IF(Assms!$F$37=2,LXtables!CX40,IF(Assms!$F$37=3,LXtables!DK40,IF(Assms!$F$37=4,LXtables!DX40,IF(Assms!$F$37=5,LXtables!EK40,LXtables!EX40)))))</f>
        <v>0.04</v>
      </c>
      <c r="AR40" s="62">
        <f>IF(Assms!$F$37=1,LXtables!CL40,IF(Assms!$F$37=2,LXtables!CY40,IF(Assms!$F$37=3,LXtables!DL40,IF(Assms!$F$37=4,LXtables!DY40,IF(Assms!$F$37=5,LXtables!EL40,LXtables!EY40)))))</f>
        <v>0.04</v>
      </c>
      <c r="AS40" s="62">
        <f>IF(Assms!$F$37=1,LXtables!CM40,IF(Assms!$F$37=2,LXtables!CZ40,IF(Assms!$F$37=3,LXtables!DM40,IF(Assms!$F$37=4,LXtables!DZ40,IF(Assms!$F$37=5,LXtables!EM40,LXtables!EZ40)))))</f>
        <v>0.04</v>
      </c>
      <c r="AT40" s="62">
        <f>IF(Assms!$F$37=1,LXtables!CN40,IF(Assms!$F$37=2,LXtables!DA40,IF(Assms!$F$37=3,LXtables!DN40,IF(Assms!$F$37=4,LXtables!EA40,IF(Assms!$F$37=5,LXtables!EN40,LXtables!FA40)))))</f>
        <v>0.05</v>
      </c>
      <c r="AU40">
        <v>4</v>
      </c>
      <c r="AV40" s="62">
        <f>IF(Assms!$F$37=1,LXtables!FD40,IF(Assms!$F$37=2,LXtables!FQ40,IF(Assms!$F$37=3,LXtables!GD40,IF(Assms!$F$37=4,LXtables!GQ40,IF(Assms!$F$37=5,LXtables!HD40,LXtables!HQ40)))))</f>
        <v>7.0000000000000007E-2</v>
      </c>
      <c r="AW40" s="62">
        <f>IF(Assms!$F$37=1,LXtables!FE40,IF(Assms!$F$37=2,LXtables!FR40,IF(Assms!$F$37=3,LXtables!GE40,IF(Assms!$F$37=4,LXtables!GR40,IF(Assms!$F$37=5,LXtables!HE40,LXtables!HR40)))))</f>
        <v>7.0000000000000007E-2</v>
      </c>
      <c r="AX40" s="62">
        <f>IF(Assms!$F$37=1,LXtables!FF40,IF(Assms!$F$37=2,LXtables!FS40,IF(Assms!$F$37=3,LXtables!GF40,IF(Assms!$F$37=4,LXtables!GS40,IF(Assms!$F$37=5,LXtables!HF40,LXtables!HS40)))))</f>
        <v>0.05</v>
      </c>
      <c r="AY40" s="62">
        <f>IF(Assms!$F$37=1,LXtables!FG40,IF(Assms!$F$37=2,LXtables!FT40,IF(Assms!$F$37=3,LXtables!GG40,IF(Assms!$F$37=4,LXtables!GT40,IF(Assms!$F$37=5,LXtables!HG40,LXtables!HT40)))))</f>
        <v>0.05</v>
      </c>
      <c r="AZ40" s="62">
        <f>IF(Assms!$F$37=1,LXtables!FH40,IF(Assms!$F$37=2,LXtables!FU40,IF(Assms!$F$37=3,LXtables!GH40,IF(Assms!$F$37=4,LXtables!GU40,IF(Assms!$F$37=5,LXtables!HH40,LXtables!HU40)))))</f>
        <v>0.04</v>
      </c>
      <c r="BA40" s="62">
        <f>IF(Assms!$F$37=1,LXtables!FI40,IF(Assms!$F$37=2,LXtables!FV40,IF(Assms!$F$37=3,LXtables!GI40,IF(Assms!$F$37=4,LXtables!GV40,IF(Assms!$F$37=5,LXtables!HI40,LXtables!HV40)))))</f>
        <v>0.05</v>
      </c>
      <c r="BB40" s="62">
        <f>IF(Assms!$F$37=1,LXtables!FJ40,IF(Assms!$F$37=2,LXtables!FW40,IF(Assms!$F$37=3,LXtables!GJ40,IF(Assms!$F$37=4,LXtables!GW40,IF(Assms!$F$37=5,LXtables!HJ40,LXtables!HW40)))))</f>
        <v>0.05</v>
      </c>
      <c r="BC40" s="62">
        <f>IF(Assms!$F$37=1,LXtables!FK40,IF(Assms!$F$37=2,LXtables!FX40,IF(Assms!$F$37=3,LXtables!GK40,IF(Assms!$F$37=4,LXtables!GX40,IF(Assms!$F$37=5,LXtables!HK40,LXtables!HX40)))))</f>
        <v>0.05</v>
      </c>
      <c r="BD40" s="62">
        <f>IF(Assms!$F$37=1,LXtables!FL40,IF(Assms!$F$37=2,LXtables!FY40,IF(Assms!$F$37=3,LXtables!GL40,IF(Assms!$F$37=4,LXtables!GY40,IF(Assms!$F$37=5,LXtables!HL40,LXtables!HY40)))))</f>
        <v>0.05</v>
      </c>
      <c r="BE40" s="62">
        <f>IF(Assms!$F$37=1,LXtables!FM40,IF(Assms!$F$37=2,LXtables!FZ40,IF(Assms!$F$37=3,LXtables!GM40,IF(Assms!$F$37=4,LXtables!GZ40,IF(Assms!$F$37=5,LXtables!HM40,LXtables!HZ40)))))</f>
        <v>0.05</v>
      </c>
      <c r="BF40" s="62">
        <f>IF(Assms!$F$37=1,LXtables!FN40,IF(Assms!$F$37=2,LXtables!GA40,IF(Assms!$F$37=3,LXtables!GN40,IF(Assms!$F$37=4,LXtables!HA40,IF(Assms!$F$37=5,LXtables!HN40,LXtables!IA40)))))</f>
        <v>0.05</v>
      </c>
      <c r="BG40" s="62">
        <f>IF(Assms!$F$37=1,LXtables!FO40,IF(Assms!$F$37=2,LXtables!GB40,IF(Assms!$F$37=3,LXtables!GO40,IF(Assms!$F$37=4,LXtables!HB40,IF(Assms!$F$37=5,LXtables!HO40,LXtables!IB40)))))</f>
        <v>0.06</v>
      </c>
      <c r="BH40">
        <v>4</v>
      </c>
      <c r="BI40" s="62">
        <f>IF(Assms!$F$37=1,LXtables!IE40,IF(Assms!$F$37=2,LXtables!IR40,IF(Assms!$F$37=3,LXtables!JE40,IF(Assms!$F$37=4,LXtables!JR40,IF(Assms!$F$37=5,LXtables!KE40,LXtables!KR40)))))</f>
        <v>0.09</v>
      </c>
      <c r="BJ40" s="62">
        <f>IF(Assms!$F$37=1,LXtables!IF40,IF(Assms!$F$37=2,LXtables!IS40,IF(Assms!$F$37=3,LXtables!JF40,IF(Assms!$F$37=4,LXtables!JS40,IF(Assms!$F$37=5,LXtables!KF40,LXtables!KS40)))))</f>
        <v>0.09</v>
      </c>
      <c r="BK40" s="62">
        <f>IF(Assms!$F$37=1,LXtables!IG40,IF(Assms!$F$37=2,LXtables!IT40,IF(Assms!$F$37=3,LXtables!JG40,IF(Assms!$F$37=4,LXtables!JT40,IF(Assms!$F$37=5,LXtables!KG40,LXtables!KT40)))))</f>
        <v>7.0000000000000007E-2</v>
      </c>
      <c r="BL40" s="62">
        <f>IF(Assms!$F$37=1,LXtables!IH40,IF(Assms!$F$37=2,LXtables!IU40,IF(Assms!$F$37=3,LXtables!JH40,IF(Assms!$F$37=4,LXtables!JU40,IF(Assms!$F$37=5,LXtables!KH40,LXtables!KU40)))))</f>
        <v>0.06</v>
      </c>
      <c r="BM40" s="62">
        <f>IF(Assms!$F$37=1,LXtables!II40,IF(Assms!$F$37=2,LXtables!IV40,IF(Assms!$F$37=3,LXtables!JI40,IF(Assms!$F$37=4,LXtables!JV40,IF(Assms!$F$37=5,LXtables!KI40,LXtables!KV40)))))</f>
        <v>0.06</v>
      </c>
      <c r="BN40" s="62">
        <f>IF(Assms!$F$37=1,LXtables!IJ40,IF(Assms!$F$37=2,LXtables!IW40,IF(Assms!$F$37=3,LXtables!JJ40,IF(Assms!$F$37=4,LXtables!JW40,IF(Assms!$F$37=5,LXtables!KJ40,LXtables!KW40)))))</f>
        <v>0.06</v>
      </c>
      <c r="BO40" s="62">
        <f>IF(Assms!$F$37=1,LXtables!IK40,IF(Assms!$F$37=2,LXtables!IX40,IF(Assms!$F$37=3,LXtables!JK40,IF(Assms!$F$37=4,LXtables!JX40,IF(Assms!$F$37=5,LXtables!KK40,LXtables!KX40)))))</f>
        <v>0.06</v>
      </c>
      <c r="BP40" s="62">
        <f>IF(Assms!$F$37=1,LXtables!IL40,IF(Assms!$F$37=2,LXtables!IY40,IF(Assms!$F$37=3,LXtables!JL40,IF(Assms!$F$37=4,LXtables!JY40,IF(Assms!$F$37=5,LXtables!KL40,LXtables!KY40)))))</f>
        <v>7.0000000000000007E-2</v>
      </c>
      <c r="BQ40" s="62">
        <f>IF(Assms!$F$37=1,LXtables!IM40,IF(Assms!$F$37=2,LXtables!IZ40,IF(Assms!$F$37=3,LXtables!JM40,IF(Assms!$F$37=4,LXtables!JZ40,IF(Assms!$F$37=5,LXtables!KM40,LXtables!KZ40)))))</f>
        <v>7.0000000000000007E-2</v>
      </c>
      <c r="BR40" s="62">
        <f>IF(Assms!$F$37=1,LXtables!IN40,IF(Assms!$F$37=2,LXtables!JA40,IF(Assms!$F$37=3,LXtables!JN40,IF(Assms!$F$37=4,LXtables!KA40,IF(Assms!$F$37=5,LXtables!KN40,LXtables!LA40)))))</f>
        <v>7.0000000000000007E-2</v>
      </c>
      <c r="BS40" s="62">
        <f>IF(Assms!$F$37=1,LXtables!IO40,IF(Assms!$F$37=2,LXtables!JB40,IF(Assms!$F$37=3,LXtables!JO40,IF(Assms!$F$37=4,LXtables!KB40,IF(Assms!$F$37=5,LXtables!KO40,LXtables!LB40)))))</f>
        <v>7.0000000000000007E-2</v>
      </c>
      <c r="BT40" s="62">
        <f>IF(Assms!$F$37=1,LXtables!IP40,IF(Assms!$F$37=2,LXtables!JC40,IF(Assms!$F$37=3,LXtables!JP40,IF(Assms!$F$37=4,LXtables!KC40,IF(Assms!$F$37=5,LXtables!KP40,LXtables!LC40)))))</f>
        <v>0.09</v>
      </c>
    </row>
    <row r="41" spans="1:72">
      <c r="A41" s="201">
        <f t="shared" si="0"/>
        <v>38</v>
      </c>
      <c r="F41" s="62">
        <f t="shared" si="2"/>
        <v>0.02</v>
      </c>
      <c r="G41" s="62">
        <f t="shared" si="1"/>
        <v>0.02</v>
      </c>
      <c r="H41" s="201">
        <v>5</v>
      </c>
      <c r="I41" s="62">
        <f>IF(Assms!$C$36=1,V41,IF(Assms!$C$36=2,AI41,IF(Assms!$C$36=3,AV41,BI41)))</f>
        <v>0.05</v>
      </c>
      <c r="J41" s="62">
        <f>IF(Assms!$C$36=1,W41,IF(Assms!$C$36=2,AJ41,IF(Assms!$C$36=3,AW41,BJ41)))</f>
        <v>0.04</v>
      </c>
      <c r="K41" s="62">
        <f>IF(Assms!$C$36=1,X41,IF(Assms!$C$36=2,AK41,IF(Assms!$C$36=3,AX41,BK41)))</f>
        <v>0.03</v>
      </c>
      <c r="L41" s="62">
        <f>IF(Assms!$C$36=1,Y41,IF(Assms!$C$36=2,AL41,IF(Assms!$C$36=3,AY41,BL41)))</f>
        <v>0.03</v>
      </c>
      <c r="M41" s="62">
        <f>IF(Assms!$C$36=1,Z41,IF(Assms!$C$36=2,AM41,IF(Assms!$C$36=3,AZ41,BM41)))</f>
        <v>0.03</v>
      </c>
      <c r="N41" s="62">
        <f>IF(Assms!$C$36=1,AA41,IF(Assms!$C$36=2,AN41,IF(Assms!$C$36=3,BA41,BN41)))</f>
        <v>0.03</v>
      </c>
      <c r="O41" s="62">
        <f>IF(Assms!$C$36=1,AB41,IF(Assms!$C$36=2,AO41,IF(Assms!$C$36=3,BB41,BO41)))</f>
        <v>0.03</v>
      </c>
      <c r="P41" s="62">
        <f>IF(Assms!$C$36=1,AC41,IF(Assms!$C$36=2,AP41,IF(Assms!$C$36=3,BC41,BP41)))</f>
        <v>0.03</v>
      </c>
      <c r="Q41" s="62">
        <f>IF(Assms!$C$36=1,AD41,IF(Assms!$C$36=2,AQ41,IF(Assms!$C$36=3,BD41,BQ41)))</f>
        <v>0.05</v>
      </c>
      <c r="R41" s="62">
        <f>IF(Assms!$C$36=1,AE41,IF(Assms!$C$36=2,AR41,IF(Assms!$C$36=3,BE41,BR41)))</f>
        <v>0.05</v>
      </c>
      <c r="S41" s="62">
        <f>IF(Assms!$C$36=1,AF41,IF(Assms!$C$36=2,AS41,IF(Assms!$C$36=3,BF41,BS41)))</f>
        <v>0.06</v>
      </c>
      <c r="T41" s="62">
        <f>IF(Assms!$C$36=1,AG41,IF(Assms!$C$36=2,AT41,IF(Assms!$C$36=3,BG41,BT41)))</f>
        <v>7.0000000000000007E-2</v>
      </c>
      <c r="U41" s="201">
        <v>5</v>
      </c>
      <c r="V41" s="62">
        <f>IF(Assms!$F$37=1,LXtables!B41,IF(Assms!$F$37=2,LXtables!O41,IF(Assms!$F$37=3,LXtables!AB41,IF(Assms!$F$37=4,LXtables!AO41,IF(Assms!$F$37=5,LXtables!BB41,LXtables!BO41)))))</f>
        <v>0.05</v>
      </c>
      <c r="W41" s="62">
        <f>IF(Assms!$F$37=1,LXtables!C41,IF(Assms!$F$37=2,LXtables!P41,IF(Assms!$F$37=3,LXtables!AC41,IF(Assms!$F$37=4,LXtables!AP41,IF(Assms!$F$37=5,LXtables!BC41,LXtables!BP41)))))</f>
        <v>0.04</v>
      </c>
      <c r="X41" s="62">
        <f>IF(Assms!$F$37=1,LXtables!D41,IF(Assms!$F$37=2,LXtables!Q41,IF(Assms!$F$37=3,LXtables!AD41,IF(Assms!$F$37=4,LXtables!AQ41,IF(Assms!$F$37=5,LXtables!BD41,LXtables!BQ41)))))</f>
        <v>0.03</v>
      </c>
      <c r="Y41" s="62">
        <f>IF(Assms!$F$37=1,LXtables!E41,IF(Assms!$F$37=2,LXtables!R41,IF(Assms!$F$37=3,LXtables!AE41,IF(Assms!$F$37=4,LXtables!AR41,IF(Assms!$F$37=5,LXtables!BE41,LXtables!BR41)))))</f>
        <v>0.03</v>
      </c>
      <c r="Z41" s="62">
        <f>IF(Assms!$F$37=1,LXtables!F41,IF(Assms!$F$37=2,LXtables!S41,IF(Assms!$F$37=3,LXtables!AF41,IF(Assms!$F$37=4,LXtables!AS41,IF(Assms!$F$37=5,LXtables!BF41,LXtables!BS41)))))</f>
        <v>0.03</v>
      </c>
      <c r="AA41" s="62">
        <f>IF(Assms!$F$37=1,LXtables!G41,IF(Assms!$F$37=2,LXtables!T41,IF(Assms!$F$37=3,LXtables!AG41,IF(Assms!$F$37=4,LXtables!AT41,IF(Assms!$F$37=5,LXtables!BG41,LXtables!BT41)))))</f>
        <v>0.03</v>
      </c>
      <c r="AB41" s="62">
        <f>IF(Assms!$F$37=1,LXtables!H41,IF(Assms!$F$37=2,LXtables!U41,IF(Assms!$F$37=3,LXtables!AH41,IF(Assms!$F$37=4,LXtables!AU41,IF(Assms!$F$37=5,LXtables!BH41,LXtables!BU41)))))</f>
        <v>0.03</v>
      </c>
      <c r="AC41" s="62">
        <f>IF(Assms!$F$37=1,LXtables!I41,IF(Assms!$F$37=2,LXtables!V41,IF(Assms!$F$37=3,LXtables!AI41,IF(Assms!$F$37=4,LXtables!AV41,IF(Assms!$F$37=5,LXtables!BI41,LXtables!BV41)))))</f>
        <v>0.03</v>
      </c>
      <c r="AD41" s="62">
        <f>IF(Assms!$F$37=1,LXtables!J41,IF(Assms!$F$37=2,LXtables!W41,IF(Assms!$F$37=3,LXtables!AJ41,IF(Assms!$F$37=4,LXtables!AW41,IF(Assms!$F$37=5,LXtables!BJ41,LXtables!BW41)))))</f>
        <v>0.05</v>
      </c>
      <c r="AE41" s="62">
        <f>IF(Assms!$F$37=1,LXtables!K41,IF(Assms!$F$37=2,LXtables!X41,IF(Assms!$F$37=3,LXtables!AK41,IF(Assms!$F$37=4,LXtables!AX41,IF(Assms!$F$37=5,LXtables!BK41,LXtables!BX41)))))</f>
        <v>0.05</v>
      </c>
      <c r="AF41" s="62">
        <f>IF(Assms!$F$37=1,LXtables!L41,IF(Assms!$F$37=2,LXtables!Y41,IF(Assms!$F$37=3,LXtables!AL41,IF(Assms!$F$37=4,LXtables!AY41,IF(Assms!$F$37=5,LXtables!BL41,LXtables!BY41)))))</f>
        <v>0.06</v>
      </c>
      <c r="AG41" s="62">
        <f>IF(Assms!$F$37=1,LXtables!M41,IF(Assms!$F$37=2,LXtables!Z41,IF(Assms!$F$37=3,LXtables!AM41,IF(Assms!$F$37=4,LXtables!AZ41,IF(Assms!$F$37=5,LXtables!BM41,LXtables!BZ41)))))</f>
        <v>7.0000000000000007E-2</v>
      </c>
      <c r="AH41">
        <v>5</v>
      </c>
      <c r="AI41" s="62">
        <f>IF(Assms!$F$37=1,LXtables!CC41,IF(Assms!$F$37=2,LXtables!CP41,IF(Assms!$F$37=3,LXtables!DC41,IF(Assms!$F$37=4,LXtables!DP41,IF(Assms!$F$37=5,LXtables!EC41,LXtables!EP41)))))</f>
        <v>0.05</v>
      </c>
      <c r="AJ41" s="62">
        <f>IF(Assms!$F$37=1,LXtables!CD41,IF(Assms!$F$37=2,LXtables!CQ41,IF(Assms!$F$37=3,LXtables!DD41,IF(Assms!$F$37=4,LXtables!DQ41,IF(Assms!$F$37=5,LXtables!ED41,LXtables!EQ41)))))</f>
        <v>0.05</v>
      </c>
      <c r="AK41" s="62">
        <f>IF(Assms!$F$37=1,LXtables!CE41,IF(Assms!$F$37=2,LXtables!CR41,IF(Assms!$F$37=3,LXtables!DE41,IF(Assms!$F$37=4,LXtables!DR41,IF(Assms!$F$37=5,LXtables!EE41,LXtables!ER41)))))</f>
        <v>0.04</v>
      </c>
      <c r="AL41" s="62">
        <f>IF(Assms!$F$37=1,LXtables!CF41,IF(Assms!$F$37=2,LXtables!CS41,IF(Assms!$F$37=3,LXtables!DF41,IF(Assms!$F$37=4,LXtables!DS41,IF(Assms!$F$37=5,LXtables!EF41,LXtables!ES41)))))</f>
        <v>0.04</v>
      </c>
      <c r="AM41" s="62">
        <f>IF(Assms!$F$37=1,LXtables!CG41,IF(Assms!$F$37=2,LXtables!CT41,IF(Assms!$F$37=3,LXtables!DG41,IF(Assms!$F$37=4,LXtables!DT41,IF(Assms!$F$37=5,LXtables!EG41,LXtables!ET41)))))</f>
        <v>0.03</v>
      </c>
      <c r="AN41" s="62">
        <f>IF(Assms!$F$37=1,LXtables!CH41,IF(Assms!$F$37=2,LXtables!CU41,IF(Assms!$F$37=3,LXtables!DH41,IF(Assms!$F$37=4,LXtables!DU41,IF(Assms!$F$37=5,LXtables!EH41,LXtables!EU41)))))</f>
        <v>0.03</v>
      </c>
      <c r="AO41" s="62">
        <f>IF(Assms!$F$37=1,LXtables!CI41,IF(Assms!$F$37=2,LXtables!CV41,IF(Assms!$F$37=3,LXtables!DI41,IF(Assms!$F$37=4,LXtables!DV41,IF(Assms!$F$37=5,LXtables!EI41,LXtables!EV41)))))</f>
        <v>0.04</v>
      </c>
      <c r="AP41" s="62">
        <f>IF(Assms!$F$37=1,LXtables!CJ41,IF(Assms!$F$37=2,LXtables!CW41,IF(Assms!$F$37=3,LXtables!DJ41,IF(Assms!$F$37=4,LXtables!DW41,IF(Assms!$F$37=5,LXtables!EJ41,LXtables!EW41)))))</f>
        <v>0.04</v>
      </c>
      <c r="AQ41" s="62">
        <f>IF(Assms!$F$37=1,LXtables!CK41,IF(Assms!$F$37=2,LXtables!CX41,IF(Assms!$F$37=3,LXtables!DK41,IF(Assms!$F$37=4,LXtables!DX41,IF(Assms!$F$37=5,LXtables!EK41,LXtables!EX41)))))</f>
        <v>0.05</v>
      </c>
      <c r="AR41" s="62">
        <f>IF(Assms!$F$37=1,LXtables!CL41,IF(Assms!$F$37=2,LXtables!CY41,IF(Assms!$F$37=3,LXtables!DL41,IF(Assms!$F$37=4,LXtables!DY41,IF(Assms!$F$37=5,LXtables!EL41,LXtables!EY41)))))</f>
        <v>0.06</v>
      </c>
      <c r="AS41" s="62">
        <f>IF(Assms!$F$37=1,LXtables!CM41,IF(Assms!$F$37=2,LXtables!CZ41,IF(Assms!$F$37=3,LXtables!DM41,IF(Assms!$F$37=4,LXtables!DZ41,IF(Assms!$F$37=5,LXtables!EM41,LXtables!EZ41)))))</f>
        <v>7.0000000000000007E-2</v>
      </c>
      <c r="AT41" s="62">
        <f>IF(Assms!$F$37=1,LXtables!CN41,IF(Assms!$F$37=2,LXtables!DA41,IF(Assms!$F$37=3,LXtables!DN41,IF(Assms!$F$37=4,LXtables!EA41,IF(Assms!$F$37=5,LXtables!EN41,LXtables!FA41)))))</f>
        <v>0.08</v>
      </c>
      <c r="AU41">
        <v>5</v>
      </c>
      <c r="AV41" s="62">
        <f>IF(Assms!$F$37=1,LXtables!FD41,IF(Assms!$F$37=2,LXtables!FQ41,IF(Assms!$F$37=3,LXtables!GD41,IF(Assms!$F$37=4,LXtables!GQ41,IF(Assms!$F$37=5,LXtables!HD41,LXtables!HQ41)))))</f>
        <v>0.06</v>
      </c>
      <c r="AW41" s="62">
        <f>IF(Assms!$F$37=1,LXtables!FE41,IF(Assms!$F$37=2,LXtables!FR41,IF(Assms!$F$37=3,LXtables!GE41,IF(Assms!$F$37=4,LXtables!GR41,IF(Assms!$F$37=5,LXtables!HE41,LXtables!HR41)))))</f>
        <v>0.06</v>
      </c>
      <c r="AX41" s="62">
        <f>IF(Assms!$F$37=1,LXtables!FF41,IF(Assms!$F$37=2,LXtables!FS41,IF(Assms!$F$37=3,LXtables!GF41,IF(Assms!$F$37=4,LXtables!GS41,IF(Assms!$F$37=5,LXtables!HF41,LXtables!HS41)))))</f>
        <v>0.05</v>
      </c>
      <c r="AY41" s="62">
        <f>IF(Assms!$F$37=1,LXtables!FG41,IF(Assms!$F$37=2,LXtables!FT41,IF(Assms!$F$37=3,LXtables!GG41,IF(Assms!$F$37=4,LXtables!GT41,IF(Assms!$F$37=5,LXtables!HG41,LXtables!HT41)))))</f>
        <v>0.04</v>
      </c>
      <c r="AZ41" s="62">
        <f>IF(Assms!$F$37=1,LXtables!FH41,IF(Assms!$F$37=2,LXtables!FU41,IF(Assms!$F$37=3,LXtables!GH41,IF(Assms!$F$37=4,LXtables!GU41,IF(Assms!$F$37=5,LXtables!HH41,LXtables!HU41)))))</f>
        <v>0.04</v>
      </c>
      <c r="BA41" s="62">
        <f>IF(Assms!$F$37=1,LXtables!FI41,IF(Assms!$F$37=2,LXtables!FV41,IF(Assms!$F$37=3,LXtables!GI41,IF(Assms!$F$37=4,LXtables!GV41,IF(Assms!$F$37=5,LXtables!HI41,LXtables!HV41)))))</f>
        <v>0.04</v>
      </c>
      <c r="BB41" s="62">
        <f>IF(Assms!$F$37=1,LXtables!FJ41,IF(Assms!$F$37=2,LXtables!FW41,IF(Assms!$F$37=3,LXtables!GJ41,IF(Assms!$F$37=4,LXtables!GW41,IF(Assms!$F$37=5,LXtables!HJ41,LXtables!HW41)))))</f>
        <v>0.04</v>
      </c>
      <c r="BC41" s="62">
        <f>IF(Assms!$F$37=1,LXtables!FK41,IF(Assms!$F$37=2,LXtables!FX41,IF(Assms!$F$37=3,LXtables!GK41,IF(Assms!$F$37=4,LXtables!GX41,IF(Assms!$F$37=5,LXtables!HK41,LXtables!HX41)))))</f>
        <v>0.04</v>
      </c>
      <c r="BD41" s="62">
        <f>IF(Assms!$F$37=1,LXtables!FL41,IF(Assms!$F$37=2,LXtables!FY41,IF(Assms!$F$37=3,LXtables!GL41,IF(Assms!$F$37=4,LXtables!GY41,IF(Assms!$F$37=5,LXtables!HL41,LXtables!HY41)))))</f>
        <v>0.06</v>
      </c>
      <c r="BE41" s="62">
        <f>IF(Assms!$F$37=1,LXtables!FM41,IF(Assms!$F$37=2,LXtables!FZ41,IF(Assms!$F$37=3,LXtables!GM41,IF(Assms!$F$37=4,LXtables!GZ41,IF(Assms!$F$37=5,LXtables!HM41,LXtables!HZ41)))))</f>
        <v>7.0000000000000007E-2</v>
      </c>
      <c r="BF41" s="62">
        <f>IF(Assms!$F$37=1,LXtables!FN41,IF(Assms!$F$37=2,LXtables!GA41,IF(Assms!$F$37=3,LXtables!GN41,IF(Assms!$F$37=4,LXtables!HA41,IF(Assms!$F$37=5,LXtables!HN41,LXtables!IA41)))))</f>
        <v>0.08</v>
      </c>
      <c r="BG41" s="62">
        <f>IF(Assms!$F$37=1,LXtables!FO41,IF(Assms!$F$37=2,LXtables!GB41,IF(Assms!$F$37=3,LXtables!GO41,IF(Assms!$F$37=4,LXtables!HB41,IF(Assms!$F$37=5,LXtables!HO41,LXtables!IB41)))))</f>
        <v>0.09</v>
      </c>
      <c r="BH41">
        <v>5</v>
      </c>
      <c r="BI41" s="62">
        <f>IF(Assms!$F$37=1,LXtables!IE41,IF(Assms!$F$37=2,LXtables!IR41,IF(Assms!$F$37=3,LXtables!JE41,IF(Assms!$F$37=4,LXtables!JR41,IF(Assms!$F$37=5,LXtables!KE41,LXtables!KR41)))))</f>
        <v>0.08</v>
      </c>
      <c r="BJ41" s="62">
        <f>IF(Assms!$F$37=1,LXtables!IF41,IF(Assms!$F$37=2,LXtables!IS41,IF(Assms!$F$37=3,LXtables!JF41,IF(Assms!$F$37=4,LXtables!JS41,IF(Assms!$F$37=5,LXtables!KF41,LXtables!KS41)))))</f>
        <v>0.08</v>
      </c>
      <c r="BK41" s="62">
        <f>IF(Assms!$F$37=1,LXtables!IG41,IF(Assms!$F$37=2,LXtables!IT41,IF(Assms!$F$37=3,LXtables!JG41,IF(Assms!$F$37=4,LXtables!JT41,IF(Assms!$F$37=5,LXtables!KG41,LXtables!KT41)))))</f>
        <v>0.06</v>
      </c>
      <c r="BL41" s="62">
        <f>IF(Assms!$F$37=1,LXtables!IH41,IF(Assms!$F$37=2,LXtables!IU41,IF(Assms!$F$37=3,LXtables!JH41,IF(Assms!$F$37=4,LXtables!JU41,IF(Assms!$F$37=5,LXtables!KH41,LXtables!KU41)))))</f>
        <v>0.06</v>
      </c>
      <c r="BM41" s="62">
        <f>IF(Assms!$F$37=1,LXtables!II41,IF(Assms!$F$37=2,LXtables!IV41,IF(Assms!$F$37=3,LXtables!JI41,IF(Assms!$F$37=4,LXtables!JV41,IF(Assms!$F$37=5,LXtables!KI41,LXtables!KV41)))))</f>
        <v>0.05</v>
      </c>
      <c r="BN41" s="62">
        <f>IF(Assms!$F$37=1,LXtables!IJ41,IF(Assms!$F$37=2,LXtables!IW41,IF(Assms!$F$37=3,LXtables!JJ41,IF(Assms!$F$37=4,LXtables!JW41,IF(Assms!$F$37=5,LXtables!KJ41,LXtables!KW41)))))</f>
        <v>0.05</v>
      </c>
      <c r="BO41" s="62">
        <f>IF(Assms!$F$37=1,LXtables!IK41,IF(Assms!$F$37=2,LXtables!IX41,IF(Assms!$F$37=3,LXtables!JK41,IF(Assms!$F$37=4,LXtables!JX41,IF(Assms!$F$37=5,LXtables!KK41,LXtables!KX41)))))</f>
        <v>0.06</v>
      </c>
      <c r="BP41" s="62">
        <f>IF(Assms!$F$37=1,LXtables!IL41,IF(Assms!$F$37=2,LXtables!IY41,IF(Assms!$F$37=3,LXtables!JL41,IF(Assms!$F$37=4,LXtables!JY41,IF(Assms!$F$37=5,LXtables!KL41,LXtables!KY41)))))</f>
        <v>0.06</v>
      </c>
      <c r="BQ41" s="62">
        <f>IF(Assms!$F$37=1,LXtables!IM41,IF(Assms!$F$37=2,LXtables!IZ41,IF(Assms!$F$37=3,LXtables!JM41,IF(Assms!$F$37=4,LXtables!JZ41,IF(Assms!$F$37=5,LXtables!KM41,LXtables!KZ41)))))</f>
        <v>0.08</v>
      </c>
      <c r="BR41" s="62">
        <f>IF(Assms!$F$37=1,LXtables!IN41,IF(Assms!$F$37=2,LXtables!JA41,IF(Assms!$F$37=3,LXtables!JN41,IF(Assms!$F$37=4,LXtables!KA41,IF(Assms!$F$37=5,LXtables!KN41,LXtables!LA41)))))</f>
        <v>0.1</v>
      </c>
      <c r="BS41" s="62">
        <f>IF(Assms!$F$37=1,LXtables!IO41,IF(Assms!$F$37=2,LXtables!JB41,IF(Assms!$F$37=3,LXtables!JO41,IF(Assms!$F$37=4,LXtables!KB41,IF(Assms!$F$37=5,LXtables!KO41,LXtables!LB41)))))</f>
        <v>0.1</v>
      </c>
      <c r="BT41" s="62">
        <f>IF(Assms!$F$37=1,LXtables!IP41,IF(Assms!$F$37=2,LXtables!JC41,IF(Assms!$F$37=3,LXtables!JP41,IF(Assms!$F$37=4,LXtables!KC41,IF(Assms!$F$37=5,LXtables!KP41,LXtables!LC41)))))</f>
        <v>0.12</v>
      </c>
    </row>
    <row r="42" spans="1:72">
      <c r="A42" s="201">
        <f t="shared" si="0"/>
        <v>39</v>
      </c>
      <c r="F42" s="62">
        <f t="shared" ref="F42:F43" si="3">F41</f>
        <v>0.02</v>
      </c>
      <c r="G42" s="62">
        <f t="shared" si="1"/>
        <v>0.02</v>
      </c>
      <c r="H42" s="201">
        <v>6</v>
      </c>
      <c r="I42" s="62">
        <f>IF(Assms!$C$36=1,V42,IF(Assms!$C$36=2,AI42,IF(Assms!$C$36=3,AV42,BI42)))</f>
        <v>0.04</v>
      </c>
      <c r="J42" s="62">
        <f>IF(Assms!$C$36=1,W42,IF(Assms!$C$36=2,AJ42,IF(Assms!$C$36=3,AW42,BJ42)))</f>
        <v>0.04</v>
      </c>
      <c r="K42" s="62">
        <f>IF(Assms!$C$36=1,X42,IF(Assms!$C$36=2,AK42,IF(Assms!$C$36=3,AX42,BK42)))</f>
        <v>0.03</v>
      </c>
      <c r="L42" s="62">
        <f>IF(Assms!$C$36=1,Y42,IF(Assms!$C$36=2,AL42,IF(Assms!$C$36=3,AY42,BL42)))</f>
        <v>0.03</v>
      </c>
      <c r="M42" s="62">
        <f>IF(Assms!$C$36=1,Z42,IF(Assms!$C$36=2,AM42,IF(Assms!$C$36=3,AZ42,BM42)))</f>
        <v>0.03</v>
      </c>
      <c r="N42" s="62">
        <f>IF(Assms!$C$36=1,AA42,IF(Assms!$C$36=2,AN42,IF(Assms!$C$36=3,BA42,BN42)))</f>
        <v>0.03</v>
      </c>
      <c r="O42" s="62">
        <f>IF(Assms!$C$36=1,AB42,IF(Assms!$C$36=2,AO42,IF(Assms!$C$36=3,BB42,BO42)))</f>
        <v>0.03</v>
      </c>
      <c r="P42" s="62">
        <f>IF(Assms!$C$36=1,AC42,IF(Assms!$C$36=2,AP42,IF(Assms!$C$36=3,BC42,BP42)))</f>
        <v>0.03</v>
      </c>
      <c r="Q42" s="62">
        <f>IF(Assms!$C$36=1,AD42,IF(Assms!$C$36=2,AQ42,IF(Assms!$C$36=3,BD42,BQ42)))</f>
        <v>0.03</v>
      </c>
      <c r="R42" s="62">
        <f>IF(Assms!$C$36=1,AE42,IF(Assms!$C$36=2,AR42,IF(Assms!$C$36=3,BE42,BR42)))</f>
        <v>0.03</v>
      </c>
      <c r="S42" s="62">
        <f>IF(Assms!$C$36=1,AF42,IF(Assms!$C$36=2,AS42,IF(Assms!$C$36=3,BF42,BS42)))</f>
        <v>0.03</v>
      </c>
      <c r="T42" s="62">
        <f>IF(Assms!$C$36=1,AG42,IF(Assms!$C$36=2,AT42,IF(Assms!$C$36=3,BG42,BT42)))</f>
        <v>0.04</v>
      </c>
      <c r="U42" s="201">
        <v>6</v>
      </c>
      <c r="V42" s="62">
        <f>IF(Assms!$F$37=1,LXtables!B42,IF(Assms!$F$37=2,LXtables!O42,IF(Assms!$F$37=3,LXtables!AB42,IF(Assms!$F$37=4,LXtables!AO42,IF(Assms!$F$37=5,LXtables!BB42,LXtables!BO42)))))</f>
        <v>0.04</v>
      </c>
      <c r="W42" s="62">
        <f>IF(Assms!$F$37=1,LXtables!C42,IF(Assms!$F$37=2,LXtables!P42,IF(Assms!$F$37=3,LXtables!AC42,IF(Assms!$F$37=4,LXtables!AP42,IF(Assms!$F$37=5,LXtables!BC42,LXtables!BP42)))))</f>
        <v>0.04</v>
      </c>
      <c r="X42" s="62">
        <f>IF(Assms!$F$37=1,LXtables!D42,IF(Assms!$F$37=2,LXtables!Q42,IF(Assms!$F$37=3,LXtables!AD42,IF(Assms!$F$37=4,LXtables!AQ42,IF(Assms!$F$37=5,LXtables!BD42,LXtables!BQ42)))))</f>
        <v>0.03</v>
      </c>
      <c r="Y42" s="62">
        <f>IF(Assms!$F$37=1,LXtables!E42,IF(Assms!$F$37=2,LXtables!R42,IF(Assms!$F$37=3,LXtables!AE42,IF(Assms!$F$37=4,LXtables!AR42,IF(Assms!$F$37=5,LXtables!BE42,LXtables!BR42)))))</f>
        <v>0.03</v>
      </c>
      <c r="Z42" s="62">
        <f>IF(Assms!$F$37=1,LXtables!F42,IF(Assms!$F$37=2,LXtables!S42,IF(Assms!$F$37=3,LXtables!AF42,IF(Assms!$F$37=4,LXtables!AS42,IF(Assms!$F$37=5,LXtables!BF42,LXtables!BS42)))))</f>
        <v>0.03</v>
      </c>
      <c r="AA42" s="62">
        <f>IF(Assms!$F$37=1,LXtables!G42,IF(Assms!$F$37=2,LXtables!T42,IF(Assms!$F$37=3,LXtables!AG42,IF(Assms!$F$37=4,LXtables!AT42,IF(Assms!$F$37=5,LXtables!BG42,LXtables!BT42)))))</f>
        <v>0.03</v>
      </c>
      <c r="AB42" s="62">
        <f>IF(Assms!$F$37=1,LXtables!H42,IF(Assms!$F$37=2,LXtables!U42,IF(Assms!$F$37=3,LXtables!AH42,IF(Assms!$F$37=4,LXtables!AU42,IF(Assms!$F$37=5,LXtables!BH42,LXtables!BU42)))))</f>
        <v>0.03</v>
      </c>
      <c r="AC42" s="62">
        <f>IF(Assms!$F$37=1,LXtables!I42,IF(Assms!$F$37=2,LXtables!V42,IF(Assms!$F$37=3,LXtables!AI42,IF(Assms!$F$37=4,LXtables!AV42,IF(Assms!$F$37=5,LXtables!BI42,LXtables!BV42)))))</f>
        <v>0.03</v>
      </c>
      <c r="AD42" s="62">
        <f>IF(Assms!$F$37=1,LXtables!J42,IF(Assms!$F$37=2,LXtables!W42,IF(Assms!$F$37=3,LXtables!AJ42,IF(Assms!$F$37=4,LXtables!AW42,IF(Assms!$F$37=5,LXtables!BJ42,LXtables!BW42)))))</f>
        <v>0.03</v>
      </c>
      <c r="AE42" s="62">
        <f>IF(Assms!$F$37=1,LXtables!K42,IF(Assms!$F$37=2,LXtables!X42,IF(Assms!$F$37=3,LXtables!AK42,IF(Assms!$F$37=4,LXtables!AX42,IF(Assms!$F$37=5,LXtables!BK42,LXtables!BX42)))))</f>
        <v>0.03</v>
      </c>
      <c r="AF42" s="62">
        <f>IF(Assms!$F$37=1,LXtables!L42,IF(Assms!$F$37=2,LXtables!Y42,IF(Assms!$F$37=3,LXtables!AL42,IF(Assms!$F$37=4,LXtables!AY42,IF(Assms!$F$37=5,LXtables!BL42,LXtables!BY42)))))</f>
        <v>0.03</v>
      </c>
      <c r="AG42" s="62">
        <f>IF(Assms!$F$37=1,LXtables!M42,IF(Assms!$F$37=2,LXtables!Z42,IF(Assms!$F$37=3,LXtables!AM42,IF(Assms!$F$37=4,LXtables!AZ42,IF(Assms!$F$37=5,LXtables!BM42,LXtables!BZ42)))))</f>
        <v>0.04</v>
      </c>
      <c r="AH42">
        <v>6</v>
      </c>
      <c r="AI42" s="62">
        <f>IF(Assms!$F$37=1,LXtables!CC42,IF(Assms!$F$37=2,LXtables!CP42,IF(Assms!$F$37=3,LXtables!DC42,IF(Assms!$F$37=4,LXtables!DP42,IF(Assms!$F$37=5,LXtables!EC42,LXtables!EP42)))))</f>
        <v>0.05</v>
      </c>
      <c r="AJ42" s="62">
        <f>IF(Assms!$F$37=1,LXtables!CD42,IF(Assms!$F$37=2,LXtables!CQ42,IF(Assms!$F$37=3,LXtables!DD42,IF(Assms!$F$37=4,LXtables!DQ42,IF(Assms!$F$37=5,LXtables!ED42,LXtables!EQ42)))))</f>
        <v>0.05</v>
      </c>
      <c r="AK42" s="62">
        <f>IF(Assms!$F$37=1,LXtables!CE42,IF(Assms!$F$37=2,LXtables!CR42,IF(Assms!$F$37=3,LXtables!DE42,IF(Assms!$F$37=4,LXtables!DR42,IF(Assms!$F$37=5,LXtables!EE42,LXtables!ER42)))))</f>
        <v>0.04</v>
      </c>
      <c r="AL42" s="62">
        <f>IF(Assms!$F$37=1,LXtables!CF42,IF(Assms!$F$37=2,LXtables!CS42,IF(Assms!$F$37=3,LXtables!DF42,IF(Assms!$F$37=4,LXtables!DS42,IF(Assms!$F$37=5,LXtables!EF42,LXtables!ES42)))))</f>
        <v>0.03</v>
      </c>
      <c r="AM42" s="62">
        <f>IF(Assms!$F$37=1,LXtables!CG42,IF(Assms!$F$37=2,LXtables!CT42,IF(Assms!$F$37=3,LXtables!DG42,IF(Assms!$F$37=4,LXtables!DT42,IF(Assms!$F$37=5,LXtables!EG42,LXtables!ET42)))))</f>
        <v>0.03</v>
      </c>
      <c r="AN42" s="62">
        <f>IF(Assms!$F$37=1,LXtables!CH42,IF(Assms!$F$37=2,LXtables!CU42,IF(Assms!$F$37=3,LXtables!DH42,IF(Assms!$F$37=4,LXtables!DU42,IF(Assms!$F$37=5,LXtables!EH42,LXtables!EU42)))))</f>
        <v>0.03</v>
      </c>
      <c r="AO42" s="62">
        <f>IF(Assms!$F$37=1,LXtables!CI42,IF(Assms!$F$37=2,LXtables!CV42,IF(Assms!$F$37=3,LXtables!DI42,IF(Assms!$F$37=4,LXtables!DV42,IF(Assms!$F$37=5,LXtables!EI42,LXtables!EV42)))))</f>
        <v>0.03</v>
      </c>
      <c r="AP42" s="62">
        <f>IF(Assms!$F$37=1,LXtables!CJ42,IF(Assms!$F$37=2,LXtables!CW42,IF(Assms!$F$37=3,LXtables!DJ42,IF(Assms!$F$37=4,LXtables!DW42,IF(Assms!$F$37=5,LXtables!EJ42,LXtables!EW42)))))</f>
        <v>0.04</v>
      </c>
      <c r="AQ42" s="62">
        <f>IF(Assms!$F$37=1,LXtables!CK42,IF(Assms!$F$37=2,LXtables!CX42,IF(Assms!$F$37=3,LXtables!DK42,IF(Assms!$F$37=4,LXtables!DX42,IF(Assms!$F$37=5,LXtables!EK42,LXtables!EX42)))))</f>
        <v>0.04</v>
      </c>
      <c r="AR42" s="62">
        <f>IF(Assms!$F$37=1,LXtables!CL42,IF(Assms!$F$37=2,LXtables!CY42,IF(Assms!$F$37=3,LXtables!DL42,IF(Assms!$F$37=4,LXtables!DY42,IF(Assms!$F$37=5,LXtables!EL42,LXtables!EY42)))))</f>
        <v>0.04</v>
      </c>
      <c r="AS42" s="62">
        <f>IF(Assms!$F$37=1,LXtables!CM42,IF(Assms!$F$37=2,LXtables!CZ42,IF(Assms!$F$37=3,LXtables!DM42,IF(Assms!$F$37=4,LXtables!DZ42,IF(Assms!$F$37=5,LXtables!EM42,LXtables!EZ42)))))</f>
        <v>0.04</v>
      </c>
      <c r="AT42" s="62">
        <f>IF(Assms!$F$37=1,LXtables!CN42,IF(Assms!$F$37=2,LXtables!DA42,IF(Assms!$F$37=3,LXtables!DN42,IF(Assms!$F$37=4,LXtables!EA42,IF(Assms!$F$37=5,LXtables!EN42,LXtables!FA42)))))</f>
        <v>0.05</v>
      </c>
      <c r="AU42">
        <v>6</v>
      </c>
      <c r="AV42" s="62">
        <f>IF(Assms!$F$37=1,LXtables!FD42,IF(Assms!$F$37=2,LXtables!FQ42,IF(Assms!$F$37=3,LXtables!GD42,IF(Assms!$F$37=4,LXtables!GQ42,IF(Assms!$F$37=5,LXtables!HD42,LXtables!HQ42)))))</f>
        <v>0.06</v>
      </c>
      <c r="AW42" s="62">
        <f>IF(Assms!$F$37=1,LXtables!FE42,IF(Assms!$F$37=2,LXtables!FR42,IF(Assms!$F$37=3,LXtables!GE42,IF(Assms!$F$37=4,LXtables!GR42,IF(Assms!$F$37=5,LXtables!HE42,LXtables!HR42)))))</f>
        <v>0.05</v>
      </c>
      <c r="AX42" s="62">
        <f>IF(Assms!$F$37=1,LXtables!FF42,IF(Assms!$F$37=2,LXtables!FS42,IF(Assms!$F$37=3,LXtables!GF42,IF(Assms!$F$37=4,LXtables!GS42,IF(Assms!$F$37=5,LXtables!HF42,LXtables!HS42)))))</f>
        <v>0.04</v>
      </c>
      <c r="AY42" s="62">
        <f>IF(Assms!$F$37=1,LXtables!FG42,IF(Assms!$F$37=2,LXtables!FT42,IF(Assms!$F$37=3,LXtables!GG42,IF(Assms!$F$37=4,LXtables!GT42,IF(Assms!$F$37=5,LXtables!HG42,LXtables!HT42)))))</f>
        <v>0.04</v>
      </c>
      <c r="AZ42" s="62">
        <f>IF(Assms!$F$37=1,LXtables!FH42,IF(Assms!$F$37=2,LXtables!FU42,IF(Assms!$F$37=3,LXtables!GH42,IF(Assms!$F$37=4,LXtables!GU42,IF(Assms!$F$37=5,LXtables!HH42,LXtables!HU42)))))</f>
        <v>0.04</v>
      </c>
      <c r="BA42" s="62">
        <f>IF(Assms!$F$37=1,LXtables!FI42,IF(Assms!$F$37=2,LXtables!FV42,IF(Assms!$F$37=3,LXtables!GI42,IF(Assms!$F$37=4,LXtables!GV42,IF(Assms!$F$37=5,LXtables!HI42,LXtables!HV42)))))</f>
        <v>0.04</v>
      </c>
      <c r="BB42" s="62">
        <f>IF(Assms!$F$37=1,LXtables!FJ42,IF(Assms!$F$37=2,LXtables!FW42,IF(Assms!$F$37=3,LXtables!GJ42,IF(Assms!$F$37=4,LXtables!GW42,IF(Assms!$F$37=5,LXtables!HJ42,LXtables!HW42)))))</f>
        <v>0.04</v>
      </c>
      <c r="BC42" s="62">
        <f>IF(Assms!$F$37=1,LXtables!FK42,IF(Assms!$F$37=2,LXtables!FX42,IF(Assms!$F$37=3,LXtables!GK42,IF(Assms!$F$37=4,LXtables!GX42,IF(Assms!$F$37=5,LXtables!HK42,LXtables!HX42)))))</f>
        <v>0.04</v>
      </c>
      <c r="BD42" s="62">
        <f>IF(Assms!$F$37=1,LXtables!FL42,IF(Assms!$F$37=2,LXtables!FY42,IF(Assms!$F$37=3,LXtables!GL42,IF(Assms!$F$37=4,LXtables!GY42,IF(Assms!$F$37=5,LXtables!HL42,LXtables!HY42)))))</f>
        <v>0.04</v>
      </c>
      <c r="BE42" s="62">
        <f>IF(Assms!$F$37=1,LXtables!FM42,IF(Assms!$F$37=2,LXtables!FZ42,IF(Assms!$F$37=3,LXtables!GM42,IF(Assms!$F$37=4,LXtables!GZ42,IF(Assms!$F$37=5,LXtables!HM42,LXtables!HZ42)))))</f>
        <v>0.04</v>
      </c>
      <c r="BF42" s="62">
        <f>IF(Assms!$F$37=1,LXtables!FN42,IF(Assms!$F$37=2,LXtables!GA42,IF(Assms!$F$37=3,LXtables!GN42,IF(Assms!$F$37=4,LXtables!HA42,IF(Assms!$F$37=5,LXtables!HN42,LXtables!IA42)))))</f>
        <v>0.05</v>
      </c>
      <c r="BG42" s="62">
        <f>IF(Assms!$F$37=1,LXtables!FO42,IF(Assms!$F$37=2,LXtables!GB42,IF(Assms!$F$37=3,LXtables!GO42,IF(Assms!$F$37=4,LXtables!HB42,IF(Assms!$F$37=5,LXtables!HO42,LXtables!IB42)))))</f>
        <v>0.05</v>
      </c>
      <c r="BH42">
        <v>6</v>
      </c>
      <c r="BI42" s="62">
        <f>IF(Assms!$F$37=1,LXtables!IE42,IF(Assms!$F$37=2,LXtables!IR42,IF(Assms!$F$37=3,LXtables!JE42,IF(Assms!$F$37=4,LXtables!JR42,IF(Assms!$F$37=5,LXtables!KE42,LXtables!KR42)))))</f>
        <v>0.08</v>
      </c>
      <c r="BJ42" s="62">
        <f>IF(Assms!$F$37=1,LXtables!IF42,IF(Assms!$F$37=2,LXtables!IS42,IF(Assms!$F$37=3,LXtables!JF42,IF(Assms!$F$37=4,LXtables!JS42,IF(Assms!$F$37=5,LXtables!KF42,LXtables!KS42)))))</f>
        <v>7.0000000000000007E-2</v>
      </c>
      <c r="BK42" s="62">
        <f>IF(Assms!$F$37=1,LXtables!IG42,IF(Assms!$F$37=2,LXtables!IT42,IF(Assms!$F$37=3,LXtables!JG42,IF(Assms!$F$37=4,LXtables!JT42,IF(Assms!$F$37=5,LXtables!KG42,LXtables!KT42)))))</f>
        <v>0.06</v>
      </c>
      <c r="BL42" s="62">
        <f>IF(Assms!$F$37=1,LXtables!IH42,IF(Assms!$F$37=2,LXtables!IU42,IF(Assms!$F$37=3,LXtables!JH42,IF(Assms!$F$37=4,LXtables!JU42,IF(Assms!$F$37=5,LXtables!KH42,LXtables!KU42)))))</f>
        <v>0.05</v>
      </c>
      <c r="BM42" s="62">
        <f>IF(Assms!$F$37=1,LXtables!II42,IF(Assms!$F$37=2,LXtables!IV42,IF(Assms!$F$37=3,LXtables!JI42,IF(Assms!$F$37=4,LXtables!JV42,IF(Assms!$F$37=5,LXtables!KI42,LXtables!KV42)))))</f>
        <v>0.05</v>
      </c>
      <c r="BN42" s="62">
        <f>IF(Assms!$F$37=1,LXtables!IJ42,IF(Assms!$F$37=2,LXtables!IW42,IF(Assms!$F$37=3,LXtables!JJ42,IF(Assms!$F$37=4,LXtables!JW42,IF(Assms!$F$37=5,LXtables!KJ42,LXtables!KW42)))))</f>
        <v>0.05</v>
      </c>
      <c r="BO42" s="62">
        <f>IF(Assms!$F$37=1,LXtables!IK42,IF(Assms!$F$37=2,LXtables!IX42,IF(Assms!$F$37=3,LXtables!JK42,IF(Assms!$F$37=4,LXtables!JX42,IF(Assms!$F$37=5,LXtables!KK42,LXtables!KX42)))))</f>
        <v>0.05</v>
      </c>
      <c r="BP42" s="62">
        <f>IF(Assms!$F$37=1,LXtables!IL42,IF(Assms!$F$37=2,LXtables!IY42,IF(Assms!$F$37=3,LXtables!JL42,IF(Assms!$F$37=4,LXtables!JY42,IF(Assms!$F$37=5,LXtables!KL42,LXtables!KY42)))))</f>
        <v>0.05</v>
      </c>
      <c r="BQ42" s="62">
        <f>IF(Assms!$F$37=1,LXtables!IM42,IF(Assms!$F$37=2,LXtables!IZ42,IF(Assms!$F$37=3,LXtables!JM42,IF(Assms!$F$37=4,LXtables!JZ42,IF(Assms!$F$37=5,LXtables!KM42,LXtables!KZ42)))))</f>
        <v>0.05</v>
      </c>
      <c r="BR42" s="62">
        <f>IF(Assms!$F$37=1,LXtables!IN42,IF(Assms!$F$37=2,LXtables!JA42,IF(Assms!$F$37=3,LXtables!JN42,IF(Assms!$F$37=4,LXtables!KA42,IF(Assms!$F$37=5,LXtables!KN42,LXtables!LA42)))))</f>
        <v>0.05</v>
      </c>
      <c r="BS42" s="62">
        <f>IF(Assms!$F$37=1,LXtables!IO42,IF(Assms!$F$37=2,LXtables!JB42,IF(Assms!$F$37=3,LXtables!JO42,IF(Assms!$F$37=4,LXtables!KB42,IF(Assms!$F$37=5,LXtables!KO42,LXtables!LB42)))))</f>
        <v>0.06</v>
      </c>
      <c r="BT42" s="62">
        <f>IF(Assms!$F$37=1,LXtables!IP42,IF(Assms!$F$37=2,LXtables!JC42,IF(Assms!$F$37=3,LXtables!JP42,IF(Assms!$F$37=4,LXtables!KC42,IF(Assms!$F$37=5,LXtables!KP42,LXtables!LC42)))))</f>
        <v>7.0000000000000007E-2</v>
      </c>
    </row>
    <row r="43" spans="1:72">
      <c r="A43" s="201">
        <f t="shared" si="0"/>
        <v>40</v>
      </c>
      <c r="F43" s="62">
        <f t="shared" si="3"/>
        <v>0.02</v>
      </c>
      <c r="G43" s="62">
        <f t="shared" si="1"/>
        <v>0.02</v>
      </c>
      <c r="H43" s="201">
        <v>7</v>
      </c>
      <c r="I43" s="62">
        <f>IF(Assms!$C$36=1,V43,IF(Assms!$C$36=2,AI43,IF(Assms!$C$36=3,AV43,BI43)))</f>
        <v>0.04</v>
      </c>
      <c r="J43" s="62">
        <f>IF(Assms!$C$36=1,W43,IF(Assms!$C$36=2,AJ43,IF(Assms!$C$36=3,AW43,BJ43)))</f>
        <v>0.04</v>
      </c>
      <c r="K43" s="62">
        <f>IF(Assms!$C$36=1,X43,IF(Assms!$C$36=2,AK43,IF(Assms!$C$36=3,AX43,BK43)))</f>
        <v>0.03</v>
      </c>
      <c r="L43" s="62">
        <f>IF(Assms!$C$36=1,Y43,IF(Assms!$C$36=2,AL43,IF(Assms!$C$36=3,AY43,BL43)))</f>
        <v>0.03</v>
      </c>
      <c r="M43" s="62">
        <f>IF(Assms!$C$36=1,Z43,IF(Assms!$C$36=2,AM43,IF(Assms!$C$36=3,AZ43,BM43)))</f>
        <v>0.03</v>
      </c>
      <c r="N43" s="62">
        <f>IF(Assms!$C$36=1,AA43,IF(Assms!$C$36=2,AN43,IF(Assms!$C$36=3,BA43,BN43)))</f>
        <v>0.03</v>
      </c>
      <c r="O43" s="62">
        <f>IF(Assms!$C$36=1,AB43,IF(Assms!$C$36=2,AO43,IF(Assms!$C$36=3,BB43,BO43)))</f>
        <v>0.03</v>
      </c>
      <c r="P43" s="62">
        <f>IF(Assms!$C$36=1,AC43,IF(Assms!$C$36=2,AP43,IF(Assms!$C$36=3,BC43,BP43)))</f>
        <v>0.03</v>
      </c>
      <c r="Q43" s="62">
        <f>IF(Assms!$C$36=1,AD43,IF(Assms!$C$36=2,AQ43,IF(Assms!$C$36=3,BD43,BQ43)))</f>
        <v>0.03</v>
      </c>
      <c r="R43" s="62">
        <f>IF(Assms!$C$36=1,AE43,IF(Assms!$C$36=2,AR43,IF(Assms!$C$36=3,BE43,BR43)))</f>
        <v>0.03</v>
      </c>
      <c r="S43" s="62">
        <f>IF(Assms!$C$36=1,AF43,IF(Assms!$C$36=2,AS43,IF(Assms!$C$36=3,BF43,BS43)))</f>
        <v>0.03</v>
      </c>
      <c r="T43" s="62">
        <f>IF(Assms!$C$36=1,AG43,IF(Assms!$C$36=2,AT43,IF(Assms!$C$36=3,BG43,BT43)))</f>
        <v>0.04</v>
      </c>
      <c r="U43" s="201">
        <v>7</v>
      </c>
      <c r="V43" s="62">
        <f>IF(Assms!$F$37=1,LXtables!B43,IF(Assms!$F$37=2,LXtables!O43,IF(Assms!$F$37=3,LXtables!AB43,IF(Assms!$F$37=4,LXtables!AO43,IF(Assms!$F$37=5,LXtables!BB43,LXtables!BO43)))))</f>
        <v>0.04</v>
      </c>
      <c r="W43" s="62">
        <f>IF(Assms!$F$37=1,LXtables!C43,IF(Assms!$F$37=2,LXtables!P43,IF(Assms!$F$37=3,LXtables!AC43,IF(Assms!$F$37=4,LXtables!AP43,IF(Assms!$F$37=5,LXtables!BC43,LXtables!BP43)))))</f>
        <v>0.04</v>
      </c>
      <c r="X43" s="62">
        <f>IF(Assms!$F$37=1,LXtables!D43,IF(Assms!$F$37=2,LXtables!Q43,IF(Assms!$F$37=3,LXtables!AD43,IF(Assms!$F$37=4,LXtables!AQ43,IF(Assms!$F$37=5,LXtables!BD43,LXtables!BQ43)))))</f>
        <v>0.03</v>
      </c>
      <c r="Y43" s="62">
        <f>IF(Assms!$F$37=1,LXtables!E43,IF(Assms!$F$37=2,LXtables!R43,IF(Assms!$F$37=3,LXtables!AE43,IF(Assms!$F$37=4,LXtables!AR43,IF(Assms!$F$37=5,LXtables!BE43,LXtables!BR43)))))</f>
        <v>0.03</v>
      </c>
      <c r="Z43" s="62">
        <f>IF(Assms!$F$37=1,LXtables!F43,IF(Assms!$F$37=2,LXtables!S43,IF(Assms!$F$37=3,LXtables!AF43,IF(Assms!$F$37=4,LXtables!AS43,IF(Assms!$F$37=5,LXtables!BF43,LXtables!BS43)))))</f>
        <v>0.03</v>
      </c>
      <c r="AA43" s="62">
        <f>IF(Assms!$F$37=1,LXtables!G43,IF(Assms!$F$37=2,LXtables!T43,IF(Assms!$F$37=3,LXtables!AG43,IF(Assms!$F$37=4,LXtables!AT43,IF(Assms!$F$37=5,LXtables!BG43,LXtables!BT43)))))</f>
        <v>0.03</v>
      </c>
      <c r="AB43" s="62">
        <f>IF(Assms!$F$37=1,LXtables!H43,IF(Assms!$F$37=2,LXtables!U43,IF(Assms!$F$37=3,LXtables!AH43,IF(Assms!$F$37=4,LXtables!AU43,IF(Assms!$F$37=5,LXtables!BH43,LXtables!BU43)))))</f>
        <v>0.03</v>
      </c>
      <c r="AC43" s="62">
        <f>IF(Assms!$F$37=1,LXtables!I43,IF(Assms!$F$37=2,LXtables!V43,IF(Assms!$F$37=3,LXtables!AI43,IF(Assms!$F$37=4,LXtables!AV43,IF(Assms!$F$37=5,LXtables!BI43,LXtables!BV43)))))</f>
        <v>0.03</v>
      </c>
      <c r="AD43" s="62">
        <f>IF(Assms!$F$37=1,LXtables!J43,IF(Assms!$F$37=2,LXtables!W43,IF(Assms!$F$37=3,LXtables!AJ43,IF(Assms!$F$37=4,LXtables!AW43,IF(Assms!$F$37=5,LXtables!BJ43,LXtables!BW43)))))</f>
        <v>0.03</v>
      </c>
      <c r="AE43" s="62">
        <f>IF(Assms!$F$37=1,LXtables!K43,IF(Assms!$F$37=2,LXtables!X43,IF(Assms!$F$37=3,LXtables!AK43,IF(Assms!$F$37=4,LXtables!AX43,IF(Assms!$F$37=5,LXtables!BK43,LXtables!BX43)))))</f>
        <v>0.03</v>
      </c>
      <c r="AF43" s="62">
        <f>IF(Assms!$F$37=1,LXtables!L43,IF(Assms!$F$37=2,LXtables!Y43,IF(Assms!$F$37=3,LXtables!AL43,IF(Assms!$F$37=4,LXtables!AY43,IF(Assms!$F$37=5,LXtables!BL43,LXtables!BY43)))))</f>
        <v>0.03</v>
      </c>
      <c r="AG43" s="62">
        <f>IF(Assms!$F$37=1,LXtables!M43,IF(Assms!$F$37=2,LXtables!Z43,IF(Assms!$F$37=3,LXtables!AM43,IF(Assms!$F$37=4,LXtables!AZ43,IF(Assms!$F$37=5,LXtables!BM43,LXtables!BZ43)))))</f>
        <v>0.04</v>
      </c>
      <c r="AH43">
        <v>7</v>
      </c>
      <c r="AI43" s="62">
        <f>IF(Assms!$F$37=1,LXtables!CC43,IF(Assms!$F$37=2,LXtables!CP43,IF(Assms!$F$37=3,LXtables!DC43,IF(Assms!$F$37=4,LXtables!DP43,IF(Assms!$F$37=5,LXtables!EC43,LXtables!EP43)))))</f>
        <v>0.05</v>
      </c>
      <c r="AJ43" s="62">
        <f>IF(Assms!$F$37=1,LXtables!CD43,IF(Assms!$F$37=2,LXtables!CQ43,IF(Assms!$F$37=3,LXtables!DD43,IF(Assms!$F$37=4,LXtables!DQ43,IF(Assms!$F$37=5,LXtables!ED43,LXtables!EQ43)))))</f>
        <v>0.04</v>
      </c>
      <c r="AK43" s="62">
        <f>IF(Assms!$F$37=1,LXtables!CE43,IF(Assms!$F$37=2,LXtables!CR43,IF(Assms!$F$37=3,LXtables!DE43,IF(Assms!$F$37=4,LXtables!DR43,IF(Assms!$F$37=5,LXtables!EE43,LXtables!ER43)))))</f>
        <v>0.04</v>
      </c>
      <c r="AL43" s="62">
        <f>IF(Assms!$F$37=1,LXtables!CF43,IF(Assms!$F$37=2,LXtables!CS43,IF(Assms!$F$37=3,LXtables!DF43,IF(Assms!$F$37=4,LXtables!DS43,IF(Assms!$F$37=5,LXtables!EF43,LXtables!ES43)))))</f>
        <v>0.03</v>
      </c>
      <c r="AM43" s="62">
        <f>IF(Assms!$F$37=1,LXtables!CG43,IF(Assms!$F$37=2,LXtables!CT43,IF(Assms!$F$37=3,LXtables!DG43,IF(Assms!$F$37=4,LXtables!DT43,IF(Assms!$F$37=5,LXtables!EG43,LXtables!ET43)))))</f>
        <v>0.03</v>
      </c>
      <c r="AN43" s="62">
        <f>IF(Assms!$F$37=1,LXtables!CH43,IF(Assms!$F$37=2,LXtables!CU43,IF(Assms!$F$37=3,LXtables!DH43,IF(Assms!$F$37=4,LXtables!DU43,IF(Assms!$F$37=5,LXtables!EH43,LXtables!EU43)))))</f>
        <v>0.03</v>
      </c>
      <c r="AO43" s="62">
        <f>IF(Assms!$F$37=1,LXtables!CI43,IF(Assms!$F$37=2,LXtables!CV43,IF(Assms!$F$37=3,LXtables!DI43,IF(Assms!$F$37=4,LXtables!DV43,IF(Assms!$F$37=5,LXtables!EI43,LXtables!EV43)))))</f>
        <v>0.03</v>
      </c>
      <c r="AP43" s="62">
        <f>IF(Assms!$F$37=1,LXtables!CJ43,IF(Assms!$F$37=2,LXtables!CW43,IF(Assms!$F$37=3,LXtables!DJ43,IF(Assms!$F$37=4,LXtables!DW43,IF(Assms!$F$37=5,LXtables!EJ43,LXtables!EW43)))))</f>
        <v>0.03</v>
      </c>
      <c r="AQ43" s="62">
        <f>IF(Assms!$F$37=1,LXtables!CK43,IF(Assms!$F$37=2,LXtables!CX43,IF(Assms!$F$37=3,LXtables!DK43,IF(Assms!$F$37=4,LXtables!DX43,IF(Assms!$F$37=5,LXtables!EK43,LXtables!EX43)))))</f>
        <v>0.03</v>
      </c>
      <c r="AR43" s="62">
        <f>IF(Assms!$F$37=1,LXtables!CL43,IF(Assms!$F$37=2,LXtables!CY43,IF(Assms!$F$37=3,LXtables!DL43,IF(Assms!$F$37=4,LXtables!DY43,IF(Assms!$F$37=5,LXtables!EL43,LXtables!EY43)))))</f>
        <v>0.03</v>
      </c>
      <c r="AS43" s="62">
        <f>IF(Assms!$F$37=1,LXtables!CM43,IF(Assms!$F$37=2,LXtables!CZ43,IF(Assms!$F$37=3,LXtables!DM43,IF(Assms!$F$37=4,LXtables!DZ43,IF(Assms!$F$37=5,LXtables!EM43,LXtables!EZ43)))))</f>
        <v>0.04</v>
      </c>
      <c r="AT43" s="62">
        <f>IF(Assms!$F$37=1,LXtables!CN43,IF(Assms!$F$37=2,LXtables!DA43,IF(Assms!$F$37=3,LXtables!DN43,IF(Assms!$F$37=4,LXtables!EA43,IF(Assms!$F$37=5,LXtables!EN43,LXtables!FA43)))))</f>
        <v>0.04</v>
      </c>
      <c r="AU43">
        <v>7</v>
      </c>
      <c r="AV43" s="62">
        <f>IF(Assms!$F$37=1,LXtables!FD43,IF(Assms!$F$37=2,LXtables!FQ43,IF(Assms!$F$37=3,LXtables!GD43,IF(Assms!$F$37=4,LXtables!GQ43,IF(Assms!$F$37=5,LXtables!HD43,LXtables!HQ43)))))</f>
        <v>0.05</v>
      </c>
      <c r="AW43" s="62">
        <f>IF(Assms!$F$37=1,LXtables!FE43,IF(Assms!$F$37=2,LXtables!FR43,IF(Assms!$F$37=3,LXtables!GE43,IF(Assms!$F$37=4,LXtables!GR43,IF(Assms!$F$37=5,LXtables!HE43,LXtables!HR43)))))</f>
        <v>0.05</v>
      </c>
      <c r="AX43" s="62">
        <f>IF(Assms!$F$37=1,LXtables!FF43,IF(Assms!$F$37=2,LXtables!FS43,IF(Assms!$F$37=3,LXtables!GF43,IF(Assms!$F$37=4,LXtables!GS43,IF(Assms!$F$37=5,LXtables!HF43,LXtables!HS43)))))</f>
        <v>0.04</v>
      </c>
      <c r="AY43" s="62">
        <f>IF(Assms!$F$37=1,LXtables!FG43,IF(Assms!$F$37=2,LXtables!FT43,IF(Assms!$F$37=3,LXtables!GG43,IF(Assms!$F$37=4,LXtables!GT43,IF(Assms!$F$37=5,LXtables!HG43,LXtables!HT43)))))</f>
        <v>0.04</v>
      </c>
      <c r="AZ43" s="62">
        <f>IF(Assms!$F$37=1,LXtables!FH43,IF(Assms!$F$37=2,LXtables!FU43,IF(Assms!$F$37=3,LXtables!GH43,IF(Assms!$F$37=4,LXtables!GU43,IF(Assms!$F$37=5,LXtables!HH43,LXtables!HU43)))))</f>
        <v>0.03</v>
      </c>
      <c r="BA43" s="62">
        <f>IF(Assms!$F$37=1,LXtables!FI43,IF(Assms!$F$37=2,LXtables!FV43,IF(Assms!$F$37=3,LXtables!GI43,IF(Assms!$F$37=4,LXtables!GV43,IF(Assms!$F$37=5,LXtables!HI43,LXtables!HV43)))))</f>
        <v>0.04</v>
      </c>
      <c r="BB43" s="62">
        <f>IF(Assms!$F$37=1,LXtables!FJ43,IF(Assms!$F$37=2,LXtables!FW43,IF(Assms!$F$37=3,LXtables!GJ43,IF(Assms!$F$37=4,LXtables!GW43,IF(Assms!$F$37=5,LXtables!HJ43,LXtables!HW43)))))</f>
        <v>0.04</v>
      </c>
      <c r="BC43" s="62">
        <f>IF(Assms!$F$37=1,LXtables!FK43,IF(Assms!$F$37=2,LXtables!FX43,IF(Assms!$F$37=3,LXtables!GK43,IF(Assms!$F$37=4,LXtables!GX43,IF(Assms!$F$37=5,LXtables!HK43,LXtables!HX43)))))</f>
        <v>0.04</v>
      </c>
      <c r="BD43" s="62">
        <f>IF(Assms!$F$37=1,LXtables!FL43,IF(Assms!$F$37=2,LXtables!FY43,IF(Assms!$F$37=3,LXtables!GL43,IF(Assms!$F$37=4,LXtables!GY43,IF(Assms!$F$37=5,LXtables!HL43,LXtables!HY43)))))</f>
        <v>0.04</v>
      </c>
      <c r="BE43" s="62">
        <f>IF(Assms!$F$37=1,LXtables!FM43,IF(Assms!$F$37=2,LXtables!FZ43,IF(Assms!$F$37=3,LXtables!GM43,IF(Assms!$F$37=4,LXtables!GZ43,IF(Assms!$F$37=5,LXtables!HM43,LXtables!HZ43)))))</f>
        <v>0.04</v>
      </c>
      <c r="BF43" s="62">
        <f>IF(Assms!$F$37=1,LXtables!FN43,IF(Assms!$F$37=2,LXtables!GA43,IF(Assms!$F$37=3,LXtables!GN43,IF(Assms!$F$37=4,LXtables!HA43,IF(Assms!$F$37=5,LXtables!HN43,LXtables!IA43)))))</f>
        <v>0.04</v>
      </c>
      <c r="BG43" s="62">
        <f>IF(Assms!$F$37=1,LXtables!FO43,IF(Assms!$F$37=2,LXtables!GB43,IF(Assms!$F$37=3,LXtables!GO43,IF(Assms!$F$37=4,LXtables!HB43,IF(Assms!$F$37=5,LXtables!HO43,LXtables!IB43)))))</f>
        <v>0.05</v>
      </c>
      <c r="BH43">
        <v>7</v>
      </c>
      <c r="BI43" s="62">
        <f>IF(Assms!$F$37=1,LXtables!IE43,IF(Assms!$F$37=2,LXtables!IR43,IF(Assms!$F$37=3,LXtables!JE43,IF(Assms!$F$37=4,LXtables!JR43,IF(Assms!$F$37=5,LXtables!KE43,LXtables!KR43)))))</f>
        <v>7.0000000000000007E-2</v>
      </c>
      <c r="BJ43" s="62">
        <f>IF(Assms!$F$37=1,LXtables!IF43,IF(Assms!$F$37=2,LXtables!IS43,IF(Assms!$F$37=3,LXtables!JF43,IF(Assms!$F$37=4,LXtables!JS43,IF(Assms!$F$37=5,LXtables!KF43,LXtables!KS43)))))</f>
        <v>0.06</v>
      </c>
      <c r="BK43" s="62">
        <f>IF(Assms!$F$37=1,LXtables!IG43,IF(Assms!$F$37=2,LXtables!IT43,IF(Assms!$F$37=3,LXtables!JG43,IF(Assms!$F$37=4,LXtables!JT43,IF(Assms!$F$37=5,LXtables!KG43,LXtables!KT43)))))</f>
        <v>0.05</v>
      </c>
      <c r="BL43" s="62">
        <f>IF(Assms!$F$37=1,LXtables!IH43,IF(Assms!$F$37=2,LXtables!IU43,IF(Assms!$F$37=3,LXtables!JH43,IF(Assms!$F$37=4,LXtables!JU43,IF(Assms!$F$37=5,LXtables!KH43,LXtables!KU43)))))</f>
        <v>0.04</v>
      </c>
      <c r="BM43" s="62">
        <f>IF(Assms!$F$37=1,LXtables!II43,IF(Assms!$F$37=2,LXtables!IV43,IF(Assms!$F$37=3,LXtables!JI43,IF(Assms!$F$37=4,LXtables!JV43,IF(Assms!$F$37=5,LXtables!KI43,LXtables!KV43)))))</f>
        <v>0.04</v>
      </c>
      <c r="BN43" s="62">
        <f>IF(Assms!$F$37=1,LXtables!IJ43,IF(Assms!$F$37=2,LXtables!IW43,IF(Assms!$F$37=3,LXtables!JJ43,IF(Assms!$F$37=4,LXtables!JW43,IF(Assms!$F$37=5,LXtables!KJ43,LXtables!KW43)))))</f>
        <v>0.04</v>
      </c>
      <c r="BO43" s="62">
        <f>IF(Assms!$F$37=1,LXtables!IK43,IF(Assms!$F$37=2,LXtables!IX43,IF(Assms!$F$37=3,LXtables!JK43,IF(Assms!$F$37=4,LXtables!JX43,IF(Assms!$F$37=5,LXtables!KK43,LXtables!KX43)))))</f>
        <v>0.05</v>
      </c>
      <c r="BP43" s="62">
        <f>IF(Assms!$F$37=1,LXtables!IL43,IF(Assms!$F$37=2,LXtables!IY43,IF(Assms!$F$37=3,LXtables!JL43,IF(Assms!$F$37=4,LXtables!JY43,IF(Assms!$F$37=5,LXtables!KL43,LXtables!KY43)))))</f>
        <v>0.05</v>
      </c>
      <c r="BQ43" s="62">
        <f>IF(Assms!$F$37=1,LXtables!IM43,IF(Assms!$F$37=2,LXtables!IZ43,IF(Assms!$F$37=3,LXtables!JM43,IF(Assms!$F$37=4,LXtables!JZ43,IF(Assms!$F$37=5,LXtables!KM43,LXtables!KZ43)))))</f>
        <v>0.05</v>
      </c>
      <c r="BR43" s="62">
        <f>IF(Assms!$F$37=1,LXtables!IN43,IF(Assms!$F$37=2,LXtables!JA43,IF(Assms!$F$37=3,LXtables!JN43,IF(Assms!$F$37=4,LXtables!KA43,IF(Assms!$F$37=5,LXtables!KN43,LXtables!LA43)))))</f>
        <v>0.05</v>
      </c>
      <c r="BS43" s="62">
        <f>IF(Assms!$F$37=1,LXtables!IO43,IF(Assms!$F$37=2,LXtables!JB43,IF(Assms!$F$37=3,LXtables!JO43,IF(Assms!$F$37=4,LXtables!KB43,IF(Assms!$F$37=5,LXtables!KO43,LXtables!LB43)))))</f>
        <v>0.05</v>
      </c>
      <c r="BT43" s="62">
        <f>IF(Assms!$F$37=1,LXtables!IP43,IF(Assms!$F$37=2,LXtables!JC43,IF(Assms!$F$37=3,LXtables!JP43,IF(Assms!$F$37=4,LXtables!KC43,IF(Assms!$F$37=5,LXtables!KP43,LXtables!LC43)))))</f>
        <v>0.06</v>
      </c>
    </row>
    <row r="44" spans="1:72">
      <c r="H44" s="201">
        <v>8</v>
      </c>
      <c r="I44" s="62">
        <f>IF(Assms!$C$36=1,V44,IF(Assms!$C$36=2,AI44,IF(Assms!$C$36=3,AV44,BI44)))</f>
        <v>0.04</v>
      </c>
      <c r="J44" s="62">
        <f>IF(Assms!$C$36=1,W44,IF(Assms!$C$36=2,AJ44,IF(Assms!$C$36=3,AW44,BJ44)))</f>
        <v>0.04</v>
      </c>
      <c r="K44" s="62">
        <f>IF(Assms!$C$36=1,X44,IF(Assms!$C$36=2,AK44,IF(Assms!$C$36=3,AX44,BK44)))</f>
        <v>0.03</v>
      </c>
      <c r="L44" s="62">
        <f>IF(Assms!$C$36=1,Y44,IF(Assms!$C$36=2,AL44,IF(Assms!$C$36=3,AY44,BL44)))</f>
        <v>0.03</v>
      </c>
      <c r="M44" s="62">
        <f>IF(Assms!$C$36=1,Z44,IF(Assms!$C$36=2,AM44,IF(Assms!$C$36=3,AZ44,BM44)))</f>
        <v>0.02</v>
      </c>
      <c r="N44" s="62">
        <f>IF(Assms!$C$36=1,AA44,IF(Assms!$C$36=2,AN44,IF(Assms!$C$36=3,BA44,BN44)))</f>
        <v>0.03</v>
      </c>
      <c r="O44" s="62">
        <f>IF(Assms!$C$36=1,AB44,IF(Assms!$C$36=2,AO44,IF(Assms!$C$36=3,BB44,BO44)))</f>
        <v>0.03</v>
      </c>
      <c r="P44" s="62">
        <f>IF(Assms!$C$36=1,AC44,IF(Assms!$C$36=2,AP44,IF(Assms!$C$36=3,BC44,BP44)))</f>
        <v>0.03</v>
      </c>
      <c r="Q44" s="62">
        <f>IF(Assms!$C$36=1,AD44,IF(Assms!$C$36=2,AQ44,IF(Assms!$C$36=3,BD44,BQ44)))</f>
        <v>0.03</v>
      </c>
      <c r="R44" s="62">
        <f>IF(Assms!$C$36=1,AE44,IF(Assms!$C$36=2,AR44,IF(Assms!$C$36=3,BE44,BR44)))</f>
        <v>0.03</v>
      </c>
      <c r="S44" s="62">
        <f>IF(Assms!$C$36=1,AF44,IF(Assms!$C$36=2,AS44,IF(Assms!$C$36=3,BF44,BS44)))</f>
        <v>0.03</v>
      </c>
      <c r="T44" s="62">
        <f>IF(Assms!$C$36=1,AG44,IF(Assms!$C$36=2,AT44,IF(Assms!$C$36=3,BG44,BT44)))</f>
        <v>0.04</v>
      </c>
      <c r="U44" s="201">
        <v>8</v>
      </c>
      <c r="V44" s="62">
        <f>IF(Assms!$F$37=1,LXtables!B44,IF(Assms!$F$37=2,LXtables!O44,IF(Assms!$F$37=3,LXtables!AB44,IF(Assms!$F$37=4,LXtables!AO44,IF(Assms!$F$37=5,LXtables!BB44,LXtables!BO44)))))</f>
        <v>0.04</v>
      </c>
      <c r="W44" s="62">
        <f>IF(Assms!$F$37=1,LXtables!C44,IF(Assms!$F$37=2,LXtables!P44,IF(Assms!$F$37=3,LXtables!AC44,IF(Assms!$F$37=4,LXtables!AP44,IF(Assms!$F$37=5,LXtables!BC44,LXtables!BP44)))))</f>
        <v>0.04</v>
      </c>
      <c r="X44" s="62">
        <f>IF(Assms!$F$37=1,LXtables!D44,IF(Assms!$F$37=2,LXtables!Q44,IF(Assms!$F$37=3,LXtables!AD44,IF(Assms!$F$37=4,LXtables!AQ44,IF(Assms!$F$37=5,LXtables!BD44,LXtables!BQ44)))))</f>
        <v>0.03</v>
      </c>
      <c r="Y44" s="62">
        <f>IF(Assms!$F$37=1,LXtables!E44,IF(Assms!$F$37=2,LXtables!R44,IF(Assms!$F$37=3,LXtables!AE44,IF(Assms!$F$37=4,LXtables!AR44,IF(Assms!$F$37=5,LXtables!BE44,LXtables!BR44)))))</f>
        <v>0.03</v>
      </c>
      <c r="Z44" s="62">
        <f>IF(Assms!$F$37=1,LXtables!F44,IF(Assms!$F$37=2,LXtables!S44,IF(Assms!$F$37=3,LXtables!AF44,IF(Assms!$F$37=4,LXtables!AS44,IF(Assms!$F$37=5,LXtables!BF44,LXtables!BS44)))))</f>
        <v>0.02</v>
      </c>
      <c r="AA44" s="62">
        <f>IF(Assms!$F$37=1,LXtables!G44,IF(Assms!$F$37=2,LXtables!T44,IF(Assms!$F$37=3,LXtables!AG44,IF(Assms!$F$37=4,LXtables!AT44,IF(Assms!$F$37=5,LXtables!BG44,LXtables!BT44)))))</f>
        <v>0.03</v>
      </c>
      <c r="AB44" s="62">
        <f>IF(Assms!$F$37=1,LXtables!H44,IF(Assms!$F$37=2,LXtables!U44,IF(Assms!$F$37=3,LXtables!AH44,IF(Assms!$F$37=4,LXtables!AU44,IF(Assms!$F$37=5,LXtables!BH44,LXtables!BU44)))))</f>
        <v>0.03</v>
      </c>
      <c r="AC44" s="62">
        <f>IF(Assms!$F$37=1,LXtables!I44,IF(Assms!$F$37=2,LXtables!V44,IF(Assms!$F$37=3,LXtables!AI44,IF(Assms!$F$37=4,LXtables!AV44,IF(Assms!$F$37=5,LXtables!BI44,LXtables!BV44)))))</f>
        <v>0.03</v>
      </c>
      <c r="AD44" s="62">
        <f>IF(Assms!$F$37=1,LXtables!J44,IF(Assms!$F$37=2,LXtables!W44,IF(Assms!$F$37=3,LXtables!AJ44,IF(Assms!$F$37=4,LXtables!AW44,IF(Assms!$F$37=5,LXtables!BJ44,LXtables!BW44)))))</f>
        <v>0.03</v>
      </c>
      <c r="AE44" s="62">
        <f>IF(Assms!$F$37=1,LXtables!K44,IF(Assms!$F$37=2,LXtables!X44,IF(Assms!$F$37=3,LXtables!AK44,IF(Assms!$F$37=4,LXtables!AX44,IF(Assms!$F$37=5,LXtables!BK44,LXtables!BX44)))))</f>
        <v>0.03</v>
      </c>
      <c r="AF44" s="62">
        <f>IF(Assms!$F$37=1,LXtables!L44,IF(Assms!$F$37=2,LXtables!Y44,IF(Assms!$F$37=3,LXtables!AL44,IF(Assms!$F$37=4,LXtables!AY44,IF(Assms!$F$37=5,LXtables!BL44,LXtables!BY44)))))</f>
        <v>0.03</v>
      </c>
      <c r="AG44" s="62">
        <f>IF(Assms!$F$37=1,LXtables!M44,IF(Assms!$F$37=2,LXtables!Z44,IF(Assms!$F$37=3,LXtables!AM44,IF(Assms!$F$37=4,LXtables!AZ44,IF(Assms!$F$37=5,LXtables!BM44,LXtables!BZ44)))))</f>
        <v>0.04</v>
      </c>
      <c r="AH44">
        <v>8</v>
      </c>
      <c r="AI44" s="62">
        <f>IF(Assms!$F$37=1,LXtables!CC44,IF(Assms!$F$37=2,LXtables!CP44,IF(Assms!$F$37=3,LXtables!DC44,IF(Assms!$F$37=4,LXtables!DP44,IF(Assms!$F$37=5,LXtables!EC44,LXtables!EP44)))))</f>
        <v>0.04</v>
      </c>
      <c r="AJ44" s="62">
        <f>IF(Assms!$F$37=1,LXtables!CD44,IF(Assms!$F$37=2,LXtables!CQ44,IF(Assms!$F$37=3,LXtables!DD44,IF(Assms!$F$37=4,LXtables!DQ44,IF(Assms!$F$37=5,LXtables!ED44,LXtables!EQ44)))))</f>
        <v>0.04</v>
      </c>
      <c r="AK44" s="62">
        <f>IF(Assms!$F$37=1,LXtables!CE44,IF(Assms!$F$37=2,LXtables!CR44,IF(Assms!$F$37=3,LXtables!DE44,IF(Assms!$F$37=4,LXtables!DR44,IF(Assms!$F$37=5,LXtables!EE44,LXtables!ER44)))))</f>
        <v>0.03</v>
      </c>
      <c r="AL44" s="62">
        <f>IF(Assms!$F$37=1,LXtables!CF44,IF(Assms!$F$37=2,LXtables!CS44,IF(Assms!$F$37=3,LXtables!DF44,IF(Assms!$F$37=4,LXtables!DS44,IF(Assms!$F$37=5,LXtables!EF44,LXtables!ES44)))))</f>
        <v>0.03</v>
      </c>
      <c r="AM44" s="62">
        <f>IF(Assms!$F$37=1,LXtables!CG44,IF(Assms!$F$37=2,LXtables!CT44,IF(Assms!$F$37=3,LXtables!DG44,IF(Assms!$F$37=4,LXtables!DT44,IF(Assms!$F$37=5,LXtables!EG44,LXtables!ET44)))))</f>
        <v>0.03</v>
      </c>
      <c r="AN44" s="62">
        <f>IF(Assms!$F$37=1,LXtables!CH44,IF(Assms!$F$37=2,LXtables!CU44,IF(Assms!$F$37=3,LXtables!DH44,IF(Assms!$F$37=4,LXtables!DU44,IF(Assms!$F$37=5,LXtables!EH44,LXtables!EU44)))))</f>
        <v>0.03</v>
      </c>
      <c r="AO44" s="62">
        <f>IF(Assms!$F$37=1,LXtables!CI44,IF(Assms!$F$37=2,LXtables!CV44,IF(Assms!$F$37=3,LXtables!DI44,IF(Assms!$F$37=4,LXtables!DV44,IF(Assms!$F$37=5,LXtables!EI44,LXtables!EV44)))))</f>
        <v>0.03</v>
      </c>
      <c r="AP44" s="62">
        <f>IF(Assms!$F$37=1,LXtables!CJ44,IF(Assms!$F$37=2,LXtables!CW44,IF(Assms!$F$37=3,LXtables!DJ44,IF(Assms!$F$37=4,LXtables!DW44,IF(Assms!$F$37=5,LXtables!EJ44,LXtables!EW44)))))</f>
        <v>0.03</v>
      </c>
      <c r="AQ44" s="62">
        <f>IF(Assms!$F$37=1,LXtables!CK44,IF(Assms!$F$37=2,LXtables!CX44,IF(Assms!$F$37=3,LXtables!DK44,IF(Assms!$F$37=4,LXtables!DX44,IF(Assms!$F$37=5,LXtables!EK44,LXtables!EX44)))))</f>
        <v>0.03</v>
      </c>
      <c r="AR44" s="62">
        <f>IF(Assms!$F$37=1,LXtables!CL44,IF(Assms!$F$37=2,LXtables!CY44,IF(Assms!$F$37=3,LXtables!DL44,IF(Assms!$F$37=4,LXtables!DY44,IF(Assms!$F$37=5,LXtables!EL44,LXtables!EY44)))))</f>
        <v>0.03</v>
      </c>
      <c r="AS44" s="62">
        <f>IF(Assms!$F$37=1,LXtables!CM44,IF(Assms!$F$37=2,LXtables!CZ44,IF(Assms!$F$37=3,LXtables!DM44,IF(Assms!$F$37=4,LXtables!DZ44,IF(Assms!$F$37=5,LXtables!EM44,LXtables!EZ44)))))</f>
        <v>0.03</v>
      </c>
      <c r="AT44" s="62">
        <f>IF(Assms!$F$37=1,LXtables!CN44,IF(Assms!$F$37=2,LXtables!DA44,IF(Assms!$F$37=3,LXtables!DN44,IF(Assms!$F$37=4,LXtables!EA44,IF(Assms!$F$37=5,LXtables!EN44,LXtables!FA44)))))</f>
        <v>0.04</v>
      </c>
      <c r="AU44">
        <v>8</v>
      </c>
      <c r="AV44" s="62">
        <f>IF(Assms!$F$37=1,LXtables!FD44,IF(Assms!$F$37=2,LXtables!FQ44,IF(Assms!$F$37=3,LXtables!GD44,IF(Assms!$F$37=4,LXtables!GQ44,IF(Assms!$F$37=5,LXtables!HD44,LXtables!HQ44)))))</f>
        <v>0.05</v>
      </c>
      <c r="AW44" s="62">
        <f>IF(Assms!$F$37=1,LXtables!FE44,IF(Assms!$F$37=2,LXtables!FR44,IF(Assms!$F$37=3,LXtables!GE44,IF(Assms!$F$37=4,LXtables!GR44,IF(Assms!$F$37=5,LXtables!HE44,LXtables!HR44)))))</f>
        <v>0.05</v>
      </c>
      <c r="AX44" s="62">
        <f>IF(Assms!$F$37=1,LXtables!FF44,IF(Assms!$F$37=2,LXtables!FS44,IF(Assms!$F$37=3,LXtables!GF44,IF(Assms!$F$37=4,LXtables!GS44,IF(Assms!$F$37=5,LXtables!HF44,LXtables!HS44)))))</f>
        <v>0.04</v>
      </c>
      <c r="AY44" s="62">
        <f>IF(Assms!$F$37=1,LXtables!FG44,IF(Assms!$F$37=2,LXtables!FT44,IF(Assms!$F$37=3,LXtables!GG44,IF(Assms!$F$37=4,LXtables!GT44,IF(Assms!$F$37=5,LXtables!HG44,LXtables!HT44)))))</f>
        <v>0.03</v>
      </c>
      <c r="AZ44" s="62">
        <f>IF(Assms!$F$37=1,LXtables!FH44,IF(Assms!$F$37=2,LXtables!FU44,IF(Assms!$F$37=3,LXtables!GH44,IF(Assms!$F$37=4,LXtables!GU44,IF(Assms!$F$37=5,LXtables!HH44,LXtables!HU44)))))</f>
        <v>0.03</v>
      </c>
      <c r="BA44" s="62">
        <f>IF(Assms!$F$37=1,LXtables!FI44,IF(Assms!$F$37=2,LXtables!FV44,IF(Assms!$F$37=3,LXtables!GI44,IF(Assms!$F$37=4,LXtables!GV44,IF(Assms!$F$37=5,LXtables!HI44,LXtables!HV44)))))</f>
        <v>0.03</v>
      </c>
      <c r="BB44" s="62">
        <f>IF(Assms!$F$37=1,LXtables!FJ44,IF(Assms!$F$37=2,LXtables!FW44,IF(Assms!$F$37=3,LXtables!GJ44,IF(Assms!$F$37=4,LXtables!GW44,IF(Assms!$F$37=5,LXtables!HJ44,LXtables!HW44)))))</f>
        <v>0.03</v>
      </c>
      <c r="BC44" s="62">
        <f>IF(Assms!$F$37=1,LXtables!FK44,IF(Assms!$F$37=2,LXtables!FX44,IF(Assms!$F$37=3,LXtables!GK44,IF(Assms!$F$37=4,LXtables!GX44,IF(Assms!$F$37=5,LXtables!HK44,LXtables!HX44)))))</f>
        <v>0.04</v>
      </c>
      <c r="BD44" s="62">
        <f>IF(Assms!$F$37=1,LXtables!FL44,IF(Assms!$F$37=2,LXtables!FY44,IF(Assms!$F$37=3,LXtables!GL44,IF(Assms!$F$37=4,LXtables!GY44,IF(Assms!$F$37=5,LXtables!HL44,LXtables!HY44)))))</f>
        <v>0.04</v>
      </c>
      <c r="BE44" s="62">
        <f>IF(Assms!$F$37=1,LXtables!FM44,IF(Assms!$F$37=2,LXtables!FZ44,IF(Assms!$F$37=3,LXtables!GM44,IF(Assms!$F$37=4,LXtables!GZ44,IF(Assms!$F$37=5,LXtables!HM44,LXtables!HZ44)))))</f>
        <v>0.04</v>
      </c>
      <c r="BF44" s="62">
        <f>IF(Assms!$F$37=1,LXtables!FN44,IF(Assms!$F$37=2,LXtables!GA44,IF(Assms!$F$37=3,LXtables!GN44,IF(Assms!$F$37=4,LXtables!HA44,IF(Assms!$F$37=5,LXtables!HN44,LXtables!IA44)))))</f>
        <v>0.04</v>
      </c>
      <c r="BG44" s="62">
        <f>IF(Assms!$F$37=1,LXtables!FO44,IF(Assms!$F$37=2,LXtables!GB44,IF(Assms!$F$37=3,LXtables!GO44,IF(Assms!$F$37=4,LXtables!HB44,IF(Assms!$F$37=5,LXtables!HO44,LXtables!IB44)))))</f>
        <v>0.05</v>
      </c>
      <c r="BH44">
        <v>8</v>
      </c>
      <c r="BI44" s="62">
        <f>IF(Assms!$F$37=1,LXtables!IE44,IF(Assms!$F$37=2,LXtables!IR44,IF(Assms!$F$37=3,LXtables!JE44,IF(Assms!$F$37=4,LXtables!JR44,IF(Assms!$F$37=5,LXtables!KE44,LXtables!KR44)))))</f>
        <v>0.06</v>
      </c>
      <c r="BJ44" s="62">
        <f>IF(Assms!$F$37=1,LXtables!IF44,IF(Assms!$F$37=2,LXtables!IS44,IF(Assms!$F$37=3,LXtables!JF44,IF(Assms!$F$37=4,LXtables!JS44,IF(Assms!$F$37=5,LXtables!KF44,LXtables!KS44)))))</f>
        <v>0.06</v>
      </c>
      <c r="BK44" s="62">
        <f>IF(Assms!$F$37=1,LXtables!IG44,IF(Assms!$F$37=2,LXtables!IT44,IF(Assms!$F$37=3,LXtables!JG44,IF(Assms!$F$37=4,LXtables!JT44,IF(Assms!$F$37=5,LXtables!KG44,LXtables!KT44)))))</f>
        <v>0.05</v>
      </c>
      <c r="BL44" s="62">
        <f>IF(Assms!$F$37=1,LXtables!IH44,IF(Assms!$F$37=2,LXtables!IU44,IF(Assms!$F$37=3,LXtables!JH44,IF(Assms!$F$37=4,LXtables!JU44,IF(Assms!$F$37=5,LXtables!KH44,LXtables!KU44)))))</f>
        <v>0.04</v>
      </c>
      <c r="BM44" s="62">
        <f>IF(Assms!$F$37=1,LXtables!II44,IF(Assms!$F$37=2,LXtables!IV44,IF(Assms!$F$37=3,LXtables!JI44,IF(Assms!$F$37=4,LXtables!JV44,IF(Assms!$F$37=5,LXtables!KI44,LXtables!KV44)))))</f>
        <v>0.04</v>
      </c>
      <c r="BN44" s="62">
        <f>IF(Assms!$F$37=1,LXtables!IJ44,IF(Assms!$F$37=2,LXtables!IW44,IF(Assms!$F$37=3,LXtables!JJ44,IF(Assms!$F$37=4,LXtables!JW44,IF(Assms!$F$37=5,LXtables!KJ44,LXtables!KW44)))))</f>
        <v>0.04</v>
      </c>
      <c r="BO44" s="62">
        <f>IF(Assms!$F$37=1,LXtables!IK44,IF(Assms!$F$37=2,LXtables!IX44,IF(Assms!$F$37=3,LXtables!JK44,IF(Assms!$F$37=4,LXtables!JX44,IF(Assms!$F$37=5,LXtables!KK44,LXtables!KX44)))))</f>
        <v>0.04</v>
      </c>
      <c r="BP44" s="62">
        <f>IF(Assms!$F$37=1,LXtables!IL44,IF(Assms!$F$37=2,LXtables!IY44,IF(Assms!$F$37=3,LXtables!JL44,IF(Assms!$F$37=4,LXtables!JY44,IF(Assms!$F$37=5,LXtables!KL44,LXtables!KY44)))))</f>
        <v>0.04</v>
      </c>
      <c r="BQ44" s="62">
        <f>IF(Assms!$F$37=1,LXtables!IM44,IF(Assms!$F$37=2,LXtables!IZ44,IF(Assms!$F$37=3,LXtables!JM44,IF(Assms!$F$37=4,LXtables!JZ44,IF(Assms!$F$37=5,LXtables!KM44,LXtables!KZ44)))))</f>
        <v>0.04</v>
      </c>
      <c r="BR44" s="62">
        <f>IF(Assms!$F$37=1,LXtables!IN44,IF(Assms!$F$37=2,LXtables!JA44,IF(Assms!$F$37=3,LXtables!JN44,IF(Assms!$F$37=4,LXtables!KA44,IF(Assms!$F$37=5,LXtables!KN44,LXtables!LA44)))))</f>
        <v>0.04</v>
      </c>
      <c r="BS44" s="62">
        <f>IF(Assms!$F$37=1,LXtables!IO44,IF(Assms!$F$37=2,LXtables!JB44,IF(Assms!$F$37=3,LXtables!JO44,IF(Assms!$F$37=4,LXtables!KB44,IF(Assms!$F$37=5,LXtables!KO44,LXtables!LB44)))))</f>
        <v>0.05</v>
      </c>
      <c r="BT44" s="62">
        <f>IF(Assms!$F$37=1,LXtables!IP44,IF(Assms!$F$37=2,LXtables!JC44,IF(Assms!$F$37=3,LXtables!JP44,IF(Assms!$F$37=4,LXtables!KC44,IF(Assms!$F$37=5,LXtables!KP44,LXtables!LC44)))))</f>
        <v>0.06</v>
      </c>
    </row>
    <row r="45" spans="1:72">
      <c r="H45" s="201">
        <v>9</v>
      </c>
      <c r="I45" s="62">
        <f>IF(Assms!$C$36=1,V45,IF(Assms!$C$36=2,AI45,IF(Assms!$C$36=3,AV45,BI45)))</f>
        <v>0.04</v>
      </c>
      <c r="J45" s="62">
        <f>IF(Assms!$C$36=1,W45,IF(Assms!$C$36=2,AJ45,IF(Assms!$C$36=3,AW45,BJ45)))</f>
        <v>0.03</v>
      </c>
      <c r="K45" s="62">
        <f>IF(Assms!$C$36=1,X45,IF(Assms!$C$36=2,AK45,IF(Assms!$C$36=3,AX45,BK45)))</f>
        <v>0.03</v>
      </c>
      <c r="L45" s="62">
        <f>IF(Assms!$C$36=1,Y45,IF(Assms!$C$36=2,AL45,IF(Assms!$C$36=3,AY45,BL45)))</f>
        <v>0.02</v>
      </c>
      <c r="M45" s="62">
        <f>IF(Assms!$C$36=1,Z45,IF(Assms!$C$36=2,AM45,IF(Assms!$C$36=3,AZ45,BM45)))</f>
        <v>0.02</v>
      </c>
      <c r="N45" s="62">
        <f>IF(Assms!$C$36=1,AA45,IF(Assms!$C$36=2,AN45,IF(Assms!$C$36=3,BA45,BN45)))</f>
        <v>0.02</v>
      </c>
      <c r="O45" s="62">
        <f>IF(Assms!$C$36=1,AB45,IF(Assms!$C$36=2,AO45,IF(Assms!$C$36=3,BB45,BO45)))</f>
        <v>0.03</v>
      </c>
      <c r="P45" s="62">
        <f>IF(Assms!$C$36=1,AC45,IF(Assms!$C$36=2,AP45,IF(Assms!$C$36=3,BC45,BP45)))</f>
        <v>0.03</v>
      </c>
      <c r="Q45" s="62">
        <f>IF(Assms!$C$36=1,AD45,IF(Assms!$C$36=2,AQ45,IF(Assms!$C$36=3,BD45,BQ45)))</f>
        <v>0.03</v>
      </c>
      <c r="R45" s="62">
        <f>IF(Assms!$C$36=1,AE45,IF(Assms!$C$36=2,AR45,IF(Assms!$C$36=3,BE45,BR45)))</f>
        <v>0.03</v>
      </c>
      <c r="S45" s="62">
        <f>IF(Assms!$C$36=1,AF45,IF(Assms!$C$36=2,AS45,IF(Assms!$C$36=3,BF45,BS45)))</f>
        <v>0.03</v>
      </c>
      <c r="T45" s="62">
        <f>IF(Assms!$C$36=1,AG45,IF(Assms!$C$36=2,AT45,IF(Assms!$C$36=3,BG45,BT45)))</f>
        <v>0.03</v>
      </c>
      <c r="U45" s="201">
        <v>9</v>
      </c>
      <c r="V45" s="62">
        <f>IF(Assms!$F$37=1,LXtables!B45,IF(Assms!$F$37=2,LXtables!O45,IF(Assms!$F$37=3,LXtables!AB45,IF(Assms!$F$37=4,LXtables!AO45,IF(Assms!$F$37=5,LXtables!BB45,LXtables!BO45)))))</f>
        <v>0.04</v>
      </c>
      <c r="W45" s="62">
        <f>IF(Assms!$F$37=1,LXtables!C45,IF(Assms!$F$37=2,LXtables!P45,IF(Assms!$F$37=3,LXtables!AC45,IF(Assms!$F$37=4,LXtables!AP45,IF(Assms!$F$37=5,LXtables!BC45,LXtables!BP45)))))</f>
        <v>0.03</v>
      </c>
      <c r="X45" s="62">
        <f>IF(Assms!$F$37=1,LXtables!D45,IF(Assms!$F$37=2,LXtables!Q45,IF(Assms!$F$37=3,LXtables!AD45,IF(Assms!$F$37=4,LXtables!AQ45,IF(Assms!$F$37=5,LXtables!BD45,LXtables!BQ45)))))</f>
        <v>0.03</v>
      </c>
      <c r="Y45" s="62">
        <f>IF(Assms!$F$37=1,LXtables!E45,IF(Assms!$F$37=2,LXtables!R45,IF(Assms!$F$37=3,LXtables!AE45,IF(Assms!$F$37=4,LXtables!AR45,IF(Assms!$F$37=5,LXtables!BE45,LXtables!BR45)))))</f>
        <v>0.02</v>
      </c>
      <c r="Z45" s="62">
        <f>IF(Assms!$F$37=1,LXtables!F45,IF(Assms!$F$37=2,LXtables!S45,IF(Assms!$F$37=3,LXtables!AF45,IF(Assms!$F$37=4,LXtables!AS45,IF(Assms!$F$37=5,LXtables!BF45,LXtables!BS45)))))</f>
        <v>0.02</v>
      </c>
      <c r="AA45" s="62">
        <f>IF(Assms!$F$37=1,LXtables!G45,IF(Assms!$F$37=2,LXtables!T45,IF(Assms!$F$37=3,LXtables!AG45,IF(Assms!$F$37=4,LXtables!AT45,IF(Assms!$F$37=5,LXtables!BG45,LXtables!BT45)))))</f>
        <v>0.02</v>
      </c>
      <c r="AB45" s="62">
        <f>IF(Assms!$F$37=1,LXtables!H45,IF(Assms!$F$37=2,LXtables!U45,IF(Assms!$F$37=3,LXtables!AH45,IF(Assms!$F$37=4,LXtables!AU45,IF(Assms!$F$37=5,LXtables!BH45,LXtables!BU45)))))</f>
        <v>0.03</v>
      </c>
      <c r="AC45" s="62">
        <f>IF(Assms!$F$37=1,LXtables!I45,IF(Assms!$F$37=2,LXtables!V45,IF(Assms!$F$37=3,LXtables!AI45,IF(Assms!$F$37=4,LXtables!AV45,IF(Assms!$F$37=5,LXtables!BI45,LXtables!BV45)))))</f>
        <v>0.03</v>
      </c>
      <c r="AD45" s="62">
        <f>IF(Assms!$F$37=1,LXtables!J45,IF(Assms!$F$37=2,LXtables!W45,IF(Assms!$F$37=3,LXtables!AJ45,IF(Assms!$F$37=4,LXtables!AW45,IF(Assms!$F$37=5,LXtables!BJ45,LXtables!BW45)))))</f>
        <v>0.03</v>
      </c>
      <c r="AE45" s="62">
        <f>IF(Assms!$F$37=1,LXtables!K45,IF(Assms!$F$37=2,LXtables!X45,IF(Assms!$F$37=3,LXtables!AK45,IF(Assms!$F$37=4,LXtables!AX45,IF(Assms!$F$37=5,LXtables!BK45,LXtables!BX45)))))</f>
        <v>0.03</v>
      </c>
      <c r="AF45" s="62">
        <f>IF(Assms!$F$37=1,LXtables!L45,IF(Assms!$F$37=2,LXtables!Y45,IF(Assms!$F$37=3,LXtables!AL45,IF(Assms!$F$37=4,LXtables!AY45,IF(Assms!$F$37=5,LXtables!BL45,LXtables!BY45)))))</f>
        <v>0.03</v>
      </c>
      <c r="AG45" s="62">
        <f>IF(Assms!$F$37=1,LXtables!M45,IF(Assms!$F$37=2,LXtables!Z45,IF(Assms!$F$37=3,LXtables!AM45,IF(Assms!$F$37=4,LXtables!AZ45,IF(Assms!$F$37=5,LXtables!BM45,LXtables!BZ45)))))</f>
        <v>0.03</v>
      </c>
      <c r="AH45">
        <v>9</v>
      </c>
      <c r="AI45" s="62">
        <f>IF(Assms!$F$37=1,LXtables!CC45,IF(Assms!$F$37=2,LXtables!CP45,IF(Assms!$F$37=3,LXtables!DC45,IF(Assms!$F$37=4,LXtables!DP45,IF(Assms!$F$37=5,LXtables!EC45,LXtables!EP45)))))</f>
        <v>0.04</v>
      </c>
      <c r="AJ45" s="62">
        <f>IF(Assms!$F$37=1,LXtables!CD45,IF(Assms!$F$37=2,LXtables!CQ45,IF(Assms!$F$37=3,LXtables!DD45,IF(Assms!$F$37=4,LXtables!DQ45,IF(Assms!$F$37=5,LXtables!ED45,LXtables!EQ45)))))</f>
        <v>0.04</v>
      </c>
      <c r="AK45" s="62">
        <f>IF(Assms!$F$37=1,LXtables!CE45,IF(Assms!$F$37=2,LXtables!CR45,IF(Assms!$F$37=3,LXtables!DE45,IF(Assms!$F$37=4,LXtables!DR45,IF(Assms!$F$37=5,LXtables!EE45,LXtables!ER45)))))</f>
        <v>0.03</v>
      </c>
      <c r="AL45" s="62">
        <f>IF(Assms!$F$37=1,LXtables!CF45,IF(Assms!$F$37=2,LXtables!CS45,IF(Assms!$F$37=3,LXtables!DF45,IF(Assms!$F$37=4,LXtables!DS45,IF(Assms!$F$37=5,LXtables!EF45,LXtables!ES45)))))</f>
        <v>0.03</v>
      </c>
      <c r="AM45" s="62">
        <f>IF(Assms!$F$37=1,LXtables!CG45,IF(Assms!$F$37=2,LXtables!CT45,IF(Assms!$F$37=3,LXtables!DG45,IF(Assms!$F$37=4,LXtables!DT45,IF(Assms!$F$37=5,LXtables!EG45,LXtables!ET45)))))</f>
        <v>0.03</v>
      </c>
      <c r="AN45" s="62">
        <f>IF(Assms!$F$37=1,LXtables!CH45,IF(Assms!$F$37=2,LXtables!CU45,IF(Assms!$F$37=3,LXtables!DH45,IF(Assms!$F$37=4,LXtables!DU45,IF(Assms!$F$37=5,LXtables!EH45,LXtables!EU45)))))</f>
        <v>0.03</v>
      </c>
      <c r="AO45" s="62">
        <f>IF(Assms!$F$37=1,LXtables!CI45,IF(Assms!$F$37=2,LXtables!CV45,IF(Assms!$F$37=3,LXtables!DI45,IF(Assms!$F$37=4,LXtables!DV45,IF(Assms!$F$37=5,LXtables!EI45,LXtables!EV45)))))</f>
        <v>0.03</v>
      </c>
      <c r="AP45" s="62">
        <f>IF(Assms!$F$37=1,LXtables!CJ45,IF(Assms!$F$37=2,LXtables!CW45,IF(Assms!$F$37=3,LXtables!DJ45,IF(Assms!$F$37=4,LXtables!DW45,IF(Assms!$F$37=5,LXtables!EJ45,LXtables!EW45)))))</f>
        <v>0.03</v>
      </c>
      <c r="AQ45" s="62">
        <f>IF(Assms!$F$37=1,LXtables!CK45,IF(Assms!$F$37=2,LXtables!CX45,IF(Assms!$F$37=3,LXtables!DK45,IF(Assms!$F$37=4,LXtables!DX45,IF(Assms!$F$37=5,LXtables!EK45,LXtables!EX45)))))</f>
        <v>0.03</v>
      </c>
      <c r="AR45" s="62">
        <f>IF(Assms!$F$37=1,LXtables!CL45,IF(Assms!$F$37=2,LXtables!CY45,IF(Assms!$F$37=3,LXtables!DL45,IF(Assms!$F$37=4,LXtables!DY45,IF(Assms!$F$37=5,LXtables!EL45,LXtables!EY45)))))</f>
        <v>0.03</v>
      </c>
      <c r="AS45" s="62">
        <f>IF(Assms!$F$37=1,LXtables!CM45,IF(Assms!$F$37=2,LXtables!CZ45,IF(Assms!$F$37=3,LXtables!DM45,IF(Assms!$F$37=4,LXtables!DZ45,IF(Assms!$F$37=5,LXtables!EM45,LXtables!EZ45)))))</f>
        <v>0.03</v>
      </c>
      <c r="AT45" s="62">
        <f>IF(Assms!$F$37=1,LXtables!CN45,IF(Assms!$F$37=2,LXtables!DA45,IF(Assms!$F$37=3,LXtables!DN45,IF(Assms!$F$37=4,LXtables!EA45,IF(Assms!$F$37=5,LXtables!EN45,LXtables!FA45)))))</f>
        <v>0.04</v>
      </c>
      <c r="AU45">
        <v>9</v>
      </c>
      <c r="AV45" s="62">
        <f>IF(Assms!$F$37=1,LXtables!FD45,IF(Assms!$F$37=2,LXtables!FQ45,IF(Assms!$F$37=3,LXtables!GD45,IF(Assms!$F$37=4,LXtables!GQ45,IF(Assms!$F$37=5,LXtables!HD45,LXtables!HQ45)))))</f>
        <v>0.05</v>
      </c>
      <c r="AW45" s="62">
        <f>IF(Assms!$F$37=1,LXtables!FE45,IF(Assms!$F$37=2,LXtables!FR45,IF(Assms!$F$37=3,LXtables!GE45,IF(Assms!$F$37=4,LXtables!GR45,IF(Assms!$F$37=5,LXtables!HE45,LXtables!HR45)))))</f>
        <v>0.04</v>
      </c>
      <c r="AX45" s="62">
        <f>IF(Assms!$F$37=1,LXtables!FF45,IF(Assms!$F$37=2,LXtables!FS45,IF(Assms!$F$37=3,LXtables!GF45,IF(Assms!$F$37=4,LXtables!GS45,IF(Assms!$F$37=5,LXtables!HF45,LXtables!HS45)))))</f>
        <v>0.03</v>
      </c>
      <c r="AY45" s="62">
        <f>IF(Assms!$F$37=1,LXtables!FG45,IF(Assms!$F$37=2,LXtables!FT45,IF(Assms!$F$37=3,LXtables!GG45,IF(Assms!$F$37=4,LXtables!GT45,IF(Assms!$F$37=5,LXtables!HG45,LXtables!HT45)))))</f>
        <v>0.03</v>
      </c>
      <c r="AZ45" s="62">
        <f>IF(Assms!$F$37=1,LXtables!FH45,IF(Assms!$F$37=2,LXtables!FU45,IF(Assms!$F$37=3,LXtables!GH45,IF(Assms!$F$37=4,LXtables!GU45,IF(Assms!$F$37=5,LXtables!HH45,LXtables!HU45)))))</f>
        <v>0.03</v>
      </c>
      <c r="BA45" s="62">
        <f>IF(Assms!$F$37=1,LXtables!FI45,IF(Assms!$F$37=2,LXtables!FV45,IF(Assms!$F$37=3,LXtables!GI45,IF(Assms!$F$37=4,LXtables!GV45,IF(Assms!$F$37=5,LXtables!HI45,LXtables!HV45)))))</f>
        <v>0.03</v>
      </c>
      <c r="BB45" s="62">
        <f>IF(Assms!$F$37=1,LXtables!FJ45,IF(Assms!$F$37=2,LXtables!FW45,IF(Assms!$F$37=3,LXtables!GJ45,IF(Assms!$F$37=4,LXtables!GW45,IF(Assms!$F$37=5,LXtables!HJ45,LXtables!HW45)))))</f>
        <v>0.03</v>
      </c>
      <c r="BC45" s="62">
        <f>IF(Assms!$F$37=1,LXtables!FK45,IF(Assms!$F$37=2,LXtables!FX45,IF(Assms!$F$37=3,LXtables!GK45,IF(Assms!$F$37=4,LXtables!GX45,IF(Assms!$F$37=5,LXtables!HK45,LXtables!HX45)))))</f>
        <v>0.03</v>
      </c>
      <c r="BD45" s="62">
        <f>IF(Assms!$F$37=1,LXtables!FL45,IF(Assms!$F$37=2,LXtables!FY45,IF(Assms!$F$37=3,LXtables!GL45,IF(Assms!$F$37=4,LXtables!GY45,IF(Assms!$F$37=5,LXtables!HL45,LXtables!HY45)))))</f>
        <v>0.03</v>
      </c>
      <c r="BE45" s="62">
        <f>IF(Assms!$F$37=1,LXtables!FM45,IF(Assms!$F$37=2,LXtables!FZ45,IF(Assms!$F$37=3,LXtables!GM45,IF(Assms!$F$37=4,LXtables!GZ45,IF(Assms!$F$37=5,LXtables!HM45,LXtables!HZ45)))))</f>
        <v>0.03</v>
      </c>
      <c r="BF45" s="62">
        <f>IF(Assms!$F$37=1,LXtables!FN45,IF(Assms!$F$37=2,LXtables!GA45,IF(Assms!$F$37=3,LXtables!GN45,IF(Assms!$F$37=4,LXtables!HA45,IF(Assms!$F$37=5,LXtables!HN45,LXtables!IA45)))))</f>
        <v>0.04</v>
      </c>
      <c r="BG45" s="62">
        <f>IF(Assms!$F$37=1,LXtables!FO45,IF(Assms!$F$37=2,LXtables!GB45,IF(Assms!$F$37=3,LXtables!GO45,IF(Assms!$F$37=4,LXtables!HB45,IF(Assms!$F$37=5,LXtables!HO45,LXtables!IB45)))))</f>
        <v>0.04</v>
      </c>
      <c r="BH45">
        <v>9</v>
      </c>
      <c r="BI45" s="62">
        <f>IF(Assms!$F$37=1,LXtables!IE45,IF(Assms!$F$37=2,LXtables!IR45,IF(Assms!$F$37=3,LXtables!JE45,IF(Assms!$F$37=4,LXtables!JR45,IF(Assms!$F$37=5,LXtables!KE45,LXtables!KR45)))))</f>
        <v>0.06</v>
      </c>
      <c r="BJ45" s="62">
        <f>IF(Assms!$F$37=1,LXtables!IF45,IF(Assms!$F$37=2,LXtables!IS45,IF(Assms!$F$37=3,LXtables!JF45,IF(Assms!$F$37=4,LXtables!JS45,IF(Assms!$F$37=5,LXtables!KF45,LXtables!KS45)))))</f>
        <v>0.05</v>
      </c>
      <c r="BK45" s="62">
        <f>IF(Assms!$F$37=1,LXtables!IG45,IF(Assms!$F$37=2,LXtables!IT45,IF(Assms!$F$37=3,LXtables!JG45,IF(Assms!$F$37=4,LXtables!JT45,IF(Assms!$F$37=5,LXtables!KG45,LXtables!KT45)))))</f>
        <v>0.04</v>
      </c>
      <c r="BL45" s="62">
        <f>IF(Assms!$F$37=1,LXtables!IH45,IF(Assms!$F$37=2,LXtables!IU45,IF(Assms!$F$37=3,LXtables!JH45,IF(Assms!$F$37=4,LXtables!JU45,IF(Assms!$F$37=5,LXtables!KH45,LXtables!KU45)))))</f>
        <v>0.04</v>
      </c>
      <c r="BM45" s="62">
        <f>IF(Assms!$F$37=1,LXtables!II45,IF(Assms!$F$37=2,LXtables!IV45,IF(Assms!$F$37=3,LXtables!JI45,IF(Assms!$F$37=4,LXtables!JV45,IF(Assms!$F$37=5,LXtables!KI45,LXtables!KV45)))))</f>
        <v>0.04</v>
      </c>
      <c r="BN45" s="62">
        <f>IF(Assms!$F$37=1,LXtables!IJ45,IF(Assms!$F$37=2,LXtables!IW45,IF(Assms!$F$37=3,LXtables!JJ45,IF(Assms!$F$37=4,LXtables!JW45,IF(Assms!$F$37=5,LXtables!KJ45,LXtables!KW45)))))</f>
        <v>0.04</v>
      </c>
      <c r="BO45" s="62">
        <f>IF(Assms!$F$37=1,LXtables!IK45,IF(Assms!$F$37=2,LXtables!IX45,IF(Assms!$F$37=3,LXtables!JK45,IF(Assms!$F$37=4,LXtables!JX45,IF(Assms!$F$37=5,LXtables!KK45,LXtables!KX45)))))</f>
        <v>0.04</v>
      </c>
      <c r="BP45" s="62">
        <f>IF(Assms!$F$37=1,LXtables!IL45,IF(Assms!$F$37=2,LXtables!IY45,IF(Assms!$F$37=3,LXtables!JL45,IF(Assms!$F$37=4,LXtables!JY45,IF(Assms!$F$37=5,LXtables!KL45,LXtables!KY45)))))</f>
        <v>0.04</v>
      </c>
      <c r="BQ45" s="62">
        <f>IF(Assms!$F$37=1,LXtables!IM45,IF(Assms!$F$37=2,LXtables!IZ45,IF(Assms!$F$37=3,LXtables!JM45,IF(Assms!$F$37=4,LXtables!JZ45,IF(Assms!$F$37=5,LXtables!KM45,LXtables!KZ45)))))</f>
        <v>0.04</v>
      </c>
      <c r="BR45" s="62">
        <f>IF(Assms!$F$37=1,LXtables!IN45,IF(Assms!$F$37=2,LXtables!JA45,IF(Assms!$F$37=3,LXtables!JN45,IF(Assms!$F$37=4,LXtables!KA45,IF(Assms!$F$37=5,LXtables!KN45,LXtables!LA45)))))</f>
        <v>0.04</v>
      </c>
      <c r="BS45" s="62">
        <f>IF(Assms!$F$37=1,LXtables!IO45,IF(Assms!$F$37=2,LXtables!JB45,IF(Assms!$F$37=3,LXtables!JO45,IF(Assms!$F$37=4,LXtables!KB45,IF(Assms!$F$37=5,LXtables!KO45,LXtables!LB45)))))</f>
        <v>0.04</v>
      </c>
      <c r="BT45" s="62">
        <f>IF(Assms!$F$37=1,LXtables!IP45,IF(Assms!$F$37=2,LXtables!JC45,IF(Assms!$F$37=3,LXtables!JP45,IF(Assms!$F$37=4,LXtables!KC45,IF(Assms!$F$37=5,LXtables!KP45,LXtables!LC45)))))</f>
        <v>0.05</v>
      </c>
    </row>
    <row r="46" spans="1:72">
      <c r="H46" s="201">
        <v>10</v>
      </c>
      <c r="I46" s="62">
        <f>IF(Assms!$C$36=1,V46,IF(Assms!$C$36=2,AI46,IF(Assms!$C$36=3,AV46,BI46)))</f>
        <v>0.03</v>
      </c>
      <c r="J46" s="62">
        <f>IF(Assms!$C$36=1,W46,IF(Assms!$C$36=2,AJ46,IF(Assms!$C$36=3,AW46,BJ46)))</f>
        <v>0.03</v>
      </c>
      <c r="K46" s="62">
        <f>IF(Assms!$C$36=1,X46,IF(Assms!$C$36=2,AK46,IF(Assms!$C$36=3,AX46,BK46)))</f>
        <v>0.03</v>
      </c>
      <c r="L46" s="62">
        <f>IF(Assms!$C$36=1,Y46,IF(Assms!$C$36=2,AL46,IF(Assms!$C$36=3,AY46,BL46)))</f>
        <v>0.02</v>
      </c>
      <c r="M46" s="62">
        <f>IF(Assms!$C$36=1,Z46,IF(Assms!$C$36=2,AM46,IF(Assms!$C$36=3,AZ46,BM46)))</f>
        <v>0.02</v>
      </c>
      <c r="N46" s="62">
        <f>IF(Assms!$C$36=1,AA46,IF(Assms!$C$36=2,AN46,IF(Assms!$C$36=3,BA46,BN46)))</f>
        <v>0.02</v>
      </c>
      <c r="O46" s="62">
        <f>IF(Assms!$C$36=1,AB46,IF(Assms!$C$36=2,AO46,IF(Assms!$C$36=3,BB46,BO46)))</f>
        <v>0.02</v>
      </c>
      <c r="P46" s="62">
        <f>IF(Assms!$C$36=1,AC46,IF(Assms!$C$36=2,AP46,IF(Assms!$C$36=3,BC46,BP46)))</f>
        <v>0.03</v>
      </c>
      <c r="Q46" s="62">
        <f>IF(Assms!$C$36=1,AD46,IF(Assms!$C$36=2,AQ46,IF(Assms!$C$36=3,BD46,BQ46)))</f>
        <v>0.03</v>
      </c>
      <c r="R46" s="62">
        <f>IF(Assms!$C$36=1,AE46,IF(Assms!$C$36=2,AR46,IF(Assms!$C$36=3,BE46,BR46)))</f>
        <v>0.02</v>
      </c>
      <c r="S46" s="62">
        <f>IF(Assms!$C$36=1,AF46,IF(Assms!$C$36=2,AS46,IF(Assms!$C$36=3,BF46,BS46)))</f>
        <v>0.03</v>
      </c>
      <c r="T46" s="62">
        <f>IF(Assms!$C$36=1,AG46,IF(Assms!$C$36=2,AT46,IF(Assms!$C$36=3,BG46,BT46)))</f>
        <v>0.03</v>
      </c>
      <c r="U46" s="201">
        <v>10</v>
      </c>
      <c r="V46" s="62">
        <f>IF(Assms!$F$37=1,LXtables!B46,IF(Assms!$F$37=2,LXtables!O46,IF(Assms!$F$37=3,LXtables!AB46,IF(Assms!$F$37=4,LXtables!AO46,IF(Assms!$F$37=5,LXtables!BB46,LXtables!BO46)))))</f>
        <v>0.03</v>
      </c>
      <c r="W46" s="62">
        <f>IF(Assms!$F$37=1,LXtables!C46,IF(Assms!$F$37=2,LXtables!P46,IF(Assms!$F$37=3,LXtables!AC46,IF(Assms!$F$37=4,LXtables!AP46,IF(Assms!$F$37=5,LXtables!BC46,LXtables!BP46)))))</f>
        <v>0.03</v>
      </c>
      <c r="X46" s="62">
        <f>IF(Assms!$F$37=1,LXtables!D46,IF(Assms!$F$37=2,LXtables!Q46,IF(Assms!$F$37=3,LXtables!AD46,IF(Assms!$F$37=4,LXtables!AQ46,IF(Assms!$F$37=5,LXtables!BD46,LXtables!BQ46)))))</f>
        <v>0.03</v>
      </c>
      <c r="Y46" s="62">
        <f>IF(Assms!$F$37=1,LXtables!E46,IF(Assms!$F$37=2,LXtables!R46,IF(Assms!$F$37=3,LXtables!AE46,IF(Assms!$F$37=4,LXtables!AR46,IF(Assms!$F$37=5,LXtables!BE46,LXtables!BR46)))))</f>
        <v>0.02</v>
      </c>
      <c r="Z46" s="62">
        <f>IF(Assms!$F$37=1,LXtables!F46,IF(Assms!$F$37=2,LXtables!S46,IF(Assms!$F$37=3,LXtables!AF46,IF(Assms!$F$37=4,LXtables!AS46,IF(Assms!$F$37=5,LXtables!BF46,LXtables!BS46)))))</f>
        <v>0.02</v>
      </c>
      <c r="AA46" s="62">
        <f>IF(Assms!$F$37=1,LXtables!G46,IF(Assms!$F$37=2,LXtables!T46,IF(Assms!$F$37=3,LXtables!AG46,IF(Assms!$F$37=4,LXtables!AT46,IF(Assms!$F$37=5,LXtables!BG46,LXtables!BT46)))))</f>
        <v>0.02</v>
      </c>
      <c r="AB46" s="62">
        <f>IF(Assms!$F$37=1,LXtables!H46,IF(Assms!$F$37=2,LXtables!U46,IF(Assms!$F$37=3,LXtables!AH46,IF(Assms!$F$37=4,LXtables!AU46,IF(Assms!$F$37=5,LXtables!BH46,LXtables!BU46)))))</f>
        <v>0.02</v>
      </c>
      <c r="AC46" s="62">
        <f>IF(Assms!$F$37=1,LXtables!I46,IF(Assms!$F$37=2,LXtables!V46,IF(Assms!$F$37=3,LXtables!AI46,IF(Assms!$F$37=4,LXtables!AV46,IF(Assms!$F$37=5,LXtables!BI46,LXtables!BV46)))))</f>
        <v>0.03</v>
      </c>
      <c r="AD46" s="62">
        <f>IF(Assms!$F$37=1,LXtables!J46,IF(Assms!$F$37=2,LXtables!W46,IF(Assms!$F$37=3,LXtables!AJ46,IF(Assms!$F$37=4,LXtables!AW46,IF(Assms!$F$37=5,LXtables!BJ46,LXtables!BW46)))))</f>
        <v>0.03</v>
      </c>
      <c r="AE46" s="62">
        <f>IF(Assms!$F$37=1,LXtables!K46,IF(Assms!$F$37=2,LXtables!X46,IF(Assms!$F$37=3,LXtables!AK46,IF(Assms!$F$37=4,LXtables!AX46,IF(Assms!$F$37=5,LXtables!BK46,LXtables!BX46)))))</f>
        <v>0.02</v>
      </c>
      <c r="AF46" s="62">
        <f>IF(Assms!$F$37=1,LXtables!L46,IF(Assms!$F$37=2,LXtables!Y46,IF(Assms!$F$37=3,LXtables!AL46,IF(Assms!$F$37=4,LXtables!AY46,IF(Assms!$F$37=5,LXtables!BL46,LXtables!BY46)))))</f>
        <v>0.03</v>
      </c>
      <c r="AG46" s="62">
        <f>IF(Assms!$F$37=1,LXtables!M46,IF(Assms!$F$37=2,LXtables!Z46,IF(Assms!$F$37=3,LXtables!AM46,IF(Assms!$F$37=4,LXtables!AZ46,IF(Assms!$F$37=5,LXtables!BM46,LXtables!BZ46)))))</f>
        <v>0.03</v>
      </c>
      <c r="AH46">
        <v>10</v>
      </c>
      <c r="AI46" s="62">
        <f>IF(Assms!$F$37=1,LXtables!CC46,IF(Assms!$F$37=2,LXtables!CP46,IF(Assms!$F$37=3,LXtables!DC46,IF(Assms!$F$37=4,LXtables!DP46,IF(Assms!$F$37=5,LXtables!EC46,LXtables!EP46)))))</f>
        <v>0.04</v>
      </c>
      <c r="AJ46" s="62">
        <f>IF(Assms!$F$37=1,LXtables!CD46,IF(Assms!$F$37=2,LXtables!CQ46,IF(Assms!$F$37=3,LXtables!DD46,IF(Assms!$F$37=4,LXtables!DQ46,IF(Assms!$F$37=5,LXtables!ED46,LXtables!EQ46)))))</f>
        <v>0.04</v>
      </c>
      <c r="AK46" s="62">
        <f>IF(Assms!$F$37=1,LXtables!CE46,IF(Assms!$F$37=2,LXtables!CR46,IF(Assms!$F$37=3,LXtables!DE46,IF(Assms!$F$37=4,LXtables!DR46,IF(Assms!$F$37=5,LXtables!EE46,LXtables!ER46)))))</f>
        <v>0.03</v>
      </c>
      <c r="AL46" s="62">
        <f>IF(Assms!$F$37=1,LXtables!CF46,IF(Assms!$F$37=2,LXtables!CS46,IF(Assms!$F$37=3,LXtables!DF46,IF(Assms!$F$37=4,LXtables!DS46,IF(Assms!$F$37=5,LXtables!EF46,LXtables!ES46)))))</f>
        <v>0.03</v>
      </c>
      <c r="AM46" s="62">
        <f>IF(Assms!$F$37=1,LXtables!CG46,IF(Assms!$F$37=2,LXtables!CT46,IF(Assms!$F$37=3,LXtables!DG46,IF(Assms!$F$37=4,LXtables!DT46,IF(Assms!$F$37=5,LXtables!EG46,LXtables!ET46)))))</f>
        <v>0.02</v>
      </c>
      <c r="AN46" s="62">
        <f>IF(Assms!$F$37=1,LXtables!CH46,IF(Assms!$F$37=2,LXtables!CU46,IF(Assms!$F$37=3,LXtables!DH46,IF(Assms!$F$37=4,LXtables!DU46,IF(Assms!$F$37=5,LXtables!EH46,LXtables!EU46)))))</f>
        <v>0.02</v>
      </c>
      <c r="AO46" s="62">
        <f>IF(Assms!$F$37=1,LXtables!CI46,IF(Assms!$F$37=2,LXtables!CV46,IF(Assms!$F$37=3,LXtables!DI46,IF(Assms!$F$37=4,LXtables!DV46,IF(Assms!$F$37=5,LXtables!EI46,LXtables!EV46)))))</f>
        <v>0.03</v>
      </c>
      <c r="AP46" s="62">
        <f>IF(Assms!$F$37=1,LXtables!CJ46,IF(Assms!$F$37=2,LXtables!CW46,IF(Assms!$F$37=3,LXtables!DJ46,IF(Assms!$F$37=4,LXtables!DW46,IF(Assms!$F$37=5,LXtables!EJ46,LXtables!EW46)))))</f>
        <v>0.04</v>
      </c>
      <c r="AQ46" s="62">
        <f>IF(Assms!$F$37=1,LXtables!CK46,IF(Assms!$F$37=2,LXtables!CX46,IF(Assms!$F$37=3,LXtables!DK46,IF(Assms!$F$37=4,LXtables!DX46,IF(Assms!$F$37=5,LXtables!EK46,LXtables!EX46)))))</f>
        <v>0.04</v>
      </c>
      <c r="AR46" s="62">
        <f>IF(Assms!$F$37=1,LXtables!CL46,IF(Assms!$F$37=2,LXtables!CY46,IF(Assms!$F$37=3,LXtables!DL46,IF(Assms!$F$37=4,LXtables!DY46,IF(Assms!$F$37=5,LXtables!EL46,LXtables!EY46)))))</f>
        <v>0.03</v>
      </c>
      <c r="AS46" s="62">
        <f>IF(Assms!$F$37=1,LXtables!CM46,IF(Assms!$F$37=2,LXtables!CZ46,IF(Assms!$F$37=3,LXtables!DM46,IF(Assms!$F$37=4,LXtables!DZ46,IF(Assms!$F$37=5,LXtables!EM46,LXtables!EZ46)))))</f>
        <v>0.03</v>
      </c>
      <c r="AT46" s="62">
        <f>IF(Assms!$F$37=1,LXtables!CN46,IF(Assms!$F$37=2,LXtables!DA46,IF(Assms!$F$37=3,LXtables!DN46,IF(Assms!$F$37=4,LXtables!EA46,IF(Assms!$F$37=5,LXtables!EN46,LXtables!FA46)))))</f>
        <v>0.04</v>
      </c>
      <c r="AU46">
        <v>10</v>
      </c>
      <c r="AV46" s="62">
        <f>IF(Assms!$F$37=1,LXtables!FD46,IF(Assms!$F$37=2,LXtables!FQ46,IF(Assms!$F$37=3,LXtables!GD46,IF(Assms!$F$37=4,LXtables!GQ46,IF(Assms!$F$37=5,LXtables!HD46,LXtables!HQ46)))))</f>
        <v>0.04</v>
      </c>
      <c r="AW46" s="62">
        <f>IF(Assms!$F$37=1,LXtables!FE46,IF(Assms!$F$37=2,LXtables!FR46,IF(Assms!$F$37=3,LXtables!GE46,IF(Assms!$F$37=4,LXtables!GR46,IF(Assms!$F$37=5,LXtables!HE46,LXtables!HR46)))))</f>
        <v>0.04</v>
      </c>
      <c r="AX46" s="62">
        <f>IF(Assms!$F$37=1,LXtables!FF46,IF(Assms!$F$37=2,LXtables!FS46,IF(Assms!$F$37=3,LXtables!GF46,IF(Assms!$F$37=4,LXtables!GS46,IF(Assms!$F$37=5,LXtables!HF46,LXtables!HS46)))))</f>
        <v>0.03</v>
      </c>
      <c r="AY46" s="62">
        <f>IF(Assms!$F$37=1,LXtables!FG46,IF(Assms!$F$37=2,LXtables!FT46,IF(Assms!$F$37=3,LXtables!GG46,IF(Assms!$F$37=4,LXtables!GT46,IF(Assms!$F$37=5,LXtables!HG46,LXtables!HT46)))))</f>
        <v>0.03</v>
      </c>
      <c r="AZ46" s="62">
        <f>IF(Assms!$F$37=1,LXtables!FH46,IF(Assms!$F$37=2,LXtables!FU46,IF(Assms!$F$37=3,LXtables!GH46,IF(Assms!$F$37=4,LXtables!GU46,IF(Assms!$F$37=5,LXtables!HH46,LXtables!HU46)))))</f>
        <v>0.03</v>
      </c>
      <c r="BA46" s="62">
        <f>IF(Assms!$F$37=1,LXtables!FI46,IF(Assms!$F$37=2,LXtables!FV46,IF(Assms!$F$37=3,LXtables!GI46,IF(Assms!$F$37=4,LXtables!GV46,IF(Assms!$F$37=5,LXtables!HI46,LXtables!HV46)))))</f>
        <v>0.03</v>
      </c>
      <c r="BB46" s="62">
        <f>IF(Assms!$F$37=1,LXtables!FJ46,IF(Assms!$F$37=2,LXtables!FW46,IF(Assms!$F$37=3,LXtables!GJ46,IF(Assms!$F$37=4,LXtables!GW46,IF(Assms!$F$37=5,LXtables!HJ46,LXtables!HW46)))))</f>
        <v>0.03</v>
      </c>
      <c r="BC46" s="62">
        <f>IF(Assms!$F$37=1,LXtables!FK46,IF(Assms!$F$37=2,LXtables!FX46,IF(Assms!$F$37=3,LXtables!GK46,IF(Assms!$F$37=4,LXtables!GX46,IF(Assms!$F$37=5,LXtables!HK46,LXtables!HX46)))))</f>
        <v>0.04</v>
      </c>
      <c r="BD46" s="62">
        <f>IF(Assms!$F$37=1,LXtables!FL46,IF(Assms!$F$37=2,LXtables!FY46,IF(Assms!$F$37=3,LXtables!GL46,IF(Assms!$F$37=4,LXtables!GY46,IF(Assms!$F$37=5,LXtables!HL46,LXtables!HY46)))))</f>
        <v>0.04</v>
      </c>
      <c r="BE46" s="62">
        <f>IF(Assms!$F$37=1,LXtables!FM46,IF(Assms!$F$37=2,LXtables!FZ46,IF(Assms!$F$37=3,LXtables!GM46,IF(Assms!$F$37=4,LXtables!GZ46,IF(Assms!$F$37=5,LXtables!HM46,LXtables!HZ46)))))</f>
        <v>0.03</v>
      </c>
      <c r="BF46" s="62">
        <f>IF(Assms!$F$37=1,LXtables!FN46,IF(Assms!$F$37=2,LXtables!GA46,IF(Assms!$F$37=3,LXtables!GN46,IF(Assms!$F$37=4,LXtables!HA46,IF(Assms!$F$37=5,LXtables!HN46,LXtables!IA46)))))</f>
        <v>0.03</v>
      </c>
      <c r="BG46" s="62">
        <f>IF(Assms!$F$37=1,LXtables!FO46,IF(Assms!$F$37=2,LXtables!GB46,IF(Assms!$F$37=3,LXtables!GO46,IF(Assms!$F$37=4,LXtables!HB46,IF(Assms!$F$37=5,LXtables!HO46,LXtables!IB46)))))</f>
        <v>0.04</v>
      </c>
      <c r="BH46">
        <v>10</v>
      </c>
      <c r="BI46" s="62">
        <f>IF(Assms!$F$37=1,LXtables!IE46,IF(Assms!$F$37=2,LXtables!IR46,IF(Assms!$F$37=3,LXtables!JE46,IF(Assms!$F$37=4,LXtables!JR46,IF(Assms!$F$37=5,LXtables!KE46,LXtables!KR46)))))</f>
        <v>0.05</v>
      </c>
      <c r="BJ46" s="62">
        <f>IF(Assms!$F$37=1,LXtables!IF46,IF(Assms!$F$37=2,LXtables!IS46,IF(Assms!$F$37=3,LXtables!JF46,IF(Assms!$F$37=4,LXtables!JS46,IF(Assms!$F$37=5,LXtables!KF46,LXtables!KS46)))))</f>
        <v>0.05</v>
      </c>
      <c r="BK46" s="62">
        <f>IF(Assms!$F$37=1,LXtables!IG46,IF(Assms!$F$37=2,LXtables!IT46,IF(Assms!$F$37=3,LXtables!JG46,IF(Assms!$F$37=4,LXtables!JT46,IF(Assms!$F$37=5,LXtables!KG46,LXtables!KT46)))))</f>
        <v>0.04</v>
      </c>
      <c r="BL46" s="62">
        <f>IF(Assms!$F$37=1,LXtables!IH46,IF(Assms!$F$37=2,LXtables!IU46,IF(Assms!$F$37=3,LXtables!JH46,IF(Assms!$F$37=4,LXtables!JU46,IF(Assms!$F$37=5,LXtables!KH46,LXtables!KU46)))))</f>
        <v>0.03</v>
      </c>
      <c r="BM46" s="62">
        <f>IF(Assms!$F$37=1,LXtables!II46,IF(Assms!$F$37=2,LXtables!IV46,IF(Assms!$F$37=3,LXtables!JI46,IF(Assms!$F$37=4,LXtables!JV46,IF(Assms!$F$37=5,LXtables!KI46,LXtables!KV46)))))</f>
        <v>0.03</v>
      </c>
      <c r="BN46" s="62">
        <f>IF(Assms!$F$37=1,LXtables!IJ46,IF(Assms!$F$37=2,LXtables!IW46,IF(Assms!$F$37=3,LXtables!JJ46,IF(Assms!$F$37=4,LXtables!JW46,IF(Assms!$F$37=5,LXtables!KJ46,LXtables!KW46)))))</f>
        <v>0.03</v>
      </c>
      <c r="BO46" s="62">
        <f>IF(Assms!$F$37=1,LXtables!IK46,IF(Assms!$F$37=2,LXtables!IX46,IF(Assms!$F$37=3,LXtables!JK46,IF(Assms!$F$37=4,LXtables!JX46,IF(Assms!$F$37=5,LXtables!KK46,LXtables!KX46)))))</f>
        <v>0.03</v>
      </c>
      <c r="BP46" s="62">
        <f>IF(Assms!$F$37=1,LXtables!IL46,IF(Assms!$F$37=2,LXtables!IY46,IF(Assms!$F$37=3,LXtables!JL46,IF(Assms!$F$37=4,LXtables!JY46,IF(Assms!$F$37=5,LXtables!KL46,LXtables!KY46)))))</f>
        <v>0.05</v>
      </c>
      <c r="BQ46" s="62">
        <f>IF(Assms!$F$37=1,LXtables!IM46,IF(Assms!$F$37=2,LXtables!IZ46,IF(Assms!$F$37=3,LXtables!JM46,IF(Assms!$F$37=4,LXtables!JZ46,IF(Assms!$F$37=5,LXtables!KM46,LXtables!KZ46)))))</f>
        <v>0.05</v>
      </c>
      <c r="BR46" s="62">
        <f>IF(Assms!$F$37=1,LXtables!IN46,IF(Assms!$F$37=2,LXtables!JA46,IF(Assms!$F$37=3,LXtables!JN46,IF(Assms!$F$37=4,LXtables!KA46,IF(Assms!$F$37=5,LXtables!KN46,LXtables!LA46)))))</f>
        <v>0.04</v>
      </c>
      <c r="BS46" s="62">
        <f>IF(Assms!$F$37=1,LXtables!IO46,IF(Assms!$F$37=2,LXtables!JB46,IF(Assms!$F$37=3,LXtables!JO46,IF(Assms!$F$37=4,LXtables!KB46,IF(Assms!$F$37=5,LXtables!KO46,LXtables!LB46)))))</f>
        <v>0.04</v>
      </c>
      <c r="BT46" s="62">
        <f>IF(Assms!$F$37=1,LXtables!IP46,IF(Assms!$F$37=2,LXtables!JC46,IF(Assms!$F$37=3,LXtables!JP46,IF(Assms!$F$37=4,LXtables!KC46,IF(Assms!$F$37=5,LXtables!KP46,LXtables!LC46)))))</f>
        <v>0.05</v>
      </c>
    </row>
    <row r="47" spans="1:72">
      <c r="H47" s="201">
        <v>11</v>
      </c>
      <c r="I47" s="62">
        <f>IF(Assms!$C$36=1,V47,IF(Assms!$C$36=2,AI47,IF(Assms!$C$36=3,AV47,BI47)))</f>
        <v>0.03</v>
      </c>
      <c r="J47" s="62">
        <f>IF(Assms!$C$36=1,W47,IF(Assms!$C$36=2,AJ47,IF(Assms!$C$36=3,AW47,BJ47)))</f>
        <v>0.03</v>
      </c>
      <c r="K47" s="62">
        <f>IF(Assms!$C$36=1,X47,IF(Assms!$C$36=2,AK47,IF(Assms!$C$36=3,AX47,BK47)))</f>
        <v>0.02</v>
      </c>
      <c r="L47" s="62">
        <f>IF(Assms!$C$36=1,Y47,IF(Assms!$C$36=2,AL47,IF(Assms!$C$36=3,AY47,BL47)))</f>
        <v>0.02</v>
      </c>
      <c r="M47" s="62">
        <f>IF(Assms!$C$36=1,Z47,IF(Assms!$C$36=2,AM47,IF(Assms!$C$36=3,AZ47,BM47)))</f>
        <v>0.02</v>
      </c>
      <c r="N47" s="62">
        <f>IF(Assms!$C$36=1,AA47,IF(Assms!$C$36=2,AN47,IF(Assms!$C$36=3,BA47,BN47)))</f>
        <v>0.02</v>
      </c>
      <c r="O47" s="62">
        <f>IF(Assms!$C$36=1,AB47,IF(Assms!$C$36=2,AO47,IF(Assms!$C$36=3,BB47,BO47)))</f>
        <v>0.02</v>
      </c>
      <c r="P47" s="62">
        <f>IF(Assms!$C$36=1,AC47,IF(Assms!$C$36=2,AP47,IF(Assms!$C$36=3,BC47,BP47)))</f>
        <v>0.02</v>
      </c>
      <c r="Q47" s="62">
        <f>IF(Assms!$C$36=1,AD47,IF(Assms!$C$36=2,AQ47,IF(Assms!$C$36=3,BD47,BQ47)))</f>
        <v>0.02</v>
      </c>
      <c r="R47" s="62">
        <f>IF(Assms!$C$36=1,AE47,IF(Assms!$C$36=2,AR47,IF(Assms!$C$36=3,BE47,BR47)))</f>
        <v>0.02</v>
      </c>
      <c r="S47" s="62">
        <f>IF(Assms!$C$36=1,AF47,IF(Assms!$C$36=2,AS47,IF(Assms!$C$36=3,BF47,BS47)))</f>
        <v>0.02</v>
      </c>
      <c r="T47" s="62">
        <f>IF(Assms!$C$36=1,AG47,IF(Assms!$C$36=2,AT47,IF(Assms!$C$36=3,BG47,BT47)))</f>
        <v>0.03</v>
      </c>
      <c r="U47" s="201">
        <v>11</v>
      </c>
      <c r="V47" s="62">
        <f>IF(Assms!$F$37=1,LXtables!B47,IF(Assms!$F$37=2,LXtables!O47,IF(Assms!$F$37=3,LXtables!AB47,IF(Assms!$F$37=4,LXtables!AO47,IF(Assms!$F$37=5,LXtables!BB47,LXtables!BO47)))))</f>
        <v>0.03</v>
      </c>
      <c r="W47" s="62">
        <f>IF(Assms!$F$37=1,LXtables!C47,IF(Assms!$F$37=2,LXtables!P47,IF(Assms!$F$37=3,LXtables!AC47,IF(Assms!$F$37=4,LXtables!AP47,IF(Assms!$F$37=5,LXtables!BC47,LXtables!BP47)))))</f>
        <v>0.03</v>
      </c>
      <c r="X47" s="62">
        <f>IF(Assms!$F$37=1,LXtables!D47,IF(Assms!$F$37=2,LXtables!Q47,IF(Assms!$F$37=3,LXtables!AD47,IF(Assms!$F$37=4,LXtables!AQ47,IF(Assms!$F$37=5,LXtables!BD47,LXtables!BQ47)))))</f>
        <v>0.02</v>
      </c>
      <c r="Y47" s="62">
        <f>IF(Assms!$F$37=1,LXtables!E47,IF(Assms!$F$37=2,LXtables!R47,IF(Assms!$F$37=3,LXtables!AE47,IF(Assms!$F$37=4,LXtables!AR47,IF(Assms!$F$37=5,LXtables!BE47,LXtables!BR47)))))</f>
        <v>0.02</v>
      </c>
      <c r="Z47" s="62">
        <f>IF(Assms!$F$37=1,LXtables!F47,IF(Assms!$F$37=2,LXtables!S47,IF(Assms!$F$37=3,LXtables!AF47,IF(Assms!$F$37=4,LXtables!AS47,IF(Assms!$F$37=5,LXtables!BF47,LXtables!BS47)))))</f>
        <v>0.02</v>
      </c>
      <c r="AA47" s="62">
        <f>IF(Assms!$F$37=1,LXtables!G47,IF(Assms!$F$37=2,LXtables!T47,IF(Assms!$F$37=3,LXtables!AG47,IF(Assms!$F$37=4,LXtables!AT47,IF(Assms!$F$37=5,LXtables!BG47,LXtables!BT47)))))</f>
        <v>0.02</v>
      </c>
      <c r="AB47" s="62">
        <f>IF(Assms!$F$37=1,LXtables!H47,IF(Assms!$F$37=2,LXtables!U47,IF(Assms!$F$37=3,LXtables!AH47,IF(Assms!$F$37=4,LXtables!AU47,IF(Assms!$F$37=5,LXtables!BH47,LXtables!BU47)))))</f>
        <v>0.02</v>
      </c>
      <c r="AC47" s="62">
        <f>IF(Assms!$F$37=1,LXtables!I47,IF(Assms!$F$37=2,LXtables!V47,IF(Assms!$F$37=3,LXtables!AI47,IF(Assms!$F$37=4,LXtables!AV47,IF(Assms!$F$37=5,LXtables!BI47,LXtables!BV47)))))</f>
        <v>0.02</v>
      </c>
      <c r="AD47" s="62">
        <f>IF(Assms!$F$37=1,LXtables!J47,IF(Assms!$F$37=2,LXtables!W47,IF(Assms!$F$37=3,LXtables!AJ47,IF(Assms!$F$37=4,LXtables!AW47,IF(Assms!$F$37=5,LXtables!BJ47,LXtables!BW47)))))</f>
        <v>0.02</v>
      </c>
      <c r="AE47" s="62">
        <f>IF(Assms!$F$37=1,LXtables!K47,IF(Assms!$F$37=2,LXtables!X47,IF(Assms!$F$37=3,LXtables!AK47,IF(Assms!$F$37=4,LXtables!AX47,IF(Assms!$F$37=5,LXtables!BK47,LXtables!BX47)))))</f>
        <v>0.02</v>
      </c>
      <c r="AF47" s="62">
        <f>IF(Assms!$F$37=1,LXtables!L47,IF(Assms!$F$37=2,LXtables!Y47,IF(Assms!$F$37=3,LXtables!AL47,IF(Assms!$F$37=4,LXtables!AY47,IF(Assms!$F$37=5,LXtables!BL47,LXtables!BY47)))))</f>
        <v>0.02</v>
      </c>
      <c r="AG47" s="62">
        <f>IF(Assms!$F$37=1,LXtables!M47,IF(Assms!$F$37=2,LXtables!Z47,IF(Assms!$F$37=3,LXtables!AM47,IF(Assms!$F$37=4,LXtables!AZ47,IF(Assms!$F$37=5,LXtables!BM47,LXtables!BZ47)))))</f>
        <v>0.03</v>
      </c>
      <c r="AH47">
        <v>11</v>
      </c>
      <c r="AI47" s="62">
        <f>IF(Assms!$F$37=1,LXtables!CC47,IF(Assms!$F$37=2,LXtables!CP47,IF(Assms!$F$37=3,LXtables!DC47,IF(Assms!$F$37=4,LXtables!DP47,IF(Assms!$F$37=5,LXtables!EC47,LXtables!EP47)))))</f>
        <v>0.03</v>
      </c>
      <c r="AJ47" s="62">
        <f>IF(Assms!$F$37=1,LXtables!CD47,IF(Assms!$F$37=2,LXtables!CQ47,IF(Assms!$F$37=3,LXtables!DD47,IF(Assms!$F$37=4,LXtables!DQ47,IF(Assms!$F$37=5,LXtables!ED47,LXtables!EQ47)))))</f>
        <v>0.03</v>
      </c>
      <c r="AK47" s="62">
        <f>IF(Assms!$F$37=1,LXtables!CE47,IF(Assms!$F$37=2,LXtables!CR47,IF(Assms!$F$37=3,LXtables!DE47,IF(Assms!$F$37=4,LXtables!DR47,IF(Assms!$F$37=5,LXtables!EE47,LXtables!ER47)))))</f>
        <v>0.03</v>
      </c>
      <c r="AL47" s="62">
        <f>IF(Assms!$F$37=1,LXtables!CF47,IF(Assms!$F$37=2,LXtables!CS47,IF(Assms!$F$37=3,LXtables!DF47,IF(Assms!$F$37=4,LXtables!DS47,IF(Assms!$F$37=5,LXtables!EF47,LXtables!ES47)))))</f>
        <v>0.02</v>
      </c>
      <c r="AM47" s="62">
        <f>IF(Assms!$F$37=1,LXtables!CG47,IF(Assms!$F$37=2,LXtables!CT47,IF(Assms!$F$37=3,LXtables!DG47,IF(Assms!$F$37=4,LXtables!DT47,IF(Assms!$F$37=5,LXtables!EG47,LXtables!ET47)))))</f>
        <v>0.02</v>
      </c>
      <c r="AN47" s="62">
        <f>IF(Assms!$F$37=1,LXtables!CH47,IF(Assms!$F$37=2,LXtables!CU47,IF(Assms!$F$37=3,LXtables!DH47,IF(Assms!$F$37=4,LXtables!DU47,IF(Assms!$F$37=5,LXtables!EH47,LXtables!EU47)))))</f>
        <v>0.02</v>
      </c>
      <c r="AO47" s="62">
        <f>IF(Assms!$F$37=1,LXtables!CI47,IF(Assms!$F$37=2,LXtables!CV47,IF(Assms!$F$37=3,LXtables!DI47,IF(Assms!$F$37=4,LXtables!DV47,IF(Assms!$F$37=5,LXtables!EI47,LXtables!EV47)))))</f>
        <v>0.02</v>
      </c>
      <c r="AP47" s="62">
        <f>IF(Assms!$F$37=1,LXtables!CJ47,IF(Assms!$F$37=2,LXtables!CW47,IF(Assms!$F$37=3,LXtables!DJ47,IF(Assms!$F$37=4,LXtables!DW47,IF(Assms!$F$37=5,LXtables!EJ47,LXtables!EW47)))))</f>
        <v>0.02</v>
      </c>
      <c r="AQ47" s="62">
        <f>IF(Assms!$F$37=1,LXtables!CK47,IF(Assms!$F$37=2,LXtables!CX47,IF(Assms!$F$37=3,LXtables!DK47,IF(Assms!$F$37=4,LXtables!DX47,IF(Assms!$F$37=5,LXtables!EK47,LXtables!EX47)))))</f>
        <v>0.02</v>
      </c>
      <c r="AR47" s="62">
        <f>IF(Assms!$F$37=1,LXtables!CL47,IF(Assms!$F$37=2,LXtables!CY47,IF(Assms!$F$37=3,LXtables!DL47,IF(Assms!$F$37=4,LXtables!DY47,IF(Assms!$F$37=5,LXtables!EL47,LXtables!EY47)))))</f>
        <v>0.02</v>
      </c>
      <c r="AS47" s="62">
        <f>IF(Assms!$F$37=1,LXtables!CM47,IF(Assms!$F$37=2,LXtables!CZ47,IF(Assms!$F$37=3,LXtables!DM47,IF(Assms!$F$37=4,LXtables!DZ47,IF(Assms!$F$37=5,LXtables!EM47,LXtables!EZ47)))))</f>
        <v>0.03</v>
      </c>
      <c r="AT47" s="62">
        <f>IF(Assms!$F$37=1,LXtables!CN47,IF(Assms!$F$37=2,LXtables!DA47,IF(Assms!$F$37=3,LXtables!DN47,IF(Assms!$F$37=4,LXtables!EA47,IF(Assms!$F$37=5,LXtables!EN47,LXtables!FA47)))))</f>
        <v>0.03</v>
      </c>
      <c r="AU47">
        <v>11</v>
      </c>
      <c r="AV47" s="62">
        <f>IF(Assms!$F$37=1,LXtables!FD47,IF(Assms!$F$37=2,LXtables!FQ47,IF(Assms!$F$37=3,LXtables!GD47,IF(Assms!$F$37=4,LXtables!GQ47,IF(Assms!$F$37=5,LXtables!HD47,LXtables!HQ47)))))</f>
        <v>0.04</v>
      </c>
      <c r="AW47" s="62">
        <f>IF(Assms!$F$37=1,LXtables!FE47,IF(Assms!$F$37=2,LXtables!FR47,IF(Assms!$F$37=3,LXtables!GE47,IF(Assms!$F$37=4,LXtables!GR47,IF(Assms!$F$37=5,LXtables!HE47,LXtables!HR47)))))</f>
        <v>0.04</v>
      </c>
      <c r="AX47" s="62">
        <f>IF(Assms!$F$37=1,LXtables!FF47,IF(Assms!$F$37=2,LXtables!FS47,IF(Assms!$F$37=3,LXtables!GF47,IF(Assms!$F$37=4,LXtables!GS47,IF(Assms!$F$37=5,LXtables!HF47,LXtables!HS47)))))</f>
        <v>0.03</v>
      </c>
      <c r="AY47" s="62">
        <f>IF(Assms!$F$37=1,LXtables!FG47,IF(Assms!$F$37=2,LXtables!FT47,IF(Assms!$F$37=3,LXtables!GG47,IF(Assms!$F$37=4,LXtables!GT47,IF(Assms!$F$37=5,LXtables!HG47,LXtables!HT47)))))</f>
        <v>0.03</v>
      </c>
      <c r="AZ47" s="62">
        <f>IF(Assms!$F$37=1,LXtables!FH47,IF(Assms!$F$37=2,LXtables!FU47,IF(Assms!$F$37=3,LXtables!GH47,IF(Assms!$F$37=4,LXtables!GU47,IF(Assms!$F$37=5,LXtables!HH47,LXtables!HU47)))))</f>
        <v>0.03</v>
      </c>
      <c r="BA47" s="62">
        <f>IF(Assms!$F$37=1,LXtables!FI47,IF(Assms!$F$37=2,LXtables!FV47,IF(Assms!$F$37=3,LXtables!GI47,IF(Assms!$F$37=4,LXtables!GV47,IF(Assms!$F$37=5,LXtables!HI47,LXtables!HV47)))))</f>
        <v>0.03</v>
      </c>
      <c r="BB47" s="62">
        <f>IF(Assms!$F$37=1,LXtables!FJ47,IF(Assms!$F$37=2,LXtables!FW47,IF(Assms!$F$37=3,LXtables!GJ47,IF(Assms!$F$37=4,LXtables!GW47,IF(Assms!$F$37=5,LXtables!HJ47,LXtables!HW47)))))</f>
        <v>0.03</v>
      </c>
      <c r="BC47" s="62">
        <f>IF(Assms!$F$37=1,LXtables!FK47,IF(Assms!$F$37=2,LXtables!FX47,IF(Assms!$F$37=3,LXtables!GK47,IF(Assms!$F$37=4,LXtables!GX47,IF(Assms!$F$37=5,LXtables!HK47,LXtables!HX47)))))</f>
        <v>0.03</v>
      </c>
      <c r="BD47" s="62">
        <f>IF(Assms!$F$37=1,LXtables!FL47,IF(Assms!$F$37=2,LXtables!FY47,IF(Assms!$F$37=3,LXtables!GL47,IF(Assms!$F$37=4,LXtables!GY47,IF(Assms!$F$37=5,LXtables!HL47,LXtables!HY47)))))</f>
        <v>0.03</v>
      </c>
      <c r="BE47" s="62">
        <f>IF(Assms!$F$37=1,LXtables!FM47,IF(Assms!$F$37=2,LXtables!FZ47,IF(Assms!$F$37=3,LXtables!GM47,IF(Assms!$F$37=4,LXtables!GZ47,IF(Assms!$F$37=5,LXtables!HM47,LXtables!HZ47)))))</f>
        <v>0.03</v>
      </c>
      <c r="BF47" s="62">
        <f>IF(Assms!$F$37=1,LXtables!FN47,IF(Assms!$F$37=2,LXtables!GA47,IF(Assms!$F$37=3,LXtables!GN47,IF(Assms!$F$37=4,LXtables!HA47,IF(Assms!$F$37=5,LXtables!HN47,LXtables!IA47)))))</f>
        <v>0.03</v>
      </c>
      <c r="BG47" s="62">
        <f>IF(Assms!$F$37=1,LXtables!FO47,IF(Assms!$F$37=2,LXtables!GB47,IF(Assms!$F$37=3,LXtables!GO47,IF(Assms!$F$37=4,LXtables!HB47,IF(Assms!$F$37=5,LXtables!HO47,LXtables!IB47)))))</f>
        <v>0.04</v>
      </c>
      <c r="BH47">
        <v>11</v>
      </c>
      <c r="BI47" s="62">
        <f>IF(Assms!$F$37=1,LXtables!IE47,IF(Assms!$F$37=2,LXtables!IR47,IF(Assms!$F$37=3,LXtables!JE47,IF(Assms!$F$37=4,LXtables!JR47,IF(Assms!$F$37=5,LXtables!KE47,LXtables!KR47)))))</f>
        <v>0.05</v>
      </c>
      <c r="BJ47" s="62">
        <f>IF(Assms!$F$37=1,LXtables!IF47,IF(Assms!$F$37=2,LXtables!IS47,IF(Assms!$F$37=3,LXtables!JF47,IF(Assms!$F$37=4,LXtables!JS47,IF(Assms!$F$37=5,LXtables!KF47,LXtables!KS47)))))</f>
        <v>0.04</v>
      </c>
      <c r="BK47" s="62">
        <f>IF(Assms!$F$37=1,LXtables!IG47,IF(Assms!$F$37=2,LXtables!IT47,IF(Assms!$F$37=3,LXtables!JG47,IF(Assms!$F$37=4,LXtables!JT47,IF(Assms!$F$37=5,LXtables!KG47,LXtables!KT47)))))</f>
        <v>0.04</v>
      </c>
      <c r="BL47" s="62">
        <f>IF(Assms!$F$37=1,LXtables!IH47,IF(Assms!$F$37=2,LXtables!IU47,IF(Assms!$F$37=3,LXtables!JH47,IF(Assms!$F$37=4,LXtables!JU47,IF(Assms!$F$37=5,LXtables!KH47,LXtables!KU47)))))</f>
        <v>0.03</v>
      </c>
      <c r="BM47" s="62">
        <f>IF(Assms!$F$37=1,LXtables!II47,IF(Assms!$F$37=2,LXtables!IV47,IF(Assms!$F$37=3,LXtables!JI47,IF(Assms!$F$37=4,LXtables!JV47,IF(Assms!$F$37=5,LXtables!KI47,LXtables!KV47)))))</f>
        <v>0.03</v>
      </c>
      <c r="BN47" s="62">
        <f>IF(Assms!$F$37=1,LXtables!IJ47,IF(Assms!$F$37=2,LXtables!IW47,IF(Assms!$F$37=3,LXtables!JJ47,IF(Assms!$F$37=4,LXtables!JW47,IF(Assms!$F$37=5,LXtables!KJ47,LXtables!KW47)))))</f>
        <v>0.03</v>
      </c>
      <c r="BO47" s="62">
        <f>IF(Assms!$F$37=1,LXtables!IK47,IF(Assms!$F$37=2,LXtables!IX47,IF(Assms!$F$37=3,LXtables!JK47,IF(Assms!$F$37=4,LXtables!JX47,IF(Assms!$F$37=5,LXtables!KK47,LXtables!KX47)))))</f>
        <v>0.03</v>
      </c>
      <c r="BP47" s="62">
        <f>IF(Assms!$F$37=1,LXtables!IL47,IF(Assms!$F$37=2,LXtables!IY47,IF(Assms!$F$37=3,LXtables!JL47,IF(Assms!$F$37=4,LXtables!JY47,IF(Assms!$F$37=5,LXtables!KL47,LXtables!KY47)))))</f>
        <v>0.03</v>
      </c>
      <c r="BQ47" s="62">
        <f>IF(Assms!$F$37=1,LXtables!IM47,IF(Assms!$F$37=2,LXtables!IZ47,IF(Assms!$F$37=3,LXtables!JM47,IF(Assms!$F$37=4,LXtables!JZ47,IF(Assms!$F$37=5,LXtables!KM47,LXtables!KZ47)))))</f>
        <v>0.03</v>
      </c>
      <c r="BR47" s="62">
        <f>IF(Assms!$F$37=1,LXtables!IN47,IF(Assms!$F$37=2,LXtables!JA47,IF(Assms!$F$37=3,LXtables!JN47,IF(Assms!$F$37=4,LXtables!KA47,IF(Assms!$F$37=5,LXtables!KN47,LXtables!LA47)))))</f>
        <v>0.03</v>
      </c>
      <c r="BS47" s="62">
        <f>IF(Assms!$F$37=1,LXtables!IO47,IF(Assms!$F$37=2,LXtables!JB47,IF(Assms!$F$37=3,LXtables!JO47,IF(Assms!$F$37=4,LXtables!KB47,IF(Assms!$F$37=5,LXtables!KO47,LXtables!LB47)))))</f>
        <v>0.04</v>
      </c>
      <c r="BT47" s="62">
        <f>IF(Assms!$F$37=1,LXtables!IP47,IF(Assms!$F$37=2,LXtables!JC47,IF(Assms!$F$37=3,LXtables!JP47,IF(Assms!$F$37=4,LXtables!KC47,IF(Assms!$F$37=5,LXtables!KP47,LXtables!LC47)))))</f>
        <v>0.04</v>
      </c>
    </row>
    <row r="48" spans="1:72">
      <c r="H48" s="201">
        <v>12</v>
      </c>
      <c r="I48" s="62">
        <f>IF(Assms!$C$36=1,V48,IF(Assms!$C$36=2,AI48,IF(Assms!$C$36=3,AV48,BI48)))</f>
        <v>0.03</v>
      </c>
      <c r="J48" s="62">
        <f>IF(Assms!$C$36=1,W48,IF(Assms!$C$36=2,AJ48,IF(Assms!$C$36=3,AW48,BJ48)))</f>
        <v>0.03</v>
      </c>
      <c r="K48" s="62">
        <f>IF(Assms!$C$36=1,X48,IF(Assms!$C$36=2,AK48,IF(Assms!$C$36=3,AX48,BK48)))</f>
        <v>0.02</v>
      </c>
      <c r="L48" s="62">
        <f>IF(Assms!$C$36=1,Y48,IF(Assms!$C$36=2,AL48,IF(Assms!$C$36=3,AY48,BL48)))</f>
        <v>0.02</v>
      </c>
      <c r="M48" s="62">
        <f>IF(Assms!$C$36=1,Z48,IF(Assms!$C$36=2,AM48,IF(Assms!$C$36=3,AZ48,BM48)))</f>
        <v>0.02</v>
      </c>
      <c r="N48" s="62">
        <f>IF(Assms!$C$36=1,AA48,IF(Assms!$C$36=2,AN48,IF(Assms!$C$36=3,BA48,BN48)))</f>
        <v>0.02</v>
      </c>
      <c r="O48" s="62">
        <f>IF(Assms!$C$36=1,AB48,IF(Assms!$C$36=2,AO48,IF(Assms!$C$36=3,BB48,BO48)))</f>
        <v>0.02</v>
      </c>
      <c r="P48" s="62">
        <f>IF(Assms!$C$36=1,AC48,IF(Assms!$C$36=2,AP48,IF(Assms!$C$36=3,BC48,BP48)))</f>
        <v>0.02</v>
      </c>
      <c r="Q48" s="62">
        <f>IF(Assms!$C$36=1,AD48,IF(Assms!$C$36=2,AQ48,IF(Assms!$C$36=3,BD48,BQ48)))</f>
        <v>0.02</v>
      </c>
      <c r="R48" s="62">
        <f>IF(Assms!$C$36=1,AE48,IF(Assms!$C$36=2,AR48,IF(Assms!$C$36=3,BE48,BR48)))</f>
        <v>0.02</v>
      </c>
      <c r="S48" s="62">
        <f>IF(Assms!$C$36=1,AF48,IF(Assms!$C$36=2,AS48,IF(Assms!$C$36=3,BF48,BS48)))</f>
        <v>0.02</v>
      </c>
      <c r="T48" s="62">
        <f>IF(Assms!$C$36=1,AG48,IF(Assms!$C$36=2,AT48,IF(Assms!$C$36=3,BG48,BT48)))</f>
        <v>0.03</v>
      </c>
      <c r="U48" s="201">
        <v>12</v>
      </c>
      <c r="V48" s="62">
        <f>IF(Assms!$F$37=1,LXtables!B48,IF(Assms!$F$37=2,LXtables!O48,IF(Assms!$F$37=3,LXtables!AB48,IF(Assms!$F$37=4,LXtables!AO48,IF(Assms!$F$37=5,LXtables!BB48,LXtables!BO48)))))</f>
        <v>0.03</v>
      </c>
      <c r="W48" s="62">
        <f>IF(Assms!$F$37=1,LXtables!C48,IF(Assms!$F$37=2,LXtables!P48,IF(Assms!$F$37=3,LXtables!AC48,IF(Assms!$F$37=4,LXtables!AP48,IF(Assms!$F$37=5,LXtables!BC48,LXtables!BP48)))))</f>
        <v>0.03</v>
      </c>
      <c r="X48" s="62">
        <f>IF(Assms!$F$37=1,LXtables!D48,IF(Assms!$F$37=2,LXtables!Q48,IF(Assms!$F$37=3,LXtables!AD48,IF(Assms!$F$37=4,LXtables!AQ48,IF(Assms!$F$37=5,LXtables!BD48,LXtables!BQ48)))))</f>
        <v>0.02</v>
      </c>
      <c r="Y48" s="62">
        <f>IF(Assms!$F$37=1,LXtables!E48,IF(Assms!$F$37=2,LXtables!R48,IF(Assms!$F$37=3,LXtables!AE48,IF(Assms!$F$37=4,LXtables!AR48,IF(Assms!$F$37=5,LXtables!BE48,LXtables!BR48)))))</f>
        <v>0.02</v>
      </c>
      <c r="Z48" s="62">
        <f>IF(Assms!$F$37=1,LXtables!F48,IF(Assms!$F$37=2,LXtables!S48,IF(Assms!$F$37=3,LXtables!AF48,IF(Assms!$F$37=4,LXtables!AS48,IF(Assms!$F$37=5,LXtables!BF48,LXtables!BS48)))))</f>
        <v>0.02</v>
      </c>
      <c r="AA48" s="62">
        <f>IF(Assms!$F$37=1,LXtables!G48,IF(Assms!$F$37=2,LXtables!T48,IF(Assms!$F$37=3,LXtables!AG48,IF(Assms!$F$37=4,LXtables!AT48,IF(Assms!$F$37=5,LXtables!BG48,LXtables!BT48)))))</f>
        <v>0.02</v>
      </c>
      <c r="AB48" s="62">
        <f>IF(Assms!$F$37=1,LXtables!H48,IF(Assms!$F$37=2,LXtables!U48,IF(Assms!$F$37=3,LXtables!AH48,IF(Assms!$F$37=4,LXtables!AU48,IF(Assms!$F$37=5,LXtables!BH48,LXtables!BU48)))))</f>
        <v>0.02</v>
      </c>
      <c r="AC48" s="62">
        <f>IF(Assms!$F$37=1,LXtables!I48,IF(Assms!$F$37=2,LXtables!V48,IF(Assms!$F$37=3,LXtables!AI48,IF(Assms!$F$37=4,LXtables!AV48,IF(Assms!$F$37=5,LXtables!BI48,LXtables!BV48)))))</f>
        <v>0.02</v>
      </c>
      <c r="AD48" s="62">
        <f>IF(Assms!$F$37=1,LXtables!J48,IF(Assms!$F$37=2,LXtables!W48,IF(Assms!$F$37=3,LXtables!AJ48,IF(Assms!$F$37=4,LXtables!AW48,IF(Assms!$F$37=5,LXtables!BJ48,LXtables!BW48)))))</f>
        <v>0.02</v>
      </c>
      <c r="AE48" s="62">
        <f>IF(Assms!$F$37=1,LXtables!K48,IF(Assms!$F$37=2,LXtables!X48,IF(Assms!$F$37=3,LXtables!AK48,IF(Assms!$F$37=4,LXtables!AX48,IF(Assms!$F$37=5,LXtables!BK48,LXtables!BX48)))))</f>
        <v>0.02</v>
      </c>
      <c r="AF48" s="62">
        <f>IF(Assms!$F$37=1,LXtables!L48,IF(Assms!$F$37=2,LXtables!Y48,IF(Assms!$F$37=3,LXtables!AL48,IF(Assms!$F$37=4,LXtables!AY48,IF(Assms!$F$37=5,LXtables!BL48,LXtables!BY48)))))</f>
        <v>0.02</v>
      </c>
      <c r="AG48" s="62">
        <f>IF(Assms!$F$37=1,LXtables!M48,IF(Assms!$F$37=2,LXtables!Z48,IF(Assms!$F$37=3,LXtables!AM48,IF(Assms!$F$37=4,LXtables!AZ48,IF(Assms!$F$37=5,LXtables!BM48,LXtables!BZ48)))))</f>
        <v>0.03</v>
      </c>
      <c r="AH48">
        <v>12</v>
      </c>
      <c r="AI48" s="62">
        <f>IF(Assms!$F$37=1,LXtables!CC48,IF(Assms!$F$37=2,LXtables!CP48,IF(Assms!$F$37=3,LXtables!DC48,IF(Assms!$F$37=4,LXtables!DP48,IF(Assms!$F$37=5,LXtables!EC48,LXtables!EP48)))))</f>
        <v>0.03</v>
      </c>
      <c r="AJ48" s="62">
        <f>IF(Assms!$F$37=1,LXtables!CD48,IF(Assms!$F$37=2,LXtables!CQ48,IF(Assms!$F$37=3,LXtables!DD48,IF(Assms!$F$37=4,LXtables!DQ48,IF(Assms!$F$37=5,LXtables!ED48,LXtables!EQ48)))))</f>
        <v>0.03</v>
      </c>
      <c r="AK48" s="62">
        <f>IF(Assms!$F$37=1,LXtables!CE48,IF(Assms!$F$37=2,LXtables!CR48,IF(Assms!$F$37=3,LXtables!DE48,IF(Assms!$F$37=4,LXtables!DR48,IF(Assms!$F$37=5,LXtables!EE48,LXtables!ER48)))))</f>
        <v>0.02</v>
      </c>
      <c r="AL48" s="62">
        <f>IF(Assms!$F$37=1,LXtables!CF48,IF(Assms!$F$37=2,LXtables!CS48,IF(Assms!$F$37=3,LXtables!DF48,IF(Assms!$F$37=4,LXtables!DS48,IF(Assms!$F$37=5,LXtables!EF48,LXtables!ES48)))))</f>
        <v>0.02</v>
      </c>
      <c r="AM48" s="62">
        <f>IF(Assms!$F$37=1,LXtables!CG48,IF(Assms!$F$37=2,LXtables!CT48,IF(Assms!$F$37=3,LXtables!DG48,IF(Assms!$F$37=4,LXtables!DT48,IF(Assms!$F$37=5,LXtables!EG48,LXtables!ET48)))))</f>
        <v>0.02</v>
      </c>
      <c r="AN48" s="62">
        <f>IF(Assms!$F$37=1,LXtables!CH48,IF(Assms!$F$37=2,LXtables!CU48,IF(Assms!$F$37=3,LXtables!DH48,IF(Assms!$F$37=4,LXtables!DU48,IF(Assms!$F$37=5,LXtables!EH48,LXtables!EU48)))))</f>
        <v>0.02</v>
      </c>
      <c r="AO48" s="62">
        <f>IF(Assms!$F$37=1,LXtables!CI48,IF(Assms!$F$37=2,LXtables!CV48,IF(Assms!$F$37=3,LXtables!DI48,IF(Assms!$F$37=4,LXtables!DV48,IF(Assms!$F$37=5,LXtables!EI48,LXtables!EV48)))))</f>
        <v>0.02</v>
      </c>
      <c r="AP48" s="62">
        <f>IF(Assms!$F$37=1,LXtables!CJ48,IF(Assms!$F$37=2,LXtables!CW48,IF(Assms!$F$37=3,LXtables!DJ48,IF(Assms!$F$37=4,LXtables!DW48,IF(Assms!$F$37=5,LXtables!EJ48,LXtables!EW48)))))</f>
        <v>0.02</v>
      </c>
      <c r="AQ48" s="62">
        <f>IF(Assms!$F$37=1,LXtables!CK48,IF(Assms!$F$37=2,LXtables!CX48,IF(Assms!$F$37=3,LXtables!DK48,IF(Assms!$F$37=4,LXtables!DX48,IF(Assms!$F$37=5,LXtables!EK48,LXtables!EX48)))))</f>
        <v>0.02</v>
      </c>
      <c r="AR48" s="62">
        <f>IF(Assms!$F$37=1,LXtables!CL48,IF(Assms!$F$37=2,LXtables!CY48,IF(Assms!$F$37=3,LXtables!DL48,IF(Assms!$F$37=4,LXtables!DY48,IF(Assms!$F$37=5,LXtables!EL48,LXtables!EY48)))))</f>
        <v>0.02</v>
      </c>
      <c r="AS48" s="62">
        <f>IF(Assms!$F$37=1,LXtables!CM48,IF(Assms!$F$37=2,LXtables!CZ48,IF(Assms!$F$37=3,LXtables!DM48,IF(Assms!$F$37=4,LXtables!DZ48,IF(Assms!$F$37=5,LXtables!EM48,LXtables!EZ48)))))</f>
        <v>0.02</v>
      </c>
      <c r="AT48" s="62">
        <f>IF(Assms!$F$37=1,LXtables!CN48,IF(Assms!$F$37=2,LXtables!DA48,IF(Assms!$F$37=3,LXtables!DN48,IF(Assms!$F$37=4,LXtables!EA48,IF(Assms!$F$37=5,LXtables!EN48,LXtables!FA48)))))</f>
        <v>0.03</v>
      </c>
      <c r="AU48">
        <v>12</v>
      </c>
      <c r="AV48" s="62">
        <f>IF(Assms!$F$37=1,LXtables!FD48,IF(Assms!$F$37=2,LXtables!FQ48,IF(Assms!$F$37=3,LXtables!GD48,IF(Assms!$F$37=4,LXtables!GQ48,IF(Assms!$F$37=5,LXtables!HD48,LXtables!HQ48)))))</f>
        <v>0.04</v>
      </c>
      <c r="AW48" s="62">
        <f>IF(Assms!$F$37=1,LXtables!FE48,IF(Assms!$F$37=2,LXtables!FR48,IF(Assms!$F$37=3,LXtables!GE48,IF(Assms!$F$37=4,LXtables!GR48,IF(Assms!$F$37=5,LXtables!HE48,LXtables!HR48)))))</f>
        <v>0.03</v>
      </c>
      <c r="AX48" s="62">
        <f>IF(Assms!$F$37=1,LXtables!FF48,IF(Assms!$F$37=2,LXtables!FS48,IF(Assms!$F$37=3,LXtables!GF48,IF(Assms!$F$37=4,LXtables!GS48,IF(Assms!$F$37=5,LXtables!HF48,LXtables!HS48)))))</f>
        <v>0.03</v>
      </c>
      <c r="AY48" s="62">
        <f>IF(Assms!$F$37=1,LXtables!FG48,IF(Assms!$F$37=2,LXtables!FT48,IF(Assms!$F$37=3,LXtables!GG48,IF(Assms!$F$37=4,LXtables!GT48,IF(Assms!$F$37=5,LXtables!HG48,LXtables!HT48)))))</f>
        <v>0.02</v>
      </c>
      <c r="AZ48" s="62">
        <f>IF(Assms!$F$37=1,LXtables!FH48,IF(Assms!$F$37=2,LXtables!FU48,IF(Assms!$F$37=3,LXtables!GH48,IF(Assms!$F$37=4,LXtables!GU48,IF(Assms!$F$37=5,LXtables!HH48,LXtables!HU48)))))</f>
        <v>0.02</v>
      </c>
      <c r="BA48" s="62">
        <f>IF(Assms!$F$37=1,LXtables!FI48,IF(Assms!$F$37=2,LXtables!FV48,IF(Assms!$F$37=3,LXtables!GI48,IF(Assms!$F$37=4,LXtables!GV48,IF(Assms!$F$37=5,LXtables!HI48,LXtables!HV48)))))</f>
        <v>0.02</v>
      </c>
      <c r="BB48" s="62">
        <f>IF(Assms!$F$37=1,LXtables!FJ48,IF(Assms!$F$37=2,LXtables!FW48,IF(Assms!$F$37=3,LXtables!GJ48,IF(Assms!$F$37=4,LXtables!GW48,IF(Assms!$F$37=5,LXtables!HJ48,LXtables!HW48)))))</f>
        <v>0.02</v>
      </c>
      <c r="BC48" s="62">
        <f>IF(Assms!$F$37=1,LXtables!FK48,IF(Assms!$F$37=2,LXtables!FX48,IF(Assms!$F$37=3,LXtables!GK48,IF(Assms!$F$37=4,LXtables!GX48,IF(Assms!$F$37=5,LXtables!HK48,LXtables!HX48)))))</f>
        <v>0.03</v>
      </c>
      <c r="BD48" s="62">
        <f>IF(Assms!$F$37=1,LXtables!FL48,IF(Assms!$F$37=2,LXtables!FY48,IF(Assms!$F$37=3,LXtables!GL48,IF(Assms!$F$37=4,LXtables!GY48,IF(Assms!$F$37=5,LXtables!HL48,LXtables!HY48)))))</f>
        <v>0.03</v>
      </c>
      <c r="BE48" s="62">
        <f>IF(Assms!$F$37=1,LXtables!FM48,IF(Assms!$F$37=2,LXtables!FZ48,IF(Assms!$F$37=3,LXtables!GM48,IF(Assms!$F$37=4,LXtables!GZ48,IF(Assms!$F$37=5,LXtables!HM48,LXtables!HZ48)))))</f>
        <v>0.03</v>
      </c>
      <c r="BF48" s="62">
        <f>IF(Assms!$F$37=1,LXtables!FN48,IF(Assms!$F$37=2,LXtables!GA48,IF(Assms!$F$37=3,LXtables!GN48,IF(Assms!$F$37=4,LXtables!HA48,IF(Assms!$F$37=5,LXtables!HN48,LXtables!IA48)))))</f>
        <v>0.03</v>
      </c>
      <c r="BG48" s="62">
        <f>IF(Assms!$F$37=1,LXtables!FO48,IF(Assms!$F$37=2,LXtables!GB48,IF(Assms!$F$37=3,LXtables!GO48,IF(Assms!$F$37=4,LXtables!HB48,IF(Assms!$F$37=5,LXtables!HO48,LXtables!IB48)))))</f>
        <v>0.03</v>
      </c>
      <c r="BH48">
        <v>12</v>
      </c>
      <c r="BI48" s="62">
        <f>IF(Assms!$F$37=1,LXtables!IE48,IF(Assms!$F$37=2,LXtables!IR48,IF(Assms!$F$37=3,LXtables!JE48,IF(Assms!$F$37=4,LXtables!JR48,IF(Assms!$F$37=5,LXtables!KE48,LXtables!KR48)))))</f>
        <v>0.04</v>
      </c>
      <c r="BJ48" s="62">
        <f>IF(Assms!$F$37=1,LXtables!IF48,IF(Assms!$F$37=2,LXtables!IS48,IF(Assms!$F$37=3,LXtables!JF48,IF(Assms!$F$37=4,LXtables!JS48,IF(Assms!$F$37=5,LXtables!KF48,LXtables!KS48)))))</f>
        <v>0.04</v>
      </c>
      <c r="BK48" s="62">
        <f>IF(Assms!$F$37=1,LXtables!IG48,IF(Assms!$F$37=2,LXtables!IT48,IF(Assms!$F$37=3,LXtables!JG48,IF(Assms!$F$37=4,LXtables!JT48,IF(Assms!$F$37=5,LXtables!KG48,LXtables!KT48)))))</f>
        <v>0.03</v>
      </c>
      <c r="BL48" s="62">
        <f>IF(Assms!$F$37=1,LXtables!IH48,IF(Assms!$F$37=2,LXtables!IU48,IF(Assms!$F$37=3,LXtables!JH48,IF(Assms!$F$37=4,LXtables!JU48,IF(Assms!$F$37=5,LXtables!KH48,LXtables!KU48)))))</f>
        <v>0.03</v>
      </c>
      <c r="BM48" s="62">
        <f>IF(Assms!$F$37=1,LXtables!II48,IF(Assms!$F$37=2,LXtables!IV48,IF(Assms!$F$37=3,LXtables!JI48,IF(Assms!$F$37=4,LXtables!JV48,IF(Assms!$F$37=5,LXtables!KI48,LXtables!KV48)))))</f>
        <v>0.03</v>
      </c>
      <c r="BN48" s="62">
        <f>IF(Assms!$F$37=1,LXtables!IJ48,IF(Assms!$F$37=2,LXtables!IW48,IF(Assms!$F$37=3,LXtables!JJ48,IF(Assms!$F$37=4,LXtables!JW48,IF(Assms!$F$37=5,LXtables!KJ48,LXtables!KW48)))))</f>
        <v>0.03</v>
      </c>
      <c r="BO48" s="62">
        <f>IF(Assms!$F$37=1,LXtables!IK48,IF(Assms!$F$37=2,LXtables!IX48,IF(Assms!$F$37=3,LXtables!JK48,IF(Assms!$F$37=4,LXtables!JX48,IF(Assms!$F$37=5,LXtables!KK48,LXtables!KX48)))))</f>
        <v>0.03</v>
      </c>
      <c r="BP48" s="62">
        <f>IF(Assms!$F$37=1,LXtables!IL48,IF(Assms!$F$37=2,LXtables!IY48,IF(Assms!$F$37=3,LXtables!JL48,IF(Assms!$F$37=4,LXtables!JY48,IF(Assms!$F$37=5,LXtables!KL48,LXtables!KY48)))))</f>
        <v>0.03</v>
      </c>
      <c r="BQ48" s="62">
        <f>IF(Assms!$F$37=1,LXtables!IM48,IF(Assms!$F$37=2,LXtables!IZ48,IF(Assms!$F$37=3,LXtables!JM48,IF(Assms!$F$37=4,LXtables!JZ48,IF(Assms!$F$37=5,LXtables!KM48,LXtables!KZ48)))))</f>
        <v>0.03</v>
      </c>
      <c r="BR48" s="62">
        <f>IF(Assms!$F$37=1,LXtables!IN48,IF(Assms!$F$37=2,LXtables!JA48,IF(Assms!$F$37=3,LXtables!JN48,IF(Assms!$F$37=4,LXtables!KA48,IF(Assms!$F$37=5,LXtables!KN48,LXtables!LA48)))))</f>
        <v>0.03</v>
      </c>
      <c r="BS48" s="62">
        <f>IF(Assms!$F$37=1,LXtables!IO48,IF(Assms!$F$37=2,LXtables!JB48,IF(Assms!$F$37=3,LXtables!JO48,IF(Assms!$F$37=4,LXtables!KB48,IF(Assms!$F$37=5,LXtables!KO48,LXtables!LB48)))))</f>
        <v>0.03</v>
      </c>
      <c r="BT48" s="62">
        <f>IF(Assms!$F$37=1,LXtables!IP48,IF(Assms!$F$37=2,LXtables!JC48,IF(Assms!$F$37=3,LXtables!JP48,IF(Assms!$F$37=4,LXtables!KC48,IF(Assms!$F$37=5,LXtables!KP48,LXtables!LC48)))))</f>
        <v>0.04</v>
      </c>
    </row>
    <row r="49" spans="8:72">
      <c r="H49" s="201">
        <v>13</v>
      </c>
      <c r="I49" s="62">
        <f>IF(Assms!$C$36=1,V49,IF(Assms!$C$36=2,AI49,IF(Assms!$C$36=3,AV49,BI49)))</f>
        <v>0.03</v>
      </c>
      <c r="J49" s="62">
        <f>IF(Assms!$C$36=1,W49,IF(Assms!$C$36=2,AJ49,IF(Assms!$C$36=3,AW49,BJ49)))</f>
        <v>0.02</v>
      </c>
      <c r="K49" s="62">
        <f>IF(Assms!$C$36=1,X49,IF(Assms!$C$36=2,AK49,IF(Assms!$C$36=3,AX49,BK49)))</f>
        <v>0.02</v>
      </c>
      <c r="L49" s="62">
        <f>IF(Assms!$C$36=1,Y49,IF(Assms!$C$36=2,AL49,IF(Assms!$C$36=3,AY49,BL49)))</f>
        <v>0.02</v>
      </c>
      <c r="M49" s="62">
        <f>IF(Assms!$C$36=1,Z49,IF(Assms!$C$36=2,AM49,IF(Assms!$C$36=3,AZ49,BM49)))</f>
        <v>0.02</v>
      </c>
      <c r="N49" s="62">
        <f>IF(Assms!$C$36=1,AA49,IF(Assms!$C$36=2,AN49,IF(Assms!$C$36=3,BA49,BN49)))</f>
        <v>0.02</v>
      </c>
      <c r="O49" s="62">
        <f>IF(Assms!$C$36=1,AB49,IF(Assms!$C$36=2,AO49,IF(Assms!$C$36=3,BB49,BO49)))</f>
        <v>0.02</v>
      </c>
      <c r="P49" s="62">
        <f>IF(Assms!$C$36=1,AC49,IF(Assms!$C$36=2,AP49,IF(Assms!$C$36=3,BC49,BP49)))</f>
        <v>0.02</v>
      </c>
      <c r="Q49" s="62">
        <f>IF(Assms!$C$36=1,AD49,IF(Assms!$C$36=2,AQ49,IF(Assms!$C$36=3,BD49,BQ49)))</f>
        <v>0.02</v>
      </c>
      <c r="R49" s="62">
        <f>IF(Assms!$C$36=1,AE49,IF(Assms!$C$36=2,AR49,IF(Assms!$C$36=3,BE49,BR49)))</f>
        <v>0.02</v>
      </c>
      <c r="S49" s="62">
        <f>IF(Assms!$C$36=1,AF49,IF(Assms!$C$36=2,AS49,IF(Assms!$C$36=3,BF49,BS49)))</f>
        <v>0.02</v>
      </c>
      <c r="T49" s="62">
        <f>IF(Assms!$C$36=1,AG49,IF(Assms!$C$36=2,AT49,IF(Assms!$C$36=3,BG49,BT49)))</f>
        <v>0.02</v>
      </c>
      <c r="U49" s="201">
        <v>13</v>
      </c>
      <c r="V49" s="62">
        <f>IF(Assms!$F$37=1,LXtables!B49,IF(Assms!$F$37=2,LXtables!O49,IF(Assms!$F$37=3,LXtables!AB49,IF(Assms!$F$37=4,LXtables!AO49,IF(Assms!$F$37=5,LXtables!BB49,LXtables!BO49)))))</f>
        <v>0.03</v>
      </c>
      <c r="W49" s="62">
        <f>IF(Assms!$F$37=1,LXtables!C49,IF(Assms!$F$37=2,LXtables!P49,IF(Assms!$F$37=3,LXtables!AC49,IF(Assms!$F$37=4,LXtables!AP49,IF(Assms!$F$37=5,LXtables!BC49,LXtables!BP49)))))</f>
        <v>0.02</v>
      </c>
      <c r="X49" s="62">
        <f>IF(Assms!$F$37=1,LXtables!D49,IF(Assms!$F$37=2,LXtables!Q49,IF(Assms!$F$37=3,LXtables!AD49,IF(Assms!$F$37=4,LXtables!AQ49,IF(Assms!$F$37=5,LXtables!BD49,LXtables!BQ49)))))</f>
        <v>0.02</v>
      </c>
      <c r="Y49" s="62">
        <f>IF(Assms!$F$37=1,LXtables!E49,IF(Assms!$F$37=2,LXtables!R49,IF(Assms!$F$37=3,LXtables!AE49,IF(Assms!$F$37=4,LXtables!AR49,IF(Assms!$F$37=5,LXtables!BE49,LXtables!BR49)))))</f>
        <v>0.02</v>
      </c>
      <c r="Z49" s="62">
        <f>IF(Assms!$F$37=1,LXtables!F49,IF(Assms!$F$37=2,LXtables!S49,IF(Assms!$F$37=3,LXtables!AF49,IF(Assms!$F$37=4,LXtables!AS49,IF(Assms!$F$37=5,LXtables!BF49,LXtables!BS49)))))</f>
        <v>0.02</v>
      </c>
      <c r="AA49" s="62">
        <f>IF(Assms!$F$37=1,LXtables!G49,IF(Assms!$F$37=2,LXtables!T49,IF(Assms!$F$37=3,LXtables!AG49,IF(Assms!$F$37=4,LXtables!AT49,IF(Assms!$F$37=5,LXtables!BG49,LXtables!BT49)))))</f>
        <v>0.02</v>
      </c>
      <c r="AB49" s="62">
        <f>IF(Assms!$F$37=1,LXtables!H49,IF(Assms!$F$37=2,LXtables!U49,IF(Assms!$F$37=3,LXtables!AH49,IF(Assms!$F$37=4,LXtables!AU49,IF(Assms!$F$37=5,LXtables!BH49,LXtables!BU49)))))</f>
        <v>0.02</v>
      </c>
      <c r="AC49" s="62">
        <f>IF(Assms!$F$37=1,LXtables!I49,IF(Assms!$F$37=2,LXtables!V49,IF(Assms!$F$37=3,LXtables!AI49,IF(Assms!$F$37=4,LXtables!AV49,IF(Assms!$F$37=5,LXtables!BI49,LXtables!BV49)))))</f>
        <v>0.02</v>
      </c>
      <c r="AD49" s="62">
        <f>IF(Assms!$F$37=1,LXtables!J49,IF(Assms!$F$37=2,LXtables!W49,IF(Assms!$F$37=3,LXtables!AJ49,IF(Assms!$F$37=4,LXtables!AW49,IF(Assms!$F$37=5,LXtables!BJ49,LXtables!BW49)))))</f>
        <v>0.02</v>
      </c>
      <c r="AE49" s="62">
        <f>IF(Assms!$F$37=1,LXtables!K49,IF(Assms!$F$37=2,LXtables!X49,IF(Assms!$F$37=3,LXtables!AK49,IF(Assms!$F$37=4,LXtables!AX49,IF(Assms!$F$37=5,LXtables!BK49,LXtables!BX49)))))</f>
        <v>0.02</v>
      </c>
      <c r="AF49" s="62">
        <f>IF(Assms!$F$37=1,LXtables!L49,IF(Assms!$F$37=2,LXtables!Y49,IF(Assms!$F$37=3,LXtables!AL49,IF(Assms!$F$37=4,LXtables!AY49,IF(Assms!$F$37=5,LXtables!BL49,LXtables!BY49)))))</f>
        <v>0.02</v>
      </c>
      <c r="AG49" s="62">
        <f>IF(Assms!$F$37=1,LXtables!M49,IF(Assms!$F$37=2,LXtables!Z49,IF(Assms!$F$37=3,LXtables!AM49,IF(Assms!$F$37=4,LXtables!AZ49,IF(Assms!$F$37=5,LXtables!BM49,LXtables!BZ49)))))</f>
        <v>0.02</v>
      </c>
      <c r="AH49">
        <v>13</v>
      </c>
      <c r="AI49" s="62">
        <f>IF(Assms!$F$37=1,LXtables!CC49,IF(Assms!$F$37=2,LXtables!CP49,IF(Assms!$F$37=3,LXtables!DC49,IF(Assms!$F$37=4,LXtables!DP49,IF(Assms!$F$37=5,LXtables!EC49,LXtables!EP49)))))</f>
        <v>0.03</v>
      </c>
      <c r="AJ49" s="62">
        <f>IF(Assms!$F$37=1,LXtables!CD49,IF(Assms!$F$37=2,LXtables!CQ49,IF(Assms!$F$37=3,LXtables!DD49,IF(Assms!$F$37=4,LXtables!DQ49,IF(Assms!$F$37=5,LXtables!ED49,LXtables!EQ49)))))</f>
        <v>0.03</v>
      </c>
      <c r="AK49" s="62">
        <f>IF(Assms!$F$37=1,LXtables!CE49,IF(Assms!$F$37=2,LXtables!CR49,IF(Assms!$F$37=3,LXtables!DE49,IF(Assms!$F$37=4,LXtables!DR49,IF(Assms!$F$37=5,LXtables!EE49,LXtables!ER49)))))</f>
        <v>0.02</v>
      </c>
      <c r="AL49" s="62">
        <f>IF(Assms!$F$37=1,LXtables!CF49,IF(Assms!$F$37=2,LXtables!CS49,IF(Assms!$F$37=3,LXtables!DF49,IF(Assms!$F$37=4,LXtables!DS49,IF(Assms!$F$37=5,LXtables!EF49,LXtables!ES49)))))</f>
        <v>0.02</v>
      </c>
      <c r="AM49" s="62">
        <f>IF(Assms!$F$37=1,LXtables!CG49,IF(Assms!$F$37=2,LXtables!CT49,IF(Assms!$F$37=3,LXtables!DG49,IF(Assms!$F$37=4,LXtables!DT49,IF(Assms!$F$37=5,LXtables!EG49,LXtables!ET49)))))</f>
        <v>0.02</v>
      </c>
      <c r="AN49" s="62">
        <f>IF(Assms!$F$37=1,LXtables!CH49,IF(Assms!$F$37=2,LXtables!CU49,IF(Assms!$F$37=3,LXtables!DH49,IF(Assms!$F$37=4,LXtables!DU49,IF(Assms!$F$37=5,LXtables!EH49,LXtables!EU49)))))</f>
        <v>0.02</v>
      </c>
      <c r="AO49" s="62">
        <f>IF(Assms!$F$37=1,LXtables!CI49,IF(Assms!$F$37=2,LXtables!CV49,IF(Assms!$F$37=3,LXtables!DI49,IF(Assms!$F$37=4,LXtables!DV49,IF(Assms!$F$37=5,LXtables!EI49,LXtables!EV49)))))</f>
        <v>0.02</v>
      </c>
      <c r="AP49" s="62">
        <f>IF(Assms!$F$37=1,LXtables!CJ49,IF(Assms!$F$37=2,LXtables!CW49,IF(Assms!$F$37=3,LXtables!DJ49,IF(Assms!$F$37=4,LXtables!DW49,IF(Assms!$F$37=5,LXtables!EJ49,LXtables!EW49)))))</f>
        <v>0.02</v>
      </c>
      <c r="AQ49" s="62">
        <f>IF(Assms!$F$37=1,LXtables!CK49,IF(Assms!$F$37=2,LXtables!CX49,IF(Assms!$F$37=3,LXtables!DK49,IF(Assms!$F$37=4,LXtables!DX49,IF(Assms!$F$37=5,LXtables!EK49,LXtables!EX49)))))</f>
        <v>0.02</v>
      </c>
      <c r="AR49" s="62">
        <f>IF(Assms!$F$37=1,LXtables!CL49,IF(Assms!$F$37=2,LXtables!CY49,IF(Assms!$F$37=3,LXtables!DL49,IF(Assms!$F$37=4,LXtables!DY49,IF(Assms!$F$37=5,LXtables!EL49,LXtables!EY49)))))</f>
        <v>0.02</v>
      </c>
      <c r="AS49" s="62">
        <f>IF(Assms!$F$37=1,LXtables!CM49,IF(Assms!$F$37=2,LXtables!CZ49,IF(Assms!$F$37=3,LXtables!DM49,IF(Assms!$F$37=4,LXtables!DZ49,IF(Assms!$F$37=5,LXtables!EM49,LXtables!EZ49)))))</f>
        <v>0.02</v>
      </c>
      <c r="AT49" s="62">
        <f>IF(Assms!$F$37=1,LXtables!CN49,IF(Assms!$F$37=2,LXtables!DA49,IF(Assms!$F$37=3,LXtables!DN49,IF(Assms!$F$37=4,LXtables!EA49,IF(Assms!$F$37=5,LXtables!EN49,LXtables!FA49)))))</f>
        <v>0.03</v>
      </c>
      <c r="AU49">
        <v>13</v>
      </c>
      <c r="AV49" s="62">
        <f>IF(Assms!$F$37=1,LXtables!FD49,IF(Assms!$F$37=2,LXtables!FQ49,IF(Assms!$F$37=3,LXtables!GD49,IF(Assms!$F$37=4,LXtables!GQ49,IF(Assms!$F$37=5,LXtables!HD49,LXtables!HQ49)))))</f>
        <v>0.03</v>
      </c>
      <c r="AW49" s="62">
        <f>IF(Assms!$F$37=1,LXtables!FE49,IF(Assms!$F$37=2,LXtables!FR49,IF(Assms!$F$37=3,LXtables!GE49,IF(Assms!$F$37=4,LXtables!GR49,IF(Assms!$F$37=5,LXtables!HE49,LXtables!HR49)))))</f>
        <v>0.03</v>
      </c>
      <c r="AX49" s="62">
        <f>IF(Assms!$F$37=1,LXtables!FF49,IF(Assms!$F$37=2,LXtables!FS49,IF(Assms!$F$37=3,LXtables!GF49,IF(Assms!$F$37=4,LXtables!GS49,IF(Assms!$F$37=5,LXtables!HF49,LXtables!HS49)))))</f>
        <v>0.03</v>
      </c>
      <c r="AY49" s="62">
        <f>IF(Assms!$F$37=1,LXtables!FG49,IF(Assms!$F$37=2,LXtables!FT49,IF(Assms!$F$37=3,LXtables!GG49,IF(Assms!$F$37=4,LXtables!GT49,IF(Assms!$F$37=5,LXtables!HG49,LXtables!HT49)))))</f>
        <v>0.02</v>
      </c>
      <c r="AZ49" s="62">
        <f>IF(Assms!$F$37=1,LXtables!FH49,IF(Assms!$F$37=2,LXtables!FU49,IF(Assms!$F$37=3,LXtables!GH49,IF(Assms!$F$37=4,LXtables!GU49,IF(Assms!$F$37=5,LXtables!HH49,LXtables!HU49)))))</f>
        <v>0.02</v>
      </c>
      <c r="BA49" s="62">
        <f>IF(Assms!$F$37=1,LXtables!FI49,IF(Assms!$F$37=2,LXtables!FV49,IF(Assms!$F$37=3,LXtables!GI49,IF(Assms!$F$37=4,LXtables!GV49,IF(Assms!$F$37=5,LXtables!HI49,LXtables!HV49)))))</f>
        <v>0.02</v>
      </c>
      <c r="BB49" s="62">
        <f>IF(Assms!$F$37=1,LXtables!FJ49,IF(Assms!$F$37=2,LXtables!FW49,IF(Assms!$F$37=3,LXtables!GJ49,IF(Assms!$F$37=4,LXtables!GW49,IF(Assms!$F$37=5,LXtables!HJ49,LXtables!HW49)))))</f>
        <v>0.02</v>
      </c>
      <c r="BC49" s="62">
        <f>IF(Assms!$F$37=1,LXtables!FK49,IF(Assms!$F$37=2,LXtables!FX49,IF(Assms!$F$37=3,LXtables!GK49,IF(Assms!$F$37=4,LXtables!GX49,IF(Assms!$F$37=5,LXtables!HK49,LXtables!HX49)))))</f>
        <v>0.02</v>
      </c>
      <c r="BD49" s="62">
        <f>IF(Assms!$F$37=1,LXtables!FL49,IF(Assms!$F$37=2,LXtables!FY49,IF(Assms!$F$37=3,LXtables!GL49,IF(Assms!$F$37=4,LXtables!GY49,IF(Assms!$F$37=5,LXtables!HL49,LXtables!HY49)))))</f>
        <v>0.02</v>
      </c>
      <c r="BE49" s="62">
        <f>IF(Assms!$F$37=1,LXtables!FM49,IF(Assms!$F$37=2,LXtables!FZ49,IF(Assms!$F$37=3,LXtables!GM49,IF(Assms!$F$37=4,LXtables!GZ49,IF(Assms!$F$37=5,LXtables!HM49,LXtables!HZ49)))))</f>
        <v>0.02</v>
      </c>
      <c r="BF49" s="62">
        <f>IF(Assms!$F$37=1,LXtables!FN49,IF(Assms!$F$37=2,LXtables!GA49,IF(Assms!$F$37=3,LXtables!GN49,IF(Assms!$F$37=4,LXtables!HA49,IF(Assms!$F$37=5,LXtables!HN49,LXtables!IA49)))))</f>
        <v>0.03</v>
      </c>
      <c r="BG49" s="62">
        <f>IF(Assms!$F$37=1,LXtables!FO49,IF(Assms!$F$37=2,LXtables!GB49,IF(Assms!$F$37=3,LXtables!GO49,IF(Assms!$F$37=4,LXtables!HB49,IF(Assms!$F$37=5,LXtables!HO49,LXtables!IB49)))))</f>
        <v>0.03</v>
      </c>
      <c r="BH49">
        <v>13</v>
      </c>
      <c r="BI49" s="62">
        <f>IF(Assms!$F$37=1,LXtables!IE49,IF(Assms!$F$37=2,LXtables!IR49,IF(Assms!$F$37=3,LXtables!JE49,IF(Assms!$F$37=4,LXtables!JR49,IF(Assms!$F$37=5,LXtables!KE49,LXtables!KR49)))))</f>
        <v>0.04</v>
      </c>
      <c r="BJ49" s="62">
        <f>IF(Assms!$F$37=1,LXtables!IF49,IF(Assms!$F$37=2,LXtables!IS49,IF(Assms!$F$37=3,LXtables!JF49,IF(Assms!$F$37=4,LXtables!JS49,IF(Assms!$F$37=5,LXtables!KF49,LXtables!KS49)))))</f>
        <v>0.04</v>
      </c>
      <c r="BK49" s="62">
        <f>IF(Assms!$F$37=1,LXtables!IG49,IF(Assms!$F$37=2,LXtables!IT49,IF(Assms!$F$37=3,LXtables!JG49,IF(Assms!$F$37=4,LXtables!JT49,IF(Assms!$F$37=5,LXtables!KG49,LXtables!KT49)))))</f>
        <v>0.03</v>
      </c>
      <c r="BL49" s="62">
        <f>IF(Assms!$F$37=1,LXtables!IH49,IF(Assms!$F$37=2,LXtables!IU49,IF(Assms!$F$37=3,LXtables!JH49,IF(Assms!$F$37=4,LXtables!JU49,IF(Assms!$F$37=5,LXtables!KH49,LXtables!KU49)))))</f>
        <v>0.03</v>
      </c>
      <c r="BM49" s="62">
        <f>IF(Assms!$F$37=1,LXtables!II49,IF(Assms!$F$37=2,LXtables!IV49,IF(Assms!$F$37=3,LXtables!JI49,IF(Assms!$F$37=4,LXtables!JV49,IF(Assms!$F$37=5,LXtables!KI49,LXtables!KV49)))))</f>
        <v>0.03</v>
      </c>
      <c r="BN49" s="62">
        <f>IF(Assms!$F$37=1,LXtables!IJ49,IF(Assms!$F$37=2,LXtables!IW49,IF(Assms!$F$37=3,LXtables!JJ49,IF(Assms!$F$37=4,LXtables!JW49,IF(Assms!$F$37=5,LXtables!KJ49,LXtables!KW49)))))</f>
        <v>0.03</v>
      </c>
      <c r="BO49" s="62">
        <f>IF(Assms!$F$37=1,LXtables!IK49,IF(Assms!$F$37=2,LXtables!IX49,IF(Assms!$F$37=3,LXtables!JK49,IF(Assms!$F$37=4,LXtables!JX49,IF(Assms!$F$37=5,LXtables!KK49,LXtables!KX49)))))</f>
        <v>0.03</v>
      </c>
      <c r="BP49" s="62">
        <f>IF(Assms!$F$37=1,LXtables!IL49,IF(Assms!$F$37=2,LXtables!IY49,IF(Assms!$F$37=3,LXtables!JL49,IF(Assms!$F$37=4,LXtables!JY49,IF(Assms!$F$37=5,LXtables!KL49,LXtables!KY49)))))</f>
        <v>0.03</v>
      </c>
      <c r="BQ49" s="62">
        <f>IF(Assms!$F$37=1,LXtables!IM49,IF(Assms!$F$37=2,LXtables!IZ49,IF(Assms!$F$37=3,LXtables!JM49,IF(Assms!$F$37=4,LXtables!JZ49,IF(Assms!$F$37=5,LXtables!KM49,LXtables!KZ49)))))</f>
        <v>0.03</v>
      </c>
      <c r="BR49" s="62">
        <f>IF(Assms!$F$37=1,LXtables!IN49,IF(Assms!$F$37=2,LXtables!JA49,IF(Assms!$F$37=3,LXtables!JN49,IF(Assms!$F$37=4,LXtables!KA49,IF(Assms!$F$37=5,LXtables!KN49,LXtables!LA49)))))</f>
        <v>0.03</v>
      </c>
      <c r="BS49" s="62">
        <f>IF(Assms!$F$37=1,LXtables!IO49,IF(Assms!$F$37=2,LXtables!JB49,IF(Assms!$F$37=3,LXtables!JO49,IF(Assms!$F$37=4,LXtables!KB49,IF(Assms!$F$37=5,LXtables!KO49,LXtables!LB49)))))</f>
        <v>0.03</v>
      </c>
      <c r="BT49" s="62">
        <f>IF(Assms!$F$37=1,LXtables!IP49,IF(Assms!$F$37=2,LXtables!JC49,IF(Assms!$F$37=3,LXtables!JP49,IF(Assms!$F$37=4,LXtables!KC49,IF(Assms!$F$37=5,LXtables!KP49,LXtables!LC49)))))</f>
        <v>0.04</v>
      </c>
    </row>
    <row r="50" spans="8:72">
      <c r="H50" s="201">
        <v>14</v>
      </c>
      <c r="I50" s="62">
        <f>IF(Assms!$C$36=1,V50,IF(Assms!$C$36=2,AI50,IF(Assms!$C$36=3,AV50,BI50)))</f>
        <v>0.03</v>
      </c>
      <c r="J50" s="62">
        <f>IF(Assms!$C$36=1,W50,IF(Assms!$C$36=2,AJ50,IF(Assms!$C$36=3,AW50,BJ50)))</f>
        <v>0.02</v>
      </c>
      <c r="K50" s="62">
        <f>IF(Assms!$C$36=1,X50,IF(Assms!$C$36=2,AK50,IF(Assms!$C$36=3,AX50,BK50)))</f>
        <v>0.02</v>
      </c>
      <c r="L50" s="62">
        <f>IF(Assms!$C$36=1,Y50,IF(Assms!$C$36=2,AL50,IF(Assms!$C$36=3,AY50,BL50)))</f>
        <v>0.02</v>
      </c>
      <c r="M50" s="62">
        <f>IF(Assms!$C$36=1,Z50,IF(Assms!$C$36=2,AM50,IF(Assms!$C$36=3,AZ50,BM50)))</f>
        <v>0.02</v>
      </c>
      <c r="N50" s="62">
        <f>IF(Assms!$C$36=1,AA50,IF(Assms!$C$36=2,AN50,IF(Assms!$C$36=3,BA50,BN50)))</f>
        <v>0.02</v>
      </c>
      <c r="O50" s="62">
        <f>IF(Assms!$C$36=1,AB50,IF(Assms!$C$36=2,AO50,IF(Assms!$C$36=3,BB50,BO50)))</f>
        <v>0.02</v>
      </c>
      <c r="P50" s="62">
        <f>IF(Assms!$C$36=1,AC50,IF(Assms!$C$36=2,AP50,IF(Assms!$C$36=3,BC50,BP50)))</f>
        <v>0.02</v>
      </c>
      <c r="Q50" s="62">
        <f>IF(Assms!$C$36=1,AD50,IF(Assms!$C$36=2,AQ50,IF(Assms!$C$36=3,BD50,BQ50)))</f>
        <v>0.02</v>
      </c>
      <c r="R50" s="62">
        <f>IF(Assms!$C$36=1,AE50,IF(Assms!$C$36=2,AR50,IF(Assms!$C$36=3,BE50,BR50)))</f>
        <v>0.02</v>
      </c>
      <c r="S50" s="62">
        <f>IF(Assms!$C$36=1,AF50,IF(Assms!$C$36=2,AS50,IF(Assms!$C$36=3,BF50,BS50)))</f>
        <v>0.02</v>
      </c>
      <c r="T50" s="62">
        <f>IF(Assms!$C$36=1,AG50,IF(Assms!$C$36=2,AT50,IF(Assms!$C$36=3,BG50,BT50)))</f>
        <v>0.02</v>
      </c>
      <c r="U50" s="201">
        <v>14</v>
      </c>
      <c r="V50" s="62">
        <f>IF(Assms!$F$37=1,LXtables!B50,IF(Assms!$F$37=2,LXtables!O50,IF(Assms!$F$37=3,LXtables!AB50,IF(Assms!$F$37=4,LXtables!AO50,IF(Assms!$F$37=5,LXtables!BB50,LXtables!BO50)))))</f>
        <v>0.03</v>
      </c>
      <c r="W50" s="62">
        <f>IF(Assms!$F$37=1,LXtables!C50,IF(Assms!$F$37=2,LXtables!P50,IF(Assms!$F$37=3,LXtables!AC50,IF(Assms!$F$37=4,LXtables!AP50,IF(Assms!$F$37=5,LXtables!BC50,LXtables!BP50)))))</f>
        <v>0.02</v>
      </c>
      <c r="X50" s="62">
        <f>IF(Assms!$F$37=1,LXtables!D50,IF(Assms!$F$37=2,LXtables!Q50,IF(Assms!$F$37=3,LXtables!AD50,IF(Assms!$F$37=4,LXtables!AQ50,IF(Assms!$F$37=5,LXtables!BD50,LXtables!BQ50)))))</f>
        <v>0.02</v>
      </c>
      <c r="Y50" s="62">
        <f>IF(Assms!$F$37=1,LXtables!E50,IF(Assms!$F$37=2,LXtables!R50,IF(Assms!$F$37=3,LXtables!AE50,IF(Assms!$F$37=4,LXtables!AR50,IF(Assms!$F$37=5,LXtables!BE50,LXtables!BR50)))))</f>
        <v>0.02</v>
      </c>
      <c r="Z50" s="62">
        <f>IF(Assms!$F$37=1,LXtables!F50,IF(Assms!$F$37=2,LXtables!S50,IF(Assms!$F$37=3,LXtables!AF50,IF(Assms!$F$37=4,LXtables!AS50,IF(Assms!$F$37=5,LXtables!BF50,LXtables!BS50)))))</f>
        <v>0.02</v>
      </c>
      <c r="AA50" s="62">
        <f>IF(Assms!$F$37=1,LXtables!G50,IF(Assms!$F$37=2,LXtables!T50,IF(Assms!$F$37=3,LXtables!AG50,IF(Assms!$F$37=4,LXtables!AT50,IF(Assms!$F$37=5,LXtables!BG50,LXtables!BT50)))))</f>
        <v>0.02</v>
      </c>
      <c r="AB50" s="62">
        <f>IF(Assms!$F$37=1,LXtables!H50,IF(Assms!$F$37=2,LXtables!U50,IF(Assms!$F$37=3,LXtables!AH50,IF(Assms!$F$37=4,LXtables!AU50,IF(Assms!$F$37=5,LXtables!BH50,LXtables!BU50)))))</f>
        <v>0.02</v>
      </c>
      <c r="AC50" s="62">
        <f>IF(Assms!$F$37=1,LXtables!I50,IF(Assms!$F$37=2,LXtables!V50,IF(Assms!$F$37=3,LXtables!AI50,IF(Assms!$F$37=4,LXtables!AV50,IF(Assms!$F$37=5,LXtables!BI50,LXtables!BV50)))))</f>
        <v>0.02</v>
      </c>
      <c r="AD50" s="62">
        <f>IF(Assms!$F$37=1,LXtables!J50,IF(Assms!$F$37=2,LXtables!W50,IF(Assms!$F$37=3,LXtables!AJ50,IF(Assms!$F$37=4,LXtables!AW50,IF(Assms!$F$37=5,LXtables!BJ50,LXtables!BW50)))))</f>
        <v>0.02</v>
      </c>
      <c r="AE50" s="62">
        <f>IF(Assms!$F$37=1,LXtables!K50,IF(Assms!$F$37=2,LXtables!X50,IF(Assms!$F$37=3,LXtables!AK50,IF(Assms!$F$37=4,LXtables!AX50,IF(Assms!$F$37=5,LXtables!BK50,LXtables!BX50)))))</f>
        <v>0.02</v>
      </c>
      <c r="AF50" s="62">
        <f>IF(Assms!$F$37=1,LXtables!L50,IF(Assms!$F$37=2,LXtables!Y50,IF(Assms!$F$37=3,LXtables!AL50,IF(Assms!$F$37=4,LXtables!AY50,IF(Assms!$F$37=5,LXtables!BL50,LXtables!BY50)))))</f>
        <v>0.02</v>
      </c>
      <c r="AG50" s="62">
        <f>IF(Assms!$F$37=1,LXtables!M50,IF(Assms!$F$37=2,LXtables!Z50,IF(Assms!$F$37=3,LXtables!AM50,IF(Assms!$F$37=4,LXtables!AZ50,IF(Assms!$F$37=5,LXtables!BM50,LXtables!BZ50)))))</f>
        <v>0.02</v>
      </c>
      <c r="AH50">
        <v>14</v>
      </c>
      <c r="AI50" s="62">
        <f>IF(Assms!$F$37=1,LXtables!CC50,IF(Assms!$F$37=2,LXtables!CP50,IF(Assms!$F$37=3,LXtables!DC50,IF(Assms!$F$37=4,LXtables!DP50,IF(Assms!$F$37=5,LXtables!EC50,LXtables!EP50)))))</f>
        <v>0.03</v>
      </c>
      <c r="AJ50" s="62">
        <f>IF(Assms!$F$37=1,LXtables!CD50,IF(Assms!$F$37=2,LXtables!CQ50,IF(Assms!$F$37=3,LXtables!DD50,IF(Assms!$F$37=4,LXtables!DQ50,IF(Assms!$F$37=5,LXtables!ED50,LXtables!EQ50)))))</f>
        <v>0.03</v>
      </c>
      <c r="AK50" s="62">
        <f>IF(Assms!$F$37=1,LXtables!CE50,IF(Assms!$F$37=2,LXtables!CR50,IF(Assms!$F$37=3,LXtables!DE50,IF(Assms!$F$37=4,LXtables!DR50,IF(Assms!$F$37=5,LXtables!EE50,LXtables!ER50)))))</f>
        <v>0.02</v>
      </c>
      <c r="AL50" s="62">
        <f>IF(Assms!$F$37=1,LXtables!CF50,IF(Assms!$F$37=2,LXtables!CS50,IF(Assms!$F$37=3,LXtables!DF50,IF(Assms!$F$37=4,LXtables!DS50,IF(Assms!$F$37=5,LXtables!EF50,LXtables!ES50)))))</f>
        <v>0.02</v>
      </c>
      <c r="AM50" s="62">
        <f>IF(Assms!$F$37=1,LXtables!CG50,IF(Assms!$F$37=2,LXtables!CT50,IF(Assms!$F$37=3,LXtables!DG50,IF(Assms!$F$37=4,LXtables!DT50,IF(Assms!$F$37=5,LXtables!EG50,LXtables!ET50)))))</f>
        <v>0.02</v>
      </c>
      <c r="AN50" s="62">
        <f>IF(Assms!$F$37=1,LXtables!CH50,IF(Assms!$F$37=2,LXtables!CU50,IF(Assms!$F$37=3,LXtables!DH50,IF(Assms!$F$37=4,LXtables!DU50,IF(Assms!$F$37=5,LXtables!EH50,LXtables!EU50)))))</f>
        <v>0.02</v>
      </c>
      <c r="AO50" s="62">
        <f>IF(Assms!$F$37=1,LXtables!CI50,IF(Assms!$F$37=2,LXtables!CV50,IF(Assms!$F$37=3,LXtables!DI50,IF(Assms!$F$37=4,LXtables!DV50,IF(Assms!$F$37=5,LXtables!EI50,LXtables!EV50)))))</f>
        <v>0.02</v>
      </c>
      <c r="AP50" s="62">
        <f>IF(Assms!$F$37=1,LXtables!CJ50,IF(Assms!$F$37=2,LXtables!CW50,IF(Assms!$F$37=3,LXtables!DJ50,IF(Assms!$F$37=4,LXtables!DW50,IF(Assms!$F$37=5,LXtables!EJ50,LXtables!EW50)))))</f>
        <v>0.02</v>
      </c>
      <c r="AQ50" s="62">
        <f>IF(Assms!$F$37=1,LXtables!CK50,IF(Assms!$F$37=2,LXtables!CX50,IF(Assms!$F$37=3,LXtables!DK50,IF(Assms!$F$37=4,LXtables!DX50,IF(Assms!$F$37=5,LXtables!EK50,LXtables!EX50)))))</f>
        <v>0.02</v>
      </c>
      <c r="AR50" s="62">
        <f>IF(Assms!$F$37=1,LXtables!CL50,IF(Assms!$F$37=2,LXtables!CY50,IF(Assms!$F$37=3,LXtables!DL50,IF(Assms!$F$37=4,LXtables!DY50,IF(Assms!$F$37=5,LXtables!EL50,LXtables!EY50)))))</f>
        <v>0.02</v>
      </c>
      <c r="AS50" s="62">
        <f>IF(Assms!$F$37=1,LXtables!CM50,IF(Assms!$F$37=2,LXtables!CZ50,IF(Assms!$F$37=3,LXtables!DM50,IF(Assms!$F$37=4,LXtables!DZ50,IF(Assms!$F$37=5,LXtables!EM50,LXtables!EZ50)))))</f>
        <v>0.02</v>
      </c>
      <c r="AT50" s="62">
        <f>IF(Assms!$F$37=1,LXtables!CN50,IF(Assms!$F$37=2,LXtables!DA50,IF(Assms!$F$37=3,LXtables!DN50,IF(Assms!$F$37=4,LXtables!EA50,IF(Assms!$F$37=5,LXtables!EN50,LXtables!FA50)))))</f>
        <v>0.03</v>
      </c>
      <c r="AU50">
        <v>14</v>
      </c>
      <c r="AV50" s="62">
        <f>IF(Assms!$F$37=1,LXtables!FD50,IF(Assms!$F$37=2,LXtables!FQ50,IF(Assms!$F$37=3,LXtables!GD50,IF(Assms!$F$37=4,LXtables!GQ50,IF(Assms!$F$37=5,LXtables!HD50,LXtables!HQ50)))))</f>
        <v>0.03</v>
      </c>
      <c r="AW50" s="62">
        <f>IF(Assms!$F$37=1,LXtables!FE50,IF(Assms!$F$37=2,LXtables!FR50,IF(Assms!$F$37=3,LXtables!GE50,IF(Assms!$F$37=4,LXtables!GR50,IF(Assms!$F$37=5,LXtables!HE50,LXtables!HR50)))))</f>
        <v>0.03</v>
      </c>
      <c r="AX50" s="62">
        <f>IF(Assms!$F$37=1,LXtables!FF50,IF(Assms!$F$37=2,LXtables!FS50,IF(Assms!$F$37=3,LXtables!GF50,IF(Assms!$F$37=4,LXtables!GS50,IF(Assms!$F$37=5,LXtables!HF50,LXtables!HS50)))))</f>
        <v>0.02</v>
      </c>
      <c r="AY50" s="62">
        <f>IF(Assms!$F$37=1,LXtables!FG50,IF(Assms!$F$37=2,LXtables!FT50,IF(Assms!$F$37=3,LXtables!GG50,IF(Assms!$F$37=4,LXtables!GT50,IF(Assms!$F$37=5,LXtables!HG50,LXtables!HT50)))))</f>
        <v>0.02</v>
      </c>
      <c r="AZ50" s="62">
        <f>IF(Assms!$F$37=1,LXtables!FH50,IF(Assms!$F$37=2,LXtables!FU50,IF(Assms!$F$37=3,LXtables!GH50,IF(Assms!$F$37=4,LXtables!GU50,IF(Assms!$F$37=5,LXtables!HH50,LXtables!HU50)))))</f>
        <v>0.02</v>
      </c>
      <c r="BA50" s="62">
        <f>IF(Assms!$F$37=1,LXtables!FI50,IF(Assms!$F$37=2,LXtables!FV50,IF(Assms!$F$37=3,LXtables!GI50,IF(Assms!$F$37=4,LXtables!GV50,IF(Assms!$F$37=5,LXtables!HI50,LXtables!HV50)))))</f>
        <v>0.02</v>
      </c>
      <c r="BB50" s="62">
        <f>IF(Assms!$F$37=1,LXtables!FJ50,IF(Assms!$F$37=2,LXtables!FW50,IF(Assms!$F$37=3,LXtables!GJ50,IF(Assms!$F$37=4,LXtables!GW50,IF(Assms!$F$37=5,LXtables!HJ50,LXtables!HW50)))))</f>
        <v>0.02</v>
      </c>
      <c r="BC50" s="62">
        <f>IF(Assms!$F$37=1,LXtables!FK50,IF(Assms!$F$37=2,LXtables!FX50,IF(Assms!$F$37=3,LXtables!GK50,IF(Assms!$F$37=4,LXtables!GX50,IF(Assms!$F$37=5,LXtables!HK50,LXtables!HX50)))))</f>
        <v>0.02</v>
      </c>
      <c r="BD50" s="62">
        <f>IF(Assms!$F$37=1,LXtables!FL50,IF(Assms!$F$37=2,LXtables!FY50,IF(Assms!$F$37=3,LXtables!GL50,IF(Assms!$F$37=4,LXtables!GY50,IF(Assms!$F$37=5,LXtables!HL50,LXtables!HY50)))))</f>
        <v>0.02</v>
      </c>
      <c r="BE50" s="62">
        <f>IF(Assms!$F$37=1,LXtables!FM50,IF(Assms!$F$37=2,LXtables!FZ50,IF(Assms!$F$37=3,LXtables!GM50,IF(Assms!$F$37=4,LXtables!GZ50,IF(Assms!$F$37=5,LXtables!HM50,LXtables!HZ50)))))</f>
        <v>0.02</v>
      </c>
      <c r="BF50" s="62">
        <f>IF(Assms!$F$37=1,LXtables!FN50,IF(Assms!$F$37=2,LXtables!GA50,IF(Assms!$F$37=3,LXtables!GN50,IF(Assms!$F$37=4,LXtables!HA50,IF(Assms!$F$37=5,LXtables!HN50,LXtables!IA50)))))</f>
        <v>0.03</v>
      </c>
      <c r="BG50" s="62">
        <f>IF(Assms!$F$37=1,LXtables!FO50,IF(Assms!$F$37=2,LXtables!GB50,IF(Assms!$F$37=3,LXtables!GO50,IF(Assms!$F$37=4,LXtables!HB50,IF(Assms!$F$37=5,LXtables!HO50,LXtables!IB50)))))</f>
        <v>0.03</v>
      </c>
      <c r="BH50">
        <v>14</v>
      </c>
      <c r="BI50" s="62">
        <f>IF(Assms!$F$37=1,LXtables!IE50,IF(Assms!$F$37=2,LXtables!IR50,IF(Assms!$F$37=3,LXtables!JE50,IF(Assms!$F$37=4,LXtables!JR50,IF(Assms!$F$37=5,LXtables!KE50,LXtables!KR50)))))</f>
        <v>0.04</v>
      </c>
      <c r="BJ50" s="62">
        <f>IF(Assms!$F$37=1,LXtables!IF50,IF(Assms!$F$37=2,LXtables!IS50,IF(Assms!$F$37=3,LXtables!JF50,IF(Assms!$F$37=4,LXtables!JS50,IF(Assms!$F$37=5,LXtables!KF50,LXtables!KS50)))))</f>
        <v>0.04</v>
      </c>
      <c r="BK50" s="62">
        <f>IF(Assms!$F$37=1,LXtables!IG50,IF(Assms!$F$37=2,LXtables!IT50,IF(Assms!$F$37=3,LXtables!JG50,IF(Assms!$F$37=4,LXtables!JT50,IF(Assms!$F$37=5,LXtables!KG50,LXtables!KT50)))))</f>
        <v>0.03</v>
      </c>
      <c r="BL50" s="62">
        <f>IF(Assms!$F$37=1,LXtables!IH50,IF(Assms!$F$37=2,LXtables!IU50,IF(Assms!$F$37=3,LXtables!JH50,IF(Assms!$F$37=4,LXtables!JU50,IF(Assms!$F$37=5,LXtables!KH50,LXtables!KU50)))))</f>
        <v>0.03</v>
      </c>
      <c r="BM50" s="62">
        <f>IF(Assms!$F$37=1,LXtables!II50,IF(Assms!$F$37=2,LXtables!IV50,IF(Assms!$F$37=3,LXtables!JI50,IF(Assms!$F$37=4,LXtables!JV50,IF(Assms!$F$37=5,LXtables!KI50,LXtables!KV50)))))</f>
        <v>0.02</v>
      </c>
      <c r="BN50" s="62">
        <f>IF(Assms!$F$37=1,LXtables!IJ50,IF(Assms!$F$37=2,LXtables!IW50,IF(Assms!$F$37=3,LXtables!JJ50,IF(Assms!$F$37=4,LXtables!JW50,IF(Assms!$F$37=5,LXtables!KJ50,LXtables!KW50)))))</f>
        <v>0.03</v>
      </c>
      <c r="BO50" s="62">
        <f>IF(Assms!$F$37=1,LXtables!IK50,IF(Assms!$F$37=2,LXtables!IX50,IF(Assms!$F$37=3,LXtables!JK50,IF(Assms!$F$37=4,LXtables!JX50,IF(Assms!$F$37=5,LXtables!KK50,LXtables!KX50)))))</f>
        <v>0.03</v>
      </c>
      <c r="BP50" s="62">
        <f>IF(Assms!$F$37=1,LXtables!IL50,IF(Assms!$F$37=2,LXtables!IY50,IF(Assms!$F$37=3,LXtables!JL50,IF(Assms!$F$37=4,LXtables!JY50,IF(Assms!$F$37=5,LXtables!KL50,LXtables!KY50)))))</f>
        <v>0.03</v>
      </c>
      <c r="BQ50" s="62">
        <f>IF(Assms!$F$37=1,LXtables!IM50,IF(Assms!$F$37=2,LXtables!IZ50,IF(Assms!$F$37=3,LXtables!JM50,IF(Assms!$F$37=4,LXtables!JZ50,IF(Assms!$F$37=5,LXtables!KM50,LXtables!KZ50)))))</f>
        <v>0.03</v>
      </c>
      <c r="BR50" s="62">
        <f>IF(Assms!$F$37=1,LXtables!IN50,IF(Assms!$F$37=2,LXtables!JA50,IF(Assms!$F$37=3,LXtables!JN50,IF(Assms!$F$37=4,LXtables!KA50,IF(Assms!$F$37=5,LXtables!KN50,LXtables!LA50)))))</f>
        <v>0.03</v>
      </c>
      <c r="BS50" s="62">
        <f>IF(Assms!$F$37=1,LXtables!IO50,IF(Assms!$F$37=2,LXtables!JB50,IF(Assms!$F$37=3,LXtables!JO50,IF(Assms!$F$37=4,LXtables!KB50,IF(Assms!$F$37=5,LXtables!KO50,LXtables!LB50)))))</f>
        <v>0.03</v>
      </c>
      <c r="BT50" s="62">
        <f>IF(Assms!$F$37=1,LXtables!IP50,IF(Assms!$F$37=2,LXtables!JC50,IF(Assms!$F$37=3,LXtables!JP50,IF(Assms!$F$37=4,LXtables!KC50,IF(Assms!$F$37=5,LXtables!KP50,LXtables!LC50)))))</f>
        <v>0.04</v>
      </c>
    </row>
    <row r="51" spans="8:72">
      <c r="H51" s="201">
        <v>15</v>
      </c>
      <c r="I51" s="62">
        <f>IF(Assms!$C$36=1,V51,IF(Assms!$C$36=2,AI51,IF(Assms!$C$36=3,AV51,BI51)))</f>
        <v>0.03</v>
      </c>
      <c r="J51" s="62">
        <f>IF(Assms!$C$36=1,W51,IF(Assms!$C$36=2,AJ51,IF(Assms!$C$36=3,AW51,BJ51)))</f>
        <v>0.02</v>
      </c>
      <c r="K51" s="62">
        <f>IF(Assms!$C$36=1,X51,IF(Assms!$C$36=2,AK51,IF(Assms!$C$36=3,AX51,BK51)))</f>
        <v>0.02</v>
      </c>
      <c r="L51" s="62">
        <f>IF(Assms!$C$36=1,Y51,IF(Assms!$C$36=2,AL51,IF(Assms!$C$36=3,AY51,BL51)))</f>
        <v>0.02</v>
      </c>
      <c r="M51" s="62">
        <f>IF(Assms!$C$36=1,Z51,IF(Assms!$C$36=2,AM51,IF(Assms!$C$36=3,AZ51,BM51)))</f>
        <v>0.02</v>
      </c>
      <c r="N51" s="62">
        <f>IF(Assms!$C$36=1,AA51,IF(Assms!$C$36=2,AN51,IF(Assms!$C$36=3,BA51,BN51)))</f>
        <v>0.02</v>
      </c>
      <c r="O51" s="62">
        <f>IF(Assms!$C$36=1,AB51,IF(Assms!$C$36=2,AO51,IF(Assms!$C$36=3,BB51,BO51)))</f>
        <v>0.03</v>
      </c>
      <c r="P51" s="62">
        <f>IF(Assms!$C$36=1,AC51,IF(Assms!$C$36=2,AP51,IF(Assms!$C$36=3,BC51,BP51)))</f>
        <v>0.03</v>
      </c>
      <c r="Q51" s="62">
        <f>IF(Assms!$C$36=1,AD51,IF(Assms!$C$36=2,AQ51,IF(Assms!$C$36=3,BD51,BQ51)))</f>
        <v>0.02</v>
      </c>
      <c r="R51" s="62">
        <f>IF(Assms!$C$36=1,AE51,IF(Assms!$C$36=2,AR51,IF(Assms!$C$36=3,BE51,BR51)))</f>
        <v>0.02</v>
      </c>
      <c r="S51" s="62">
        <f>IF(Assms!$C$36=1,AF51,IF(Assms!$C$36=2,AS51,IF(Assms!$C$36=3,BF51,BS51)))</f>
        <v>0.02</v>
      </c>
      <c r="T51" s="62">
        <f>IF(Assms!$C$36=1,AG51,IF(Assms!$C$36=2,AT51,IF(Assms!$C$36=3,BG51,BT51)))</f>
        <v>0.02</v>
      </c>
      <c r="U51" s="201">
        <v>15</v>
      </c>
      <c r="V51" s="62">
        <f>IF(Assms!$F$37=1,LXtables!B51,IF(Assms!$F$37=2,LXtables!O51,IF(Assms!$F$37=3,LXtables!AB51,IF(Assms!$F$37=4,LXtables!AO51,IF(Assms!$F$37=5,LXtables!BB51,LXtables!BO51)))))</f>
        <v>0.03</v>
      </c>
      <c r="W51" s="62">
        <f>IF(Assms!$F$37=1,LXtables!C51,IF(Assms!$F$37=2,LXtables!P51,IF(Assms!$F$37=3,LXtables!AC51,IF(Assms!$F$37=4,LXtables!AP51,IF(Assms!$F$37=5,LXtables!BC51,LXtables!BP51)))))</f>
        <v>0.02</v>
      </c>
      <c r="X51" s="62">
        <f>IF(Assms!$F$37=1,LXtables!D51,IF(Assms!$F$37=2,LXtables!Q51,IF(Assms!$F$37=3,LXtables!AD51,IF(Assms!$F$37=4,LXtables!AQ51,IF(Assms!$F$37=5,LXtables!BD51,LXtables!BQ51)))))</f>
        <v>0.02</v>
      </c>
      <c r="Y51" s="62">
        <f>IF(Assms!$F$37=1,LXtables!E51,IF(Assms!$F$37=2,LXtables!R51,IF(Assms!$F$37=3,LXtables!AE51,IF(Assms!$F$37=4,LXtables!AR51,IF(Assms!$F$37=5,LXtables!BE51,LXtables!BR51)))))</f>
        <v>0.02</v>
      </c>
      <c r="Z51" s="62">
        <f>IF(Assms!$F$37=1,LXtables!F51,IF(Assms!$F$37=2,LXtables!S51,IF(Assms!$F$37=3,LXtables!AF51,IF(Assms!$F$37=4,LXtables!AS51,IF(Assms!$F$37=5,LXtables!BF51,LXtables!BS51)))))</f>
        <v>0.02</v>
      </c>
      <c r="AA51" s="62">
        <f>IF(Assms!$F$37=1,LXtables!G51,IF(Assms!$F$37=2,LXtables!T51,IF(Assms!$F$37=3,LXtables!AG51,IF(Assms!$F$37=4,LXtables!AT51,IF(Assms!$F$37=5,LXtables!BG51,LXtables!BT51)))))</f>
        <v>0.02</v>
      </c>
      <c r="AB51" s="62">
        <f>IF(Assms!$F$37=1,LXtables!H51,IF(Assms!$F$37=2,LXtables!U51,IF(Assms!$F$37=3,LXtables!AH51,IF(Assms!$F$37=4,LXtables!AU51,IF(Assms!$F$37=5,LXtables!BH51,LXtables!BU51)))))</f>
        <v>0.03</v>
      </c>
      <c r="AC51" s="62">
        <f>IF(Assms!$F$37=1,LXtables!I51,IF(Assms!$F$37=2,LXtables!V51,IF(Assms!$F$37=3,LXtables!AI51,IF(Assms!$F$37=4,LXtables!AV51,IF(Assms!$F$37=5,LXtables!BI51,LXtables!BV51)))))</f>
        <v>0.03</v>
      </c>
      <c r="AD51" s="62">
        <f>IF(Assms!$F$37=1,LXtables!J51,IF(Assms!$F$37=2,LXtables!W51,IF(Assms!$F$37=3,LXtables!AJ51,IF(Assms!$F$37=4,LXtables!AW51,IF(Assms!$F$37=5,LXtables!BJ51,LXtables!BW51)))))</f>
        <v>0.02</v>
      </c>
      <c r="AE51" s="62">
        <f>IF(Assms!$F$37=1,LXtables!K51,IF(Assms!$F$37=2,LXtables!X51,IF(Assms!$F$37=3,LXtables!AK51,IF(Assms!$F$37=4,LXtables!AX51,IF(Assms!$F$37=5,LXtables!BK51,LXtables!BX51)))))</f>
        <v>0.02</v>
      </c>
      <c r="AF51" s="62">
        <f>IF(Assms!$F$37=1,LXtables!L51,IF(Assms!$F$37=2,LXtables!Y51,IF(Assms!$F$37=3,LXtables!AL51,IF(Assms!$F$37=4,LXtables!AY51,IF(Assms!$F$37=5,LXtables!BL51,LXtables!BY51)))))</f>
        <v>0.02</v>
      </c>
      <c r="AG51" s="62">
        <f>IF(Assms!$F$37=1,LXtables!M51,IF(Assms!$F$37=2,LXtables!Z51,IF(Assms!$F$37=3,LXtables!AM51,IF(Assms!$F$37=4,LXtables!AZ51,IF(Assms!$F$37=5,LXtables!BM51,LXtables!BZ51)))))</f>
        <v>0.02</v>
      </c>
      <c r="AH51">
        <v>15</v>
      </c>
      <c r="AI51" s="62">
        <f>IF(Assms!$F$37=1,LXtables!CC51,IF(Assms!$F$37=2,LXtables!CP51,IF(Assms!$F$37=3,LXtables!DC51,IF(Assms!$F$37=4,LXtables!DP51,IF(Assms!$F$37=5,LXtables!EC51,LXtables!EP51)))))</f>
        <v>0.03</v>
      </c>
      <c r="AJ51" s="62">
        <f>IF(Assms!$F$37=1,LXtables!CD51,IF(Assms!$F$37=2,LXtables!CQ51,IF(Assms!$F$37=3,LXtables!DD51,IF(Assms!$F$37=4,LXtables!DQ51,IF(Assms!$F$37=5,LXtables!ED51,LXtables!EQ51)))))</f>
        <v>0.03</v>
      </c>
      <c r="AK51" s="62">
        <f>IF(Assms!$F$37=1,LXtables!CE51,IF(Assms!$F$37=2,LXtables!CR51,IF(Assms!$F$37=3,LXtables!DE51,IF(Assms!$F$37=4,LXtables!DR51,IF(Assms!$F$37=5,LXtables!EE51,LXtables!ER51)))))</f>
        <v>0.02</v>
      </c>
      <c r="AL51" s="62">
        <f>IF(Assms!$F$37=1,LXtables!CF51,IF(Assms!$F$37=2,LXtables!CS51,IF(Assms!$F$37=3,LXtables!DF51,IF(Assms!$F$37=4,LXtables!DS51,IF(Assms!$F$37=5,LXtables!EF51,LXtables!ES51)))))</f>
        <v>0.02</v>
      </c>
      <c r="AM51" s="62">
        <f>IF(Assms!$F$37=1,LXtables!CG51,IF(Assms!$F$37=2,LXtables!CT51,IF(Assms!$F$37=3,LXtables!DG51,IF(Assms!$F$37=4,LXtables!DT51,IF(Assms!$F$37=5,LXtables!EG51,LXtables!ET51)))))</f>
        <v>0.02</v>
      </c>
      <c r="AN51" s="62">
        <f>IF(Assms!$F$37=1,LXtables!CH51,IF(Assms!$F$37=2,LXtables!CU51,IF(Assms!$F$37=3,LXtables!DH51,IF(Assms!$F$37=4,LXtables!DU51,IF(Assms!$F$37=5,LXtables!EH51,LXtables!EU51)))))</f>
        <v>0.02</v>
      </c>
      <c r="AO51" s="62">
        <f>IF(Assms!$F$37=1,LXtables!CI51,IF(Assms!$F$37=2,LXtables!CV51,IF(Assms!$F$37=3,LXtables!DI51,IF(Assms!$F$37=4,LXtables!DV51,IF(Assms!$F$37=5,LXtables!EI51,LXtables!EV51)))))</f>
        <v>0.03</v>
      </c>
      <c r="AP51" s="62">
        <f>IF(Assms!$F$37=1,LXtables!CJ51,IF(Assms!$F$37=2,LXtables!CW51,IF(Assms!$F$37=3,LXtables!DJ51,IF(Assms!$F$37=4,LXtables!DW51,IF(Assms!$F$37=5,LXtables!EJ51,LXtables!EW51)))))</f>
        <v>0.03</v>
      </c>
      <c r="AQ51" s="62">
        <f>IF(Assms!$F$37=1,LXtables!CK51,IF(Assms!$F$37=2,LXtables!CX51,IF(Assms!$F$37=3,LXtables!DK51,IF(Assms!$F$37=4,LXtables!DX51,IF(Assms!$F$37=5,LXtables!EK51,LXtables!EX51)))))</f>
        <v>0.02</v>
      </c>
      <c r="AR51" s="62">
        <f>IF(Assms!$F$37=1,LXtables!CL51,IF(Assms!$F$37=2,LXtables!CY51,IF(Assms!$F$37=3,LXtables!DL51,IF(Assms!$F$37=4,LXtables!DY51,IF(Assms!$F$37=5,LXtables!EL51,LXtables!EY51)))))</f>
        <v>0.02</v>
      </c>
      <c r="AS51" s="62">
        <f>IF(Assms!$F$37=1,LXtables!CM51,IF(Assms!$F$37=2,LXtables!CZ51,IF(Assms!$F$37=3,LXtables!DM51,IF(Assms!$F$37=4,LXtables!DZ51,IF(Assms!$F$37=5,LXtables!EM51,LXtables!EZ51)))))</f>
        <v>0.02</v>
      </c>
      <c r="AT51" s="62">
        <f>IF(Assms!$F$37=1,LXtables!CN51,IF(Assms!$F$37=2,LXtables!DA51,IF(Assms!$F$37=3,LXtables!DN51,IF(Assms!$F$37=4,LXtables!EA51,IF(Assms!$F$37=5,LXtables!EN51,LXtables!FA51)))))</f>
        <v>0.03</v>
      </c>
      <c r="AU51">
        <v>15</v>
      </c>
      <c r="AV51" s="62">
        <f>IF(Assms!$F$37=1,LXtables!FD51,IF(Assms!$F$37=2,LXtables!FQ51,IF(Assms!$F$37=3,LXtables!GD51,IF(Assms!$F$37=4,LXtables!GQ51,IF(Assms!$F$37=5,LXtables!HD51,LXtables!HQ51)))))</f>
        <v>0.03</v>
      </c>
      <c r="AW51" s="62">
        <f>IF(Assms!$F$37=1,LXtables!FE51,IF(Assms!$F$37=2,LXtables!FR51,IF(Assms!$F$37=3,LXtables!GE51,IF(Assms!$F$37=4,LXtables!GR51,IF(Assms!$F$37=5,LXtables!HE51,LXtables!HR51)))))</f>
        <v>0.03</v>
      </c>
      <c r="AX51" s="62">
        <f>IF(Assms!$F$37=1,LXtables!FF51,IF(Assms!$F$37=2,LXtables!FS51,IF(Assms!$F$37=3,LXtables!GF51,IF(Assms!$F$37=4,LXtables!GS51,IF(Assms!$F$37=5,LXtables!HF51,LXtables!HS51)))))</f>
        <v>0.02</v>
      </c>
      <c r="AY51" s="62">
        <f>IF(Assms!$F$37=1,LXtables!FG51,IF(Assms!$F$37=2,LXtables!FT51,IF(Assms!$F$37=3,LXtables!GG51,IF(Assms!$F$37=4,LXtables!GT51,IF(Assms!$F$37=5,LXtables!HG51,LXtables!HT51)))))</f>
        <v>0.02</v>
      </c>
      <c r="AZ51" s="62">
        <f>IF(Assms!$F$37=1,LXtables!FH51,IF(Assms!$F$37=2,LXtables!FU51,IF(Assms!$F$37=3,LXtables!GH51,IF(Assms!$F$37=4,LXtables!GU51,IF(Assms!$F$37=5,LXtables!HH51,LXtables!HU51)))))</f>
        <v>0.02</v>
      </c>
      <c r="BA51" s="62">
        <f>IF(Assms!$F$37=1,LXtables!FI51,IF(Assms!$F$37=2,LXtables!FV51,IF(Assms!$F$37=3,LXtables!GI51,IF(Assms!$F$37=4,LXtables!GV51,IF(Assms!$F$37=5,LXtables!HI51,LXtables!HV51)))))</f>
        <v>0.02</v>
      </c>
      <c r="BB51" s="62">
        <f>IF(Assms!$F$37=1,LXtables!FJ51,IF(Assms!$F$37=2,LXtables!FW51,IF(Assms!$F$37=3,LXtables!GJ51,IF(Assms!$F$37=4,LXtables!GW51,IF(Assms!$F$37=5,LXtables!HJ51,LXtables!HW51)))))</f>
        <v>0.03</v>
      </c>
      <c r="BC51" s="62">
        <f>IF(Assms!$F$37=1,LXtables!FK51,IF(Assms!$F$37=2,LXtables!FX51,IF(Assms!$F$37=3,LXtables!GK51,IF(Assms!$F$37=4,LXtables!GX51,IF(Assms!$F$37=5,LXtables!HK51,LXtables!HX51)))))</f>
        <v>0.03</v>
      </c>
      <c r="BD51" s="62">
        <f>IF(Assms!$F$37=1,LXtables!FL51,IF(Assms!$F$37=2,LXtables!FY51,IF(Assms!$F$37=3,LXtables!GL51,IF(Assms!$F$37=4,LXtables!GY51,IF(Assms!$F$37=5,LXtables!HL51,LXtables!HY51)))))</f>
        <v>0.02</v>
      </c>
      <c r="BE51" s="62">
        <f>IF(Assms!$F$37=1,LXtables!FM51,IF(Assms!$F$37=2,LXtables!FZ51,IF(Assms!$F$37=3,LXtables!GM51,IF(Assms!$F$37=4,LXtables!GZ51,IF(Assms!$F$37=5,LXtables!HM51,LXtables!HZ51)))))</f>
        <v>0.02</v>
      </c>
      <c r="BF51" s="62">
        <f>IF(Assms!$F$37=1,LXtables!FN51,IF(Assms!$F$37=2,LXtables!GA51,IF(Assms!$F$37=3,LXtables!GN51,IF(Assms!$F$37=4,LXtables!HA51,IF(Assms!$F$37=5,LXtables!HN51,LXtables!IA51)))))</f>
        <v>0.03</v>
      </c>
      <c r="BG51" s="62">
        <f>IF(Assms!$F$37=1,LXtables!FO51,IF(Assms!$F$37=2,LXtables!GB51,IF(Assms!$F$37=3,LXtables!GO51,IF(Assms!$F$37=4,LXtables!HB51,IF(Assms!$F$37=5,LXtables!HO51,LXtables!IB51)))))</f>
        <v>0.03</v>
      </c>
      <c r="BH51">
        <v>15</v>
      </c>
      <c r="BI51" s="62">
        <f>IF(Assms!$F$37=1,LXtables!IE51,IF(Assms!$F$37=2,LXtables!IR51,IF(Assms!$F$37=3,LXtables!JE51,IF(Assms!$F$37=4,LXtables!JR51,IF(Assms!$F$37=5,LXtables!KE51,LXtables!KR51)))))</f>
        <v>0.04</v>
      </c>
      <c r="BJ51" s="62">
        <f>IF(Assms!$F$37=1,LXtables!IF51,IF(Assms!$F$37=2,LXtables!IS51,IF(Assms!$F$37=3,LXtables!JF51,IF(Assms!$F$37=4,LXtables!JS51,IF(Assms!$F$37=5,LXtables!KF51,LXtables!KS51)))))</f>
        <v>0.04</v>
      </c>
      <c r="BK51" s="62">
        <f>IF(Assms!$F$37=1,LXtables!IG51,IF(Assms!$F$37=2,LXtables!IT51,IF(Assms!$F$37=3,LXtables!JG51,IF(Assms!$F$37=4,LXtables!JT51,IF(Assms!$F$37=5,LXtables!KG51,LXtables!KT51)))))</f>
        <v>0.03</v>
      </c>
      <c r="BL51" s="62">
        <f>IF(Assms!$F$37=1,LXtables!IH51,IF(Assms!$F$37=2,LXtables!IU51,IF(Assms!$F$37=3,LXtables!JH51,IF(Assms!$F$37=4,LXtables!JU51,IF(Assms!$F$37=5,LXtables!KH51,LXtables!KU51)))))</f>
        <v>0.03</v>
      </c>
      <c r="BM51" s="62">
        <f>IF(Assms!$F$37=1,LXtables!II51,IF(Assms!$F$37=2,LXtables!IV51,IF(Assms!$F$37=3,LXtables!JI51,IF(Assms!$F$37=4,LXtables!JV51,IF(Assms!$F$37=5,LXtables!KI51,LXtables!KV51)))))</f>
        <v>0.02</v>
      </c>
      <c r="BN51" s="62">
        <f>IF(Assms!$F$37=1,LXtables!IJ51,IF(Assms!$F$37=2,LXtables!IW51,IF(Assms!$F$37=3,LXtables!JJ51,IF(Assms!$F$37=4,LXtables!JW51,IF(Assms!$F$37=5,LXtables!KJ51,LXtables!KW51)))))</f>
        <v>0.03</v>
      </c>
      <c r="BO51" s="62">
        <f>IF(Assms!$F$37=1,LXtables!IK51,IF(Assms!$F$37=2,LXtables!IX51,IF(Assms!$F$37=3,LXtables!JK51,IF(Assms!$F$37=4,LXtables!JX51,IF(Assms!$F$37=5,LXtables!KK51,LXtables!KX51)))))</f>
        <v>0.04</v>
      </c>
      <c r="BP51" s="62">
        <f>IF(Assms!$F$37=1,LXtables!IL51,IF(Assms!$F$37=2,LXtables!IY51,IF(Assms!$F$37=3,LXtables!JL51,IF(Assms!$F$37=4,LXtables!JY51,IF(Assms!$F$37=5,LXtables!KL51,LXtables!KY51)))))</f>
        <v>0.04</v>
      </c>
      <c r="BQ51" s="62">
        <f>IF(Assms!$F$37=1,LXtables!IM51,IF(Assms!$F$37=2,LXtables!IZ51,IF(Assms!$F$37=3,LXtables!JM51,IF(Assms!$F$37=4,LXtables!JZ51,IF(Assms!$F$37=5,LXtables!KM51,LXtables!KZ51)))))</f>
        <v>0.03</v>
      </c>
      <c r="BR51" s="62">
        <f>IF(Assms!$F$37=1,LXtables!IN51,IF(Assms!$F$37=2,LXtables!JA51,IF(Assms!$F$37=3,LXtables!JN51,IF(Assms!$F$37=4,LXtables!KA51,IF(Assms!$F$37=5,LXtables!KN51,LXtables!LA51)))))</f>
        <v>0.03</v>
      </c>
      <c r="BS51" s="62">
        <f>IF(Assms!$F$37=1,LXtables!IO51,IF(Assms!$F$37=2,LXtables!JB51,IF(Assms!$F$37=3,LXtables!JO51,IF(Assms!$F$37=4,LXtables!KB51,IF(Assms!$F$37=5,LXtables!KO51,LXtables!LB51)))))</f>
        <v>0.03</v>
      </c>
      <c r="BT51" s="62">
        <f>IF(Assms!$F$37=1,LXtables!IP51,IF(Assms!$F$37=2,LXtables!JC51,IF(Assms!$F$37=3,LXtables!JP51,IF(Assms!$F$37=4,LXtables!KC51,IF(Assms!$F$37=5,LXtables!KP51,LXtables!LC51)))))</f>
        <v>0.04</v>
      </c>
    </row>
    <row r="52" spans="8:72">
      <c r="H52" s="201">
        <v>16</v>
      </c>
      <c r="I52" s="62">
        <f>IF(Assms!$C$36=1,V52,IF(Assms!$C$36=2,AI52,IF(Assms!$C$36=3,AV52,BI52)))</f>
        <v>0.03</v>
      </c>
      <c r="J52" s="62">
        <f>IF(Assms!$C$36=1,W52,IF(Assms!$C$36=2,AJ52,IF(Assms!$C$36=3,AW52,BJ52)))</f>
        <v>0.03</v>
      </c>
      <c r="K52" s="62">
        <f>IF(Assms!$C$36=1,X52,IF(Assms!$C$36=2,AK52,IF(Assms!$C$36=3,AX52,BK52)))</f>
        <v>0.02</v>
      </c>
      <c r="L52" s="62">
        <f>IF(Assms!$C$36=1,Y52,IF(Assms!$C$36=2,AL52,IF(Assms!$C$36=3,AY52,BL52)))</f>
        <v>0.02</v>
      </c>
      <c r="M52" s="62">
        <f>IF(Assms!$C$36=1,Z52,IF(Assms!$C$36=2,AM52,IF(Assms!$C$36=3,AZ52,BM52)))</f>
        <v>0.02</v>
      </c>
      <c r="N52" s="62">
        <f>IF(Assms!$C$36=1,AA52,IF(Assms!$C$36=2,AN52,IF(Assms!$C$36=3,BA52,BN52)))</f>
        <v>0.02</v>
      </c>
      <c r="O52" s="62">
        <f>IF(Assms!$C$36=1,AB52,IF(Assms!$C$36=2,AO52,IF(Assms!$C$36=3,BB52,BO52)))</f>
        <v>0.02</v>
      </c>
      <c r="P52" s="62">
        <f>IF(Assms!$C$36=1,AC52,IF(Assms!$C$36=2,AP52,IF(Assms!$C$36=3,BC52,BP52)))</f>
        <v>0.02</v>
      </c>
      <c r="Q52" s="62">
        <f>IF(Assms!$C$36=1,AD52,IF(Assms!$C$36=2,AQ52,IF(Assms!$C$36=3,BD52,BQ52)))</f>
        <v>0.02</v>
      </c>
      <c r="R52" s="62">
        <f>IF(Assms!$C$36=1,AE52,IF(Assms!$C$36=2,AR52,IF(Assms!$C$36=3,BE52,BR52)))</f>
        <v>0.02</v>
      </c>
      <c r="S52" s="62">
        <f>IF(Assms!$C$36=1,AF52,IF(Assms!$C$36=2,AS52,IF(Assms!$C$36=3,BF52,BS52)))</f>
        <v>0.02</v>
      </c>
      <c r="T52" s="62">
        <f>IF(Assms!$C$36=1,AG52,IF(Assms!$C$36=2,AT52,IF(Assms!$C$36=3,BG52,BT52)))</f>
        <v>0.03</v>
      </c>
      <c r="U52" s="201">
        <v>16</v>
      </c>
      <c r="V52" s="62">
        <f>IF(Assms!$F$37=1,LXtables!B52,IF(Assms!$F$37=2,LXtables!O52,IF(Assms!$F$37=3,LXtables!AB52,IF(Assms!$F$37=4,LXtables!AO52,IF(Assms!$F$37=5,LXtables!BB52,LXtables!BO52)))))</f>
        <v>0.03</v>
      </c>
      <c r="W52" s="62">
        <f>IF(Assms!$F$37=1,LXtables!C52,IF(Assms!$F$37=2,LXtables!P52,IF(Assms!$F$37=3,LXtables!AC52,IF(Assms!$F$37=4,LXtables!AP52,IF(Assms!$F$37=5,LXtables!BC52,LXtables!BP52)))))</f>
        <v>0.03</v>
      </c>
      <c r="X52" s="62">
        <f>IF(Assms!$F$37=1,LXtables!D52,IF(Assms!$F$37=2,LXtables!Q52,IF(Assms!$F$37=3,LXtables!AD52,IF(Assms!$F$37=4,LXtables!AQ52,IF(Assms!$F$37=5,LXtables!BD52,LXtables!BQ52)))))</f>
        <v>0.02</v>
      </c>
      <c r="Y52" s="62">
        <f>IF(Assms!$F$37=1,LXtables!E52,IF(Assms!$F$37=2,LXtables!R52,IF(Assms!$F$37=3,LXtables!AE52,IF(Assms!$F$37=4,LXtables!AR52,IF(Assms!$F$37=5,LXtables!BE52,LXtables!BR52)))))</f>
        <v>0.02</v>
      </c>
      <c r="Z52" s="62">
        <f>IF(Assms!$F$37=1,LXtables!F52,IF(Assms!$F$37=2,LXtables!S52,IF(Assms!$F$37=3,LXtables!AF52,IF(Assms!$F$37=4,LXtables!AS52,IF(Assms!$F$37=5,LXtables!BF52,LXtables!BS52)))))</f>
        <v>0.02</v>
      </c>
      <c r="AA52" s="62">
        <f>IF(Assms!$F$37=1,LXtables!G52,IF(Assms!$F$37=2,LXtables!T52,IF(Assms!$F$37=3,LXtables!AG52,IF(Assms!$F$37=4,LXtables!AT52,IF(Assms!$F$37=5,LXtables!BG52,LXtables!BT52)))))</f>
        <v>0.02</v>
      </c>
      <c r="AB52" s="62">
        <f>IF(Assms!$F$37=1,LXtables!H52,IF(Assms!$F$37=2,LXtables!U52,IF(Assms!$F$37=3,LXtables!AH52,IF(Assms!$F$37=4,LXtables!AU52,IF(Assms!$F$37=5,LXtables!BH52,LXtables!BU52)))))</f>
        <v>0.02</v>
      </c>
      <c r="AC52" s="62">
        <f>IF(Assms!$F$37=1,LXtables!I52,IF(Assms!$F$37=2,LXtables!V52,IF(Assms!$F$37=3,LXtables!AI52,IF(Assms!$F$37=4,LXtables!AV52,IF(Assms!$F$37=5,LXtables!BI52,LXtables!BV52)))))</f>
        <v>0.02</v>
      </c>
      <c r="AD52" s="62">
        <f>IF(Assms!$F$37=1,LXtables!J52,IF(Assms!$F$37=2,LXtables!W52,IF(Assms!$F$37=3,LXtables!AJ52,IF(Assms!$F$37=4,LXtables!AW52,IF(Assms!$F$37=5,LXtables!BJ52,LXtables!BW52)))))</f>
        <v>0.02</v>
      </c>
      <c r="AE52" s="62">
        <f>IF(Assms!$F$37=1,LXtables!K52,IF(Assms!$F$37=2,LXtables!X52,IF(Assms!$F$37=3,LXtables!AK52,IF(Assms!$F$37=4,LXtables!AX52,IF(Assms!$F$37=5,LXtables!BK52,LXtables!BX52)))))</f>
        <v>0.02</v>
      </c>
      <c r="AF52" s="62">
        <f>IF(Assms!$F$37=1,LXtables!L52,IF(Assms!$F$37=2,LXtables!Y52,IF(Assms!$F$37=3,LXtables!AL52,IF(Assms!$F$37=4,LXtables!AY52,IF(Assms!$F$37=5,LXtables!BL52,LXtables!BY52)))))</f>
        <v>0.02</v>
      </c>
      <c r="AG52" s="62">
        <f>IF(Assms!$F$37=1,LXtables!M52,IF(Assms!$F$37=2,LXtables!Z52,IF(Assms!$F$37=3,LXtables!AM52,IF(Assms!$F$37=4,LXtables!AZ52,IF(Assms!$F$37=5,LXtables!BM52,LXtables!BZ52)))))</f>
        <v>0.03</v>
      </c>
      <c r="AH52">
        <v>16</v>
      </c>
      <c r="AI52" s="62">
        <f>IF(Assms!$F$37=1,LXtables!CC52,IF(Assms!$F$37=2,LXtables!CP52,IF(Assms!$F$37=3,LXtables!DC52,IF(Assms!$F$37=4,LXtables!DP52,IF(Assms!$F$37=5,LXtables!EC52,LXtables!EP52)))))</f>
        <v>0.03</v>
      </c>
      <c r="AJ52" s="62">
        <f>IF(Assms!$F$37=1,LXtables!CD52,IF(Assms!$F$37=2,LXtables!CQ52,IF(Assms!$F$37=3,LXtables!DD52,IF(Assms!$F$37=4,LXtables!DQ52,IF(Assms!$F$37=5,LXtables!ED52,LXtables!EQ52)))))</f>
        <v>0.03</v>
      </c>
      <c r="AK52" s="62">
        <f>IF(Assms!$F$37=1,LXtables!CE52,IF(Assms!$F$37=2,LXtables!CR52,IF(Assms!$F$37=3,LXtables!DE52,IF(Assms!$F$37=4,LXtables!DR52,IF(Assms!$F$37=5,LXtables!EE52,LXtables!ER52)))))</f>
        <v>0.02</v>
      </c>
      <c r="AL52" s="62">
        <f>IF(Assms!$F$37=1,LXtables!CF52,IF(Assms!$F$37=2,LXtables!CS52,IF(Assms!$F$37=3,LXtables!DF52,IF(Assms!$F$37=4,LXtables!DS52,IF(Assms!$F$37=5,LXtables!EF52,LXtables!ES52)))))</f>
        <v>0.02</v>
      </c>
      <c r="AM52" s="62">
        <f>IF(Assms!$F$37=1,LXtables!CG52,IF(Assms!$F$37=2,LXtables!CT52,IF(Assms!$F$37=3,LXtables!DG52,IF(Assms!$F$37=4,LXtables!DT52,IF(Assms!$F$37=5,LXtables!EG52,LXtables!ET52)))))</f>
        <v>0.02</v>
      </c>
      <c r="AN52" s="62">
        <f>IF(Assms!$F$37=1,LXtables!CH52,IF(Assms!$F$37=2,LXtables!CU52,IF(Assms!$F$37=3,LXtables!DH52,IF(Assms!$F$37=4,LXtables!DU52,IF(Assms!$F$37=5,LXtables!EH52,LXtables!EU52)))))</f>
        <v>0.02</v>
      </c>
      <c r="AO52" s="62">
        <f>IF(Assms!$F$37=1,LXtables!CI52,IF(Assms!$F$37=2,LXtables!CV52,IF(Assms!$F$37=3,LXtables!DI52,IF(Assms!$F$37=4,LXtables!DV52,IF(Assms!$F$37=5,LXtables!EI52,LXtables!EV52)))))</f>
        <v>0.02</v>
      </c>
      <c r="AP52" s="62">
        <f>IF(Assms!$F$37=1,LXtables!CJ52,IF(Assms!$F$37=2,LXtables!CW52,IF(Assms!$F$37=3,LXtables!DJ52,IF(Assms!$F$37=4,LXtables!DW52,IF(Assms!$F$37=5,LXtables!EJ52,LXtables!EW52)))))</f>
        <v>0.02</v>
      </c>
      <c r="AQ52" s="62">
        <f>IF(Assms!$F$37=1,LXtables!CK52,IF(Assms!$F$37=2,LXtables!CX52,IF(Assms!$F$37=3,LXtables!DK52,IF(Assms!$F$37=4,LXtables!DX52,IF(Assms!$F$37=5,LXtables!EK52,LXtables!EX52)))))</f>
        <v>0.02</v>
      </c>
      <c r="AR52" s="62">
        <f>IF(Assms!$F$37=1,LXtables!CL52,IF(Assms!$F$37=2,LXtables!CY52,IF(Assms!$F$37=3,LXtables!DL52,IF(Assms!$F$37=4,LXtables!DY52,IF(Assms!$F$37=5,LXtables!EL52,LXtables!EY52)))))</f>
        <v>0.02</v>
      </c>
      <c r="AS52" s="62">
        <f>IF(Assms!$F$37=1,LXtables!CM52,IF(Assms!$F$37=2,LXtables!CZ52,IF(Assms!$F$37=3,LXtables!DM52,IF(Assms!$F$37=4,LXtables!DZ52,IF(Assms!$F$37=5,LXtables!EM52,LXtables!EZ52)))))</f>
        <v>0.02</v>
      </c>
      <c r="AT52" s="62">
        <f>IF(Assms!$F$37=1,LXtables!CN52,IF(Assms!$F$37=2,LXtables!DA52,IF(Assms!$F$37=3,LXtables!DN52,IF(Assms!$F$37=4,LXtables!EA52,IF(Assms!$F$37=5,LXtables!EN52,LXtables!FA52)))))</f>
        <v>0.03</v>
      </c>
      <c r="AU52">
        <v>16</v>
      </c>
      <c r="AV52" s="62">
        <f>IF(Assms!$F$37=1,LXtables!FD52,IF(Assms!$F$37=2,LXtables!FQ52,IF(Assms!$F$37=3,LXtables!GD52,IF(Assms!$F$37=4,LXtables!GQ52,IF(Assms!$F$37=5,LXtables!HD52,LXtables!HQ52)))))</f>
        <v>0.03</v>
      </c>
      <c r="AW52" s="62">
        <f>IF(Assms!$F$37=1,LXtables!FE52,IF(Assms!$F$37=2,LXtables!FR52,IF(Assms!$F$37=3,LXtables!GE52,IF(Assms!$F$37=4,LXtables!GR52,IF(Assms!$F$37=5,LXtables!HE52,LXtables!HR52)))))</f>
        <v>0.03</v>
      </c>
      <c r="AX52" s="62">
        <f>IF(Assms!$F$37=1,LXtables!FF52,IF(Assms!$F$37=2,LXtables!FS52,IF(Assms!$F$37=3,LXtables!GF52,IF(Assms!$F$37=4,LXtables!GS52,IF(Assms!$F$37=5,LXtables!HF52,LXtables!HS52)))))</f>
        <v>0.03</v>
      </c>
      <c r="AY52" s="62">
        <f>IF(Assms!$F$37=1,LXtables!FG52,IF(Assms!$F$37=2,LXtables!FT52,IF(Assms!$F$37=3,LXtables!GG52,IF(Assms!$F$37=4,LXtables!GT52,IF(Assms!$F$37=5,LXtables!HG52,LXtables!HT52)))))</f>
        <v>0.02</v>
      </c>
      <c r="AZ52" s="62">
        <f>IF(Assms!$F$37=1,LXtables!FH52,IF(Assms!$F$37=2,LXtables!FU52,IF(Assms!$F$37=3,LXtables!GH52,IF(Assms!$F$37=4,LXtables!GU52,IF(Assms!$F$37=5,LXtables!HH52,LXtables!HU52)))))</f>
        <v>0.02</v>
      </c>
      <c r="BA52" s="62">
        <f>IF(Assms!$F$37=1,LXtables!FI52,IF(Assms!$F$37=2,LXtables!FV52,IF(Assms!$F$37=3,LXtables!GI52,IF(Assms!$F$37=4,LXtables!GV52,IF(Assms!$F$37=5,LXtables!HI52,LXtables!HV52)))))</f>
        <v>0.02</v>
      </c>
      <c r="BB52" s="62">
        <f>IF(Assms!$F$37=1,LXtables!FJ52,IF(Assms!$F$37=2,LXtables!FW52,IF(Assms!$F$37=3,LXtables!GJ52,IF(Assms!$F$37=4,LXtables!GW52,IF(Assms!$F$37=5,LXtables!HJ52,LXtables!HW52)))))</f>
        <v>0.02</v>
      </c>
      <c r="BC52" s="62">
        <f>IF(Assms!$F$37=1,LXtables!FK52,IF(Assms!$F$37=2,LXtables!FX52,IF(Assms!$F$37=3,LXtables!GK52,IF(Assms!$F$37=4,LXtables!GX52,IF(Assms!$F$37=5,LXtables!HK52,LXtables!HX52)))))</f>
        <v>0.02</v>
      </c>
      <c r="BD52" s="62">
        <f>IF(Assms!$F$37=1,LXtables!FL52,IF(Assms!$F$37=2,LXtables!FY52,IF(Assms!$F$37=3,LXtables!GL52,IF(Assms!$F$37=4,LXtables!GY52,IF(Assms!$F$37=5,LXtables!HL52,LXtables!HY52)))))</f>
        <v>0.02</v>
      </c>
      <c r="BE52" s="62">
        <f>IF(Assms!$F$37=1,LXtables!FM52,IF(Assms!$F$37=2,LXtables!FZ52,IF(Assms!$F$37=3,LXtables!GM52,IF(Assms!$F$37=4,LXtables!GZ52,IF(Assms!$F$37=5,LXtables!HM52,LXtables!HZ52)))))</f>
        <v>0.02</v>
      </c>
      <c r="BF52" s="62">
        <f>IF(Assms!$F$37=1,LXtables!FN52,IF(Assms!$F$37=2,LXtables!GA52,IF(Assms!$F$37=3,LXtables!GN52,IF(Assms!$F$37=4,LXtables!HA52,IF(Assms!$F$37=5,LXtables!HN52,LXtables!IA52)))))</f>
        <v>0.03</v>
      </c>
      <c r="BG52" s="62">
        <f>IF(Assms!$F$37=1,LXtables!FO52,IF(Assms!$F$37=2,LXtables!GB52,IF(Assms!$F$37=3,LXtables!GO52,IF(Assms!$F$37=4,LXtables!HB52,IF(Assms!$F$37=5,LXtables!HO52,LXtables!IB52)))))</f>
        <v>0.03</v>
      </c>
      <c r="BH52">
        <v>16</v>
      </c>
      <c r="BI52" s="62">
        <f>IF(Assms!$F$37=1,LXtables!IE52,IF(Assms!$F$37=2,LXtables!IR52,IF(Assms!$F$37=3,LXtables!JE52,IF(Assms!$F$37=4,LXtables!JR52,IF(Assms!$F$37=5,LXtables!KE52,LXtables!KR52)))))</f>
        <v>0.04</v>
      </c>
      <c r="BJ52" s="62">
        <f>IF(Assms!$F$37=1,LXtables!IF52,IF(Assms!$F$37=2,LXtables!IS52,IF(Assms!$F$37=3,LXtables!JF52,IF(Assms!$F$37=4,LXtables!JS52,IF(Assms!$F$37=5,LXtables!KF52,LXtables!KS52)))))</f>
        <v>0.04</v>
      </c>
      <c r="BK52" s="62">
        <f>IF(Assms!$F$37=1,LXtables!IG52,IF(Assms!$F$37=2,LXtables!IT52,IF(Assms!$F$37=3,LXtables!JG52,IF(Assms!$F$37=4,LXtables!JT52,IF(Assms!$F$37=5,LXtables!KG52,LXtables!KT52)))))</f>
        <v>0.03</v>
      </c>
      <c r="BL52" s="62">
        <f>IF(Assms!$F$37=1,LXtables!IH52,IF(Assms!$F$37=2,LXtables!IU52,IF(Assms!$F$37=3,LXtables!JH52,IF(Assms!$F$37=4,LXtables!JU52,IF(Assms!$F$37=5,LXtables!KH52,LXtables!KU52)))))</f>
        <v>0.03</v>
      </c>
      <c r="BM52" s="62">
        <f>IF(Assms!$F$37=1,LXtables!II52,IF(Assms!$F$37=2,LXtables!IV52,IF(Assms!$F$37=3,LXtables!JI52,IF(Assms!$F$37=4,LXtables!JV52,IF(Assms!$F$37=5,LXtables!KI52,LXtables!KV52)))))</f>
        <v>0.03</v>
      </c>
      <c r="BN52" s="62">
        <f>IF(Assms!$F$37=1,LXtables!IJ52,IF(Assms!$F$37=2,LXtables!IW52,IF(Assms!$F$37=3,LXtables!JJ52,IF(Assms!$F$37=4,LXtables!JW52,IF(Assms!$F$37=5,LXtables!KJ52,LXtables!KW52)))))</f>
        <v>0.03</v>
      </c>
      <c r="BO52" s="62">
        <f>IF(Assms!$F$37=1,LXtables!IK52,IF(Assms!$F$37=2,LXtables!IX52,IF(Assms!$F$37=3,LXtables!JK52,IF(Assms!$F$37=4,LXtables!JX52,IF(Assms!$F$37=5,LXtables!KK52,LXtables!KX52)))))</f>
        <v>0.03</v>
      </c>
      <c r="BP52" s="62">
        <f>IF(Assms!$F$37=1,LXtables!IL52,IF(Assms!$F$37=2,LXtables!IY52,IF(Assms!$F$37=3,LXtables!JL52,IF(Assms!$F$37=4,LXtables!JY52,IF(Assms!$F$37=5,LXtables!KL52,LXtables!KY52)))))</f>
        <v>0.03</v>
      </c>
      <c r="BQ52" s="62">
        <f>IF(Assms!$F$37=1,LXtables!IM52,IF(Assms!$F$37=2,LXtables!IZ52,IF(Assms!$F$37=3,LXtables!JM52,IF(Assms!$F$37=4,LXtables!JZ52,IF(Assms!$F$37=5,LXtables!KM52,LXtables!KZ52)))))</f>
        <v>0.03</v>
      </c>
      <c r="BR52" s="62">
        <f>IF(Assms!$F$37=1,LXtables!IN52,IF(Assms!$F$37=2,LXtables!JA52,IF(Assms!$F$37=3,LXtables!JN52,IF(Assms!$F$37=4,LXtables!KA52,IF(Assms!$F$37=5,LXtables!KN52,LXtables!LA52)))))</f>
        <v>0.03</v>
      </c>
      <c r="BS52" s="62">
        <f>IF(Assms!$F$37=1,LXtables!IO52,IF(Assms!$F$37=2,LXtables!JB52,IF(Assms!$F$37=3,LXtables!JO52,IF(Assms!$F$37=4,LXtables!KB52,IF(Assms!$F$37=5,LXtables!KO52,LXtables!LB52)))))</f>
        <v>0.03</v>
      </c>
      <c r="BT52" s="62">
        <f>IF(Assms!$F$37=1,LXtables!IP52,IF(Assms!$F$37=2,LXtables!JC52,IF(Assms!$F$37=3,LXtables!JP52,IF(Assms!$F$37=4,LXtables!KC52,IF(Assms!$F$37=5,LXtables!KP52,LXtables!LC52)))))</f>
        <v>0.04</v>
      </c>
    </row>
    <row r="53" spans="8:72">
      <c r="H53" s="201">
        <v>17</v>
      </c>
      <c r="I53" s="62">
        <f>IF(Assms!$C$36=1,V53,IF(Assms!$C$36=2,AI53,IF(Assms!$C$36=3,AV53,BI53)))</f>
        <v>0.03</v>
      </c>
      <c r="J53" s="62">
        <f>IF(Assms!$C$36=1,W53,IF(Assms!$C$36=2,AJ53,IF(Assms!$C$36=3,AW53,BJ53)))</f>
        <v>0.03</v>
      </c>
      <c r="K53" s="62">
        <f>IF(Assms!$C$36=1,X53,IF(Assms!$C$36=2,AK53,IF(Assms!$C$36=3,AX53,BK53)))</f>
        <v>0.02</v>
      </c>
      <c r="L53" s="62">
        <f>IF(Assms!$C$36=1,Y53,IF(Assms!$C$36=2,AL53,IF(Assms!$C$36=3,AY53,BL53)))</f>
        <v>0.02</v>
      </c>
      <c r="M53" s="62">
        <f>IF(Assms!$C$36=1,Z53,IF(Assms!$C$36=2,AM53,IF(Assms!$C$36=3,AZ53,BM53)))</f>
        <v>0.02</v>
      </c>
      <c r="N53" s="62">
        <f>IF(Assms!$C$36=1,AA53,IF(Assms!$C$36=2,AN53,IF(Assms!$C$36=3,BA53,BN53)))</f>
        <v>0.02</v>
      </c>
      <c r="O53" s="62">
        <f>IF(Assms!$C$36=1,AB53,IF(Assms!$C$36=2,AO53,IF(Assms!$C$36=3,BB53,BO53)))</f>
        <v>0.02</v>
      </c>
      <c r="P53" s="62">
        <f>IF(Assms!$C$36=1,AC53,IF(Assms!$C$36=2,AP53,IF(Assms!$C$36=3,BC53,BP53)))</f>
        <v>0.02</v>
      </c>
      <c r="Q53" s="62">
        <f>IF(Assms!$C$36=1,AD53,IF(Assms!$C$36=2,AQ53,IF(Assms!$C$36=3,BD53,BQ53)))</f>
        <v>0.02</v>
      </c>
      <c r="R53" s="62">
        <f>IF(Assms!$C$36=1,AE53,IF(Assms!$C$36=2,AR53,IF(Assms!$C$36=3,BE53,BR53)))</f>
        <v>0.02</v>
      </c>
      <c r="S53" s="62">
        <f>IF(Assms!$C$36=1,AF53,IF(Assms!$C$36=2,AS53,IF(Assms!$C$36=3,BF53,BS53)))</f>
        <v>0.02</v>
      </c>
      <c r="T53" s="62">
        <f>IF(Assms!$C$36=1,AG53,IF(Assms!$C$36=2,AT53,IF(Assms!$C$36=3,BG53,BT53)))</f>
        <v>0.03</v>
      </c>
      <c r="U53" s="201">
        <v>17</v>
      </c>
      <c r="V53" s="62">
        <f>IF(Assms!$F$37=1,LXtables!B53,IF(Assms!$F$37=2,LXtables!O53,IF(Assms!$F$37=3,LXtables!AB53,IF(Assms!$F$37=4,LXtables!AO53,IF(Assms!$F$37=5,LXtables!BB53,LXtables!BO53)))))</f>
        <v>0.03</v>
      </c>
      <c r="W53" s="62">
        <f>IF(Assms!$F$37=1,LXtables!C53,IF(Assms!$F$37=2,LXtables!P53,IF(Assms!$F$37=3,LXtables!AC53,IF(Assms!$F$37=4,LXtables!AP53,IF(Assms!$F$37=5,LXtables!BC53,LXtables!BP53)))))</f>
        <v>0.03</v>
      </c>
      <c r="X53" s="62">
        <f>IF(Assms!$F$37=1,LXtables!D53,IF(Assms!$F$37=2,LXtables!Q53,IF(Assms!$F$37=3,LXtables!AD53,IF(Assms!$F$37=4,LXtables!AQ53,IF(Assms!$F$37=5,LXtables!BD53,LXtables!BQ53)))))</f>
        <v>0.02</v>
      </c>
      <c r="Y53" s="62">
        <f>IF(Assms!$F$37=1,LXtables!E53,IF(Assms!$F$37=2,LXtables!R53,IF(Assms!$F$37=3,LXtables!AE53,IF(Assms!$F$37=4,LXtables!AR53,IF(Assms!$F$37=5,LXtables!BE53,LXtables!BR53)))))</f>
        <v>0.02</v>
      </c>
      <c r="Z53" s="62">
        <f>IF(Assms!$F$37=1,LXtables!F53,IF(Assms!$F$37=2,LXtables!S53,IF(Assms!$F$37=3,LXtables!AF53,IF(Assms!$F$37=4,LXtables!AS53,IF(Assms!$F$37=5,LXtables!BF53,LXtables!BS53)))))</f>
        <v>0.02</v>
      </c>
      <c r="AA53" s="62">
        <f>IF(Assms!$F$37=1,LXtables!G53,IF(Assms!$F$37=2,LXtables!T53,IF(Assms!$F$37=3,LXtables!AG53,IF(Assms!$F$37=4,LXtables!AT53,IF(Assms!$F$37=5,LXtables!BG53,LXtables!BT53)))))</f>
        <v>0.02</v>
      </c>
      <c r="AB53" s="62">
        <f>IF(Assms!$F$37=1,LXtables!H53,IF(Assms!$F$37=2,LXtables!U53,IF(Assms!$F$37=3,LXtables!AH53,IF(Assms!$F$37=4,LXtables!AU53,IF(Assms!$F$37=5,LXtables!BH53,LXtables!BU53)))))</f>
        <v>0.02</v>
      </c>
      <c r="AC53" s="62">
        <f>IF(Assms!$F$37=1,LXtables!I53,IF(Assms!$F$37=2,LXtables!V53,IF(Assms!$F$37=3,LXtables!AI53,IF(Assms!$F$37=4,LXtables!AV53,IF(Assms!$F$37=5,LXtables!BI53,LXtables!BV53)))))</f>
        <v>0.02</v>
      </c>
      <c r="AD53" s="62">
        <f>IF(Assms!$F$37=1,LXtables!J53,IF(Assms!$F$37=2,LXtables!W53,IF(Assms!$F$37=3,LXtables!AJ53,IF(Assms!$F$37=4,LXtables!AW53,IF(Assms!$F$37=5,LXtables!BJ53,LXtables!BW53)))))</f>
        <v>0.02</v>
      </c>
      <c r="AE53" s="62">
        <f>IF(Assms!$F$37=1,LXtables!K53,IF(Assms!$F$37=2,LXtables!X53,IF(Assms!$F$37=3,LXtables!AK53,IF(Assms!$F$37=4,LXtables!AX53,IF(Assms!$F$37=5,LXtables!BK53,LXtables!BX53)))))</f>
        <v>0.02</v>
      </c>
      <c r="AF53" s="62">
        <f>IF(Assms!$F$37=1,LXtables!L53,IF(Assms!$F$37=2,LXtables!Y53,IF(Assms!$F$37=3,LXtables!AL53,IF(Assms!$F$37=4,LXtables!AY53,IF(Assms!$F$37=5,LXtables!BL53,LXtables!BY53)))))</f>
        <v>0.02</v>
      </c>
      <c r="AG53" s="62">
        <f>IF(Assms!$F$37=1,LXtables!M53,IF(Assms!$F$37=2,LXtables!Z53,IF(Assms!$F$37=3,LXtables!AM53,IF(Assms!$F$37=4,LXtables!AZ53,IF(Assms!$F$37=5,LXtables!BM53,LXtables!BZ53)))))</f>
        <v>0.03</v>
      </c>
      <c r="AH53">
        <v>17</v>
      </c>
      <c r="AI53" s="62">
        <f>IF(Assms!$F$37=1,LXtables!CC53,IF(Assms!$F$37=2,LXtables!CP53,IF(Assms!$F$37=3,LXtables!DC53,IF(Assms!$F$37=4,LXtables!DP53,IF(Assms!$F$37=5,LXtables!EC53,LXtables!EP53)))))</f>
        <v>0.04</v>
      </c>
      <c r="AJ53" s="62">
        <f>IF(Assms!$F$37=1,LXtables!CD53,IF(Assms!$F$37=2,LXtables!CQ53,IF(Assms!$F$37=3,LXtables!DD53,IF(Assms!$F$37=4,LXtables!DQ53,IF(Assms!$F$37=5,LXtables!ED53,LXtables!EQ53)))))</f>
        <v>0.03</v>
      </c>
      <c r="AK53" s="62">
        <f>IF(Assms!$F$37=1,LXtables!CE53,IF(Assms!$F$37=2,LXtables!CR53,IF(Assms!$F$37=3,LXtables!DE53,IF(Assms!$F$37=4,LXtables!DR53,IF(Assms!$F$37=5,LXtables!EE53,LXtables!ER53)))))</f>
        <v>0.03</v>
      </c>
      <c r="AL53" s="62">
        <f>IF(Assms!$F$37=1,LXtables!CF53,IF(Assms!$F$37=2,LXtables!CS53,IF(Assms!$F$37=3,LXtables!DF53,IF(Assms!$F$37=4,LXtables!DS53,IF(Assms!$F$37=5,LXtables!EF53,LXtables!ES53)))))</f>
        <v>0.02</v>
      </c>
      <c r="AM53" s="62">
        <f>IF(Assms!$F$37=1,LXtables!CG53,IF(Assms!$F$37=2,LXtables!CT53,IF(Assms!$F$37=3,LXtables!DG53,IF(Assms!$F$37=4,LXtables!DT53,IF(Assms!$F$37=5,LXtables!EG53,LXtables!ET53)))))</f>
        <v>0.02</v>
      </c>
      <c r="AN53" s="62">
        <f>IF(Assms!$F$37=1,LXtables!CH53,IF(Assms!$F$37=2,LXtables!CU53,IF(Assms!$F$37=3,LXtables!DH53,IF(Assms!$F$37=4,LXtables!DU53,IF(Assms!$F$37=5,LXtables!EH53,LXtables!EU53)))))</f>
        <v>0.02</v>
      </c>
      <c r="AO53" s="62">
        <f>IF(Assms!$F$37=1,LXtables!CI53,IF(Assms!$F$37=2,LXtables!CV53,IF(Assms!$F$37=3,LXtables!DI53,IF(Assms!$F$37=4,LXtables!DV53,IF(Assms!$F$37=5,LXtables!EI53,LXtables!EV53)))))</f>
        <v>0.02</v>
      </c>
      <c r="AP53" s="62">
        <f>IF(Assms!$F$37=1,LXtables!CJ53,IF(Assms!$F$37=2,LXtables!CW53,IF(Assms!$F$37=3,LXtables!DJ53,IF(Assms!$F$37=4,LXtables!DW53,IF(Assms!$F$37=5,LXtables!EJ53,LXtables!EW53)))))</f>
        <v>0.02</v>
      </c>
      <c r="AQ53" s="62">
        <f>IF(Assms!$F$37=1,LXtables!CK53,IF(Assms!$F$37=2,LXtables!CX53,IF(Assms!$F$37=3,LXtables!DK53,IF(Assms!$F$37=4,LXtables!DX53,IF(Assms!$F$37=5,LXtables!EK53,LXtables!EX53)))))</f>
        <v>0.02</v>
      </c>
      <c r="AR53" s="62">
        <f>IF(Assms!$F$37=1,LXtables!CL53,IF(Assms!$F$37=2,LXtables!CY53,IF(Assms!$F$37=3,LXtables!DL53,IF(Assms!$F$37=4,LXtables!DY53,IF(Assms!$F$37=5,LXtables!EL53,LXtables!EY53)))))</f>
        <v>0.03</v>
      </c>
      <c r="AS53" s="62">
        <f>IF(Assms!$F$37=1,LXtables!CM53,IF(Assms!$F$37=2,LXtables!CZ53,IF(Assms!$F$37=3,LXtables!DM53,IF(Assms!$F$37=4,LXtables!DZ53,IF(Assms!$F$37=5,LXtables!EM53,LXtables!EZ53)))))</f>
        <v>0.03</v>
      </c>
      <c r="AT53" s="62">
        <f>IF(Assms!$F$37=1,LXtables!CN53,IF(Assms!$F$37=2,LXtables!DA53,IF(Assms!$F$37=3,LXtables!DN53,IF(Assms!$F$37=4,LXtables!EA53,IF(Assms!$F$37=5,LXtables!EN53,LXtables!FA53)))))</f>
        <v>0.03</v>
      </c>
      <c r="AU53">
        <v>17</v>
      </c>
      <c r="AV53" s="62">
        <f>IF(Assms!$F$37=1,LXtables!FD53,IF(Assms!$F$37=2,LXtables!FQ53,IF(Assms!$F$37=3,LXtables!GD53,IF(Assms!$F$37=4,LXtables!GQ53,IF(Assms!$F$37=5,LXtables!HD53,LXtables!HQ53)))))</f>
        <v>0.04</v>
      </c>
      <c r="AW53" s="62">
        <f>IF(Assms!$F$37=1,LXtables!FE53,IF(Assms!$F$37=2,LXtables!FR53,IF(Assms!$F$37=3,LXtables!GE53,IF(Assms!$F$37=4,LXtables!GR53,IF(Assms!$F$37=5,LXtables!HE53,LXtables!HR53)))))</f>
        <v>0.04</v>
      </c>
      <c r="AX53" s="62">
        <f>IF(Assms!$F$37=1,LXtables!FF53,IF(Assms!$F$37=2,LXtables!FS53,IF(Assms!$F$37=3,LXtables!GF53,IF(Assms!$F$37=4,LXtables!GS53,IF(Assms!$F$37=5,LXtables!HF53,LXtables!HS53)))))</f>
        <v>0.03</v>
      </c>
      <c r="AY53" s="62">
        <f>IF(Assms!$F$37=1,LXtables!FG53,IF(Assms!$F$37=2,LXtables!FT53,IF(Assms!$F$37=3,LXtables!GG53,IF(Assms!$F$37=4,LXtables!GT53,IF(Assms!$F$37=5,LXtables!HG53,LXtables!HT53)))))</f>
        <v>0.03</v>
      </c>
      <c r="AZ53" s="62">
        <f>IF(Assms!$F$37=1,LXtables!FH53,IF(Assms!$F$37=2,LXtables!FU53,IF(Assms!$F$37=3,LXtables!GH53,IF(Assms!$F$37=4,LXtables!GU53,IF(Assms!$F$37=5,LXtables!HH53,LXtables!HU53)))))</f>
        <v>0.02</v>
      </c>
      <c r="BA53" s="62">
        <f>IF(Assms!$F$37=1,LXtables!FI53,IF(Assms!$F$37=2,LXtables!FV53,IF(Assms!$F$37=3,LXtables!GI53,IF(Assms!$F$37=4,LXtables!GV53,IF(Assms!$F$37=5,LXtables!HI53,LXtables!HV53)))))</f>
        <v>0.03</v>
      </c>
      <c r="BB53" s="62">
        <f>IF(Assms!$F$37=1,LXtables!FJ53,IF(Assms!$F$37=2,LXtables!FW53,IF(Assms!$F$37=3,LXtables!GJ53,IF(Assms!$F$37=4,LXtables!GW53,IF(Assms!$F$37=5,LXtables!HJ53,LXtables!HW53)))))</f>
        <v>0.03</v>
      </c>
      <c r="BC53" s="62">
        <f>IF(Assms!$F$37=1,LXtables!FK53,IF(Assms!$F$37=2,LXtables!FX53,IF(Assms!$F$37=3,LXtables!GK53,IF(Assms!$F$37=4,LXtables!GX53,IF(Assms!$F$37=5,LXtables!HK53,LXtables!HX53)))))</f>
        <v>0.03</v>
      </c>
      <c r="BD53" s="62">
        <f>IF(Assms!$F$37=1,LXtables!FL53,IF(Assms!$F$37=2,LXtables!FY53,IF(Assms!$F$37=3,LXtables!GL53,IF(Assms!$F$37=4,LXtables!GY53,IF(Assms!$F$37=5,LXtables!HL53,LXtables!HY53)))))</f>
        <v>0.03</v>
      </c>
      <c r="BE53" s="62">
        <f>IF(Assms!$F$37=1,LXtables!FM53,IF(Assms!$F$37=2,LXtables!FZ53,IF(Assms!$F$37=3,LXtables!GM53,IF(Assms!$F$37=4,LXtables!GZ53,IF(Assms!$F$37=5,LXtables!HM53,LXtables!HZ53)))))</f>
        <v>0.03</v>
      </c>
      <c r="BF53" s="62">
        <f>IF(Assms!$F$37=1,LXtables!FN53,IF(Assms!$F$37=2,LXtables!GA53,IF(Assms!$F$37=3,LXtables!GN53,IF(Assms!$F$37=4,LXtables!HA53,IF(Assms!$F$37=5,LXtables!HN53,LXtables!IA53)))))</f>
        <v>0.03</v>
      </c>
      <c r="BG53" s="62">
        <f>IF(Assms!$F$37=1,LXtables!FO53,IF(Assms!$F$37=2,LXtables!GB53,IF(Assms!$F$37=3,LXtables!GO53,IF(Assms!$F$37=4,LXtables!HB53,IF(Assms!$F$37=5,LXtables!HO53,LXtables!IB53)))))</f>
        <v>0.04</v>
      </c>
      <c r="BH53">
        <v>17</v>
      </c>
      <c r="BI53" s="62">
        <f>IF(Assms!$F$37=1,LXtables!IE53,IF(Assms!$F$37=2,LXtables!IR53,IF(Assms!$F$37=3,LXtables!JE53,IF(Assms!$F$37=4,LXtables!JR53,IF(Assms!$F$37=5,LXtables!KE53,LXtables!KR53)))))</f>
        <v>0.04</v>
      </c>
      <c r="BJ53" s="62">
        <f>IF(Assms!$F$37=1,LXtables!IF53,IF(Assms!$F$37=2,LXtables!IS53,IF(Assms!$F$37=3,LXtables!JF53,IF(Assms!$F$37=4,LXtables!JS53,IF(Assms!$F$37=5,LXtables!KF53,LXtables!KS53)))))</f>
        <v>0.04</v>
      </c>
      <c r="BK53" s="62">
        <f>IF(Assms!$F$37=1,LXtables!IG53,IF(Assms!$F$37=2,LXtables!IT53,IF(Assms!$F$37=3,LXtables!JG53,IF(Assms!$F$37=4,LXtables!JT53,IF(Assms!$F$37=5,LXtables!KG53,LXtables!KT53)))))</f>
        <v>0.03</v>
      </c>
      <c r="BL53" s="62">
        <f>IF(Assms!$F$37=1,LXtables!IH53,IF(Assms!$F$37=2,LXtables!IU53,IF(Assms!$F$37=3,LXtables!JH53,IF(Assms!$F$37=4,LXtables!JU53,IF(Assms!$F$37=5,LXtables!KH53,LXtables!KU53)))))</f>
        <v>0.03</v>
      </c>
      <c r="BM53" s="62">
        <f>IF(Assms!$F$37=1,LXtables!II53,IF(Assms!$F$37=2,LXtables!IV53,IF(Assms!$F$37=3,LXtables!JI53,IF(Assms!$F$37=4,LXtables!JV53,IF(Assms!$F$37=5,LXtables!KI53,LXtables!KV53)))))</f>
        <v>0.03</v>
      </c>
      <c r="BN53" s="62">
        <f>IF(Assms!$F$37=1,LXtables!IJ53,IF(Assms!$F$37=2,LXtables!IW53,IF(Assms!$F$37=3,LXtables!JJ53,IF(Assms!$F$37=4,LXtables!JW53,IF(Assms!$F$37=5,LXtables!KJ53,LXtables!KW53)))))</f>
        <v>0.03</v>
      </c>
      <c r="BO53" s="62">
        <f>IF(Assms!$F$37=1,LXtables!IK53,IF(Assms!$F$37=2,LXtables!IX53,IF(Assms!$F$37=3,LXtables!JK53,IF(Assms!$F$37=4,LXtables!JX53,IF(Assms!$F$37=5,LXtables!KK53,LXtables!KX53)))))</f>
        <v>0.03</v>
      </c>
      <c r="BP53" s="62">
        <f>IF(Assms!$F$37=1,LXtables!IL53,IF(Assms!$F$37=2,LXtables!IY53,IF(Assms!$F$37=3,LXtables!JL53,IF(Assms!$F$37=4,LXtables!JY53,IF(Assms!$F$37=5,LXtables!KL53,LXtables!KY53)))))</f>
        <v>0.03</v>
      </c>
      <c r="BQ53" s="62">
        <f>IF(Assms!$F$37=1,LXtables!IM53,IF(Assms!$F$37=2,LXtables!IZ53,IF(Assms!$F$37=3,LXtables!JM53,IF(Assms!$F$37=4,LXtables!JZ53,IF(Assms!$F$37=5,LXtables!KM53,LXtables!KZ53)))))</f>
        <v>0.03</v>
      </c>
      <c r="BR53" s="62">
        <f>IF(Assms!$F$37=1,LXtables!IN53,IF(Assms!$F$37=2,LXtables!JA53,IF(Assms!$F$37=3,LXtables!JN53,IF(Assms!$F$37=4,LXtables!KA53,IF(Assms!$F$37=5,LXtables!KN53,LXtables!LA53)))))</f>
        <v>0.03</v>
      </c>
      <c r="BS53" s="62">
        <f>IF(Assms!$F$37=1,LXtables!IO53,IF(Assms!$F$37=2,LXtables!JB53,IF(Assms!$F$37=3,LXtables!JO53,IF(Assms!$F$37=4,LXtables!KB53,IF(Assms!$F$37=5,LXtables!KO53,LXtables!LB53)))))</f>
        <v>0.03</v>
      </c>
      <c r="BT53" s="62">
        <f>IF(Assms!$F$37=1,LXtables!IP53,IF(Assms!$F$37=2,LXtables!JC53,IF(Assms!$F$37=3,LXtables!JP53,IF(Assms!$F$37=4,LXtables!KC53,IF(Assms!$F$37=5,LXtables!KP53,LXtables!LC53)))))</f>
        <v>0.04</v>
      </c>
    </row>
    <row r="54" spans="8:72">
      <c r="H54" s="201">
        <v>18</v>
      </c>
      <c r="I54" s="62">
        <f>IF(Assms!$C$36=1,V54,IF(Assms!$C$36=2,AI54,IF(Assms!$C$36=3,AV54,BI54)))</f>
        <v>0.04</v>
      </c>
      <c r="J54" s="62">
        <f>IF(Assms!$C$36=1,W54,IF(Assms!$C$36=2,AJ54,IF(Assms!$C$36=3,AW54,BJ54)))</f>
        <v>0.04</v>
      </c>
      <c r="K54" s="62">
        <f>IF(Assms!$C$36=1,X54,IF(Assms!$C$36=2,AK54,IF(Assms!$C$36=3,AX54,BK54)))</f>
        <v>0.03</v>
      </c>
      <c r="L54" s="62">
        <f>IF(Assms!$C$36=1,Y54,IF(Assms!$C$36=2,AL54,IF(Assms!$C$36=3,AY54,BL54)))</f>
        <v>0.02</v>
      </c>
      <c r="M54" s="62">
        <f>IF(Assms!$C$36=1,Z54,IF(Assms!$C$36=2,AM54,IF(Assms!$C$36=3,AZ54,BM54)))</f>
        <v>0.02</v>
      </c>
      <c r="N54" s="62">
        <f>IF(Assms!$C$36=1,AA54,IF(Assms!$C$36=2,AN54,IF(Assms!$C$36=3,BA54,BN54)))</f>
        <v>0.02</v>
      </c>
      <c r="O54" s="62">
        <f>IF(Assms!$C$36=1,AB54,IF(Assms!$C$36=2,AO54,IF(Assms!$C$36=3,BB54,BO54)))</f>
        <v>0.03</v>
      </c>
      <c r="P54" s="62">
        <f>IF(Assms!$C$36=1,AC54,IF(Assms!$C$36=2,AP54,IF(Assms!$C$36=3,BC54,BP54)))</f>
        <v>0.03</v>
      </c>
      <c r="Q54" s="62">
        <f>IF(Assms!$C$36=1,AD54,IF(Assms!$C$36=2,AQ54,IF(Assms!$C$36=3,BD54,BQ54)))</f>
        <v>0.03</v>
      </c>
      <c r="R54" s="62">
        <f>IF(Assms!$C$36=1,AE54,IF(Assms!$C$36=2,AR54,IF(Assms!$C$36=3,BE54,BR54)))</f>
        <v>0.03</v>
      </c>
      <c r="S54" s="62">
        <f>IF(Assms!$C$36=1,AF54,IF(Assms!$C$36=2,AS54,IF(Assms!$C$36=3,BF54,BS54)))</f>
        <v>0.03</v>
      </c>
      <c r="T54" s="62">
        <f>IF(Assms!$C$36=1,AG54,IF(Assms!$C$36=2,AT54,IF(Assms!$C$36=3,BG54,BT54)))</f>
        <v>0.03</v>
      </c>
      <c r="U54" s="201">
        <v>18</v>
      </c>
      <c r="V54" s="62">
        <f>IF(Assms!$F$37=1,LXtables!B54,IF(Assms!$F$37=2,LXtables!O54,IF(Assms!$F$37=3,LXtables!AB54,IF(Assms!$F$37=4,LXtables!AO54,IF(Assms!$F$37=5,LXtables!BB54,LXtables!BO54)))))</f>
        <v>0.04</v>
      </c>
      <c r="W54" s="62">
        <f>IF(Assms!$F$37=1,LXtables!C54,IF(Assms!$F$37=2,LXtables!P54,IF(Assms!$F$37=3,LXtables!AC54,IF(Assms!$F$37=4,LXtables!AP54,IF(Assms!$F$37=5,LXtables!BC54,LXtables!BP54)))))</f>
        <v>0.04</v>
      </c>
      <c r="X54" s="62">
        <f>IF(Assms!$F$37=1,LXtables!D54,IF(Assms!$F$37=2,LXtables!Q54,IF(Assms!$F$37=3,LXtables!AD54,IF(Assms!$F$37=4,LXtables!AQ54,IF(Assms!$F$37=5,LXtables!BD54,LXtables!BQ54)))))</f>
        <v>0.03</v>
      </c>
      <c r="Y54" s="62">
        <f>IF(Assms!$F$37=1,LXtables!E54,IF(Assms!$F$37=2,LXtables!R54,IF(Assms!$F$37=3,LXtables!AE54,IF(Assms!$F$37=4,LXtables!AR54,IF(Assms!$F$37=5,LXtables!BE54,LXtables!BR54)))))</f>
        <v>0.02</v>
      </c>
      <c r="Z54" s="62">
        <f>IF(Assms!$F$37=1,LXtables!F54,IF(Assms!$F$37=2,LXtables!S54,IF(Assms!$F$37=3,LXtables!AF54,IF(Assms!$F$37=4,LXtables!AS54,IF(Assms!$F$37=5,LXtables!BF54,LXtables!BS54)))))</f>
        <v>0.02</v>
      </c>
      <c r="AA54" s="62">
        <f>IF(Assms!$F$37=1,LXtables!G54,IF(Assms!$F$37=2,LXtables!T54,IF(Assms!$F$37=3,LXtables!AG54,IF(Assms!$F$37=4,LXtables!AT54,IF(Assms!$F$37=5,LXtables!BG54,LXtables!BT54)))))</f>
        <v>0.02</v>
      </c>
      <c r="AB54" s="62">
        <f>IF(Assms!$F$37=1,LXtables!H54,IF(Assms!$F$37=2,LXtables!U54,IF(Assms!$F$37=3,LXtables!AH54,IF(Assms!$F$37=4,LXtables!AU54,IF(Assms!$F$37=5,LXtables!BH54,LXtables!BU54)))))</f>
        <v>0.03</v>
      </c>
      <c r="AC54" s="62">
        <f>IF(Assms!$F$37=1,LXtables!I54,IF(Assms!$F$37=2,LXtables!V54,IF(Assms!$F$37=3,LXtables!AI54,IF(Assms!$F$37=4,LXtables!AV54,IF(Assms!$F$37=5,LXtables!BI54,LXtables!BV54)))))</f>
        <v>0.03</v>
      </c>
      <c r="AD54" s="62">
        <f>IF(Assms!$F$37=1,LXtables!J54,IF(Assms!$F$37=2,LXtables!W54,IF(Assms!$F$37=3,LXtables!AJ54,IF(Assms!$F$37=4,LXtables!AW54,IF(Assms!$F$37=5,LXtables!BJ54,LXtables!BW54)))))</f>
        <v>0.03</v>
      </c>
      <c r="AE54" s="62">
        <f>IF(Assms!$F$37=1,LXtables!K54,IF(Assms!$F$37=2,LXtables!X54,IF(Assms!$F$37=3,LXtables!AK54,IF(Assms!$F$37=4,LXtables!AX54,IF(Assms!$F$37=5,LXtables!BK54,LXtables!BX54)))))</f>
        <v>0.03</v>
      </c>
      <c r="AF54" s="62">
        <f>IF(Assms!$F$37=1,LXtables!L54,IF(Assms!$F$37=2,LXtables!Y54,IF(Assms!$F$37=3,LXtables!AL54,IF(Assms!$F$37=4,LXtables!AY54,IF(Assms!$F$37=5,LXtables!BL54,LXtables!BY54)))))</f>
        <v>0.03</v>
      </c>
      <c r="AG54" s="62">
        <f>IF(Assms!$F$37=1,LXtables!M54,IF(Assms!$F$37=2,LXtables!Z54,IF(Assms!$F$37=3,LXtables!AM54,IF(Assms!$F$37=4,LXtables!AZ54,IF(Assms!$F$37=5,LXtables!BM54,LXtables!BZ54)))))</f>
        <v>0.03</v>
      </c>
      <c r="AH54">
        <v>18</v>
      </c>
      <c r="AI54" s="62">
        <f>IF(Assms!$F$37=1,LXtables!CC54,IF(Assms!$F$37=2,LXtables!CP54,IF(Assms!$F$37=3,LXtables!DC54,IF(Assms!$F$37=4,LXtables!DP54,IF(Assms!$F$37=5,LXtables!EC54,LXtables!EP54)))))</f>
        <v>0.04</v>
      </c>
      <c r="AJ54" s="62">
        <f>IF(Assms!$F$37=1,LXtables!CD54,IF(Assms!$F$37=2,LXtables!CQ54,IF(Assms!$F$37=3,LXtables!DD54,IF(Assms!$F$37=4,LXtables!DQ54,IF(Assms!$F$37=5,LXtables!ED54,LXtables!EQ54)))))</f>
        <v>0.04</v>
      </c>
      <c r="AK54" s="62">
        <f>IF(Assms!$F$37=1,LXtables!CE54,IF(Assms!$F$37=2,LXtables!CR54,IF(Assms!$F$37=3,LXtables!DE54,IF(Assms!$F$37=4,LXtables!DR54,IF(Assms!$F$37=5,LXtables!EE54,LXtables!ER54)))))</f>
        <v>0.03</v>
      </c>
      <c r="AL54" s="62">
        <f>IF(Assms!$F$37=1,LXtables!CF54,IF(Assms!$F$37=2,LXtables!CS54,IF(Assms!$F$37=3,LXtables!DF54,IF(Assms!$F$37=4,LXtables!DS54,IF(Assms!$F$37=5,LXtables!EF54,LXtables!ES54)))))</f>
        <v>0.03</v>
      </c>
      <c r="AM54" s="62">
        <f>IF(Assms!$F$37=1,LXtables!CG54,IF(Assms!$F$37=2,LXtables!CT54,IF(Assms!$F$37=3,LXtables!DG54,IF(Assms!$F$37=4,LXtables!DT54,IF(Assms!$F$37=5,LXtables!EG54,LXtables!ET54)))))</f>
        <v>0.03</v>
      </c>
      <c r="AN54" s="62">
        <f>IF(Assms!$F$37=1,LXtables!CH54,IF(Assms!$F$37=2,LXtables!CU54,IF(Assms!$F$37=3,LXtables!DH54,IF(Assms!$F$37=4,LXtables!DU54,IF(Assms!$F$37=5,LXtables!EH54,LXtables!EU54)))))</f>
        <v>0.03</v>
      </c>
      <c r="AO54" s="62">
        <f>IF(Assms!$F$37=1,LXtables!CI54,IF(Assms!$F$37=2,LXtables!CV54,IF(Assms!$F$37=3,LXtables!DI54,IF(Assms!$F$37=4,LXtables!DV54,IF(Assms!$F$37=5,LXtables!EI54,LXtables!EV54)))))</f>
        <v>0.03</v>
      </c>
      <c r="AP54" s="62">
        <f>IF(Assms!$F$37=1,LXtables!CJ54,IF(Assms!$F$37=2,LXtables!CW54,IF(Assms!$F$37=3,LXtables!DJ54,IF(Assms!$F$37=4,LXtables!DW54,IF(Assms!$F$37=5,LXtables!EJ54,LXtables!EW54)))))</f>
        <v>0.03</v>
      </c>
      <c r="AQ54" s="62">
        <f>IF(Assms!$F$37=1,LXtables!CK54,IF(Assms!$F$37=2,LXtables!CX54,IF(Assms!$F$37=3,LXtables!DK54,IF(Assms!$F$37=4,LXtables!DX54,IF(Assms!$F$37=5,LXtables!EK54,LXtables!EX54)))))</f>
        <v>0.03</v>
      </c>
      <c r="AR54" s="62">
        <f>IF(Assms!$F$37=1,LXtables!CL54,IF(Assms!$F$37=2,LXtables!CY54,IF(Assms!$F$37=3,LXtables!DL54,IF(Assms!$F$37=4,LXtables!DY54,IF(Assms!$F$37=5,LXtables!EL54,LXtables!EY54)))))</f>
        <v>0.03</v>
      </c>
      <c r="AS54" s="62">
        <f>IF(Assms!$F$37=1,LXtables!CM54,IF(Assms!$F$37=2,LXtables!CZ54,IF(Assms!$F$37=3,LXtables!DM54,IF(Assms!$F$37=4,LXtables!DZ54,IF(Assms!$F$37=5,LXtables!EM54,LXtables!EZ54)))))</f>
        <v>0.03</v>
      </c>
      <c r="AT54" s="62">
        <f>IF(Assms!$F$37=1,LXtables!CN54,IF(Assms!$F$37=2,LXtables!DA54,IF(Assms!$F$37=3,LXtables!DN54,IF(Assms!$F$37=4,LXtables!EA54,IF(Assms!$F$37=5,LXtables!EN54,LXtables!FA54)))))</f>
        <v>0.04</v>
      </c>
      <c r="AU54">
        <v>18</v>
      </c>
      <c r="AV54" s="62">
        <f>IF(Assms!$F$37=1,LXtables!FD54,IF(Assms!$F$37=2,LXtables!FQ54,IF(Assms!$F$37=3,LXtables!GD54,IF(Assms!$F$37=4,LXtables!GQ54,IF(Assms!$F$37=5,LXtables!HD54,LXtables!HQ54)))))</f>
        <v>0.05</v>
      </c>
      <c r="AW54" s="62">
        <f>IF(Assms!$F$37=1,LXtables!FE54,IF(Assms!$F$37=2,LXtables!FR54,IF(Assms!$F$37=3,LXtables!GE54,IF(Assms!$F$37=4,LXtables!GR54,IF(Assms!$F$37=5,LXtables!HE54,LXtables!HR54)))))</f>
        <v>0.04</v>
      </c>
      <c r="AX54" s="62">
        <f>IF(Assms!$F$37=1,LXtables!FF54,IF(Assms!$F$37=2,LXtables!FS54,IF(Assms!$F$37=3,LXtables!GF54,IF(Assms!$F$37=4,LXtables!GS54,IF(Assms!$F$37=5,LXtables!HF54,LXtables!HS54)))))</f>
        <v>0.03</v>
      </c>
      <c r="AY54" s="62">
        <f>IF(Assms!$F$37=1,LXtables!FG54,IF(Assms!$F$37=2,LXtables!FT54,IF(Assms!$F$37=3,LXtables!GG54,IF(Assms!$F$37=4,LXtables!GT54,IF(Assms!$F$37=5,LXtables!HG54,LXtables!HT54)))))</f>
        <v>0.03</v>
      </c>
      <c r="AZ54" s="62">
        <f>IF(Assms!$F$37=1,LXtables!FH54,IF(Assms!$F$37=2,LXtables!FU54,IF(Assms!$F$37=3,LXtables!GH54,IF(Assms!$F$37=4,LXtables!GU54,IF(Assms!$F$37=5,LXtables!HH54,LXtables!HU54)))))</f>
        <v>0.03</v>
      </c>
      <c r="BA54" s="62">
        <f>IF(Assms!$F$37=1,LXtables!FI54,IF(Assms!$F$37=2,LXtables!FV54,IF(Assms!$F$37=3,LXtables!GI54,IF(Assms!$F$37=4,LXtables!GV54,IF(Assms!$F$37=5,LXtables!HI54,LXtables!HV54)))))</f>
        <v>0.03</v>
      </c>
      <c r="BB54" s="62">
        <f>IF(Assms!$F$37=1,LXtables!FJ54,IF(Assms!$F$37=2,LXtables!FW54,IF(Assms!$F$37=3,LXtables!GJ54,IF(Assms!$F$37=4,LXtables!GW54,IF(Assms!$F$37=5,LXtables!HJ54,LXtables!HW54)))))</f>
        <v>0.03</v>
      </c>
      <c r="BC54" s="62">
        <f>IF(Assms!$F$37=1,LXtables!FK54,IF(Assms!$F$37=2,LXtables!FX54,IF(Assms!$F$37=3,LXtables!GK54,IF(Assms!$F$37=4,LXtables!GX54,IF(Assms!$F$37=5,LXtables!HK54,LXtables!HX54)))))</f>
        <v>0.03</v>
      </c>
      <c r="BD54" s="62">
        <f>IF(Assms!$F$37=1,LXtables!FL54,IF(Assms!$F$37=2,LXtables!FY54,IF(Assms!$F$37=3,LXtables!GL54,IF(Assms!$F$37=4,LXtables!GY54,IF(Assms!$F$37=5,LXtables!HL54,LXtables!HY54)))))</f>
        <v>0.03</v>
      </c>
      <c r="BE54" s="62">
        <f>IF(Assms!$F$37=1,LXtables!FM54,IF(Assms!$F$37=2,LXtables!FZ54,IF(Assms!$F$37=3,LXtables!GM54,IF(Assms!$F$37=4,LXtables!GZ54,IF(Assms!$F$37=5,LXtables!HM54,LXtables!HZ54)))))</f>
        <v>0.03</v>
      </c>
      <c r="BF54" s="62">
        <f>IF(Assms!$F$37=1,LXtables!FN54,IF(Assms!$F$37=2,LXtables!GA54,IF(Assms!$F$37=3,LXtables!GN54,IF(Assms!$F$37=4,LXtables!HA54,IF(Assms!$F$37=5,LXtables!HN54,LXtables!IA54)))))</f>
        <v>0.04</v>
      </c>
      <c r="BG54" s="62">
        <f>IF(Assms!$F$37=1,LXtables!FO54,IF(Assms!$F$37=2,LXtables!GB54,IF(Assms!$F$37=3,LXtables!GO54,IF(Assms!$F$37=4,LXtables!HB54,IF(Assms!$F$37=5,LXtables!HO54,LXtables!IB54)))))</f>
        <v>0.04</v>
      </c>
      <c r="BH54">
        <v>18</v>
      </c>
      <c r="BI54" s="62">
        <f>IF(Assms!$F$37=1,LXtables!IE54,IF(Assms!$F$37=2,LXtables!IR54,IF(Assms!$F$37=3,LXtables!JE54,IF(Assms!$F$37=4,LXtables!JR54,IF(Assms!$F$37=5,LXtables!KE54,LXtables!KR54)))))</f>
        <v>0.05</v>
      </c>
      <c r="BJ54" s="62">
        <f>IF(Assms!$F$37=1,LXtables!IF54,IF(Assms!$F$37=2,LXtables!IS54,IF(Assms!$F$37=3,LXtables!JF54,IF(Assms!$F$37=4,LXtables!JS54,IF(Assms!$F$37=5,LXtables!KF54,LXtables!KS54)))))</f>
        <v>0.05</v>
      </c>
      <c r="BK54" s="62">
        <f>IF(Assms!$F$37=1,LXtables!IG54,IF(Assms!$F$37=2,LXtables!IT54,IF(Assms!$F$37=3,LXtables!JG54,IF(Assms!$F$37=4,LXtables!JT54,IF(Assms!$F$37=5,LXtables!KG54,LXtables!KT54)))))</f>
        <v>0.04</v>
      </c>
      <c r="BL54" s="62">
        <f>IF(Assms!$F$37=1,LXtables!IH54,IF(Assms!$F$37=2,LXtables!IU54,IF(Assms!$F$37=3,LXtables!JH54,IF(Assms!$F$37=4,LXtables!JU54,IF(Assms!$F$37=5,LXtables!KH54,LXtables!KU54)))))</f>
        <v>0.03</v>
      </c>
      <c r="BM54" s="62">
        <f>IF(Assms!$F$37=1,LXtables!II54,IF(Assms!$F$37=2,LXtables!IV54,IF(Assms!$F$37=3,LXtables!JI54,IF(Assms!$F$37=4,LXtables!JV54,IF(Assms!$F$37=5,LXtables!KI54,LXtables!KV54)))))</f>
        <v>0.03</v>
      </c>
      <c r="BN54" s="62">
        <f>IF(Assms!$F$37=1,LXtables!IJ54,IF(Assms!$F$37=2,LXtables!IW54,IF(Assms!$F$37=3,LXtables!JJ54,IF(Assms!$F$37=4,LXtables!JW54,IF(Assms!$F$37=5,LXtables!KJ54,LXtables!KW54)))))</f>
        <v>0.03</v>
      </c>
      <c r="BO54" s="62">
        <f>IF(Assms!$F$37=1,LXtables!IK54,IF(Assms!$F$37=2,LXtables!IX54,IF(Assms!$F$37=3,LXtables!JK54,IF(Assms!$F$37=4,LXtables!JX54,IF(Assms!$F$37=5,LXtables!KK54,LXtables!KX54)))))</f>
        <v>0.03</v>
      </c>
      <c r="BP54" s="62">
        <f>IF(Assms!$F$37=1,LXtables!IL54,IF(Assms!$F$37=2,LXtables!IY54,IF(Assms!$F$37=3,LXtables!JL54,IF(Assms!$F$37=4,LXtables!JY54,IF(Assms!$F$37=5,LXtables!KL54,LXtables!KY54)))))</f>
        <v>0.04</v>
      </c>
      <c r="BQ54" s="62">
        <f>IF(Assms!$F$37=1,LXtables!IM54,IF(Assms!$F$37=2,LXtables!IZ54,IF(Assms!$F$37=3,LXtables!JM54,IF(Assms!$F$37=4,LXtables!JZ54,IF(Assms!$F$37=5,LXtables!KM54,LXtables!KZ54)))))</f>
        <v>0.04</v>
      </c>
      <c r="BR54" s="62">
        <f>IF(Assms!$F$37=1,LXtables!IN54,IF(Assms!$F$37=2,LXtables!JA54,IF(Assms!$F$37=3,LXtables!JN54,IF(Assms!$F$37=4,LXtables!KA54,IF(Assms!$F$37=5,LXtables!KN54,LXtables!LA54)))))</f>
        <v>0.04</v>
      </c>
      <c r="BS54" s="62">
        <f>IF(Assms!$F$37=1,LXtables!IO54,IF(Assms!$F$37=2,LXtables!JB54,IF(Assms!$F$37=3,LXtables!JO54,IF(Assms!$F$37=4,LXtables!KB54,IF(Assms!$F$37=5,LXtables!KO54,LXtables!LB54)))))</f>
        <v>0.04</v>
      </c>
      <c r="BT54" s="62">
        <f>IF(Assms!$F$37=1,LXtables!IP54,IF(Assms!$F$37=2,LXtables!JC54,IF(Assms!$F$37=3,LXtables!JP54,IF(Assms!$F$37=4,LXtables!KC54,IF(Assms!$F$37=5,LXtables!KP54,LXtables!LC54)))))</f>
        <v>0.05</v>
      </c>
    </row>
    <row r="55" spans="8:72">
      <c r="H55" s="201">
        <v>19</v>
      </c>
      <c r="I55" s="62">
        <f>IF(Assms!$C$36=1,V55,IF(Assms!$C$36=2,AI55,IF(Assms!$C$36=3,AV55,BI55)))</f>
        <v>0.05</v>
      </c>
      <c r="J55" s="62">
        <f>IF(Assms!$C$36=1,W55,IF(Assms!$C$36=2,AJ55,IF(Assms!$C$36=3,AW55,BJ55)))</f>
        <v>0.05</v>
      </c>
      <c r="K55" s="62">
        <f>IF(Assms!$C$36=1,X55,IF(Assms!$C$36=2,AK55,IF(Assms!$C$36=3,AX55,BK55)))</f>
        <v>0.04</v>
      </c>
      <c r="L55" s="62">
        <f>IF(Assms!$C$36=1,Y55,IF(Assms!$C$36=2,AL55,IF(Assms!$C$36=3,AY55,BL55)))</f>
        <v>0.03</v>
      </c>
      <c r="M55" s="62">
        <f>IF(Assms!$C$36=1,Z55,IF(Assms!$C$36=2,AM55,IF(Assms!$C$36=3,AZ55,BM55)))</f>
        <v>0.03</v>
      </c>
      <c r="N55" s="62">
        <f>IF(Assms!$C$36=1,AA55,IF(Assms!$C$36=2,AN55,IF(Assms!$C$36=3,BA55,BN55)))</f>
        <v>0.03</v>
      </c>
      <c r="O55" s="62">
        <f>IF(Assms!$C$36=1,AB55,IF(Assms!$C$36=2,AO55,IF(Assms!$C$36=3,BB55,BO55)))</f>
        <v>0.03</v>
      </c>
      <c r="P55" s="62">
        <f>IF(Assms!$C$36=1,AC55,IF(Assms!$C$36=2,AP55,IF(Assms!$C$36=3,BC55,BP55)))</f>
        <v>0.03</v>
      </c>
      <c r="Q55" s="62">
        <f>IF(Assms!$C$36=1,AD55,IF(Assms!$C$36=2,AQ55,IF(Assms!$C$36=3,BD55,BQ55)))</f>
        <v>0.03</v>
      </c>
      <c r="R55" s="62">
        <f>IF(Assms!$C$36=1,AE55,IF(Assms!$C$36=2,AR55,IF(Assms!$C$36=3,BE55,BR55)))</f>
        <v>0.03</v>
      </c>
      <c r="S55" s="62">
        <f>IF(Assms!$C$36=1,AF55,IF(Assms!$C$36=2,AS55,IF(Assms!$C$36=3,BF55,BS55)))</f>
        <v>0.04</v>
      </c>
      <c r="T55" s="62">
        <f>IF(Assms!$C$36=1,AG55,IF(Assms!$C$36=2,AT55,IF(Assms!$C$36=3,BG55,BT55)))</f>
        <v>0.05</v>
      </c>
      <c r="U55" s="201">
        <v>19</v>
      </c>
      <c r="V55" s="62">
        <f>IF(Assms!$F$37=1,LXtables!B55,IF(Assms!$F$37=2,LXtables!O55,IF(Assms!$F$37=3,LXtables!AB55,IF(Assms!$F$37=4,LXtables!AO55,IF(Assms!$F$37=5,LXtables!BB55,LXtables!BO55)))))</f>
        <v>0.05</v>
      </c>
      <c r="W55" s="62">
        <f>IF(Assms!$F$37=1,LXtables!C55,IF(Assms!$F$37=2,LXtables!P55,IF(Assms!$F$37=3,LXtables!AC55,IF(Assms!$F$37=4,LXtables!AP55,IF(Assms!$F$37=5,LXtables!BC55,LXtables!BP55)))))</f>
        <v>0.05</v>
      </c>
      <c r="X55" s="62">
        <f>IF(Assms!$F$37=1,LXtables!D55,IF(Assms!$F$37=2,LXtables!Q55,IF(Assms!$F$37=3,LXtables!AD55,IF(Assms!$F$37=4,LXtables!AQ55,IF(Assms!$F$37=5,LXtables!BD55,LXtables!BQ55)))))</f>
        <v>0.04</v>
      </c>
      <c r="Y55" s="62">
        <f>IF(Assms!$F$37=1,LXtables!E55,IF(Assms!$F$37=2,LXtables!R55,IF(Assms!$F$37=3,LXtables!AE55,IF(Assms!$F$37=4,LXtables!AR55,IF(Assms!$F$37=5,LXtables!BE55,LXtables!BR55)))))</f>
        <v>0.03</v>
      </c>
      <c r="Z55" s="62">
        <f>IF(Assms!$F$37=1,LXtables!F55,IF(Assms!$F$37=2,LXtables!S55,IF(Assms!$F$37=3,LXtables!AF55,IF(Assms!$F$37=4,LXtables!AS55,IF(Assms!$F$37=5,LXtables!BF55,LXtables!BS55)))))</f>
        <v>0.03</v>
      </c>
      <c r="AA55" s="62">
        <f>IF(Assms!$F$37=1,LXtables!G55,IF(Assms!$F$37=2,LXtables!T55,IF(Assms!$F$37=3,LXtables!AG55,IF(Assms!$F$37=4,LXtables!AT55,IF(Assms!$F$37=5,LXtables!BG55,LXtables!BT55)))))</f>
        <v>0.03</v>
      </c>
      <c r="AB55" s="62">
        <f>IF(Assms!$F$37=1,LXtables!H55,IF(Assms!$F$37=2,LXtables!U55,IF(Assms!$F$37=3,LXtables!AH55,IF(Assms!$F$37=4,LXtables!AU55,IF(Assms!$F$37=5,LXtables!BH55,LXtables!BU55)))))</f>
        <v>0.03</v>
      </c>
      <c r="AC55" s="62">
        <f>IF(Assms!$F$37=1,LXtables!I55,IF(Assms!$F$37=2,LXtables!V55,IF(Assms!$F$37=3,LXtables!AI55,IF(Assms!$F$37=4,LXtables!AV55,IF(Assms!$F$37=5,LXtables!BI55,LXtables!BV55)))))</f>
        <v>0.03</v>
      </c>
      <c r="AD55" s="62">
        <f>IF(Assms!$F$37=1,LXtables!J55,IF(Assms!$F$37=2,LXtables!W55,IF(Assms!$F$37=3,LXtables!AJ55,IF(Assms!$F$37=4,LXtables!AW55,IF(Assms!$F$37=5,LXtables!BJ55,LXtables!BW55)))))</f>
        <v>0.03</v>
      </c>
      <c r="AE55" s="62">
        <f>IF(Assms!$F$37=1,LXtables!K55,IF(Assms!$F$37=2,LXtables!X55,IF(Assms!$F$37=3,LXtables!AK55,IF(Assms!$F$37=4,LXtables!AX55,IF(Assms!$F$37=5,LXtables!BK55,LXtables!BX55)))))</f>
        <v>0.03</v>
      </c>
      <c r="AF55" s="62">
        <f>IF(Assms!$F$37=1,LXtables!L55,IF(Assms!$F$37=2,LXtables!Y55,IF(Assms!$F$37=3,LXtables!AL55,IF(Assms!$F$37=4,LXtables!AY55,IF(Assms!$F$37=5,LXtables!BL55,LXtables!BY55)))))</f>
        <v>0.04</v>
      </c>
      <c r="AG55" s="62">
        <f>IF(Assms!$F$37=1,LXtables!M55,IF(Assms!$F$37=2,LXtables!Z55,IF(Assms!$F$37=3,LXtables!AM55,IF(Assms!$F$37=4,LXtables!AZ55,IF(Assms!$F$37=5,LXtables!BM55,LXtables!BZ55)))))</f>
        <v>0.05</v>
      </c>
      <c r="AH55">
        <v>19</v>
      </c>
      <c r="AI55" s="62">
        <f>IF(Assms!$F$37=1,LXtables!CC55,IF(Assms!$F$37=2,LXtables!CP55,IF(Assms!$F$37=3,LXtables!DC55,IF(Assms!$F$37=4,LXtables!DP55,IF(Assms!$F$37=5,LXtables!EC55,LXtables!EP55)))))</f>
        <v>0.05</v>
      </c>
      <c r="AJ55" s="62">
        <f>IF(Assms!$F$37=1,LXtables!CD55,IF(Assms!$F$37=2,LXtables!CQ55,IF(Assms!$F$37=3,LXtables!DD55,IF(Assms!$F$37=4,LXtables!DQ55,IF(Assms!$F$37=5,LXtables!ED55,LXtables!EQ55)))))</f>
        <v>0.05</v>
      </c>
      <c r="AK55" s="62">
        <f>IF(Assms!$F$37=1,LXtables!CE55,IF(Assms!$F$37=2,LXtables!CR55,IF(Assms!$F$37=3,LXtables!DE55,IF(Assms!$F$37=4,LXtables!DR55,IF(Assms!$F$37=5,LXtables!EE55,LXtables!ER55)))))</f>
        <v>0.04</v>
      </c>
      <c r="AL55" s="62">
        <f>IF(Assms!$F$37=1,LXtables!CF55,IF(Assms!$F$37=2,LXtables!CS55,IF(Assms!$F$37=3,LXtables!DF55,IF(Assms!$F$37=4,LXtables!DS55,IF(Assms!$F$37=5,LXtables!EF55,LXtables!ES55)))))</f>
        <v>0.03</v>
      </c>
      <c r="AM55" s="62">
        <f>IF(Assms!$F$37=1,LXtables!CG55,IF(Assms!$F$37=2,LXtables!CT55,IF(Assms!$F$37=3,LXtables!DG55,IF(Assms!$F$37=4,LXtables!DT55,IF(Assms!$F$37=5,LXtables!EG55,LXtables!ET55)))))</f>
        <v>0.03</v>
      </c>
      <c r="AN55" s="62">
        <f>IF(Assms!$F$37=1,LXtables!CH55,IF(Assms!$F$37=2,LXtables!CU55,IF(Assms!$F$37=3,LXtables!DH55,IF(Assms!$F$37=4,LXtables!DU55,IF(Assms!$F$37=5,LXtables!EH55,LXtables!EU55)))))</f>
        <v>0.03</v>
      </c>
      <c r="AO55" s="62">
        <f>IF(Assms!$F$37=1,LXtables!CI55,IF(Assms!$F$37=2,LXtables!CV55,IF(Assms!$F$37=3,LXtables!DI55,IF(Assms!$F$37=4,LXtables!DV55,IF(Assms!$F$37=5,LXtables!EI55,LXtables!EV55)))))</f>
        <v>0.03</v>
      </c>
      <c r="AP55" s="62">
        <f>IF(Assms!$F$37=1,LXtables!CJ55,IF(Assms!$F$37=2,LXtables!CW55,IF(Assms!$F$37=3,LXtables!DJ55,IF(Assms!$F$37=4,LXtables!DW55,IF(Assms!$F$37=5,LXtables!EJ55,LXtables!EW55)))))</f>
        <v>0.04</v>
      </c>
      <c r="AQ55" s="62">
        <f>IF(Assms!$F$37=1,LXtables!CK55,IF(Assms!$F$37=2,LXtables!CX55,IF(Assms!$F$37=3,LXtables!DK55,IF(Assms!$F$37=4,LXtables!DX55,IF(Assms!$F$37=5,LXtables!EK55,LXtables!EX55)))))</f>
        <v>0.04</v>
      </c>
      <c r="AR55" s="62">
        <f>IF(Assms!$F$37=1,LXtables!CL55,IF(Assms!$F$37=2,LXtables!CY55,IF(Assms!$F$37=3,LXtables!DL55,IF(Assms!$F$37=4,LXtables!DY55,IF(Assms!$F$37=5,LXtables!EL55,LXtables!EY55)))))</f>
        <v>0.04</v>
      </c>
      <c r="AS55" s="62">
        <f>IF(Assms!$F$37=1,LXtables!CM55,IF(Assms!$F$37=2,LXtables!CZ55,IF(Assms!$F$37=3,LXtables!DM55,IF(Assms!$F$37=4,LXtables!DZ55,IF(Assms!$F$37=5,LXtables!EM55,LXtables!EZ55)))))</f>
        <v>0.04</v>
      </c>
      <c r="AT55" s="62">
        <f>IF(Assms!$F$37=1,LXtables!CN55,IF(Assms!$F$37=2,LXtables!DA55,IF(Assms!$F$37=3,LXtables!DN55,IF(Assms!$F$37=4,LXtables!EA55,IF(Assms!$F$37=5,LXtables!EN55,LXtables!FA55)))))</f>
        <v>0.05</v>
      </c>
      <c r="AU55">
        <v>19</v>
      </c>
      <c r="AV55" s="62">
        <f>IF(Assms!$F$37=1,LXtables!FD55,IF(Assms!$F$37=2,LXtables!FQ55,IF(Assms!$F$37=3,LXtables!GD55,IF(Assms!$F$37=4,LXtables!GQ55,IF(Assms!$F$37=5,LXtables!HD55,LXtables!HQ55)))))</f>
        <v>0.05</v>
      </c>
      <c r="AW55" s="62">
        <f>IF(Assms!$F$37=1,LXtables!FE55,IF(Assms!$F$37=2,LXtables!FR55,IF(Assms!$F$37=3,LXtables!GE55,IF(Assms!$F$37=4,LXtables!GR55,IF(Assms!$F$37=5,LXtables!HE55,LXtables!HR55)))))</f>
        <v>0.05</v>
      </c>
      <c r="AX55" s="62">
        <f>IF(Assms!$F$37=1,LXtables!FF55,IF(Assms!$F$37=2,LXtables!FS55,IF(Assms!$F$37=3,LXtables!GF55,IF(Assms!$F$37=4,LXtables!GS55,IF(Assms!$F$37=5,LXtables!HF55,LXtables!HS55)))))</f>
        <v>0.04</v>
      </c>
      <c r="AY55" s="62">
        <f>IF(Assms!$F$37=1,LXtables!FG55,IF(Assms!$F$37=2,LXtables!FT55,IF(Assms!$F$37=3,LXtables!GG55,IF(Assms!$F$37=4,LXtables!GT55,IF(Assms!$F$37=5,LXtables!HG55,LXtables!HT55)))))</f>
        <v>0.04</v>
      </c>
      <c r="AZ55" s="62">
        <f>IF(Assms!$F$37=1,LXtables!FH55,IF(Assms!$F$37=2,LXtables!FU55,IF(Assms!$F$37=3,LXtables!GH55,IF(Assms!$F$37=4,LXtables!GU55,IF(Assms!$F$37=5,LXtables!HH55,LXtables!HU55)))))</f>
        <v>0.03</v>
      </c>
      <c r="BA55" s="62">
        <f>IF(Assms!$F$37=1,LXtables!FI55,IF(Assms!$F$37=2,LXtables!FV55,IF(Assms!$F$37=3,LXtables!GI55,IF(Assms!$F$37=4,LXtables!GV55,IF(Assms!$F$37=5,LXtables!HI55,LXtables!HV55)))))</f>
        <v>0.04</v>
      </c>
      <c r="BB55" s="62">
        <f>IF(Assms!$F$37=1,LXtables!FJ55,IF(Assms!$F$37=2,LXtables!FW55,IF(Assms!$F$37=3,LXtables!GJ55,IF(Assms!$F$37=4,LXtables!GW55,IF(Assms!$F$37=5,LXtables!HJ55,LXtables!HW55)))))</f>
        <v>0.04</v>
      </c>
      <c r="BC55" s="62">
        <f>IF(Assms!$F$37=1,LXtables!FK55,IF(Assms!$F$37=2,LXtables!FX55,IF(Assms!$F$37=3,LXtables!GK55,IF(Assms!$F$37=4,LXtables!GX55,IF(Assms!$F$37=5,LXtables!HK55,LXtables!HX55)))))</f>
        <v>0.04</v>
      </c>
      <c r="BD55" s="62">
        <f>IF(Assms!$F$37=1,LXtables!FL55,IF(Assms!$F$37=2,LXtables!FY55,IF(Assms!$F$37=3,LXtables!GL55,IF(Assms!$F$37=4,LXtables!GY55,IF(Assms!$F$37=5,LXtables!HL55,LXtables!HY55)))))</f>
        <v>0.04</v>
      </c>
      <c r="BE55" s="62">
        <f>IF(Assms!$F$37=1,LXtables!FM55,IF(Assms!$F$37=2,LXtables!FZ55,IF(Assms!$F$37=3,LXtables!GM55,IF(Assms!$F$37=4,LXtables!GZ55,IF(Assms!$F$37=5,LXtables!HM55,LXtables!HZ55)))))</f>
        <v>0.04</v>
      </c>
      <c r="BF55" s="62">
        <f>IF(Assms!$F$37=1,LXtables!FN55,IF(Assms!$F$37=2,LXtables!GA55,IF(Assms!$F$37=3,LXtables!GN55,IF(Assms!$F$37=4,LXtables!HA55,IF(Assms!$F$37=5,LXtables!HN55,LXtables!IA55)))))</f>
        <v>0.04</v>
      </c>
      <c r="BG55" s="62">
        <f>IF(Assms!$F$37=1,LXtables!FO55,IF(Assms!$F$37=2,LXtables!GB55,IF(Assms!$F$37=3,LXtables!GO55,IF(Assms!$F$37=4,LXtables!HB55,IF(Assms!$F$37=5,LXtables!HO55,LXtables!IB55)))))</f>
        <v>0.05</v>
      </c>
      <c r="BH55">
        <v>19</v>
      </c>
      <c r="BI55" s="62">
        <f>IF(Assms!$F$37=1,LXtables!IE55,IF(Assms!$F$37=2,LXtables!IR55,IF(Assms!$F$37=3,LXtables!JE55,IF(Assms!$F$37=4,LXtables!JR55,IF(Assms!$F$37=5,LXtables!KE55,LXtables!KR55)))))</f>
        <v>0.06</v>
      </c>
      <c r="BJ55" s="62">
        <f>IF(Assms!$F$37=1,LXtables!IF55,IF(Assms!$F$37=2,LXtables!IS55,IF(Assms!$F$37=3,LXtables!JF55,IF(Assms!$F$37=4,LXtables!JS55,IF(Assms!$F$37=5,LXtables!KF55,LXtables!KS55)))))</f>
        <v>0.06</v>
      </c>
      <c r="BK55" s="62">
        <f>IF(Assms!$F$37=1,LXtables!IG55,IF(Assms!$F$37=2,LXtables!IT55,IF(Assms!$F$37=3,LXtables!JG55,IF(Assms!$F$37=4,LXtables!JT55,IF(Assms!$F$37=5,LXtables!KG55,LXtables!KT55)))))</f>
        <v>0.05</v>
      </c>
      <c r="BL55" s="62">
        <f>IF(Assms!$F$37=1,LXtables!IH55,IF(Assms!$F$37=2,LXtables!IU55,IF(Assms!$F$37=3,LXtables!JH55,IF(Assms!$F$37=4,LXtables!JU55,IF(Assms!$F$37=5,LXtables!KH55,LXtables!KU55)))))</f>
        <v>0.04</v>
      </c>
      <c r="BM55" s="62">
        <f>IF(Assms!$F$37=1,LXtables!II55,IF(Assms!$F$37=2,LXtables!IV55,IF(Assms!$F$37=3,LXtables!JI55,IF(Assms!$F$37=4,LXtables!JV55,IF(Assms!$F$37=5,LXtables!KI55,LXtables!KV55)))))</f>
        <v>0.04</v>
      </c>
      <c r="BN55" s="62">
        <f>IF(Assms!$F$37=1,LXtables!IJ55,IF(Assms!$F$37=2,LXtables!IW55,IF(Assms!$F$37=3,LXtables!JJ55,IF(Assms!$F$37=4,LXtables!JW55,IF(Assms!$F$37=5,LXtables!KJ55,LXtables!KW55)))))</f>
        <v>0.04</v>
      </c>
      <c r="BO55" s="62">
        <f>IF(Assms!$F$37=1,LXtables!IK55,IF(Assms!$F$37=2,LXtables!IX55,IF(Assms!$F$37=3,LXtables!JK55,IF(Assms!$F$37=4,LXtables!JX55,IF(Assms!$F$37=5,LXtables!KK55,LXtables!KX55)))))</f>
        <v>0.04</v>
      </c>
      <c r="BP55" s="62">
        <f>IF(Assms!$F$37=1,LXtables!IL55,IF(Assms!$F$37=2,LXtables!IY55,IF(Assms!$F$37=3,LXtables!JL55,IF(Assms!$F$37=4,LXtables!JY55,IF(Assms!$F$37=5,LXtables!KL55,LXtables!KY55)))))</f>
        <v>0.04</v>
      </c>
      <c r="BQ55" s="62">
        <f>IF(Assms!$F$37=1,LXtables!IM55,IF(Assms!$F$37=2,LXtables!IZ55,IF(Assms!$F$37=3,LXtables!JM55,IF(Assms!$F$37=4,LXtables!JZ55,IF(Assms!$F$37=5,LXtables!KM55,LXtables!KZ55)))))</f>
        <v>0.04</v>
      </c>
      <c r="BR55" s="62">
        <f>IF(Assms!$F$37=1,LXtables!IN55,IF(Assms!$F$37=2,LXtables!JA55,IF(Assms!$F$37=3,LXtables!JN55,IF(Assms!$F$37=4,LXtables!KA55,IF(Assms!$F$37=5,LXtables!KN55,LXtables!LA55)))))</f>
        <v>0.04</v>
      </c>
      <c r="BS55" s="62">
        <f>IF(Assms!$F$37=1,LXtables!IO55,IF(Assms!$F$37=2,LXtables!JB55,IF(Assms!$F$37=3,LXtables!JO55,IF(Assms!$F$37=4,LXtables!KB55,IF(Assms!$F$37=5,LXtables!KO55,LXtables!LB55)))))</f>
        <v>0.05</v>
      </c>
      <c r="BT55" s="62">
        <f>IF(Assms!$F$37=1,LXtables!IP55,IF(Assms!$F$37=2,LXtables!JC55,IF(Assms!$F$37=3,LXtables!JP55,IF(Assms!$F$37=4,LXtables!KC55,IF(Assms!$F$37=5,LXtables!KP55,LXtables!LC55)))))</f>
        <v>0.06</v>
      </c>
    </row>
    <row r="56" spans="8:72">
      <c r="H56" s="201">
        <v>20</v>
      </c>
      <c r="I56" s="204">
        <f>IF(Assms!$C$36=1,V56,IF(Assms!$C$36=2,AI56,IF(Assms!$C$36=3,AV56,BI56)))</f>
        <v>0.05</v>
      </c>
      <c r="J56" s="62">
        <f>IF(Assms!$C$36=1,W56,IF(Assms!$C$36=2,AJ56,IF(Assms!$C$36=3,AW56,BJ56)))</f>
        <v>0.05</v>
      </c>
      <c r="K56" s="62">
        <f>IF(Assms!$C$36=1,X56,IF(Assms!$C$36=2,AK56,IF(Assms!$C$36=3,AX56,BK56)))</f>
        <v>0.04</v>
      </c>
      <c r="L56" s="62">
        <f>IF(Assms!$C$36=1,Y56,IF(Assms!$C$36=2,AL56,IF(Assms!$C$36=3,AY56,BL56)))</f>
        <v>0.03</v>
      </c>
      <c r="M56" s="62">
        <f>IF(Assms!$C$36=1,Z56,IF(Assms!$C$36=2,AM56,IF(Assms!$C$36=3,AZ56,BM56)))</f>
        <v>0.03</v>
      </c>
      <c r="N56" s="62">
        <f>IF(Assms!$C$36=1,AA56,IF(Assms!$C$36=2,AN56,IF(Assms!$C$36=3,BA56,BN56)))</f>
        <v>0.03</v>
      </c>
      <c r="O56" s="62">
        <f>IF(Assms!$C$36=1,AB56,IF(Assms!$C$36=2,AO56,IF(Assms!$C$36=3,BB56,BO56)))</f>
        <v>0.03</v>
      </c>
      <c r="P56" s="62">
        <f>IF(Assms!$C$36=1,AC56,IF(Assms!$C$36=2,AP56,IF(Assms!$C$36=3,BC56,BP56)))</f>
        <v>0.03</v>
      </c>
      <c r="Q56" s="62">
        <f>IF(Assms!$C$36=1,AD56,IF(Assms!$C$36=2,AQ56,IF(Assms!$C$36=3,BD56,BQ56)))</f>
        <v>0.03</v>
      </c>
      <c r="R56" s="62">
        <f>IF(Assms!$C$36=1,AE56,IF(Assms!$C$36=2,AR56,IF(Assms!$C$36=3,BE56,BR56)))</f>
        <v>0.03</v>
      </c>
      <c r="S56" s="62">
        <f>IF(Assms!$C$36=1,AF56,IF(Assms!$C$36=2,AS56,IF(Assms!$C$36=3,BF56,BS56)))</f>
        <v>0.04</v>
      </c>
      <c r="T56" s="62">
        <f>IF(Assms!$C$36=1,AG56,IF(Assms!$C$36=2,AT56,IF(Assms!$C$36=3,BG56,BT56)))</f>
        <v>0.05</v>
      </c>
      <c r="U56" s="201">
        <v>20</v>
      </c>
      <c r="V56" s="62">
        <f>IF(Assms!$F$37=1,LXtables!B56,IF(Assms!$F$37=2,LXtables!O56,IF(Assms!$F$37=3,LXtables!AB56,IF(Assms!$F$37=4,LXtables!AO56,IF(Assms!$F$37=5,LXtables!BB56,LXtables!BO56)))))</f>
        <v>0.05</v>
      </c>
      <c r="W56" s="62">
        <f>IF(Assms!$F$37=1,LXtables!C56,IF(Assms!$F$37=2,LXtables!P56,IF(Assms!$F$37=3,LXtables!AC56,IF(Assms!$F$37=4,LXtables!AP56,IF(Assms!$F$37=5,LXtables!BC56,LXtables!BP56)))))</f>
        <v>0.05</v>
      </c>
      <c r="X56" s="62">
        <f>IF(Assms!$F$37=1,LXtables!D56,IF(Assms!$F$37=2,LXtables!Q56,IF(Assms!$F$37=3,LXtables!AD56,IF(Assms!$F$37=4,LXtables!AQ56,IF(Assms!$F$37=5,LXtables!BD56,LXtables!BQ56)))))</f>
        <v>0.04</v>
      </c>
      <c r="Y56" s="62">
        <f>IF(Assms!$F$37=1,LXtables!E56,IF(Assms!$F$37=2,LXtables!R56,IF(Assms!$F$37=3,LXtables!AE56,IF(Assms!$F$37=4,LXtables!AR56,IF(Assms!$F$37=5,LXtables!BE56,LXtables!BR56)))))</f>
        <v>0.03</v>
      </c>
      <c r="Z56" s="62">
        <f>IF(Assms!$F$37=1,LXtables!F56,IF(Assms!$F$37=2,LXtables!S56,IF(Assms!$F$37=3,LXtables!AF56,IF(Assms!$F$37=4,LXtables!AS56,IF(Assms!$F$37=5,LXtables!BF56,LXtables!BS56)))))</f>
        <v>0.03</v>
      </c>
      <c r="AA56" s="62">
        <f>IF(Assms!$F$37=1,LXtables!G56,IF(Assms!$F$37=2,LXtables!T56,IF(Assms!$F$37=3,LXtables!AG56,IF(Assms!$F$37=4,LXtables!AT56,IF(Assms!$F$37=5,LXtables!BG56,LXtables!BT56)))))</f>
        <v>0.03</v>
      </c>
      <c r="AB56" s="62">
        <f>IF(Assms!$F$37=1,LXtables!H56,IF(Assms!$F$37=2,LXtables!U56,IF(Assms!$F$37=3,LXtables!AH56,IF(Assms!$F$37=4,LXtables!AU56,IF(Assms!$F$37=5,LXtables!BH56,LXtables!BU56)))))</f>
        <v>0.03</v>
      </c>
      <c r="AC56" s="62">
        <f>IF(Assms!$F$37=1,LXtables!I56,IF(Assms!$F$37=2,LXtables!V56,IF(Assms!$F$37=3,LXtables!AI56,IF(Assms!$F$37=4,LXtables!AV56,IF(Assms!$F$37=5,LXtables!BI56,LXtables!BV56)))))</f>
        <v>0.03</v>
      </c>
      <c r="AD56" s="62">
        <f>IF(Assms!$F$37=1,LXtables!J56,IF(Assms!$F$37=2,LXtables!W56,IF(Assms!$F$37=3,LXtables!AJ56,IF(Assms!$F$37=4,LXtables!AW56,IF(Assms!$F$37=5,LXtables!BJ56,LXtables!BW56)))))</f>
        <v>0.03</v>
      </c>
      <c r="AE56" s="62">
        <f>IF(Assms!$F$37=1,LXtables!K56,IF(Assms!$F$37=2,LXtables!X56,IF(Assms!$F$37=3,LXtables!AK56,IF(Assms!$F$37=4,LXtables!AX56,IF(Assms!$F$37=5,LXtables!BK56,LXtables!BX56)))))</f>
        <v>0.03</v>
      </c>
      <c r="AF56" s="62">
        <f>IF(Assms!$F$37=1,LXtables!L56,IF(Assms!$F$37=2,LXtables!Y56,IF(Assms!$F$37=3,LXtables!AL56,IF(Assms!$F$37=4,LXtables!AY56,IF(Assms!$F$37=5,LXtables!BL56,LXtables!BY56)))))</f>
        <v>0.04</v>
      </c>
      <c r="AG56" s="62">
        <f>IF(Assms!$F$37=1,LXtables!M56,IF(Assms!$F$37=2,LXtables!Z56,IF(Assms!$F$37=3,LXtables!AM56,IF(Assms!$F$37=4,LXtables!AZ56,IF(Assms!$F$37=5,LXtables!BM56,LXtables!BZ56)))))</f>
        <v>0.05</v>
      </c>
      <c r="AH56" s="199">
        <v>20</v>
      </c>
      <c r="AI56" s="62">
        <f>IF(Assms!$F$37=1,LXtables!CC56,IF(Assms!$F$37=2,LXtables!CP56,IF(Assms!$F$37=3,LXtables!DC56,IF(Assms!$F$37=4,LXtables!DP56,IF(Assms!$F$37=5,LXtables!EC56,LXtables!EP56)))))</f>
        <v>0.05</v>
      </c>
      <c r="AJ56" s="62">
        <f>IF(Assms!$F$37=1,LXtables!CD56,IF(Assms!$F$37=2,LXtables!CQ56,IF(Assms!$F$37=3,LXtables!DD56,IF(Assms!$F$37=4,LXtables!DQ56,IF(Assms!$F$37=5,LXtables!ED56,LXtables!EQ56)))))</f>
        <v>0.05</v>
      </c>
      <c r="AK56" s="62">
        <f>IF(Assms!$F$37=1,LXtables!CE56,IF(Assms!$F$37=2,LXtables!CR56,IF(Assms!$F$37=3,LXtables!DE56,IF(Assms!$F$37=4,LXtables!DR56,IF(Assms!$F$37=5,LXtables!EE56,LXtables!ER56)))))</f>
        <v>0.04</v>
      </c>
      <c r="AL56" s="62">
        <f>IF(Assms!$F$37=1,LXtables!CF56,IF(Assms!$F$37=2,LXtables!CS56,IF(Assms!$F$37=3,LXtables!DF56,IF(Assms!$F$37=4,LXtables!DS56,IF(Assms!$F$37=5,LXtables!EF56,LXtables!ES56)))))</f>
        <v>0.03</v>
      </c>
      <c r="AM56" s="62">
        <f>IF(Assms!$F$37=1,LXtables!CG56,IF(Assms!$F$37=2,LXtables!CT56,IF(Assms!$F$37=3,LXtables!DG56,IF(Assms!$F$37=4,LXtables!DT56,IF(Assms!$F$37=5,LXtables!EG56,LXtables!ET56)))))</f>
        <v>0.03</v>
      </c>
      <c r="AN56" s="62">
        <f>IF(Assms!$F$37=1,LXtables!CH56,IF(Assms!$F$37=2,LXtables!CU56,IF(Assms!$F$37=3,LXtables!DH56,IF(Assms!$F$37=4,LXtables!DU56,IF(Assms!$F$37=5,LXtables!EH56,LXtables!EU56)))))</f>
        <v>0.03</v>
      </c>
      <c r="AO56" s="62">
        <f>IF(Assms!$F$37=1,LXtables!CI56,IF(Assms!$F$37=2,LXtables!CV56,IF(Assms!$F$37=3,LXtables!DI56,IF(Assms!$F$37=4,LXtables!DV56,IF(Assms!$F$37=5,LXtables!EI56,LXtables!EV56)))))</f>
        <v>0.03</v>
      </c>
      <c r="AP56" s="62">
        <f>IF(Assms!$F$37=1,LXtables!CJ56,IF(Assms!$F$37=2,LXtables!CW56,IF(Assms!$F$37=3,LXtables!DJ56,IF(Assms!$F$37=4,LXtables!DW56,IF(Assms!$F$37=5,LXtables!EJ56,LXtables!EW56)))))</f>
        <v>0.04</v>
      </c>
      <c r="AQ56" s="62">
        <f>IF(Assms!$F$37=1,LXtables!CK56,IF(Assms!$F$37=2,LXtables!CX56,IF(Assms!$F$37=3,LXtables!DK56,IF(Assms!$F$37=4,LXtables!DX56,IF(Assms!$F$37=5,LXtables!EK56,LXtables!EX56)))))</f>
        <v>0.04</v>
      </c>
      <c r="AR56" s="62">
        <f>IF(Assms!$F$37=1,LXtables!CL56,IF(Assms!$F$37=2,LXtables!CY56,IF(Assms!$F$37=3,LXtables!DL56,IF(Assms!$F$37=4,LXtables!DY56,IF(Assms!$F$37=5,LXtables!EL56,LXtables!EY56)))))</f>
        <v>0.04</v>
      </c>
      <c r="AS56" s="62">
        <f>IF(Assms!$F$37=1,LXtables!CM56,IF(Assms!$F$37=2,LXtables!CZ56,IF(Assms!$F$37=3,LXtables!DM56,IF(Assms!$F$37=4,LXtables!DZ56,IF(Assms!$F$37=5,LXtables!EM56,LXtables!EZ56)))))</f>
        <v>0.04</v>
      </c>
      <c r="AT56" s="62">
        <f>IF(Assms!$F$37=1,LXtables!CN56,IF(Assms!$F$37=2,LXtables!DA56,IF(Assms!$F$37=3,LXtables!DN56,IF(Assms!$F$37=4,LXtables!EA56,IF(Assms!$F$37=5,LXtables!EN56,LXtables!FA56)))))</f>
        <v>0.05</v>
      </c>
      <c r="AU56" s="199">
        <v>20</v>
      </c>
      <c r="AV56" s="62">
        <f>IF(Assms!$F$37=1,LXtables!FD56,IF(Assms!$F$37=2,LXtables!FQ56,IF(Assms!$F$37=3,LXtables!GD56,IF(Assms!$F$37=4,LXtables!GQ56,IF(Assms!$F$37=5,LXtables!HD56,LXtables!HQ56)))))</f>
        <v>0.05</v>
      </c>
      <c r="AW56" s="62">
        <f>IF(Assms!$F$37=1,LXtables!FE56,IF(Assms!$F$37=2,LXtables!FR56,IF(Assms!$F$37=3,LXtables!GE56,IF(Assms!$F$37=4,LXtables!GR56,IF(Assms!$F$37=5,LXtables!HE56,LXtables!HR56)))))</f>
        <v>0.05</v>
      </c>
      <c r="AX56" s="62">
        <f>IF(Assms!$F$37=1,LXtables!FF56,IF(Assms!$F$37=2,LXtables!FS56,IF(Assms!$F$37=3,LXtables!GF56,IF(Assms!$F$37=4,LXtables!GS56,IF(Assms!$F$37=5,LXtables!HF56,LXtables!HS56)))))</f>
        <v>0.04</v>
      </c>
      <c r="AY56" s="62">
        <f>IF(Assms!$F$37=1,LXtables!FG56,IF(Assms!$F$37=2,LXtables!FT56,IF(Assms!$F$37=3,LXtables!GG56,IF(Assms!$F$37=4,LXtables!GT56,IF(Assms!$F$37=5,LXtables!HG56,LXtables!HT56)))))</f>
        <v>0.04</v>
      </c>
      <c r="AZ56" s="62">
        <f>IF(Assms!$F$37=1,LXtables!FH56,IF(Assms!$F$37=2,LXtables!FU56,IF(Assms!$F$37=3,LXtables!GH56,IF(Assms!$F$37=4,LXtables!GU56,IF(Assms!$F$37=5,LXtables!HH56,LXtables!HU56)))))</f>
        <v>0.03</v>
      </c>
      <c r="BA56" s="62">
        <f>IF(Assms!$F$37=1,LXtables!FI56,IF(Assms!$F$37=2,LXtables!FV56,IF(Assms!$F$37=3,LXtables!GI56,IF(Assms!$F$37=4,LXtables!GV56,IF(Assms!$F$37=5,LXtables!HI56,LXtables!HV56)))))</f>
        <v>0.04</v>
      </c>
      <c r="BB56" s="62">
        <f>IF(Assms!$F$37=1,LXtables!FJ56,IF(Assms!$F$37=2,LXtables!FW56,IF(Assms!$F$37=3,LXtables!GJ56,IF(Assms!$F$37=4,LXtables!GW56,IF(Assms!$F$37=5,LXtables!HJ56,LXtables!HW56)))))</f>
        <v>0.04</v>
      </c>
      <c r="BC56" s="62">
        <f>IF(Assms!$F$37=1,LXtables!FK56,IF(Assms!$F$37=2,LXtables!FX56,IF(Assms!$F$37=3,LXtables!GK56,IF(Assms!$F$37=4,LXtables!GX56,IF(Assms!$F$37=5,LXtables!HK56,LXtables!HX56)))))</f>
        <v>0.04</v>
      </c>
      <c r="BD56" s="62">
        <f>IF(Assms!$F$37=1,LXtables!FL56,IF(Assms!$F$37=2,LXtables!FY56,IF(Assms!$F$37=3,LXtables!GL56,IF(Assms!$F$37=4,LXtables!GY56,IF(Assms!$F$37=5,LXtables!HL56,LXtables!HY56)))))</f>
        <v>0.04</v>
      </c>
      <c r="BE56" s="62">
        <f>IF(Assms!$F$37=1,LXtables!FM56,IF(Assms!$F$37=2,LXtables!FZ56,IF(Assms!$F$37=3,LXtables!GM56,IF(Assms!$F$37=4,LXtables!GZ56,IF(Assms!$F$37=5,LXtables!HM56,LXtables!HZ56)))))</f>
        <v>0.04</v>
      </c>
      <c r="BF56" s="62">
        <f>IF(Assms!$F$37=1,LXtables!FN56,IF(Assms!$F$37=2,LXtables!GA56,IF(Assms!$F$37=3,LXtables!GN56,IF(Assms!$F$37=4,LXtables!HA56,IF(Assms!$F$37=5,LXtables!HN56,LXtables!IA56)))))</f>
        <v>0.04</v>
      </c>
      <c r="BG56" s="62">
        <f>IF(Assms!$F$37=1,LXtables!FO56,IF(Assms!$F$37=2,LXtables!GB56,IF(Assms!$F$37=3,LXtables!GO56,IF(Assms!$F$37=4,LXtables!HB56,IF(Assms!$F$37=5,LXtables!HO56,LXtables!IB56)))))</f>
        <v>0.05</v>
      </c>
      <c r="BH56" s="199">
        <v>20</v>
      </c>
      <c r="BI56" s="62">
        <f>IF(Assms!$F$37=1,LXtables!IE56,IF(Assms!$F$37=2,LXtables!IR56,IF(Assms!$F$37=3,LXtables!JE56,IF(Assms!$F$37=4,LXtables!JR56,IF(Assms!$F$37=5,LXtables!KE56,LXtables!KR56)))))</f>
        <v>0.06</v>
      </c>
      <c r="BJ56" s="62">
        <f>IF(Assms!$F$37=1,LXtables!IF56,IF(Assms!$F$37=2,LXtables!IS56,IF(Assms!$F$37=3,LXtables!JF56,IF(Assms!$F$37=4,LXtables!JS56,IF(Assms!$F$37=5,LXtables!KF56,LXtables!KS56)))))</f>
        <v>0.06</v>
      </c>
      <c r="BK56" s="62">
        <f>IF(Assms!$F$37=1,LXtables!IG56,IF(Assms!$F$37=2,LXtables!IT56,IF(Assms!$F$37=3,LXtables!JG56,IF(Assms!$F$37=4,LXtables!JT56,IF(Assms!$F$37=5,LXtables!KG56,LXtables!KT56)))))</f>
        <v>0.05</v>
      </c>
      <c r="BL56" s="62">
        <f>IF(Assms!$F$37=1,LXtables!IH56,IF(Assms!$F$37=2,LXtables!IU56,IF(Assms!$F$37=3,LXtables!JH56,IF(Assms!$F$37=4,LXtables!JU56,IF(Assms!$F$37=5,LXtables!KH56,LXtables!KU56)))))</f>
        <v>0.04</v>
      </c>
      <c r="BM56" s="62">
        <f>IF(Assms!$F$37=1,LXtables!II56,IF(Assms!$F$37=2,LXtables!IV56,IF(Assms!$F$37=3,LXtables!JI56,IF(Assms!$F$37=4,LXtables!JV56,IF(Assms!$F$37=5,LXtables!KI56,LXtables!KV56)))))</f>
        <v>0.04</v>
      </c>
      <c r="BN56" s="62">
        <f>IF(Assms!$F$37=1,LXtables!IJ56,IF(Assms!$F$37=2,LXtables!IW56,IF(Assms!$F$37=3,LXtables!JJ56,IF(Assms!$F$37=4,LXtables!JW56,IF(Assms!$F$37=5,LXtables!KJ56,LXtables!KW56)))))</f>
        <v>0.04</v>
      </c>
      <c r="BO56" s="62">
        <f>IF(Assms!$F$37=1,LXtables!IK56,IF(Assms!$F$37=2,LXtables!IX56,IF(Assms!$F$37=3,LXtables!JK56,IF(Assms!$F$37=4,LXtables!JX56,IF(Assms!$F$37=5,LXtables!KK56,LXtables!KX56)))))</f>
        <v>0.04</v>
      </c>
      <c r="BP56" s="62">
        <f>IF(Assms!$F$37=1,LXtables!IL56,IF(Assms!$F$37=2,LXtables!IY56,IF(Assms!$F$37=3,LXtables!JL56,IF(Assms!$F$37=4,LXtables!JY56,IF(Assms!$F$37=5,LXtables!KL56,LXtables!KY56)))))</f>
        <v>0.04</v>
      </c>
      <c r="BQ56" s="62">
        <f>IF(Assms!$F$37=1,LXtables!IM56,IF(Assms!$F$37=2,LXtables!IZ56,IF(Assms!$F$37=3,LXtables!JM56,IF(Assms!$F$37=4,LXtables!JZ56,IF(Assms!$F$37=5,LXtables!KM56,LXtables!KZ56)))))</f>
        <v>0.04</v>
      </c>
      <c r="BR56" s="62">
        <f>IF(Assms!$F$37=1,LXtables!IN56,IF(Assms!$F$37=2,LXtables!JA56,IF(Assms!$F$37=3,LXtables!JN56,IF(Assms!$F$37=4,LXtables!KA56,IF(Assms!$F$37=5,LXtables!KN56,LXtables!LA56)))))</f>
        <v>0.04</v>
      </c>
      <c r="BS56" s="62">
        <f>IF(Assms!$F$37=1,LXtables!IO56,IF(Assms!$F$37=2,LXtables!JB56,IF(Assms!$F$37=3,LXtables!JO56,IF(Assms!$F$37=4,LXtables!KB56,IF(Assms!$F$37=5,LXtables!KO56,LXtables!LB56)))))</f>
        <v>0.05</v>
      </c>
      <c r="BT56" s="62">
        <f>IF(Assms!$F$37=1,LXtables!IP56,IF(Assms!$F$37=2,LXtables!JC56,IF(Assms!$F$37=3,LXtables!JP56,IF(Assms!$F$37=4,LXtables!KC56,IF(Assms!$F$37=5,LXtables!KP56,LXtables!LC56)))))</f>
        <v>0.06</v>
      </c>
    </row>
    <row r="57" spans="8:72">
      <c r="H57" s="201">
        <v>21</v>
      </c>
      <c r="I57" s="204">
        <f>IF(Assms!$C$36=1,V57,IF(Assms!$C$36=2,AI57,IF(Assms!$C$36=3,AV57,BI57)))</f>
        <v>0.05</v>
      </c>
      <c r="J57" s="62">
        <f>IF(Assms!$C$36=1,W57,IF(Assms!$C$36=2,AJ57,IF(Assms!$C$36=3,AW57,BJ57)))</f>
        <v>0.05</v>
      </c>
      <c r="K57" s="62">
        <f>IF(Assms!$C$36=1,X57,IF(Assms!$C$36=2,AK57,IF(Assms!$C$36=3,AX57,BK57)))</f>
        <v>0.04</v>
      </c>
      <c r="L57" s="62">
        <f>IF(Assms!$C$36=1,Y57,IF(Assms!$C$36=2,AL57,IF(Assms!$C$36=3,AY57,BL57)))</f>
        <v>0.03</v>
      </c>
      <c r="M57" s="62">
        <f>IF(Assms!$C$36=1,Z57,IF(Assms!$C$36=2,AM57,IF(Assms!$C$36=3,AZ57,BM57)))</f>
        <v>0.03</v>
      </c>
      <c r="N57" s="62">
        <f>IF(Assms!$C$36=1,AA57,IF(Assms!$C$36=2,AN57,IF(Assms!$C$36=3,BA57,BN57)))</f>
        <v>0.03</v>
      </c>
      <c r="O57" s="62">
        <f>IF(Assms!$C$36=1,AB57,IF(Assms!$C$36=2,AO57,IF(Assms!$C$36=3,BB57,BO57)))</f>
        <v>0.03</v>
      </c>
      <c r="P57" s="62">
        <f>IF(Assms!$C$36=1,AC57,IF(Assms!$C$36=2,AP57,IF(Assms!$C$36=3,BC57,BP57)))</f>
        <v>0.03</v>
      </c>
      <c r="Q57" s="62">
        <f>IF(Assms!$C$36=1,AD57,IF(Assms!$C$36=2,AQ57,IF(Assms!$C$36=3,BD57,BQ57)))</f>
        <v>0.03</v>
      </c>
      <c r="R57" s="62">
        <f>IF(Assms!$C$36=1,AE57,IF(Assms!$C$36=2,AR57,IF(Assms!$C$36=3,BE57,BR57)))</f>
        <v>0.03</v>
      </c>
      <c r="S57" s="62">
        <f>IF(Assms!$C$36=1,AF57,IF(Assms!$C$36=2,AS57,IF(Assms!$C$36=3,BF57,BS57)))</f>
        <v>0.04</v>
      </c>
      <c r="T57" s="62">
        <f>IF(Assms!$C$36=1,AG57,IF(Assms!$C$36=2,AT57,IF(Assms!$C$36=3,BG57,BT57)))</f>
        <v>0.05</v>
      </c>
      <c r="U57" s="201">
        <v>21</v>
      </c>
      <c r="V57" s="62">
        <f>IF(Assms!$F$37=1,LXtables!B57,IF(Assms!$F$37=2,LXtables!O57,IF(Assms!$F$37=3,LXtables!AB57,IF(Assms!$F$37=4,LXtables!AO57,IF(Assms!$F$37=5,LXtables!BB57,LXtables!BO57)))))</f>
        <v>0.05</v>
      </c>
      <c r="W57" s="62">
        <f>IF(Assms!$F$37=1,LXtables!C57,IF(Assms!$F$37=2,LXtables!P57,IF(Assms!$F$37=3,LXtables!AC57,IF(Assms!$F$37=4,LXtables!AP57,IF(Assms!$F$37=5,LXtables!BC57,LXtables!BP57)))))</f>
        <v>0.05</v>
      </c>
      <c r="X57" s="62">
        <f>IF(Assms!$F$37=1,LXtables!D57,IF(Assms!$F$37=2,LXtables!Q57,IF(Assms!$F$37=3,LXtables!AD57,IF(Assms!$F$37=4,LXtables!AQ57,IF(Assms!$F$37=5,LXtables!BD57,LXtables!BQ57)))))</f>
        <v>0.04</v>
      </c>
      <c r="Y57" s="62">
        <f>IF(Assms!$F$37=1,LXtables!E57,IF(Assms!$F$37=2,LXtables!R57,IF(Assms!$F$37=3,LXtables!AE57,IF(Assms!$F$37=4,LXtables!AR57,IF(Assms!$F$37=5,LXtables!BE57,LXtables!BR57)))))</f>
        <v>0.03</v>
      </c>
      <c r="Z57" s="62">
        <f>IF(Assms!$F$37=1,LXtables!F57,IF(Assms!$F$37=2,LXtables!S57,IF(Assms!$F$37=3,LXtables!AF57,IF(Assms!$F$37=4,LXtables!AS57,IF(Assms!$F$37=5,LXtables!BF57,LXtables!BS57)))))</f>
        <v>0.03</v>
      </c>
      <c r="AA57" s="62">
        <f>IF(Assms!$F$37=1,LXtables!G57,IF(Assms!$F$37=2,LXtables!T57,IF(Assms!$F$37=3,LXtables!AG57,IF(Assms!$F$37=4,LXtables!AT57,IF(Assms!$F$37=5,LXtables!BG57,LXtables!BT57)))))</f>
        <v>0.03</v>
      </c>
      <c r="AB57" s="62">
        <f>IF(Assms!$F$37=1,LXtables!H57,IF(Assms!$F$37=2,LXtables!U57,IF(Assms!$F$37=3,LXtables!AH57,IF(Assms!$F$37=4,LXtables!AU57,IF(Assms!$F$37=5,LXtables!BH57,LXtables!BU57)))))</f>
        <v>0.03</v>
      </c>
      <c r="AC57" s="62">
        <f>IF(Assms!$F$37=1,LXtables!I57,IF(Assms!$F$37=2,LXtables!V57,IF(Assms!$F$37=3,LXtables!AI57,IF(Assms!$F$37=4,LXtables!AV57,IF(Assms!$F$37=5,LXtables!BI57,LXtables!BV57)))))</f>
        <v>0.03</v>
      </c>
      <c r="AD57" s="62">
        <f>IF(Assms!$F$37=1,LXtables!J57,IF(Assms!$F$37=2,LXtables!W57,IF(Assms!$F$37=3,LXtables!AJ57,IF(Assms!$F$37=4,LXtables!AW57,IF(Assms!$F$37=5,LXtables!BJ57,LXtables!BW57)))))</f>
        <v>0.03</v>
      </c>
      <c r="AE57" s="62">
        <f>IF(Assms!$F$37=1,LXtables!K57,IF(Assms!$F$37=2,LXtables!X57,IF(Assms!$F$37=3,LXtables!AK57,IF(Assms!$F$37=4,LXtables!AX57,IF(Assms!$F$37=5,LXtables!BK57,LXtables!BX57)))))</f>
        <v>0.03</v>
      </c>
      <c r="AF57" s="62">
        <f>IF(Assms!$F$37=1,LXtables!L57,IF(Assms!$F$37=2,LXtables!Y57,IF(Assms!$F$37=3,LXtables!AL57,IF(Assms!$F$37=4,LXtables!AY57,IF(Assms!$F$37=5,LXtables!BL57,LXtables!BY57)))))</f>
        <v>0.04</v>
      </c>
      <c r="AG57" s="62">
        <f>IF(Assms!$F$37=1,LXtables!M57,IF(Assms!$F$37=2,LXtables!Z57,IF(Assms!$F$37=3,LXtables!AM57,IF(Assms!$F$37=4,LXtables!AZ57,IF(Assms!$F$37=5,LXtables!BM57,LXtables!BZ57)))))</f>
        <v>0.05</v>
      </c>
      <c r="AH57" s="199">
        <v>21</v>
      </c>
      <c r="AI57" s="62">
        <f>IF(Assms!$F$37=1,LXtables!CC57,IF(Assms!$F$37=2,LXtables!CP57,IF(Assms!$F$37=3,LXtables!DC57,IF(Assms!$F$37=4,LXtables!DP57,IF(Assms!$F$37=5,LXtables!EC57,LXtables!EP57)))))</f>
        <v>0.05</v>
      </c>
      <c r="AJ57" s="62">
        <f>IF(Assms!$F$37=1,LXtables!CD57,IF(Assms!$F$37=2,LXtables!CQ57,IF(Assms!$F$37=3,LXtables!DD57,IF(Assms!$F$37=4,LXtables!DQ57,IF(Assms!$F$37=5,LXtables!ED57,LXtables!EQ57)))))</f>
        <v>0.05</v>
      </c>
      <c r="AK57" s="62">
        <f>IF(Assms!$F$37=1,LXtables!CE57,IF(Assms!$F$37=2,LXtables!CR57,IF(Assms!$F$37=3,LXtables!DE57,IF(Assms!$F$37=4,LXtables!DR57,IF(Assms!$F$37=5,LXtables!EE57,LXtables!ER57)))))</f>
        <v>0.04</v>
      </c>
      <c r="AL57" s="62">
        <f>IF(Assms!$F$37=1,LXtables!CF57,IF(Assms!$F$37=2,LXtables!CS57,IF(Assms!$F$37=3,LXtables!DF57,IF(Assms!$F$37=4,LXtables!DS57,IF(Assms!$F$37=5,LXtables!EF57,LXtables!ES57)))))</f>
        <v>0.03</v>
      </c>
      <c r="AM57" s="62">
        <f>IF(Assms!$F$37=1,LXtables!CG57,IF(Assms!$F$37=2,LXtables!CT57,IF(Assms!$F$37=3,LXtables!DG57,IF(Assms!$F$37=4,LXtables!DT57,IF(Assms!$F$37=5,LXtables!EG57,LXtables!ET57)))))</f>
        <v>0.03</v>
      </c>
      <c r="AN57" s="62">
        <f>IF(Assms!$F$37=1,LXtables!CH57,IF(Assms!$F$37=2,LXtables!CU57,IF(Assms!$F$37=3,LXtables!DH57,IF(Assms!$F$37=4,LXtables!DU57,IF(Assms!$F$37=5,LXtables!EH57,LXtables!EU57)))))</f>
        <v>0.03</v>
      </c>
      <c r="AO57" s="62">
        <f>IF(Assms!$F$37=1,LXtables!CI57,IF(Assms!$F$37=2,LXtables!CV57,IF(Assms!$F$37=3,LXtables!DI57,IF(Assms!$F$37=4,LXtables!DV57,IF(Assms!$F$37=5,LXtables!EI57,LXtables!EV57)))))</f>
        <v>0.03</v>
      </c>
      <c r="AP57" s="62">
        <f>IF(Assms!$F$37=1,LXtables!CJ57,IF(Assms!$F$37=2,LXtables!CW57,IF(Assms!$F$37=3,LXtables!DJ57,IF(Assms!$F$37=4,LXtables!DW57,IF(Assms!$F$37=5,LXtables!EJ57,LXtables!EW57)))))</f>
        <v>0.04</v>
      </c>
      <c r="AQ57" s="62">
        <f>IF(Assms!$F$37=1,LXtables!CK57,IF(Assms!$F$37=2,LXtables!CX57,IF(Assms!$F$37=3,LXtables!DK57,IF(Assms!$F$37=4,LXtables!DX57,IF(Assms!$F$37=5,LXtables!EK57,LXtables!EX57)))))</f>
        <v>0.04</v>
      </c>
      <c r="AR57" s="62">
        <f>IF(Assms!$F$37=1,LXtables!CL57,IF(Assms!$F$37=2,LXtables!CY57,IF(Assms!$F$37=3,LXtables!DL57,IF(Assms!$F$37=4,LXtables!DY57,IF(Assms!$F$37=5,LXtables!EL57,LXtables!EY57)))))</f>
        <v>0.04</v>
      </c>
      <c r="AS57" s="62">
        <f>IF(Assms!$F$37=1,LXtables!CM57,IF(Assms!$F$37=2,LXtables!CZ57,IF(Assms!$F$37=3,LXtables!DM57,IF(Assms!$F$37=4,LXtables!DZ57,IF(Assms!$F$37=5,LXtables!EM57,LXtables!EZ57)))))</f>
        <v>0.04</v>
      </c>
      <c r="AT57" s="62">
        <f>IF(Assms!$F$37=1,LXtables!CN57,IF(Assms!$F$37=2,LXtables!DA57,IF(Assms!$F$37=3,LXtables!DN57,IF(Assms!$F$37=4,LXtables!EA57,IF(Assms!$F$37=5,LXtables!EN57,LXtables!FA57)))))</f>
        <v>0.05</v>
      </c>
      <c r="AU57" s="199">
        <v>21</v>
      </c>
      <c r="AV57" s="62">
        <f>IF(Assms!$F$37=1,LXtables!FD57,IF(Assms!$F$37=2,LXtables!FQ57,IF(Assms!$F$37=3,LXtables!GD57,IF(Assms!$F$37=4,LXtables!GQ57,IF(Assms!$F$37=5,LXtables!HD57,LXtables!HQ57)))))</f>
        <v>0.05</v>
      </c>
      <c r="AW57" s="62">
        <f>IF(Assms!$F$37=1,LXtables!FE57,IF(Assms!$F$37=2,LXtables!FR57,IF(Assms!$F$37=3,LXtables!GE57,IF(Assms!$F$37=4,LXtables!GR57,IF(Assms!$F$37=5,LXtables!HE57,LXtables!HR57)))))</f>
        <v>0.05</v>
      </c>
      <c r="AX57" s="62">
        <f>IF(Assms!$F$37=1,LXtables!FF57,IF(Assms!$F$37=2,LXtables!FS57,IF(Assms!$F$37=3,LXtables!GF57,IF(Assms!$F$37=4,LXtables!GS57,IF(Assms!$F$37=5,LXtables!HF57,LXtables!HS57)))))</f>
        <v>0.04</v>
      </c>
      <c r="AY57" s="62">
        <f>IF(Assms!$F$37=1,LXtables!FG57,IF(Assms!$F$37=2,LXtables!FT57,IF(Assms!$F$37=3,LXtables!GG57,IF(Assms!$F$37=4,LXtables!GT57,IF(Assms!$F$37=5,LXtables!HG57,LXtables!HT57)))))</f>
        <v>0.04</v>
      </c>
      <c r="AZ57" s="62">
        <f>IF(Assms!$F$37=1,LXtables!FH57,IF(Assms!$F$37=2,LXtables!FU57,IF(Assms!$F$37=3,LXtables!GH57,IF(Assms!$F$37=4,LXtables!GU57,IF(Assms!$F$37=5,LXtables!HH57,LXtables!HU57)))))</f>
        <v>0.03</v>
      </c>
      <c r="BA57" s="62">
        <f>IF(Assms!$F$37=1,LXtables!FI57,IF(Assms!$F$37=2,LXtables!FV57,IF(Assms!$F$37=3,LXtables!GI57,IF(Assms!$F$37=4,LXtables!GV57,IF(Assms!$F$37=5,LXtables!HI57,LXtables!HV57)))))</f>
        <v>0.04</v>
      </c>
      <c r="BB57" s="62">
        <f>IF(Assms!$F$37=1,LXtables!FJ57,IF(Assms!$F$37=2,LXtables!FW57,IF(Assms!$F$37=3,LXtables!GJ57,IF(Assms!$F$37=4,LXtables!GW57,IF(Assms!$F$37=5,LXtables!HJ57,LXtables!HW57)))))</f>
        <v>0.04</v>
      </c>
      <c r="BC57" s="62">
        <f>IF(Assms!$F$37=1,LXtables!FK57,IF(Assms!$F$37=2,LXtables!FX57,IF(Assms!$F$37=3,LXtables!GK57,IF(Assms!$F$37=4,LXtables!GX57,IF(Assms!$F$37=5,LXtables!HK57,LXtables!HX57)))))</f>
        <v>0.04</v>
      </c>
      <c r="BD57" s="62">
        <f>IF(Assms!$F$37=1,LXtables!FL57,IF(Assms!$F$37=2,LXtables!FY57,IF(Assms!$F$37=3,LXtables!GL57,IF(Assms!$F$37=4,LXtables!GY57,IF(Assms!$F$37=5,LXtables!HL57,LXtables!HY57)))))</f>
        <v>0.04</v>
      </c>
      <c r="BE57" s="62">
        <f>IF(Assms!$F$37=1,LXtables!FM57,IF(Assms!$F$37=2,LXtables!FZ57,IF(Assms!$F$37=3,LXtables!GM57,IF(Assms!$F$37=4,LXtables!GZ57,IF(Assms!$F$37=5,LXtables!HM57,LXtables!HZ57)))))</f>
        <v>0.04</v>
      </c>
      <c r="BF57" s="62">
        <f>IF(Assms!$F$37=1,LXtables!FN57,IF(Assms!$F$37=2,LXtables!GA57,IF(Assms!$F$37=3,LXtables!GN57,IF(Assms!$F$37=4,LXtables!HA57,IF(Assms!$F$37=5,LXtables!HN57,LXtables!IA57)))))</f>
        <v>0.04</v>
      </c>
      <c r="BG57" s="62">
        <f>IF(Assms!$F$37=1,LXtables!FO57,IF(Assms!$F$37=2,LXtables!GB57,IF(Assms!$F$37=3,LXtables!GO57,IF(Assms!$F$37=4,LXtables!HB57,IF(Assms!$F$37=5,LXtables!HO57,LXtables!IB57)))))</f>
        <v>0.05</v>
      </c>
      <c r="BH57" s="199">
        <v>21</v>
      </c>
      <c r="BI57" s="62">
        <f>IF(Assms!$F$37=1,LXtables!IE57,IF(Assms!$F$37=2,LXtables!IR57,IF(Assms!$F$37=3,LXtables!JE57,IF(Assms!$F$37=4,LXtables!JR57,IF(Assms!$F$37=5,LXtables!KE57,LXtables!KR57)))))</f>
        <v>0.06</v>
      </c>
      <c r="BJ57" s="62">
        <f>IF(Assms!$F$37=1,LXtables!IF57,IF(Assms!$F$37=2,LXtables!IS57,IF(Assms!$F$37=3,LXtables!JF57,IF(Assms!$F$37=4,LXtables!JS57,IF(Assms!$F$37=5,LXtables!KF57,LXtables!KS57)))))</f>
        <v>0.06</v>
      </c>
      <c r="BK57" s="62">
        <f>IF(Assms!$F$37=1,LXtables!IG57,IF(Assms!$F$37=2,LXtables!IT57,IF(Assms!$F$37=3,LXtables!JG57,IF(Assms!$F$37=4,LXtables!JT57,IF(Assms!$F$37=5,LXtables!KG57,LXtables!KT57)))))</f>
        <v>0.05</v>
      </c>
      <c r="BL57" s="62">
        <f>IF(Assms!$F$37=1,LXtables!IH57,IF(Assms!$F$37=2,LXtables!IU57,IF(Assms!$F$37=3,LXtables!JH57,IF(Assms!$F$37=4,LXtables!JU57,IF(Assms!$F$37=5,LXtables!KH57,LXtables!KU57)))))</f>
        <v>0.04</v>
      </c>
      <c r="BM57" s="62">
        <f>IF(Assms!$F$37=1,LXtables!II57,IF(Assms!$F$37=2,LXtables!IV57,IF(Assms!$F$37=3,LXtables!JI57,IF(Assms!$F$37=4,LXtables!JV57,IF(Assms!$F$37=5,LXtables!KI57,LXtables!KV57)))))</f>
        <v>0.04</v>
      </c>
      <c r="BN57" s="62">
        <f>IF(Assms!$F$37=1,LXtables!IJ57,IF(Assms!$F$37=2,LXtables!IW57,IF(Assms!$F$37=3,LXtables!JJ57,IF(Assms!$F$37=4,LXtables!JW57,IF(Assms!$F$37=5,LXtables!KJ57,LXtables!KW57)))))</f>
        <v>0.04</v>
      </c>
      <c r="BO57" s="62">
        <f>IF(Assms!$F$37=1,LXtables!IK57,IF(Assms!$F$37=2,LXtables!IX57,IF(Assms!$F$37=3,LXtables!JK57,IF(Assms!$F$37=4,LXtables!JX57,IF(Assms!$F$37=5,LXtables!KK57,LXtables!KX57)))))</f>
        <v>0.04</v>
      </c>
      <c r="BP57" s="62">
        <f>IF(Assms!$F$37=1,LXtables!IL57,IF(Assms!$F$37=2,LXtables!IY57,IF(Assms!$F$37=3,LXtables!JL57,IF(Assms!$F$37=4,LXtables!JY57,IF(Assms!$F$37=5,LXtables!KL57,LXtables!KY57)))))</f>
        <v>0.04</v>
      </c>
      <c r="BQ57" s="62">
        <f>IF(Assms!$F$37=1,LXtables!IM57,IF(Assms!$F$37=2,LXtables!IZ57,IF(Assms!$F$37=3,LXtables!JM57,IF(Assms!$F$37=4,LXtables!JZ57,IF(Assms!$F$37=5,LXtables!KM57,LXtables!KZ57)))))</f>
        <v>0.04</v>
      </c>
      <c r="BR57" s="62">
        <f>IF(Assms!$F$37=1,LXtables!IN57,IF(Assms!$F$37=2,LXtables!JA57,IF(Assms!$F$37=3,LXtables!JN57,IF(Assms!$F$37=4,LXtables!KA57,IF(Assms!$F$37=5,LXtables!KN57,LXtables!LA57)))))</f>
        <v>0.04</v>
      </c>
      <c r="BS57" s="62">
        <f>IF(Assms!$F$37=1,LXtables!IO57,IF(Assms!$F$37=2,LXtables!JB57,IF(Assms!$F$37=3,LXtables!JO57,IF(Assms!$F$37=4,LXtables!KB57,IF(Assms!$F$37=5,LXtables!KO57,LXtables!LB57)))))</f>
        <v>0.05</v>
      </c>
      <c r="BT57" s="62">
        <f>IF(Assms!$F$37=1,LXtables!IP57,IF(Assms!$F$37=2,LXtables!JC57,IF(Assms!$F$37=3,LXtables!JP57,IF(Assms!$F$37=4,LXtables!KC57,IF(Assms!$F$37=5,LXtables!KP57,LXtables!LC57)))))</f>
        <v>0.06</v>
      </c>
    </row>
    <row r="58" spans="8:72">
      <c r="H58" s="201">
        <v>22</v>
      </c>
      <c r="I58" s="204">
        <f>IF(Assms!$C$36=1,V58,IF(Assms!$C$36=2,AI58,IF(Assms!$C$36=3,AV58,BI58)))</f>
        <v>0.05</v>
      </c>
      <c r="J58" s="62">
        <f>IF(Assms!$C$36=1,W58,IF(Assms!$C$36=2,AJ58,IF(Assms!$C$36=3,AW58,BJ58)))</f>
        <v>0.05</v>
      </c>
      <c r="K58" s="62">
        <f>IF(Assms!$C$36=1,X58,IF(Assms!$C$36=2,AK58,IF(Assms!$C$36=3,AX58,BK58)))</f>
        <v>0.04</v>
      </c>
      <c r="L58" s="62">
        <f>IF(Assms!$C$36=1,Y58,IF(Assms!$C$36=2,AL58,IF(Assms!$C$36=3,AY58,BL58)))</f>
        <v>0.03</v>
      </c>
      <c r="M58" s="62">
        <f>IF(Assms!$C$36=1,Z58,IF(Assms!$C$36=2,AM58,IF(Assms!$C$36=3,AZ58,BM58)))</f>
        <v>0.03</v>
      </c>
      <c r="N58" s="62">
        <f>IF(Assms!$C$36=1,AA58,IF(Assms!$C$36=2,AN58,IF(Assms!$C$36=3,BA58,BN58)))</f>
        <v>0.03</v>
      </c>
      <c r="O58" s="62">
        <f>IF(Assms!$C$36=1,AB58,IF(Assms!$C$36=2,AO58,IF(Assms!$C$36=3,BB58,BO58)))</f>
        <v>0.03</v>
      </c>
      <c r="P58" s="62">
        <f>IF(Assms!$C$36=1,AC58,IF(Assms!$C$36=2,AP58,IF(Assms!$C$36=3,BC58,BP58)))</f>
        <v>0.03</v>
      </c>
      <c r="Q58" s="62">
        <f>IF(Assms!$C$36=1,AD58,IF(Assms!$C$36=2,AQ58,IF(Assms!$C$36=3,BD58,BQ58)))</f>
        <v>0.03</v>
      </c>
      <c r="R58" s="62">
        <f>IF(Assms!$C$36=1,AE58,IF(Assms!$C$36=2,AR58,IF(Assms!$C$36=3,BE58,BR58)))</f>
        <v>0.03</v>
      </c>
      <c r="S58" s="62">
        <f>IF(Assms!$C$36=1,AF58,IF(Assms!$C$36=2,AS58,IF(Assms!$C$36=3,BF58,BS58)))</f>
        <v>0.04</v>
      </c>
      <c r="T58" s="62">
        <f>IF(Assms!$C$36=1,AG58,IF(Assms!$C$36=2,AT58,IF(Assms!$C$36=3,BG58,BT58)))</f>
        <v>0.05</v>
      </c>
      <c r="U58" s="201">
        <v>22</v>
      </c>
      <c r="V58" s="62">
        <f>IF(Assms!$F$37=1,LXtables!B58,IF(Assms!$F$37=2,LXtables!O58,IF(Assms!$F$37=3,LXtables!AB58,IF(Assms!$F$37=4,LXtables!AO58,IF(Assms!$F$37=5,LXtables!BB58,LXtables!BO58)))))</f>
        <v>0.05</v>
      </c>
      <c r="W58" s="62">
        <f>IF(Assms!$F$37=1,LXtables!C58,IF(Assms!$F$37=2,LXtables!P58,IF(Assms!$F$37=3,LXtables!AC58,IF(Assms!$F$37=4,LXtables!AP58,IF(Assms!$F$37=5,LXtables!BC58,LXtables!BP58)))))</f>
        <v>0.05</v>
      </c>
      <c r="X58" s="62">
        <f>IF(Assms!$F$37=1,LXtables!D58,IF(Assms!$F$37=2,LXtables!Q58,IF(Assms!$F$37=3,LXtables!AD58,IF(Assms!$F$37=4,LXtables!AQ58,IF(Assms!$F$37=5,LXtables!BD58,LXtables!BQ58)))))</f>
        <v>0.04</v>
      </c>
      <c r="Y58" s="62">
        <f>IF(Assms!$F$37=1,LXtables!E58,IF(Assms!$F$37=2,LXtables!R58,IF(Assms!$F$37=3,LXtables!AE58,IF(Assms!$F$37=4,LXtables!AR58,IF(Assms!$F$37=5,LXtables!BE58,LXtables!BR58)))))</f>
        <v>0.03</v>
      </c>
      <c r="Z58" s="62">
        <f>IF(Assms!$F$37=1,LXtables!F58,IF(Assms!$F$37=2,LXtables!S58,IF(Assms!$F$37=3,LXtables!AF58,IF(Assms!$F$37=4,LXtables!AS58,IF(Assms!$F$37=5,LXtables!BF58,LXtables!BS58)))))</f>
        <v>0.03</v>
      </c>
      <c r="AA58" s="62">
        <f>IF(Assms!$F$37=1,LXtables!G58,IF(Assms!$F$37=2,LXtables!T58,IF(Assms!$F$37=3,LXtables!AG58,IF(Assms!$F$37=4,LXtables!AT58,IF(Assms!$F$37=5,LXtables!BG58,LXtables!BT58)))))</f>
        <v>0.03</v>
      </c>
      <c r="AB58" s="62">
        <f>IF(Assms!$F$37=1,LXtables!H58,IF(Assms!$F$37=2,LXtables!U58,IF(Assms!$F$37=3,LXtables!AH58,IF(Assms!$F$37=4,LXtables!AU58,IF(Assms!$F$37=5,LXtables!BH58,LXtables!BU58)))))</f>
        <v>0.03</v>
      </c>
      <c r="AC58" s="62">
        <f>IF(Assms!$F$37=1,LXtables!I58,IF(Assms!$F$37=2,LXtables!V58,IF(Assms!$F$37=3,LXtables!AI58,IF(Assms!$F$37=4,LXtables!AV58,IF(Assms!$F$37=5,LXtables!BI58,LXtables!BV58)))))</f>
        <v>0.03</v>
      </c>
      <c r="AD58" s="62">
        <f>IF(Assms!$F$37=1,LXtables!J58,IF(Assms!$F$37=2,LXtables!W58,IF(Assms!$F$37=3,LXtables!AJ58,IF(Assms!$F$37=4,LXtables!AW58,IF(Assms!$F$37=5,LXtables!BJ58,LXtables!BW58)))))</f>
        <v>0.03</v>
      </c>
      <c r="AE58" s="62">
        <f>IF(Assms!$F$37=1,LXtables!K58,IF(Assms!$F$37=2,LXtables!X58,IF(Assms!$F$37=3,LXtables!AK58,IF(Assms!$F$37=4,LXtables!AX58,IF(Assms!$F$37=5,LXtables!BK58,LXtables!BX58)))))</f>
        <v>0.03</v>
      </c>
      <c r="AF58" s="62">
        <f>IF(Assms!$F$37=1,LXtables!L58,IF(Assms!$F$37=2,LXtables!Y58,IF(Assms!$F$37=3,LXtables!AL58,IF(Assms!$F$37=4,LXtables!AY58,IF(Assms!$F$37=5,LXtables!BL58,LXtables!BY58)))))</f>
        <v>0.04</v>
      </c>
      <c r="AG58" s="62">
        <f>IF(Assms!$F$37=1,LXtables!M58,IF(Assms!$F$37=2,LXtables!Z58,IF(Assms!$F$37=3,LXtables!AM58,IF(Assms!$F$37=4,LXtables!AZ58,IF(Assms!$F$37=5,LXtables!BM58,LXtables!BZ58)))))</f>
        <v>0.05</v>
      </c>
      <c r="AH58" s="199">
        <v>22</v>
      </c>
      <c r="AI58" s="62">
        <f>IF(Assms!$F$37=1,LXtables!CC58,IF(Assms!$F$37=2,LXtables!CP58,IF(Assms!$F$37=3,LXtables!DC58,IF(Assms!$F$37=4,LXtables!DP58,IF(Assms!$F$37=5,LXtables!EC58,LXtables!EP58)))))</f>
        <v>0.05</v>
      </c>
      <c r="AJ58" s="62">
        <f>IF(Assms!$F$37=1,LXtables!CD58,IF(Assms!$F$37=2,LXtables!CQ58,IF(Assms!$F$37=3,LXtables!DD58,IF(Assms!$F$37=4,LXtables!DQ58,IF(Assms!$F$37=5,LXtables!ED58,LXtables!EQ58)))))</f>
        <v>0.05</v>
      </c>
      <c r="AK58" s="62">
        <f>IF(Assms!$F$37=1,LXtables!CE58,IF(Assms!$F$37=2,LXtables!CR58,IF(Assms!$F$37=3,LXtables!DE58,IF(Assms!$F$37=4,LXtables!DR58,IF(Assms!$F$37=5,LXtables!EE58,LXtables!ER58)))))</f>
        <v>0.04</v>
      </c>
      <c r="AL58" s="62">
        <f>IF(Assms!$F$37=1,LXtables!CF58,IF(Assms!$F$37=2,LXtables!CS58,IF(Assms!$F$37=3,LXtables!DF58,IF(Assms!$F$37=4,LXtables!DS58,IF(Assms!$F$37=5,LXtables!EF58,LXtables!ES58)))))</f>
        <v>0.03</v>
      </c>
      <c r="AM58" s="62">
        <f>IF(Assms!$F$37=1,LXtables!CG58,IF(Assms!$F$37=2,LXtables!CT58,IF(Assms!$F$37=3,LXtables!DG58,IF(Assms!$F$37=4,LXtables!DT58,IF(Assms!$F$37=5,LXtables!EG58,LXtables!ET58)))))</f>
        <v>0.03</v>
      </c>
      <c r="AN58" s="62">
        <f>IF(Assms!$F$37=1,LXtables!CH58,IF(Assms!$F$37=2,LXtables!CU58,IF(Assms!$F$37=3,LXtables!DH58,IF(Assms!$F$37=4,LXtables!DU58,IF(Assms!$F$37=5,LXtables!EH58,LXtables!EU58)))))</f>
        <v>0.03</v>
      </c>
      <c r="AO58" s="62">
        <f>IF(Assms!$F$37=1,LXtables!CI58,IF(Assms!$F$37=2,LXtables!CV58,IF(Assms!$F$37=3,LXtables!DI58,IF(Assms!$F$37=4,LXtables!DV58,IF(Assms!$F$37=5,LXtables!EI58,LXtables!EV58)))))</f>
        <v>0.03</v>
      </c>
      <c r="AP58" s="62">
        <f>IF(Assms!$F$37=1,LXtables!CJ58,IF(Assms!$F$37=2,LXtables!CW58,IF(Assms!$F$37=3,LXtables!DJ58,IF(Assms!$F$37=4,LXtables!DW58,IF(Assms!$F$37=5,LXtables!EJ58,LXtables!EW58)))))</f>
        <v>0.04</v>
      </c>
      <c r="AQ58" s="62">
        <f>IF(Assms!$F$37=1,LXtables!CK58,IF(Assms!$F$37=2,LXtables!CX58,IF(Assms!$F$37=3,LXtables!DK58,IF(Assms!$F$37=4,LXtables!DX58,IF(Assms!$F$37=5,LXtables!EK58,LXtables!EX58)))))</f>
        <v>0.04</v>
      </c>
      <c r="AR58" s="62">
        <f>IF(Assms!$F$37=1,LXtables!CL58,IF(Assms!$F$37=2,LXtables!CY58,IF(Assms!$F$37=3,LXtables!DL58,IF(Assms!$F$37=4,LXtables!DY58,IF(Assms!$F$37=5,LXtables!EL58,LXtables!EY58)))))</f>
        <v>0.04</v>
      </c>
      <c r="AS58" s="62">
        <f>IF(Assms!$F$37=1,LXtables!CM58,IF(Assms!$F$37=2,LXtables!CZ58,IF(Assms!$F$37=3,LXtables!DM58,IF(Assms!$F$37=4,LXtables!DZ58,IF(Assms!$F$37=5,LXtables!EM58,LXtables!EZ58)))))</f>
        <v>0.04</v>
      </c>
      <c r="AT58" s="62">
        <f>IF(Assms!$F$37=1,LXtables!CN58,IF(Assms!$F$37=2,LXtables!DA58,IF(Assms!$F$37=3,LXtables!DN58,IF(Assms!$F$37=4,LXtables!EA58,IF(Assms!$F$37=5,LXtables!EN58,LXtables!FA58)))))</f>
        <v>0.05</v>
      </c>
      <c r="AU58" s="199">
        <v>22</v>
      </c>
      <c r="AV58" s="62">
        <f>IF(Assms!$F$37=1,LXtables!FD58,IF(Assms!$F$37=2,LXtables!FQ58,IF(Assms!$F$37=3,LXtables!GD58,IF(Assms!$F$37=4,LXtables!GQ58,IF(Assms!$F$37=5,LXtables!HD58,LXtables!HQ58)))))</f>
        <v>0.05</v>
      </c>
      <c r="AW58" s="62">
        <f>IF(Assms!$F$37=1,LXtables!FE58,IF(Assms!$F$37=2,LXtables!FR58,IF(Assms!$F$37=3,LXtables!GE58,IF(Assms!$F$37=4,LXtables!GR58,IF(Assms!$F$37=5,LXtables!HE58,LXtables!HR58)))))</f>
        <v>0.05</v>
      </c>
      <c r="AX58" s="62">
        <f>IF(Assms!$F$37=1,LXtables!FF58,IF(Assms!$F$37=2,LXtables!FS58,IF(Assms!$F$37=3,LXtables!GF58,IF(Assms!$F$37=4,LXtables!GS58,IF(Assms!$F$37=5,LXtables!HF58,LXtables!HS58)))))</f>
        <v>0.04</v>
      </c>
      <c r="AY58" s="62">
        <f>IF(Assms!$F$37=1,LXtables!FG58,IF(Assms!$F$37=2,LXtables!FT58,IF(Assms!$F$37=3,LXtables!GG58,IF(Assms!$F$37=4,LXtables!GT58,IF(Assms!$F$37=5,LXtables!HG58,LXtables!HT58)))))</f>
        <v>0.04</v>
      </c>
      <c r="AZ58" s="62">
        <f>IF(Assms!$F$37=1,LXtables!FH58,IF(Assms!$F$37=2,LXtables!FU58,IF(Assms!$F$37=3,LXtables!GH58,IF(Assms!$F$37=4,LXtables!GU58,IF(Assms!$F$37=5,LXtables!HH58,LXtables!HU58)))))</f>
        <v>0.03</v>
      </c>
      <c r="BA58" s="62">
        <f>IF(Assms!$F$37=1,LXtables!FI58,IF(Assms!$F$37=2,LXtables!FV58,IF(Assms!$F$37=3,LXtables!GI58,IF(Assms!$F$37=4,LXtables!GV58,IF(Assms!$F$37=5,LXtables!HI58,LXtables!HV58)))))</f>
        <v>0.04</v>
      </c>
      <c r="BB58" s="62">
        <f>IF(Assms!$F$37=1,LXtables!FJ58,IF(Assms!$F$37=2,LXtables!FW58,IF(Assms!$F$37=3,LXtables!GJ58,IF(Assms!$F$37=4,LXtables!GW58,IF(Assms!$F$37=5,LXtables!HJ58,LXtables!HW58)))))</f>
        <v>0.04</v>
      </c>
      <c r="BC58" s="62">
        <f>IF(Assms!$F$37=1,LXtables!FK58,IF(Assms!$F$37=2,LXtables!FX58,IF(Assms!$F$37=3,LXtables!GK58,IF(Assms!$F$37=4,LXtables!GX58,IF(Assms!$F$37=5,LXtables!HK58,LXtables!HX58)))))</f>
        <v>0.04</v>
      </c>
      <c r="BD58" s="62">
        <f>IF(Assms!$F$37=1,LXtables!FL58,IF(Assms!$F$37=2,LXtables!FY58,IF(Assms!$F$37=3,LXtables!GL58,IF(Assms!$F$37=4,LXtables!GY58,IF(Assms!$F$37=5,LXtables!HL58,LXtables!HY58)))))</f>
        <v>0.04</v>
      </c>
      <c r="BE58" s="62">
        <f>IF(Assms!$F$37=1,LXtables!FM58,IF(Assms!$F$37=2,LXtables!FZ58,IF(Assms!$F$37=3,LXtables!GM58,IF(Assms!$F$37=4,LXtables!GZ58,IF(Assms!$F$37=5,LXtables!HM58,LXtables!HZ58)))))</f>
        <v>0.04</v>
      </c>
      <c r="BF58" s="62">
        <f>IF(Assms!$F$37=1,LXtables!FN58,IF(Assms!$F$37=2,LXtables!GA58,IF(Assms!$F$37=3,LXtables!GN58,IF(Assms!$F$37=4,LXtables!HA58,IF(Assms!$F$37=5,LXtables!HN58,LXtables!IA58)))))</f>
        <v>0.04</v>
      </c>
      <c r="BG58" s="62">
        <f>IF(Assms!$F$37=1,LXtables!FO58,IF(Assms!$F$37=2,LXtables!GB58,IF(Assms!$F$37=3,LXtables!GO58,IF(Assms!$F$37=4,LXtables!HB58,IF(Assms!$F$37=5,LXtables!HO58,LXtables!IB58)))))</f>
        <v>0.05</v>
      </c>
      <c r="BH58" s="199">
        <v>22</v>
      </c>
      <c r="BI58" s="62">
        <f>IF(Assms!$F$37=1,LXtables!IE58,IF(Assms!$F$37=2,LXtables!IR58,IF(Assms!$F$37=3,LXtables!JE58,IF(Assms!$F$37=4,LXtables!JR58,IF(Assms!$F$37=5,LXtables!KE58,LXtables!KR58)))))</f>
        <v>0.06</v>
      </c>
      <c r="BJ58" s="62">
        <f>IF(Assms!$F$37=1,LXtables!IF58,IF(Assms!$F$37=2,LXtables!IS58,IF(Assms!$F$37=3,LXtables!JF58,IF(Assms!$F$37=4,LXtables!JS58,IF(Assms!$F$37=5,LXtables!KF58,LXtables!KS58)))))</f>
        <v>0.06</v>
      </c>
      <c r="BK58" s="62">
        <f>IF(Assms!$F$37=1,LXtables!IG58,IF(Assms!$F$37=2,LXtables!IT58,IF(Assms!$F$37=3,LXtables!JG58,IF(Assms!$F$37=4,LXtables!JT58,IF(Assms!$F$37=5,LXtables!KG58,LXtables!KT58)))))</f>
        <v>0.05</v>
      </c>
      <c r="BL58" s="62">
        <f>IF(Assms!$F$37=1,LXtables!IH58,IF(Assms!$F$37=2,LXtables!IU58,IF(Assms!$F$37=3,LXtables!JH58,IF(Assms!$F$37=4,LXtables!JU58,IF(Assms!$F$37=5,LXtables!KH58,LXtables!KU58)))))</f>
        <v>0.04</v>
      </c>
      <c r="BM58" s="62">
        <f>IF(Assms!$F$37=1,LXtables!II58,IF(Assms!$F$37=2,LXtables!IV58,IF(Assms!$F$37=3,LXtables!JI58,IF(Assms!$F$37=4,LXtables!JV58,IF(Assms!$F$37=5,LXtables!KI58,LXtables!KV58)))))</f>
        <v>0.04</v>
      </c>
      <c r="BN58" s="62">
        <f>IF(Assms!$F$37=1,LXtables!IJ58,IF(Assms!$F$37=2,LXtables!IW58,IF(Assms!$F$37=3,LXtables!JJ58,IF(Assms!$F$37=4,LXtables!JW58,IF(Assms!$F$37=5,LXtables!KJ58,LXtables!KW58)))))</f>
        <v>0.04</v>
      </c>
      <c r="BO58" s="62">
        <f>IF(Assms!$F$37=1,LXtables!IK58,IF(Assms!$F$37=2,LXtables!IX58,IF(Assms!$F$37=3,LXtables!JK58,IF(Assms!$F$37=4,LXtables!JX58,IF(Assms!$F$37=5,LXtables!KK58,LXtables!KX58)))))</f>
        <v>0.04</v>
      </c>
      <c r="BP58" s="62">
        <f>IF(Assms!$F$37=1,LXtables!IL58,IF(Assms!$F$37=2,LXtables!IY58,IF(Assms!$F$37=3,LXtables!JL58,IF(Assms!$F$37=4,LXtables!JY58,IF(Assms!$F$37=5,LXtables!KL58,LXtables!KY58)))))</f>
        <v>0.04</v>
      </c>
      <c r="BQ58" s="62">
        <f>IF(Assms!$F$37=1,LXtables!IM58,IF(Assms!$F$37=2,LXtables!IZ58,IF(Assms!$F$37=3,LXtables!JM58,IF(Assms!$F$37=4,LXtables!JZ58,IF(Assms!$F$37=5,LXtables!KM58,LXtables!KZ58)))))</f>
        <v>0.04</v>
      </c>
      <c r="BR58" s="62">
        <f>IF(Assms!$F$37=1,LXtables!IN58,IF(Assms!$F$37=2,LXtables!JA58,IF(Assms!$F$37=3,LXtables!JN58,IF(Assms!$F$37=4,LXtables!KA58,IF(Assms!$F$37=5,LXtables!KN58,LXtables!LA58)))))</f>
        <v>0.04</v>
      </c>
      <c r="BS58" s="62">
        <f>IF(Assms!$F$37=1,LXtables!IO58,IF(Assms!$F$37=2,LXtables!JB58,IF(Assms!$F$37=3,LXtables!JO58,IF(Assms!$F$37=4,LXtables!KB58,IF(Assms!$F$37=5,LXtables!KO58,LXtables!LB58)))))</f>
        <v>0.05</v>
      </c>
      <c r="BT58" s="62">
        <f>IF(Assms!$F$37=1,LXtables!IP58,IF(Assms!$F$37=2,LXtables!JC58,IF(Assms!$F$37=3,LXtables!JP58,IF(Assms!$F$37=4,LXtables!KC58,IF(Assms!$F$37=5,LXtables!KP58,LXtables!LC58)))))</f>
        <v>0.06</v>
      </c>
    </row>
    <row r="59" spans="8:72">
      <c r="H59" s="201"/>
      <c r="U59" s="201"/>
    </row>
    <row r="60" spans="8:72">
      <c r="H60" s="201" t="s">
        <v>283</v>
      </c>
      <c r="I60">
        <v>20</v>
      </c>
      <c r="J60">
        <v>25</v>
      </c>
      <c r="K60">
        <v>30</v>
      </c>
      <c r="L60">
        <v>35</v>
      </c>
      <c r="M60">
        <v>40</v>
      </c>
      <c r="N60">
        <v>45</v>
      </c>
      <c r="O60">
        <v>50</v>
      </c>
      <c r="P60">
        <v>55</v>
      </c>
      <c r="Q60">
        <v>60</v>
      </c>
      <c r="R60">
        <v>65</v>
      </c>
      <c r="S60">
        <v>70</v>
      </c>
      <c r="T60">
        <v>75</v>
      </c>
      <c r="U60" s="201" t="s">
        <v>283</v>
      </c>
      <c r="V60">
        <v>20</v>
      </c>
      <c r="W60">
        <v>25</v>
      </c>
      <c r="X60">
        <v>30</v>
      </c>
      <c r="Y60">
        <v>35</v>
      </c>
      <c r="Z60">
        <v>40</v>
      </c>
      <c r="AA60">
        <v>45</v>
      </c>
      <c r="AB60">
        <v>50</v>
      </c>
      <c r="AC60">
        <v>55</v>
      </c>
      <c r="AD60">
        <v>60</v>
      </c>
      <c r="AE60">
        <v>65</v>
      </c>
      <c r="AF60">
        <v>70</v>
      </c>
      <c r="AG60">
        <v>75</v>
      </c>
      <c r="AH60" t="s">
        <v>283</v>
      </c>
      <c r="AI60">
        <v>20</v>
      </c>
      <c r="AJ60">
        <v>25</v>
      </c>
      <c r="AK60">
        <v>30</v>
      </c>
      <c r="AL60">
        <v>35</v>
      </c>
      <c r="AM60">
        <v>40</v>
      </c>
      <c r="AN60">
        <v>45</v>
      </c>
      <c r="AO60">
        <v>50</v>
      </c>
      <c r="AP60">
        <v>55</v>
      </c>
      <c r="AQ60">
        <v>60</v>
      </c>
      <c r="AR60">
        <v>65</v>
      </c>
      <c r="AS60">
        <v>70</v>
      </c>
      <c r="AT60">
        <v>75</v>
      </c>
      <c r="AU60" t="s">
        <v>283</v>
      </c>
      <c r="AV60">
        <v>20</v>
      </c>
      <c r="AW60">
        <v>25</v>
      </c>
      <c r="AX60">
        <v>30</v>
      </c>
      <c r="AY60">
        <v>35</v>
      </c>
      <c r="AZ60">
        <v>40</v>
      </c>
      <c r="BA60">
        <v>45</v>
      </c>
      <c r="BB60">
        <v>50</v>
      </c>
      <c r="BC60">
        <v>55</v>
      </c>
      <c r="BD60">
        <v>60</v>
      </c>
      <c r="BE60">
        <v>65</v>
      </c>
      <c r="BF60">
        <v>70</v>
      </c>
      <c r="BG60">
        <v>75</v>
      </c>
      <c r="BH60" t="s">
        <v>283</v>
      </c>
      <c r="BI60">
        <v>20</v>
      </c>
      <c r="BJ60">
        <v>25</v>
      </c>
      <c r="BK60">
        <v>30</v>
      </c>
      <c r="BL60">
        <v>35</v>
      </c>
      <c r="BM60">
        <v>40</v>
      </c>
      <c r="BN60">
        <v>45</v>
      </c>
      <c r="BO60">
        <v>50</v>
      </c>
      <c r="BP60">
        <v>55</v>
      </c>
      <c r="BQ60">
        <v>60</v>
      </c>
      <c r="BR60">
        <v>65</v>
      </c>
      <c r="BS60">
        <v>70</v>
      </c>
      <c r="BT60">
        <v>75</v>
      </c>
    </row>
    <row r="61" spans="8:72">
      <c r="H61" s="201">
        <v>1</v>
      </c>
      <c r="I61" s="62">
        <f>IF(Assms!$C$36=1,V61,IF(Assms!$C$36=2,AI61,IF(Assms!$C$36=3,AV61,BI61)))</f>
        <v>0.04</v>
      </c>
      <c r="J61" s="62">
        <f>IF(Assms!$C$36=1,W61,IF(Assms!$C$36=2,AJ61,IF(Assms!$C$36=3,AW61,BJ61)))</f>
        <v>0.04</v>
      </c>
      <c r="K61" s="62">
        <f>IF(Assms!$C$36=1,X61,IF(Assms!$C$36=2,AK61,IF(Assms!$C$36=3,AX61,BK61)))</f>
        <v>0.03</v>
      </c>
      <c r="L61" s="62">
        <f>IF(Assms!$C$36=1,Y61,IF(Assms!$C$36=2,AL61,IF(Assms!$C$36=3,AY61,BL61)))</f>
        <v>0.03</v>
      </c>
      <c r="M61" s="62">
        <f>IF(Assms!$C$36=1,Z61,IF(Assms!$C$36=2,AM61,IF(Assms!$C$36=3,AZ61,BM61)))</f>
        <v>0.03</v>
      </c>
      <c r="N61" s="62">
        <f>IF(Assms!$C$36=1,AA61,IF(Assms!$C$36=2,AN61,IF(Assms!$C$36=3,BA61,BN61)))</f>
        <v>0.03</v>
      </c>
      <c r="O61" s="62">
        <f>IF(Assms!$C$36=1,AB61,IF(Assms!$C$36=2,AO61,IF(Assms!$C$36=3,BB61,BO61)))</f>
        <v>0.03</v>
      </c>
      <c r="P61" s="62">
        <f>IF(Assms!$C$36=1,AC61,IF(Assms!$C$36=2,AP61,IF(Assms!$C$36=3,BC61,BP61)))</f>
        <v>0.03</v>
      </c>
      <c r="Q61" s="62">
        <f>IF(Assms!$C$36=1,AD61,IF(Assms!$C$36=2,AQ61,IF(Assms!$C$36=3,BD61,BQ61)))</f>
        <v>0.03</v>
      </c>
      <c r="R61" s="62">
        <f>IF(Assms!$C$36=1,AE61,IF(Assms!$C$36=2,AR61,IF(Assms!$C$36=3,BE61,BR61)))</f>
        <v>0.03</v>
      </c>
      <c r="S61" s="62">
        <f>IF(Assms!$C$36=1,AF61,IF(Assms!$C$36=2,AS61,IF(Assms!$C$36=3,BF61,BS61)))</f>
        <v>0.03</v>
      </c>
      <c r="T61" s="62">
        <f>IF(Assms!$C$36=1,AG61,IF(Assms!$C$36=2,AT61,IF(Assms!$C$36=3,BG61,BT61)))</f>
        <v>0.04</v>
      </c>
      <c r="U61" s="201">
        <v>1</v>
      </c>
      <c r="V61" s="62">
        <f>IF(Assms!$F$37=1,LXtables!B61,IF(Assms!$F$37=2,LXtables!O61,IF(Assms!$F$37=3,LXtables!AB61,IF(Assms!$F$37=4,LXtables!AO61,IF(Assms!$F$37=5,LXtables!BB61,LXtables!BO61)))))</f>
        <v>0.04</v>
      </c>
      <c r="W61" s="62">
        <f>IF(Assms!$F$37=1,LXtables!C61,IF(Assms!$F$37=2,LXtables!P61,IF(Assms!$F$37=3,LXtables!AC61,IF(Assms!$F$37=4,LXtables!AP61,IF(Assms!$F$37=5,LXtables!BC61,LXtables!BP61)))))</f>
        <v>0.04</v>
      </c>
      <c r="X61" s="62">
        <f>IF(Assms!$F$37=1,LXtables!D61,IF(Assms!$F$37=2,LXtables!Q61,IF(Assms!$F$37=3,LXtables!AD61,IF(Assms!$F$37=4,LXtables!AQ61,IF(Assms!$F$37=5,LXtables!BD61,LXtables!BQ61)))))</f>
        <v>0.03</v>
      </c>
      <c r="Y61" s="62">
        <f>IF(Assms!$F$37=1,LXtables!E61,IF(Assms!$F$37=2,LXtables!R61,IF(Assms!$F$37=3,LXtables!AE61,IF(Assms!$F$37=4,LXtables!AR61,IF(Assms!$F$37=5,LXtables!BE61,LXtables!BR61)))))</f>
        <v>0.03</v>
      </c>
      <c r="Z61" s="62">
        <f>IF(Assms!$F$37=1,LXtables!F61,IF(Assms!$F$37=2,LXtables!S61,IF(Assms!$F$37=3,LXtables!AF61,IF(Assms!$F$37=4,LXtables!AS61,IF(Assms!$F$37=5,LXtables!BF61,LXtables!BS61)))))</f>
        <v>0.03</v>
      </c>
      <c r="AA61" s="62">
        <f>IF(Assms!$F$37=1,LXtables!G61,IF(Assms!$F$37=2,LXtables!T61,IF(Assms!$F$37=3,LXtables!AG61,IF(Assms!$F$37=4,LXtables!AT61,IF(Assms!$F$37=5,LXtables!BG61,LXtables!BT61)))))</f>
        <v>0.03</v>
      </c>
      <c r="AB61" s="62">
        <f>IF(Assms!$F$37=1,LXtables!H61,IF(Assms!$F$37=2,LXtables!U61,IF(Assms!$F$37=3,LXtables!AH61,IF(Assms!$F$37=4,LXtables!AU61,IF(Assms!$F$37=5,LXtables!BH61,LXtables!BU61)))))</f>
        <v>0.03</v>
      </c>
      <c r="AC61" s="62">
        <f>IF(Assms!$F$37=1,LXtables!I61,IF(Assms!$F$37=2,LXtables!V61,IF(Assms!$F$37=3,LXtables!AI61,IF(Assms!$F$37=4,LXtables!AV61,IF(Assms!$F$37=5,LXtables!BI61,LXtables!BV61)))))</f>
        <v>0.03</v>
      </c>
      <c r="AD61" s="62">
        <f>IF(Assms!$F$37=1,LXtables!J61,IF(Assms!$F$37=2,LXtables!W61,IF(Assms!$F$37=3,LXtables!AJ61,IF(Assms!$F$37=4,LXtables!AW61,IF(Assms!$F$37=5,LXtables!BJ61,LXtables!BW61)))))</f>
        <v>0.03</v>
      </c>
      <c r="AE61" s="62">
        <f>IF(Assms!$F$37=1,LXtables!K61,IF(Assms!$F$37=2,LXtables!X61,IF(Assms!$F$37=3,LXtables!AK61,IF(Assms!$F$37=4,LXtables!AX61,IF(Assms!$F$37=5,LXtables!BK61,LXtables!BX61)))))</f>
        <v>0.03</v>
      </c>
      <c r="AF61" s="62">
        <f>IF(Assms!$F$37=1,LXtables!L61,IF(Assms!$F$37=2,LXtables!Y61,IF(Assms!$F$37=3,LXtables!AL61,IF(Assms!$F$37=4,LXtables!AY61,IF(Assms!$F$37=5,LXtables!BL61,LXtables!BY61)))))</f>
        <v>0.03</v>
      </c>
      <c r="AG61" s="62">
        <f>IF(Assms!$F$37=1,LXtables!M61,IF(Assms!$F$37=2,LXtables!Z61,IF(Assms!$F$37=3,LXtables!AM61,IF(Assms!$F$37=4,LXtables!AZ61,IF(Assms!$F$37=5,LXtables!BM61,LXtables!BZ61)))))</f>
        <v>0.04</v>
      </c>
      <c r="AH61">
        <v>1</v>
      </c>
      <c r="AI61" s="62">
        <f>IF(Assms!$F$37=1,LXtables!CC61,IF(Assms!$F$37=2,LXtables!CP61,IF(Assms!$F$37=3,LXtables!DC61,IF(Assms!$F$37=4,LXtables!DP61,IF(Assms!$F$37=5,LXtables!EC61,LXtables!EP61)))))</f>
        <v>0.05</v>
      </c>
      <c r="AJ61" s="62">
        <f>IF(Assms!$F$37=1,LXtables!CD61,IF(Assms!$F$37=2,LXtables!CQ61,IF(Assms!$F$37=3,LXtables!DD61,IF(Assms!$F$37=4,LXtables!DQ61,IF(Assms!$F$37=5,LXtables!ED61,LXtables!EQ61)))))</f>
        <v>0.05</v>
      </c>
      <c r="AK61" s="62">
        <f>IF(Assms!$F$37=1,LXtables!CE61,IF(Assms!$F$37=2,LXtables!CR61,IF(Assms!$F$37=3,LXtables!DE61,IF(Assms!$F$37=4,LXtables!DR61,IF(Assms!$F$37=5,LXtables!EE61,LXtables!ER61)))))</f>
        <v>0.04</v>
      </c>
      <c r="AL61" s="62">
        <f>IF(Assms!$F$37=1,LXtables!CF61,IF(Assms!$F$37=2,LXtables!CS61,IF(Assms!$F$37=3,LXtables!DF61,IF(Assms!$F$37=4,LXtables!DS61,IF(Assms!$F$37=5,LXtables!EF61,LXtables!ES61)))))</f>
        <v>0.04</v>
      </c>
      <c r="AM61" s="62">
        <f>IF(Assms!$F$37=1,LXtables!CG61,IF(Assms!$F$37=2,LXtables!CT61,IF(Assms!$F$37=3,LXtables!DG61,IF(Assms!$F$37=4,LXtables!DT61,IF(Assms!$F$37=5,LXtables!EG61,LXtables!ET61)))))</f>
        <v>0.03</v>
      </c>
      <c r="AN61" s="62">
        <f>IF(Assms!$F$37=1,LXtables!CH61,IF(Assms!$F$37=2,LXtables!CU61,IF(Assms!$F$37=3,LXtables!DH61,IF(Assms!$F$37=4,LXtables!DU61,IF(Assms!$F$37=5,LXtables!EH61,LXtables!EU61)))))</f>
        <v>0.03</v>
      </c>
      <c r="AO61" s="62">
        <f>IF(Assms!$F$37=1,LXtables!CI61,IF(Assms!$F$37=2,LXtables!CV61,IF(Assms!$F$37=3,LXtables!DI61,IF(Assms!$F$37=4,LXtables!DV61,IF(Assms!$F$37=5,LXtables!EI61,LXtables!EV61)))))</f>
        <v>0.04</v>
      </c>
      <c r="AP61" s="62">
        <f>IF(Assms!$F$37=1,LXtables!CJ61,IF(Assms!$F$37=2,LXtables!CW61,IF(Assms!$F$37=3,LXtables!DJ61,IF(Assms!$F$37=4,LXtables!DW61,IF(Assms!$F$37=5,LXtables!EJ61,LXtables!EW61)))))</f>
        <v>0.04</v>
      </c>
      <c r="AQ61" s="62">
        <f>IF(Assms!$F$37=1,LXtables!CK61,IF(Assms!$F$37=2,LXtables!CX61,IF(Assms!$F$37=3,LXtables!DK61,IF(Assms!$F$37=4,LXtables!DX61,IF(Assms!$F$37=5,LXtables!EK61,LXtables!EX61)))))</f>
        <v>0.04</v>
      </c>
      <c r="AR61" s="62">
        <f>IF(Assms!$F$37=1,LXtables!CL61,IF(Assms!$F$37=2,LXtables!CY61,IF(Assms!$F$37=3,LXtables!DL61,IF(Assms!$F$37=4,LXtables!DY61,IF(Assms!$F$37=5,LXtables!EL61,LXtables!EY61)))))</f>
        <v>0.04</v>
      </c>
      <c r="AS61" s="62">
        <f>IF(Assms!$F$37=1,LXtables!CM61,IF(Assms!$F$37=2,LXtables!CZ61,IF(Assms!$F$37=3,LXtables!DM61,IF(Assms!$F$37=4,LXtables!DZ61,IF(Assms!$F$37=5,LXtables!EM61,LXtables!EZ61)))))</f>
        <v>0.04</v>
      </c>
      <c r="AT61" s="62">
        <f>IF(Assms!$F$37=1,LXtables!CN61,IF(Assms!$F$37=2,LXtables!DA61,IF(Assms!$F$37=3,LXtables!DN61,IF(Assms!$F$37=4,LXtables!EA61,IF(Assms!$F$37=5,LXtables!EN61,LXtables!FA61)))))</f>
        <v>0.05</v>
      </c>
      <c r="AU61">
        <v>1</v>
      </c>
      <c r="AV61" s="62">
        <f>IF(Assms!$F$37=1,LXtables!FD61,IF(Assms!$F$37=2,LXtables!FQ61,IF(Assms!$F$37=3,LXtables!GD61,IF(Assms!$F$37=4,LXtables!GQ61,IF(Assms!$F$37=5,LXtables!HD61,LXtables!HQ61)))))</f>
        <v>7.0000000000000007E-2</v>
      </c>
      <c r="AW61" s="62">
        <f>IF(Assms!$F$37=1,LXtables!FE61,IF(Assms!$F$37=2,LXtables!FR61,IF(Assms!$F$37=3,LXtables!GE61,IF(Assms!$F$37=4,LXtables!GR61,IF(Assms!$F$37=5,LXtables!HE61,LXtables!HR61)))))</f>
        <v>7.0000000000000007E-2</v>
      </c>
      <c r="AX61" s="62">
        <f>IF(Assms!$F$37=1,LXtables!FF61,IF(Assms!$F$37=2,LXtables!FS61,IF(Assms!$F$37=3,LXtables!GF61,IF(Assms!$F$37=4,LXtables!GS61,IF(Assms!$F$37=5,LXtables!HF61,LXtables!HS61)))))</f>
        <v>0.05</v>
      </c>
      <c r="AY61" s="62">
        <f>IF(Assms!$F$37=1,LXtables!FG61,IF(Assms!$F$37=2,LXtables!FT61,IF(Assms!$F$37=3,LXtables!GG61,IF(Assms!$F$37=4,LXtables!GT61,IF(Assms!$F$37=5,LXtables!HG61,LXtables!HT61)))))</f>
        <v>0.05</v>
      </c>
      <c r="AZ61" s="62">
        <f>IF(Assms!$F$37=1,LXtables!FH61,IF(Assms!$F$37=2,LXtables!FU61,IF(Assms!$F$37=3,LXtables!GH61,IF(Assms!$F$37=4,LXtables!GU61,IF(Assms!$F$37=5,LXtables!HH61,LXtables!HU61)))))</f>
        <v>0.05</v>
      </c>
      <c r="BA61" s="62">
        <f>IF(Assms!$F$37=1,LXtables!FI61,IF(Assms!$F$37=2,LXtables!FV61,IF(Assms!$F$37=3,LXtables!GI61,IF(Assms!$F$37=4,LXtables!GV61,IF(Assms!$F$37=5,LXtables!HI61,LXtables!HV61)))))</f>
        <v>0.05</v>
      </c>
      <c r="BB61" s="62">
        <f>IF(Assms!$F$37=1,LXtables!FJ61,IF(Assms!$F$37=2,LXtables!FW61,IF(Assms!$F$37=3,LXtables!GJ61,IF(Assms!$F$37=4,LXtables!GW61,IF(Assms!$F$37=5,LXtables!HJ61,LXtables!HW61)))))</f>
        <v>0.05</v>
      </c>
      <c r="BC61" s="62">
        <f>IF(Assms!$F$37=1,LXtables!FK61,IF(Assms!$F$37=2,LXtables!FX61,IF(Assms!$F$37=3,LXtables!GK61,IF(Assms!$F$37=4,LXtables!GX61,IF(Assms!$F$37=5,LXtables!HK61,LXtables!HX61)))))</f>
        <v>0.05</v>
      </c>
      <c r="BD61" s="62">
        <f>IF(Assms!$F$37=1,LXtables!FL61,IF(Assms!$F$37=2,LXtables!FY61,IF(Assms!$F$37=3,LXtables!GL61,IF(Assms!$F$37=4,LXtables!GY61,IF(Assms!$F$37=5,LXtables!HL61,LXtables!HY61)))))</f>
        <v>0.05</v>
      </c>
      <c r="BE61" s="62">
        <f>IF(Assms!$F$37=1,LXtables!FM61,IF(Assms!$F$37=2,LXtables!FZ61,IF(Assms!$F$37=3,LXtables!GM61,IF(Assms!$F$37=4,LXtables!GZ61,IF(Assms!$F$37=5,LXtables!HM61,LXtables!HZ61)))))</f>
        <v>0.05</v>
      </c>
      <c r="BF61" s="62">
        <f>IF(Assms!$F$37=1,LXtables!FN61,IF(Assms!$F$37=2,LXtables!GA61,IF(Assms!$F$37=3,LXtables!GN61,IF(Assms!$F$37=4,LXtables!HA61,IF(Assms!$F$37=5,LXtables!HN61,LXtables!IA61)))))</f>
        <v>0.06</v>
      </c>
      <c r="BG61" s="62">
        <f>IF(Assms!$F$37=1,LXtables!FO61,IF(Assms!$F$37=2,LXtables!GB61,IF(Assms!$F$37=3,LXtables!GO61,IF(Assms!$F$37=4,LXtables!HB61,IF(Assms!$F$37=5,LXtables!HO61,LXtables!IB61)))))</f>
        <v>7.0000000000000007E-2</v>
      </c>
      <c r="BH61">
        <v>1</v>
      </c>
      <c r="BI61" s="62">
        <f>IF(Assms!$F$37=1,LXtables!IE61,IF(Assms!$F$37=2,LXtables!IR61,IF(Assms!$F$37=3,LXtables!JE61,IF(Assms!$F$37=4,LXtables!JR61,IF(Assms!$F$37=5,LXtables!KE61,LXtables!KR61)))))</f>
        <v>0.11</v>
      </c>
      <c r="BJ61" s="62">
        <f>IF(Assms!$F$37=1,LXtables!IF61,IF(Assms!$F$37=2,LXtables!IS61,IF(Assms!$F$37=3,LXtables!JF61,IF(Assms!$F$37=4,LXtables!JS61,IF(Assms!$F$37=5,LXtables!KF61,LXtables!KS61)))))</f>
        <v>0.1</v>
      </c>
      <c r="BK61" s="62">
        <f>IF(Assms!$F$37=1,LXtables!IG61,IF(Assms!$F$37=2,LXtables!IT61,IF(Assms!$F$37=3,LXtables!JG61,IF(Assms!$F$37=4,LXtables!JT61,IF(Assms!$F$37=5,LXtables!KG61,LXtables!KT61)))))</f>
        <v>0.08</v>
      </c>
      <c r="BL61" s="62">
        <f>IF(Assms!$F$37=1,LXtables!IH61,IF(Assms!$F$37=2,LXtables!IU61,IF(Assms!$F$37=3,LXtables!JH61,IF(Assms!$F$37=4,LXtables!JU61,IF(Assms!$F$37=5,LXtables!KH61,LXtables!KU61)))))</f>
        <v>7.0000000000000007E-2</v>
      </c>
      <c r="BM61" s="62">
        <f>IF(Assms!$F$37=1,LXtables!II61,IF(Assms!$F$37=2,LXtables!IV61,IF(Assms!$F$37=3,LXtables!JI61,IF(Assms!$F$37=4,LXtables!JV61,IF(Assms!$F$37=5,LXtables!KI61,LXtables!KV61)))))</f>
        <v>7.0000000000000007E-2</v>
      </c>
      <c r="BN61" s="62">
        <f>IF(Assms!$F$37=1,LXtables!IJ61,IF(Assms!$F$37=2,LXtables!IW61,IF(Assms!$F$37=3,LXtables!JJ61,IF(Assms!$F$37=4,LXtables!JW61,IF(Assms!$F$37=5,LXtables!KJ61,LXtables!KW61)))))</f>
        <v>7.0000000000000007E-2</v>
      </c>
      <c r="BO61" s="62">
        <f>IF(Assms!$F$37=1,LXtables!IK61,IF(Assms!$F$37=2,LXtables!IX61,IF(Assms!$F$37=3,LXtables!JK61,IF(Assms!$F$37=4,LXtables!JX61,IF(Assms!$F$37=5,LXtables!KK61,LXtables!KX61)))))</f>
        <v>7.0000000000000007E-2</v>
      </c>
      <c r="BP61" s="62">
        <f>IF(Assms!$F$37=1,LXtables!IL61,IF(Assms!$F$37=2,LXtables!IY61,IF(Assms!$F$37=3,LXtables!JL61,IF(Assms!$F$37=4,LXtables!JY61,IF(Assms!$F$37=5,LXtables!KL61,LXtables!KY61)))))</f>
        <v>0.08</v>
      </c>
      <c r="BQ61" s="62">
        <f>IF(Assms!$F$37=1,LXtables!IM61,IF(Assms!$F$37=2,LXtables!IZ61,IF(Assms!$F$37=3,LXtables!JM61,IF(Assms!$F$37=4,LXtables!JZ61,IF(Assms!$F$37=5,LXtables!KM61,LXtables!KZ61)))))</f>
        <v>0.08</v>
      </c>
      <c r="BR61" s="62">
        <f>IF(Assms!$F$37=1,LXtables!IN61,IF(Assms!$F$37=2,LXtables!JA61,IF(Assms!$F$37=3,LXtables!JN61,IF(Assms!$F$37=4,LXtables!KA61,IF(Assms!$F$37=5,LXtables!KN61,LXtables!LA61)))))</f>
        <v>0.08</v>
      </c>
      <c r="BS61" s="62">
        <f>IF(Assms!$F$37=1,LXtables!IO61,IF(Assms!$F$37=2,LXtables!JB61,IF(Assms!$F$37=3,LXtables!JO61,IF(Assms!$F$37=4,LXtables!KB61,IF(Assms!$F$37=5,LXtables!KO61,LXtables!LB61)))))</f>
        <v>0.08</v>
      </c>
      <c r="BT61" s="62">
        <f>IF(Assms!$F$37=1,LXtables!IP61,IF(Assms!$F$37=2,LXtables!JC61,IF(Assms!$F$37=3,LXtables!JP61,IF(Assms!$F$37=4,LXtables!KC61,IF(Assms!$F$37=5,LXtables!KP61,LXtables!LC61)))))</f>
        <v>0.1</v>
      </c>
    </row>
    <row r="62" spans="8:72">
      <c r="H62" s="201">
        <v>2</v>
      </c>
      <c r="I62" s="62">
        <f>IF(Assms!$C$36=1,V62,IF(Assms!$C$36=2,AI62,IF(Assms!$C$36=3,AV62,BI62)))</f>
        <v>0.05</v>
      </c>
      <c r="J62" s="62">
        <f>IF(Assms!$C$36=1,W62,IF(Assms!$C$36=2,AJ62,IF(Assms!$C$36=3,AW62,BJ62)))</f>
        <v>0.04</v>
      </c>
      <c r="K62" s="62">
        <f>IF(Assms!$C$36=1,X62,IF(Assms!$C$36=2,AK62,IF(Assms!$C$36=3,AX62,BK62)))</f>
        <v>0.03</v>
      </c>
      <c r="L62" s="62">
        <f>IF(Assms!$C$36=1,Y62,IF(Assms!$C$36=2,AL62,IF(Assms!$C$36=3,AY62,BL62)))</f>
        <v>0.03</v>
      </c>
      <c r="M62" s="62">
        <f>IF(Assms!$C$36=1,Z62,IF(Assms!$C$36=2,AM62,IF(Assms!$C$36=3,AZ62,BM62)))</f>
        <v>0.03</v>
      </c>
      <c r="N62" s="62">
        <f>IF(Assms!$C$36=1,AA62,IF(Assms!$C$36=2,AN62,IF(Assms!$C$36=3,BA62,BN62)))</f>
        <v>0.03</v>
      </c>
      <c r="O62" s="62">
        <f>IF(Assms!$C$36=1,AB62,IF(Assms!$C$36=2,AO62,IF(Assms!$C$36=3,BB62,BO62)))</f>
        <v>0.03</v>
      </c>
      <c r="P62" s="62">
        <f>IF(Assms!$C$36=1,AC62,IF(Assms!$C$36=2,AP62,IF(Assms!$C$36=3,BC62,BP62)))</f>
        <v>0.03</v>
      </c>
      <c r="Q62" s="62">
        <f>IF(Assms!$C$36=1,AD62,IF(Assms!$C$36=2,AQ62,IF(Assms!$C$36=3,BD62,BQ62)))</f>
        <v>0.03</v>
      </c>
      <c r="R62" s="62">
        <f>IF(Assms!$C$36=1,AE62,IF(Assms!$C$36=2,AR62,IF(Assms!$C$36=3,BE62,BR62)))</f>
        <v>0.03</v>
      </c>
      <c r="S62" s="62">
        <f>IF(Assms!$C$36=1,AF62,IF(Assms!$C$36=2,AS62,IF(Assms!$C$36=3,BF62,BS62)))</f>
        <v>0.04</v>
      </c>
      <c r="T62" s="62">
        <f>IF(Assms!$C$36=1,AG62,IF(Assms!$C$36=2,AT62,IF(Assms!$C$36=3,BG62,BT62)))</f>
        <v>0.04</v>
      </c>
      <c r="U62" s="201">
        <v>2</v>
      </c>
      <c r="V62" s="62">
        <f>IF(Assms!$F$37=1,LXtables!B62,IF(Assms!$F$37=2,LXtables!O62,IF(Assms!$F$37=3,LXtables!AB62,IF(Assms!$F$37=4,LXtables!AO62,IF(Assms!$F$37=5,LXtables!BB62,LXtables!BO62)))))</f>
        <v>0.05</v>
      </c>
      <c r="W62" s="62">
        <f>IF(Assms!$F$37=1,LXtables!C62,IF(Assms!$F$37=2,LXtables!P62,IF(Assms!$F$37=3,LXtables!AC62,IF(Assms!$F$37=4,LXtables!AP62,IF(Assms!$F$37=5,LXtables!BC62,LXtables!BP62)))))</f>
        <v>0.04</v>
      </c>
      <c r="X62" s="62">
        <f>IF(Assms!$F$37=1,LXtables!D62,IF(Assms!$F$37=2,LXtables!Q62,IF(Assms!$F$37=3,LXtables!AD62,IF(Assms!$F$37=4,LXtables!AQ62,IF(Assms!$F$37=5,LXtables!BD62,LXtables!BQ62)))))</f>
        <v>0.03</v>
      </c>
      <c r="Y62" s="62">
        <f>IF(Assms!$F$37=1,LXtables!E62,IF(Assms!$F$37=2,LXtables!R62,IF(Assms!$F$37=3,LXtables!AE62,IF(Assms!$F$37=4,LXtables!AR62,IF(Assms!$F$37=5,LXtables!BE62,LXtables!BR62)))))</f>
        <v>0.03</v>
      </c>
      <c r="Z62" s="62">
        <f>IF(Assms!$F$37=1,LXtables!F62,IF(Assms!$F$37=2,LXtables!S62,IF(Assms!$F$37=3,LXtables!AF62,IF(Assms!$F$37=4,LXtables!AS62,IF(Assms!$F$37=5,LXtables!BF62,LXtables!BS62)))))</f>
        <v>0.03</v>
      </c>
      <c r="AA62" s="62">
        <f>IF(Assms!$F$37=1,LXtables!G62,IF(Assms!$F$37=2,LXtables!T62,IF(Assms!$F$37=3,LXtables!AG62,IF(Assms!$F$37=4,LXtables!AT62,IF(Assms!$F$37=5,LXtables!BG62,LXtables!BT62)))))</f>
        <v>0.03</v>
      </c>
      <c r="AB62" s="62">
        <f>IF(Assms!$F$37=1,LXtables!H62,IF(Assms!$F$37=2,LXtables!U62,IF(Assms!$F$37=3,LXtables!AH62,IF(Assms!$F$37=4,LXtables!AU62,IF(Assms!$F$37=5,LXtables!BH62,LXtables!BU62)))))</f>
        <v>0.03</v>
      </c>
      <c r="AC62" s="62">
        <f>IF(Assms!$F$37=1,LXtables!I62,IF(Assms!$F$37=2,LXtables!V62,IF(Assms!$F$37=3,LXtables!AI62,IF(Assms!$F$37=4,LXtables!AV62,IF(Assms!$F$37=5,LXtables!BI62,LXtables!BV62)))))</f>
        <v>0.03</v>
      </c>
      <c r="AD62" s="62">
        <f>IF(Assms!$F$37=1,LXtables!J62,IF(Assms!$F$37=2,LXtables!W62,IF(Assms!$F$37=3,LXtables!AJ62,IF(Assms!$F$37=4,LXtables!AW62,IF(Assms!$F$37=5,LXtables!BJ62,LXtables!BW62)))))</f>
        <v>0.03</v>
      </c>
      <c r="AE62" s="62">
        <f>IF(Assms!$F$37=1,LXtables!K62,IF(Assms!$F$37=2,LXtables!X62,IF(Assms!$F$37=3,LXtables!AK62,IF(Assms!$F$37=4,LXtables!AX62,IF(Assms!$F$37=5,LXtables!BK62,LXtables!BX62)))))</f>
        <v>0.03</v>
      </c>
      <c r="AF62" s="62">
        <f>IF(Assms!$F$37=1,LXtables!L62,IF(Assms!$F$37=2,LXtables!Y62,IF(Assms!$F$37=3,LXtables!AL62,IF(Assms!$F$37=4,LXtables!AY62,IF(Assms!$F$37=5,LXtables!BL62,LXtables!BY62)))))</f>
        <v>0.04</v>
      </c>
      <c r="AG62" s="62">
        <f>IF(Assms!$F$37=1,LXtables!M62,IF(Assms!$F$37=2,LXtables!Z62,IF(Assms!$F$37=3,LXtables!AM62,IF(Assms!$F$37=4,LXtables!AZ62,IF(Assms!$F$37=5,LXtables!BM62,LXtables!BZ62)))))</f>
        <v>0.04</v>
      </c>
      <c r="AH62">
        <v>2</v>
      </c>
      <c r="AI62" s="62">
        <f>IF(Assms!$F$37=1,LXtables!CC62,IF(Assms!$F$37=2,LXtables!CP62,IF(Assms!$F$37=3,LXtables!DC62,IF(Assms!$F$37=4,LXtables!DP62,IF(Assms!$F$37=5,LXtables!EC62,LXtables!EP62)))))</f>
        <v>0.06</v>
      </c>
      <c r="AJ62" s="62">
        <f>IF(Assms!$F$37=1,LXtables!CD62,IF(Assms!$F$37=2,LXtables!CQ62,IF(Assms!$F$37=3,LXtables!DD62,IF(Assms!$F$37=4,LXtables!DQ62,IF(Assms!$F$37=5,LXtables!ED62,LXtables!EQ62)))))</f>
        <v>0.05</v>
      </c>
      <c r="AK62" s="62">
        <f>IF(Assms!$F$37=1,LXtables!CE62,IF(Assms!$F$37=2,LXtables!CR62,IF(Assms!$F$37=3,LXtables!DE62,IF(Assms!$F$37=4,LXtables!DR62,IF(Assms!$F$37=5,LXtables!EE62,LXtables!ER62)))))</f>
        <v>0.04</v>
      </c>
      <c r="AL62" s="62">
        <f>IF(Assms!$F$37=1,LXtables!CF62,IF(Assms!$F$37=2,LXtables!CS62,IF(Assms!$F$37=3,LXtables!DF62,IF(Assms!$F$37=4,LXtables!DS62,IF(Assms!$F$37=5,LXtables!EF62,LXtables!ES62)))))</f>
        <v>0.04</v>
      </c>
      <c r="AM62" s="62">
        <f>IF(Assms!$F$37=1,LXtables!CG62,IF(Assms!$F$37=2,LXtables!CT62,IF(Assms!$F$37=3,LXtables!DG62,IF(Assms!$F$37=4,LXtables!DT62,IF(Assms!$F$37=5,LXtables!EG62,LXtables!ET62)))))</f>
        <v>0.04</v>
      </c>
      <c r="AN62" s="62">
        <f>IF(Assms!$F$37=1,LXtables!CH62,IF(Assms!$F$37=2,LXtables!CU62,IF(Assms!$F$37=3,LXtables!DH62,IF(Assms!$F$37=4,LXtables!DU62,IF(Assms!$F$37=5,LXtables!EH62,LXtables!EU62)))))</f>
        <v>0.04</v>
      </c>
      <c r="AO62" s="62">
        <f>IF(Assms!$F$37=1,LXtables!CI62,IF(Assms!$F$37=2,LXtables!CV62,IF(Assms!$F$37=3,LXtables!DI62,IF(Assms!$F$37=4,LXtables!DV62,IF(Assms!$F$37=5,LXtables!EI62,LXtables!EV62)))))</f>
        <v>0.04</v>
      </c>
      <c r="AP62" s="62">
        <f>IF(Assms!$F$37=1,LXtables!CJ62,IF(Assms!$F$37=2,LXtables!CW62,IF(Assms!$F$37=3,LXtables!DJ62,IF(Assms!$F$37=4,LXtables!DW62,IF(Assms!$F$37=5,LXtables!EJ62,LXtables!EW62)))))</f>
        <v>0.04</v>
      </c>
      <c r="AQ62" s="62">
        <f>IF(Assms!$F$37=1,LXtables!CK62,IF(Assms!$F$37=2,LXtables!CX62,IF(Assms!$F$37=3,LXtables!DK62,IF(Assms!$F$37=4,LXtables!DX62,IF(Assms!$F$37=5,LXtables!EK62,LXtables!EX62)))))</f>
        <v>0.04</v>
      </c>
      <c r="AR62" s="62">
        <f>IF(Assms!$F$37=1,LXtables!CL62,IF(Assms!$F$37=2,LXtables!CY62,IF(Assms!$F$37=3,LXtables!DL62,IF(Assms!$F$37=4,LXtables!DY62,IF(Assms!$F$37=5,LXtables!EL62,LXtables!EY62)))))</f>
        <v>0.04</v>
      </c>
      <c r="AS62" s="62">
        <f>IF(Assms!$F$37=1,LXtables!CM62,IF(Assms!$F$37=2,LXtables!CZ62,IF(Assms!$F$37=3,LXtables!DM62,IF(Assms!$F$37=4,LXtables!DZ62,IF(Assms!$F$37=5,LXtables!EM62,LXtables!EZ62)))))</f>
        <v>0.04</v>
      </c>
      <c r="AT62" s="62">
        <f>IF(Assms!$F$37=1,LXtables!CN62,IF(Assms!$F$37=2,LXtables!DA62,IF(Assms!$F$37=3,LXtables!DN62,IF(Assms!$F$37=4,LXtables!EA62,IF(Assms!$F$37=5,LXtables!EN62,LXtables!FA62)))))</f>
        <v>0.05</v>
      </c>
      <c r="AU62">
        <v>2</v>
      </c>
      <c r="AV62" s="62">
        <f>IF(Assms!$F$37=1,LXtables!FD62,IF(Assms!$F$37=2,LXtables!FQ62,IF(Assms!$F$37=3,LXtables!GD62,IF(Assms!$F$37=4,LXtables!GQ62,IF(Assms!$F$37=5,LXtables!HD62,LXtables!HQ62)))))</f>
        <v>7.0000000000000007E-2</v>
      </c>
      <c r="AW62" s="62">
        <f>IF(Assms!$F$37=1,LXtables!FE62,IF(Assms!$F$37=2,LXtables!FR62,IF(Assms!$F$37=3,LXtables!GE62,IF(Assms!$F$37=4,LXtables!GR62,IF(Assms!$F$37=5,LXtables!HE62,LXtables!HR62)))))</f>
        <v>7.0000000000000007E-2</v>
      </c>
      <c r="AX62" s="62">
        <f>IF(Assms!$F$37=1,LXtables!FF62,IF(Assms!$F$37=2,LXtables!FS62,IF(Assms!$F$37=3,LXtables!GF62,IF(Assms!$F$37=4,LXtables!GS62,IF(Assms!$F$37=5,LXtables!HF62,LXtables!HS62)))))</f>
        <v>0.05</v>
      </c>
      <c r="AY62" s="62">
        <f>IF(Assms!$F$37=1,LXtables!FG62,IF(Assms!$F$37=2,LXtables!FT62,IF(Assms!$F$37=3,LXtables!GG62,IF(Assms!$F$37=4,LXtables!GT62,IF(Assms!$F$37=5,LXtables!HG62,LXtables!HT62)))))</f>
        <v>0.05</v>
      </c>
      <c r="AZ62" s="62">
        <f>IF(Assms!$F$37=1,LXtables!FH62,IF(Assms!$F$37=2,LXtables!FU62,IF(Assms!$F$37=3,LXtables!GH62,IF(Assms!$F$37=4,LXtables!GU62,IF(Assms!$F$37=5,LXtables!HH62,LXtables!HU62)))))</f>
        <v>0.05</v>
      </c>
      <c r="BA62" s="62">
        <f>IF(Assms!$F$37=1,LXtables!FI62,IF(Assms!$F$37=2,LXtables!FV62,IF(Assms!$F$37=3,LXtables!GI62,IF(Assms!$F$37=4,LXtables!GV62,IF(Assms!$F$37=5,LXtables!HI62,LXtables!HV62)))))</f>
        <v>0.05</v>
      </c>
      <c r="BB62" s="62">
        <f>IF(Assms!$F$37=1,LXtables!FJ62,IF(Assms!$F$37=2,LXtables!FW62,IF(Assms!$F$37=3,LXtables!GJ62,IF(Assms!$F$37=4,LXtables!GW62,IF(Assms!$F$37=5,LXtables!HJ62,LXtables!HW62)))))</f>
        <v>0.05</v>
      </c>
      <c r="BC62" s="62">
        <f>IF(Assms!$F$37=1,LXtables!FK62,IF(Assms!$F$37=2,LXtables!FX62,IF(Assms!$F$37=3,LXtables!GK62,IF(Assms!$F$37=4,LXtables!GX62,IF(Assms!$F$37=5,LXtables!HK62,LXtables!HX62)))))</f>
        <v>0.05</v>
      </c>
      <c r="BD62" s="62">
        <f>IF(Assms!$F$37=1,LXtables!FL62,IF(Assms!$F$37=2,LXtables!FY62,IF(Assms!$F$37=3,LXtables!GL62,IF(Assms!$F$37=4,LXtables!GY62,IF(Assms!$F$37=5,LXtables!HL62,LXtables!HY62)))))</f>
        <v>0.05</v>
      </c>
      <c r="BE62" s="62">
        <f>IF(Assms!$F$37=1,LXtables!FM62,IF(Assms!$F$37=2,LXtables!FZ62,IF(Assms!$F$37=3,LXtables!GM62,IF(Assms!$F$37=4,LXtables!GZ62,IF(Assms!$F$37=5,LXtables!HM62,LXtables!HZ62)))))</f>
        <v>0.05</v>
      </c>
      <c r="BF62" s="62">
        <f>IF(Assms!$F$37=1,LXtables!FN62,IF(Assms!$F$37=2,LXtables!GA62,IF(Assms!$F$37=3,LXtables!GN62,IF(Assms!$F$37=4,LXtables!HA62,IF(Assms!$F$37=5,LXtables!HN62,LXtables!IA62)))))</f>
        <v>0.06</v>
      </c>
      <c r="BG62" s="62">
        <f>IF(Assms!$F$37=1,LXtables!FO62,IF(Assms!$F$37=2,LXtables!GB62,IF(Assms!$F$37=3,LXtables!GO62,IF(Assms!$F$37=4,LXtables!HB62,IF(Assms!$F$37=5,LXtables!HO62,LXtables!IB62)))))</f>
        <v>7.0000000000000007E-2</v>
      </c>
      <c r="BH62">
        <v>2</v>
      </c>
      <c r="BI62" s="62">
        <f>IF(Assms!$F$37=1,LXtables!IE62,IF(Assms!$F$37=2,LXtables!IR62,IF(Assms!$F$37=3,LXtables!JE62,IF(Assms!$F$37=4,LXtables!JR62,IF(Assms!$F$37=5,LXtables!KE62,LXtables!KR62)))))</f>
        <v>0.1</v>
      </c>
      <c r="BJ62" s="62">
        <f>IF(Assms!$F$37=1,LXtables!IF62,IF(Assms!$F$37=2,LXtables!IS62,IF(Assms!$F$37=3,LXtables!JF62,IF(Assms!$F$37=4,LXtables!JS62,IF(Assms!$F$37=5,LXtables!KF62,LXtables!KS62)))))</f>
        <v>0.1</v>
      </c>
      <c r="BK62" s="62">
        <f>IF(Assms!$F$37=1,LXtables!IG62,IF(Assms!$F$37=2,LXtables!IT62,IF(Assms!$F$37=3,LXtables!JG62,IF(Assms!$F$37=4,LXtables!JT62,IF(Assms!$F$37=5,LXtables!KG62,LXtables!KT62)))))</f>
        <v>0.08</v>
      </c>
      <c r="BL62" s="62">
        <f>IF(Assms!$F$37=1,LXtables!IH62,IF(Assms!$F$37=2,LXtables!IU62,IF(Assms!$F$37=3,LXtables!JH62,IF(Assms!$F$37=4,LXtables!JU62,IF(Assms!$F$37=5,LXtables!KH62,LXtables!KU62)))))</f>
        <v>7.0000000000000007E-2</v>
      </c>
      <c r="BM62" s="62">
        <f>IF(Assms!$F$37=1,LXtables!II62,IF(Assms!$F$37=2,LXtables!IV62,IF(Assms!$F$37=3,LXtables!JI62,IF(Assms!$F$37=4,LXtables!JV62,IF(Assms!$F$37=5,LXtables!KI62,LXtables!KV62)))))</f>
        <v>7.0000000000000007E-2</v>
      </c>
      <c r="BN62" s="62">
        <f>IF(Assms!$F$37=1,LXtables!IJ62,IF(Assms!$F$37=2,LXtables!IW62,IF(Assms!$F$37=3,LXtables!JJ62,IF(Assms!$F$37=4,LXtables!JW62,IF(Assms!$F$37=5,LXtables!KJ62,LXtables!KW62)))))</f>
        <v>7.0000000000000007E-2</v>
      </c>
      <c r="BO62" s="62">
        <f>IF(Assms!$F$37=1,LXtables!IK62,IF(Assms!$F$37=2,LXtables!IX62,IF(Assms!$F$37=3,LXtables!JK62,IF(Assms!$F$37=4,LXtables!JX62,IF(Assms!$F$37=5,LXtables!KK62,LXtables!KX62)))))</f>
        <v>7.0000000000000007E-2</v>
      </c>
      <c r="BP62" s="62">
        <f>IF(Assms!$F$37=1,LXtables!IL62,IF(Assms!$F$37=2,LXtables!IY62,IF(Assms!$F$37=3,LXtables!JL62,IF(Assms!$F$37=4,LXtables!JY62,IF(Assms!$F$37=5,LXtables!KL62,LXtables!KY62)))))</f>
        <v>7.0000000000000007E-2</v>
      </c>
      <c r="BQ62" s="62">
        <f>IF(Assms!$F$37=1,LXtables!IM62,IF(Assms!$F$37=2,LXtables!IZ62,IF(Assms!$F$37=3,LXtables!JM62,IF(Assms!$F$37=4,LXtables!JZ62,IF(Assms!$F$37=5,LXtables!KM62,LXtables!KZ62)))))</f>
        <v>7.0000000000000007E-2</v>
      </c>
      <c r="BR62" s="62">
        <f>IF(Assms!$F$37=1,LXtables!IN62,IF(Assms!$F$37=2,LXtables!JA62,IF(Assms!$F$37=3,LXtables!JN62,IF(Assms!$F$37=4,LXtables!KA62,IF(Assms!$F$37=5,LXtables!KN62,LXtables!LA62)))))</f>
        <v>7.0000000000000007E-2</v>
      </c>
      <c r="BS62" s="62">
        <f>IF(Assms!$F$37=1,LXtables!IO62,IF(Assms!$F$37=2,LXtables!JB62,IF(Assms!$F$37=3,LXtables!JO62,IF(Assms!$F$37=4,LXtables!KB62,IF(Assms!$F$37=5,LXtables!KO62,LXtables!LB62)))))</f>
        <v>0.08</v>
      </c>
      <c r="BT62" s="62">
        <f>IF(Assms!$F$37=1,LXtables!IP62,IF(Assms!$F$37=2,LXtables!JC62,IF(Assms!$F$37=3,LXtables!JP62,IF(Assms!$F$37=4,LXtables!KC62,IF(Assms!$F$37=5,LXtables!KP62,LXtables!LC62)))))</f>
        <v>0.1</v>
      </c>
    </row>
    <row r="63" spans="8:72">
      <c r="H63" s="201">
        <v>3</v>
      </c>
      <c r="I63" s="62">
        <f>IF(Assms!$C$36=1,V63,IF(Assms!$C$36=2,AI63,IF(Assms!$C$36=3,AV63,BI63)))</f>
        <v>0.05</v>
      </c>
      <c r="J63" s="62">
        <f>IF(Assms!$C$36=1,W63,IF(Assms!$C$36=2,AJ63,IF(Assms!$C$36=3,AW63,BJ63)))</f>
        <v>0.04</v>
      </c>
      <c r="K63" s="62">
        <f>IF(Assms!$C$36=1,X63,IF(Assms!$C$36=2,AK63,IF(Assms!$C$36=3,AX63,BK63)))</f>
        <v>0.03</v>
      </c>
      <c r="L63" s="62">
        <f>IF(Assms!$C$36=1,Y63,IF(Assms!$C$36=2,AL63,IF(Assms!$C$36=3,AY63,BL63)))</f>
        <v>0.03</v>
      </c>
      <c r="M63" s="62">
        <f>IF(Assms!$C$36=1,Z63,IF(Assms!$C$36=2,AM63,IF(Assms!$C$36=3,AZ63,BM63)))</f>
        <v>0.03</v>
      </c>
      <c r="N63" s="62">
        <f>IF(Assms!$C$36=1,AA63,IF(Assms!$C$36=2,AN63,IF(Assms!$C$36=3,BA63,BN63)))</f>
        <v>0.03</v>
      </c>
      <c r="O63" s="62">
        <f>IF(Assms!$C$36=1,AB63,IF(Assms!$C$36=2,AO63,IF(Assms!$C$36=3,BB63,BO63)))</f>
        <v>0.03</v>
      </c>
      <c r="P63" s="62">
        <f>IF(Assms!$C$36=1,AC63,IF(Assms!$C$36=2,AP63,IF(Assms!$C$36=3,BC63,BP63)))</f>
        <v>0.03</v>
      </c>
      <c r="Q63" s="62">
        <f>IF(Assms!$C$36=1,AD63,IF(Assms!$C$36=2,AQ63,IF(Assms!$C$36=3,BD63,BQ63)))</f>
        <v>0.03</v>
      </c>
      <c r="R63" s="62">
        <f>IF(Assms!$C$36=1,AE63,IF(Assms!$C$36=2,AR63,IF(Assms!$C$36=3,BE63,BR63)))</f>
        <v>0.03</v>
      </c>
      <c r="S63" s="62">
        <f>IF(Assms!$C$36=1,AF63,IF(Assms!$C$36=2,AS63,IF(Assms!$C$36=3,BF63,BS63)))</f>
        <v>0.04</v>
      </c>
      <c r="T63" s="62">
        <f>IF(Assms!$C$36=1,AG63,IF(Assms!$C$36=2,AT63,IF(Assms!$C$36=3,BG63,BT63)))</f>
        <v>0.04</v>
      </c>
      <c r="U63" s="201">
        <v>3</v>
      </c>
      <c r="V63" s="62">
        <f>IF(Assms!$F$37=1,LXtables!B63,IF(Assms!$F$37=2,LXtables!O63,IF(Assms!$F$37=3,LXtables!AB63,IF(Assms!$F$37=4,LXtables!AO63,IF(Assms!$F$37=5,LXtables!BB63,LXtables!BO63)))))</f>
        <v>0.05</v>
      </c>
      <c r="W63" s="62">
        <f>IF(Assms!$F$37=1,LXtables!C63,IF(Assms!$F$37=2,LXtables!P63,IF(Assms!$F$37=3,LXtables!AC63,IF(Assms!$F$37=4,LXtables!AP63,IF(Assms!$F$37=5,LXtables!BC63,LXtables!BP63)))))</f>
        <v>0.04</v>
      </c>
      <c r="X63" s="62">
        <f>IF(Assms!$F$37=1,LXtables!D63,IF(Assms!$F$37=2,LXtables!Q63,IF(Assms!$F$37=3,LXtables!AD63,IF(Assms!$F$37=4,LXtables!AQ63,IF(Assms!$F$37=5,LXtables!BD63,LXtables!BQ63)))))</f>
        <v>0.03</v>
      </c>
      <c r="Y63" s="62">
        <f>IF(Assms!$F$37=1,LXtables!E63,IF(Assms!$F$37=2,LXtables!R63,IF(Assms!$F$37=3,LXtables!AE63,IF(Assms!$F$37=4,LXtables!AR63,IF(Assms!$F$37=5,LXtables!BE63,LXtables!BR63)))))</f>
        <v>0.03</v>
      </c>
      <c r="Z63" s="62">
        <f>IF(Assms!$F$37=1,LXtables!F63,IF(Assms!$F$37=2,LXtables!S63,IF(Assms!$F$37=3,LXtables!AF63,IF(Assms!$F$37=4,LXtables!AS63,IF(Assms!$F$37=5,LXtables!BF63,LXtables!BS63)))))</f>
        <v>0.03</v>
      </c>
      <c r="AA63" s="62">
        <f>IF(Assms!$F$37=1,LXtables!G63,IF(Assms!$F$37=2,LXtables!T63,IF(Assms!$F$37=3,LXtables!AG63,IF(Assms!$F$37=4,LXtables!AT63,IF(Assms!$F$37=5,LXtables!BG63,LXtables!BT63)))))</f>
        <v>0.03</v>
      </c>
      <c r="AB63" s="62">
        <f>IF(Assms!$F$37=1,LXtables!H63,IF(Assms!$F$37=2,LXtables!U63,IF(Assms!$F$37=3,LXtables!AH63,IF(Assms!$F$37=4,LXtables!AU63,IF(Assms!$F$37=5,LXtables!BH63,LXtables!BU63)))))</f>
        <v>0.03</v>
      </c>
      <c r="AC63" s="62">
        <f>IF(Assms!$F$37=1,LXtables!I63,IF(Assms!$F$37=2,LXtables!V63,IF(Assms!$F$37=3,LXtables!AI63,IF(Assms!$F$37=4,LXtables!AV63,IF(Assms!$F$37=5,LXtables!BI63,LXtables!BV63)))))</f>
        <v>0.03</v>
      </c>
      <c r="AD63" s="62">
        <f>IF(Assms!$F$37=1,LXtables!J63,IF(Assms!$F$37=2,LXtables!W63,IF(Assms!$F$37=3,LXtables!AJ63,IF(Assms!$F$37=4,LXtables!AW63,IF(Assms!$F$37=5,LXtables!BJ63,LXtables!BW63)))))</f>
        <v>0.03</v>
      </c>
      <c r="AE63" s="62">
        <f>IF(Assms!$F$37=1,LXtables!K63,IF(Assms!$F$37=2,LXtables!X63,IF(Assms!$F$37=3,LXtables!AK63,IF(Assms!$F$37=4,LXtables!AX63,IF(Assms!$F$37=5,LXtables!BK63,LXtables!BX63)))))</f>
        <v>0.03</v>
      </c>
      <c r="AF63" s="62">
        <f>IF(Assms!$F$37=1,LXtables!L63,IF(Assms!$F$37=2,LXtables!Y63,IF(Assms!$F$37=3,LXtables!AL63,IF(Assms!$F$37=4,LXtables!AY63,IF(Assms!$F$37=5,LXtables!BL63,LXtables!BY63)))))</f>
        <v>0.04</v>
      </c>
      <c r="AG63" s="62">
        <f>IF(Assms!$F$37=1,LXtables!M63,IF(Assms!$F$37=2,LXtables!Z63,IF(Assms!$F$37=3,LXtables!AM63,IF(Assms!$F$37=4,LXtables!AZ63,IF(Assms!$F$37=5,LXtables!BM63,LXtables!BZ63)))))</f>
        <v>0.04</v>
      </c>
      <c r="AH63">
        <v>3</v>
      </c>
      <c r="AI63" s="62">
        <f>IF(Assms!$F$37=1,LXtables!CC63,IF(Assms!$F$37=2,LXtables!CP63,IF(Assms!$F$37=3,LXtables!DC63,IF(Assms!$F$37=4,LXtables!DP63,IF(Assms!$F$37=5,LXtables!EC63,LXtables!EP63)))))</f>
        <v>0.06</v>
      </c>
      <c r="AJ63" s="62">
        <f>IF(Assms!$F$37=1,LXtables!CD63,IF(Assms!$F$37=2,LXtables!CQ63,IF(Assms!$F$37=3,LXtables!DD63,IF(Assms!$F$37=4,LXtables!DQ63,IF(Assms!$F$37=5,LXtables!ED63,LXtables!EQ63)))))</f>
        <v>0.05</v>
      </c>
      <c r="AK63" s="62">
        <f>IF(Assms!$F$37=1,LXtables!CE63,IF(Assms!$F$37=2,LXtables!CR63,IF(Assms!$F$37=3,LXtables!DE63,IF(Assms!$F$37=4,LXtables!DR63,IF(Assms!$F$37=5,LXtables!EE63,LXtables!ER63)))))</f>
        <v>0.04</v>
      </c>
      <c r="AL63" s="62">
        <f>IF(Assms!$F$37=1,LXtables!CF63,IF(Assms!$F$37=2,LXtables!CS63,IF(Assms!$F$37=3,LXtables!DF63,IF(Assms!$F$37=4,LXtables!DS63,IF(Assms!$F$37=5,LXtables!EF63,LXtables!ES63)))))</f>
        <v>0.04</v>
      </c>
      <c r="AM63" s="62">
        <f>IF(Assms!$F$37=1,LXtables!CG63,IF(Assms!$F$37=2,LXtables!CT63,IF(Assms!$F$37=3,LXtables!DG63,IF(Assms!$F$37=4,LXtables!DT63,IF(Assms!$F$37=5,LXtables!EG63,LXtables!ET63)))))</f>
        <v>0.03</v>
      </c>
      <c r="AN63" s="62">
        <f>IF(Assms!$F$37=1,LXtables!CH63,IF(Assms!$F$37=2,LXtables!CU63,IF(Assms!$F$37=3,LXtables!DH63,IF(Assms!$F$37=4,LXtables!DU63,IF(Assms!$F$37=5,LXtables!EH63,LXtables!EU63)))))</f>
        <v>0.04</v>
      </c>
      <c r="AO63" s="62">
        <f>IF(Assms!$F$37=1,LXtables!CI63,IF(Assms!$F$37=2,LXtables!CV63,IF(Assms!$F$37=3,LXtables!DI63,IF(Assms!$F$37=4,LXtables!DV63,IF(Assms!$F$37=5,LXtables!EI63,LXtables!EV63)))))</f>
        <v>0.04</v>
      </c>
      <c r="AP63" s="62">
        <f>IF(Assms!$F$37=1,LXtables!CJ63,IF(Assms!$F$37=2,LXtables!CW63,IF(Assms!$F$37=3,LXtables!DJ63,IF(Assms!$F$37=4,LXtables!DW63,IF(Assms!$F$37=5,LXtables!EJ63,LXtables!EW63)))))</f>
        <v>0.04</v>
      </c>
      <c r="AQ63" s="62">
        <f>IF(Assms!$F$37=1,LXtables!CK63,IF(Assms!$F$37=2,LXtables!CX63,IF(Assms!$F$37=3,LXtables!DK63,IF(Assms!$F$37=4,LXtables!DX63,IF(Assms!$F$37=5,LXtables!EK63,LXtables!EX63)))))</f>
        <v>0.04</v>
      </c>
      <c r="AR63" s="62">
        <f>IF(Assms!$F$37=1,LXtables!CL63,IF(Assms!$F$37=2,LXtables!CY63,IF(Assms!$F$37=3,LXtables!DL63,IF(Assms!$F$37=4,LXtables!DY63,IF(Assms!$F$37=5,LXtables!EL63,LXtables!EY63)))))</f>
        <v>0.04</v>
      </c>
      <c r="AS63" s="62">
        <f>IF(Assms!$F$37=1,LXtables!CM63,IF(Assms!$F$37=2,LXtables!CZ63,IF(Assms!$F$37=3,LXtables!DM63,IF(Assms!$F$37=4,LXtables!DZ63,IF(Assms!$F$37=5,LXtables!EM63,LXtables!EZ63)))))</f>
        <v>0.04</v>
      </c>
      <c r="AT63" s="62">
        <f>IF(Assms!$F$37=1,LXtables!CN63,IF(Assms!$F$37=2,LXtables!DA63,IF(Assms!$F$37=3,LXtables!DN63,IF(Assms!$F$37=4,LXtables!EA63,IF(Assms!$F$37=5,LXtables!EN63,LXtables!FA63)))))</f>
        <v>0.05</v>
      </c>
      <c r="AU63">
        <v>3</v>
      </c>
      <c r="AV63" s="62">
        <f>IF(Assms!$F$37=1,LXtables!FD63,IF(Assms!$F$37=2,LXtables!FQ63,IF(Assms!$F$37=3,LXtables!GD63,IF(Assms!$F$37=4,LXtables!GQ63,IF(Assms!$F$37=5,LXtables!HD63,LXtables!HQ63)))))</f>
        <v>7.0000000000000007E-2</v>
      </c>
      <c r="AW63" s="62">
        <f>IF(Assms!$F$37=1,LXtables!FE63,IF(Assms!$F$37=2,LXtables!FR63,IF(Assms!$F$37=3,LXtables!GE63,IF(Assms!$F$37=4,LXtables!GR63,IF(Assms!$F$37=5,LXtables!HE63,LXtables!HR63)))))</f>
        <v>0.06</v>
      </c>
      <c r="AX63" s="62">
        <f>IF(Assms!$F$37=1,LXtables!FF63,IF(Assms!$F$37=2,LXtables!FS63,IF(Assms!$F$37=3,LXtables!GF63,IF(Assms!$F$37=4,LXtables!GS63,IF(Assms!$F$37=5,LXtables!HF63,LXtables!HS63)))))</f>
        <v>0.05</v>
      </c>
      <c r="AY63" s="62">
        <f>IF(Assms!$F$37=1,LXtables!FG63,IF(Assms!$F$37=2,LXtables!FT63,IF(Assms!$F$37=3,LXtables!GG63,IF(Assms!$F$37=4,LXtables!GT63,IF(Assms!$F$37=5,LXtables!HG63,LXtables!HT63)))))</f>
        <v>0.04</v>
      </c>
      <c r="AZ63" s="62">
        <f>IF(Assms!$F$37=1,LXtables!FH63,IF(Assms!$F$37=2,LXtables!FU63,IF(Assms!$F$37=3,LXtables!GH63,IF(Assms!$F$37=4,LXtables!GU63,IF(Assms!$F$37=5,LXtables!HH63,LXtables!HU63)))))</f>
        <v>0.04</v>
      </c>
      <c r="BA63" s="62">
        <f>IF(Assms!$F$37=1,LXtables!FI63,IF(Assms!$F$37=2,LXtables!FV63,IF(Assms!$F$37=3,LXtables!GI63,IF(Assms!$F$37=4,LXtables!GV63,IF(Assms!$F$37=5,LXtables!HI63,LXtables!HV63)))))</f>
        <v>0.04</v>
      </c>
      <c r="BB63" s="62">
        <f>IF(Assms!$F$37=1,LXtables!FJ63,IF(Assms!$F$37=2,LXtables!FW63,IF(Assms!$F$37=3,LXtables!GJ63,IF(Assms!$F$37=4,LXtables!GW63,IF(Assms!$F$37=5,LXtables!HJ63,LXtables!HW63)))))</f>
        <v>0.05</v>
      </c>
      <c r="BC63" s="62">
        <f>IF(Assms!$F$37=1,LXtables!FK63,IF(Assms!$F$37=2,LXtables!FX63,IF(Assms!$F$37=3,LXtables!GK63,IF(Assms!$F$37=4,LXtables!GX63,IF(Assms!$F$37=5,LXtables!HK63,LXtables!HX63)))))</f>
        <v>0.05</v>
      </c>
      <c r="BD63" s="62">
        <f>IF(Assms!$F$37=1,LXtables!FL63,IF(Assms!$F$37=2,LXtables!FY63,IF(Assms!$F$37=3,LXtables!GL63,IF(Assms!$F$37=4,LXtables!GY63,IF(Assms!$F$37=5,LXtables!HL63,LXtables!HY63)))))</f>
        <v>0.05</v>
      </c>
      <c r="BE63" s="62">
        <f>IF(Assms!$F$37=1,LXtables!FM63,IF(Assms!$F$37=2,LXtables!FZ63,IF(Assms!$F$37=3,LXtables!GM63,IF(Assms!$F$37=4,LXtables!GZ63,IF(Assms!$F$37=5,LXtables!HM63,LXtables!HZ63)))))</f>
        <v>0.05</v>
      </c>
      <c r="BF63" s="62">
        <f>IF(Assms!$F$37=1,LXtables!FN63,IF(Assms!$F$37=2,LXtables!GA63,IF(Assms!$F$37=3,LXtables!GN63,IF(Assms!$F$37=4,LXtables!HA63,IF(Assms!$F$37=5,LXtables!HN63,LXtables!IA63)))))</f>
        <v>0.05</v>
      </c>
      <c r="BG63" s="62">
        <f>IF(Assms!$F$37=1,LXtables!FO63,IF(Assms!$F$37=2,LXtables!GB63,IF(Assms!$F$37=3,LXtables!GO63,IF(Assms!$F$37=4,LXtables!HB63,IF(Assms!$F$37=5,LXtables!HO63,LXtables!IB63)))))</f>
        <v>0.06</v>
      </c>
      <c r="BH63">
        <v>3</v>
      </c>
      <c r="BI63" s="62">
        <f>IF(Assms!$F$37=1,LXtables!IE63,IF(Assms!$F$37=2,LXtables!IR63,IF(Assms!$F$37=3,LXtables!JE63,IF(Assms!$F$37=4,LXtables!JR63,IF(Assms!$F$37=5,LXtables!KE63,LXtables!KR63)))))</f>
        <v>0.09</v>
      </c>
      <c r="BJ63" s="62">
        <f>IF(Assms!$F$37=1,LXtables!IF63,IF(Assms!$F$37=2,LXtables!IS63,IF(Assms!$F$37=3,LXtables!JF63,IF(Assms!$F$37=4,LXtables!JS63,IF(Assms!$F$37=5,LXtables!KF63,LXtables!KS63)))))</f>
        <v>0.09</v>
      </c>
      <c r="BK63" s="62">
        <f>IF(Assms!$F$37=1,LXtables!IG63,IF(Assms!$F$37=2,LXtables!IT63,IF(Assms!$F$37=3,LXtables!JG63,IF(Assms!$F$37=4,LXtables!JT63,IF(Assms!$F$37=5,LXtables!KG63,LXtables!KT63)))))</f>
        <v>7.0000000000000007E-2</v>
      </c>
      <c r="BL63" s="62">
        <f>IF(Assms!$F$37=1,LXtables!IH63,IF(Assms!$F$37=2,LXtables!IU63,IF(Assms!$F$37=3,LXtables!JH63,IF(Assms!$F$37=4,LXtables!JU63,IF(Assms!$F$37=5,LXtables!KH63,LXtables!KU63)))))</f>
        <v>0.06</v>
      </c>
      <c r="BM63" s="62">
        <f>IF(Assms!$F$37=1,LXtables!II63,IF(Assms!$F$37=2,LXtables!IV63,IF(Assms!$F$37=3,LXtables!JI63,IF(Assms!$F$37=4,LXtables!JV63,IF(Assms!$F$37=5,LXtables!KI63,LXtables!KV63)))))</f>
        <v>0.06</v>
      </c>
      <c r="BN63" s="62">
        <f>IF(Assms!$F$37=1,LXtables!IJ63,IF(Assms!$F$37=2,LXtables!IW63,IF(Assms!$F$37=3,LXtables!JJ63,IF(Assms!$F$37=4,LXtables!JW63,IF(Assms!$F$37=5,LXtables!KJ63,LXtables!KW63)))))</f>
        <v>0.06</v>
      </c>
      <c r="BO63" s="62">
        <f>IF(Assms!$F$37=1,LXtables!IK63,IF(Assms!$F$37=2,LXtables!IX63,IF(Assms!$F$37=3,LXtables!JK63,IF(Assms!$F$37=4,LXtables!JX63,IF(Assms!$F$37=5,LXtables!KK63,LXtables!KX63)))))</f>
        <v>0.06</v>
      </c>
      <c r="BP63" s="62">
        <f>IF(Assms!$F$37=1,LXtables!IL63,IF(Assms!$F$37=2,LXtables!IY63,IF(Assms!$F$37=3,LXtables!JL63,IF(Assms!$F$37=4,LXtables!JY63,IF(Assms!$F$37=5,LXtables!KL63,LXtables!KY63)))))</f>
        <v>7.0000000000000007E-2</v>
      </c>
      <c r="BQ63" s="62">
        <f>IF(Assms!$F$37=1,LXtables!IM63,IF(Assms!$F$37=2,LXtables!IZ63,IF(Assms!$F$37=3,LXtables!JM63,IF(Assms!$F$37=4,LXtables!JZ63,IF(Assms!$F$37=5,LXtables!KM63,LXtables!KZ63)))))</f>
        <v>7.0000000000000007E-2</v>
      </c>
      <c r="BR63" s="62">
        <f>IF(Assms!$F$37=1,LXtables!IN63,IF(Assms!$F$37=2,LXtables!JA63,IF(Assms!$F$37=3,LXtables!JN63,IF(Assms!$F$37=4,LXtables!KA63,IF(Assms!$F$37=5,LXtables!KN63,LXtables!LA63)))))</f>
        <v>7.0000000000000007E-2</v>
      </c>
      <c r="BS63" s="62">
        <f>IF(Assms!$F$37=1,LXtables!IO63,IF(Assms!$F$37=2,LXtables!JB63,IF(Assms!$F$37=3,LXtables!JO63,IF(Assms!$F$37=4,LXtables!KB63,IF(Assms!$F$37=5,LXtables!KO63,LXtables!LB63)))))</f>
        <v>7.0000000000000007E-2</v>
      </c>
      <c r="BT63" s="62">
        <f>IF(Assms!$F$37=1,LXtables!IP63,IF(Assms!$F$37=2,LXtables!JC63,IF(Assms!$F$37=3,LXtables!JP63,IF(Assms!$F$37=4,LXtables!KC63,IF(Assms!$F$37=5,LXtables!KP63,LXtables!LC63)))))</f>
        <v>0.09</v>
      </c>
    </row>
    <row r="64" spans="8:72">
      <c r="H64" s="201">
        <v>4</v>
      </c>
      <c r="I64" s="62">
        <f>IF(Assms!$C$36=1,V64,IF(Assms!$C$36=2,AI64,IF(Assms!$C$36=3,AV64,BI64)))</f>
        <v>0.04</v>
      </c>
      <c r="J64" s="62">
        <f>IF(Assms!$C$36=1,W64,IF(Assms!$C$36=2,AJ64,IF(Assms!$C$36=3,AW64,BJ64)))</f>
        <v>0.04</v>
      </c>
      <c r="K64" s="62">
        <f>IF(Assms!$C$36=1,X64,IF(Assms!$C$36=2,AK64,IF(Assms!$C$36=3,AX64,BK64)))</f>
        <v>0.03</v>
      </c>
      <c r="L64" s="62">
        <f>IF(Assms!$C$36=1,Y64,IF(Assms!$C$36=2,AL64,IF(Assms!$C$36=3,AY64,BL64)))</f>
        <v>0.03</v>
      </c>
      <c r="M64" s="62">
        <f>IF(Assms!$C$36=1,Z64,IF(Assms!$C$36=2,AM64,IF(Assms!$C$36=3,AZ64,BM64)))</f>
        <v>0.03</v>
      </c>
      <c r="N64" s="62">
        <f>IF(Assms!$C$36=1,AA64,IF(Assms!$C$36=2,AN64,IF(Assms!$C$36=3,BA64,BN64)))</f>
        <v>0.03</v>
      </c>
      <c r="O64" s="62">
        <f>IF(Assms!$C$36=1,AB64,IF(Assms!$C$36=2,AO64,IF(Assms!$C$36=3,BB64,BO64)))</f>
        <v>0.03</v>
      </c>
      <c r="P64" s="62">
        <f>IF(Assms!$C$36=1,AC64,IF(Assms!$C$36=2,AP64,IF(Assms!$C$36=3,BC64,BP64)))</f>
        <v>0.03</v>
      </c>
      <c r="Q64" s="62">
        <f>IF(Assms!$C$36=1,AD64,IF(Assms!$C$36=2,AQ64,IF(Assms!$C$36=3,BD64,BQ64)))</f>
        <v>0.03</v>
      </c>
      <c r="R64" s="62">
        <f>IF(Assms!$C$36=1,AE64,IF(Assms!$C$36=2,AR64,IF(Assms!$C$36=3,BE64,BR64)))</f>
        <v>0.03</v>
      </c>
      <c r="S64" s="62">
        <f>IF(Assms!$C$36=1,AF64,IF(Assms!$C$36=2,AS64,IF(Assms!$C$36=3,BF64,BS64)))</f>
        <v>0.03</v>
      </c>
      <c r="T64" s="62">
        <f>IF(Assms!$C$36=1,AG64,IF(Assms!$C$36=2,AT64,IF(Assms!$C$36=3,BG64,BT64)))</f>
        <v>0.04</v>
      </c>
      <c r="U64" s="201">
        <v>4</v>
      </c>
      <c r="V64" s="62">
        <f>IF(Assms!$F$37=1,LXtables!B64,IF(Assms!$F$37=2,LXtables!O64,IF(Assms!$F$37=3,LXtables!AB64,IF(Assms!$F$37=4,LXtables!AO64,IF(Assms!$F$37=5,LXtables!BB64,LXtables!BO64)))))</f>
        <v>0.04</v>
      </c>
      <c r="W64" s="62">
        <f>IF(Assms!$F$37=1,LXtables!C64,IF(Assms!$F$37=2,LXtables!P64,IF(Assms!$F$37=3,LXtables!AC64,IF(Assms!$F$37=4,LXtables!AP64,IF(Assms!$F$37=5,LXtables!BC64,LXtables!BP64)))))</f>
        <v>0.04</v>
      </c>
      <c r="X64" s="62">
        <f>IF(Assms!$F$37=1,LXtables!D64,IF(Assms!$F$37=2,LXtables!Q64,IF(Assms!$F$37=3,LXtables!AD64,IF(Assms!$F$37=4,LXtables!AQ64,IF(Assms!$F$37=5,LXtables!BD64,LXtables!BQ64)))))</f>
        <v>0.03</v>
      </c>
      <c r="Y64" s="62">
        <f>IF(Assms!$F$37=1,LXtables!E64,IF(Assms!$F$37=2,LXtables!R64,IF(Assms!$F$37=3,LXtables!AE64,IF(Assms!$F$37=4,LXtables!AR64,IF(Assms!$F$37=5,LXtables!BE64,LXtables!BR64)))))</f>
        <v>0.03</v>
      </c>
      <c r="Z64" s="62">
        <f>IF(Assms!$F$37=1,LXtables!F64,IF(Assms!$F$37=2,LXtables!S64,IF(Assms!$F$37=3,LXtables!AF64,IF(Assms!$F$37=4,LXtables!AS64,IF(Assms!$F$37=5,LXtables!BF64,LXtables!BS64)))))</f>
        <v>0.03</v>
      </c>
      <c r="AA64" s="62">
        <f>IF(Assms!$F$37=1,LXtables!G64,IF(Assms!$F$37=2,LXtables!T64,IF(Assms!$F$37=3,LXtables!AG64,IF(Assms!$F$37=4,LXtables!AT64,IF(Assms!$F$37=5,LXtables!BG64,LXtables!BT64)))))</f>
        <v>0.03</v>
      </c>
      <c r="AB64" s="62">
        <f>IF(Assms!$F$37=1,LXtables!H64,IF(Assms!$F$37=2,LXtables!U64,IF(Assms!$F$37=3,LXtables!AH64,IF(Assms!$F$37=4,LXtables!AU64,IF(Assms!$F$37=5,LXtables!BH64,LXtables!BU64)))))</f>
        <v>0.03</v>
      </c>
      <c r="AC64" s="62">
        <f>IF(Assms!$F$37=1,LXtables!I64,IF(Assms!$F$37=2,LXtables!V64,IF(Assms!$F$37=3,LXtables!AI64,IF(Assms!$F$37=4,LXtables!AV64,IF(Assms!$F$37=5,LXtables!BI64,LXtables!BV64)))))</f>
        <v>0.03</v>
      </c>
      <c r="AD64" s="62">
        <f>IF(Assms!$F$37=1,LXtables!J64,IF(Assms!$F$37=2,LXtables!W64,IF(Assms!$F$37=3,LXtables!AJ64,IF(Assms!$F$37=4,LXtables!AW64,IF(Assms!$F$37=5,LXtables!BJ64,LXtables!BW64)))))</f>
        <v>0.03</v>
      </c>
      <c r="AE64" s="62">
        <f>IF(Assms!$F$37=1,LXtables!K64,IF(Assms!$F$37=2,LXtables!X64,IF(Assms!$F$37=3,LXtables!AK64,IF(Assms!$F$37=4,LXtables!AX64,IF(Assms!$F$37=5,LXtables!BK64,LXtables!BX64)))))</f>
        <v>0.03</v>
      </c>
      <c r="AF64" s="62">
        <f>IF(Assms!$F$37=1,LXtables!L64,IF(Assms!$F$37=2,LXtables!Y64,IF(Assms!$F$37=3,LXtables!AL64,IF(Assms!$F$37=4,LXtables!AY64,IF(Assms!$F$37=5,LXtables!BL64,LXtables!BY64)))))</f>
        <v>0.03</v>
      </c>
      <c r="AG64" s="62">
        <f>IF(Assms!$F$37=1,LXtables!M64,IF(Assms!$F$37=2,LXtables!Z64,IF(Assms!$F$37=3,LXtables!AM64,IF(Assms!$F$37=4,LXtables!AZ64,IF(Assms!$F$37=5,LXtables!BM64,LXtables!BZ64)))))</f>
        <v>0.04</v>
      </c>
      <c r="AH64">
        <v>4</v>
      </c>
      <c r="AI64" s="62">
        <f>IF(Assms!$F$37=1,LXtables!CC64,IF(Assms!$F$37=2,LXtables!CP64,IF(Assms!$F$37=3,LXtables!DC64,IF(Assms!$F$37=4,LXtables!DP64,IF(Assms!$F$37=5,LXtables!EC64,LXtables!EP64)))))</f>
        <v>0.05</v>
      </c>
      <c r="AJ64" s="62">
        <f>IF(Assms!$F$37=1,LXtables!CD64,IF(Assms!$F$37=2,LXtables!CQ64,IF(Assms!$F$37=3,LXtables!DD64,IF(Assms!$F$37=4,LXtables!DQ64,IF(Assms!$F$37=5,LXtables!ED64,LXtables!EQ64)))))</f>
        <v>0.05</v>
      </c>
      <c r="AK64" s="62">
        <f>IF(Assms!$F$37=1,LXtables!CE64,IF(Assms!$F$37=2,LXtables!CR64,IF(Assms!$F$37=3,LXtables!DE64,IF(Assms!$F$37=4,LXtables!DR64,IF(Assms!$F$37=5,LXtables!EE64,LXtables!ER64)))))</f>
        <v>0.04</v>
      </c>
      <c r="AL64" s="62">
        <f>IF(Assms!$F$37=1,LXtables!CF64,IF(Assms!$F$37=2,LXtables!CS64,IF(Assms!$F$37=3,LXtables!DF64,IF(Assms!$F$37=4,LXtables!DS64,IF(Assms!$F$37=5,LXtables!EF64,LXtables!ES64)))))</f>
        <v>0.03</v>
      </c>
      <c r="AM64" s="62">
        <f>IF(Assms!$F$37=1,LXtables!CG64,IF(Assms!$F$37=2,LXtables!CT64,IF(Assms!$F$37=3,LXtables!DG64,IF(Assms!$F$37=4,LXtables!DT64,IF(Assms!$F$37=5,LXtables!EG64,LXtables!ET64)))))</f>
        <v>0.03</v>
      </c>
      <c r="AN64" s="62">
        <f>IF(Assms!$F$37=1,LXtables!CH64,IF(Assms!$F$37=2,LXtables!CU64,IF(Assms!$F$37=3,LXtables!DH64,IF(Assms!$F$37=4,LXtables!DU64,IF(Assms!$F$37=5,LXtables!EH64,LXtables!EU64)))))</f>
        <v>0.03</v>
      </c>
      <c r="AO64" s="62">
        <f>IF(Assms!$F$37=1,LXtables!CI64,IF(Assms!$F$37=2,LXtables!CV64,IF(Assms!$F$37=3,LXtables!DI64,IF(Assms!$F$37=4,LXtables!DV64,IF(Assms!$F$37=5,LXtables!EI64,LXtables!EV64)))))</f>
        <v>0.03</v>
      </c>
      <c r="AP64" s="62">
        <f>IF(Assms!$F$37=1,LXtables!CJ64,IF(Assms!$F$37=2,LXtables!CW64,IF(Assms!$F$37=3,LXtables!DJ64,IF(Assms!$F$37=4,LXtables!DW64,IF(Assms!$F$37=5,LXtables!EJ64,LXtables!EW64)))))</f>
        <v>0.04</v>
      </c>
      <c r="AQ64" s="62">
        <f>IF(Assms!$F$37=1,LXtables!CK64,IF(Assms!$F$37=2,LXtables!CX64,IF(Assms!$F$37=3,LXtables!DK64,IF(Assms!$F$37=4,LXtables!DX64,IF(Assms!$F$37=5,LXtables!EK64,LXtables!EX64)))))</f>
        <v>0.04</v>
      </c>
      <c r="AR64" s="62">
        <f>IF(Assms!$F$37=1,LXtables!CL64,IF(Assms!$F$37=2,LXtables!CY64,IF(Assms!$F$37=3,LXtables!DL64,IF(Assms!$F$37=4,LXtables!DY64,IF(Assms!$F$37=5,LXtables!EL64,LXtables!EY64)))))</f>
        <v>0.04</v>
      </c>
      <c r="AS64" s="62">
        <f>IF(Assms!$F$37=1,LXtables!CM64,IF(Assms!$F$37=2,LXtables!CZ64,IF(Assms!$F$37=3,LXtables!DM64,IF(Assms!$F$37=4,LXtables!DZ64,IF(Assms!$F$37=5,LXtables!EM64,LXtables!EZ64)))))</f>
        <v>0.04</v>
      </c>
      <c r="AT64" s="62">
        <f>IF(Assms!$F$37=1,LXtables!CN64,IF(Assms!$F$37=2,LXtables!DA64,IF(Assms!$F$37=3,LXtables!DN64,IF(Assms!$F$37=4,LXtables!EA64,IF(Assms!$F$37=5,LXtables!EN64,LXtables!FA64)))))</f>
        <v>0.05</v>
      </c>
      <c r="AU64">
        <v>4</v>
      </c>
      <c r="AV64" s="62">
        <f>IF(Assms!$F$37=1,LXtables!FD64,IF(Assms!$F$37=2,LXtables!FQ64,IF(Assms!$F$37=3,LXtables!GD64,IF(Assms!$F$37=4,LXtables!GQ64,IF(Assms!$F$37=5,LXtables!HD64,LXtables!HQ64)))))</f>
        <v>0.06</v>
      </c>
      <c r="AW64" s="62">
        <f>IF(Assms!$F$37=1,LXtables!FE64,IF(Assms!$F$37=2,LXtables!FR64,IF(Assms!$F$37=3,LXtables!GE64,IF(Assms!$F$37=4,LXtables!GR64,IF(Assms!$F$37=5,LXtables!HE64,LXtables!HR64)))))</f>
        <v>0.06</v>
      </c>
      <c r="AX64" s="62">
        <f>IF(Assms!$F$37=1,LXtables!FF64,IF(Assms!$F$37=2,LXtables!FS64,IF(Assms!$F$37=3,LXtables!GF64,IF(Assms!$F$37=4,LXtables!GS64,IF(Assms!$F$37=5,LXtables!HF64,LXtables!HS64)))))</f>
        <v>0.05</v>
      </c>
      <c r="AY64" s="62">
        <f>IF(Assms!$F$37=1,LXtables!FG64,IF(Assms!$F$37=2,LXtables!FT64,IF(Assms!$F$37=3,LXtables!GG64,IF(Assms!$F$37=4,LXtables!GT64,IF(Assms!$F$37=5,LXtables!HG64,LXtables!HT64)))))</f>
        <v>0.04</v>
      </c>
      <c r="AZ64" s="62">
        <f>IF(Assms!$F$37=1,LXtables!FH64,IF(Assms!$F$37=2,LXtables!FU64,IF(Assms!$F$37=3,LXtables!GH64,IF(Assms!$F$37=4,LXtables!GU64,IF(Assms!$F$37=5,LXtables!HH64,LXtables!HU64)))))</f>
        <v>0.04</v>
      </c>
      <c r="BA64" s="62">
        <f>IF(Assms!$F$37=1,LXtables!FI64,IF(Assms!$F$37=2,LXtables!FV64,IF(Assms!$F$37=3,LXtables!GI64,IF(Assms!$F$37=4,LXtables!GV64,IF(Assms!$F$37=5,LXtables!HI64,LXtables!HV64)))))</f>
        <v>0.04</v>
      </c>
      <c r="BB64" s="62">
        <f>IF(Assms!$F$37=1,LXtables!FJ64,IF(Assms!$F$37=2,LXtables!FW64,IF(Assms!$F$37=3,LXtables!GJ64,IF(Assms!$F$37=4,LXtables!GW64,IF(Assms!$F$37=5,LXtables!HJ64,LXtables!HW64)))))</f>
        <v>0.04</v>
      </c>
      <c r="BC64" s="62">
        <f>IF(Assms!$F$37=1,LXtables!FK64,IF(Assms!$F$37=2,LXtables!FX64,IF(Assms!$F$37=3,LXtables!GK64,IF(Assms!$F$37=4,LXtables!GX64,IF(Assms!$F$37=5,LXtables!HK64,LXtables!HX64)))))</f>
        <v>0.04</v>
      </c>
      <c r="BD64" s="62">
        <f>IF(Assms!$F$37=1,LXtables!FL64,IF(Assms!$F$37=2,LXtables!FY64,IF(Assms!$F$37=3,LXtables!GL64,IF(Assms!$F$37=4,LXtables!GY64,IF(Assms!$F$37=5,LXtables!HL64,LXtables!HY64)))))</f>
        <v>0.04</v>
      </c>
      <c r="BE64" s="62">
        <f>IF(Assms!$F$37=1,LXtables!FM64,IF(Assms!$F$37=2,LXtables!FZ64,IF(Assms!$F$37=3,LXtables!GM64,IF(Assms!$F$37=4,LXtables!GZ64,IF(Assms!$F$37=5,LXtables!HM64,LXtables!HZ64)))))</f>
        <v>0.04</v>
      </c>
      <c r="BF64" s="62">
        <f>IF(Assms!$F$37=1,LXtables!FN64,IF(Assms!$F$37=2,LXtables!GA64,IF(Assms!$F$37=3,LXtables!GN64,IF(Assms!$F$37=4,LXtables!HA64,IF(Assms!$F$37=5,LXtables!HN64,LXtables!IA64)))))</f>
        <v>0.05</v>
      </c>
      <c r="BG64" s="62">
        <f>IF(Assms!$F$37=1,LXtables!FO64,IF(Assms!$F$37=2,LXtables!GB64,IF(Assms!$F$37=3,LXtables!GO64,IF(Assms!$F$37=4,LXtables!HB64,IF(Assms!$F$37=5,LXtables!HO64,LXtables!IB64)))))</f>
        <v>0.06</v>
      </c>
      <c r="BH64">
        <v>4</v>
      </c>
      <c r="BI64" s="62">
        <f>IF(Assms!$F$37=1,LXtables!IE64,IF(Assms!$F$37=2,LXtables!IR64,IF(Assms!$F$37=3,LXtables!JE64,IF(Assms!$F$37=4,LXtables!JR64,IF(Assms!$F$37=5,LXtables!KE64,LXtables!KR64)))))</f>
        <v>0.08</v>
      </c>
      <c r="BJ64" s="62">
        <f>IF(Assms!$F$37=1,LXtables!IF64,IF(Assms!$F$37=2,LXtables!IS64,IF(Assms!$F$37=3,LXtables!JF64,IF(Assms!$F$37=4,LXtables!JS64,IF(Assms!$F$37=5,LXtables!KF64,LXtables!KS64)))))</f>
        <v>0.08</v>
      </c>
      <c r="BK64" s="62">
        <f>IF(Assms!$F$37=1,LXtables!IG64,IF(Assms!$F$37=2,LXtables!IT64,IF(Assms!$F$37=3,LXtables!JG64,IF(Assms!$F$37=4,LXtables!JT64,IF(Assms!$F$37=5,LXtables!KG64,LXtables!KT64)))))</f>
        <v>0.06</v>
      </c>
      <c r="BL64" s="62">
        <f>IF(Assms!$F$37=1,LXtables!IH64,IF(Assms!$F$37=2,LXtables!IU64,IF(Assms!$F$37=3,LXtables!JH64,IF(Assms!$F$37=4,LXtables!JU64,IF(Assms!$F$37=5,LXtables!KH64,LXtables!KU64)))))</f>
        <v>0.05</v>
      </c>
      <c r="BM64" s="62">
        <f>IF(Assms!$F$37=1,LXtables!II64,IF(Assms!$F$37=2,LXtables!IV64,IF(Assms!$F$37=3,LXtables!JI64,IF(Assms!$F$37=4,LXtables!JV64,IF(Assms!$F$37=5,LXtables!KI64,LXtables!KV64)))))</f>
        <v>0.05</v>
      </c>
      <c r="BN64" s="62">
        <f>IF(Assms!$F$37=1,LXtables!IJ64,IF(Assms!$F$37=2,LXtables!IW64,IF(Assms!$F$37=3,LXtables!JJ64,IF(Assms!$F$37=4,LXtables!JW64,IF(Assms!$F$37=5,LXtables!KJ64,LXtables!KW64)))))</f>
        <v>0.05</v>
      </c>
      <c r="BO64" s="62">
        <f>IF(Assms!$F$37=1,LXtables!IK64,IF(Assms!$F$37=2,LXtables!IX64,IF(Assms!$F$37=3,LXtables!JK64,IF(Assms!$F$37=4,LXtables!JX64,IF(Assms!$F$37=5,LXtables!KK64,LXtables!KX64)))))</f>
        <v>0.06</v>
      </c>
      <c r="BP64" s="62">
        <f>IF(Assms!$F$37=1,LXtables!IL64,IF(Assms!$F$37=2,LXtables!IY64,IF(Assms!$F$37=3,LXtables!JL64,IF(Assms!$F$37=4,LXtables!JY64,IF(Assms!$F$37=5,LXtables!KL64,LXtables!KY64)))))</f>
        <v>0.06</v>
      </c>
      <c r="BQ64" s="62">
        <f>IF(Assms!$F$37=1,LXtables!IM64,IF(Assms!$F$37=2,LXtables!IZ64,IF(Assms!$F$37=3,LXtables!JM64,IF(Assms!$F$37=4,LXtables!JZ64,IF(Assms!$F$37=5,LXtables!KM64,LXtables!KZ64)))))</f>
        <v>0.06</v>
      </c>
      <c r="BR64" s="62">
        <f>IF(Assms!$F$37=1,LXtables!IN64,IF(Assms!$F$37=2,LXtables!JA64,IF(Assms!$F$37=3,LXtables!JN64,IF(Assms!$F$37=4,LXtables!KA64,IF(Assms!$F$37=5,LXtables!KN64,LXtables!LA64)))))</f>
        <v>0.06</v>
      </c>
      <c r="BS64" s="62">
        <f>IF(Assms!$F$37=1,LXtables!IO64,IF(Assms!$F$37=2,LXtables!JB64,IF(Assms!$F$37=3,LXtables!JO64,IF(Assms!$F$37=4,LXtables!KB64,IF(Assms!$F$37=5,LXtables!KO64,LXtables!LB64)))))</f>
        <v>0.06</v>
      </c>
      <c r="BT64" s="62">
        <f>IF(Assms!$F$37=1,LXtables!IP64,IF(Assms!$F$37=2,LXtables!JC64,IF(Assms!$F$37=3,LXtables!JP64,IF(Assms!$F$37=4,LXtables!KC64,IF(Assms!$F$37=5,LXtables!KP64,LXtables!LC64)))))</f>
        <v>0.08</v>
      </c>
    </row>
    <row r="65" spans="8:72">
      <c r="H65" s="201">
        <v>5</v>
      </c>
      <c r="I65" s="62">
        <f>IF(Assms!$C$36=1,V65,IF(Assms!$C$36=2,AI65,IF(Assms!$C$36=3,AV65,BI65)))</f>
        <v>0.04</v>
      </c>
      <c r="J65" s="62">
        <f>IF(Assms!$C$36=1,W65,IF(Assms!$C$36=2,AJ65,IF(Assms!$C$36=3,AW65,BJ65)))</f>
        <v>0.04</v>
      </c>
      <c r="K65" s="62">
        <f>IF(Assms!$C$36=1,X65,IF(Assms!$C$36=2,AK65,IF(Assms!$C$36=3,AX65,BK65)))</f>
        <v>0.03</v>
      </c>
      <c r="L65" s="62">
        <f>IF(Assms!$C$36=1,Y65,IF(Assms!$C$36=2,AL65,IF(Assms!$C$36=3,AY65,BL65)))</f>
        <v>0.03</v>
      </c>
      <c r="M65" s="62">
        <f>IF(Assms!$C$36=1,Z65,IF(Assms!$C$36=2,AM65,IF(Assms!$C$36=3,AZ65,BM65)))</f>
        <v>0.03</v>
      </c>
      <c r="N65" s="62">
        <f>IF(Assms!$C$36=1,AA65,IF(Assms!$C$36=2,AN65,IF(Assms!$C$36=3,BA65,BN65)))</f>
        <v>0.03</v>
      </c>
      <c r="O65" s="62">
        <f>IF(Assms!$C$36=1,AB65,IF(Assms!$C$36=2,AO65,IF(Assms!$C$36=3,BB65,BO65)))</f>
        <v>0.03</v>
      </c>
      <c r="P65" s="62">
        <f>IF(Assms!$C$36=1,AC65,IF(Assms!$C$36=2,AP65,IF(Assms!$C$36=3,BC65,BP65)))</f>
        <v>0.03</v>
      </c>
      <c r="Q65" s="62">
        <f>IF(Assms!$C$36=1,AD65,IF(Assms!$C$36=2,AQ65,IF(Assms!$C$36=3,BD65,BQ65)))</f>
        <v>0.04</v>
      </c>
      <c r="R65" s="62">
        <f>IF(Assms!$C$36=1,AE65,IF(Assms!$C$36=2,AR65,IF(Assms!$C$36=3,BE65,BR65)))</f>
        <v>0.05</v>
      </c>
      <c r="S65" s="62">
        <f>IF(Assms!$C$36=1,AF65,IF(Assms!$C$36=2,AS65,IF(Assms!$C$36=3,BF65,BS65)))</f>
        <v>0.05</v>
      </c>
      <c r="T65" s="62">
        <f>IF(Assms!$C$36=1,AG65,IF(Assms!$C$36=2,AT65,IF(Assms!$C$36=3,BG65,BT65)))</f>
        <v>0.06</v>
      </c>
      <c r="U65" s="201">
        <v>5</v>
      </c>
      <c r="V65" s="62">
        <f>IF(Assms!$F$37=1,LXtables!B65,IF(Assms!$F$37=2,LXtables!O65,IF(Assms!$F$37=3,LXtables!AB65,IF(Assms!$F$37=4,LXtables!AO65,IF(Assms!$F$37=5,LXtables!BB65,LXtables!BO65)))))</f>
        <v>0.04</v>
      </c>
      <c r="W65" s="62">
        <f>IF(Assms!$F$37=1,LXtables!C65,IF(Assms!$F$37=2,LXtables!P65,IF(Assms!$F$37=3,LXtables!AC65,IF(Assms!$F$37=4,LXtables!AP65,IF(Assms!$F$37=5,LXtables!BC65,LXtables!BP65)))))</f>
        <v>0.04</v>
      </c>
      <c r="X65" s="62">
        <f>IF(Assms!$F$37=1,LXtables!D65,IF(Assms!$F$37=2,LXtables!Q65,IF(Assms!$F$37=3,LXtables!AD65,IF(Assms!$F$37=4,LXtables!AQ65,IF(Assms!$F$37=5,LXtables!BD65,LXtables!BQ65)))))</f>
        <v>0.03</v>
      </c>
      <c r="Y65" s="62">
        <f>IF(Assms!$F$37=1,LXtables!E65,IF(Assms!$F$37=2,LXtables!R65,IF(Assms!$F$37=3,LXtables!AE65,IF(Assms!$F$37=4,LXtables!AR65,IF(Assms!$F$37=5,LXtables!BE65,LXtables!BR65)))))</f>
        <v>0.03</v>
      </c>
      <c r="Z65" s="62">
        <f>IF(Assms!$F$37=1,LXtables!F65,IF(Assms!$F$37=2,LXtables!S65,IF(Assms!$F$37=3,LXtables!AF65,IF(Assms!$F$37=4,LXtables!AS65,IF(Assms!$F$37=5,LXtables!BF65,LXtables!BS65)))))</f>
        <v>0.03</v>
      </c>
      <c r="AA65" s="62">
        <f>IF(Assms!$F$37=1,LXtables!G65,IF(Assms!$F$37=2,LXtables!T65,IF(Assms!$F$37=3,LXtables!AG65,IF(Assms!$F$37=4,LXtables!AT65,IF(Assms!$F$37=5,LXtables!BG65,LXtables!BT65)))))</f>
        <v>0.03</v>
      </c>
      <c r="AB65" s="62">
        <f>IF(Assms!$F$37=1,LXtables!H65,IF(Assms!$F$37=2,LXtables!U65,IF(Assms!$F$37=3,LXtables!AH65,IF(Assms!$F$37=4,LXtables!AU65,IF(Assms!$F$37=5,LXtables!BH65,LXtables!BU65)))))</f>
        <v>0.03</v>
      </c>
      <c r="AC65" s="62">
        <f>IF(Assms!$F$37=1,LXtables!I65,IF(Assms!$F$37=2,LXtables!V65,IF(Assms!$F$37=3,LXtables!AI65,IF(Assms!$F$37=4,LXtables!AV65,IF(Assms!$F$37=5,LXtables!BI65,LXtables!BV65)))))</f>
        <v>0.03</v>
      </c>
      <c r="AD65" s="62">
        <f>IF(Assms!$F$37=1,LXtables!J65,IF(Assms!$F$37=2,LXtables!W65,IF(Assms!$F$37=3,LXtables!AJ65,IF(Assms!$F$37=4,LXtables!AW65,IF(Assms!$F$37=5,LXtables!BJ65,LXtables!BW65)))))</f>
        <v>0.04</v>
      </c>
      <c r="AE65" s="62">
        <f>IF(Assms!$F$37=1,LXtables!K65,IF(Assms!$F$37=2,LXtables!X65,IF(Assms!$F$37=3,LXtables!AK65,IF(Assms!$F$37=4,LXtables!AX65,IF(Assms!$F$37=5,LXtables!BK65,LXtables!BX65)))))</f>
        <v>0.05</v>
      </c>
      <c r="AF65" s="62">
        <f>IF(Assms!$F$37=1,LXtables!L65,IF(Assms!$F$37=2,LXtables!Y65,IF(Assms!$F$37=3,LXtables!AL65,IF(Assms!$F$37=4,LXtables!AY65,IF(Assms!$F$37=5,LXtables!BL65,LXtables!BY65)))))</f>
        <v>0.05</v>
      </c>
      <c r="AG65" s="62">
        <f>IF(Assms!$F$37=1,LXtables!M65,IF(Assms!$F$37=2,LXtables!Z65,IF(Assms!$F$37=3,LXtables!AM65,IF(Assms!$F$37=4,LXtables!AZ65,IF(Assms!$F$37=5,LXtables!BM65,LXtables!BZ65)))))</f>
        <v>0.06</v>
      </c>
      <c r="AH65">
        <v>5</v>
      </c>
      <c r="AI65" s="62">
        <f>IF(Assms!$F$37=1,LXtables!CC65,IF(Assms!$F$37=2,LXtables!CP65,IF(Assms!$F$37=3,LXtables!DC65,IF(Assms!$F$37=4,LXtables!DP65,IF(Assms!$F$37=5,LXtables!EC65,LXtables!EP65)))))</f>
        <v>0.05</v>
      </c>
      <c r="AJ65" s="62">
        <f>IF(Assms!$F$37=1,LXtables!CD65,IF(Assms!$F$37=2,LXtables!CQ65,IF(Assms!$F$37=3,LXtables!DD65,IF(Assms!$F$37=4,LXtables!DQ65,IF(Assms!$F$37=5,LXtables!ED65,LXtables!EQ65)))))</f>
        <v>0.04</v>
      </c>
      <c r="AK65" s="62">
        <f>IF(Assms!$F$37=1,LXtables!CE65,IF(Assms!$F$37=2,LXtables!CR65,IF(Assms!$F$37=3,LXtables!DE65,IF(Assms!$F$37=4,LXtables!DR65,IF(Assms!$F$37=5,LXtables!EE65,LXtables!ER65)))))</f>
        <v>0.03</v>
      </c>
      <c r="AL65" s="62">
        <f>IF(Assms!$F$37=1,LXtables!CF65,IF(Assms!$F$37=2,LXtables!CS65,IF(Assms!$F$37=3,LXtables!DF65,IF(Assms!$F$37=4,LXtables!DS65,IF(Assms!$F$37=5,LXtables!EF65,LXtables!ES65)))))</f>
        <v>0.03</v>
      </c>
      <c r="AM65" s="62">
        <f>IF(Assms!$F$37=1,LXtables!CG65,IF(Assms!$F$37=2,LXtables!CT65,IF(Assms!$F$37=3,LXtables!DG65,IF(Assms!$F$37=4,LXtables!DT65,IF(Assms!$F$37=5,LXtables!EG65,LXtables!ET65)))))</f>
        <v>0.03</v>
      </c>
      <c r="AN65" s="62">
        <f>IF(Assms!$F$37=1,LXtables!CH65,IF(Assms!$F$37=2,LXtables!CU65,IF(Assms!$F$37=3,LXtables!DH65,IF(Assms!$F$37=4,LXtables!DU65,IF(Assms!$F$37=5,LXtables!EH65,LXtables!EU65)))))</f>
        <v>0.03</v>
      </c>
      <c r="AO65" s="62">
        <f>IF(Assms!$F$37=1,LXtables!CI65,IF(Assms!$F$37=2,LXtables!CV65,IF(Assms!$F$37=3,LXtables!DI65,IF(Assms!$F$37=4,LXtables!DV65,IF(Assms!$F$37=5,LXtables!EI65,LXtables!EV65)))))</f>
        <v>0.03</v>
      </c>
      <c r="AP65" s="62">
        <f>IF(Assms!$F$37=1,LXtables!CJ65,IF(Assms!$F$37=2,LXtables!CW65,IF(Assms!$F$37=3,LXtables!DJ65,IF(Assms!$F$37=4,LXtables!DW65,IF(Assms!$F$37=5,LXtables!EJ65,LXtables!EW65)))))</f>
        <v>0.03</v>
      </c>
      <c r="AQ65" s="62">
        <f>IF(Assms!$F$37=1,LXtables!CK65,IF(Assms!$F$37=2,LXtables!CX65,IF(Assms!$F$37=3,LXtables!DK65,IF(Assms!$F$37=4,LXtables!DX65,IF(Assms!$F$37=5,LXtables!EK65,LXtables!EX65)))))</f>
        <v>0.05</v>
      </c>
      <c r="AR65" s="62">
        <f>IF(Assms!$F$37=1,LXtables!CL65,IF(Assms!$F$37=2,LXtables!CY65,IF(Assms!$F$37=3,LXtables!DL65,IF(Assms!$F$37=4,LXtables!DY65,IF(Assms!$F$37=5,LXtables!EL65,LXtables!EY65)))))</f>
        <v>0.05</v>
      </c>
      <c r="AS65" s="62">
        <f>IF(Assms!$F$37=1,LXtables!CM65,IF(Assms!$F$37=2,LXtables!CZ65,IF(Assms!$F$37=3,LXtables!DM65,IF(Assms!$F$37=4,LXtables!DZ65,IF(Assms!$F$37=5,LXtables!EM65,LXtables!EZ65)))))</f>
        <v>0.06</v>
      </c>
      <c r="AT65" s="62">
        <f>IF(Assms!$F$37=1,LXtables!CN65,IF(Assms!$F$37=2,LXtables!DA65,IF(Assms!$F$37=3,LXtables!DN65,IF(Assms!$F$37=4,LXtables!EA65,IF(Assms!$F$37=5,LXtables!EN65,LXtables!FA65)))))</f>
        <v>7.0000000000000007E-2</v>
      </c>
      <c r="AU65">
        <v>5</v>
      </c>
      <c r="AV65" s="62">
        <f>IF(Assms!$F$37=1,LXtables!FD65,IF(Assms!$F$37=2,LXtables!FQ65,IF(Assms!$F$37=3,LXtables!GD65,IF(Assms!$F$37=4,LXtables!GQ65,IF(Assms!$F$37=5,LXtables!HD65,LXtables!HQ65)))))</f>
        <v>0.06</v>
      </c>
      <c r="AW65" s="62">
        <f>IF(Assms!$F$37=1,LXtables!FE65,IF(Assms!$F$37=2,LXtables!FR65,IF(Assms!$F$37=3,LXtables!GE65,IF(Assms!$F$37=4,LXtables!GR65,IF(Assms!$F$37=5,LXtables!HE65,LXtables!HR65)))))</f>
        <v>0.05</v>
      </c>
      <c r="AX65" s="62">
        <f>IF(Assms!$F$37=1,LXtables!FF65,IF(Assms!$F$37=2,LXtables!FS65,IF(Assms!$F$37=3,LXtables!GF65,IF(Assms!$F$37=4,LXtables!GS65,IF(Assms!$F$37=5,LXtables!HF65,LXtables!HS65)))))</f>
        <v>0.04</v>
      </c>
      <c r="AY65" s="62">
        <f>IF(Assms!$F$37=1,LXtables!FG65,IF(Assms!$F$37=2,LXtables!FT65,IF(Assms!$F$37=3,LXtables!GG65,IF(Assms!$F$37=4,LXtables!GT65,IF(Assms!$F$37=5,LXtables!HG65,LXtables!HT65)))))</f>
        <v>0.04</v>
      </c>
      <c r="AZ65" s="62">
        <f>IF(Assms!$F$37=1,LXtables!FH65,IF(Assms!$F$37=2,LXtables!FU65,IF(Assms!$F$37=3,LXtables!GH65,IF(Assms!$F$37=4,LXtables!GU65,IF(Assms!$F$37=5,LXtables!HH65,LXtables!HU65)))))</f>
        <v>0.04</v>
      </c>
      <c r="BA65" s="62">
        <f>IF(Assms!$F$37=1,LXtables!FI65,IF(Assms!$F$37=2,LXtables!FV65,IF(Assms!$F$37=3,LXtables!GI65,IF(Assms!$F$37=4,LXtables!GV65,IF(Assms!$F$37=5,LXtables!HI65,LXtables!HV65)))))</f>
        <v>0.04</v>
      </c>
      <c r="BB65" s="62">
        <f>IF(Assms!$F$37=1,LXtables!FJ65,IF(Assms!$F$37=2,LXtables!FW65,IF(Assms!$F$37=3,LXtables!GJ65,IF(Assms!$F$37=4,LXtables!GW65,IF(Assms!$F$37=5,LXtables!HJ65,LXtables!HW65)))))</f>
        <v>0.04</v>
      </c>
      <c r="BC65" s="62">
        <f>IF(Assms!$F$37=1,LXtables!FK65,IF(Assms!$F$37=2,LXtables!FX65,IF(Assms!$F$37=3,LXtables!GK65,IF(Assms!$F$37=4,LXtables!GX65,IF(Assms!$F$37=5,LXtables!HK65,LXtables!HX65)))))</f>
        <v>0.04</v>
      </c>
      <c r="BD65" s="62">
        <f>IF(Assms!$F$37=1,LXtables!FL65,IF(Assms!$F$37=2,LXtables!FY65,IF(Assms!$F$37=3,LXtables!GL65,IF(Assms!$F$37=4,LXtables!GY65,IF(Assms!$F$37=5,LXtables!HL65,LXtables!HY65)))))</f>
        <v>0.06</v>
      </c>
      <c r="BE65" s="62">
        <f>IF(Assms!$F$37=1,LXtables!FM65,IF(Assms!$F$37=2,LXtables!FZ65,IF(Assms!$F$37=3,LXtables!GM65,IF(Assms!$F$37=4,LXtables!GZ65,IF(Assms!$F$37=5,LXtables!HM65,LXtables!HZ65)))))</f>
        <v>0.06</v>
      </c>
      <c r="BF65" s="62">
        <f>IF(Assms!$F$37=1,LXtables!FN65,IF(Assms!$F$37=2,LXtables!GA65,IF(Assms!$F$37=3,LXtables!GN65,IF(Assms!$F$37=4,LXtables!HA65,IF(Assms!$F$37=5,LXtables!HN65,LXtables!IA65)))))</f>
        <v>7.0000000000000007E-2</v>
      </c>
      <c r="BG65" s="62">
        <f>IF(Assms!$F$37=1,LXtables!FO65,IF(Assms!$F$37=2,LXtables!GB65,IF(Assms!$F$37=3,LXtables!GO65,IF(Assms!$F$37=4,LXtables!HB65,IF(Assms!$F$37=5,LXtables!HO65,LXtables!IB65)))))</f>
        <v>0.08</v>
      </c>
      <c r="BH65">
        <v>5</v>
      </c>
      <c r="BI65" s="62">
        <f>IF(Assms!$F$37=1,LXtables!IE65,IF(Assms!$F$37=2,LXtables!IR65,IF(Assms!$F$37=3,LXtables!JE65,IF(Assms!$F$37=4,LXtables!JR65,IF(Assms!$F$37=5,LXtables!KE65,LXtables!KR65)))))</f>
        <v>7.0000000000000007E-2</v>
      </c>
      <c r="BJ65" s="62">
        <f>IF(Assms!$F$37=1,LXtables!IF65,IF(Assms!$F$37=2,LXtables!IS65,IF(Assms!$F$37=3,LXtables!JF65,IF(Assms!$F$37=4,LXtables!JS65,IF(Assms!$F$37=5,LXtables!KF65,LXtables!KS65)))))</f>
        <v>7.0000000000000007E-2</v>
      </c>
      <c r="BK65" s="62">
        <f>IF(Assms!$F$37=1,LXtables!IG65,IF(Assms!$F$37=2,LXtables!IT65,IF(Assms!$F$37=3,LXtables!JG65,IF(Assms!$F$37=4,LXtables!JT65,IF(Assms!$F$37=5,LXtables!KG65,LXtables!KT65)))))</f>
        <v>0.05</v>
      </c>
      <c r="BL65" s="62">
        <f>IF(Assms!$F$37=1,LXtables!IH65,IF(Assms!$F$37=2,LXtables!IU65,IF(Assms!$F$37=3,LXtables!JH65,IF(Assms!$F$37=4,LXtables!JU65,IF(Assms!$F$37=5,LXtables!KH65,LXtables!KU65)))))</f>
        <v>0.05</v>
      </c>
      <c r="BM65" s="62">
        <f>IF(Assms!$F$37=1,LXtables!II65,IF(Assms!$F$37=2,LXtables!IV65,IF(Assms!$F$37=3,LXtables!JI65,IF(Assms!$F$37=4,LXtables!JV65,IF(Assms!$F$37=5,LXtables!KI65,LXtables!KV65)))))</f>
        <v>0.05</v>
      </c>
      <c r="BN65" s="62">
        <f>IF(Assms!$F$37=1,LXtables!IJ65,IF(Assms!$F$37=2,LXtables!IW65,IF(Assms!$F$37=3,LXtables!JJ65,IF(Assms!$F$37=4,LXtables!JW65,IF(Assms!$F$37=5,LXtables!KJ65,LXtables!KW65)))))</f>
        <v>0.05</v>
      </c>
      <c r="BO65" s="62">
        <f>IF(Assms!$F$37=1,LXtables!IK65,IF(Assms!$F$37=2,LXtables!IX65,IF(Assms!$F$37=3,LXtables!JK65,IF(Assms!$F$37=4,LXtables!JX65,IF(Assms!$F$37=5,LXtables!KK65,LXtables!KX65)))))</f>
        <v>0.05</v>
      </c>
      <c r="BP65" s="62">
        <f>IF(Assms!$F$37=1,LXtables!IL65,IF(Assms!$F$37=2,LXtables!IY65,IF(Assms!$F$37=3,LXtables!JL65,IF(Assms!$F$37=4,LXtables!JY65,IF(Assms!$F$37=5,LXtables!KL65,LXtables!KY65)))))</f>
        <v>0.05</v>
      </c>
      <c r="BQ65" s="62">
        <f>IF(Assms!$F$37=1,LXtables!IM65,IF(Assms!$F$37=2,LXtables!IZ65,IF(Assms!$F$37=3,LXtables!JM65,IF(Assms!$F$37=4,LXtables!JZ65,IF(Assms!$F$37=5,LXtables!KM65,LXtables!KZ65)))))</f>
        <v>7.0000000000000007E-2</v>
      </c>
      <c r="BR65" s="62">
        <f>IF(Assms!$F$37=1,LXtables!IN65,IF(Assms!$F$37=2,LXtables!JA65,IF(Assms!$F$37=3,LXtables!JN65,IF(Assms!$F$37=4,LXtables!KA65,IF(Assms!$F$37=5,LXtables!KN65,LXtables!LA65)))))</f>
        <v>0.08</v>
      </c>
      <c r="BS65" s="62">
        <f>IF(Assms!$F$37=1,LXtables!IO65,IF(Assms!$F$37=2,LXtables!JB65,IF(Assms!$F$37=3,LXtables!JO65,IF(Assms!$F$37=4,LXtables!KB65,IF(Assms!$F$37=5,LXtables!KO65,LXtables!LB65)))))</f>
        <v>0.09</v>
      </c>
      <c r="BT65" s="62">
        <f>IF(Assms!$F$37=1,LXtables!IP65,IF(Assms!$F$37=2,LXtables!JC65,IF(Assms!$F$37=3,LXtables!JP65,IF(Assms!$F$37=4,LXtables!KC65,IF(Assms!$F$37=5,LXtables!KP65,LXtables!LC65)))))</f>
        <v>0.11</v>
      </c>
    </row>
    <row r="66" spans="8:72">
      <c r="H66" s="201">
        <v>6</v>
      </c>
      <c r="I66" s="62">
        <f>IF(Assms!$C$36=1,V66,IF(Assms!$C$36=2,AI66,IF(Assms!$C$36=3,AV66,BI66)))</f>
        <v>0.04</v>
      </c>
      <c r="J66" s="62">
        <f>IF(Assms!$C$36=1,W66,IF(Assms!$C$36=2,AJ66,IF(Assms!$C$36=3,AW66,BJ66)))</f>
        <v>0.03</v>
      </c>
      <c r="K66" s="62">
        <f>IF(Assms!$C$36=1,X66,IF(Assms!$C$36=2,AK66,IF(Assms!$C$36=3,AX66,BK66)))</f>
        <v>0.03</v>
      </c>
      <c r="L66" s="62">
        <f>IF(Assms!$C$36=1,Y66,IF(Assms!$C$36=2,AL66,IF(Assms!$C$36=3,AY66,BL66)))</f>
        <v>0.02</v>
      </c>
      <c r="M66" s="62">
        <f>IF(Assms!$C$36=1,Z66,IF(Assms!$C$36=2,AM66,IF(Assms!$C$36=3,AZ66,BM66)))</f>
        <v>0.02</v>
      </c>
      <c r="N66" s="62">
        <f>IF(Assms!$C$36=1,AA66,IF(Assms!$C$36=2,AN66,IF(Assms!$C$36=3,BA66,BN66)))</f>
        <v>0.02</v>
      </c>
      <c r="O66" s="62">
        <f>IF(Assms!$C$36=1,AB66,IF(Assms!$C$36=2,AO66,IF(Assms!$C$36=3,BB66,BO66)))</f>
        <v>0.02</v>
      </c>
      <c r="P66" s="62">
        <f>IF(Assms!$C$36=1,AC66,IF(Assms!$C$36=2,AP66,IF(Assms!$C$36=3,BC66,BP66)))</f>
        <v>0.03</v>
      </c>
      <c r="Q66" s="62">
        <f>IF(Assms!$C$36=1,AD66,IF(Assms!$C$36=2,AQ66,IF(Assms!$C$36=3,BD66,BQ66)))</f>
        <v>0.03</v>
      </c>
      <c r="R66" s="62">
        <f>IF(Assms!$C$36=1,AE66,IF(Assms!$C$36=2,AR66,IF(Assms!$C$36=3,BE66,BR66)))</f>
        <v>0.03</v>
      </c>
      <c r="S66" s="62">
        <f>IF(Assms!$C$36=1,AF66,IF(Assms!$C$36=2,AS66,IF(Assms!$C$36=3,BF66,BS66)))</f>
        <v>0.03</v>
      </c>
      <c r="T66" s="62">
        <f>IF(Assms!$C$36=1,AG66,IF(Assms!$C$36=2,AT66,IF(Assms!$C$36=3,BG66,BT66)))</f>
        <v>0.03</v>
      </c>
      <c r="U66" s="201">
        <v>6</v>
      </c>
      <c r="V66" s="62">
        <f>IF(Assms!$F$37=1,LXtables!B66,IF(Assms!$F$37=2,LXtables!O66,IF(Assms!$F$37=3,LXtables!AB66,IF(Assms!$F$37=4,LXtables!AO66,IF(Assms!$F$37=5,LXtables!BB66,LXtables!BO66)))))</f>
        <v>0.04</v>
      </c>
      <c r="W66" s="62">
        <f>IF(Assms!$F$37=1,LXtables!C66,IF(Assms!$F$37=2,LXtables!P66,IF(Assms!$F$37=3,LXtables!AC66,IF(Assms!$F$37=4,LXtables!AP66,IF(Assms!$F$37=5,LXtables!BC66,LXtables!BP66)))))</f>
        <v>0.03</v>
      </c>
      <c r="X66" s="62">
        <f>IF(Assms!$F$37=1,LXtables!D66,IF(Assms!$F$37=2,LXtables!Q66,IF(Assms!$F$37=3,LXtables!AD66,IF(Assms!$F$37=4,LXtables!AQ66,IF(Assms!$F$37=5,LXtables!BD66,LXtables!BQ66)))))</f>
        <v>0.03</v>
      </c>
      <c r="Y66" s="62">
        <f>IF(Assms!$F$37=1,LXtables!E66,IF(Assms!$F$37=2,LXtables!R66,IF(Assms!$F$37=3,LXtables!AE66,IF(Assms!$F$37=4,LXtables!AR66,IF(Assms!$F$37=5,LXtables!BE66,LXtables!BR66)))))</f>
        <v>0.02</v>
      </c>
      <c r="Z66" s="62">
        <f>IF(Assms!$F$37=1,LXtables!F66,IF(Assms!$F$37=2,LXtables!S66,IF(Assms!$F$37=3,LXtables!AF66,IF(Assms!$F$37=4,LXtables!AS66,IF(Assms!$F$37=5,LXtables!BF66,LXtables!BS66)))))</f>
        <v>0.02</v>
      </c>
      <c r="AA66" s="62">
        <f>IF(Assms!$F$37=1,LXtables!G66,IF(Assms!$F$37=2,LXtables!T66,IF(Assms!$F$37=3,LXtables!AG66,IF(Assms!$F$37=4,LXtables!AT66,IF(Assms!$F$37=5,LXtables!BG66,LXtables!BT66)))))</f>
        <v>0.02</v>
      </c>
      <c r="AB66" s="62">
        <f>IF(Assms!$F$37=1,LXtables!H66,IF(Assms!$F$37=2,LXtables!U66,IF(Assms!$F$37=3,LXtables!AH66,IF(Assms!$F$37=4,LXtables!AU66,IF(Assms!$F$37=5,LXtables!BH66,LXtables!BU66)))))</f>
        <v>0.02</v>
      </c>
      <c r="AC66" s="62">
        <f>IF(Assms!$F$37=1,LXtables!I66,IF(Assms!$F$37=2,LXtables!V66,IF(Assms!$F$37=3,LXtables!AI66,IF(Assms!$F$37=4,LXtables!AV66,IF(Assms!$F$37=5,LXtables!BI66,LXtables!BV66)))))</f>
        <v>0.03</v>
      </c>
      <c r="AD66" s="62">
        <f>IF(Assms!$F$37=1,LXtables!J66,IF(Assms!$F$37=2,LXtables!W66,IF(Assms!$F$37=3,LXtables!AJ66,IF(Assms!$F$37=4,LXtables!AW66,IF(Assms!$F$37=5,LXtables!BJ66,LXtables!BW66)))))</f>
        <v>0.03</v>
      </c>
      <c r="AE66" s="62">
        <f>IF(Assms!$F$37=1,LXtables!K66,IF(Assms!$F$37=2,LXtables!X66,IF(Assms!$F$37=3,LXtables!AK66,IF(Assms!$F$37=4,LXtables!AX66,IF(Assms!$F$37=5,LXtables!BK66,LXtables!BX66)))))</f>
        <v>0.03</v>
      </c>
      <c r="AF66" s="62">
        <f>IF(Assms!$F$37=1,LXtables!L66,IF(Assms!$F$37=2,LXtables!Y66,IF(Assms!$F$37=3,LXtables!AL66,IF(Assms!$F$37=4,LXtables!AY66,IF(Assms!$F$37=5,LXtables!BL66,LXtables!BY66)))))</f>
        <v>0.03</v>
      </c>
      <c r="AG66" s="62">
        <f>IF(Assms!$F$37=1,LXtables!M66,IF(Assms!$F$37=2,LXtables!Z66,IF(Assms!$F$37=3,LXtables!AM66,IF(Assms!$F$37=4,LXtables!AZ66,IF(Assms!$F$37=5,LXtables!BM66,LXtables!BZ66)))))</f>
        <v>0.03</v>
      </c>
      <c r="AH66">
        <v>6</v>
      </c>
      <c r="AI66" s="62">
        <f>IF(Assms!$F$37=1,LXtables!CC66,IF(Assms!$F$37=2,LXtables!CP66,IF(Assms!$F$37=3,LXtables!DC66,IF(Assms!$F$37=4,LXtables!DP66,IF(Assms!$F$37=5,LXtables!EC66,LXtables!EP66)))))</f>
        <v>0.04</v>
      </c>
      <c r="AJ66" s="62">
        <f>IF(Assms!$F$37=1,LXtables!CD66,IF(Assms!$F$37=2,LXtables!CQ66,IF(Assms!$F$37=3,LXtables!DD66,IF(Assms!$F$37=4,LXtables!DQ66,IF(Assms!$F$37=5,LXtables!ED66,LXtables!EQ66)))))</f>
        <v>0.04</v>
      </c>
      <c r="AK66" s="62">
        <f>IF(Assms!$F$37=1,LXtables!CE66,IF(Assms!$F$37=2,LXtables!CR66,IF(Assms!$F$37=3,LXtables!DE66,IF(Assms!$F$37=4,LXtables!DR66,IF(Assms!$F$37=5,LXtables!EE66,LXtables!ER66)))))</f>
        <v>0.03</v>
      </c>
      <c r="AL66" s="62">
        <f>IF(Assms!$F$37=1,LXtables!CF66,IF(Assms!$F$37=2,LXtables!CS66,IF(Assms!$F$37=3,LXtables!DF66,IF(Assms!$F$37=4,LXtables!DS66,IF(Assms!$F$37=5,LXtables!EF66,LXtables!ES66)))))</f>
        <v>0.03</v>
      </c>
      <c r="AM66" s="62">
        <f>IF(Assms!$F$37=1,LXtables!CG66,IF(Assms!$F$37=2,LXtables!CT66,IF(Assms!$F$37=3,LXtables!DG66,IF(Assms!$F$37=4,LXtables!DT66,IF(Assms!$F$37=5,LXtables!EG66,LXtables!ET66)))))</f>
        <v>0.03</v>
      </c>
      <c r="AN66" s="62">
        <f>IF(Assms!$F$37=1,LXtables!CH66,IF(Assms!$F$37=2,LXtables!CU66,IF(Assms!$F$37=3,LXtables!DH66,IF(Assms!$F$37=4,LXtables!DU66,IF(Assms!$F$37=5,LXtables!EH66,LXtables!EU66)))))</f>
        <v>0.03</v>
      </c>
      <c r="AO66" s="62">
        <f>IF(Assms!$F$37=1,LXtables!CI66,IF(Assms!$F$37=2,LXtables!CV66,IF(Assms!$F$37=3,LXtables!DI66,IF(Assms!$F$37=4,LXtables!DV66,IF(Assms!$F$37=5,LXtables!EI66,LXtables!EV66)))))</f>
        <v>0.03</v>
      </c>
      <c r="AP66" s="62">
        <f>IF(Assms!$F$37=1,LXtables!CJ66,IF(Assms!$F$37=2,LXtables!CW66,IF(Assms!$F$37=3,LXtables!DJ66,IF(Assms!$F$37=4,LXtables!DW66,IF(Assms!$F$37=5,LXtables!EJ66,LXtables!EW66)))))</f>
        <v>0.03</v>
      </c>
      <c r="AQ66" s="62">
        <f>IF(Assms!$F$37=1,LXtables!CK66,IF(Assms!$F$37=2,LXtables!CX66,IF(Assms!$F$37=3,LXtables!DK66,IF(Assms!$F$37=4,LXtables!DX66,IF(Assms!$F$37=5,LXtables!EK66,LXtables!EX66)))))</f>
        <v>0.03</v>
      </c>
      <c r="AR66" s="62">
        <f>IF(Assms!$F$37=1,LXtables!CL66,IF(Assms!$F$37=2,LXtables!CY66,IF(Assms!$F$37=3,LXtables!DL66,IF(Assms!$F$37=4,LXtables!DY66,IF(Assms!$F$37=5,LXtables!EL66,LXtables!EY66)))))</f>
        <v>0.03</v>
      </c>
      <c r="AS66" s="62">
        <f>IF(Assms!$F$37=1,LXtables!CM66,IF(Assms!$F$37=2,LXtables!CZ66,IF(Assms!$F$37=3,LXtables!DM66,IF(Assms!$F$37=4,LXtables!DZ66,IF(Assms!$F$37=5,LXtables!EM66,LXtables!EZ66)))))</f>
        <v>0.03</v>
      </c>
      <c r="AT66" s="62">
        <f>IF(Assms!$F$37=1,LXtables!CN66,IF(Assms!$F$37=2,LXtables!DA66,IF(Assms!$F$37=3,LXtables!DN66,IF(Assms!$F$37=4,LXtables!EA66,IF(Assms!$F$37=5,LXtables!EN66,LXtables!FA66)))))</f>
        <v>0.04</v>
      </c>
      <c r="AU66">
        <v>6</v>
      </c>
      <c r="AV66" s="62">
        <f>IF(Assms!$F$37=1,LXtables!FD66,IF(Assms!$F$37=2,LXtables!FQ66,IF(Assms!$F$37=3,LXtables!GD66,IF(Assms!$F$37=4,LXtables!GQ66,IF(Assms!$F$37=5,LXtables!HD66,LXtables!HQ66)))))</f>
        <v>0.05</v>
      </c>
      <c r="AW66" s="62">
        <f>IF(Assms!$F$37=1,LXtables!FE66,IF(Assms!$F$37=2,LXtables!FR66,IF(Assms!$F$37=3,LXtables!GE66,IF(Assms!$F$37=4,LXtables!GR66,IF(Assms!$F$37=5,LXtables!HE66,LXtables!HR66)))))</f>
        <v>0.05</v>
      </c>
      <c r="AX66" s="62">
        <f>IF(Assms!$F$37=1,LXtables!FF66,IF(Assms!$F$37=2,LXtables!FS66,IF(Assms!$F$37=3,LXtables!GF66,IF(Assms!$F$37=4,LXtables!GS66,IF(Assms!$F$37=5,LXtables!HF66,LXtables!HS66)))))</f>
        <v>0.04</v>
      </c>
      <c r="AY66" s="62">
        <f>IF(Assms!$F$37=1,LXtables!FG66,IF(Assms!$F$37=2,LXtables!FT66,IF(Assms!$F$37=3,LXtables!GG66,IF(Assms!$F$37=4,LXtables!GT66,IF(Assms!$F$37=5,LXtables!HG66,LXtables!HT66)))))</f>
        <v>0.03</v>
      </c>
      <c r="AZ66" s="62">
        <f>IF(Assms!$F$37=1,LXtables!FH66,IF(Assms!$F$37=2,LXtables!FU66,IF(Assms!$F$37=3,LXtables!GH66,IF(Assms!$F$37=4,LXtables!GU66,IF(Assms!$F$37=5,LXtables!HH66,LXtables!HU66)))))</f>
        <v>0.03</v>
      </c>
      <c r="BA66" s="62">
        <f>IF(Assms!$F$37=1,LXtables!FI66,IF(Assms!$F$37=2,LXtables!FV66,IF(Assms!$F$37=3,LXtables!GI66,IF(Assms!$F$37=4,LXtables!GV66,IF(Assms!$F$37=5,LXtables!HI66,LXtables!HV66)))))</f>
        <v>0.03</v>
      </c>
      <c r="BB66" s="62">
        <f>IF(Assms!$F$37=1,LXtables!FJ66,IF(Assms!$F$37=2,LXtables!FW66,IF(Assms!$F$37=3,LXtables!GJ66,IF(Assms!$F$37=4,LXtables!GW66,IF(Assms!$F$37=5,LXtables!HJ66,LXtables!HW66)))))</f>
        <v>0.03</v>
      </c>
      <c r="BC66" s="62">
        <f>IF(Assms!$F$37=1,LXtables!FK66,IF(Assms!$F$37=2,LXtables!FX66,IF(Assms!$F$37=3,LXtables!GK66,IF(Assms!$F$37=4,LXtables!GX66,IF(Assms!$F$37=5,LXtables!HK66,LXtables!HX66)))))</f>
        <v>0.03</v>
      </c>
      <c r="BD66" s="62">
        <f>IF(Assms!$F$37=1,LXtables!FL66,IF(Assms!$F$37=2,LXtables!FY66,IF(Assms!$F$37=3,LXtables!GL66,IF(Assms!$F$37=4,LXtables!GY66,IF(Assms!$F$37=5,LXtables!HL66,LXtables!HY66)))))</f>
        <v>0.03</v>
      </c>
      <c r="BE66" s="62">
        <f>IF(Assms!$F$37=1,LXtables!FM66,IF(Assms!$F$37=2,LXtables!FZ66,IF(Assms!$F$37=3,LXtables!GM66,IF(Assms!$F$37=4,LXtables!GZ66,IF(Assms!$F$37=5,LXtables!HM66,LXtables!HZ66)))))</f>
        <v>0.03</v>
      </c>
      <c r="BF66" s="62">
        <f>IF(Assms!$F$37=1,LXtables!FN66,IF(Assms!$F$37=2,LXtables!GA66,IF(Assms!$F$37=3,LXtables!GN66,IF(Assms!$F$37=4,LXtables!HA66,IF(Assms!$F$37=5,LXtables!HN66,LXtables!IA66)))))</f>
        <v>0.04</v>
      </c>
      <c r="BG66" s="62">
        <f>IF(Assms!$F$37=1,LXtables!FO66,IF(Assms!$F$37=2,LXtables!GB66,IF(Assms!$F$37=3,LXtables!GO66,IF(Assms!$F$37=4,LXtables!HB66,IF(Assms!$F$37=5,LXtables!HO66,LXtables!IB66)))))</f>
        <v>0.04</v>
      </c>
      <c r="BH66">
        <v>6</v>
      </c>
      <c r="BI66" s="62">
        <f>IF(Assms!$F$37=1,LXtables!IE66,IF(Assms!$F$37=2,LXtables!IR66,IF(Assms!$F$37=3,LXtables!JE66,IF(Assms!$F$37=4,LXtables!JR66,IF(Assms!$F$37=5,LXtables!KE66,LXtables!KR66)))))</f>
        <v>0.06</v>
      </c>
      <c r="BJ66" s="62">
        <f>IF(Assms!$F$37=1,LXtables!IF66,IF(Assms!$F$37=2,LXtables!IS66,IF(Assms!$F$37=3,LXtables!JF66,IF(Assms!$F$37=4,LXtables!JS66,IF(Assms!$F$37=5,LXtables!KF66,LXtables!KS66)))))</f>
        <v>0.06</v>
      </c>
      <c r="BK66" s="62">
        <f>IF(Assms!$F$37=1,LXtables!IG66,IF(Assms!$F$37=2,LXtables!IT66,IF(Assms!$F$37=3,LXtables!JG66,IF(Assms!$F$37=4,LXtables!JT66,IF(Assms!$F$37=5,LXtables!KG66,LXtables!KT66)))))</f>
        <v>0.05</v>
      </c>
      <c r="BL66" s="62">
        <f>IF(Assms!$F$37=1,LXtables!IH66,IF(Assms!$F$37=2,LXtables!IU66,IF(Assms!$F$37=3,LXtables!JH66,IF(Assms!$F$37=4,LXtables!JU66,IF(Assms!$F$37=5,LXtables!KH66,LXtables!KU66)))))</f>
        <v>0.04</v>
      </c>
      <c r="BM66" s="62">
        <f>IF(Assms!$F$37=1,LXtables!II66,IF(Assms!$F$37=2,LXtables!IV66,IF(Assms!$F$37=3,LXtables!JI66,IF(Assms!$F$37=4,LXtables!JV66,IF(Assms!$F$37=5,LXtables!KI66,LXtables!KV66)))))</f>
        <v>0.04</v>
      </c>
      <c r="BN66" s="62">
        <f>IF(Assms!$F$37=1,LXtables!IJ66,IF(Assms!$F$37=2,LXtables!IW66,IF(Assms!$F$37=3,LXtables!JJ66,IF(Assms!$F$37=4,LXtables!JW66,IF(Assms!$F$37=5,LXtables!KJ66,LXtables!KW66)))))</f>
        <v>0.04</v>
      </c>
      <c r="BO66" s="62">
        <f>IF(Assms!$F$37=1,LXtables!IK66,IF(Assms!$F$37=2,LXtables!IX66,IF(Assms!$F$37=3,LXtables!JK66,IF(Assms!$F$37=4,LXtables!JX66,IF(Assms!$F$37=5,LXtables!KK66,LXtables!KX66)))))</f>
        <v>0.04</v>
      </c>
      <c r="BP66" s="62">
        <f>IF(Assms!$F$37=1,LXtables!IL66,IF(Assms!$F$37=2,LXtables!IY66,IF(Assms!$F$37=3,LXtables!JL66,IF(Assms!$F$37=4,LXtables!JY66,IF(Assms!$F$37=5,LXtables!KL66,LXtables!KY66)))))</f>
        <v>0.04</v>
      </c>
      <c r="BQ66" s="62">
        <f>IF(Assms!$F$37=1,LXtables!IM66,IF(Assms!$F$37=2,LXtables!IZ66,IF(Assms!$F$37=3,LXtables!JM66,IF(Assms!$F$37=4,LXtables!JZ66,IF(Assms!$F$37=5,LXtables!KM66,LXtables!KZ66)))))</f>
        <v>0.04</v>
      </c>
      <c r="BR66" s="62">
        <f>IF(Assms!$F$37=1,LXtables!IN66,IF(Assms!$F$37=2,LXtables!JA66,IF(Assms!$F$37=3,LXtables!JN66,IF(Assms!$F$37=4,LXtables!KA66,IF(Assms!$F$37=5,LXtables!KN66,LXtables!LA66)))))</f>
        <v>0.04</v>
      </c>
      <c r="BS66" s="62">
        <f>IF(Assms!$F$37=1,LXtables!IO66,IF(Assms!$F$37=2,LXtables!JB66,IF(Assms!$F$37=3,LXtables!JO66,IF(Assms!$F$37=4,LXtables!KB66,IF(Assms!$F$37=5,LXtables!KO66,LXtables!LB66)))))</f>
        <v>0.05</v>
      </c>
      <c r="BT66" s="62">
        <f>IF(Assms!$F$37=1,LXtables!IP66,IF(Assms!$F$37=2,LXtables!JC66,IF(Assms!$F$37=3,LXtables!JP66,IF(Assms!$F$37=4,LXtables!KC66,IF(Assms!$F$37=5,LXtables!KP66,LXtables!LC66)))))</f>
        <v>0.06</v>
      </c>
    </row>
    <row r="67" spans="8:72">
      <c r="H67" s="201">
        <v>7</v>
      </c>
      <c r="I67" s="62">
        <f>IF(Assms!$C$36=1,V67,IF(Assms!$C$36=2,AI67,IF(Assms!$C$36=3,AV67,BI67)))</f>
        <v>0.03</v>
      </c>
      <c r="J67" s="62">
        <f>IF(Assms!$C$36=1,W67,IF(Assms!$C$36=2,AJ67,IF(Assms!$C$36=3,AW67,BJ67)))</f>
        <v>0.03</v>
      </c>
      <c r="K67" s="62">
        <f>IF(Assms!$C$36=1,X67,IF(Assms!$C$36=2,AK67,IF(Assms!$C$36=3,AX67,BK67)))</f>
        <v>0.02</v>
      </c>
      <c r="L67" s="62">
        <f>IF(Assms!$C$36=1,Y67,IF(Assms!$C$36=2,AL67,IF(Assms!$C$36=3,AY67,BL67)))</f>
        <v>0.02</v>
      </c>
      <c r="M67" s="62">
        <f>IF(Assms!$C$36=1,Z67,IF(Assms!$C$36=2,AM67,IF(Assms!$C$36=3,AZ67,BM67)))</f>
        <v>0.02</v>
      </c>
      <c r="N67" s="62">
        <f>IF(Assms!$C$36=1,AA67,IF(Assms!$C$36=2,AN67,IF(Assms!$C$36=3,BA67,BN67)))</f>
        <v>0.02</v>
      </c>
      <c r="O67" s="62">
        <f>IF(Assms!$C$36=1,AB67,IF(Assms!$C$36=2,AO67,IF(Assms!$C$36=3,BB67,BO67)))</f>
        <v>0.02</v>
      </c>
      <c r="P67" s="62">
        <f>IF(Assms!$C$36=1,AC67,IF(Assms!$C$36=2,AP67,IF(Assms!$C$36=3,BC67,BP67)))</f>
        <v>0.02</v>
      </c>
      <c r="Q67" s="62">
        <f>IF(Assms!$C$36=1,AD67,IF(Assms!$C$36=2,AQ67,IF(Assms!$C$36=3,BD67,BQ67)))</f>
        <v>0.02</v>
      </c>
      <c r="R67" s="62">
        <f>IF(Assms!$C$36=1,AE67,IF(Assms!$C$36=2,AR67,IF(Assms!$C$36=3,BE67,BR67)))</f>
        <v>0.02</v>
      </c>
      <c r="S67" s="62">
        <f>IF(Assms!$C$36=1,AF67,IF(Assms!$C$36=2,AS67,IF(Assms!$C$36=3,BF67,BS67)))</f>
        <v>0.03</v>
      </c>
      <c r="T67" s="62">
        <f>IF(Assms!$C$36=1,AG67,IF(Assms!$C$36=2,AT67,IF(Assms!$C$36=3,BG67,BT67)))</f>
        <v>0.03</v>
      </c>
      <c r="U67" s="201">
        <v>7</v>
      </c>
      <c r="V67" s="62">
        <f>IF(Assms!$F$37=1,LXtables!B67,IF(Assms!$F$37=2,LXtables!O67,IF(Assms!$F$37=3,LXtables!AB67,IF(Assms!$F$37=4,LXtables!AO67,IF(Assms!$F$37=5,LXtables!BB67,LXtables!BO67)))))</f>
        <v>0.03</v>
      </c>
      <c r="W67" s="62">
        <f>IF(Assms!$F$37=1,LXtables!C67,IF(Assms!$F$37=2,LXtables!P67,IF(Assms!$F$37=3,LXtables!AC67,IF(Assms!$F$37=4,LXtables!AP67,IF(Assms!$F$37=5,LXtables!BC67,LXtables!BP67)))))</f>
        <v>0.03</v>
      </c>
      <c r="X67" s="62">
        <f>IF(Assms!$F$37=1,LXtables!D67,IF(Assms!$F$37=2,LXtables!Q67,IF(Assms!$F$37=3,LXtables!AD67,IF(Assms!$F$37=4,LXtables!AQ67,IF(Assms!$F$37=5,LXtables!BD67,LXtables!BQ67)))))</f>
        <v>0.02</v>
      </c>
      <c r="Y67" s="62">
        <f>IF(Assms!$F$37=1,LXtables!E67,IF(Assms!$F$37=2,LXtables!R67,IF(Assms!$F$37=3,LXtables!AE67,IF(Assms!$F$37=4,LXtables!AR67,IF(Assms!$F$37=5,LXtables!BE67,LXtables!BR67)))))</f>
        <v>0.02</v>
      </c>
      <c r="Z67" s="62">
        <f>IF(Assms!$F$37=1,LXtables!F67,IF(Assms!$F$37=2,LXtables!S67,IF(Assms!$F$37=3,LXtables!AF67,IF(Assms!$F$37=4,LXtables!AS67,IF(Assms!$F$37=5,LXtables!BF67,LXtables!BS67)))))</f>
        <v>0.02</v>
      </c>
      <c r="AA67" s="62">
        <f>IF(Assms!$F$37=1,LXtables!G67,IF(Assms!$F$37=2,LXtables!T67,IF(Assms!$F$37=3,LXtables!AG67,IF(Assms!$F$37=4,LXtables!AT67,IF(Assms!$F$37=5,LXtables!BG67,LXtables!BT67)))))</f>
        <v>0.02</v>
      </c>
      <c r="AB67" s="62">
        <f>IF(Assms!$F$37=1,LXtables!H67,IF(Assms!$F$37=2,LXtables!U67,IF(Assms!$F$37=3,LXtables!AH67,IF(Assms!$F$37=4,LXtables!AU67,IF(Assms!$F$37=5,LXtables!BH67,LXtables!BU67)))))</f>
        <v>0.02</v>
      </c>
      <c r="AC67" s="62">
        <f>IF(Assms!$F$37=1,LXtables!I67,IF(Assms!$F$37=2,LXtables!V67,IF(Assms!$F$37=3,LXtables!AI67,IF(Assms!$F$37=4,LXtables!AV67,IF(Assms!$F$37=5,LXtables!BI67,LXtables!BV67)))))</f>
        <v>0.02</v>
      </c>
      <c r="AD67" s="62">
        <f>IF(Assms!$F$37=1,LXtables!J67,IF(Assms!$F$37=2,LXtables!W67,IF(Assms!$F$37=3,LXtables!AJ67,IF(Assms!$F$37=4,LXtables!AW67,IF(Assms!$F$37=5,LXtables!BJ67,LXtables!BW67)))))</f>
        <v>0.02</v>
      </c>
      <c r="AE67" s="62">
        <f>IF(Assms!$F$37=1,LXtables!K67,IF(Assms!$F$37=2,LXtables!X67,IF(Assms!$F$37=3,LXtables!AK67,IF(Assms!$F$37=4,LXtables!AX67,IF(Assms!$F$37=5,LXtables!BK67,LXtables!BX67)))))</f>
        <v>0.02</v>
      </c>
      <c r="AF67" s="62">
        <f>IF(Assms!$F$37=1,LXtables!L67,IF(Assms!$F$37=2,LXtables!Y67,IF(Assms!$F$37=3,LXtables!AL67,IF(Assms!$F$37=4,LXtables!AY67,IF(Assms!$F$37=5,LXtables!BL67,LXtables!BY67)))))</f>
        <v>0.03</v>
      </c>
      <c r="AG67" s="62">
        <f>IF(Assms!$F$37=1,LXtables!M67,IF(Assms!$F$37=2,LXtables!Z67,IF(Assms!$F$37=3,LXtables!AM67,IF(Assms!$F$37=4,LXtables!AZ67,IF(Assms!$F$37=5,LXtables!BM67,LXtables!BZ67)))))</f>
        <v>0.03</v>
      </c>
      <c r="AH67">
        <v>7</v>
      </c>
      <c r="AI67" s="62">
        <f>IF(Assms!$F$37=1,LXtables!CC67,IF(Assms!$F$37=2,LXtables!CP67,IF(Assms!$F$37=3,LXtables!DC67,IF(Assms!$F$37=4,LXtables!DP67,IF(Assms!$F$37=5,LXtables!EC67,LXtables!EP67)))))</f>
        <v>0.04</v>
      </c>
      <c r="AJ67" s="62">
        <f>IF(Assms!$F$37=1,LXtables!CD67,IF(Assms!$F$37=2,LXtables!CQ67,IF(Assms!$F$37=3,LXtables!DD67,IF(Assms!$F$37=4,LXtables!DQ67,IF(Assms!$F$37=5,LXtables!ED67,LXtables!EQ67)))))</f>
        <v>0.03</v>
      </c>
      <c r="AK67" s="62">
        <f>IF(Assms!$F$37=1,LXtables!CE67,IF(Assms!$F$37=2,LXtables!CR67,IF(Assms!$F$37=3,LXtables!DE67,IF(Assms!$F$37=4,LXtables!DR67,IF(Assms!$F$37=5,LXtables!EE67,LXtables!ER67)))))</f>
        <v>0.03</v>
      </c>
      <c r="AL67" s="62">
        <f>IF(Assms!$F$37=1,LXtables!CF67,IF(Assms!$F$37=2,LXtables!CS67,IF(Assms!$F$37=3,LXtables!DF67,IF(Assms!$F$37=4,LXtables!DS67,IF(Assms!$F$37=5,LXtables!EF67,LXtables!ES67)))))</f>
        <v>0.02</v>
      </c>
      <c r="AM67" s="62">
        <f>IF(Assms!$F$37=1,LXtables!CG67,IF(Assms!$F$37=2,LXtables!CT67,IF(Assms!$F$37=3,LXtables!DG67,IF(Assms!$F$37=4,LXtables!DT67,IF(Assms!$F$37=5,LXtables!EG67,LXtables!ET67)))))</f>
        <v>0.02</v>
      </c>
      <c r="AN67" s="62">
        <f>IF(Assms!$F$37=1,LXtables!CH67,IF(Assms!$F$37=2,LXtables!CU67,IF(Assms!$F$37=3,LXtables!DH67,IF(Assms!$F$37=4,LXtables!DU67,IF(Assms!$F$37=5,LXtables!EH67,LXtables!EU67)))))</f>
        <v>0.02</v>
      </c>
      <c r="AO67" s="62">
        <f>IF(Assms!$F$37=1,LXtables!CI67,IF(Assms!$F$37=2,LXtables!CV67,IF(Assms!$F$37=3,LXtables!DI67,IF(Assms!$F$37=4,LXtables!DV67,IF(Assms!$F$37=5,LXtables!EI67,LXtables!EV67)))))</f>
        <v>0.03</v>
      </c>
      <c r="AP67" s="62">
        <f>IF(Assms!$F$37=1,LXtables!CJ67,IF(Assms!$F$37=2,LXtables!CW67,IF(Assms!$F$37=3,LXtables!DJ67,IF(Assms!$F$37=4,LXtables!DW67,IF(Assms!$F$37=5,LXtables!EJ67,LXtables!EW67)))))</f>
        <v>0.03</v>
      </c>
      <c r="AQ67" s="62">
        <f>IF(Assms!$F$37=1,LXtables!CK67,IF(Assms!$F$37=2,LXtables!CX67,IF(Assms!$F$37=3,LXtables!DK67,IF(Assms!$F$37=4,LXtables!DX67,IF(Assms!$F$37=5,LXtables!EK67,LXtables!EX67)))))</f>
        <v>0.03</v>
      </c>
      <c r="AR67" s="62">
        <f>IF(Assms!$F$37=1,LXtables!CL67,IF(Assms!$F$37=2,LXtables!CY67,IF(Assms!$F$37=3,LXtables!DL67,IF(Assms!$F$37=4,LXtables!DY67,IF(Assms!$F$37=5,LXtables!EL67,LXtables!EY67)))))</f>
        <v>0.03</v>
      </c>
      <c r="AS67" s="62">
        <f>IF(Assms!$F$37=1,LXtables!CM67,IF(Assms!$F$37=2,LXtables!CZ67,IF(Assms!$F$37=3,LXtables!DM67,IF(Assms!$F$37=4,LXtables!DZ67,IF(Assms!$F$37=5,LXtables!EM67,LXtables!EZ67)))))</f>
        <v>0.03</v>
      </c>
      <c r="AT67" s="62">
        <f>IF(Assms!$F$37=1,LXtables!CN67,IF(Assms!$F$37=2,LXtables!DA67,IF(Assms!$F$37=3,LXtables!DN67,IF(Assms!$F$37=4,LXtables!EA67,IF(Assms!$F$37=5,LXtables!EN67,LXtables!FA67)))))</f>
        <v>0.03</v>
      </c>
      <c r="AU67">
        <v>7</v>
      </c>
      <c r="AV67" s="62">
        <f>IF(Assms!$F$37=1,LXtables!FD67,IF(Assms!$F$37=2,LXtables!FQ67,IF(Assms!$F$37=3,LXtables!GD67,IF(Assms!$F$37=4,LXtables!GQ67,IF(Assms!$F$37=5,LXtables!HD67,LXtables!HQ67)))))</f>
        <v>0.04</v>
      </c>
      <c r="AW67" s="62">
        <f>IF(Assms!$F$37=1,LXtables!FE67,IF(Assms!$F$37=2,LXtables!FR67,IF(Assms!$F$37=3,LXtables!GE67,IF(Assms!$F$37=4,LXtables!GR67,IF(Assms!$F$37=5,LXtables!HE67,LXtables!HR67)))))</f>
        <v>0.04</v>
      </c>
      <c r="AX67" s="62">
        <f>IF(Assms!$F$37=1,LXtables!FF67,IF(Assms!$F$37=2,LXtables!FS67,IF(Assms!$F$37=3,LXtables!GF67,IF(Assms!$F$37=4,LXtables!GS67,IF(Assms!$F$37=5,LXtables!HF67,LXtables!HS67)))))</f>
        <v>0.03</v>
      </c>
      <c r="AY67" s="62">
        <f>IF(Assms!$F$37=1,LXtables!FG67,IF(Assms!$F$37=2,LXtables!FT67,IF(Assms!$F$37=3,LXtables!GG67,IF(Assms!$F$37=4,LXtables!GT67,IF(Assms!$F$37=5,LXtables!HG67,LXtables!HT67)))))</f>
        <v>0.03</v>
      </c>
      <c r="AZ67" s="62">
        <f>IF(Assms!$F$37=1,LXtables!FH67,IF(Assms!$F$37=2,LXtables!FU67,IF(Assms!$F$37=3,LXtables!GH67,IF(Assms!$F$37=4,LXtables!GU67,IF(Assms!$F$37=5,LXtables!HH67,LXtables!HU67)))))</f>
        <v>0.03</v>
      </c>
      <c r="BA67" s="62">
        <f>IF(Assms!$F$37=1,LXtables!FI67,IF(Assms!$F$37=2,LXtables!FV67,IF(Assms!$F$37=3,LXtables!GI67,IF(Assms!$F$37=4,LXtables!GV67,IF(Assms!$F$37=5,LXtables!HI67,LXtables!HV67)))))</f>
        <v>0.03</v>
      </c>
      <c r="BB67" s="62">
        <f>IF(Assms!$F$37=1,LXtables!FJ67,IF(Assms!$F$37=2,LXtables!FW67,IF(Assms!$F$37=3,LXtables!GJ67,IF(Assms!$F$37=4,LXtables!GW67,IF(Assms!$F$37=5,LXtables!HJ67,LXtables!HW67)))))</f>
        <v>0.03</v>
      </c>
      <c r="BC67" s="62">
        <f>IF(Assms!$F$37=1,LXtables!FK67,IF(Assms!$F$37=2,LXtables!FX67,IF(Assms!$F$37=3,LXtables!GK67,IF(Assms!$F$37=4,LXtables!GX67,IF(Assms!$F$37=5,LXtables!HK67,LXtables!HX67)))))</f>
        <v>0.03</v>
      </c>
      <c r="BD67" s="62">
        <f>IF(Assms!$F$37=1,LXtables!FL67,IF(Assms!$F$37=2,LXtables!FY67,IF(Assms!$F$37=3,LXtables!GL67,IF(Assms!$F$37=4,LXtables!GY67,IF(Assms!$F$37=5,LXtables!HL67,LXtables!HY67)))))</f>
        <v>0.03</v>
      </c>
      <c r="BE67" s="62">
        <f>IF(Assms!$F$37=1,LXtables!FM67,IF(Assms!$F$37=2,LXtables!FZ67,IF(Assms!$F$37=3,LXtables!GM67,IF(Assms!$F$37=4,LXtables!GZ67,IF(Assms!$F$37=5,LXtables!HM67,LXtables!HZ67)))))</f>
        <v>0.03</v>
      </c>
      <c r="BF67" s="62">
        <f>IF(Assms!$F$37=1,LXtables!FN67,IF(Assms!$F$37=2,LXtables!GA67,IF(Assms!$F$37=3,LXtables!GN67,IF(Assms!$F$37=4,LXtables!HA67,IF(Assms!$F$37=5,LXtables!HN67,LXtables!IA67)))))</f>
        <v>0.03</v>
      </c>
      <c r="BG67" s="62">
        <f>IF(Assms!$F$37=1,LXtables!FO67,IF(Assms!$F$37=2,LXtables!GB67,IF(Assms!$F$37=3,LXtables!GO67,IF(Assms!$F$37=4,LXtables!HB67,IF(Assms!$F$37=5,LXtables!HO67,LXtables!IB67)))))</f>
        <v>0.04</v>
      </c>
      <c r="BH67">
        <v>7</v>
      </c>
      <c r="BI67" s="62">
        <f>IF(Assms!$F$37=1,LXtables!IE67,IF(Assms!$F$37=2,LXtables!IR67,IF(Assms!$F$37=3,LXtables!JE67,IF(Assms!$F$37=4,LXtables!JR67,IF(Assms!$F$37=5,LXtables!KE67,LXtables!KR67)))))</f>
        <v>0.05</v>
      </c>
      <c r="BJ67" s="62">
        <f>IF(Assms!$F$37=1,LXtables!IF67,IF(Assms!$F$37=2,LXtables!IS67,IF(Assms!$F$37=3,LXtables!JF67,IF(Assms!$F$37=4,LXtables!JS67,IF(Assms!$F$37=5,LXtables!KF67,LXtables!KS67)))))</f>
        <v>0.05</v>
      </c>
      <c r="BK67" s="62">
        <f>IF(Assms!$F$37=1,LXtables!IG67,IF(Assms!$F$37=2,LXtables!IT67,IF(Assms!$F$37=3,LXtables!JG67,IF(Assms!$F$37=4,LXtables!JT67,IF(Assms!$F$37=5,LXtables!KG67,LXtables!KT67)))))</f>
        <v>0.04</v>
      </c>
      <c r="BL67" s="62">
        <f>IF(Assms!$F$37=1,LXtables!IH67,IF(Assms!$F$37=2,LXtables!IU67,IF(Assms!$F$37=3,LXtables!JH67,IF(Assms!$F$37=4,LXtables!JU67,IF(Assms!$F$37=5,LXtables!KH67,LXtables!KU67)))))</f>
        <v>0.04</v>
      </c>
      <c r="BM67" s="62">
        <f>IF(Assms!$F$37=1,LXtables!II67,IF(Assms!$F$37=2,LXtables!IV67,IF(Assms!$F$37=3,LXtables!JI67,IF(Assms!$F$37=4,LXtables!JV67,IF(Assms!$F$37=5,LXtables!KI67,LXtables!KV67)))))</f>
        <v>0.03</v>
      </c>
      <c r="BN67" s="62">
        <f>IF(Assms!$F$37=1,LXtables!IJ67,IF(Assms!$F$37=2,LXtables!IW67,IF(Assms!$F$37=3,LXtables!JJ67,IF(Assms!$F$37=4,LXtables!JW67,IF(Assms!$F$37=5,LXtables!KJ67,LXtables!KW67)))))</f>
        <v>0.03</v>
      </c>
      <c r="BO67" s="62">
        <f>IF(Assms!$F$37=1,LXtables!IK67,IF(Assms!$F$37=2,LXtables!IX67,IF(Assms!$F$37=3,LXtables!JK67,IF(Assms!$F$37=4,LXtables!JX67,IF(Assms!$F$37=5,LXtables!KK67,LXtables!KX67)))))</f>
        <v>0.04</v>
      </c>
      <c r="BP67" s="62">
        <f>IF(Assms!$F$37=1,LXtables!IL67,IF(Assms!$F$37=2,LXtables!IY67,IF(Assms!$F$37=3,LXtables!JL67,IF(Assms!$F$37=4,LXtables!JY67,IF(Assms!$F$37=5,LXtables!KL67,LXtables!KY67)))))</f>
        <v>0.04</v>
      </c>
      <c r="BQ67" s="62">
        <f>IF(Assms!$F$37=1,LXtables!IM67,IF(Assms!$F$37=2,LXtables!IZ67,IF(Assms!$F$37=3,LXtables!JM67,IF(Assms!$F$37=4,LXtables!JZ67,IF(Assms!$F$37=5,LXtables!KM67,LXtables!KZ67)))))</f>
        <v>0.04</v>
      </c>
      <c r="BR67" s="62">
        <f>IF(Assms!$F$37=1,LXtables!IN67,IF(Assms!$F$37=2,LXtables!JA67,IF(Assms!$F$37=3,LXtables!JN67,IF(Assms!$F$37=4,LXtables!KA67,IF(Assms!$F$37=5,LXtables!KN67,LXtables!LA67)))))</f>
        <v>0.04</v>
      </c>
      <c r="BS67" s="62">
        <f>IF(Assms!$F$37=1,LXtables!IO67,IF(Assms!$F$37=2,LXtables!JB67,IF(Assms!$F$37=3,LXtables!JO67,IF(Assms!$F$37=4,LXtables!KB67,IF(Assms!$F$37=5,LXtables!KO67,LXtables!LB67)))))</f>
        <v>0.04</v>
      </c>
      <c r="BT67" s="62">
        <f>IF(Assms!$F$37=1,LXtables!IP67,IF(Assms!$F$37=2,LXtables!JC67,IF(Assms!$F$37=3,LXtables!JP67,IF(Assms!$F$37=4,LXtables!KC67,IF(Assms!$F$37=5,LXtables!KP67,LXtables!LC67)))))</f>
        <v>0.05</v>
      </c>
    </row>
    <row r="68" spans="8:72">
      <c r="H68" s="201">
        <v>8</v>
      </c>
      <c r="I68" s="62">
        <f>IF(Assms!$C$36=1,V68,IF(Assms!$C$36=2,AI68,IF(Assms!$C$36=3,AV68,BI68)))</f>
        <v>0.03</v>
      </c>
      <c r="J68" s="62">
        <f>IF(Assms!$C$36=1,W68,IF(Assms!$C$36=2,AJ68,IF(Assms!$C$36=3,AW68,BJ68)))</f>
        <v>0.03</v>
      </c>
      <c r="K68" s="62">
        <f>IF(Assms!$C$36=1,X68,IF(Assms!$C$36=2,AK68,IF(Assms!$C$36=3,AX68,BK68)))</f>
        <v>0.02</v>
      </c>
      <c r="L68" s="62">
        <f>IF(Assms!$C$36=1,Y68,IF(Assms!$C$36=2,AL68,IF(Assms!$C$36=3,AY68,BL68)))</f>
        <v>0.02</v>
      </c>
      <c r="M68" s="62">
        <f>IF(Assms!$C$36=1,Z68,IF(Assms!$C$36=2,AM68,IF(Assms!$C$36=3,AZ68,BM68)))</f>
        <v>0.02</v>
      </c>
      <c r="N68" s="62">
        <f>IF(Assms!$C$36=1,AA68,IF(Assms!$C$36=2,AN68,IF(Assms!$C$36=3,BA68,BN68)))</f>
        <v>0.02</v>
      </c>
      <c r="O68" s="62">
        <f>IF(Assms!$C$36=1,AB68,IF(Assms!$C$36=2,AO68,IF(Assms!$C$36=3,BB68,BO68)))</f>
        <v>0.02</v>
      </c>
      <c r="P68" s="62">
        <f>IF(Assms!$C$36=1,AC68,IF(Assms!$C$36=2,AP68,IF(Assms!$C$36=3,BC68,BP68)))</f>
        <v>0.02</v>
      </c>
      <c r="Q68" s="62">
        <f>IF(Assms!$C$36=1,AD68,IF(Assms!$C$36=2,AQ68,IF(Assms!$C$36=3,BD68,BQ68)))</f>
        <v>0.02</v>
      </c>
      <c r="R68" s="62">
        <f>IF(Assms!$C$36=1,AE68,IF(Assms!$C$36=2,AR68,IF(Assms!$C$36=3,BE68,BR68)))</f>
        <v>0.02</v>
      </c>
      <c r="S68" s="62">
        <f>IF(Assms!$C$36=1,AF68,IF(Assms!$C$36=2,AS68,IF(Assms!$C$36=3,BF68,BS68)))</f>
        <v>0.02</v>
      </c>
      <c r="T68" s="62">
        <f>IF(Assms!$C$36=1,AG68,IF(Assms!$C$36=2,AT68,IF(Assms!$C$36=3,BG68,BT68)))</f>
        <v>0.03</v>
      </c>
      <c r="U68" s="201">
        <v>8</v>
      </c>
      <c r="V68" s="62">
        <f>IF(Assms!$F$37=1,LXtables!B68,IF(Assms!$F$37=2,LXtables!O68,IF(Assms!$F$37=3,LXtables!AB68,IF(Assms!$F$37=4,LXtables!AO68,IF(Assms!$F$37=5,LXtables!BB68,LXtables!BO68)))))</f>
        <v>0.03</v>
      </c>
      <c r="W68" s="62">
        <f>IF(Assms!$F$37=1,LXtables!C68,IF(Assms!$F$37=2,LXtables!P68,IF(Assms!$F$37=3,LXtables!AC68,IF(Assms!$F$37=4,LXtables!AP68,IF(Assms!$F$37=5,LXtables!BC68,LXtables!BP68)))))</f>
        <v>0.03</v>
      </c>
      <c r="X68" s="62">
        <f>IF(Assms!$F$37=1,LXtables!D68,IF(Assms!$F$37=2,LXtables!Q68,IF(Assms!$F$37=3,LXtables!AD68,IF(Assms!$F$37=4,LXtables!AQ68,IF(Assms!$F$37=5,LXtables!BD68,LXtables!BQ68)))))</f>
        <v>0.02</v>
      </c>
      <c r="Y68" s="62">
        <f>IF(Assms!$F$37=1,LXtables!E68,IF(Assms!$F$37=2,LXtables!R68,IF(Assms!$F$37=3,LXtables!AE68,IF(Assms!$F$37=4,LXtables!AR68,IF(Assms!$F$37=5,LXtables!BE68,LXtables!BR68)))))</f>
        <v>0.02</v>
      </c>
      <c r="Z68" s="62">
        <f>IF(Assms!$F$37=1,LXtables!F68,IF(Assms!$F$37=2,LXtables!S68,IF(Assms!$F$37=3,LXtables!AF68,IF(Assms!$F$37=4,LXtables!AS68,IF(Assms!$F$37=5,LXtables!BF68,LXtables!BS68)))))</f>
        <v>0.02</v>
      </c>
      <c r="AA68" s="62">
        <f>IF(Assms!$F$37=1,LXtables!G68,IF(Assms!$F$37=2,LXtables!T68,IF(Assms!$F$37=3,LXtables!AG68,IF(Assms!$F$37=4,LXtables!AT68,IF(Assms!$F$37=5,LXtables!BG68,LXtables!BT68)))))</f>
        <v>0.02</v>
      </c>
      <c r="AB68" s="62">
        <f>IF(Assms!$F$37=1,LXtables!H68,IF(Assms!$F$37=2,LXtables!U68,IF(Assms!$F$37=3,LXtables!AH68,IF(Assms!$F$37=4,LXtables!AU68,IF(Assms!$F$37=5,LXtables!BH68,LXtables!BU68)))))</f>
        <v>0.02</v>
      </c>
      <c r="AC68" s="62">
        <f>IF(Assms!$F$37=1,LXtables!I68,IF(Assms!$F$37=2,LXtables!V68,IF(Assms!$F$37=3,LXtables!AI68,IF(Assms!$F$37=4,LXtables!AV68,IF(Assms!$F$37=5,LXtables!BI68,LXtables!BV68)))))</f>
        <v>0.02</v>
      </c>
      <c r="AD68" s="62">
        <f>IF(Assms!$F$37=1,LXtables!J68,IF(Assms!$F$37=2,LXtables!W68,IF(Assms!$F$37=3,LXtables!AJ68,IF(Assms!$F$37=4,LXtables!AW68,IF(Assms!$F$37=5,LXtables!BJ68,LXtables!BW68)))))</f>
        <v>0.02</v>
      </c>
      <c r="AE68" s="62">
        <f>IF(Assms!$F$37=1,LXtables!K68,IF(Assms!$F$37=2,LXtables!X68,IF(Assms!$F$37=3,LXtables!AK68,IF(Assms!$F$37=4,LXtables!AX68,IF(Assms!$F$37=5,LXtables!BK68,LXtables!BX68)))))</f>
        <v>0.02</v>
      </c>
      <c r="AF68" s="62">
        <f>IF(Assms!$F$37=1,LXtables!L68,IF(Assms!$F$37=2,LXtables!Y68,IF(Assms!$F$37=3,LXtables!AL68,IF(Assms!$F$37=4,LXtables!AY68,IF(Assms!$F$37=5,LXtables!BL68,LXtables!BY68)))))</f>
        <v>0.02</v>
      </c>
      <c r="AG68" s="62">
        <f>IF(Assms!$F$37=1,LXtables!M68,IF(Assms!$F$37=2,LXtables!Z68,IF(Assms!$F$37=3,LXtables!AM68,IF(Assms!$F$37=4,LXtables!AZ68,IF(Assms!$F$37=5,LXtables!BM68,LXtables!BZ68)))))</f>
        <v>0.03</v>
      </c>
      <c r="AH68">
        <v>8</v>
      </c>
      <c r="AI68" s="62">
        <f>IF(Assms!$F$37=1,LXtables!CC68,IF(Assms!$F$37=2,LXtables!CP68,IF(Assms!$F$37=3,LXtables!DC68,IF(Assms!$F$37=4,LXtables!DP68,IF(Assms!$F$37=5,LXtables!EC68,LXtables!EP68)))))</f>
        <v>0.03</v>
      </c>
      <c r="AJ68" s="62">
        <f>IF(Assms!$F$37=1,LXtables!CD68,IF(Assms!$F$37=2,LXtables!CQ68,IF(Assms!$F$37=3,LXtables!DD68,IF(Assms!$F$37=4,LXtables!DQ68,IF(Assms!$F$37=5,LXtables!ED68,LXtables!EQ68)))))</f>
        <v>0.03</v>
      </c>
      <c r="AK68" s="62">
        <f>IF(Assms!$F$37=1,LXtables!CE68,IF(Assms!$F$37=2,LXtables!CR68,IF(Assms!$F$37=3,LXtables!DE68,IF(Assms!$F$37=4,LXtables!DR68,IF(Assms!$F$37=5,LXtables!EE68,LXtables!ER68)))))</f>
        <v>0.02</v>
      </c>
      <c r="AL68" s="62">
        <f>IF(Assms!$F$37=1,LXtables!CF68,IF(Assms!$F$37=2,LXtables!CS68,IF(Assms!$F$37=3,LXtables!DF68,IF(Assms!$F$37=4,LXtables!DS68,IF(Assms!$F$37=5,LXtables!EF68,LXtables!ES68)))))</f>
        <v>0.02</v>
      </c>
      <c r="AM68" s="62">
        <f>IF(Assms!$F$37=1,LXtables!CG68,IF(Assms!$F$37=2,LXtables!CT68,IF(Assms!$F$37=3,LXtables!DG68,IF(Assms!$F$37=4,LXtables!DT68,IF(Assms!$F$37=5,LXtables!EG68,LXtables!ET68)))))</f>
        <v>0.02</v>
      </c>
      <c r="AN68" s="62">
        <f>IF(Assms!$F$37=1,LXtables!CH68,IF(Assms!$F$37=2,LXtables!CU68,IF(Assms!$F$37=3,LXtables!DH68,IF(Assms!$F$37=4,LXtables!DU68,IF(Assms!$F$37=5,LXtables!EH68,LXtables!EU68)))))</f>
        <v>0.02</v>
      </c>
      <c r="AO68" s="62">
        <f>IF(Assms!$F$37=1,LXtables!CI68,IF(Assms!$F$37=2,LXtables!CV68,IF(Assms!$F$37=3,LXtables!DI68,IF(Assms!$F$37=4,LXtables!DV68,IF(Assms!$F$37=5,LXtables!EI68,LXtables!EV68)))))</f>
        <v>0.02</v>
      </c>
      <c r="AP68" s="62">
        <f>IF(Assms!$F$37=1,LXtables!CJ68,IF(Assms!$F$37=2,LXtables!CW68,IF(Assms!$F$37=3,LXtables!DJ68,IF(Assms!$F$37=4,LXtables!DW68,IF(Assms!$F$37=5,LXtables!EJ68,LXtables!EW68)))))</f>
        <v>0.02</v>
      </c>
      <c r="AQ68" s="62">
        <f>IF(Assms!$F$37=1,LXtables!CK68,IF(Assms!$F$37=2,LXtables!CX68,IF(Assms!$F$37=3,LXtables!DK68,IF(Assms!$F$37=4,LXtables!DX68,IF(Assms!$F$37=5,LXtables!EK68,LXtables!EX68)))))</f>
        <v>0.02</v>
      </c>
      <c r="AR68" s="62">
        <f>IF(Assms!$F$37=1,LXtables!CL68,IF(Assms!$F$37=2,LXtables!CY68,IF(Assms!$F$37=3,LXtables!DL68,IF(Assms!$F$37=4,LXtables!DY68,IF(Assms!$F$37=5,LXtables!EL68,LXtables!EY68)))))</f>
        <v>0.02</v>
      </c>
      <c r="AS68" s="62">
        <f>IF(Assms!$F$37=1,LXtables!CM68,IF(Assms!$F$37=2,LXtables!CZ68,IF(Assms!$F$37=3,LXtables!DM68,IF(Assms!$F$37=4,LXtables!DZ68,IF(Assms!$F$37=5,LXtables!EM68,LXtables!EZ68)))))</f>
        <v>0.03</v>
      </c>
      <c r="AT68" s="62">
        <f>IF(Assms!$F$37=1,LXtables!CN68,IF(Assms!$F$37=2,LXtables!DA68,IF(Assms!$F$37=3,LXtables!DN68,IF(Assms!$F$37=4,LXtables!EA68,IF(Assms!$F$37=5,LXtables!EN68,LXtables!FA68)))))</f>
        <v>0.03</v>
      </c>
      <c r="AU68">
        <v>8</v>
      </c>
      <c r="AV68" s="62">
        <f>IF(Assms!$F$37=1,LXtables!FD68,IF(Assms!$F$37=2,LXtables!FQ68,IF(Assms!$F$37=3,LXtables!GD68,IF(Assms!$F$37=4,LXtables!GQ68,IF(Assms!$F$37=5,LXtables!HD68,LXtables!HQ68)))))</f>
        <v>0.04</v>
      </c>
      <c r="AW68" s="62">
        <f>IF(Assms!$F$37=1,LXtables!FE68,IF(Assms!$F$37=2,LXtables!FR68,IF(Assms!$F$37=3,LXtables!GE68,IF(Assms!$F$37=4,LXtables!GR68,IF(Assms!$F$37=5,LXtables!HE68,LXtables!HR68)))))</f>
        <v>0.03</v>
      </c>
      <c r="AX68" s="62">
        <f>IF(Assms!$F$37=1,LXtables!FF68,IF(Assms!$F$37=2,LXtables!FS68,IF(Assms!$F$37=3,LXtables!GF68,IF(Assms!$F$37=4,LXtables!GS68,IF(Assms!$F$37=5,LXtables!HF68,LXtables!HS68)))))</f>
        <v>0.03</v>
      </c>
      <c r="AY68" s="62">
        <f>IF(Assms!$F$37=1,LXtables!FG68,IF(Assms!$F$37=2,LXtables!FT68,IF(Assms!$F$37=3,LXtables!GG68,IF(Assms!$F$37=4,LXtables!GT68,IF(Assms!$F$37=5,LXtables!HG68,LXtables!HT68)))))</f>
        <v>0.02</v>
      </c>
      <c r="AZ68" s="62">
        <f>IF(Assms!$F$37=1,LXtables!FH68,IF(Assms!$F$37=2,LXtables!FU68,IF(Assms!$F$37=3,LXtables!GH68,IF(Assms!$F$37=4,LXtables!GU68,IF(Assms!$F$37=5,LXtables!HH68,LXtables!HU68)))))</f>
        <v>0.02</v>
      </c>
      <c r="BA68" s="62">
        <f>IF(Assms!$F$37=1,LXtables!FI68,IF(Assms!$F$37=2,LXtables!FV68,IF(Assms!$F$37=3,LXtables!GI68,IF(Assms!$F$37=4,LXtables!GV68,IF(Assms!$F$37=5,LXtables!HI68,LXtables!HV68)))))</f>
        <v>0.02</v>
      </c>
      <c r="BB68" s="62">
        <f>IF(Assms!$F$37=1,LXtables!FJ68,IF(Assms!$F$37=2,LXtables!FW68,IF(Assms!$F$37=3,LXtables!GJ68,IF(Assms!$F$37=4,LXtables!GW68,IF(Assms!$F$37=5,LXtables!HJ68,LXtables!HW68)))))</f>
        <v>0.03</v>
      </c>
      <c r="BC68" s="62">
        <f>IF(Assms!$F$37=1,LXtables!FK68,IF(Assms!$F$37=2,LXtables!FX68,IF(Assms!$F$37=3,LXtables!GK68,IF(Assms!$F$37=4,LXtables!GX68,IF(Assms!$F$37=5,LXtables!HK68,LXtables!HX68)))))</f>
        <v>0.03</v>
      </c>
      <c r="BD68" s="62">
        <f>IF(Assms!$F$37=1,LXtables!FL68,IF(Assms!$F$37=2,LXtables!FY68,IF(Assms!$F$37=3,LXtables!GL68,IF(Assms!$F$37=4,LXtables!GY68,IF(Assms!$F$37=5,LXtables!HL68,LXtables!HY68)))))</f>
        <v>0.03</v>
      </c>
      <c r="BE68" s="62">
        <f>IF(Assms!$F$37=1,LXtables!FM68,IF(Assms!$F$37=2,LXtables!FZ68,IF(Assms!$F$37=3,LXtables!GM68,IF(Assms!$F$37=4,LXtables!GZ68,IF(Assms!$F$37=5,LXtables!HM68,LXtables!HZ68)))))</f>
        <v>0.03</v>
      </c>
      <c r="BF68" s="62">
        <f>IF(Assms!$F$37=1,LXtables!FN68,IF(Assms!$F$37=2,LXtables!GA68,IF(Assms!$F$37=3,LXtables!GN68,IF(Assms!$F$37=4,LXtables!HA68,IF(Assms!$F$37=5,LXtables!HN68,LXtables!IA68)))))</f>
        <v>0.03</v>
      </c>
      <c r="BG68" s="62">
        <f>IF(Assms!$F$37=1,LXtables!FO68,IF(Assms!$F$37=2,LXtables!GB68,IF(Assms!$F$37=3,LXtables!GO68,IF(Assms!$F$37=4,LXtables!HB68,IF(Assms!$F$37=5,LXtables!HO68,LXtables!IB68)))))</f>
        <v>0.03</v>
      </c>
      <c r="BH68">
        <v>8</v>
      </c>
      <c r="BI68" s="62">
        <f>IF(Assms!$F$37=1,LXtables!IE68,IF(Assms!$F$37=2,LXtables!IR68,IF(Assms!$F$37=3,LXtables!JE68,IF(Assms!$F$37=4,LXtables!JR68,IF(Assms!$F$37=5,LXtables!KE68,LXtables!KR68)))))</f>
        <v>0.05</v>
      </c>
      <c r="BJ68" s="62">
        <f>IF(Assms!$F$37=1,LXtables!IF68,IF(Assms!$F$37=2,LXtables!IS68,IF(Assms!$F$37=3,LXtables!JF68,IF(Assms!$F$37=4,LXtables!JS68,IF(Assms!$F$37=5,LXtables!KF68,LXtables!KS68)))))</f>
        <v>0.04</v>
      </c>
      <c r="BK68" s="62">
        <f>IF(Assms!$F$37=1,LXtables!IG68,IF(Assms!$F$37=2,LXtables!IT68,IF(Assms!$F$37=3,LXtables!JG68,IF(Assms!$F$37=4,LXtables!JT68,IF(Assms!$F$37=5,LXtables!KG68,LXtables!KT68)))))</f>
        <v>0.03</v>
      </c>
      <c r="BL68" s="62">
        <f>IF(Assms!$F$37=1,LXtables!IH68,IF(Assms!$F$37=2,LXtables!IU68,IF(Assms!$F$37=3,LXtables!JH68,IF(Assms!$F$37=4,LXtables!JU68,IF(Assms!$F$37=5,LXtables!KH68,LXtables!KU68)))))</f>
        <v>0.03</v>
      </c>
      <c r="BM68" s="62">
        <f>IF(Assms!$F$37=1,LXtables!II68,IF(Assms!$F$37=2,LXtables!IV68,IF(Assms!$F$37=3,LXtables!JI68,IF(Assms!$F$37=4,LXtables!JV68,IF(Assms!$F$37=5,LXtables!KI68,LXtables!KV68)))))</f>
        <v>0.03</v>
      </c>
      <c r="BN68" s="62">
        <f>IF(Assms!$F$37=1,LXtables!IJ68,IF(Assms!$F$37=2,LXtables!IW68,IF(Assms!$F$37=3,LXtables!JJ68,IF(Assms!$F$37=4,LXtables!JW68,IF(Assms!$F$37=5,LXtables!KJ68,LXtables!KW68)))))</f>
        <v>0.03</v>
      </c>
      <c r="BO68" s="62">
        <f>IF(Assms!$F$37=1,LXtables!IK68,IF(Assms!$F$37=2,LXtables!IX68,IF(Assms!$F$37=3,LXtables!JK68,IF(Assms!$F$37=4,LXtables!JX68,IF(Assms!$F$37=5,LXtables!KK68,LXtables!KX68)))))</f>
        <v>0.03</v>
      </c>
      <c r="BP68" s="62">
        <f>IF(Assms!$F$37=1,LXtables!IL68,IF(Assms!$F$37=2,LXtables!IY68,IF(Assms!$F$37=3,LXtables!JL68,IF(Assms!$F$37=4,LXtables!JY68,IF(Assms!$F$37=5,LXtables!KL68,LXtables!KY68)))))</f>
        <v>0.03</v>
      </c>
      <c r="BQ68" s="62">
        <f>IF(Assms!$F$37=1,LXtables!IM68,IF(Assms!$F$37=2,LXtables!IZ68,IF(Assms!$F$37=3,LXtables!JM68,IF(Assms!$F$37=4,LXtables!JZ68,IF(Assms!$F$37=5,LXtables!KM68,LXtables!KZ68)))))</f>
        <v>0.03</v>
      </c>
      <c r="BR68" s="62">
        <f>IF(Assms!$F$37=1,LXtables!IN68,IF(Assms!$F$37=2,LXtables!JA68,IF(Assms!$F$37=3,LXtables!JN68,IF(Assms!$F$37=4,LXtables!KA68,IF(Assms!$F$37=5,LXtables!KN68,LXtables!LA68)))))</f>
        <v>0.03</v>
      </c>
      <c r="BS68" s="62">
        <f>IF(Assms!$F$37=1,LXtables!IO68,IF(Assms!$F$37=2,LXtables!JB68,IF(Assms!$F$37=3,LXtables!JO68,IF(Assms!$F$37=4,LXtables!KB68,IF(Assms!$F$37=5,LXtables!KO68,LXtables!LB68)))))</f>
        <v>0.04</v>
      </c>
      <c r="BT68" s="62">
        <f>IF(Assms!$F$37=1,LXtables!IP68,IF(Assms!$F$37=2,LXtables!JC68,IF(Assms!$F$37=3,LXtables!JP68,IF(Assms!$F$37=4,LXtables!KC68,IF(Assms!$F$37=5,LXtables!KP68,LXtables!LC68)))))</f>
        <v>0.04</v>
      </c>
    </row>
    <row r="69" spans="8:72">
      <c r="H69" s="201">
        <v>9</v>
      </c>
      <c r="I69" s="62">
        <f>IF(Assms!$C$36=1,V69,IF(Assms!$C$36=2,AI69,IF(Assms!$C$36=3,AV69,BI69)))</f>
        <v>0.03</v>
      </c>
      <c r="J69" s="62">
        <f>IF(Assms!$C$36=1,W69,IF(Assms!$C$36=2,AJ69,IF(Assms!$C$36=3,AW69,BJ69)))</f>
        <v>0.02</v>
      </c>
      <c r="K69" s="62">
        <f>IF(Assms!$C$36=1,X69,IF(Assms!$C$36=2,AK69,IF(Assms!$C$36=3,AX69,BK69)))</f>
        <v>0.02</v>
      </c>
      <c r="L69" s="62">
        <f>IF(Assms!$C$36=1,Y69,IF(Assms!$C$36=2,AL69,IF(Assms!$C$36=3,AY69,BL69)))</f>
        <v>0.02</v>
      </c>
      <c r="M69" s="62">
        <f>IF(Assms!$C$36=1,Z69,IF(Assms!$C$36=2,AM69,IF(Assms!$C$36=3,AZ69,BM69)))</f>
        <v>0.02</v>
      </c>
      <c r="N69" s="62">
        <f>IF(Assms!$C$36=1,AA69,IF(Assms!$C$36=2,AN69,IF(Assms!$C$36=3,BA69,BN69)))</f>
        <v>0.02</v>
      </c>
      <c r="O69" s="62">
        <f>IF(Assms!$C$36=1,AB69,IF(Assms!$C$36=2,AO69,IF(Assms!$C$36=3,BB69,BO69)))</f>
        <v>0.02</v>
      </c>
      <c r="P69" s="62">
        <f>IF(Assms!$C$36=1,AC69,IF(Assms!$C$36=2,AP69,IF(Assms!$C$36=3,BC69,BP69)))</f>
        <v>0.02</v>
      </c>
      <c r="Q69" s="62">
        <f>IF(Assms!$C$36=1,AD69,IF(Assms!$C$36=2,AQ69,IF(Assms!$C$36=3,BD69,BQ69)))</f>
        <v>0.02</v>
      </c>
      <c r="R69" s="62">
        <f>IF(Assms!$C$36=1,AE69,IF(Assms!$C$36=2,AR69,IF(Assms!$C$36=3,BE69,BR69)))</f>
        <v>0.02</v>
      </c>
      <c r="S69" s="62">
        <f>IF(Assms!$C$36=1,AF69,IF(Assms!$C$36=2,AS69,IF(Assms!$C$36=3,BF69,BS69)))</f>
        <v>0.02</v>
      </c>
      <c r="T69" s="62">
        <f>IF(Assms!$C$36=1,AG69,IF(Assms!$C$36=2,AT69,IF(Assms!$C$36=3,BG69,BT69)))</f>
        <v>0.02</v>
      </c>
      <c r="U69" s="201">
        <v>9</v>
      </c>
      <c r="V69" s="62">
        <f>IF(Assms!$F$37=1,LXtables!B69,IF(Assms!$F$37=2,LXtables!O69,IF(Assms!$F$37=3,LXtables!AB69,IF(Assms!$F$37=4,LXtables!AO69,IF(Assms!$F$37=5,LXtables!BB69,LXtables!BO69)))))</f>
        <v>0.03</v>
      </c>
      <c r="W69" s="62">
        <f>IF(Assms!$F$37=1,LXtables!C69,IF(Assms!$F$37=2,LXtables!P69,IF(Assms!$F$37=3,LXtables!AC69,IF(Assms!$F$37=4,LXtables!AP69,IF(Assms!$F$37=5,LXtables!BC69,LXtables!BP69)))))</f>
        <v>0.02</v>
      </c>
      <c r="X69" s="62">
        <f>IF(Assms!$F$37=1,LXtables!D69,IF(Assms!$F$37=2,LXtables!Q69,IF(Assms!$F$37=3,LXtables!AD69,IF(Assms!$F$37=4,LXtables!AQ69,IF(Assms!$F$37=5,LXtables!BD69,LXtables!BQ69)))))</f>
        <v>0.02</v>
      </c>
      <c r="Y69" s="62">
        <f>IF(Assms!$F$37=1,LXtables!E69,IF(Assms!$F$37=2,LXtables!R69,IF(Assms!$F$37=3,LXtables!AE69,IF(Assms!$F$37=4,LXtables!AR69,IF(Assms!$F$37=5,LXtables!BE69,LXtables!BR69)))))</f>
        <v>0.02</v>
      </c>
      <c r="Z69" s="62">
        <f>IF(Assms!$F$37=1,LXtables!F69,IF(Assms!$F$37=2,LXtables!S69,IF(Assms!$F$37=3,LXtables!AF69,IF(Assms!$F$37=4,LXtables!AS69,IF(Assms!$F$37=5,LXtables!BF69,LXtables!BS69)))))</f>
        <v>0.02</v>
      </c>
      <c r="AA69" s="62">
        <f>IF(Assms!$F$37=1,LXtables!G69,IF(Assms!$F$37=2,LXtables!T69,IF(Assms!$F$37=3,LXtables!AG69,IF(Assms!$F$37=4,LXtables!AT69,IF(Assms!$F$37=5,LXtables!BG69,LXtables!BT69)))))</f>
        <v>0.02</v>
      </c>
      <c r="AB69" s="62">
        <f>IF(Assms!$F$37=1,LXtables!H69,IF(Assms!$F$37=2,LXtables!U69,IF(Assms!$F$37=3,LXtables!AH69,IF(Assms!$F$37=4,LXtables!AU69,IF(Assms!$F$37=5,LXtables!BH69,LXtables!BU69)))))</f>
        <v>0.02</v>
      </c>
      <c r="AC69" s="62">
        <f>IF(Assms!$F$37=1,LXtables!I69,IF(Assms!$F$37=2,LXtables!V69,IF(Assms!$F$37=3,LXtables!AI69,IF(Assms!$F$37=4,LXtables!AV69,IF(Assms!$F$37=5,LXtables!BI69,LXtables!BV69)))))</f>
        <v>0.02</v>
      </c>
      <c r="AD69" s="62">
        <f>IF(Assms!$F$37=1,LXtables!J69,IF(Assms!$F$37=2,LXtables!W69,IF(Assms!$F$37=3,LXtables!AJ69,IF(Assms!$F$37=4,LXtables!AW69,IF(Assms!$F$37=5,LXtables!BJ69,LXtables!BW69)))))</f>
        <v>0.02</v>
      </c>
      <c r="AE69" s="62">
        <f>IF(Assms!$F$37=1,LXtables!K69,IF(Assms!$F$37=2,LXtables!X69,IF(Assms!$F$37=3,LXtables!AK69,IF(Assms!$F$37=4,LXtables!AX69,IF(Assms!$F$37=5,LXtables!BK69,LXtables!BX69)))))</f>
        <v>0.02</v>
      </c>
      <c r="AF69" s="62">
        <f>IF(Assms!$F$37=1,LXtables!L69,IF(Assms!$F$37=2,LXtables!Y69,IF(Assms!$F$37=3,LXtables!AL69,IF(Assms!$F$37=4,LXtables!AY69,IF(Assms!$F$37=5,LXtables!BL69,LXtables!BY69)))))</f>
        <v>0.02</v>
      </c>
      <c r="AG69" s="62">
        <f>IF(Assms!$F$37=1,LXtables!M69,IF(Assms!$F$37=2,LXtables!Z69,IF(Assms!$F$37=3,LXtables!AM69,IF(Assms!$F$37=4,LXtables!AZ69,IF(Assms!$F$37=5,LXtables!BM69,LXtables!BZ69)))))</f>
        <v>0.02</v>
      </c>
      <c r="AH69">
        <v>9</v>
      </c>
      <c r="AI69" s="62">
        <f>IF(Assms!$F$37=1,LXtables!CC69,IF(Assms!$F$37=2,LXtables!CP69,IF(Assms!$F$37=3,LXtables!DC69,IF(Assms!$F$37=4,LXtables!DP69,IF(Assms!$F$37=5,LXtables!EC69,LXtables!EP69)))))</f>
        <v>0.03</v>
      </c>
      <c r="AJ69" s="62">
        <f>IF(Assms!$F$37=1,LXtables!CD69,IF(Assms!$F$37=2,LXtables!CQ69,IF(Assms!$F$37=3,LXtables!DD69,IF(Assms!$F$37=4,LXtables!DQ69,IF(Assms!$F$37=5,LXtables!ED69,LXtables!EQ69)))))</f>
        <v>0.03</v>
      </c>
      <c r="AK69" s="62">
        <f>IF(Assms!$F$37=1,LXtables!CE69,IF(Assms!$F$37=2,LXtables!CR69,IF(Assms!$F$37=3,LXtables!DE69,IF(Assms!$F$37=4,LXtables!DR69,IF(Assms!$F$37=5,LXtables!EE69,LXtables!ER69)))))</f>
        <v>0.02</v>
      </c>
      <c r="AL69" s="62">
        <f>IF(Assms!$F$37=1,LXtables!CF69,IF(Assms!$F$37=2,LXtables!CS69,IF(Assms!$F$37=3,LXtables!DF69,IF(Assms!$F$37=4,LXtables!DS69,IF(Assms!$F$37=5,LXtables!EF69,LXtables!ES69)))))</f>
        <v>0.02</v>
      </c>
      <c r="AM69" s="62">
        <f>IF(Assms!$F$37=1,LXtables!CG69,IF(Assms!$F$37=2,LXtables!CT69,IF(Assms!$F$37=3,LXtables!DG69,IF(Assms!$F$37=4,LXtables!DT69,IF(Assms!$F$37=5,LXtables!EG69,LXtables!ET69)))))</f>
        <v>0.02</v>
      </c>
      <c r="AN69" s="62">
        <f>IF(Assms!$F$37=1,LXtables!CH69,IF(Assms!$F$37=2,LXtables!CU69,IF(Assms!$F$37=3,LXtables!DH69,IF(Assms!$F$37=4,LXtables!DU69,IF(Assms!$F$37=5,LXtables!EH69,LXtables!EU69)))))</f>
        <v>0.02</v>
      </c>
      <c r="AO69" s="62">
        <f>IF(Assms!$F$37=1,LXtables!CI69,IF(Assms!$F$37=2,LXtables!CV69,IF(Assms!$F$37=3,LXtables!DI69,IF(Assms!$F$37=4,LXtables!DV69,IF(Assms!$F$37=5,LXtables!EI69,LXtables!EV69)))))</f>
        <v>0.02</v>
      </c>
      <c r="AP69" s="62">
        <f>IF(Assms!$F$37=1,LXtables!CJ69,IF(Assms!$F$37=2,LXtables!CW69,IF(Assms!$F$37=3,LXtables!DJ69,IF(Assms!$F$37=4,LXtables!DW69,IF(Assms!$F$37=5,LXtables!EJ69,LXtables!EW69)))))</f>
        <v>0.02</v>
      </c>
      <c r="AQ69" s="62">
        <f>IF(Assms!$F$37=1,LXtables!CK69,IF(Assms!$F$37=2,LXtables!CX69,IF(Assms!$F$37=3,LXtables!DK69,IF(Assms!$F$37=4,LXtables!DX69,IF(Assms!$F$37=5,LXtables!EK69,LXtables!EX69)))))</f>
        <v>0.02</v>
      </c>
      <c r="AR69" s="62">
        <f>IF(Assms!$F$37=1,LXtables!CL69,IF(Assms!$F$37=2,LXtables!CY69,IF(Assms!$F$37=3,LXtables!DL69,IF(Assms!$F$37=4,LXtables!DY69,IF(Assms!$F$37=5,LXtables!EL69,LXtables!EY69)))))</f>
        <v>0.02</v>
      </c>
      <c r="AS69" s="62">
        <f>IF(Assms!$F$37=1,LXtables!CM69,IF(Assms!$F$37=2,LXtables!CZ69,IF(Assms!$F$37=3,LXtables!DM69,IF(Assms!$F$37=4,LXtables!DZ69,IF(Assms!$F$37=5,LXtables!EM69,LXtables!EZ69)))))</f>
        <v>0.02</v>
      </c>
      <c r="AT69" s="62">
        <f>IF(Assms!$F$37=1,LXtables!CN69,IF(Assms!$F$37=2,LXtables!DA69,IF(Assms!$F$37=3,LXtables!DN69,IF(Assms!$F$37=4,LXtables!EA69,IF(Assms!$F$37=5,LXtables!EN69,LXtables!FA69)))))</f>
        <v>0.03</v>
      </c>
      <c r="AU69">
        <v>9</v>
      </c>
      <c r="AV69" s="62">
        <f>IF(Assms!$F$37=1,LXtables!FD69,IF(Assms!$F$37=2,LXtables!FQ69,IF(Assms!$F$37=3,LXtables!GD69,IF(Assms!$F$37=4,LXtables!GQ69,IF(Assms!$F$37=5,LXtables!HD69,LXtables!HQ69)))))</f>
        <v>0.03</v>
      </c>
      <c r="AW69" s="62">
        <f>IF(Assms!$F$37=1,LXtables!FE69,IF(Assms!$F$37=2,LXtables!FR69,IF(Assms!$F$37=3,LXtables!GE69,IF(Assms!$F$37=4,LXtables!GR69,IF(Assms!$F$37=5,LXtables!HE69,LXtables!HR69)))))</f>
        <v>0.03</v>
      </c>
      <c r="AX69" s="62">
        <f>IF(Assms!$F$37=1,LXtables!FF69,IF(Assms!$F$37=2,LXtables!FS69,IF(Assms!$F$37=3,LXtables!GF69,IF(Assms!$F$37=4,LXtables!GS69,IF(Assms!$F$37=5,LXtables!HF69,LXtables!HS69)))))</f>
        <v>0.02</v>
      </c>
      <c r="AY69" s="62">
        <f>IF(Assms!$F$37=1,LXtables!FG69,IF(Assms!$F$37=2,LXtables!FT69,IF(Assms!$F$37=3,LXtables!GG69,IF(Assms!$F$37=4,LXtables!GT69,IF(Assms!$F$37=5,LXtables!HG69,LXtables!HT69)))))</f>
        <v>0.02</v>
      </c>
      <c r="AZ69" s="62">
        <f>IF(Assms!$F$37=1,LXtables!FH69,IF(Assms!$F$37=2,LXtables!FU69,IF(Assms!$F$37=3,LXtables!GH69,IF(Assms!$F$37=4,LXtables!GU69,IF(Assms!$F$37=5,LXtables!HH69,LXtables!HU69)))))</f>
        <v>0.02</v>
      </c>
      <c r="BA69" s="62">
        <f>IF(Assms!$F$37=1,LXtables!FI69,IF(Assms!$F$37=2,LXtables!FV69,IF(Assms!$F$37=3,LXtables!GI69,IF(Assms!$F$37=4,LXtables!GV69,IF(Assms!$F$37=5,LXtables!HI69,LXtables!HV69)))))</f>
        <v>0.02</v>
      </c>
      <c r="BB69" s="62">
        <f>IF(Assms!$F$37=1,LXtables!FJ69,IF(Assms!$F$37=2,LXtables!FW69,IF(Assms!$F$37=3,LXtables!GJ69,IF(Assms!$F$37=4,LXtables!GW69,IF(Assms!$F$37=5,LXtables!HJ69,LXtables!HW69)))))</f>
        <v>0.02</v>
      </c>
      <c r="BC69" s="62">
        <f>IF(Assms!$F$37=1,LXtables!FK69,IF(Assms!$F$37=2,LXtables!FX69,IF(Assms!$F$37=3,LXtables!GK69,IF(Assms!$F$37=4,LXtables!GX69,IF(Assms!$F$37=5,LXtables!HK69,LXtables!HX69)))))</f>
        <v>0.02</v>
      </c>
      <c r="BD69" s="62">
        <f>IF(Assms!$F$37=1,LXtables!FL69,IF(Assms!$F$37=2,LXtables!FY69,IF(Assms!$F$37=3,LXtables!GL69,IF(Assms!$F$37=4,LXtables!GY69,IF(Assms!$F$37=5,LXtables!HL69,LXtables!HY69)))))</f>
        <v>0.02</v>
      </c>
      <c r="BE69" s="62">
        <f>IF(Assms!$F$37=1,LXtables!FM69,IF(Assms!$F$37=2,LXtables!FZ69,IF(Assms!$F$37=3,LXtables!GM69,IF(Assms!$F$37=4,LXtables!GZ69,IF(Assms!$F$37=5,LXtables!HM69,LXtables!HZ69)))))</f>
        <v>0.02</v>
      </c>
      <c r="BF69" s="62">
        <f>IF(Assms!$F$37=1,LXtables!FN69,IF(Assms!$F$37=2,LXtables!GA69,IF(Assms!$F$37=3,LXtables!GN69,IF(Assms!$F$37=4,LXtables!HA69,IF(Assms!$F$37=5,LXtables!HN69,LXtables!IA69)))))</f>
        <v>0.03</v>
      </c>
      <c r="BG69" s="62">
        <f>IF(Assms!$F$37=1,LXtables!FO69,IF(Assms!$F$37=2,LXtables!GB69,IF(Assms!$F$37=3,LXtables!GO69,IF(Assms!$F$37=4,LXtables!HB69,IF(Assms!$F$37=5,LXtables!HO69,LXtables!IB69)))))</f>
        <v>0.03</v>
      </c>
      <c r="BH69">
        <v>9</v>
      </c>
      <c r="BI69" s="62">
        <f>IF(Assms!$F$37=1,LXtables!IE69,IF(Assms!$F$37=2,LXtables!IR69,IF(Assms!$F$37=3,LXtables!JE69,IF(Assms!$F$37=4,LXtables!JR69,IF(Assms!$F$37=5,LXtables!KE69,LXtables!KR69)))))</f>
        <v>0.04</v>
      </c>
      <c r="BJ69" s="62">
        <f>IF(Assms!$F$37=1,LXtables!IF69,IF(Assms!$F$37=2,LXtables!IS69,IF(Assms!$F$37=3,LXtables!JF69,IF(Assms!$F$37=4,LXtables!JS69,IF(Assms!$F$37=5,LXtables!KF69,LXtables!KS69)))))</f>
        <v>0.04</v>
      </c>
      <c r="BK69" s="62">
        <f>IF(Assms!$F$37=1,LXtables!IG69,IF(Assms!$F$37=2,LXtables!IT69,IF(Assms!$F$37=3,LXtables!JG69,IF(Assms!$F$37=4,LXtables!JT69,IF(Assms!$F$37=5,LXtables!KG69,LXtables!KT69)))))</f>
        <v>0.03</v>
      </c>
      <c r="BL69" s="62">
        <f>IF(Assms!$F$37=1,LXtables!IH69,IF(Assms!$F$37=2,LXtables!IU69,IF(Assms!$F$37=3,LXtables!JH69,IF(Assms!$F$37=4,LXtables!JU69,IF(Assms!$F$37=5,LXtables!KH69,LXtables!KU69)))))</f>
        <v>0.03</v>
      </c>
      <c r="BM69" s="62">
        <f>IF(Assms!$F$37=1,LXtables!II69,IF(Assms!$F$37=2,LXtables!IV69,IF(Assms!$F$37=3,LXtables!JI69,IF(Assms!$F$37=4,LXtables!JV69,IF(Assms!$F$37=5,LXtables!KI69,LXtables!KV69)))))</f>
        <v>0.02</v>
      </c>
      <c r="BN69" s="62">
        <f>IF(Assms!$F$37=1,LXtables!IJ69,IF(Assms!$F$37=2,LXtables!IW69,IF(Assms!$F$37=3,LXtables!JJ69,IF(Assms!$F$37=4,LXtables!JW69,IF(Assms!$F$37=5,LXtables!KJ69,LXtables!KW69)))))</f>
        <v>0.03</v>
      </c>
      <c r="BO69" s="62">
        <f>IF(Assms!$F$37=1,LXtables!IK69,IF(Assms!$F$37=2,LXtables!IX69,IF(Assms!$F$37=3,LXtables!JK69,IF(Assms!$F$37=4,LXtables!JX69,IF(Assms!$F$37=5,LXtables!KK69,LXtables!KX69)))))</f>
        <v>0.03</v>
      </c>
      <c r="BP69" s="62">
        <f>IF(Assms!$F$37=1,LXtables!IL69,IF(Assms!$F$37=2,LXtables!IY69,IF(Assms!$F$37=3,LXtables!JL69,IF(Assms!$F$37=4,LXtables!JY69,IF(Assms!$F$37=5,LXtables!KL69,LXtables!KY69)))))</f>
        <v>0.03</v>
      </c>
      <c r="BQ69" s="62">
        <f>IF(Assms!$F$37=1,LXtables!IM69,IF(Assms!$F$37=2,LXtables!IZ69,IF(Assms!$F$37=3,LXtables!JM69,IF(Assms!$F$37=4,LXtables!JZ69,IF(Assms!$F$37=5,LXtables!KM69,LXtables!KZ69)))))</f>
        <v>0.03</v>
      </c>
      <c r="BR69" s="62">
        <f>IF(Assms!$F$37=1,LXtables!IN69,IF(Assms!$F$37=2,LXtables!JA69,IF(Assms!$F$37=3,LXtables!JN69,IF(Assms!$F$37=4,LXtables!KA69,IF(Assms!$F$37=5,LXtables!KN69,LXtables!LA69)))))</f>
        <v>0.03</v>
      </c>
      <c r="BS69" s="62">
        <f>IF(Assms!$F$37=1,LXtables!IO69,IF(Assms!$F$37=2,LXtables!JB69,IF(Assms!$F$37=3,LXtables!JO69,IF(Assms!$F$37=4,LXtables!KB69,IF(Assms!$F$37=5,LXtables!KO69,LXtables!LB69)))))</f>
        <v>0.03</v>
      </c>
      <c r="BT69" s="62">
        <f>IF(Assms!$F$37=1,LXtables!IP69,IF(Assms!$F$37=2,LXtables!JC69,IF(Assms!$F$37=3,LXtables!JP69,IF(Assms!$F$37=4,LXtables!KC69,IF(Assms!$F$37=5,LXtables!KP69,LXtables!LC69)))))</f>
        <v>0.04</v>
      </c>
    </row>
    <row r="70" spans="8:72">
      <c r="H70" s="201">
        <v>10</v>
      </c>
      <c r="I70" s="62">
        <f>IF(Assms!$C$36=1,V70,IF(Assms!$C$36=2,AI70,IF(Assms!$C$36=3,AV70,BI70)))</f>
        <v>0.02</v>
      </c>
      <c r="J70" s="62">
        <f>IF(Assms!$C$36=1,W70,IF(Assms!$C$36=2,AJ70,IF(Assms!$C$36=3,AW70,BJ70)))</f>
        <v>0.02</v>
      </c>
      <c r="K70" s="62">
        <f>IF(Assms!$C$36=1,X70,IF(Assms!$C$36=2,AK70,IF(Assms!$C$36=3,AX70,BK70)))</f>
        <v>0.02</v>
      </c>
      <c r="L70" s="62">
        <f>IF(Assms!$C$36=1,Y70,IF(Assms!$C$36=2,AL70,IF(Assms!$C$36=3,AY70,BL70)))</f>
        <v>0.02</v>
      </c>
      <c r="M70" s="62">
        <f>IF(Assms!$C$36=1,Z70,IF(Assms!$C$36=2,AM70,IF(Assms!$C$36=3,AZ70,BM70)))</f>
        <v>0.02</v>
      </c>
      <c r="N70" s="62">
        <f>IF(Assms!$C$36=1,AA70,IF(Assms!$C$36=2,AN70,IF(Assms!$C$36=3,BA70,BN70)))</f>
        <v>0.02</v>
      </c>
      <c r="O70" s="62">
        <f>IF(Assms!$C$36=1,AB70,IF(Assms!$C$36=2,AO70,IF(Assms!$C$36=3,BB70,BO70)))</f>
        <v>0.02</v>
      </c>
      <c r="P70" s="62">
        <f>IF(Assms!$C$36=1,AC70,IF(Assms!$C$36=2,AP70,IF(Assms!$C$36=3,BC70,BP70)))</f>
        <v>0.02</v>
      </c>
      <c r="Q70" s="62">
        <f>IF(Assms!$C$36=1,AD70,IF(Assms!$C$36=2,AQ70,IF(Assms!$C$36=3,BD70,BQ70)))</f>
        <v>0.02</v>
      </c>
      <c r="R70" s="62">
        <f>IF(Assms!$C$36=1,AE70,IF(Assms!$C$36=2,AR70,IF(Assms!$C$36=3,BE70,BR70)))</f>
        <v>0.02</v>
      </c>
      <c r="S70" s="62">
        <f>IF(Assms!$C$36=1,AF70,IF(Assms!$C$36=2,AS70,IF(Assms!$C$36=3,BF70,BS70)))</f>
        <v>0.02</v>
      </c>
      <c r="T70" s="62">
        <f>IF(Assms!$C$36=1,AG70,IF(Assms!$C$36=2,AT70,IF(Assms!$C$36=3,BG70,BT70)))</f>
        <v>0.02</v>
      </c>
      <c r="U70" s="201">
        <v>10</v>
      </c>
      <c r="V70" s="62">
        <f>IF(Assms!$F$37=1,LXtables!B70,IF(Assms!$F$37=2,LXtables!O70,IF(Assms!$F$37=3,LXtables!AB70,IF(Assms!$F$37=4,LXtables!AO70,IF(Assms!$F$37=5,LXtables!BB70,LXtables!BO70)))))</f>
        <v>0.02</v>
      </c>
      <c r="W70" s="62">
        <f>IF(Assms!$F$37=1,LXtables!C70,IF(Assms!$F$37=2,LXtables!P70,IF(Assms!$F$37=3,LXtables!AC70,IF(Assms!$F$37=4,LXtables!AP70,IF(Assms!$F$37=5,LXtables!BC70,LXtables!BP70)))))</f>
        <v>0.02</v>
      </c>
      <c r="X70" s="62">
        <f>IF(Assms!$F$37=1,LXtables!D70,IF(Assms!$F$37=2,LXtables!Q70,IF(Assms!$F$37=3,LXtables!AD70,IF(Assms!$F$37=4,LXtables!AQ70,IF(Assms!$F$37=5,LXtables!BD70,LXtables!BQ70)))))</f>
        <v>0.02</v>
      </c>
      <c r="Y70" s="62">
        <f>IF(Assms!$F$37=1,LXtables!E70,IF(Assms!$F$37=2,LXtables!R70,IF(Assms!$F$37=3,LXtables!AE70,IF(Assms!$F$37=4,LXtables!AR70,IF(Assms!$F$37=5,LXtables!BE70,LXtables!BR70)))))</f>
        <v>0.02</v>
      </c>
      <c r="Z70" s="62">
        <f>IF(Assms!$F$37=1,LXtables!F70,IF(Assms!$F$37=2,LXtables!S70,IF(Assms!$F$37=3,LXtables!AF70,IF(Assms!$F$37=4,LXtables!AS70,IF(Assms!$F$37=5,LXtables!BF70,LXtables!BS70)))))</f>
        <v>0.02</v>
      </c>
      <c r="AA70" s="62">
        <f>IF(Assms!$F$37=1,LXtables!G70,IF(Assms!$F$37=2,LXtables!T70,IF(Assms!$F$37=3,LXtables!AG70,IF(Assms!$F$37=4,LXtables!AT70,IF(Assms!$F$37=5,LXtables!BG70,LXtables!BT70)))))</f>
        <v>0.02</v>
      </c>
      <c r="AB70" s="62">
        <f>IF(Assms!$F$37=1,LXtables!H70,IF(Assms!$F$37=2,LXtables!U70,IF(Assms!$F$37=3,LXtables!AH70,IF(Assms!$F$37=4,LXtables!AU70,IF(Assms!$F$37=5,LXtables!BH70,LXtables!BU70)))))</f>
        <v>0.02</v>
      </c>
      <c r="AC70" s="62">
        <f>IF(Assms!$F$37=1,LXtables!I70,IF(Assms!$F$37=2,LXtables!V70,IF(Assms!$F$37=3,LXtables!AI70,IF(Assms!$F$37=4,LXtables!AV70,IF(Assms!$F$37=5,LXtables!BI70,LXtables!BV70)))))</f>
        <v>0.02</v>
      </c>
      <c r="AD70" s="62">
        <f>IF(Assms!$F$37=1,LXtables!J70,IF(Assms!$F$37=2,LXtables!W70,IF(Assms!$F$37=3,LXtables!AJ70,IF(Assms!$F$37=4,LXtables!AW70,IF(Assms!$F$37=5,LXtables!BJ70,LXtables!BW70)))))</f>
        <v>0.02</v>
      </c>
      <c r="AE70" s="62">
        <f>IF(Assms!$F$37=1,LXtables!K70,IF(Assms!$F$37=2,LXtables!X70,IF(Assms!$F$37=3,LXtables!AK70,IF(Assms!$F$37=4,LXtables!AX70,IF(Assms!$F$37=5,LXtables!BK70,LXtables!BX70)))))</f>
        <v>0.02</v>
      </c>
      <c r="AF70" s="62">
        <f>IF(Assms!$F$37=1,LXtables!L70,IF(Assms!$F$37=2,LXtables!Y70,IF(Assms!$F$37=3,LXtables!AL70,IF(Assms!$F$37=4,LXtables!AY70,IF(Assms!$F$37=5,LXtables!BL70,LXtables!BY70)))))</f>
        <v>0.02</v>
      </c>
      <c r="AG70" s="62">
        <f>IF(Assms!$F$37=1,LXtables!M70,IF(Assms!$F$37=2,LXtables!Z70,IF(Assms!$F$37=3,LXtables!AM70,IF(Assms!$F$37=4,LXtables!AZ70,IF(Assms!$F$37=5,LXtables!BM70,LXtables!BZ70)))))</f>
        <v>0.02</v>
      </c>
      <c r="AH70">
        <v>10</v>
      </c>
      <c r="AI70" s="62">
        <f>IF(Assms!$F$37=1,LXtables!CC70,IF(Assms!$F$37=2,LXtables!CP70,IF(Assms!$F$37=3,LXtables!DC70,IF(Assms!$F$37=4,LXtables!DP70,IF(Assms!$F$37=5,LXtables!EC70,LXtables!EP70)))))</f>
        <v>0.03</v>
      </c>
      <c r="AJ70" s="62">
        <f>IF(Assms!$F$37=1,LXtables!CD70,IF(Assms!$F$37=2,LXtables!CQ70,IF(Assms!$F$37=3,LXtables!DD70,IF(Assms!$F$37=4,LXtables!DQ70,IF(Assms!$F$37=5,LXtables!ED70,LXtables!EQ70)))))</f>
        <v>0.02</v>
      </c>
      <c r="AK70" s="62">
        <f>IF(Assms!$F$37=1,LXtables!CE70,IF(Assms!$F$37=2,LXtables!CR70,IF(Assms!$F$37=3,LXtables!DE70,IF(Assms!$F$37=4,LXtables!DR70,IF(Assms!$F$37=5,LXtables!EE70,LXtables!ER70)))))</f>
        <v>0.02</v>
      </c>
      <c r="AL70" s="62">
        <f>IF(Assms!$F$37=1,LXtables!CF70,IF(Assms!$F$37=2,LXtables!CS70,IF(Assms!$F$37=3,LXtables!DF70,IF(Assms!$F$37=4,LXtables!DS70,IF(Assms!$F$37=5,LXtables!EF70,LXtables!ES70)))))</f>
        <v>0.02</v>
      </c>
      <c r="AM70" s="62">
        <f>IF(Assms!$F$37=1,LXtables!CG70,IF(Assms!$F$37=2,LXtables!CT70,IF(Assms!$F$37=3,LXtables!DG70,IF(Assms!$F$37=4,LXtables!DT70,IF(Assms!$F$37=5,LXtables!EG70,LXtables!ET70)))))</f>
        <v>0.02</v>
      </c>
      <c r="AN70" s="62">
        <f>IF(Assms!$F$37=1,LXtables!CH70,IF(Assms!$F$37=2,LXtables!CU70,IF(Assms!$F$37=3,LXtables!DH70,IF(Assms!$F$37=4,LXtables!DU70,IF(Assms!$F$37=5,LXtables!EH70,LXtables!EU70)))))</f>
        <v>0.02</v>
      </c>
      <c r="AO70" s="62">
        <f>IF(Assms!$F$37=1,LXtables!CI70,IF(Assms!$F$37=2,LXtables!CV70,IF(Assms!$F$37=3,LXtables!DI70,IF(Assms!$F$37=4,LXtables!DV70,IF(Assms!$F$37=5,LXtables!EI70,LXtables!EV70)))))</f>
        <v>0.02</v>
      </c>
      <c r="AP70" s="62">
        <f>IF(Assms!$F$37=1,LXtables!CJ70,IF(Assms!$F$37=2,LXtables!CW70,IF(Assms!$F$37=3,LXtables!DJ70,IF(Assms!$F$37=4,LXtables!DW70,IF(Assms!$F$37=5,LXtables!EJ70,LXtables!EW70)))))</f>
        <v>0.03</v>
      </c>
      <c r="AQ70" s="62">
        <f>IF(Assms!$F$37=1,LXtables!CK70,IF(Assms!$F$37=2,LXtables!CX70,IF(Assms!$F$37=3,LXtables!DK70,IF(Assms!$F$37=4,LXtables!DX70,IF(Assms!$F$37=5,LXtables!EK70,LXtables!EX70)))))</f>
        <v>0.03</v>
      </c>
      <c r="AR70" s="62">
        <f>IF(Assms!$F$37=1,LXtables!CL70,IF(Assms!$F$37=2,LXtables!CY70,IF(Assms!$F$37=3,LXtables!DL70,IF(Assms!$F$37=4,LXtables!DY70,IF(Assms!$F$37=5,LXtables!EL70,LXtables!EY70)))))</f>
        <v>0.02</v>
      </c>
      <c r="AS70" s="62">
        <f>IF(Assms!$F$37=1,LXtables!CM70,IF(Assms!$F$37=2,LXtables!CZ70,IF(Assms!$F$37=3,LXtables!DM70,IF(Assms!$F$37=4,LXtables!DZ70,IF(Assms!$F$37=5,LXtables!EM70,LXtables!EZ70)))))</f>
        <v>0.02</v>
      </c>
      <c r="AT70" s="62">
        <f>IF(Assms!$F$37=1,LXtables!CN70,IF(Assms!$F$37=2,LXtables!DA70,IF(Assms!$F$37=3,LXtables!DN70,IF(Assms!$F$37=4,LXtables!EA70,IF(Assms!$F$37=5,LXtables!EN70,LXtables!FA70)))))</f>
        <v>0.02</v>
      </c>
      <c r="AU70">
        <v>10</v>
      </c>
      <c r="AV70" s="62">
        <f>IF(Assms!$F$37=1,LXtables!FD70,IF(Assms!$F$37=2,LXtables!FQ70,IF(Assms!$F$37=3,LXtables!GD70,IF(Assms!$F$37=4,LXtables!GQ70,IF(Assms!$F$37=5,LXtables!HD70,LXtables!HQ70)))))</f>
        <v>0.03</v>
      </c>
      <c r="AW70" s="62">
        <f>IF(Assms!$F$37=1,LXtables!FE70,IF(Assms!$F$37=2,LXtables!FR70,IF(Assms!$F$37=3,LXtables!GE70,IF(Assms!$F$37=4,LXtables!GR70,IF(Assms!$F$37=5,LXtables!HE70,LXtables!HR70)))))</f>
        <v>0.03</v>
      </c>
      <c r="AX70" s="62">
        <f>IF(Assms!$F$37=1,LXtables!FF70,IF(Assms!$F$37=2,LXtables!FS70,IF(Assms!$F$37=3,LXtables!GF70,IF(Assms!$F$37=4,LXtables!GS70,IF(Assms!$F$37=5,LXtables!HF70,LXtables!HS70)))))</f>
        <v>0.02</v>
      </c>
      <c r="AY70" s="62">
        <f>IF(Assms!$F$37=1,LXtables!FG70,IF(Assms!$F$37=2,LXtables!FT70,IF(Assms!$F$37=3,LXtables!GG70,IF(Assms!$F$37=4,LXtables!GT70,IF(Assms!$F$37=5,LXtables!HG70,LXtables!HT70)))))</f>
        <v>0.02</v>
      </c>
      <c r="AZ70" s="62">
        <f>IF(Assms!$F$37=1,LXtables!FH70,IF(Assms!$F$37=2,LXtables!FU70,IF(Assms!$F$37=3,LXtables!GH70,IF(Assms!$F$37=4,LXtables!GU70,IF(Assms!$F$37=5,LXtables!HH70,LXtables!HU70)))))</f>
        <v>0.02</v>
      </c>
      <c r="BA70" s="62">
        <f>IF(Assms!$F$37=1,LXtables!FI70,IF(Assms!$F$37=2,LXtables!FV70,IF(Assms!$F$37=3,LXtables!GI70,IF(Assms!$F$37=4,LXtables!GV70,IF(Assms!$F$37=5,LXtables!HI70,LXtables!HV70)))))</f>
        <v>0.02</v>
      </c>
      <c r="BB70" s="62">
        <f>IF(Assms!$F$37=1,LXtables!FJ70,IF(Assms!$F$37=2,LXtables!FW70,IF(Assms!$F$37=3,LXtables!GJ70,IF(Assms!$F$37=4,LXtables!GW70,IF(Assms!$F$37=5,LXtables!HJ70,LXtables!HW70)))))</f>
        <v>0.02</v>
      </c>
      <c r="BC70" s="62">
        <f>IF(Assms!$F$37=1,LXtables!FK70,IF(Assms!$F$37=2,LXtables!FX70,IF(Assms!$F$37=3,LXtables!GK70,IF(Assms!$F$37=4,LXtables!GX70,IF(Assms!$F$37=5,LXtables!HK70,LXtables!HX70)))))</f>
        <v>0.03</v>
      </c>
      <c r="BD70" s="62">
        <f>IF(Assms!$F$37=1,LXtables!FL70,IF(Assms!$F$37=2,LXtables!FY70,IF(Assms!$F$37=3,LXtables!GL70,IF(Assms!$F$37=4,LXtables!GY70,IF(Assms!$F$37=5,LXtables!HL70,LXtables!HY70)))))</f>
        <v>0.03</v>
      </c>
      <c r="BE70" s="62">
        <f>IF(Assms!$F$37=1,LXtables!FM70,IF(Assms!$F$37=2,LXtables!FZ70,IF(Assms!$F$37=3,LXtables!GM70,IF(Assms!$F$37=4,LXtables!GZ70,IF(Assms!$F$37=5,LXtables!HM70,LXtables!HZ70)))))</f>
        <v>0.02</v>
      </c>
      <c r="BF70" s="62">
        <f>IF(Assms!$F$37=1,LXtables!FN70,IF(Assms!$F$37=2,LXtables!GA70,IF(Assms!$F$37=3,LXtables!GN70,IF(Assms!$F$37=4,LXtables!HA70,IF(Assms!$F$37=5,LXtables!HN70,LXtables!IA70)))))</f>
        <v>0.02</v>
      </c>
      <c r="BG70" s="62">
        <f>IF(Assms!$F$37=1,LXtables!FO70,IF(Assms!$F$37=2,LXtables!GB70,IF(Assms!$F$37=3,LXtables!GO70,IF(Assms!$F$37=4,LXtables!HB70,IF(Assms!$F$37=5,LXtables!HO70,LXtables!IB70)))))</f>
        <v>0.03</v>
      </c>
      <c r="BH70">
        <v>10</v>
      </c>
      <c r="BI70" s="62">
        <f>IF(Assms!$F$37=1,LXtables!IE70,IF(Assms!$F$37=2,LXtables!IR70,IF(Assms!$F$37=3,LXtables!JE70,IF(Assms!$F$37=4,LXtables!JR70,IF(Assms!$F$37=5,LXtables!KE70,LXtables!KR70)))))</f>
        <v>0.04</v>
      </c>
      <c r="BJ70" s="62">
        <f>IF(Assms!$F$37=1,LXtables!IF70,IF(Assms!$F$37=2,LXtables!IS70,IF(Assms!$F$37=3,LXtables!JF70,IF(Assms!$F$37=4,LXtables!JS70,IF(Assms!$F$37=5,LXtables!KF70,LXtables!KS70)))))</f>
        <v>0.03</v>
      </c>
      <c r="BK70" s="62">
        <f>IF(Assms!$F$37=1,LXtables!IG70,IF(Assms!$F$37=2,LXtables!IT70,IF(Assms!$F$37=3,LXtables!JG70,IF(Assms!$F$37=4,LXtables!JT70,IF(Assms!$F$37=5,LXtables!KG70,LXtables!KT70)))))</f>
        <v>0.03</v>
      </c>
      <c r="BL70" s="62">
        <f>IF(Assms!$F$37=1,LXtables!IH70,IF(Assms!$F$37=2,LXtables!IU70,IF(Assms!$F$37=3,LXtables!JH70,IF(Assms!$F$37=4,LXtables!JU70,IF(Assms!$F$37=5,LXtables!KH70,LXtables!KU70)))))</f>
        <v>0.02</v>
      </c>
      <c r="BM70" s="62">
        <f>IF(Assms!$F$37=1,LXtables!II70,IF(Assms!$F$37=2,LXtables!IV70,IF(Assms!$F$37=3,LXtables!JI70,IF(Assms!$F$37=4,LXtables!JV70,IF(Assms!$F$37=5,LXtables!KI70,LXtables!KV70)))))</f>
        <v>0.02</v>
      </c>
      <c r="BN70" s="62">
        <f>IF(Assms!$F$37=1,LXtables!IJ70,IF(Assms!$F$37=2,LXtables!IW70,IF(Assms!$F$37=3,LXtables!JJ70,IF(Assms!$F$37=4,LXtables!JW70,IF(Assms!$F$37=5,LXtables!KJ70,LXtables!KW70)))))</f>
        <v>0.02</v>
      </c>
      <c r="BO70" s="62">
        <f>IF(Assms!$F$37=1,LXtables!IK70,IF(Assms!$F$37=2,LXtables!IX70,IF(Assms!$F$37=3,LXtables!JK70,IF(Assms!$F$37=4,LXtables!JX70,IF(Assms!$F$37=5,LXtables!KK70,LXtables!KX70)))))</f>
        <v>0.02</v>
      </c>
      <c r="BP70" s="62">
        <f>IF(Assms!$F$37=1,LXtables!IL70,IF(Assms!$F$37=2,LXtables!IY70,IF(Assms!$F$37=3,LXtables!JL70,IF(Assms!$F$37=4,LXtables!JY70,IF(Assms!$F$37=5,LXtables!KL70,LXtables!KY70)))))</f>
        <v>0.04</v>
      </c>
      <c r="BQ70" s="62">
        <f>IF(Assms!$F$37=1,LXtables!IM70,IF(Assms!$F$37=2,LXtables!IZ70,IF(Assms!$F$37=3,LXtables!JM70,IF(Assms!$F$37=4,LXtables!JZ70,IF(Assms!$F$37=5,LXtables!KM70,LXtables!KZ70)))))</f>
        <v>0.04</v>
      </c>
      <c r="BR70" s="62">
        <f>IF(Assms!$F$37=1,LXtables!IN70,IF(Assms!$F$37=2,LXtables!JA70,IF(Assms!$F$37=3,LXtables!JN70,IF(Assms!$F$37=4,LXtables!KA70,IF(Assms!$F$37=5,LXtables!KN70,LXtables!LA70)))))</f>
        <v>0.03</v>
      </c>
      <c r="BS70" s="62">
        <f>IF(Assms!$F$37=1,LXtables!IO70,IF(Assms!$F$37=2,LXtables!JB70,IF(Assms!$F$37=3,LXtables!JO70,IF(Assms!$F$37=4,LXtables!KB70,IF(Assms!$F$37=5,LXtables!KO70,LXtables!LB70)))))</f>
        <v>0.03</v>
      </c>
      <c r="BT70" s="62">
        <f>IF(Assms!$F$37=1,LXtables!IP70,IF(Assms!$F$37=2,LXtables!JC70,IF(Assms!$F$37=3,LXtables!JP70,IF(Assms!$F$37=4,LXtables!KC70,IF(Assms!$F$37=5,LXtables!KP70,LXtables!LC70)))))</f>
        <v>0.03</v>
      </c>
    </row>
    <row r="71" spans="8:72">
      <c r="H71" s="201">
        <v>11</v>
      </c>
      <c r="I71" s="62">
        <f>IF(Assms!$C$36=1,V71,IF(Assms!$C$36=2,AI71,IF(Assms!$C$36=3,AV71,BI71)))</f>
        <v>0.02</v>
      </c>
      <c r="J71" s="62">
        <f>IF(Assms!$C$36=1,W71,IF(Assms!$C$36=2,AJ71,IF(Assms!$C$36=3,AW71,BJ71)))</f>
        <v>0.02</v>
      </c>
      <c r="K71" s="62">
        <f>IF(Assms!$C$36=1,X71,IF(Assms!$C$36=2,AK71,IF(Assms!$C$36=3,AX71,BK71)))</f>
        <v>0.02</v>
      </c>
      <c r="L71" s="62">
        <f>IF(Assms!$C$36=1,Y71,IF(Assms!$C$36=2,AL71,IF(Assms!$C$36=3,AY71,BL71)))</f>
        <v>0.02</v>
      </c>
      <c r="M71" s="62">
        <f>IF(Assms!$C$36=1,Z71,IF(Assms!$C$36=2,AM71,IF(Assms!$C$36=3,AZ71,BM71)))</f>
        <v>0.02</v>
      </c>
      <c r="N71" s="62">
        <f>IF(Assms!$C$36=1,AA71,IF(Assms!$C$36=2,AN71,IF(Assms!$C$36=3,BA71,BN71)))</f>
        <v>0.02</v>
      </c>
      <c r="O71" s="62">
        <f>IF(Assms!$C$36=1,AB71,IF(Assms!$C$36=2,AO71,IF(Assms!$C$36=3,BB71,BO71)))</f>
        <v>0.02</v>
      </c>
      <c r="P71" s="62">
        <f>IF(Assms!$C$36=1,AC71,IF(Assms!$C$36=2,AP71,IF(Assms!$C$36=3,BC71,BP71)))</f>
        <v>0.02</v>
      </c>
      <c r="Q71" s="62">
        <f>IF(Assms!$C$36=1,AD71,IF(Assms!$C$36=2,AQ71,IF(Assms!$C$36=3,BD71,BQ71)))</f>
        <v>0.02</v>
      </c>
      <c r="R71" s="62">
        <f>IF(Assms!$C$36=1,AE71,IF(Assms!$C$36=2,AR71,IF(Assms!$C$36=3,BE71,BR71)))</f>
        <v>0.02</v>
      </c>
      <c r="S71" s="62">
        <f>IF(Assms!$C$36=1,AF71,IF(Assms!$C$36=2,AS71,IF(Assms!$C$36=3,BF71,BS71)))</f>
        <v>0.02</v>
      </c>
      <c r="T71" s="62">
        <f>IF(Assms!$C$36=1,AG71,IF(Assms!$C$36=2,AT71,IF(Assms!$C$36=3,BG71,BT71)))</f>
        <v>0.02</v>
      </c>
      <c r="U71" s="201">
        <v>11</v>
      </c>
      <c r="V71" s="62">
        <f>IF(Assms!$F$37=1,LXtables!B71,IF(Assms!$F$37=2,LXtables!O71,IF(Assms!$F$37=3,LXtables!AB71,IF(Assms!$F$37=4,LXtables!AO71,IF(Assms!$F$37=5,LXtables!BB71,LXtables!BO71)))))</f>
        <v>0.02</v>
      </c>
      <c r="W71" s="62">
        <f>IF(Assms!$F$37=1,LXtables!C71,IF(Assms!$F$37=2,LXtables!P71,IF(Assms!$F$37=3,LXtables!AC71,IF(Assms!$F$37=4,LXtables!AP71,IF(Assms!$F$37=5,LXtables!BC71,LXtables!BP71)))))</f>
        <v>0.02</v>
      </c>
      <c r="X71" s="62">
        <f>IF(Assms!$F$37=1,LXtables!D71,IF(Assms!$F$37=2,LXtables!Q71,IF(Assms!$F$37=3,LXtables!AD71,IF(Assms!$F$37=4,LXtables!AQ71,IF(Assms!$F$37=5,LXtables!BD71,LXtables!BQ71)))))</f>
        <v>0.02</v>
      </c>
      <c r="Y71" s="62">
        <f>IF(Assms!$F$37=1,LXtables!E71,IF(Assms!$F$37=2,LXtables!R71,IF(Assms!$F$37=3,LXtables!AE71,IF(Assms!$F$37=4,LXtables!AR71,IF(Assms!$F$37=5,LXtables!BE71,LXtables!BR71)))))</f>
        <v>0.02</v>
      </c>
      <c r="Z71" s="62">
        <f>IF(Assms!$F$37=1,LXtables!F71,IF(Assms!$F$37=2,LXtables!S71,IF(Assms!$F$37=3,LXtables!AF71,IF(Assms!$F$37=4,LXtables!AS71,IF(Assms!$F$37=5,LXtables!BF71,LXtables!BS71)))))</f>
        <v>0.02</v>
      </c>
      <c r="AA71" s="62">
        <f>IF(Assms!$F$37=1,LXtables!G71,IF(Assms!$F$37=2,LXtables!T71,IF(Assms!$F$37=3,LXtables!AG71,IF(Assms!$F$37=4,LXtables!AT71,IF(Assms!$F$37=5,LXtables!BG71,LXtables!BT71)))))</f>
        <v>0.02</v>
      </c>
      <c r="AB71" s="62">
        <f>IF(Assms!$F$37=1,LXtables!H71,IF(Assms!$F$37=2,LXtables!U71,IF(Assms!$F$37=3,LXtables!AH71,IF(Assms!$F$37=4,LXtables!AU71,IF(Assms!$F$37=5,LXtables!BH71,LXtables!BU71)))))</f>
        <v>0.02</v>
      </c>
      <c r="AC71" s="62">
        <f>IF(Assms!$F$37=1,LXtables!I71,IF(Assms!$F$37=2,LXtables!V71,IF(Assms!$F$37=3,LXtables!AI71,IF(Assms!$F$37=4,LXtables!AV71,IF(Assms!$F$37=5,LXtables!BI71,LXtables!BV71)))))</f>
        <v>0.02</v>
      </c>
      <c r="AD71" s="62">
        <f>IF(Assms!$F$37=1,LXtables!J71,IF(Assms!$F$37=2,LXtables!W71,IF(Assms!$F$37=3,LXtables!AJ71,IF(Assms!$F$37=4,LXtables!AW71,IF(Assms!$F$37=5,LXtables!BJ71,LXtables!BW71)))))</f>
        <v>0.02</v>
      </c>
      <c r="AE71" s="62">
        <f>IF(Assms!$F$37=1,LXtables!K71,IF(Assms!$F$37=2,LXtables!X71,IF(Assms!$F$37=3,LXtables!AK71,IF(Assms!$F$37=4,LXtables!AX71,IF(Assms!$F$37=5,LXtables!BK71,LXtables!BX71)))))</f>
        <v>0.02</v>
      </c>
      <c r="AF71" s="62">
        <f>IF(Assms!$F$37=1,LXtables!L71,IF(Assms!$F$37=2,LXtables!Y71,IF(Assms!$F$37=3,LXtables!AL71,IF(Assms!$F$37=4,LXtables!AY71,IF(Assms!$F$37=5,LXtables!BL71,LXtables!BY71)))))</f>
        <v>0.02</v>
      </c>
      <c r="AG71" s="62">
        <f>IF(Assms!$F$37=1,LXtables!M71,IF(Assms!$F$37=2,LXtables!Z71,IF(Assms!$F$37=3,LXtables!AM71,IF(Assms!$F$37=4,LXtables!AZ71,IF(Assms!$F$37=5,LXtables!BM71,LXtables!BZ71)))))</f>
        <v>0.02</v>
      </c>
      <c r="AH71">
        <v>11</v>
      </c>
      <c r="AI71" s="62">
        <f>IF(Assms!$F$37=1,LXtables!CC71,IF(Assms!$F$37=2,LXtables!CP71,IF(Assms!$F$37=3,LXtables!DC71,IF(Assms!$F$37=4,LXtables!DP71,IF(Assms!$F$37=5,LXtables!EC71,LXtables!EP71)))))</f>
        <v>0.03</v>
      </c>
      <c r="AJ71" s="62">
        <f>IF(Assms!$F$37=1,LXtables!CD71,IF(Assms!$F$37=2,LXtables!CQ71,IF(Assms!$F$37=3,LXtables!DD71,IF(Assms!$F$37=4,LXtables!DQ71,IF(Assms!$F$37=5,LXtables!ED71,LXtables!EQ71)))))</f>
        <v>0.02</v>
      </c>
      <c r="AK71" s="62">
        <f>IF(Assms!$F$37=1,LXtables!CE71,IF(Assms!$F$37=2,LXtables!CR71,IF(Assms!$F$37=3,LXtables!DE71,IF(Assms!$F$37=4,LXtables!DR71,IF(Assms!$F$37=5,LXtables!EE71,LXtables!ER71)))))</f>
        <v>0.02</v>
      </c>
      <c r="AL71" s="62">
        <f>IF(Assms!$F$37=1,LXtables!CF71,IF(Assms!$F$37=2,LXtables!CS71,IF(Assms!$F$37=3,LXtables!DF71,IF(Assms!$F$37=4,LXtables!DS71,IF(Assms!$F$37=5,LXtables!EF71,LXtables!ES71)))))</f>
        <v>0.02</v>
      </c>
      <c r="AM71" s="62">
        <f>IF(Assms!$F$37=1,LXtables!CG71,IF(Assms!$F$37=2,LXtables!CT71,IF(Assms!$F$37=3,LXtables!DG71,IF(Assms!$F$37=4,LXtables!DT71,IF(Assms!$F$37=5,LXtables!EG71,LXtables!ET71)))))</f>
        <v>0.02</v>
      </c>
      <c r="AN71" s="62">
        <f>IF(Assms!$F$37=1,LXtables!CH71,IF(Assms!$F$37=2,LXtables!CU71,IF(Assms!$F$37=3,LXtables!DH71,IF(Assms!$F$37=4,LXtables!DU71,IF(Assms!$F$37=5,LXtables!EH71,LXtables!EU71)))))</f>
        <v>0.02</v>
      </c>
      <c r="AO71" s="62">
        <f>IF(Assms!$F$37=1,LXtables!CI71,IF(Assms!$F$37=2,LXtables!CV71,IF(Assms!$F$37=3,LXtables!DI71,IF(Assms!$F$37=4,LXtables!DV71,IF(Assms!$F$37=5,LXtables!EI71,LXtables!EV71)))))</f>
        <v>0.02</v>
      </c>
      <c r="AP71" s="62">
        <f>IF(Assms!$F$37=1,LXtables!CJ71,IF(Assms!$F$37=2,LXtables!CW71,IF(Assms!$F$37=3,LXtables!DJ71,IF(Assms!$F$37=4,LXtables!DW71,IF(Assms!$F$37=5,LXtables!EJ71,LXtables!EW71)))))</f>
        <v>0.02</v>
      </c>
      <c r="AQ71" s="62">
        <f>IF(Assms!$F$37=1,LXtables!CK71,IF(Assms!$F$37=2,LXtables!CX71,IF(Assms!$F$37=3,LXtables!DK71,IF(Assms!$F$37=4,LXtables!DX71,IF(Assms!$F$37=5,LXtables!EK71,LXtables!EX71)))))</f>
        <v>0.02</v>
      </c>
      <c r="AR71" s="62">
        <f>IF(Assms!$F$37=1,LXtables!CL71,IF(Assms!$F$37=2,LXtables!CY71,IF(Assms!$F$37=3,LXtables!DL71,IF(Assms!$F$37=4,LXtables!DY71,IF(Assms!$F$37=5,LXtables!EL71,LXtables!EY71)))))</f>
        <v>0.02</v>
      </c>
      <c r="AS71" s="62">
        <f>IF(Assms!$F$37=1,LXtables!CM71,IF(Assms!$F$37=2,LXtables!CZ71,IF(Assms!$F$37=3,LXtables!DM71,IF(Assms!$F$37=4,LXtables!DZ71,IF(Assms!$F$37=5,LXtables!EM71,LXtables!EZ71)))))</f>
        <v>0.02</v>
      </c>
      <c r="AT71" s="62">
        <f>IF(Assms!$F$37=1,LXtables!CN71,IF(Assms!$F$37=2,LXtables!DA71,IF(Assms!$F$37=3,LXtables!DN71,IF(Assms!$F$37=4,LXtables!EA71,IF(Assms!$F$37=5,LXtables!EN71,LXtables!FA71)))))</f>
        <v>0.02</v>
      </c>
      <c r="AU71">
        <v>11</v>
      </c>
      <c r="AV71" s="62">
        <f>IF(Assms!$F$37=1,LXtables!FD71,IF(Assms!$F$37=2,LXtables!FQ71,IF(Assms!$F$37=3,LXtables!GD71,IF(Assms!$F$37=4,LXtables!GQ71,IF(Assms!$F$37=5,LXtables!HD71,LXtables!HQ71)))))</f>
        <v>0.03</v>
      </c>
      <c r="AW71" s="62">
        <f>IF(Assms!$F$37=1,LXtables!FE71,IF(Assms!$F$37=2,LXtables!FR71,IF(Assms!$F$37=3,LXtables!GE71,IF(Assms!$F$37=4,LXtables!GR71,IF(Assms!$F$37=5,LXtables!HE71,LXtables!HR71)))))</f>
        <v>0.03</v>
      </c>
      <c r="AX71" s="62">
        <f>IF(Assms!$F$37=1,LXtables!FF71,IF(Assms!$F$37=2,LXtables!FS71,IF(Assms!$F$37=3,LXtables!GF71,IF(Assms!$F$37=4,LXtables!GS71,IF(Assms!$F$37=5,LXtables!HF71,LXtables!HS71)))))</f>
        <v>0.02</v>
      </c>
      <c r="AY71" s="62">
        <f>IF(Assms!$F$37=1,LXtables!FG71,IF(Assms!$F$37=2,LXtables!FT71,IF(Assms!$F$37=3,LXtables!GG71,IF(Assms!$F$37=4,LXtables!GT71,IF(Assms!$F$37=5,LXtables!HG71,LXtables!HT71)))))</f>
        <v>0.02</v>
      </c>
      <c r="AZ71" s="62">
        <f>IF(Assms!$F$37=1,LXtables!FH71,IF(Assms!$F$37=2,LXtables!FU71,IF(Assms!$F$37=3,LXtables!GH71,IF(Assms!$F$37=4,LXtables!GU71,IF(Assms!$F$37=5,LXtables!HH71,LXtables!HU71)))))</f>
        <v>0.02</v>
      </c>
      <c r="BA71" s="62">
        <f>IF(Assms!$F$37=1,LXtables!FI71,IF(Assms!$F$37=2,LXtables!FV71,IF(Assms!$F$37=3,LXtables!GI71,IF(Assms!$F$37=4,LXtables!GV71,IF(Assms!$F$37=5,LXtables!HI71,LXtables!HV71)))))</f>
        <v>0.02</v>
      </c>
      <c r="BB71" s="62">
        <f>IF(Assms!$F$37=1,LXtables!FJ71,IF(Assms!$F$37=2,LXtables!FW71,IF(Assms!$F$37=3,LXtables!GJ71,IF(Assms!$F$37=4,LXtables!GW71,IF(Assms!$F$37=5,LXtables!HJ71,LXtables!HW71)))))</f>
        <v>0.02</v>
      </c>
      <c r="BC71" s="62">
        <f>IF(Assms!$F$37=1,LXtables!FK71,IF(Assms!$F$37=2,LXtables!FX71,IF(Assms!$F$37=3,LXtables!GK71,IF(Assms!$F$37=4,LXtables!GX71,IF(Assms!$F$37=5,LXtables!HK71,LXtables!HX71)))))</f>
        <v>0.02</v>
      </c>
      <c r="BD71" s="62">
        <f>IF(Assms!$F$37=1,LXtables!FL71,IF(Assms!$F$37=2,LXtables!FY71,IF(Assms!$F$37=3,LXtables!GL71,IF(Assms!$F$37=4,LXtables!GY71,IF(Assms!$F$37=5,LXtables!HL71,LXtables!HY71)))))</f>
        <v>0.02</v>
      </c>
      <c r="BE71" s="62">
        <f>IF(Assms!$F$37=1,LXtables!FM71,IF(Assms!$F$37=2,LXtables!FZ71,IF(Assms!$F$37=3,LXtables!GM71,IF(Assms!$F$37=4,LXtables!GZ71,IF(Assms!$F$37=5,LXtables!HM71,LXtables!HZ71)))))</f>
        <v>0.02</v>
      </c>
      <c r="BF71" s="62">
        <f>IF(Assms!$F$37=1,LXtables!FN71,IF(Assms!$F$37=2,LXtables!GA71,IF(Assms!$F$37=3,LXtables!GN71,IF(Assms!$F$37=4,LXtables!HA71,IF(Assms!$F$37=5,LXtables!HN71,LXtables!IA71)))))</f>
        <v>0.02</v>
      </c>
      <c r="BG71" s="62">
        <f>IF(Assms!$F$37=1,LXtables!FO71,IF(Assms!$F$37=2,LXtables!GB71,IF(Assms!$F$37=3,LXtables!GO71,IF(Assms!$F$37=4,LXtables!HB71,IF(Assms!$F$37=5,LXtables!HO71,LXtables!IB71)))))</f>
        <v>0.03</v>
      </c>
      <c r="BH71">
        <v>11</v>
      </c>
      <c r="BI71" s="62">
        <f>IF(Assms!$F$37=1,LXtables!IE71,IF(Assms!$F$37=2,LXtables!IR71,IF(Assms!$F$37=3,LXtables!JE71,IF(Assms!$F$37=4,LXtables!JR71,IF(Assms!$F$37=5,LXtables!KE71,LXtables!KR71)))))</f>
        <v>0.04</v>
      </c>
      <c r="BJ71" s="62">
        <f>IF(Assms!$F$37=1,LXtables!IF71,IF(Assms!$F$37=2,LXtables!IS71,IF(Assms!$F$37=3,LXtables!JF71,IF(Assms!$F$37=4,LXtables!JS71,IF(Assms!$F$37=5,LXtables!KF71,LXtables!KS71)))))</f>
        <v>0.03</v>
      </c>
      <c r="BK71" s="62">
        <f>IF(Assms!$F$37=1,LXtables!IG71,IF(Assms!$F$37=2,LXtables!IT71,IF(Assms!$F$37=3,LXtables!JG71,IF(Assms!$F$37=4,LXtables!JT71,IF(Assms!$F$37=5,LXtables!KG71,LXtables!KT71)))))</f>
        <v>0.03</v>
      </c>
      <c r="BL71" s="62">
        <f>IF(Assms!$F$37=1,LXtables!IH71,IF(Assms!$F$37=2,LXtables!IU71,IF(Assms!$F$37=3,LXtables!JH71,IF(Assms!$F$37=4,LXtables!JU71,IF(Assms!$F$37=5,LXtables!KH71,LXtables!KU71)))))</f>
        <v>0.02</v>
      </c>
      <c r="BM71" s="62">
        <f>IF(Assms!$F$37=1,LXtables!II71,IF(Assms!$F$37=2,LXtables!IV71,IF(Assms!$F$37=3,LXtables!JI71,IF(Assms!$F$37=4,LXtables!JV71,IF(Assms!$F$37=5,LXtables!KI71,LXtables!KV71)))))</f>
        <v>0.02</v>
      </c>
      <c r="BN71" s="62">
        <f>IF(Assms!$F$37=1,LXtables!IJ71,IF(Assms!$F$37=2,LXtables!IW71,IF(Assms!$F$37=3,LXtables!JJ71,IF(Assms!$F$37=4,LXtables!JW71,IF(Assms!$F$37=5,LXtables!KJ71,LXtables!KW71)))))</f>
        <v>0.02</v>
      </c>
      <c r="BO71" s="62">
        <f>IF(Assms!$F$37=1,LXtables!IK71,IF(Assms!$F$37=2,LXtables!IX71,IF(Assms!$F$37=3,LXtables!JK71,IF(Assms!$F$37=4,LXtables!JX71,IF(Assms!$F$37=5,LXtables!KK71,LXtables!KX71)))))</f>
        <v>0.02</v>
      </c>
      <c r="BP71" s="62">
        <f>IF(Assms!$F$37=1,LXtables!IL71,IF(Assms!$F$37=2,LXtables!IY71,IF(Assms!$F$37=3,LXtables!JL71,IF(Assms!$F$37=4,LXtables!JY71,IF(Assms!$F$37=5,LXtables!KL71,LXtables!KY71)))))</f>
        <v>0.02</v>
      </c>
      <c r="BQ71" s="62">
        <f>IF(Assms!$F$37=1,LXtables!IM71,IF(Assms!$F$37=2,LXtables!IZ71,IF(Assms!$F$37=3,LXtables!JM71,IF(Assms!$F$37=4,LXtables!JZ71,IF(Assms!$F$37=5,LXtables!KM71,LXtables!KZ71)))))</f>
        <v>0.02</v>
      </c>
      <c r="BR71" s="62">
        <f>IF(Assms!$F$37=1,LXtables!IN71,IF(Assms!$F$37=2,LXtables!JA71,IF(Assms!$F$37=3,LXtables!JN71,IF(Assms!$F$37=4,LXtables!KA71,IF(Assms!$F$37=5,LXtables!KN71,LXtables!LA71)))))</f>
        <v>0.03</v>
      </c>
      <c r="BS71" s="62">
        <f>IF(Assms!$F$37=1,LXtables!IO71,IF(Assms!$F$37=2,LXtables!JB71,IF(Assms!$F$37=3,LXtables!JO71,IF(Assms!$F$37=4,LXtables!KB71,IF(Assms!$F$37=5,LXtables!KO71,LXtables!LB71)))))</f>
        <v>0.03</v>
      </c>
      <c r="BT71" s="62">
        <f>IF(Assms!$F$37=1,LXtables!IP71,IF(Assms!$F$37=2,LXtables!JC71,IF(Assms!$F$37=3,LXtables!JP71,IF(Assms!$F$37=4,LXtables!KC71,IF(Assms!$F$37=5,LXtables!KP71,LXtables!LC71)))))</f>
        <v>0.03</v>
      </c>
    </row>
    <row r="72" spans="8:72">
      <c r="H72" s="201">
        <v>12</v>
      </c>
      <c r="I72" s="62">
        <f>IF(Assms!$C$36=1,V72,IF(Assms!$C$36=2,AI72,IF(Assms!$C$36=3,AV72,BI72)))</f>
        <v>0.02</v>
      </c>
      <c r="J72" s="62">
        <f>IF(Assms!$C$36=1,W72,IF(Assms!$C$36=2,AJ72,IF(Assms!$C$36=3,AW72,BJ72)))</f>
        <v>0.02</v>
      </c>
      <c r="K72" s="62">
        <f>IF(Assms!$C$36=1,X72,IF(Assms!$C$36=2,AK72,IF(Assms!$C$36=3,AX72,BK72)))</f>
        <v>0.02</v>
      </c>
      <c r="L72" s="62">
        <f>IF(Assms!$C$36=1,Y72,IF(Assms!$C$36=2,AL72,IF(Assms!$C$36=3,AY72,BL72)))</f>
        <v>0.02</v>
      </c>
      <c r="M72" s="62">
        <f>IF(Assms!$C$36=1,Z72,IF(Assms!$C$36=2,AM72,IF(Assms!$C$36=3,AZ72,BM72)))</f>
        <v>0.02</v>
      </c>
      <c r="N72" s="62">
        <f>IF(Assms!$C$36=1,AA72,IF(Assms!$C$36=2,AN72,IF(Assms!$C$36=3,BA72,BN72)))</f>
        <v>0.02</v>
      </c>
      <c r="O72" s="62">
        <f>IF(Assms!$C$36=1,AB72,IF(Assms!$C$36=2,AO72,IF(Assms!$C$36=3,BB72,BO72)))</f>
        <v>0.02</v>
      </c>
      <c r="P72" s="62">
        <f>IF(Assms!$C$36=1,AC72,IF(Assms!$C$36=2,AP72,IF(Assms!$C$36=3,BC72,BP72)))</f>
        <v>0.02</v>
      </c>
      <c r="Q72" s="62">
        <f>IF(Assms!$C$36=1,AD72,IF(Assms!$C$36=2,AQ72,IF(Assms!$C$36=3,BD72,BQ72)))</f>
        <v>0.02</v>
      </c>
      <c r="R72" s="62">
        <f>IF(Assms!$C$36=1,AE72,IF(Assms!$C$36=2,AR72,IF(Assms!$C$36=3,BE72,BR72)))</f>
        <v>0.02</v>
      </c>
      <c r="S72" s="62">
        <f>IF(Assms!$C$36=1,AF72,IF(Assms!$C$36=2,AS72,IF(Assms!$C$36=3,BF72,BS72)))</f>
        <v>0.02</v>
      </c>
      <c r="T72" s="62">
        <f>IF(Assms!$C$36=1,AG72,IF(Assms!$C$36=2,AT72,IF(Assms!$C$36=3,BG72,BT72)))</f>
        <v>0.02</v>
      </c>
      <c r="U72" s="201">
        <v>12</v>
      </c>
      <c r="V72" s="62">
        <f>IF(Assms!$F$37=1,LXtables!B72,IF(Assms!$F$37=2,LXtables!O72,IF(Assms!$F$37=3,LXtables!AB72,IF(Assms!$F$37=4,LXtables!AO72,IF(Assms!$F$37=5,LXtables!BB72,LXtables!BO72)))))</f>
        <v>0.02</v>
      </c>
      <c r="W72" s="62">
        <f>IF(Assms!$F$37=1,LXtables!C72,IF(Assms!$F$37=2,LXtables!P72,IF(Assms!$F$37=3,LXtables!AC72,IF(Assms!$F$37=4,LXtables!AP72,IF(Assms!$F$37=5,LXtables!BC72,LXtables!BP72)))))</f>
        <v>0.02</v>
      </c>
      <c r="X72" s="62">
        <f>IF(Assms!$F$37=1,LXtables!D72,IF(Assms!$F$37=2,LXtables!Q72,IF(Assms!$F$37=3,LXtables!AD72,IF(Assms!$F$37=4,LXtables!AQ72,IF(Assms!$F$37=5,LXtables!BD72,LXtables!BQ72)))))</f>
        <v>0.02</v>
      </c>
      <c r="Y72" s="62">
        <f>IF(Assms!$F$37=1,LXtables!E72,IF(Assms!$F$37=2,LXtables!R72,IF(Assms!$F$37=3,LXtables!AE72,IF(Assms!$F$37=4,LXtables!AR72,IF(Assms!$F$37=5,LXtables!BE72,LXtables!BR72)))))</f>
        <v>0.02</v>
      </c>
      <c r="Z72" s="62">
        <f>IF(Assms!$F$37=1,LXtables!F72,IF(Assms!$F$37=2,LXtables!S72,IF(Assms!$F$37=3,LXtables!AF72,IF(Assms!$F$37=4,LXtables!AS72,IF(Assms!$F$37=5,LXtables!BF72,LXtables!BS72)))))</f>
        <v>0.02</v>
      </c>
      <c r="AA72" s="62">
        <f>IF(Assms!$F$37=1,LXtables!G72,IF(Assms!$F$37=2,LXtables!T72,IF(Assms!$F$37=3,LXtables!AG72,IF(Assms!$F$37=4,LXtables!AT72,IF(Assms!$F$37=5,LXtables!BG72,LXtables!BT72)))))</f>
        <v>0.02</v>
      </c>
      <c r="AB72" s="62">
        <f>IF(Assms!$F$37=1,LXtables!H72,IF(Assms!$F$37=2,LXtables!U72,IF(Assms!$F$37=3,LXtables!AH72,IF(Assms!$F$37=4,LXtables!AU72,IF(Assms!$F$37=5,LXtables!BH72,LXtables!BU72)))))</f>
        <v>0.02</v>
      </c>
      <c r="AC72" s="62">
        <f>IF(Assms!$F$37=1,LXtables!I72,IF(Assms!$F$37=2,LXtables!V72,IF(Assms!$F$37=3,LXtables!AI72,IF(Assms!$F$37=4,LXtables!AV72,IF(Assms!$F$37=5,LXtables!BI72,LXtables!BV72)))))</f>
        <v>0.02</v>
      </c>
      <c r="AD72" s="62">
        <f>IF(Assms!$F$37=1,LXtables!J72,IF(Assms!$F$37=2,LXtables!W72,IF(Assms!$F$37=3,LXtables!AJ72,IF(Assms!$F$37=4,LXtables!AW72,IF(Assms!$F$37=5,LXtables!BJ72,LXtables!BW72)))))</f>
        <v>0.02</v>
      </c>
      <c r="AE72" s="62">
        <f>IF(Assms!$F$37=1,LXtables!K72,IF(Assms!$F$37=2,LXtables!X72,IF(Assms!$F$37=3,LXtables!AK72,IF(Assms!$F$37=4,LXtables!AX72,IF(Assms!$F$37=5,LXtables!BK72,LXtables!BX72)))))</f>
        <v>0.02</v>
      </c>
      <c r="AF72" s="62">
        <f>IF(Assms!$F$37=1,LXtables!L72,IF(Assms!$F$37=2,LXtables!Y72,IF(Assms!$F$37=3,LXtables!AL72,IF(Assms!$F$37=4,LXtables!AY72,IF(Assms!$F$37=5,LXtables!BL72,LXtables!BY72)))))</f>
        <v>0.02</v>
      </c>
      <c r="AG72" s="62">
        <f>IF(Assms!$F$37=1,LXtables!M72,IF(Assms!$F$37=2,LXtables!Z72,IF(Assms!$F$37=3,LXtables!AM72,IF(Assms!$F$37=4,LXtables!AZ72,IF(Assms!$F$37=5,LXtables!BM72,LXtables!BZ72)))))</f>
        <v>0.02</v>
      </c>
      <c r="AH72">
        <v>12</v>
      </c>
      <c r="AI72" s="62">
        <f>IF(Assms!$F$37=1,LXtables!CC72,IF(Assms!$F$37=2,LXtables!CP72,IF(Assms!$F$37=3,LXtables!DC72,IF(Assms!$F$37=4,LXtables!DP72,IF(Assms!$F$37=5,LXtables!EC72,LXtables!EP72)))))</f>
        <v>0.03</v>
      </c>
      <c r="AJ72" s="62">
        <f>IF(Assms!$F$37=1,LXtables!CD72,IF(Assms!$F$37=2,LXtables!CQ72,IF(Assms!$F$37=3,LXtables!DD72,IF(Assms!$F$37=4,LXtables!DQ72,IF(Assms!$F$37=5,LXtables!ED72,LXtables!EQ72)))))</f>
        <v>0.02</v>
      </c>
      <c r="AK72" s="62">
        <f>IF(Assms!$F$37=1,LXtables!CE72,IF(Assms!$F$37=2,LXtables!CR72,IF(Assms!$F$37=3,LXtables!DE72,IF(Assms!$F$37=4,LXtables!DR72,IF(Assms!$F$37=5,LXtables!EE72,LXtables!ER72)))))</f>
        <v>0.02</v>
      </c>
      <c r="AL72" s="62">
        <f>IF(Assms!$F$37=1,LXtables!CF72,IF(Assms!$F$37=2,LXtables!CS72,IF(Assms!$F$37=3,LXtables!DF72,IF(Assms!$F$37=4,LXtables!DS72,IF(Assms!$F$37=5,LXtables!EF72,LXtables!ES72)))))</f>
        <v>0.02</v>
      </c>
      <c r="AM72" s="62">
        <f>IF(Assms!$F$37=1,LXtables!CG72,IF(Assms!$F$37=2,LXtables!CT72,IF(Assms!$F$37=3,LXtables!DG72,IF(Assms!$F$37=4,LXtables!DT72,IF(Assms!$F$37=5,LXtables!EG72,LXtables!ET72)))))</f>
        <v>0.02</v>
      </c>
      <c r="AN72" s="62">
        <f>IF(Assms!$F$37=1,LXtables!CH72,IF(Assms!$F$37=2,LXtables!CU72,IF(Assms!$F$37=3,LXtables!DH72,IF(Assms!$F$37=4,LXtables!DU72,IF(Assms!$F$37=5,LXtables!EH72,LXtables!EU72)))))</f>
        <v>0.02</v>
      </c>
      <c r="AO72" s="62">
        <f>IF(Assms!$F$37=1,LXtables!CI72,IF(Assms!$F$37=2,LXtables!CV72,IF(Assms!$F$37=3,LXtables!DI72,IF(Assms!$F$37=4,LXtables!DV72,IF(Assms!$F$37=5,LXtables!EI72,LXtables!EV72)))))</f>
        <v>0.02</v>
      </c>
      <c r="AP72" s="62">
        <f>IF(Assms!$F$37=1,LXtables!CJ72,IF(Assms!$F$37=2,LXtables!CW72,IF(Assms!$F$37=3,LXtables!DJ72,IF(Assms!$F$37=4,LXtables!DW72,IF(Assms!$F$37=5,LXtables!EJ72,LXtables!EW72)))))</f>
        <v>0.02</v>
      </c>
      <c r="AQ72" s="62">
        <f>IF(Assms!$F$37=1,LXtables!CK72,IF(Assms!$F$37=2,LXtables!CX72,IF(Assms!$F$37=3,LXtables!DK72,IF(Assms!$F$37=4,LXtables!DX72,IF(Assms!$F$37=5,LXtables!EK72,LXtables!EX72)))))</f>
        <v>0.02</v>
      </c>
      <c r="AR72" s="62">
        <f>IF(Assms!$F$37=1,LXtables!CL72,IF(Assms!$F$37=2,LXtables!CY72,IF(Assms!$F$37=3,LXtables!DL72,IF(Assms!$F$37=4,LXtables!DY72,IF(Assms!$F$37=5,LXtables!EL72,LXtables!EY72)))))</f>
        <v>0.02</v>
      </c>
      <c r="AS72" s="62">
        <f>IF(Assms!$F$37=1,LXtables!CM72,IF(Assms!$F$37=2,LXtables!CZ72,IF(Assms!$F$37=3,LXtables!DM72,IF(Assms!$F$37=4,LXtables!DZ72,IF(Assms!$F$37=5,LXtables!EM72,LXtables!EZ72)))))</f>
        <v>0.02</v>
      </c>
      <c r="AT72" s="62">
        <f>IF(Assms!$F$37=1,LXtables!CN72,IF(Assms!$F$37=2,LXtables!DA72,IF(Assms!$F$37=3,LXtables!DN72,IF(Assms!$F$37=4,LXtables!EA72,IF(Assms!$F$37=5,LXtables!EN72,LXtables!FA72)))))</f>
        <v>0.02</v>
      </c>
      <c r="AU72">
        <v>12</v>
      </c>
      <c r="AV72" s="62">
        <f>IF(Assms!$F$37=1,LXtables!FD72,IF(Assms!$F$37=2,LXtables!FQ72,IF(Assms!$F$37=3,LXtables!GD72,IF(Assms!$F$37=4,LXtables!GQ72,IF(Assms!$F$37=5,LXtables!HD72,LXtables!HQ72)))))</f>
        <v>0.03</v>
      </c>
      <c r="AW72" s="62">
        <f>IF(Assms!$F$37=1,LXtables!FE72,IF(Assms!$F$37=2,LXtables!FR72,IF(Assms!$F$37=3,LXtables!GE72,IF(Assms!$F$37=4,LXtables!GR72,IF(Assms!$F$37=5,LXtables!HE72,LXtables!HR72)))))</f>
        <v>0.03</v>
      </c>
      <c r="AX72" s="62">
        <f>IF(Assms!$F$37=1,LXtables!FF72,IF(Assms!$F$37=2,LXtables!FS72,IF(Assms!$F$37=3,LXtables!GF72,IF(Assms!$F$37=4,LXtables!GS72,IF(Assms!$F$37=5,LXtables!HF72,LXtables!HS72)))))</f>
        <v>0.02</v>
      </c>
      <c r="AY72" s="62">
        <f>IF(Assms!$F$37=1,LXtables!FG72,IF(Assms!$F$37=2,LXtables!FT72,IF(Assms!$F$37=3,LXtables!GG72,IF(Assms!$F$37=4,LXtables!GT72,IF(Assms!$F$37=5,LXtables!HG72,LXtables!HT72)))))</f>
        <v>0.02</v>
      </c>
      <c r="AZ72" s="62">
        <f>IF(Assms!$F$37=1,LXtables!FH72,IF(Assms!$F$37=2,LXtables!FU72,IF(Assms!$F$37=3,LXtables!GH72,IF(Assms!$F$37=4,LXtables!GU72,IF(Assms!$F$37=5,LXtables!HH72,LXtables!HU72)))))</f>
        <v>0.02</v>
      </c>
      <c r="BA72" s="62">
        <f>IF(Assms!$F$37=1,LXtables!FI72,IF(Assms!$F$37=2,LXtables!FV72,IF(Assms!$F$37=3,LXtables!GI72,IF(Assms!$F$37=4,LXtables!GV72,IF(Assms!$F$37=5,LXtables!HI72,LXtables!HV72)))))</f>
        <v>0.02</v>
      </c>
      <c r="BB72" s="62">
        <f>IF(Assms!$F$37=1,LXtables!FJ72,IF(Assms!$F$37=2,LXtables!FW72,IF(Assms!$F$37=3,LXtables!GJ72,IF(Assms!$F$37=4,LXtables!GW72,IF(Assms!$F$37=5,LXtables!HJ72,LXtables!HW72)))))</f>
        <v>0.02</v>
      </c>
      <c r="BC72" s="62">
        <f>IF(Assms!$F$37=1,LXtables!FK72,IF(Assms!$F$37=2,LXtables!FX72,IF(Assms!$F$37=3,LXtables!GK72,IF(Assms!$F$37=4,LXtables!GX72,IF(Assms!$F$37=5,LXtables!HK72,LXtables!HX72)))))</f>
        <v>0.02</v>
      </c>
      <c r="BD72" s="62">
        <f>IF(Assms!$F$37=1,LXtables!FL72,IF(Assms!$F$37=2,LXtables!FY72,IF(Assms!$F$37=3,LXtables!GL72,IF(Assms!$F$37=4,LXtables!GY72,IF(Assms!$F$37=5,LXtables!HL72,LXtables!HY72)))))</f>
        <v>0.02</v>
      </c>
      <c r="BE72" s="62">
        <f>IF(Assms!$F$37=1,LXtables!FM72,IF(Assms!$F$37=2,LXtables!FZ72,IF(Assms!$F$37=3,LXtables!GM72,IF(Assms!$F$37=4,LXtables!GZ72,IF(Assms!$F$37=5,LXtables!HM72,LXtables!HZ72)))))</f>
        <v>0.02</v>
      </c>
      <c r="BF72" s="62">
        <f>IF(Assms!$F$37=1,LXtables!FN72,IF(Assms!$F$37=2,LXtables!GA72,IF(Assms!$F$37=3,LXtables!GN72,IF(Assms!$F$37=4,LXtables!HA72,IF(Assms!$F$37=5,LXtables!HN72,LXtables!IA72)))))</f>
        <v>0.02</v>
      </c>
      <c r="BG72" s="62">
        <f>IF(Assms!$F$37=1,LXtables!FO72,IF(Assms!$F$37=2,LXtables!GB72,IF(Assms!$F$37=3,LXtables!GO72,IF(Assms!$F$37=4,LXtables!HB72,IF(Assms!$F$37=5,LXtables!HO72,LXtables!IB72)))))</f>
        <v>0.03</v>
      </c>
      <c r="BH72">
        <v>12</v>
      </c>
      <c r="BI72" s="62">
        <f>IF(Assms!$F$37=1,LXtables!IE72,IF(Assms!$F$37=2,LXtables!IR72,IF(Assms!$F$37=3,LXtables!JE72,IF(Assms!$F$37=4,LXtables!JR72,IF(Assms!$F$37=5,LXtables!KE72,LXtables!KR72)))))</f>
        <v>0.04</v>
      </c>
      <c r="BJ72" s="62">
        <f>IF(Assms!$F$37=1,LXtables!IF72,IF(Assms!$F$37=2,LXtables!IS72,IF(Assms!$F$37=3,LXtables!JF72,IF(Assms!$F$37=4,LXtables!JS72,IF(Assms!$F$37=5,LXtables!KF72,LXtables!KS72)))))</f>
        <v>0.03</v>
      </c>
      <c r="BK72" s="62">
        <f>IF(Assms!$F$37=1,LXtables!IG72,IF(Assms!$F$37=2,LXtables!IT72,IF(Assms!$F$37=3,LXtables!JG72,IF(Assms!$F$37=4,LXtables!JT72,IF(Assms!$F$37=5,LXtables!KG72,LXtables!KT72)))))</f>
        <v>0.03</v>
      </c>
      <c r="BL72" s="62">
        <f>IF(Assms!$F$37=1,LXtables!IH72,IF(Assms!$F$37=2,LXtables!IU72,IF(Assms!$F$37=3,LXtables!JH72,IF(Assms!$F$37=4,LXtables!JU72,IF(Assms!$F$37=5,LXtables!KH72,LXtables!KU72)))))</f>
        <v>0.02</v>
      </c>
      <c r="BM72" s="62">
        <f>IF(Assms!$F$37=1,LXtables!II72,IF(Assms!$F$37=2,LXtables!IV72,IF(Assms!$F$37=3,LXtables!JI72,IF(Assms!$F$37=4,LXtables!JV72,IF(Assms!$F$37=5,LXtables!KI72,LXtables!KV72)))))</f>
        <v>0.02</v>
      </c>
      <c r="BN72" s="62">
        <f>IF(Assms!$F$37=1,LXtables!IJ72,IF(Assms!$F$37=2,LXtables!IW72,IF(Assms!$F$37=3,LXtables!JJ72,IF(Assms!$F$37=4,LXtables!JW72,IF(Assms!$F$37=5,LXtables!KJ72,LXtables!KW72)))))</f>
        <v>0.02</v>
      </c>
      <c r="BO72" s="62">
        <f>IF(Assms!$F$37=1,LXtables!IK72,IF(Assms!$F$37=2,LXtables!IX72,IF(Assms!$F$37=3,LXtables!JK72,IF(Assms!$F$37=4,LXtables!JX72,IF(Assms!$F$37=5,LXtables!KK72,LXtables!KX72)))))</f>
        <v>0.02</v>
      </c>
      <c r="BP72" s="62">
        <f>IF(Assms!$F$37=1,LXtables!IL72,IF(Assms!$F$37=2,LXtables!IY72,IF(Assms!$F$37=3,LXtables!JL72,IF(Assms!$F$37=4,LXtables!JY72,IF(Assms!$F$37=5,LXtables!KL72,LXtables!KY72)))))</f>
        <v>0.03</v>
      </c>
      <c r="BQ72" s="62">
        <f>IF(Assms!$F$37=1,LXtables!IM72,IF(Assms!$F$37=2,LXtables!IZ72,IF(Assms!$F$37=3,LXtables!JM72,IF(Assms!$F$37=4,LXtables!JZ72,IF(Assms!$F$37=5,LXtables!KM72,LXtables!KZ72)))))</f>
        <v>0.03</v>
      </c>
      <c r="BR72" s="62">
        <f>IF(Assms!$F$37=1,LXtables!IN72,IF(Assms!$F$37=2,LXtables!JA72,IF(Assms!$F$37=3,LXtables!JN72,IF(Assms!$F$37=4,LXtables!KA72,IF(Assms!$F$37=5,LXtables!KN72,LXtables!LA72)))))</f>
        <v>0.03</v>
      </c>
      <c r="BS72" s="62">
        <f>IF(Assms!$F$37=1,LXtables!IO72,IF(Assms!$F$37=2,LXtables!JB72,IF(Assms!$F$37=3,LXtables!JO72,IF(Assms!$F$37=4,LXtables!KB72,IF(Assms!$F$37=5,LXtables!KO72,LXtables!LB72)))))</f>
        <v>0.03</v>
      </c>
      <c r="BT72" s="62">
        <f>IF(Assms!$F$37=1,LXtables!IP72,IF(Assms!$F$37=2,LXtables!JC72,IF(Assms!$F$37=3,LXtables!JP72,IF(Assms!$F$37=4,LXtables!KC72,IF(Assms!$F$37=5,LXtables!KP72,LXtables!LC72)))))</f>
        <v>0.03</v>
      </c>
    </row>
    <row r="73" spans="8:72">
      <c r="H73" s="201">
        <v>13</v>
      </c>
      <c r="I73" s="62">
        <f>IF(Assms!$C$36=1,V73,IF(Assms!$C$36=2,AI73,IF(Assms!$C$36=3,AV73,BI73)))</f>
        <v>0.02</v>
      </c>
      <c r="J73" s="62">
        <f>IF(Assms!$C$36=1,W73,IF(Assms!$C$36=2,AJ73,IF(Assms!$C$36=3,AW73,BJ73)))</f>
        <v>0.02</v>
      </c>
      <c r="K73" s="62">
        <f>IF(Assms!$C$36=1,X73,IF(Assms!$C$36=2,AK73,IF(Assms!$C$36=3,AX73,BK73)))</f>
        <v>0.02</v>
      </c>
      <c r="L73" s="62">
        <f>IF(Assms!$C$36=1,Y73,IF(Assms!$C$36=2,AL73,IF(Assms!$C$36=3,AY73,BL73)))</f>
        <v>0.01</v>
      </c>
      <c r="M73" s="62">
        <f>IF(Assms!$C$36=1,Z73,IF(Assms!$C$36=2,AM73,IF(Assms!$C$36=3,AZ73,BM73)))</f>
        <v>0.01</v>
      </c>
      <c r="N73" s="62">
        <f>IF(Assms!$C$36=1,AA73,IF(Assms!$C$36=2,AN73,IF(Assms!$C$36=3,BA73,BN73)))</f>
        <v>0.01</v>
      </c>
      <c r="O73" s="62">
        <f>IF(Assms!$C$36=1,AB73,IF(Assms!$C$36=2,AO73,IF(Assms!$C$36=3,BB73,BO73)))</f>
        <v>0.02</v>
      </c>
      <c r="P73" s="62">
        <f>IF(Assms!$C$36=1,AC73,IF(Assms!$C$36=2,AP73,IF(Assms!$C$36=3,BC73,BP73)))</f>
        <v>0.02</v>
      </c>
      <c r="Q73" s="62">
        <f>IF(Assms!$C$36=1,AD73,IF(Assms!$C$36=2,AQ73,IF(Assms!$C$36=3,BD73,BQ73)))</f>
        <v>0.02</v>
      </c>
      <c r="R73" s="62">
        <f>IF(Assms!$C$36=1,AE73,IF(Assms!$C$36=2,AR73,IF(Assms!$C$36=3,BE73,BR73)))</f>
        <v>0.02</v>
      </c>
      <c r="S73" s="62">
        <f>IF(Assms!$C$36=1,AF73,IF(Assms!$C$36=2,AS73,IF(Assms!$C$36=3,BF73,BS73)))</f>
        <v>0.02</v>
      </c>
      <c r="T73" s="62">
        <f>IF(Assms!$C$36=1,AG73,IF(Assms!$C$36=2,AT73,IF(Assms!$C$36=3,BG73,BT73)))</f>
        <v>0.02</v>
      </c>
      <c r="U73" s="201">
        <v>13</v>
      </c>
      <c r="V73" s="62">
        <f>IF(Assms!$F$37=1,LXtables!B73,IF(Assms!$F$37=2,LXtables!O73,IF(Assms!$F$37=3,LXtables!AB73,IF(Assms!$F$37=4,LXtables!AO73,IF(Assms!$F$37=5,LXtables!BB73,LXtables!BO73)))))</f>
        <v>0.02</v>
      </c>
      <c r="W73" s="62">
        <f>IF(Assms!$F$37=1,LXtables!C73,IF(Assms!$F$37=2,LXtables!P73,IF(Assms!$F$37=3,LXtables!AC73,IF(Assms!$F$37=4,LXtables!AP73,IF(Assms!$F$37=5,LXtables!BC73,LXtables!BP73)))))</f>
        <v>0.02</v>
      </c>
      <c r="X73" s="62">
        <f>IF(Assms!$F$37=1,LXtables!D73,IF(Assms!$F$37=2,LXtables!Q73,IF(Assms!$F$37=3,LXtables!AD73,IF(Assms!$F$37=4,LXtables!AQ73,IF(Assms!$F$37=5,LXtables!BD73,LXtables!BQ73)))))</f>
        <v>0.02</v>
      </c>
      <c r="Y73" s="62">
        <f>IF(Assms!$F$37=1,LXtables!E73,IF(Assms!$F$37=2,LXtables!R73,IF(Assms!$F$37=3,LXtables!AE73,IF(Assms!$F$37=4,LXtables!AR73,IF(Assms!$F$37=5,LXtables!BE73,LXtables!BR73)))))</f>
        <v>0.01</v>
      </c>
      <c r="Z73" s="62">
        <f>IF(Assms!$F$37=1,LXtables!F73,IF(Assms!$F$37=2,LXtables!S73,IF(Assms!$F$37=3,LXtables!AF73,IF(Assms!$F$37=4,LXtables!AS73,IF(Assms!$F$37=5,LXtables!BF73,LXtables!BS73)))))</f>
        <v>0.01</v>
      </c>
      <c r="AA73" s="62">
        <f>IF(Assms!$F$37=1,LXtables!G73,IF(Assms!$F$37=2,LXtables!T73,IF(Assms!$F$37=3,LXtables!AG73,IF(Assms!$F$37=4,LXtables!AT73,IF(Assms!$F$37=5,LXtables!BG73,LXtables!BT73)))))</f>
        <v>0.01</v>
      </c>
      <c r="AB73" s="62">
        <f>IF(Assms!$F$37=1,LXtables!H73,IF(Assms!$F$37=2,LXtables!U73,IF(Assms!$F$37=3,LXtables!AH73,IF(Assms!$F$37=4,LXtables!AU73,IF(Assms!$F$37=5,LXtables!BH73,LXtables!BU73)))))</f>
        <v>0.02</v>
      </c>
      <c r="AC73" s="62">
        <f>IF(Assms!$F$37=1,LXtables!I73,IF(Assms!$F$37=2,LXtables!V73,IF(Assms!$F$37=3,LXtables!AI73,IF(Assms!$F$37=4,LXtables!AV73,IF(Assms!$F$37=5,LXtables!BI73,LXtables!BV73)))))</f>
        <v>0.02</v>
      </c>
      <c r="AD73" s="62">
        <f>IF(Assms!$F$37=1,LXtables!J73,IF(Assms!$F$37=2,LXtables!W73,IF(Assms!$F$37=3,LXtables!AJ73,IF(Assms!$F$37=4,LXtables!AW73,IF(Assms!$F$37=5,LXtables!BJ73,LXtables!BW73)))))</f>
        <v>0.02</v>
      </c>
      <c r="AE73" s="62">
        <f>IF(Assms!$F$37=1,LXtables!K73,IF(Assms!$F$37=2,LXtables!X73,IF(Assms!$F$37=3,LXtables!AK73,IF(Assms!$F$37=4,LXtables!AX73,IF(Assms!$F$37=5,LXtables!BK73,LXtables!BX73)))))</f>
        <v>0.02</v>
      </c>
      <c r="AF73" s="62">
        <f>IF(Assms!$F$37=1,LXtables!L73,IF(Assms!$F$37=2,LXtables!Y73,IF(Assms!$F$37=3,LXtables!AL73,IF(Assms!$F$37=4,LXtables!AY73,IF(Assms!$F$37=5,LXtables!BL73,LXtables!BY73)))))</f>
        <v>0.02</v>
      </c>
      <c r="AG73" s="62">
        <f>IF(Assms!$F$37=1,LXtables!M73,IF(Assms!$F$37=2,LXtables!Z73,IF(Assms!$F$37=3,LXtables!AM73,IF(Assms!$F$37=4,LXtables!AZ73,IF(Assms!$F$37=5,LXtables!BM73,LXtables!BZ73)))))</f>
        <v>0.02</v>
      </c>
      <c r="AH73">
        <v>13</v>
      </c>
      <c r="AI73" s="62">
        <f>IF(Assms!$F$37=1,LXtables!CC73,IF(Assms!$F$37=2,LXtables!CP73,IF(Assms!$F$37=3,LXtables!DC73,IF(Assms!$F$37=4,LXtables!DP73,IF(Assms!$F$37=5,LXtables!EC73,LXtables!EP73)))))</f>
        <v>0.02</v>
      </c>
      <c r="AJ73" s="62">
        <f>IF(Assms!$F$37=1,LXtables!CD73,IF(Assms!$F$37=2,LXtables!CQ73,IF(Assms!$F$37=3,LXtables!DD73,IF(Assms!$F$37=4,LXtables!DQ73,IF(Assms!$F$37=5,LXtables!ED73,LXtables!EQ73)))))</f>
        <v>0.02</v>
      </c>
      <c r="AK73" s="62">
        <f>IF(Assms!$F$37=1,LXtables!CE73,IF(Assms!$F$37=2,LXtables!CR73,IF(Assms!$F$37=3,LXtables!DE73,IF(Assms!$F$37=4,LXtables!DR73,IF(Assms!$F$37=5,LXtables!EE73,LXtables!ER73)))))</f>
        <v>0.02</v>
      </c>
      <c r="AL73" s="62">
        <f>IF(Assms!$F$37=1,LXtables!CF73,IF(Assms!$F$37=2,LXtables!CS73,IF(Assms!$F$37=3,LXtables!DF73,IF(Assms!$F$37=4,LXtables!DS73,IF(Assms!$F$37=5,LXtables!EF73,LXtables!ES73)))))</f>
        <v>0.02</v>
      </c>
      <c r="AM73" s="62">
        <f>IF(Assms!$F$37=1,LXtables!CG73,IF(Assms!$F$37=2,LXtables!CT73,IF(Assms!$F$37=3,LXtables!DG73,IF(Assms!$F$37=4,LXtables!DT73,IF(Assms!$F$37=5,LXtables!EG73,LXtables!ET73)))))</f>
        <v>0.02</v>
      </c>
      <c r="AN73" s="62">
        <f>IF(Assms!$F$37=1,LXtables!CH73,IF(Assms!$F$37=2,LXtables!CU73,IF(Assms!$F$37=3,LXtables!DH73,IF(Assms!$F$37=4,LXtables!DU73,IF(Assms!$F$37=5,LXtables!EH73,LXtables!EU73)))))</f>
        <v>0.02</v>
      </c>
      <c r="AO73" s="62">
        <f>IF(Assms!$F$37=1,LXtables!CI73,IF(Assms!$F$37=2,LXtables!CV73,IF(Assms!$F$37=3,LXtables!DI73,IF(Assms!$F$37=4,LXtables!DV73,IF(Assms!$F$37=5,LXtables!EI73,LXtables!EV73)))))</f>
        <v>0.02</v>
      </c>
      <c r="AP73" s="62">
        <f>IF(Assms!$F$37=1,LXtables!CJ73,IF(Assms!$F$37=2,LXtables!CW73,IF(Assms!$F$37=3,LXtables!DJ73,IF(Assms!$F$37=4,LXtables!DW73,IF(Assms!$F$37=5,LXtables!EJ73,LXtables!EW73)))))</f>
        <v>0.02</v>
      </c>
      <c r="AQ73" s="62">
        <f>IF(Assms!$F$37=1,LXtables!CK73,IF(Assms!$F$37=2,LXtables!CX73,IF(Assms!$F$37=3,LXtables!DK73,IF(Assms!$F$37=4,LXtables!DX73,IF(Assms!$F$37=5,LXtables!EK73,LXtables!EX73)))))</f>
        <v>0.02</v>
      </c>
      <c r="AR73" s="62">
        <f>IF(Assms!$F$37=1,LXtables!CL73,IF(Assms!$F$37=2,LXtables!CY73,IF(Assms!$F$37=3,LXtables!DL73,IF(Assms!$F$37=4,LXtables!DY73,IF(Assms!$F$37=5,LXtables!EL73,LXtables!EY73)))))</f>
        <v>0.02</v>
      </c>
      <c r="AS73" s="62">
        <f>IF(Assms!$F$37=1,LXtables!CM73,IF(Assms!$F$37=2,LXtables!CZ73,IF(Assms!$F$37=3,LXtables!DM73,IF(Assms!$F$37=4,LXtables!DZ73,IF(Assms!$F$37=5,LXtables!EM73,LXtables!EZ73)))))</f>
        <v>0.02</v>
      </c>
      <c r="AT73" s="62">
        <f>IF(Assms!$F$37=1,LXtables!CN73,IF(Assms!$F$37=2,LXtables!DA73,IF(Assms!$F$37=3,LXtables!DN73,IF(Assms!$F$37=4,LXtables!EA73,IF(Assms!$F$37=5,LXtables!EN73,LXtables!FA73)))))</f>
        <v>0.02</v>
      </c>
      <c r="AU73">
        <v>13</v>
      </c>
      <c r="AV73" s="62">
        <f>IF(Assms!$F$37=1,LXtables!FD73,IF(Assms!$F$37=2,LXtables!FQ73,IF(Assms!$F$37=3,LXtables!GD73,IF(Assms!$F$37=4,LXtables!GQ73,IF(Assms!$F$37=5,LXtables!HD73,LXtables!HQ73)))))</f>
        <v>0.03</v>
      </c>
      <c r="AW73" s="62">
        <f>IF(Assms!$F$37=1,LXtables!FE73,IF(Assms!$F$37=2,LXtables!FR73,IF(Assms!$F$37=3,LXtables!GE73,IF(Assms!$F$37=4,LXtables!GR73,IF(Assms!$F$37=5,LXtables!HE73,LXtables!HR73)))))</f>
        <v>0.03</v>
      </c>
      <c r="AX73" s="62">
        <f>IF(Assms!$F$37=1,LXtables!FF73,IF(Assms!$F$37=2,LXtables!FS73,IF(Assms!$F$37=3,LXtables!GF73,IF(Assms!$F$37=4,LXtables!GS73,IF(Assms!$F$37=5,LXtables!HF73,LXtables!HS73)))))</f>
        <v>0.02</v>
      </c>
      <c r="AY73" s="62">
        <f>IF(Assms!$F$37=1,LXtables!FG73,IF(Assms!$F$37=2,LXtables!FT73,IF(Assms!$F$37=3,LXtables!GG73,IF(Assms!$F$37=4,LXtables!GT73,IF(Assms!$F$37=5,LXtables!HG73,LXtables!HT73)))))</f>
        <v>0.02</v>
      </c>
      <c r="AZ73" s="62">
        <f>IF(Assms!$F$37=1,LXtables!FH73,IF(Assms!$F$37=2,LXtables!FU73,IF(Assms!$F$37=3,LXtables!GH73,IF(Assms!$F$37=4,LXtables!GU73,IF(Assms!$F$37=5,LXtables!HH73,LXtables!HU73)))))</f>
        <v>0.02</v>
      </c>
      <c r="BA73" s="62">
        <f>IF(Assms!$F$37=1,LXtables!FI73,IF(Assms!$F$37=2,LXtables!FV73,IF(Assms!$F$37=3,LXtables!GI73,IF(Assms!$F$37=4,LXtables!GV73,IF(Assms!$F$37=5,LXtables!HI73,LXtables!HV73)))))</f>
        <v>0.02</v>
      </c>
      <c r="BB73" s="62">
        <f>IF(Assms!$F$37=1,LXtables!FJ73,IF(Assms!$F$37=2,LXtables!FW73,IF(Assms!$F$37=3,LXtables!GJ73,IF(Assms!$F$37=4,LXtables!GW73,IF(Assms!$F$37=5,LXtables!HJ73,LXtables!HW73)))))</f>
        <v>0.02</v>
      </c>
      <c r="BC73" s="62">
        <f>IF(Assms!$F$37=1,LXtables!FK73,IF(Assms!$F$37=2,LXtables!FX73,IF(Assms!$F$37=3,LXtables!GK73,IF(Assms!$F$37=4,LXtables!GX73,IF(Assms!$F$37=5,LXtables!HK73,LXtables!HX73)))))</f>
        <v>0.02</v>
      </c>
      <c r="BD73" s="62">
        <f>IF(Assms!$F$37=1,LXtables!FL73,IF(Assms!$F$37=2,LXtables!FY73,IF(Assms!$F$37=3,LXtables!GL73,IF(Assms!$F$37=4,LXtables!GY73,IF(Assms!$F$37=5,LXtables!HL73,LXtables!HY73)))))</f>
        <v>0.02</v>
      </c>
      <c r="BE73" s="62">
        <f>IF(Assms!$F$37=1,LXtables!FM73,IF(Assms!$F$37=2,LXtables!FZ73,IF(Assms!$F$37=3,LXtables!GM73,IF(Assms!$F$37=4,LXtables!GZ73,IF(Assms!$F$37=5,LXtables!HM73,LXtables!HZ73)))))</f>
        <v>0.02</v>
      </c>
      <c r="BF73" s="62">
        <f>IF(Assms!$F$37=1,LXtables!FN73,IF(Assms!$F$37=2,LXtables!GA73,IF(Assms!$F$37=3,LXtables!GN73,IF(Assms!$F$37=4,LXtables!HA73,IF(Assms!$F$37=5,LXtables!HN73,LXtables!IA73)))))</f>
        <v>0.02</v>
      </c>
      <c r="BG73" s="62">
        <f>IF(Assms!$F$37=1,LXtables!FO73,IF(Assms!$F$37=2,LXtables!GB73,IF(Assms!$F$37=3,LXtables!GO73,IF(Assms!$F$37=4,LXtables!HB73,IF(Assms!$F$37=5,LXtables!HO73,LXtables!IB73)))))</f>
        <v>0.03</v>
      </c>
      <c r="BH73">
        <v>13</v>
      </c>
      <c r="BI73" s="62">
        <f>IF(Assms!$F$37=1,LXtables!IE73,IF(Assms!$F$37=2,LXtables!IR73,IF(Assms!$F$37=3,LXtables!JE73,IF(Assms!$F$37=4,LXtables!JR73,IF(Assms!$F$37=5,LXtables!KE73,LXtables!KR73)))))</f>
        <v>0.03</v>
      </c>
      <c r="BJ73" s="62">
        <f>IF(Assms!$F$37=1,LXtables!IF73,IF(Assms!$F$37=2,LXtables!IS73,IF(Assms!$F$37=3,LXtables!JF73,IF(Assms!$F$37=4,LXtables!JS73,IF(Assms!$F$37=5,LXtables!KF73,LXtables!KS73)))))</f>
        <v>0.03</v>
      </c>
      <c r="BK73" s="62">
        <f>IF(Assms!$F$37=1,LXtables!IG73,IF(Assms!$F$37=2,LXtables!IT73,IF(Assms!$F$37=3,LXtables!JG73,IF(Assms!$F$37=4,LXtables!JT73,IF(Assms!$F$37=5,LXtables!KG73,LXtables!KT73)))))</f>
        <v>0.03</v>
      </c>
      <c r="BL73" s="62">
        <f>IF(Assms!$F$37=1,LXtables!IH73,IF(Assms!$F$37=2,LXtables!IU73,IF(Assms!$F$37=3,LXtables!JH73,IF(Assms!$F$37=4,LXtables!JU73,IF(Assms!$F$37=5,LXtables!KH73,LXtables!KU73)))))</f>
        <v>0.02</v>
      </c>
      <c r="BM73" s="62">
        <f>IF(Assms!$F$37=1,LXtables!II73,IF(Assms!$F$37=2,LXtables!IV73,IF(Assms!$F$37=3,LXtables!JI73,IF(Assms!$F$37=4,LXtables!JV73,IF(Assms!$F$37=5,LXtables!KI73,LXtables!KV73)))))</f>
        <v>0.02</v>
      </c>
      <c r="BN73" s="62">
        <f>IF(Assms!$F$37=1,LXtables!IJ73,IF(Assms!$F$37=2,LXtables!IW73,IF(Assms!$F$37=3,LXtables!JJ73,IF(Assms!$F$37=4,LXtables!JW73,IF(Assms!$F$37=5,LXtables!KJ73,LXtables!KW73)))))</f>
        <v>0.02</v>
      </c>
      <c r="BO73" s="62">
        <f>IF(Assms!$F$37=1,LXtables!IK73,IF(Assms!$F$37=2,LXtables!IX73,IF(Assms!$F$37=3,LXtables!JK73,IF(Assms!$F$37=4,LXtables!JX73,IF(Assms!$F$37=5,LXtables!KK73,LXtables!KX73)))))</f>
        <v>0.02</v>
      </c>
      <c r="BP73" s="62">
        <f>IF(Assms!$F$37=1,LXtables!IL73,IF(Assms!$F$37=2,LXtables!IY73,IF(Assms!$F$37=3,LXtables!JL73,IF(Assms!$F$37=4,LXtables!JY73,IF(Assms!$F$37=5,LXtables!KL73,LXtables!KY73)))))</f>
        <v>0.02</v>
      </c>
      <c r="BQ73" s="62">
        <f>IF(Assms!$F$37=1,LXtables!IM73,IF(Assms!$F$37=2,LXtables!IZ73,IF(Assms!$F$37=3,LXtables!JM73,IF(Assms!$F$37=4,LXtables!JZ73,IF(Assms!$F$37=5,LXtables!KM73,LXtables!KZ73)))))</f>
        <v>0.02</v>
      </c>
      <c r="BR73" s="62">
        <f>IF(Assms!$F$37=1,LXtables!IN73,IF(Assms!$F$37=2,LXtables!JA73,IF(Assms!$F$37=3,LXtables!JN73,IF(Assms!$F$37=4,LXtables!KA73,IF(Assms!$F$37=5,LXtables!KN73,LXtables!LA73)))))</f>
        <v>0.02</v>
      </c>
      <c r="BS73" s="62">
        <f>IF(Assms!$F$37=1,LXtables!IO73,IF(Assms!$F$37=2,LXtables!JB73,IF(Assms!$F$37=3,LXtables!JO73,IF(Assms!$F$37=4,LXtables!KB73,IF(Assms!$F$37=5,LXtables!KO73,LXtables!LB73)))))</f>
        <v>0.03</v>
      </c>
      <c r="BT73" s="62">
        <f>IF(Assms!$F$37=1,LXtables!IP73,IF(Assms!$F$37=2,LXtables!JC73,IF(Assms!$F$37=3,LXtables!JP73,IF(Assms!$F$37=4,LXtables!KC73,IF(Assms!$F$37=5,LXtables!KP73,LXtables!LC73)))))</f>
        <v>0.03</v>
      </c>
    </row>
    <row r="74" spans="8:72">
      <c r="H74" s="201">
        <v>14</v>
      </c>
      <c r="I74" s="62">
        <f>IF(Assms!$C$36=1,V74,IF(Assms!$C$36=2,AI74,IF(Assms!$C$36=3,AV74,BI74)))</f>
        <v>0.02</v>
      </c>
      <c r="J74" s="62">
        <f>IF(Assms!$C$36=1,W74,IF(Assms!$C$36=2,AJ74,IF(Assms!$C$36=3,AW74,BJ74)))</f>
        <v>0.02</v>
      </c>
      <c r="K74" s="62">
        <f>IF(Assms!$C$36=1,X74,IF(Assms!$C$36=2,AK74,IF(Assms!$C$36=3,AX74,BK74)))</f>
        <v>0.01</v>
      </c>
      <c r="L74" s="62">
        <f>IF(Assms!$C$36=1,Y74,IF(Assms!$C$36=2,AL74,IF(Assms!$C$36=3,AY74,BL74)))</f>
        <v>0.01</v>
      </c>
      <c r="M74" s="62">
        <f>IF(Assms!$C$36=1,Z74,IF(Assms!$C$36=2,AM74,IF(Assms!$C$36=3,AZ74,BM74)))</f>
        <v>0.01</v>
      </c>
      <c r="N74" s="62">
        <f>IF(Assms!$C$36=1,AA74,IF(Assms!$C$36=2,AN74,IF(Assms!$C$36=3,BA74,BN74)))</f>
        <v>0.01</v>
      </c>
      <c r="O74" s="62">
        <f>IF(Assms!$C$36=1,AB74,IF(Assms!$C$36=2,AO74,IF(Assms!$C$36=3,BB74,BO74)))</f>
        <v>0.01</v>
      </c>
      <c r="P74" s="62">
        <f>IF(Assms!$C$36=1,AC74,IF(Assms!$C$36=2,AP74,IF(Assms!$C$36=3,BC74,BP74)))</f>
        <v>0.01</v>
      </c>
      <c r="Q74" s="62">
        <f>IF(Assms!$C$36=1,AD74,IF(Assms!$C$36=2,AQ74,IF(Assms!$C$36=3,BD74,BQ74)))</f>
        <v>0.01</v>
      </c>
      <c r="R74" s="62">
        <f>IF(Assms!$C$36=1,AE74,IF(Assms!$C$36=2,AR74,IF(Assms!$C$36=3,BE74,BR74)))</f>
        <v>0.01</v>
      </c>
      <c r="S74" s="62">
        <f>IF(Assms!$C$36=1,AF74,IF(Assms!$C$36=2,AS74,IF(Assms!$C$36=3,BF74,BS74)))</f>
        <v>0.01</v>
      </c>
      <c r="T74" s="62">
        <f>IF(Assms!$C$36=1,AG74,IF(Assms!$C$36=2,AT74,IF(Assms!$C$36=3,BG74,BT74)))</f>
        <v>0.02</v>
      </c>
      <c r="U74" s="201">
        <v>14</v>
      </c>
      <c r="V74" s="62">
        <f>IF(Assms!$F$37=1,LXtables!B74,IF(Assms!$F$37=2,LXtables!O74,IF(Assms!$F$37=3,LXtables!AB74,IF(Assms!$F$37=4,LXtables!AO74,IF(Assms!$F$37=5,LXtables!BB74,LXtables!BO74)))))</f>
        <v>0.02</v>
      </c>
      <c r="W74" s="62">
        <f>IF(Assms!$F$37=1,LXtables!C74,IF(Assms!$F$37=2,LXtables!P74,IF(Assms!$F$37=3,LXtables!AC74,IF(Assms!$F$37=4,LXtables!AP74,IF(Assms!$F$37=5,LXtables!BC74,LXtables!BP74)))))</f>
        <v>0.02</v>
      </c>
      <c r="X74" s="62">
        <f>IF(Assms!$F$37=1,LXtables!D74,IF(Assms!$F$37=2,LXtables!Q74,IF(Assms!$F$37=3,LXtables!AD74,IF(Assms!$F$37=4,LXtables!AQ74,IF(Assms!$F$37=5,LXtables!BD74,LXtables!BQ74)))))</f>
        <v>0.01</v>
      </c>
      <c r="Y74" s="62">
        <f>IF(Assms!$F$37=1,LXtables!E74,IF(Assms!$F$37=2,LXtables!R74,IF(Assms!$F$37=3,LXtables!AE74,IF(Assms!$F$37=4,LXtables!AR74,IF(Assms!$F$37=5,LXtables!BE74,LXtables!BR74)))))</f>
        <v>0.01</v>
      </c>
      <c r="Z74" s="62">
        <f>IF(Assms!$F$37=1,LXtables!F74,IF(Assms!$F$37=2,LXtables!S74,IF(Assms!$F$37=3,LXtables!AF74,IF(Assms!$F$37=4,LXtables!AS74,IF(Assms!$F$37=5,LXtables!BF74,LXtables!BS74)))))</f>
        <v>0.01</v>
      </c>
      <c r="AA74" s="62">
        <f>IF(Assms!$F$37=1,LXtables!G74,IF(Assms!$F$37=2,LXtables!T74,IF(Assms!$F$37=3,LXtables!AG74,IF(Assms!$F$37=4,LXtables!AT74,IF(Assms!$F$37=5,LXtables!BG74,LXtables!BT74)))))</f>
        <v>0.01</v>
      </c>
      <c r="AB74" s="62">
        <f>IF(Assms!$F$37=1,LXtables!H74,IF(Assms!$F$37=2,LXtables!U74,IF(Assms!$F$37=3,LXtables!AH74,IF(Assms!$F$37=4,LXtables!AU74,IF(Assms!$F$37=5,LXtables!BH74,LXtables!BU74)))))</f>
        <v>0.01</v>
      </c>
      <c r="AC74" s="62">
        <f>IF(Assms!$F$37=1,LXtables!I74,IF(Assms!$F$37=2,LXtables!V74,IF(Assms!$F$37=3,LXtables!AI74,IF(Assms!$F$37=4,LXtables!AV74,IF(Assms!$F$37=5,LXtables!BI74,LXtables!BV74)))))</f>
        <v>0.01</v>
      </c>
      <c r="AD74" s="62">
        <f>IF(Assms!$F$37=1,LXtables!J74,IF(Assms!$F$37=2,LXtables!W74,IF(Assms!$F$37=3,LXtables!AJ74,IF(Assms!$F$37=4,LXtables!AW74,IF(Assms!$F$37=5,LXtables!BJ74,LXtables!BW74)))))</f>
        <v>0.01</v>
      </c>
      <c r="AE74" s="62">
        <f>IF(Assms!$F$37=1,LXtables!K74,IF(Assms!$F$37=2,LXtables!X74,IF(Assms!$F$37=3,LXtables!AK74,IF(Assms!$F$37=4,LXtables!AX74,IF(Assms!$F$37=5,LXtables!BK74,LXtables!BX74)))))</f>
        <v>0.01</v>
      </c>
      <c r="AF74" s="62">
        <f>IF(Assms!$F$37=1,LXtables!L74,IF(Assms!$F$37=2,LXtables!Y74,IF(Assms!$F$37=3,LXtables!AL74,IF(Assms!$F$37=4,LXtables!AY74,IF(Assms!$F$37=5,LXtables!BL74,LXtables!BY74)))))</f>
        <v>0.01</v>
      </c>
      <c r="AG74" s="62">
        <f>IF(Assms!$F$37=1,LXtables!M74,IF(Assms!$F$37=2,LXtables!Z74,IF(Assms!$F$37=3,LXtables!AM74,IF(Assms!$F$37=4,LXtables!AZ74,IF(Assms!$F$37=5,LXtables!BM74,LXtables!BZ74)))))</f>
        <v>0.02</v>
      </c>
      <c r="AH74">
        <v>14</v>
      </c>
      <c r="AI74" s="62">
        <f>IF(Assms!$F$37=1,LXtables!CC74,IF(Assms!$F$37=2,LXtables!CP74,IF(Assms!$F$37=3,LXtables!DC74,IF(Assms!$F$37=4,LXtables!DP74,IF(Assms!$F$37=5,LXtables!EC74,LXtables!EP74)))))</f>
        <v>0.02</v>
      </c>
      <c r="AJ74" s="62">
        <f>IF(Assms!$F$37=1,LXtables!CD74,IF(Assms!$F$37=2,LXtables!CQ74,IF(Assms!$F$37=3,LXtables!DD74,IF(Assms!$F$37=4,LXtables!DQ74,IF(Assms!$F$37=5,LXtables!ED74,LXtables!EQ74)))))</f>
        <v>0.02</v>
      </c>
      <c r="AK74" s="62">
        <f>IF(Assms!$F$37=1,LXtables!CE74,IF(Assms!$F$37=2,LXtables!CR74,IF(Assms!$F$37=3,LXtables!DE74,IF(Assms!$F$37=4,LXtables!DR74,IF(Assms!$F$37=5,LXtables!EE74,LXtables!ER74)))))</f>
        <v>0.02</v>
      </c>
      <c r="AL74" s="62">
        <f>IF(Assms!$F$37=1,LXtables!CF74,IF(Assms!$F$37=2,LXtables!CS74,IF(Assms!$F$37=3,LXtables!DF74,IF(Assms!$F$37=4,LXtables!DS74,IF(Assms!$F$37=5,LXtables!EF74,LXtables!ES74)))))</f>
        <v>0.01</v>
      </c>
      <c r="AM74" s="62">
        <f>IF(Assms!$F$37=1,LXtables!CG74,IF(Assms!$F$37=2,LXtables!CT74,IF(Assms!$F$37=3,LXtables!DG74,IF(Assms!$F$37=4,LXtables!DT74,IF(Assms!$F$37=5,LXtables!EG74,LXtables!ET74)))))</f>
        <v>0.01</v>
      </c>
      <c r="AN74" s="62">
        <f>IF(Assms!$F$37=1,LXtables!CH74,IF(Assms!$F$37=2,LXtables!CU74,IF(Assms!$F$37=3,LXtables!DH74,IF(Assms!$F$37=4,LXtables!DU74,IF(Assms!$F$37=5,LXtables!EH74,LXtables!EU74)))))</f>
        <v>0.01</v>
      </c>
      <c r="AO74" s="62">
        <f>IF(Assms!$F$37=1,LXtables!CI74,IF(Assms!$F$37=2,LXtables!CV74,IF(Assms!$F$37=3,LXtables!DI74,IF(Assms!$F$37=4,LXtables!DV74,IF(Assms!$F$37=5,LXtables!EI74,LXtables!EV74)))))</f>
        <v>0.01</v>
      </c>
      <c r="AP74" s="62">
        <f>IF(Assms!$F$37=1,LXtables!CJ74,IF(Assms!$F$37=2,LXtables!CW74,IF(Assms!$F$37=3,LXtables!DJ74,IF(Assms!$F$37=4,LXtables!DW74,IF(Assms!$F$37=5,LXtables!EJ74,LXtables!EW74)))))</f>
        <v>0.01</v>
      </c>
      <c r="AQ74" s="62">
        <f>IF(Assms!$F$37=1,LXtables!CK74,IF(Assms!$F$37=2,LXtables!CX74,IF(Assms!$F$37=3,LXtables!DK74,IF(Assms!$F$37=4,LXtables!DX74,IF(Assms!$F$37=5,LXtables!EK74,LXtables!EX74)))))</f>
        <v>0.01</v>
      </c>
      <c r="AR74" s="62">
        <f>IF(Assms!$F$37=1,LXtables!CL74,IF(Assms!$F$37=2,LXtables!CY74,IF(Assms!$F$37=3,LXtables!DL74,IF(Assms!$F$37=4,LXtables!DY74,IF(Assms!$F$37=5,LXtables!EL74,LXtables!EY74)))))</f>
        <v>0.02</v>
      </c>
      <c r="AS74" s="62">
        <f>IF(Assms!$F$37=1,LXtables!CM74,IF(Assms!$F$37=2,LXtables!CZ74,IF(Assms!$F$37=3,LXtables!DM74,IF(Assms!$F$37=4,LXtables!DZ74,IF(Assms!$F$37=5,LXtables!EM74,LXtables!EZ74)))))</f>
        <v>0.02</v>
      </c>
      <c r="AT74" s="62">
        <f>IF(Assms!$F$37=1,LXtables!CN74,IF(Assms!$F$37=2,LXtables!DA74,IF(Assms!$F$37=3,LXtables!DN74,IF(Assms!$F$37=4,LXtables!EA74,IF(Assms!$F$37=5,LXtables!EN74,LXtables!FA74)))))</f>
        <v>0.02</v>
      </c>
      <c r="AU74">
        <v>14</v>
      </c>
      <c r="AV74" s="62">
        <f>IF(Assms!$F$37=1,LXtables!FD74,IF(Assms!$F$37=2,LXtables!FQ74,IF(Assms!$F$37=3,LXtables!GD74,IF(Assms!$F$37=4,LXtables!GQ74,IF(Assms!$F$37=5,LXtables!HD74,LXtables!HQ74)))))</f>
        <v>0.02</v>
      </c>
      <c r="AW74" s="62">
        <f>IF(Assms!$F$37=1,LXtables!FE74,IF(Assms!$F$37=2,LXtables!FR74,IF(Assms!$F$37=3,LXtables!GE74,IF(Assms!$F$37=4,LXtables!GR74,IF(Assms!$F$37=5,LXtables!HE74,LXtables!HR74)))))</f>
        <v>0.02</v>
      </c>
      <c r="AX74" s="62">
        <f>IF(Assms!$F$37=1,LXtables!FF74,IF(Assms!$F$37=2,LXtables!FS74,IF(Assms!$F$37=3,LXtables!GF74,IF(Assms!$F$37=4,LXtables!GS74,IF(Assms!$F$37=5,LXtables!HF74,LXtables!HS74)))))</f>
        <v>0.02</v>
      </c>
      <c r="AY74" s="62">
        <f>IF(Assms!$F$37=1,LXtables!FG74,IF(Assms!$F$37=2,LXtables!FT74,IF(Assms!$F$37=3,LXtables!GG74,IF(Assms!$F$37=4,LXtables!GT74,IF(Assms!$F$37=5,LXtables!HG74,LXtables!HT74)))))</f>
        <v>0.02</v>
      </c>
      <c r="AZ74" s="62">
        <f>IF(Assms!$F$37=1,LXtables!FH74,IF(Assms!$F$37=2,LXtables!FU74,IF(Assms!$F$37=3,LXtables!GH74,IF(Assms!$F$37=4,LXtables!GU74,IF(Assms!$F$37=5,LXtables!HH74,LXtables!HU74)))))</f>
        <v>0.02</v>
      </c>
      <c r="BA74" s="62">
        <f>IF(Assms!$F$37=1,LXtables!FI74,IF(Assms!$F$37=2,LXtables!FV74,IF(Assms!$F$37=3,LXtables!GI74,IF(Assms!$F$37=4,LXtables!GV74,IF(Assms!$F$37=5,LXtables!HI74,LXtables!HV74)))))</f>
        <v>0.02</v>
      </c>
      <c r="BB74" s="62">
        <f>IF(Assms!$F$37=1,LXtables!FJ74,IF(Assms!$F$37=2,LXtables!FW74,IF(Assms!$F$37=3,LXtables!GJ74,IF(Assms!$F$37=4,LXtables!GW74,IF(Assms!$F$37=5,LXtables!HJ74,LXtables!HW74)))))</f>
        <v>0.02</v>
      </c>
      <c r="BC74" s="62">
        <f>IF(Assms!$F$37=1,LXtables!FK74,IF(Assms!$F$37=2,LXtables!FX74,IF(Assms!$F$37=3,LXtables!GK74,IF(Assms!$F$37=4,LXtables!GX74,IF(Assms!$F$37=5,LXtables!HK74,LXtables!HX74)))))</f>
        <v>0.02</v>
      </c>
      <c r="BD74" s="62">
        <f>IF(Assms!$F$37=1,LXtables!FL74,IF(Assms!$F$37=2,LXtables!FY74,IF(Assms!$F$37=3,LXtables!GL74,IF(Assms!$F$37=4,LXtables!GY74,IF(Assms!$F$37=5,LXtables!HL74,LXtables!HY74)))))</f>
        <v>0.02</v>
      </c>
      <c r="BE74" s="62">
        <f>IF(Assms!$F$37=1,LXtables!FM74,IF(Assms!$F$37=2,LXtables!FZ74,IF(Assms!$F$37=3,LXtables!GM74,IF(Assms!$F$37=4,LXtables!GZ74,IF(Assms!$F$37=5,LXtables!HM74,LXtables!HZ74)))))</f>
        <v>0.02</v>
      </c>
      <c r="BF74" s="62">
        <f>IF(Assms!$F$37=1,LXtables!FN74,IF(Assms!$F$37=2,LXtables!GA74,IF(Assms!$F$37=3,LXtables!GN74,IF(Assms!$F$37=4,LXtables!HA74,IF(Assms!$F$37=5,LXtables!HN74,LXtables!IA74)))))</f>
        <v>0.02</v>
      </c>
      <c r="BG74" s="62">
        <f>IF(Assms!$F$37=1,LXtables!FO74,IF(Assms!$F$37=2,LXtables!GB74,IF(Assms!$F$37=3,LXtables!GO74,IF(Assms!$F$37=4,LXtables!HB74,IF(Assms!$F$37=5,LXtables!HO74,LXtables!IB74)))))</f>
        <v>0.02</v>
      </c>
      <c r="BH74">
        <v>14</v>
      </c>
      <c r="BI74" s="62">
        <f>IF(Assms!$F$37=1,LXtables!IE74,IF(Assms!$F$37=2,LXtables!IR74,IF(Assms!$F$37=3,LXtables!JE74,IF(Assms!$F$37=4,LXtables!JR74,IF(Assms!$F$37=5,LXtables!KE74,LXtables!KR74)))))</f>
        <v>0.03</v>
      </c>
      <c r="BJ74" s="62">
        <f>IF(Assms!$F$37=1,LXtables!IF74,IF(Assms!$F$37=2,LXtables!IS74,IF(Assms!$F$37=3,LXtables!JF74,IF(Assms!$F$37=4,LXtables!JS74,IF(Assms!$F$37=5,LXtables!KF74,LXtables!KS74)))))</f>
        <v>0.03</v>
      </c>
      <c r="BK74" s="62">
        <f>IF(Assms!$F$37=1,LXtables!IG74,IF(Assms!$F$37=2,LXtables!IT74,IF(Assms!$F$37=3,LXtables!JG74,IF(Assms!$F$37=4,LXtables!JT74,IF(Assms!$F$37=5,LXtables!KG74,LXtables!KT74)))))</f>
        <v>0.02</v>
      </c>
      <c r="BL74" s="62">
        <f>IF(Assms!$F$37=1,LXtables!IH74,IF(Assms!$F$37=2,LXtables!IU74,IF(Assms!$F$37=3,LXtables!JH74,IF(Assms!$F$37=4,LXtables!JU74,IF(Assms!$F$37=5,LXtables!KH74,LXtables!KU74)))))</f>
        <v>0.02</v>
      </c>
      <c r="BM74" s="62">
        <f>IF(Assms!$F$37=1,LXtables!II74,IF(Assms!$F$37=2,LXtables!IV74,IF(Assms!$F$37=3,LXtables!JI74,IF(Assms!$F$37=4,LXtables!JV74,IF(Assms!$F$37=5,LXtables!KI74,LXtables!KV74)))))</f>
        <v>0.02</v>
      </c>
      <c r="BN74" s="62">
        <f>IF(Assms!$F$37=1,LXtables!IJ74,IF(Assms!$F$37=2,LXtables!IW74,IF(Assms!$F$37=3,LXtables!JJ74,IF(Assms!$F$37=4,LXtables!JW74,IF(Assms!$F$37=5,LXtables!KJ74,LXtables!KW74)))))</f>
        <v>0.02</v>
      </c>
      <c r="BO74" s="62">
        <f>IF(Assms!$F$37=1,LXtables!IK74,IF(Assms!$F$37=2,LXtables!IX74,IF(Assms!$F$37=3,LXtables!JK74,IF(Assms!$F$37=4,LXtables!JX74,IF(Assms!$F$37=5,LXtables!KK74,LXtables!KX74)))))</f>
        <v>0.02</v>
      </c>
      <c r="BP74" s="62">
        <f>IF(Assms!$F$37=1,LXtables!IL74,IF(Assms!$F$37=2,LXtables!IY74,IF(Assms!$F$37=3,LXtables!JL74,IF(Assms!$F$37=4,LXtables!JY74,IF(Assms!$F$37=5,LXtables!KL74,LXtables!KY74)))))</f>
        <v>0.02</v>
      </c>
      <c r="BQ74" s="62">
        <f>IF(Assms!$F$37=1,LXtables!IM74,IF(Assms!$F$37=2,LXtables!IZ74,IF(Assms!$F$37=3,LXtables!JM74,IF(Assms!$F$37=4,LXtables!JZ74,IF(Assms!$F$37=5,LXtables!KM74,LXtables!KZ74)))))</f>
        <v>0.02</v>
      </c>
      <c r="BR74" s="62">
        <f>IF(Assms!$F$37=1,LXtables!IN74,IF(Assms!$F$37=2,LXtables!JA74,IF(Assms!$F$37=3,LXtables!JN74,IF(Assms!$F$37=4,LXtables!KA74,IF(Assms!$F$37=5,LXtables!KN74,LXtables!LA74)))))</f>
        <v>0.02</v>
      </c>
      <c r="BS74" s="62">
        <f>IF(Assms!$F$37=1,LXtables!IO74,IF(Assms!$F$37=2,LXtables!JB74,IF(Assms!$F$37=3,LXtables!JO74,IF(Assms!$F$37=4,LXtables!KB74,IF(Assms!$F$37=5,LXtables!KO74,LXtables!LB74)))))</f>
        <v>0.02</v>
      </c>
      <c r="BT74" s="62">
        <f>IF(Assms!$F$37=1,LXtables!IP74,IF(Assms!$F$37=2,LXtables!JC74,IF(Assms!$F$37=3,LXtables!JP74,IF(Assms!$F$37=4,LXtables!KC74,IF(Assms!$F$37=5,LXtables!KP74,LXtables!LC74)))))</f>
        <v>0.03</v>
      </c>
    </row>
    <row r="75" spans="8:72">
      <c r="H75" s="201">
        <v>15</v>
      </c>
      <c r="I75" s="62">
        <f>IF(Assms!$C$36=1,V75,IF(Assms!$C$36=2,AI75,IF(Assms!$C$36=3,AV75,BI75)))</f>
        <v>0.02</v>
      </c>
      <c r="J75" s="62">
        <f>IF(Assms!$C$36=1,W75,IF(Assms!$C$36=2,AJ75,IF(Assms!$C$36=3,AW75,BJ75)))</f>
        <v>0.02</v>
      </c>
      <c r="K75" s="62">
        <f>IF(Assms!$C$36=1,X75,IF(Assms!$C$36=2,AK75,IF(Assms!$C$36=3,AX75,BK75)))</f>
        <v>0.01</v>
      </c>
      <c r="L75" s="62">
        <f>IF(Assms!$C$36=1,Y75,IF(Assms!$C$36=2,AL75,IF(Assms!$C$36=3,AY75,BL75)))</f>
        <v>0.01</v>
      </c>
      <c r="M75" s="62">
        <f>IF(Assms!$C$36=1,Z75,IF(Assms!$C$36=2,AM75,IF(Assms!$C$36=3,AZ75,BM75)))</f>
        <v>0.01</v>
      </c>
      <c r="N75" s="62">
        <f>IF(Assms!$C$36=1,AA75,IF(Assms!$C$36=2,AN75,IF(Assms!$C$36=3,BA75,BN75)))</f>
        <v>0.01</v>
      </c>
      <c r="O75" s="62">
        <f>IF(Assms!$C$36=1,AB75,IF(Assms!$C$36=2,AO75,IF(Assms!$C$36=3,BB75,BO75)))</f>
        <v>0.02</v>
      </c>
      <c r="P75" s="62">
        <f>IF(Assms!$C$36=1,AC75,IF(Assms!$C$36=2,AP75,IF(Assms!$C$36=3,BC75,BP75)))</f>
        <v>0.02</v>
      </c>
      <c r="Q75" s="62">
        <f>IF(Assms!$C$36=1,AD75,IF(Assms!$C$36=2,AQ75,IF(Assms!$C$36=3,BD75,BQ75)))</f>
        <v>0.01</v>
      </c>
      <c r="R75" s="62">
        <f>IF(Assms!$C$36=1,AE75,IF(Assms!$C$36=2,AR75,IF(Assms!$C$36=3,BE75,BR75)))</f>
        <v>0.01</v>
      </c>
      <c r="S75" s="62">
        <f>IF(Assms!$C$36=1,AF75,IF(Assms!$C$36=2,AS75,IF(Assms!$C$36=3,BF75,BS75)))</f>
        <v>0.01</v>
      </c>
      <c r="T75" s="62">
        <f>IF(Assms!$C$36=1,AG75,IF(Assms!$C$36=2,AT75,IF(Assms!$C$36=3,BG75,BT75)))</f>
        <v>0.02</v>
      </c>
      <c r="U75" s="201">
        <v>15</v>
      </c>
      <c r="V75" s="62">
        <f>IF(Assms!$F$37=1,LXtables!B75,IF(Assms!$F$37=2,LXtables!O75,IF(Assms!$F$37=3,LXtables!AB75,IF(Assms!$F$37=4,LXtables!AO75,IF(Assms!$F$37=5,LXtables!BB75,LXtables!BO75)))))</f>
        <v>0.02</v>
      </c>
      <c r="W75" s="62">
        <f>IF(Assms!$F$37=1,LXtables!C75,IF(Assms!$F$37=2,LXtables!P75,IF(Assms!$F$37=3,LXtables!AC75,IF(Assms!$F$37=4,LXtables!AP75,IF(Assms!$F$37=5,LXtables!BC75,LXtables!BP75)))))</f>
        <v>0.02</v>
      </c>
      <c r="X75" s="62">
        <f>IF(Assms!$F$37=1,LXtables!D75,IF(Assms!$F$37=2,LXtables!Q75,IF(Assms!$F$37=3,LXtables!AD75,IF(Assms!$F$37=4,LXtables!AQ75,IF(Assms!$F$37=5,LXtables!BD75,LXtables!BQ75)))))</f>
        <v>0.01</v>
      </c>
      <c r="Y75" s="62">
        <f>IF(Assms!$F$37=1,LXtables!E75,IF(Assms!$F$37=2,LXtables!R75,IF(Assms!$F$37=3,LXtables!AE75,IF(Assms!$F$37=4,LXtables!AR75,IF(Assms!$F$37=5,LXtables!BE75,LXtables!BR75)))))</f>
        <v>0.01</v>
      </c>
      <c r="Z75" s="62">
        <f>IF(Assms!$F$37=1,LXtables!F75,IF(Assms!$F$37=2,LXtables!S75,IF(Assms!$F$37=3,LXtables!AF75,IF(Assms!$F$37=4,LXtables!AS75,IF(Assms!$F$37=5,LXtables!BF75,LXtables!BS75)))))</f>
        <v>0.01</v>
      </c>
      <c r="AA75" s="62">
        <f>IF(Assms!$F$37=1,LXtables!G75,IF(Assms!$F$37=2,LXtables!T75,IF(Assms!$F$37=3,LXtables!AG75,IF(Assms!$F$37=4,LXtables!AT75,IF(Assms!$F$37=5,LXtables!BG75,LXtables!BT75)))))</f>
        <v>0.01</v>
      </c>
      <c r="AB75" s="62">
        <f>IF(Assms!$F$37=1,LXtables!H75,IF(Assms!$F$37=2,LXtables!U75,IF(Assms!$F$37=3,LXtables!AH75,IF(Assms!$F$37=4,LXtables!AU75,IF(Assms!$F$37=5,LXtables!BH75,LXtables!BU75)))))</f>
        <v>0.02</v>
      </c>
      <c r="AC75" s="62">
        <f>IF(Assms!$F$37=1,LXtables!I75,IF(Assms!$F$37=2,LXtables!V75,IF(Assms!$F$37=3,LXtables!AI75,IF(Assms!$F$37=4,LXtables!AV75,IF(Assms!$F$37=5,LXtables!BI75,LXtables!BV75)))))</f>
        <v>0.02</v>
      </c>
      <c r="AD75" s="62">
        <f>IF(Assms!$F$37=1,LXtables!J75,IF(Assms!$F$37=2,LXtables!W75,IF(Assms!$F$37=3,LXtables!AJ75,IF(Assms!$F$37=4,LXtables!AW75,IF(Assms!$F$37=5,LXtables!BJ75,LXtables!BW75)))))</f>
        <v>0.01</v>
      </c>
      <c r="AE75" s="62">
        <f>IF(Assms!$F$37=1,LXtables!K75,IF(Assms!$F$37=2,LXtables!X75,IF(Assms!$F$37=3,LXtables!AK75,IF(Assms!$F$37=4,LXtables!AX75,IF(Assms!$F$37=5,LXtables!BK75,LXtables!BX75)))))</f>
        <v>0.01</v>
      </c>
      <c r="AF75" s="62">
        <f>IF(Assms!$F$37=1,LXtables!L75,IF(Assms!$F$37=2,LXtables!Y75,IF(Assms!$F$37=3,LXtables!AL75,IF(Assms!$F$37=4,LXtables!AY75,IF(Assms!$F$37=5,LXtables!BL75,LXtables!BY75)))))</f>
        <v>0.01</v>
      </c>
      <c r="AG75" s="62">
        <f>IF(Assms!$F$37=1,LXtables!M75,IF(Assms!$F$37=2,LXtables!Z75,IF(Assms!$F$37=3,LXtables!AM75,IF(Assms!$F$37=4,LXtables!AZ75,IF(Assms!$F$37=5,LXtables!BM75,LXtables!BZ75)))))</f>
        <v>0.02</v>
      </c>
      <c r="AH75">
        <v>15</v>
      </c>
      <c r="AI75" s="62">
        <f>IF(Assms!$F$37=1,LXtables!CC75,IF(Assms!$F$37=2,LXtables!CP75,IF(Assms!$F$37=3,LXtables!DC75,IF(Assms!$F$37=4,LXtables!DP75,IF(Assms!$F$37=5,LXtables!EC75,LXtables!EP75)))))</f>
        <v>0.02</v>
      </c>
      <c r="AJ75" s="62">
        <f>IF(Assms!$F$37=1,LXtables!CD75,IF(Assms!$F$37=2,LXtables!CQ75,IF(Assms!$F$37=3,LXtables!DD75,IF(Assms!$F$37=4,LXtables!DQ75,IF(Assms!$F$37=5,LXtables!ED75,LXtables!EQ75)))))</f>
        <v>0.02</v>
      </c>
      <c r="AK75" s="62">
        <f>IF(Assms!$F$37=1,LXtables!CE75,IF(Assms!$F$37=2,LXtables!CR75,IF(Assms!$F$37=3,LXtables!DE75,IF(Assms!$F$37=4,LXtables!DR75,IF(Assms!$F$37=5,LXtables!EE75,LXtables!ER75)))))</f>
        <v>0.01</v>
      </c>
      <c r="AL75" s="62">
        <f>IF(Assms!$F$37=1,LXtables!CF75,IF(Assms!$F$37=2,LXtables!CS75,IF(Assms!$F$37=3,LXtables!DF75,IF(Assms!$F$37=4,LXtables!DS75,IF(Assms!$F$37=5,LXtables!EF75,LXtables!ES75)))))</f>
        <v>0.01</v>
      </c>
      <c r="AM75" s="62">
        <f>IF(Assms!$F$37=1,LXtables!CG75,IF(Assms!$F$37=2,LXtables!CT75,IF(Assms!$F$37=3,LXtables!DG75,IF(Assms!$F$37=4,LXtables!DT75,IF(Assms!$F$37=5,LXtables!EG75,LXtables!ET75)))))</f>
        <v>0.01</v>
      </c>
      <c r="AN75" s="62">
        <f>IF(Assms!$F$37=1,LXtables!CH75,IF(Assms!$F$37=2,LXtables!CU75,IF(Assms!$F$37=3,LXtables!DH75,IF(Assms!$F$37=4,LXtables!DU75,IF(Assms!$F$37=5,LXtables!EH75,LXtables!EU75)))))</f>
        <v>0.01</v>
      </c>
      <c r="AO75" s="62">
        <f>IF(Assms!$F$37=1,LXtables!CI75,IF(Assms!$F$37=2,LXtables!CV75,IF(Assms!$F$37=3,LXtables!DI75,IF(Assms!$F$37=4,LXtables!DV75,IF(Assms!$F$37=5,LXtables!EI75,LXtables!EV75)))))</f>
        <v>0.02</v>
      </c>
      <c r="AP75" s="62">
        <f>IF(Assms!$F$37=1,LXtables!CJ75,IF(Assms!$F$37=2,LXtables!CW75,IF(Assms!$F$37=3,LXtables!DJ75,IF(Assms!$F$37=4,LXtables!DW75,IF(Assms!$F$37=5,LXtables!EJ75,LXtables!EW75)))))</f>
        <v>0.02</v>
      </c>
      <c r="AQ75" s="62">
        <f>IF(Assms!$F$37=1,LXtables!CK75,IF(Assms!$F$37=2,LXtables!CX75,IF(Assms!$F$37=3,LXtables!DK75,IF(Assms!$F$37=4,LXtables!DX75,IF(Assms!$F$37=5,LXtables!EK75,LXtables!EX75)))))</f>
        <v>0.01</v>
      </c>
      <c r="AR75" s="62">
        <f>IF(Assms!$F$37=1,LXtables!CL75,IF(Assms!$F$37=2,LXtables!CY75,IF(Assms!$F$37=3,LXtables!DL75,IF(Assms!$F$37=4,LXtables!DY75,IF(Assms!$F$37=5,LXtables!EL75,LXtables!EY75)))))</f>
        <v>0.01</v>
      </c>
      <c r="AS75" s="62">
        <f>IF(Assms!$F$37=1,LXtables!CM75,IF(Assms!$F$37=2,LXtables!CZ75,IF(Assms!$F$37=3,LXtables!DM75,IF(Assms!$F$37=4,LXtables!DZ75,IF(Assms!$F$37=5,LXtables!EM75,LXtables!EZ75)))))</f>
        <v>0.01</v>
      </c>
      <c r="AT75" s="62">
        <f>IF(Assms!$F$37=1,LXtables!CN75,IF(Assms!$F$37=2,LXtables!DA75,IF(Assms!$F$37=3,LXtables!DN75,IF(Assms!$F$37=4,LXtables!EA75,IF(Assms!$F$37=5,LXtables!EN75,LXtables!FA75)))))</f>
        <v>0.02</v>
      </c>
      <c r="AU75">
        <v>15</v>
      </c>
      <c r="AV75" s="62">
        <f>IF(Assms!$F$37=1,LXtables!FD75,IF(Assms!$F$37=2,LXtables!FQ75,IF(Assms!$F$37=3,LXtables!GD75,IF(Assms!$F$37=4,LXtables!GQ75,IF(Assms!$F$37=5,LXtables!HD75,LXtables!HQ75)))))</f>
        <v>0.02</v>
      </c>
      <c r="AW75" s="62">
        <f>IF(Assms!$F$37=1,LXtables!FE75,IF(Assms!$F$37=2,LXtables!FR75,IF(Assms!$F$37=3,LXtables!GE75,IF(Assms!$F$37=4,LXtables!GR75,IF(Assms!$F$37=5,LXtables!HE75,LXtables!HR75)))))</f>
        <v>0.02</v>
      </c>
      <c r="AX75" s="62">
        <f>IF(Assms!$F$37=1,LXtables!FF75,IF(Assms!$F$37=2,LXtables!FS75,IF(Assms!$F$37=3,LXtables!GF75,IF(Assms!$F$37=4,LXtables!GS75,IF(Assms!$F$37=5,LXtables!HF75,LXtables!HS75)))))</f>
        <v>0.02</v>
      </c>
      <c r="AY75" s="62">
        <f>IF(Assms!$F$37=1,LXtables!FG75,IF(Assms!$F$37=2,LXtables!FT75,IF(Assms!$F$37=3,LXtables!GG75,IF(Assms!$F$37=4,LXtables!GT75,IF(Assms!$F$37=5,LXtables!HG75,LXtables!HT75)))))</f>
        <v>0.01</v>
      </c>
      <c r="AZ75" s="62">
        <f>IF(Assms!$F$37=1,LXtables!FH75,IF(Assms!$F$37=2,LXtables!FU75,IF(Assms!$F$37=3,LXtables!GH75,IF(Assms!$F$37=4,LXtables!GU75,IF(Assms!$F$37=5,LXtables!HH75,LXtables!HU75)))))</f>
        <v>0.01</v>
      </c>
      <c r="BA75" s="62">
        <f>IF(Assms!$F$37=1,LXtables!FI75,IF(Assms!$F$37=2,LXtables!FV75,IF(Assms!$F$37=3,LXtables!GI75,IF(Assms!$F$37=4,LXtables!GV75,IF(Assms!$F$37=5,LXtables!HI75,LXtables!HV75)))))</f>
        <v>0.01</v>
      </c>
      <c r="BB75" s="62">
        <f>IF(Assms!$F$37=1,LXtables!FJ75,IF(Assms!$F$37=2,LXtables!FW75,IF(Assms!$F$37=3,LXtables!GJ75,IF(Assms!$F$37=4,LXtables!GW75,IF(Assms!$F$37=5,LXtables!HJ75,LXtables!HW75)))))</f>
        <v>0.02</v>
      </c>
      <c r="BC75" s="62">
        <f>IF(Assms!$F$37=1,LXtables!FK75,IF(Assms!$F$37=2,LXtables!FX75,IF(Assms!$F$37=3,LXtables!GK75,IF(Assms!$F$37=4,LXtables!GX75,IF(Assms!$F$37=5,LXtables!HK75,LXtables!HX75)))))</f>
        <v>0.02</v>
      </c>
      <c r="BD75" s="62">
        <f>IF(Assms!$F$37=1,LXtables!FL75,IF(Assms!$F$37=2,LXtables!FY75,IF(Assms!$F$37=3,LXtables!GL75,IF(Assms!$F$37=4,LXtables!GY75,IF(Assms!$F$37=5,LXtables!HL75,LXtables!HY75)))))</f>
        <v>0.01</v>
      </c>
      <c r="BE75" s="62">
        <f>IF(Assms!$F$37=1,LXtables!FM75,IF(Assms!$F$37=2,LXtables!FZ75,IF(Assms!$F$37=3,LXtables!GM75,IF(Assms!$F$37=4,LXtables!GZ75,IF(Assms!$F$37=5,LXtables!HM75,LXtables!HZ75)))))</f>
        <v>0.01</v>
      </c>
      <c r="BF75" s="62">
        <f>IF(Assms!$F$37=1,LXtables!FN75,IF(Assms!$F$37=2,LXtables!GA75,IF(Assms!$F$37=3,LXtables!GN75,IF(Assms!$F$37=4,LXtables!HA75,IF(Assms!$F$37=5,LXtables!HN75,LXtables!IA75)))))</f>
        <v>0.02</v>
      </c>
      <c r="BG75" s="62">
        <f>IF(Assms!$F$37=1,LXtables!FO75,IF(Assms!$F$37=2,LXtables!GB75,IF(Assms!$F$37=3,LXtables!GO75,IF(Assms!$F$37=4,LXtables!HB75,IF(Assms!$F$37=5,LXtables!HO75,LXtables!IB75)))))</f>
        <v>0.02</v>
      </c>
      <c r="BH75">
        <v>15</v>
      </c>
      <c r="BI75" s="62">
        <f>IF(Assms!$F$37=1,LXtables!IE75,IF(Assms!$F$37=2,LXtables!IR75,IF(Assms!$F$37=3,LXtables!JE75,IF(Assms!$F$37=4,LXtables!JR75,IF(Assms!$F$37=5,LXtables!KE75,LXtables!KR75)))))</f>
        <v>0.02</v>
      </c>
      <c r="BJ75" s="62">
        <f>IF(Assms!$F$37=1,LXtables!IF75,IF(Assms!$F$37=2,LXtables!IS75,IF(Assms!$F$37=3,LXtables!JF75,IF(Assms!$F$37=4,LXtables!JS75,IF(Assms!$F$37=5,LXtables!KF75,LXtables!KS75)))))</f>
        <v>0.02</v>
      </c>
      <c r="BK75" s="62">
        <f>IF(Assms!$F$37=1,LXtables!IG75,IF(Assms!$F$37=2,LXtables!IT75,IF(Assms!$F$37=3,LXtables!JG75,IF(Assms!$F$37=4,LXtables!JT75,IF(Assms!$F$37=5,LXtables!KG75,LXtables!KT75)))))</f>
        <v>0.02</v>
      </c>
      <c r="BL75" s="62">
        <f>IF(Assms!$F$37=1,LXtables!IH75,IF(Assms!$F$37=2,LXtables!IU75,IF(Assms!$F$37=3,LXtables!JH75,IF(Assms!$F$37=4,LXtables!JU75,IF(Assms!$F$37=5,LXtables!KH75,LXtables!KU75)))))</f>
        <v>0.02</v>
      </c>
      <c r="BM75" s="62">
        <f>IF(Assms!$F$37=1,LXtables!II75,IF(Assms!$F$37=2,LXtables!IV75,IF(Assms!$F$37=3,LXtables!JI75,IF(Assms!$F$37=4,LXtables!JV75,IF(Assms!$F$37=5,LXtables!KI75,LXtables!KV75)))))</f>
        <v>0.02</v>
      </c>
      <c r="BN75" s="62">
        <f>IF(Assms!$F$37=1,LXtables!IJ75,IF(Assms!$F$37=2,LXtables!IW75,IF(Assms!$F$37=3,LXtables!JJ75,IF(Assms!$F$37=4,LXtables!JW75,IF(Assms!$F$37=5,LXtables!KJ75,LXtables!KW75)))))</f>
        <v>0.02</v>
      </c>
      <c r="BO75" s="62">
        <f>IF(Assms!$F$37=1,LXtables!IK75,IF(Assms!$F$37=2,LXtables!IX75,IF(Assms!$F$37=3,LXtables!JK75,IF(Assms!$F$37=4,LXtables!JX75,IF(Assms!$F$37=5,LXtables!KK75,LXtables!KX75)))))</f>
        <v>0.02</v>
      </c>
      <c r="BP75" s="62">
        <f>IF(Assms!$F$37=1,LXtables!IL75,IF(Assms!$F$37=2,LXtables!IY75,IF(Assms!$F$37=3,LXtables!JL75,IF(Assms!$F$37=4,LXtables!JY75,IF(Assms!$F$37=5,LXtables!KL75,LXtables!KY75)))))</f>
        <v>0.03</v>
      </c>
      <c r="BQ75" s="62">
        <f>IF(Assms!$F$37=1,LXtables!IM75,IF(Assms!$F$37=2,LXtables!IZ75,IF(Assms!$F$37=3,LXtables!JM75,IF(Assms!$F$37=4,LXtables!JZ75,IF(Assms!$F$37=5,LXtables!KM75,LXtables!KZ75)))))</f>
        <v>0.02</v>
      </c>
      <c r="BR75" s="62">
        <f>IF(Assms!$F$37=1,LXtables!IN75,IF(Assms!$F$37=2,LXtables!JA75,IF(Assms!$F$37=3,LXtables!JN75,IF(Assms!$F$37=4,LXtables!KA75,IF(Assms!$F$37=5,LXtables!KN75,LXtables!LA75)))))</f>
        <v>0.02</v>
      </c>
      <c r="BS75" s="62">
        <f>IF(Assms!$F$37=1,LXtables!IO75,IF(Assms!$F$37=2,LXtables!JB75,IF(Assms!$F$37=3,LXtables!JO75,IF(Assms!$F$37=4,LXtables!KB75,IF(Assms!$F$37=5,LXtables!KO75,LXtables!LB75)))))</f>
        <v>0.02</v>
      </c>
      <c r="BT75" s="62">
        <f>IF(Assms!$F$37=1,LXtables!IP75,IF(Assms!$F$37=2,LXtables!JC75,IF(Assms!$F$37=3,LXtables!JP75,IF(Assms!$F$37=4,LXtables!KC75,IF(Assms!$F$37=5,LXtables!KP75,LXtables!LC75)))))</f>
        <v>0.02</v>
      </c>
    </row>
    <row r="76" spans="8:72">
      <c r="H76" s="201">
        <v>16</v>
      </c>
      <c r="I76" s="62">
        <f>IF(Assms!$C$36=1,V76,IF(Assms!$C$36=2,AI76,IF(Assms!$C$36=3,AV76,BI76)))</f>
        <v>0.02</v>
      </c>
      <c r="J76" s="62">
        <f>IF(Assms!$C$36=1,W76,IF(Assms!$C$36=2,AJ76,IF(Assms!$C$36=3,AW76,BJ76)))</f>
        <v>0.02</v>
      </c>
      <c r="K76" s="62">
        <f>IF(Assms!$C$36=1,X76,IF(Assms!$C$36=2,AK76,IF(Assms!$C$36=3,AX76,BK76)))</f>
        <v>0.01</v>
      </c>
      <c r="L76" s="62">
        <f>IF(Assms!$C$36=1,Y76,IF(Assms!$C$36=2,AL76,IF(Assms!$C$36=3,AY76,BL76)))</f>
        <v>0.01</v>
      </c>
      <c r="M76" s="62">
        <f>IF(Assms!$C$36=1,Z76,IF(Assms!$C$36=2,AM76,IF(Assms!$C$36=3,AZ76,BM76)))</f>
        <v>0.01</v>
      </c>
      <c r="N76" s="62">
        <f>IF(Assms!$C$36=1,AA76,IF(Assms!$C$36=2,AN76,IF(Assms!$C$36=3,BA76,BN76)))</f>
        <v>0.01</v>
      </c>
      <c r="O76" s="62">
        <f>IF(Assms!$C$36=1,AB76,IF(Assms!$C$36=2,AO76,IF(Assms!$C$36=3,BB76,BO76)))</f>
        <v>0.01</v>
      </c>
      <c r="P76" s="62">
        <f>IF(Assms!$C$36=1,AC76,IF(Assms!$C$36=2,AP76,IF(Assms!$C$36=3,BC76,BP76)))</f>
        <v>0.01</v>
      </c>
      <c r="Q76" s="62">
        <f>IF(Assms!$C$36=1,AD76,IF(Assms!$C$36=2,AQ76,IF(Assms!$C$36=3,BD76,BQ76)))</f>
        <v>0.01</v>
      </c>
      <c r="R76" s="62">
        <f>IF(Assms!$C$36=1,AE76,IF(Assms!$C$36=2,AR76,IF(Assms!$C$36=3,BE76,BR76)))</f>
        <v>0.01</v>
      </c>
      <c r="S76" s="62">
        <f>IF(Assms!$C$36=1,AF76,IF(Assms!$C$36=2,AS76,IF(Assms!$C$36=3,BF76,BS76)))</f>
        <v>0.01</v>
      </c>
      <c r="T76" s="62">
        <f>IF(Assms!$C$36=1,AG76,IF(Assms!$C$36=2,AT76,IF(Assms!$C$36=3,BG76,BT76)))</f>
        <v>0.02</v>
      </c>
      <c r="U76" s="201">
        <v>16</v>
      </c>
      <c r="V76" s="62">
        <f>IF(Assms!$F$37=1,LXtables!B76,IF(Assms!$F$37=2,LXtables!O76,IF(Assms!$F$37=3,LXtables!AB76,IF(Assms!$F$37=4,LXtables!AO76,IF(Assms!$F$37=5,LXtables!BB76,LXtables!BO76)))))</f>
        <v>0.02</v>
      </c>
      <c r="W76" s="62">
        <f>IF(Assms!$F$37=1,LXtables!C76,IF(Assms!$F$37=2,LXtables!P76,IF(Assms!$F$37=3,LXtables!AC76,IF(Assms!$F$37=4,LXtables!AP76,IF(Assms!$F$37=5,LXtables!BC76,LXtables!BP76)))))</f>
        <v>0.02</v>
      </c>
      <c r="X76" s="62">
        <f>IF(Assms!$F$37=1,LXtables!D76,IF(Assms!$F$37=2,LXtables!Q76,IF(Assms!$F$37=3,LXtables!AD76,IF(Assms!$F$37=4,LXtables!AQ76,IF(Assms!$F$37=5,LXtables!BD76,LXtables!BQ76)))))</f>
        <v>0.01</v>
      </c>
      <c r="Y76" s="62">
        <f>IF(Assms!$F$37=1,LXtables!E76,IF(Assms!$F$37=2,LXtables!R76,IF(Assms!$F$37=3,LXtables!AE76,IF(Assms!$F$37=4,LXtables!AR76,IF(Assms!$F$37=5,LXtables!BE76,LXtables!BR76)))))</f>
        <v>0.01</v>
      </c>
      <c r="Z76" s="62">
        <f>IF(Assms!$F$37=1,LXtables!F76,IF(Assms!$F$37=2,LXtables!S76,IF(Assms!$F$37=3,LXtables!AF76,IF(Assms!$F$37=4,LXtables!AS76,IF(Assms!$F$37=5,LXtables!BF76,LXtables!BS76)))))</f>
        <v>0.01</v>
      </c>
      <c r="AA76" s="62">
        <f>IF(Assms!$F$37=1,LXtables!G76,IF(Assms!$F$37=2,LXtables!T76,IF(Assms!$F$37=3,LXtables!AG76,IF(Assms!$F$37=4,LXtables!AT76,IF(Assms!$F$37=5,LXtables!BG76,LXtables!BT76)))))</f>
        <v>0.01</v>
      </c>
      <c r="AB76" s="62">
        <f>IF(Assms!$F$37=1,LXtables!H76,IF(Assms!$F$37=2,LXtables!U76,IF(Assms!$F$37=3,LXtables!AH76,IF(Assms!$F$37=4,LXtables!AU76,IF(Assms!$F$37=5,LXtables!BH76,LXtables!BU76)))))</f>
        <v>0.01</v>
      </c>
      <c r="AC76" s="62">
        <f>IF(Assms!$F$37=1,LXtables!I76,IF(Assms!$F$37=2,LXtables!V76,IF(Assms!$F$37=3,LXtables!AI76,IF(Assms!$F$37=4,LXtables!AV76,IF(Assms!$F$37=5,LXtables!BI76,LXtables!BV76)))))</f>
        <v>0.01</v>
      </c>
      <c r="AD76" s="62">
        <f>IF(Assms!$F$37=1,LXtables!J76,IF(Assms!$F$37=2,LXtables!W76,IF(Assms!$F$37=3,LXtables!AJ76,IF(Assms!$F$37=4,LXtables!AW76,IF(Assms!$F$37=5,LXtables!BJ76,LXtables!BW76)))))</f>
        <v>0.01</v>
      </c>
      <c r="AE76" s="62">
        <f>IF(Assms!$F$37=1,LXtables!K76,IF(Assms!$F$37=2,LXtables!X76,IF(Assms!$F$37=3,LXtables!AK76,IF(Assms!$F$37=4,LXtables!AX76,IF(Assms!$F$37=5,LXtables!BK76,LXtables!BX76)))))</f>
        <v>0.01</v>
      </c>
      <c r="AF76" s="62">
        <f>IF(Assms!$F$37=1,LXtables!L76,IF(Assms!$F$37=2,LXtables!Y76,IF(Assms!$F$37=3,LXtables!AL76,IF(Assms!$F$37=4,LXtables!AY76,IF(Assms!$F$37=5,LXtables!BL76,LXtables!BY76)))))</f>
        <v>0.01</v>
      </c>
      <c r="AG76" s="62">
        <f>IF(Assms!$F$37=1,LXtables!M76,IF(Assms!$F$37=2,LXtables!Z76,IF(Assms!$F$37=3,LXtables!AM76,IF(Assms!$F$37=4,LXtables!AZ76,IF(Assms!$F$37=5,LXtables!BM76,LXtables!BZ76)))))</f>
        <v>0.02</v>
      </c>
      <c r="AH76">
        <v>16</v>
      </c>
      <c r="AI76" s="62">
        <f>IF(Assms!$F$37=1,LXtables!CC76,IF(Assms!$F$37=2,LXtables!CP76,IF(Assms!$F$37=3,LXtables!DC76,IF(Assms!$F$37=4,LXtables!DP76,IF(Assms!$F$37=5,LXtables!EC76,LXtables!EP76)))))</f>
        <v>0.02</v>
      </c>
      <c r="AJ76" s="62">
        <f>IF(Assms!$F$37=1,LXtables!CD76,IF(Assms!$F$37=2,LXtables!CQ76,IF(Assms!$F$37=3,LXtables!DD76,IF(Assms!$F$37=4,LXtables!DQ76,IF(Assms!$F$37=5,LXtables!ED76,LXtables!EQ76)))))</f>
        <v>0.02</v>
      </c>
      <c r="AK76" s="62">
        <f>IF(Assms!$F$37=1,LXtables!CE76,IF(Assms!$F$37=2,LXtables!CR76,IF(Assms!$F$37=3,LXtables!DE76,IF(Assms!$F$37=4,LXtables!DR76,IF(Assms!$F$37=5,LXtables!EE76,LXtables!ER76)))))</f>
        <v>0.01</v>
      </c>
      <c r="AL76" s="62">
        <f>IF(Assms!$F$37=1,LXtables!CF76,IF(Assms!$F$37=2,LXtables!CS76,IF(Assms!$F$37=3,LXtables!DF76,IF(Assms!$F$37=4,LXtables!DS76,IF(Assms!$F$37=5,LXtables!EF76,LXtables!ES76)))))</f>
        <v>0.01</v>
      </c>
      <c r="AM76" s="62">
        <f>IF(Assms!$F$37=1,LXtables!CG76,IF(Assms!$F$37=2,LXtables!CT76,IF(Assms!$F$37=3,LXtables!DG76,IF(Assms!$F$37=4,LXtables!DT76,IF(Assms!$F$37=5,LXtables!EG76,LXtables!ET76)))))</f>
        <v>0.01</v>
      </c>
      <c r="AN76" s="62">
        <f>IF(Assms!$F$37=1,LXtables!CH76,IF(Assms!$F$37=2,LXtables!CU76,IF(Assms!$F$37=3,LXtables!DH76,IF(Assms!$F$37=4,LXtables!DU76,IF(Assms!$F$37=5,LXtables!EH76,LXtables!EU76)))))</f>
        <v>0.01</v>
      </c>
      <c r="AO76" s="62">
        <f>IF(Assms!$F$37=1,LXtables!CI76,IF(Assms!$F$37=2,LXtables!CV76,IF(Assms!$F$37=3,LXtables!DI76,IF(Assms!$F$37=4,LXtables!DV76,IF(Assms!$F$37=5,LXtables!EI76,LXtables!EV76)))))</f>
        <v>0.01</v>
      </c>
      <c r="AP76" s="62">
        <f>IF(Assms!$F$37=1,LXtables!CJ76,IF(Assms!$F$37=2,LXtables!CW76,IF(Assms!$F$37=3,LXtables!DJ76,IF(Assms!$F$37=4,LXtables!DW76,IF(Assms!$F$37=5,LXtables!EJ76,LXtables!EW76)))))</f>
        <v>0.01</v>
      </c>
      <c r="AQ76" s="62">
        <f>IF(Assms!$F$37=1,LXtables!CK76,IF(Assms!$F$37=2,LXtables!CX76,IF(Assms!$F$37=3,LXtables!DK76,IF(Assms!$F$37=4,LXtables!DX76,IF(Assms!$F$37=5,LXtables!EK76,LXtables!EX76)))))</f>
        <v>0.01</v>
      </c>
      <c r="AR76" s="62">
        <f>IF(Assms!$F$37=1,LXtables!CL76,IF(Assms!$F$37=2,LXtables!CY76,IF(Assms!$F$37=3,LXtables!DL76,IF(Assms!$F$37=4,LXtables!DY76,IF(Assms!$F$37=5,LXtables!EL76,LXtables!EY76)))))</f>
        <v>0.01</v>
      </c>
      <c r="AS76" s="62">
        <f>IF(Assms!$F$37=1,LXtables!CM76,IF(Assms!$F$37=2,LXtables!CZ76,IF(Assms!$F$37=3,LXtables!DM76,IF(Assms!$F$37=4,LXtables!DZ76,IF(Assms!$F$37=5,LXtables!EM76,LXtables!EZ76)))))</f>
        <v>0.02</v>
      </c>
      <c r="AT76" s="62">
        <f>IF(Assms!$F$37=1,LXtables!CN76,IF(Assms!$F$37=2,LXtables!DA76,IF(Assms!$F$37=3,LXtables!DN76,IF(Assms!$F$37=4,LXtables!EA76,IF(Assms!$F$37=5,LXtables!EN76,LXtables!FA76)))))</f>
        <v>0.02</v>
      </c>
      <c r="AU76">
        <v>16</v>
      </c>
      <c r="AV76" s="62">
        <f>IF(Assms!$F$37=1,LXtables!FD76,IF(Assms!$F$37=2,LXtables!FQ76,IF(Assms!$F$37=3,LXtables!GD76,IF(Assms!$F$37=4,LXtables!GQ76,IF(Assms!$F$37=5,LXtables!HD76,LXtables!HQ76)))))</f>
        <v>0.02</v>
      </c>
      <c r="AW76" s="62">
        <f>IF(Assms!$F$37=1,LXtables!FE76,IF(Assms!$F$37=2,LXtables!FR76,IF(Assms!$F$37=3,LXtables!GE76,IF(Assms!$F$37=4,LXtables!GR76,IF(Assms!$F$37=5,LXtables!HE76,LXtables!HR76)))))</f>
        <v>0.02</v>
      </c>
      <c r="AX76" s="62">
        <f>IF(Assms!$F$37=1,LXtables!FF76,IF(Assms!$F$37=2,LXtables!FS76,IF(Assms!$F$37=3,LXtables!GF76,IF(Assms!$F$37=4,LXtables!GS76,IF(Assms!$F$37=5,LXtables!HF76,LXtables!HS76)))))</f>
        <v>0.02</v>
      </c>
      <c r="AY76" s="62">
        <f>IF(Assms!$F$37=1,LXtables!FG76,IF(Assms!$F$37=2,LXtables!FT76,IF(Assms!$F$37=3,LXtables!GG76,IF(Assms!$F$37=4,LXtables!GT76,IF(Assms!$F$37=5,LXtables!HG76,LXtables!HT76)))))</f>
        <v>0.01</v>
      </c>
      <c r="AZ76" s="62">
        <f>IF(Assms!$F$37=1,LXtables!FH76,IF(Assms!$F$37=2,LXtables!FU76,IF(Assms!$F$37=3,LXtables!GH76,IF(Assms!$F$37=4,LXtables!GU76,IF(Assms!$F$37=5,LXtables!HH76,LXtables!HU76)))))</f>
        <v>0.01</v>
      </c>
      <c r="BA76" s="62">
        <f>IF(Assms!$F$37=1,LXtables!FI76,IF(Assms!$F$37=2,LXtables!FV76,IF(Assms!$F$37=3,LXtables!GI76,IF(Assms!$F$37=4,LXtables!GV76,IF(Assms!$F$37=5,LXtables!HI76,LXtables!HV76)))))</f>
        <v>0.01</v>
      </c>
      <c r="BB76" s="62">
        <f>IF(Assms!$F$37=1,LXtables!FJ76,IF(Assms!$F$37=2,LXtables!FW76,IF(Assms!$F$37=3,LXtables!GJ76,IF(Assms!$F$37=4,LXtables!GW76,IF(Assms!$F$37=5,LXtables!HJ76,LXtables!HW76)))))</f>
        <v>0.01</v>
      </c>
      <c r="BC76" s="62">
        <f>IF(Assms!$F$37=1,LXtables!FK76,IF(Assms!$F$37=2,LXtables!FX76,IF(Assms!$F$37=3,LXtables!GK76,IF(Assms!$F$37=4,LXtables!GX76,IF(Assms!$F$37=5,LXtables!HK76,LXtables!HX76)))))</f>
        <v>0.02</v>
      </c>
      <c r="BD76" s="62">
        <f>IF(Assms!$F$37=1,LXtables!FL76,IF(Assms!$F$37=2,LXtables!FY76,IF(Assms!$F$37=3,LXtables!GL76,IF(Assms!$F$37=4,LXtables!GY76,IF(Assms!$F$37=5,LXtables!HL76,LXtables!HY76)))))</f>
        <v>0.02</v>
      </c>
      <c r="BE76" s="62">
        <f>IF(Assms!$F$37=1,LXtables!FM76,IF(Assms!$F$37=2,LXtables!FZ76,IF(Assms!$F$37=3,LXtables!GM76,IF(Assms!$F$37=4,LXtables!GZ76,IF(Assms!$F$37=5,LXtables!HM76,LXtables!HZ76)))))</f>
        <v>0.02</v>
      </c>
      <c r="BF76" s="62">
        <f>IF(Assms!$F$37=1,LXtables!FN76,IF(Assms!$F$37=2,LXtables!GA76,IF(Assms!$F$37=3,LXtables!GN76,IF(Assms!$F$37=4,LXtables!HA76,IF(Assms!$F$37=5,LXtables!HN76,LXtables!IA76)))))</f>
        <v>0.02</v>
      </c>
      <c r="BG76" s="62">
        <f>IF(Assms!$F$37=1,LXtables!FO76,IF(Assms!$F$37=2,LXtables!GB76,IF(Assms!$F$37=3,LXtables!GO76,IF(Assms!$F$37=4,LXtables!HB76,IF(Assms!$F$37=5,LXtables!HO76,LXtables!IB76)))))</f>
        <v>0.02</v>
      </c>
      <c r="BH76">
        <v>16</v>
      </c>
      <c r="BI76" s="62">
        <f>IF(Assms!$F$37=1,LXtables!IE76,IF(Assms!$F$37=2,LXtables!IR76,IF(Assms!$F$37=3,LXtables!JE76,IF(Assms!$F$37=4,LXtables!JR76,IF(Assms!$F$37=5,LXtables!KE76,LXtables!KR76)))))</f>
        <v>0.03</v>
      </c>
      <c r="BJ76" s="62">
        <f>IF(Assms!$F$37=1,LXtables!IF76,IF(Assms!$F$37=2,LXtables!IS76,IF(Assms!$F$37=3,LXtables!JF76,IF(Assms!$F$37=4,LXtables!JS76,IF(Assms!$F$37=5,LXtables!KF76,LXtables!KS76)))))</f>
        <v>0.02</v>
      </c>
      <c r="BK76" s="62">
        <f>IF(Assms!$F$37=1,LXtables!IG76,IF(Assms!$F$37=2,LXtables!IT76,IF(Assms!$F$37=3,LXtables!JG76,IF(Assms!$F$37=4,LXtables!JT76,IF(Assms!$F$37=5,LXtables!KG76,LXtables!KT76)))))</f>
        <v>0.02</v>
      </c>
      <c r="BL76" s="62">
        <f>IF(Assms!$F$37=1,LXtables!IH76,IF(Assms!$F$37=2,LXtables!IU76,IF(Assms!$F$37=3,LXtables!JH76,IF(Assms!$F$37=4,LXtables!JU76,IF(Assms!$F$37=5,LXtables!KH76,LXtables!KU76)))))</f>
        <v>0.02</v>
      </c>
      <c r="BM76" s="62">
        <f>IF(Assms!$F$37=1,LXtables!II76,IF(Assms!$F$37=2,LXtables!IV76,IF(Assms!$F$37=3,LXtables!JI76,IF(Assms!$F$37=4,LXtables!JV76,IF(Assms!$F$37=5,LXtables!KI76,LXtables!KV76)))))</f>
        <v>0.02</v>
      </c>
      <c r="BN76" s="62">
        <f>IF(Assms!$F$37=1,LXtables!IJ76,IF(Assms!$F$37=2,LXtables!IW76,IF(Assms!$F$37=3,LXtables!JJ76,IF(Assms!$F$37=4,LXtables!JW76,IF(Assms!$F$37=5,LXtables!KJ76,LXtables!KW76)))))</f>
        <v>0.02</v>
      </c>
      <c r="BO76" s="62">
        <f>IF(Assms!$F$37=1,LXtables!IK76,IF(Assms!$F$37=2,LXtables!IX76,IF(Assms!$F$37=3,LXtables!JK76,IF(Assms!$F$37=4,LXtables!JX76,IF(Assms!$F$37=5,LXtables!KK76,LXtables!KX76)))))</f>
        <v>0.02</v>
      </c>
      <c r="BP76" s="62">
        <f>IF(Assms!$F$37=1,LXtables!IL76,IF(Assms!$F$37=2,LXtables!IY76,IF(Assms!$F$37=3,LXtables!JL76,IF(Assms!$F$37=4,LXtables!JY76,IF(Assms!$F$37=5,LXtables!KL76,LXtables!KY76)))))</f>
        <v>0.02</v>
      </c>
      <c r="BQ76" s="62">
        <f>IF(Assms!$F$37=1,LXtables!IM76,IF(Assms!$F$37=2,LXtables!IZ76,IF(Assms!$F$37=3,LXtables!JM76,IF(Assms!$F$37=4,LXtables!JZ76,IF(Assms!$F$37=5,LXtables!KM76,LXtables!KZ76)))))</f>
        <v>0.02</v>
      </c>
      <c r="BR76" s="62">
        <f>IF(Assms!$F$37=1,LXtables!IN76,IF(Assms!$F$37=2,LXtables!JA76,IF(Assms!$F$37=3,LXtables!JN76,IF(Assms!$F$37=4,LXtables!KA76,IF(Assms!$F$37=5,LXtables!KN76,LXtables!LA76)))))</f>
        <v>0.02</v>
      </c>
      <c r="BS76" s="62">
        <f>IF(Assms!$F$37=1,LXtables!IO76,IF(Assms!$F$37=2,LXtables!JB76,IF(Assms!$F$37=3,LXtables!JO76,IF(Assms!$F$37=4,LXtables!KB76,IF(Assms!$F$37=5,LXtables!KO76,LXtables!LB76)))))</f>
        <v>0.02</v>
      </c>
      <c r="BT76" s="62">
        <f>IF(Assms!$F$37=1,LXtables!IP76,IF(Assms!$F$37=2,LXtables!JC76,IF(Assms!$F$37=3,LXtables!JP76,IF(Assms!$F$37=4,LXtables!KC76,IF(Assms!$F$37=5,LXtables!KP76,LXtables!LC76)))))</f>
        <v>0.02</v>
      </c>
    </row>
    <row r="77" spans="8:72">
      <c r="H77" s="201">
        <v>17</v>
      </c>
      <c r="I77" s="62">
        <f>IF(Assms!$C$36=1,V77,IF(Assms!$C$36=2,AI77,IF(Assms!$C$36=3,AV77,BI77)))</f>
        <v>0.02</v>
      </c>
      <c r="J77" s="62">
        <f>IF(Assms!$C$36=1,W77,IF(Assms!$C$36=2,AJ77,IF(Assms!$C$36=3,AW77,BJ77)))</f>
        <v>0.02</v>
      </c>
      <c r="K77" s="62">
        <f>IF(Assms!$C$36=1,X77,IF(Assms!$C$36=2,AK77,IF(Assms!$C$36=3,AX77,BK77)))</f>
        <v>0.02</v>
      </c>
      <c r="L77" s="62">
        <f>IF(Assms!$C$36=1,Y77,IF(Assms!$C$36=2,AL77,IF(Assms!$C$36=3,AY77,BL77)))</f>
        <v>0.01</v>
      </c>
      <c r="M77" s="62">
        <f>IF(Assms!$C$36=1,Z77,IF(Assms!$C$36=2,AM77,IF(Assms!$C$36=3,AZ77,BM77)))</f>
        <v>0.01</v>
      </c>
      <c r="N77" s="62">
        <f>IF(Assms!$C$36=1,AA77,IF(Assms!$C$36=2,AN77,IF(Assms!$C$36=3,BA77,BN77)))</f>
        <v>0.01</v>
      </c>
      <c r="O77" s="62">
        <f>IF(Assms!$C$36=1,AB77,IF(Assms!$C$36=2,AO77,IF(Assms!$C$36=3,BB77,BO77)))</f>
        <v>0.01</v>
      </c>
      <c r="P77" s="62">
        <f>IF(Assms!$C$36=1,AC77,IF(Assms!$C$36=2,AP77,IF(Assms!$C$36=3,BC77,BP77)))</f>
        <v>0.01</v>
      </c>
      <c r="Q77" s="62">
        <f>IF(Assms!$C$36=1,AD77,IF(Assms!$C$36=2,AQ77,IF(Assms!$C$36=3,BD77,BQ77)))</f>
        <v>0.01</v>
      </c>
      <c r="R77" s="62">
        <f>IF(Assms!$C$36=1,AE77,IF(Assms!$C$36=2,AR77,IF(Assms!$C$36=3,BE77,BR77)))</f>
        <v>0.01</v>
      </c>
      <c r="S77" s="62">
        <f>IF(Assms!$C$36=1,AF77,IF(Assms!$C$36=2,AS77,IF(Assms!$C$36=3,BF77,BS77)))</f>
        <v>0.02</v>
      </c>
      <c r="T77" s="62">
        <f>IF(Assms!$C$36=1,AG77,IF(Assms!$C$36=2,AT77,IF(Assms!$C$36=3,BG77,BT77)))</f>
        <v>0.02</v>
      </c>
      <c r="U77" s="201">
        <v>17</v>
      </c>
      <c r="V77" s="62">
        <f>IF(Assms!$F$37=1,LXtables!B77,IF(Assms!$F$37=2,LXtables!O77,IF(Assms!$F$37=3,LXtables!AB77,IF(Assms!$F$37=4,LXtables!AO77,IF(Assms!$F$37=5,LXtables!BB77,LXtables!BO77)))))</f>
        <v>0.02</v>
      </c>
      <c r="W77" s="62">
        <f>IF(Assms!$F$37=1,LXtables!C77,IF(Assms!$F$37=2,LXtables!P77,IF(Assms!$F$37=3,LXtables!AC77,IF(Assms!$F$37=4,LXtables!AP77,IF(Assms!$F$37=5,LXtables!BC77,LXtables!BP77)))))</f>
        <v>0.02</v>
      </c>
      <c r="X77" s="62">
        <f>IF(Assms!$F$37=1,LXtables!D77,IF(Assms!$F$37=2,LXtables!Q77,IF(Assms!$F$37=3,LXtables!AD77,IF(Assms!$F$37=4,LXtables!AQ77,IF(Assms!$F$37=5,LXtables!BD77,LXtables!BQ77)))))</f>
        <v>0.02</v>
      </c>
      <c r="Y77" s="62">
        <f>IF(Assms!$F$37=1,LXtables!E77,IF(Assms!$F$37=2,LXtables!R77,IF(Assms!$F$37=3,LXtables!AE77,IF(Assms!$F$37=4,LXtables!AR77,IF(Assms!$F$37=5,LXtables!BE77,LXtables!BR77)))))</f>
        <v>0.01</v>
      </c>
      <c r="Z77" s="62">
        <f>IF(Assms!$F$37=1,LXtables!F77,IF(Assms!$F$37=2,LXtables!S77,IF(Assms!$F$37=3,LXtables!AF77,IF(Assms!$F$37=4,LXtables!AS77,IF(Assms!$F$37=5,LXtables!BF77,LXtables!BS77)))))</f>
        <v>0.01</v>
      </c>
      <c r="AA77" s="62">
        <f>IF(Assms!$F$37=1,LXtables!G77,IF(Assms!$F$37=2,LXtables!T77,IF(Assms!$F$37=3,LXtables!AG77,IF(Assms!$F$37=4,LXtables!AT77,IF(Assms!$F$37=5,LXtables!BG77,LXtables!BT77)))))</f>
        <v>0.01</v>
      </c>
      <c r="AB77" s="62">
        <f>IF(Assms!$F$37=1,LXtables!H77,IF(Assms!$F$37=2,LXtables!U77,IF(Assms!$F$37=3,LXtables!AH77,IF(Assms!$F$37=4,LXtables!AU77,IF(Assms!$F$37=5,LXtables!BH77,LXtables!BU77)))))</f>
        <v>0.01</v>
      </c>
      <c r="AC77" s="62">
        <f>IF(Assms!$F$37=1,LXtables!I77,IF(Assms!$F$37=2,LXtables!V77,IF(Assms!$F$37=3,LXtables!AI77,IF(Assms!$F$37=4,LXtables!AV77,IF(Assms!$F$37=5,LXtables!BI77,LXtables!BV77)))))</f>
        <v>0.01</v>
      </c>
      <c r="AD77" s="62">
        <f>IF(Assms!$F$37=1,LXtables!J77,IF(Assms!$F$37=2,LXtables!W77,IF(Assms!$F$37=3,LXtables!AJ77,IF(Assms!$F$37=4,LXtables!AW77,IF(Assms!$F$37=5,LXtables!BJ77,LXtables!BW77)))))</f>
        <v>0.01</v>
      </c>
      <c r="AE77" s="62">
        <f>IF(Assms!$F$37=1,LXtables!K77,IF(Assms!$F$37=2,LXtables!X77,IF(Assms!$F$37=3,LXtables!AK77,IF(Assms!$F$37=4,LXtables!AX77,IF(Assms!$F$37=5,LXtables!BK77,LXtables!BX77)))))</f>
        <v>0.01</v>
      </c>
      <c r="AF77" s="62">
        <f>IF(Assms!$F$37=1,LXtables!L77,IF(Assms!$F$37=2,LXtables!Y77,IF(Assms!$F$37=3,LXtables!AL77,IF(Assms!$F$37=4,LXtables!AY77,IF(Assms!$F$37=5,LXtables!BL77,LXtables!BY77)))))</f>
        <v>0.02</v>
      </c>
      <c r="AG77" s="62">
        <f>IF(Assms!$F$37=1,LXtables!M77,IF(Assms!$F$37=2,LXtables!Z77,IF(Assms!$F$37=3,LXtables!AM77,IF(Assms!$F$37=4,LXtables!AZ77,IF(Assms!$F$37=5,LXtables!BM77,LXtables!BZ77)))))</f>
        <v>0.02</v>
      </c>
      <c r="AH77">
        <v>17</v>
      </c>
      <c r="AI77" s="62">
        <f>IF(Assms!$F$37=1,LXtables!CC77,IF(Assms!$F$37=2,LXtables!CP77,IF(Assms!$F$37=3,LXtables!DC77,IF(Assms!$F$37=4,LXtables!DP77,IF(Assms!$F$37=5,LXtables!EC77,LXtables!EP77)))))</f>
        <v>0.02</v>
      </c>
      <c r="AJ77" s="62">
        <f>IF(Assms!$F$37=1,LXtables!CD77,IF(Assms!$F$37=2,LXtables!CQ77,IF(Assms!$F$37=3,LXtables!DD77,IF(Assms!$F$37=4,LXtables!DQ77,IF(Assms!$F$37=5,LXtables!ED77,LXtables!EQ77)))))</f>
        <v>0.02</v>
      </c>
      <c r="AK77" s="62">
        <f>IF(Assms!$F$37=1,LXtables!CE77,IF(Assms!$F$37=2,LXtables!CR77,IF(Assms!$F$37=3,LXtables!DE77,IF(Assms!$F$37=4,LXtables!DR77,IF(Assms!$F$37=5,LXtables!EE77,LXtables!ER77)))))</f>
        <v>0.02</v>
      </c>
      <c r="AL77" s="62">
        <f>IF(Assms!$F$37=1,LXtables!CF77,IF(Assms!$F$37=2,LXtables!CS77,IF(Assms!$F$37=3,LXtables!DF77,IF(Assms!$F$37=4,LXtables!DS77,IF(Assms!$F$37=5,LXtables!EF77,LXtables!ES77)))))</f>
        <v>0.02</v>
      </c>
      <c r="AM77" s="62">
        <f>IF(Assms!$F$37=1,LXtables!CG77,IF(Assms!$F$37=2,LXtables!CT77,IF(Assms!$F$37=3,LXtables!DG77,IF(Assms!$F$37=4,LXtables!DT77,IF(Assms!$F$37=5,LXtables!EG77,LXtables!ET77)))))</f>
        <v>0.01</v>
      </c>
      <c r="AN77" s="62">
        <f>IF(Assms!$F$37=1,LXtables!CH77,IF(Assms!$F$37=2,LXtables!CU77,IF(Assms!$F$37=3,LXtables!DH77,IF(Assms!$F$37=4,LXtables!DU77,IF(Assms!$F$37=5,LXtables!EH77,LXtables!EU77)))))</f>
        <v>0.01</v>
      </c>
      <c r="AO77" s="62">
        <f>IF(Assms!$F$37=1,LXtables!CI77,IF(Assms!$F$37=2,LXtables!CV77,IF(Assms!$F$37=3,LXtables!DI77,IF(Assms!$F$37=4,LXtables!DV77,IF(Assms!$F$37=5,LXtables!EI77,LXtables!EV77)))))</f>
        <v>0.02</v>
      </c>
      <c r="AP77" s="62">
        <f>IF(Assms!$F$37=1,LXtables!CJ77,IF(Assms!$F$37=2,LXtables!CW77,IF(Assms!$F$37=3,LXtables!DJ77,IF(Assms!$F$37=4,LXtables!DW77,IF(Assms!$F$37=5,LXtables!EJ77,LXtables!EW77)))))</f>
        <v>0.02</v>
      </c>
      <c r="AQ77" s="62">
        <f>IF(Assms!$F$37=1,LXtables!CK77,IF(Assms!$F$37=2,LXtables!CX77,IF(Assms!$F$37=3,LXtables!DK77,IF(Assms!$F$37=4,LXtables!DX77,IF(Assms!$F$37=5,LXtables!EK77,LXtables!EX77)))))</f>
        <v>0.02</v>
      </c>
      <c r="AR77" s="62">
        <f>IF(Assms!$F$37=1,LXtables!CL77,IF(Assms!$F$37=2,LXtables!CY77,IF(Assms!$F$37=3,LXtables!DL77,IF(Assms!$F$37=4,LXtables!DY77,IF(Assms!$F$37=5,LXtables!EL77,LXtables!EY77)))))</f>
        <v>0.02</v>
      </c>
      <c r="AS77" s="62">
        <f>IF(Assms!$F$37=1,LXtables!CM77,IF(Assms!$F$37=2,LXtables!CZ77,IF(Assms!$F$37=3,LXtables!DM77,IF(Assms!$F$37=4,LXtables!DZ77,IF(Assms!$F$37=5,LXtables!EM77,LXtables!EZ77)))))</f>
        <v>0.02</v>
      </c>
      <c r="AT77" s="62">
        <f>IF(Assms!$F$37=1,LXtables!CN77,IF(Assms!$F$37=2,LXtables!DA77,IF(Assms!$F$37=3,LXtables!DN77,IF(Assms!$F$37=4,LXtables!EA77,IF(Assms!$F$37=5,LXtables!EN77,LXtables!FA77)))))</f>
        <v>0.02</v>
      </c>
      <c r="AU77">
        <v>17</v>
      </c>
      <c r="AV77" s="62">
        <f>IF(Assms!$F$37=1,LXtables!FD77,IF(Assms!$F$37=2,LXtables!FQ77,IF(Assms!$F$37=3,LXtables!GD77,IF(Assms!$F$37=4,LXtables!GQ77,IF(Assms!$F$37=5,LXtables!HD77,LXtables!HQ77)))))</f>
        <v>0.02</v>
      </c>
      <c r="AW77" s="62">
        <f>IF(Assms!$F$37=1,LXtables!FE77,IF(Assms!$F$37=2,LXtables!FR77,IF(Assms!$F$37=3,LXtables!GE77,IF(Assms!$F$37=4,LXtables!GR77,IF(Assms!$F$37=5,LXtables!HE77,LXtables!HR77)))))</f>
        <v>0.02</v>
      </c>
      <c r="AX77" s="62">
        <f>IF(Assms!$F$37=1,LXtables!FF77,IF(Assms!$F$37=2,LXtables!FS77,IF(Assms!$F$37=3,LXtables!GF77,IF(Assms!$F$37=4,LXtables!GS77,IF(Assms!$F$37=5,LXtables!HF77,LXtables!HS77)))))</f>
        <v>0.02</v>
      </c>
      <c r="AY77" s="62">
        <f>IF(Assms!$F$37=1,LXtables!FG77,IF(Assms!$F$37=2,LXtables!FT77,IF(Assms!$F$37=3,LXtables!GG77,IF(Assms!$F$37=4,LXtables!GT77,IF(Assms!$F$37=5,LXtables!HG77,LXtables!HT77)))))</f>
        <v>0.02</v>
      </c>
      <c r="AZ77" s="62">
        <f>IF(Assms!$F$37=1,LXtables!FH77,IF(Assms!$F$37=2,LXtables!FU77,IF(Assms!$F$37=3,LXtables!GH77,IF(Assms!$F$37=4,LXtables!GU77,IF(Assms!$F$37=5,LXtables!HH77,LXtables!HU77)))))</f>
        <v>0.02</v>
      </c>
      <c r="BA77" s="62">
        <f>IF(Assms!$F$37=1,LXtables!FI77,IF(Assms!$F$37=2,LXtables!FV77,IF(Assms!$F$37=3,LXtables!GI77,IF(Assms!$F$37=4,LXtables!GV77,IF(Assms!$F$37=5,LXtables!HI77,LXtables!HV77)))))</f>
        <v>0.02</v>
      </c>
      <c r="BB77" s="62">
        <f>IF(Assms!$F$37=1,LXtables!FJ77,IF(Assms!$F$37=2,LXtables!FW77,IF(Assms!$F$37=3,LXtables!GJ77,IF(Assms!$F$37=4,LXtables!GW77,IF(Assms!$F$37=5,LXtables!HJ77,LXtables!HW77)))))</f>
        <v>0.02</v>
      </c>
      <c r="BC77" s="62">
        <f>IF(Assms!$F$37=1,LXtables!FK77,IF(Assms!$F$37=2,LXtables!FX77,IF(Assms!$F$37=3,LXtables!GK77,IF(Assms!$F$37=4,LXtables!GX77,IF(Assms!$F$37=5,LXtables!HK77,LXtables!HX77)))))</f>
        <v>0.02</v>
      </c>
      <c r="BD77" s="62">
        <f>IF(Assms!$F$37=1,LXtables!FL77,IF(Assms!$F$37=2,LXtables!FY77,IF(Assms!$F$37=3,LXtables!GL77,IF(Assms!$F$37=4,LXtables!GY77,IF(Assms!$F$37=5,LXtables!HL77,LXtables!HY77)))))</f>
        <v>0.02</v>
      </c>
      <c r="BE77" s="62">
        <f>IF(Assms!$F$37=1,LXtables!FM77,IF(Assms!$F$37=2,LXtables!FZ77,IF(Assms!$F$37=3,LXtables!GM77,IF(Assms!$F$37=4,LXtables!GZ77,IF(Assms!$F$37=5,LXtables!HM77,LXtables!HZ77)))))</f>
        <v>0.02</v>
      </c>
      <c r="BF77" s="62">
        <f>IF(Assms!$F$37=1,LXtables!FN77,IF(Assms!$F$37=2,LXtables!GA77,IF(Assms!$F$37=3,LXtables!GN77,IF(Assms!$F$37=4,LXtables!HA77,IF(Assms!$F$37=5,LXtables!HN77,LXtables!IA77)))))</f>
        <v>0.02</v>
      </c>
      <c r="BG77" s="62">
        <f>IF(Assms!$F$37=1,LXtables!FO77,IF(Assms!$F$37=2,LXtables!GB77,IF(Assms!$F$37=3,LXtables!GO77,IF(Assms!$F$37=4,LXtables!HB77,IF(Assms!$F$37=5,LXtables!HO77,LXtables!IB77)))))</f>
        <v>0.02</v>
      </c>
      <c r="BH77">
        <v>17</v>
      </c>
      <c r="BI77" s="62">
        <f>IF(Assms!$F$37=1,LXtables!IE77,IF(Assms!$F$37=2,LXtables!IR77,IF(Assms!$F$37=3,LXtables!JE77,IF(Assms!$F$37=4,LXtables!JR77,IF(Assms!$F$37=5,LXtables!KE77,LXtables!KR77)))))</f>
        <v>0.03</v>
      </c>
      <c r="BJ77" s="62">
        <f>IF(Assms!$F$37=1,LXtables!IF77,IF(Assms!$F$37=2,LXtables!IS77,IF(Assms!$F$37=3,LXtables!JF77,IF(Assms!$F$37=4,LXtables!JS77,IF(Assms!$F$37=5,LXtables!KF77,LXtables!KS77)))))</f>
        <v>0.03</v>
      </c>
      <c r="BK77" s="62">
        <f>IF(Assms!$F$37=1,LXtables!IG77,IF(Assms!$F$37=2,LXtables!IT77,IF(Assms!$F$37=3,LXtables!JG77,IF(Assms!$F$37=4,LXtables!JT77,IF(Assms!$F$37=5,LXtables!KG77,LXtables!KT77)))))</f>
        <v>0.02</v>
      </c>
      <c r="BL77" s="62">
        <f>IF(Assms!$F$37=1,LXtables!IH77,IF(Assms!$F$37=2,LXtables!IU77,IF(Assms!$F$37=3,LXtables!JH77,IF(Assms!$F$37=4,LXtables!JU77,IF(Assms!$F$37=5,LXtables!KH77,LXtables!KU77)))))</f>
        <v>0.02</v>
      </c>
      <c r="BM77" s="62">
        <f>IF(Assms!$F$37=1,LXtables!II77,IF(Assms!$F$37=2,LXtables!IV77,IF(Assms!$F$37=3,LXtables!JI77,IF(Assms!$F$37=4,LXtables!JV77,IF(Assms!$F$37=5,LXtables!KI77,LXtables!KV77)))))</f>
        <v>0.02</v>
      </c>
      <c r="BN77" s="62">
        <f>IF(Assms!$F$37=1,LXtables!IJ77,IF(Assms!$F$37=2,LXtables!IW77,IF(Assms!$F$37=3,LXtables!JJ77,IF(Assms!$F$37=4,LXtables!JW77,IF(Assms!$F$37=5,LXtables!KJ77,LXtables!KW77)))))</f>
        <v>0.02</v>
      </c>
      <c r="BO77" s="62">
        <f>IF(Assms!$F$37=1,LXtables!IK77,IF(Assms!$F$37=2,LXtables!IX77,IF(Assms!$F$37=3,LXtables!JK77,IF(Assms!$F$37=4,LXtables!JX77,IF(Assms!$F$37=5,LXtables!KK77,LXtables!KX77)))))</f>
        <v>0.02</v>
      </c>
      <c r="BP77" s="62">
        <f>IF(Assms!$F$37=1,LXtables!IL77,IF(Assms!$F$37=2,LXtables!IY77,IF(Assms!$F$37=3,LXtables!JL77,IF(Assms!$F$37=4,LXtables!JY77,IF(Assms!$F$37=5,LXtables!KL77,LXtables!KY77)))))</f>
        <v>0.02</v>
      </c>
      <c r="BQ77" s="62">
        <f>IF(Assms!$F$37=1,LXtables!IM77,IF(Assms!$F$37=2,LXtables!IZ77,IF(Assms!$F$37=3,LXtables!JM77,IF(Assms!$F$37=4,LXtables!JZ77,IF(Assms!$F$37=5,LXtables!KM77,LXtables!KZ77)))))</f>
        <v>0.02</v>
      </c>
      <c r="BR77" s="62">
        <f>IF(Assms!$F$37=1,LXtables!IN77,IF(Assms!$F$37=2,LXtables!JA77,IF(Assms!$F$37=3,LXtables!JN77,IF(Assms!$F$37=4,LXtables!KA77,IF(Assms!$F$37=5,LXtables!KN77,LXtables!LA77)))))</f>
        <v>0.02</v>
      </c>
      <c r="BS77" s="62">
        <f>IF(Assms!$F$37=1,LXtables!IO77,IF(Assms!$F$37=2,LXtables!JB77,IF(Assms!$F$37=3,LXtables!JO77,IF(Assms!$F$37=4,LXtables!KB77,IF(Assms!$F$37=5,LXtables!KO77,LXtables!LB77)))))</f>
        <v>0.02</v>
      </c>
      <c r="BT77" s="62">
        <f>IF(Assms!$F$37=1,LXtables!IP77,IF(Assms!$F$37=2,LXtables!JC77,IF(Assms!$F$37=3,LXtables!JP77,IF(Assms!$F$37=4,LXtables!KC77,IF(Assms!$F$37=5,LXtables!KP77,LXtables!LC77)))))</f>
        <v>0.03</v>
      </c>
    </row>
    <row r="78" spans="8:72">
      <c r="H78" s="201">
        <v>18</v>
      </c>
      <c r="I78" s="62">
        <f>IF(Assms!$C$36=1,V78,IF(Assms!$C$36=2,AI78,IF(Assms!$C$36=3,AV78,BI78)))</f>
        <v>0.02</v>
      </c>
      <c r="J78" s="62">
        <f>IF(Assms!$C$36=1,W78,IF(Assms!$C$36=2,AJ78,IF(Assms!$C$36=3,AW78,BJ78)))</f>
        <v>0.02</v>
      </c>
      <c r="K78" s="62">
        <f>IF(Assms!$C$36=1,X78,IF(Assms!$C$36=2,AK78,IF(Assms!$C$36=3,AX78,BK78)))</f>
        <v>0.02</v>
      </c>
      <c r="L78" s="62">
        <f>IF(Assms!$C$36=1,Y78,IF(Assms!$C$36=2,AL78,IF(Assms!$C$36=3,AY78,BL78)))</f>
        <v>0.02</v>
      </c>
      <c r="M78" s="62">
        <f>IF(Assms!$C$36=1,Z78,IF(Assms!$C$36=2,AM78,IF(Assms!$C$36=3,AZ78,BM78)))</f>
        <v>0.02</v>
      </c>
      <c r="N78" s="62">
        <f>IF(Assms!$C$36=1,AA78,IF(Assms!$C$36=2,AN78,IF(Assms!$C$36=3,BA78,BN78)))</f>
        <v>0.02</v>
      </c>
      <c r="O78" s="62">
        <f>IF(Assms!$C$36=1,AB78,IF(Assms!$C$36=2,AO78,IF(Assms!$C$36=3,BB78,BO78)))</f>
        <v>0.02</v>
      </c>
      <c r="P78" s="62">
        <f>IF(Assms!$C$36=1,AC78,IF(Assms!$C$36=2,AP78,IF(Assms!$C$36=3,BC78,BP78)))</f>
        <v>0.02</v>
      </c>
      <c r="Q78" s="62">
        <f>IF(Assms!$C$36=1,AD78,IF(Assms!$C$36=2,AQ78,IF(Assms!$C$36=3,BD78,BQ78)))</f>
        <v>0.02</v>
      </c>
      <c r="R78" s="62">
        <f>IF(Assms!$C$36=1,AE78,IF(Assms!$C$36=2,AR78,IF(Assms!$C$36=3,BE78,BR78)))</f>
        <v>0.02</v>
      </c>
      <c r="S78" s="62">
        <f>IF(Assms!$C$36=1,AF78,IF(Assms!$C$36=2,AS78,IF(Assms!$C$36=3,BF78,BS78)))</f>
        <v>0.02</v>
      </c>
      <c r="T78" s="62">
        <f>IF(Assms!$C$36=1,AG78,IF(Assms!$C$36=2,AT78,IF(Assms!$C$36=3,BG78,BT78)))</f>
        <v>0.02</v>
      </c>
      <c r="U78" s="201">
        <v>18</v>
      </c>
      <c r="V78" s="62">
        <f>IF(Assms!$F$37=1,LXtables!B78,IF(Assms!$F$37=2,LXtables!O78,IF(Assms!$F$37=3,LXtables!AB78,IF(Assms!$F$37=4,LXtables!AO78,IF(Assms!$F$37=5,LXtables!BB78,LXtables!BO78)))))</f>
        <v>0.02</v>
      </c>
      <c r="W78" s="62">
        <f>IF(Assms!$F$37=1,LXtables!C78,IF(Assms!$F$37=2,LXtables!P78,IF(Assms!$F$37=3,LXtables!AC78,IF(Assms!$F$37=4,LXtables!AP78,IF(Assms!$F$37=5,LXtables!BC78,LXtables!BP78)))))</f>
        <v>0.02</v>
      </c>
      <c r="X78" s="62">
        <f>IF(Assms!$F$37=1,LXtables!D78,IF(Assms!$F$37=2,LXtables!Q78,IF(Assms!$F$37=3,LXtables!AD78,IF(Assms!$F$37=4,LXtables!AQ78,IF(Assms!$F$37=5,LXtables!BD78,LXtables!BQ78)))))</f>
        <v>0.02</v>
      </c>
      <c r="Y78" s="62">
        <f>IF(Assms!$F$37=1,LXtables!E78,IF(Assms!$F$37=2,LXtables!R78,IF(Assms!$F$37=3,LXtables!AE78,IF(Assms!$F$37=4,LXtables!AR78,IF(Assms!$F$37=5,LXtables!BE78,LXtables!BR78)))))</f>
        <v>0.02</v>
      </c>
      <c r="Z78" s="62">
        <f>IF(Assms!$F$37=1,LXtables!F78,IF(Assms!$F$37=2,LXtables!S78,IF(Assms!$F$37=3,LXtables!AF78,IF(Assms!$F$37=4,LXtables!AS78,IF(Assms!$F$37=5,LXtables!BF78,LXtables!BS78)))))</f>
        <v>0.02</v>
      </c>
      <c r="AA78" s="62">
        <f>IF(Assms!$F$37=1,LXtables!G78,IF(Assms!$F$37=2,LXtables!T78,IF(Assms!$F$37=3,LXtables!AG78,IF(Assms!$F$37=4,LXtables!AT78,IF(Assms!$F$37=5,LXtables!BG78,LXtables!BT78)))))</f>
        <v>0.02</v>
      </c>
      <c r="AB78" s="62">
        <f>IF(Assms!$F$37=1,LXtables!H78,IF(Assms!$F$37=2,LXtables!U78,IF(Assms!$F$37=3,LXtables!AH78,IF(Assms!$F$37=4,LXtables!AU78,IF(Assms!$F$37=5,LXtables!BH78,LXtables!BU78)))))</f>
        <v>0.02</v>
      </c>
      <c r="AC78" s="62">
        <f>IF(Assms!$F$37=1,LXtables!I78,IF(Assms!$F$37=2,LXtables!V78,IF(Assms!$F$37=3,LXtables!AI78,IF(Assms!$F$37=4,LXtables!AV78,IF(Assms!$F$37=5,LXtables!BI78,LXtables!BV78)))))</f>
        <v>0.02</v>
      </c>
      <c r="AD78" s="62">
        <f>IF(Assms!$F$37=1,LXtables!J78,IF(Assms!$F$37=2,LXtables!W78,IF(Assms!$F$37=3,LXtables!AJ78,IF(Assms!$F$37=4,LXtables!AW78,IF(Assms!$F$37=5,LXtables!BJ78,LXtables!BW78)))))</f>
        <v>0.02</v>
      </c>
      <c r="AE78" s="62">
        <f>IF(Assms!$F$37=1,LXtables!K78,IF(Assms!$F$37=2,LXtables!X78,IF(Assms!$F$37=3,LXtables!AK78,IF(Assms!$F$37=4,LXtables!AX78,IF(Assms!$F$37=5,LXtables!BK78,LXtables!BX78)))))</f>
        <v>0.02</v>
      </c>
      <c r="AF78" s="62">
        <f>IF(Assms!$F$37=1,LXtables!L78,IF(Assms!$F$37=2,LXtables!Y78,IF(Assms!$F$37=3,LXtables!AL78,IF(Assms!$F$37=4,LXtables!AY78,IF(Assms!$F$37=5,LXtables!BL78,LXtables!BY78)))))</f>
        <v>0.02</v>
      </c>
      <c r="AG78" s="62">
        <f>IF(Assms!$F$37=1,LXtables!M78,IF(Assms!$F$37=2,LXtables!Z78,IF(Assms!$F$37=3,LXtables!AM78,IF(Assms!$F$37=4,LXtables!AZ78,IF(Assms!$F$37=5,LXtables!BM78,LXtables!BZ78)))))</f>
        <v>0.02</v>
      </c>
      <c r="AH78">
        <v>18</v>
      </c>
      <c r="AI78" s="62">
        <f>IF(Assms!$F$37=1,LXtables!CC78,IF(Assms!$F$37=2,LXtables!CP78,IF(Assms!$F$37=3,LXtables!DC78,IF(Assms!$F$37=4,LXtables!DP78,IF(Assms!$F$37=5,LXtables!EC78,LXtables!EP78)))))</f>
        <v>0.03</v>
      </c>
      <c r="AJ78" s="62">
        <f>IF(Assms!$F$37=1,LXtables!CD78,IF(Assms!$F$37=2,LXtables!CQ78,IF(Assms!$F$37=3,LXtables!DD78,IF(Assms!$F$37=4,LXtables!DQ78,IF(Assms!$F$37=5,LXtables!ED78,LXtables!EQ78)))))</f>
        <v>0.02</v>
      </c>
      <c r="AK78" s="62">
        <f>IF(Assms!$F$37=1,LXtables!CE78,IF(Assms!$F$37=2,LXtables!CR78,IF(Assms!$F$37=3,LXtables!DE78,IF(Assms!$F$37=4,LXtables!DR78,IF(Assms!$F$37=5,LXtables!EE78,LXtables!ER78)))))</f>
        <v>0.02</v>
      </c>
      <c r="AL78" s="62">
        <f>IF(Assms!$F$37=1,LXtables!CF78,IF(Assms!$F$37=2,LXtables!CS78,IF(Assms!$F$37=3,LXtables!DF78,IF(Assms!$F$37=4,LXtables!DS78,IF(Assms!$F$37=5,LXtables!EF78,LXtables!ES78)))))</f>
        <v>0.02</v>
      </c>
      <c r="AM78" s="62">
        <f>IF(Assms!$F$37=1,LXtables!CG78,IF(Assms!$F$37=2,LXtables!CT78,IF(Assms!$F$37=3,LXtables!DG78,IF(Assms!$F$37=4,LXtables!DT78,IF(Assms!$F$37=5,LXtables!EG78,LXtables!ET78)))))</f>
        <v>0.02</v>
      </c>
      <c r="AN78" s="62">
        <f>IF(Assms!$F$37=1,LXtables!CH78,IF(Assms!$F$37=2,LXtables!CU78,IF(Assms!$F$37=3,LXtables!DH78,IF(Assms!$F$37=4,LXtables!DU78,IF(Assms!$F$37=5,LXtables!EH78,LXtables!EU78)))))</f>
        <v>0.02</v>
      </c>
      <c r="AO78" s="62">
        <f>IF(Assms!$F$37=1,LXtables!CI78,IF(Assms!$F$37=2,LXtables!CV78,IF(Assms!$F$37=3,LXtables!DI78,IF(Assms!$F$37=4,LXtables!DV78,IF(Assms!$F$37=5,LXtables!EI78,LXtables!EV78)))))</f>
        <v>0.02</v>
      </c>
      <c r="AP78" s="62">
        <f>IF(Assms!$F$37=1,LXtables!CJ78,IF(Assms!$F$37=2,LXtables!CW78,IF(Assms!$F$37=3,LXtables!DJ78,IF(Assms!$F$37=4,LXtables!DW78,IF(Assms!$F$37=5,LXtables!EJ78,LXtables!EW78)))))</f>
        <v>0.02</v>
      </c>
      <c r="AQ78" s="62">
        <f>IF(Assms!$F$37=1,LXtables!CK78,IF(Assms!$F$37=2,LXtables!CX78,IF(Assms!$F$37=3,LXtables!DK78,IF(Assms!$F$37=4,LXtables!DX78,IF(Assms!$F$37=5,LXtables!EK78,LXtables!EX78)))))</f>
        <v>0.02</v>
      </c>
      <c r="AR78" s="62">
        <f>IF(Assms!$F$37=1,LXtables!CL78,IF(Assms!$F$37=2,LXtables!CY78,IF(Assms!$F$37=3,LXtables!DL78,IF(Assms!$F$37=4,LXtables!DY78,IF(Assms!$F$37=5,LXtables!EL78,LXtables!EY78)))))</f>
        <v>0.02</v>
      </c>
      <c r="AS78" s="62">
        <f>IF(Assms!$F$37=1,LXtables!CM78,IF(Assms!$F$37=2,LXtables!CZ78,IF(Assms!$F$37=3,LXtables!DM78,IF(Assms!$F$37=4,LXtables!DZ78,IF(Assms!$F$37=5,LXtables!EM78,LXtables!EZ78)))))</f>
        <v>0.02</v>
      </c>
      <c r="AT78" s="62">
        <f>IF(Assms!$F$37=1,LXtables!CN78,IF(Assms!$F$37=2,LXtables!DA78,IF(Assms!$F$37=3,LXtables!DN78,IF(Assms!$F$37=4,LXtables!EA78,IF(Assms!$F$37=5,LXtables!EN78,LXtables!FA78)))))</f>
        <v>0.02</v>
      </c>
      <c r="AU78">
        <v>18</v>
      </c>
      <c r="AV78" s="62">
        <f>IF(Assms!$F$37=1,LXtables!FD78,IF(Assms!$F$37=2,LXtables!FQ78,IF(Assms!$F$37=3,LXtables!GD78,IF(Assms!$F$37=4,LXtables!GQ78,IF(Assms!$F$37=5,LXtables!HD78,LXtables!HQ78)))))</f>
        <v>0.03</v>
      </c>
      <c r="AW78" s="62">
        <f>IF(Assms!$F$37=1,LXtables!FE78,IF(Assms!$F$37=2,LXtables!FR78,IF(Assms!$F$37=3,LXtables!GE78,IF(Assms!$F$37=4,LXtables!GR78,IF(Assms!$F$37=5,LXtables!HE78,LXtables!HR78)))))</f>
        <v>0.03</v>
      </c>
      <c r="AX78" s="62">
        <f>IF(Assms!$F$37=1,LXtables!FF78,IF(Assms!$F$37=2,LXtables!FS78,IF(Assms!$F$37=3,LXtables!GF78,IF(Assms!$F$37=4,LXtables!GS78,IF(Assms!$F$37=5,LXtables!HF78,LXtables!HS78)))))</f>
        <v>0.02</v>
      </c>
      <c r="AY78" s="62">
        <f>IF(Assms!$F$37=1,LXtables!FG78,IF(Assms!$F$37=2,LXtables!FT78,IF(Assms!$F$37=3,LXtables!GG78,IF(Assms!$F$37=4,LXtables!GT78,IF(Assms!$F$37=5,LXtables!HG78,LXtables!HT78)))))</f>
        <v>0.02</v>
      </c>
      <c r="AZ78" s="62">
        <f>IF(Assms!$F$37=1,LXtables!FH78,IF(Assms!$F$37=2,LXtables!FU78,IF(Assms!$F$37=3,LXtables!GH78,IF(Assms!$F$37=4,LXtables!GU78,IF(Assms!$F$37=5,LXtables!HH78,LXtables!HU78)))))</f>
        <v>0.02</v>
      </c>
      <c r="BA78" s="62">
        <f>IF(Assms!$F$37=1,LXtables!FI78,IF(Assms!$F$37=2,LXtables!FV78,IF(Assms!$F$37=3,LXtables!GI78,IF(Assms!$F$37=4,LXtables!GV78,IF(Assms!$F$37=5,LXtables!HI78,LXtables!HV78)))))</f>
        <v>0.02</v>
      </c>
      <c r="BB78" s="62">
        <f>IF(Assms!$F$37=1,LXtables!FJ78,IF(Assms!$F$37=2,LXtables!FW78,IF(Assms!$F$37=3,LXtables!GJ78,IF(Assms!$F$37=4,LXtables!GW78,IF(Assms!$F$37=5,LXtables!HJ78,LXtables!HW78)))))</f>
        <v>0.02</v>
      </c>
      <c r="BC78" s="62">
        <f>IF(Assms!$F$37=1,LXtables!FK78,IF(Assms!$F$37=2,LXtables!FX78,IF(Assms!$F$37=3,LXtables!GK78,IF(Assms!$F$37=4,LXtables!GX78,IF(Assms!$F$37=5,LXtables!HK78,LXtables!HX78)))))</f>
        <v>0.02</v>
      </c>
      <c r="BD78" s="62">
        <f>IF(Assms!$F$37=1,LXtables!FL78,IF(Assms!$F$37=2,LXtables!FY78,IF(Assms!$F$37=3,LXtables!GL78,IF(Assms!$F$37=4,LXtables!GY78,IF(Assms!$F$37=5,LXtables!HL78,LXtables!HY78)))))</f>
        <v>0.02</v>
      </c>
      <c r="BE78" s="62">
        <f>IF(Assms!$F$37=1,LXtables!FM78,IF(Assms!$F$37=2,LXtables!FZ78,IF(Assms!$F$37=3,LXtables!GM78,IF(Assms!$F$37=4,LXtables!GZ78,IF(Assms!$F$37=5,LXtables!HM78,LXtables!HZ78)))))</f>
        <v>0.02</v>
      </c>
      <c r="BF78" s="62">
        <f>IF(Assms!$F$37=1,LXtables!FN78,IF(Assms!$F$37=2,LXtables!GA78,IF(Assms!$F$37=3,LXtables!GN78,IF(Assms!$F$37=4,LXtables!HA78,IF(Assms!$F$37=5,LXtables!HN78,LXtables!IA78)))))</f>
        <v>0.02</v>
      </c>
      <c r="BG78" s="62">
        <f>IF(Assms!$F$37=1,LXtables!FO78,IF(Assms!$F$37=2,LXtables!GB78,IF(Assms!$F$37=3,LXtables!GO78,IF(Assms!$F$37=4,LXtables!HB78,IF(Assms!$F$37=5,LXtables!HO78,LXtables!IB78)))))</f>
        <v>0.03</v>
      </c>
      <c r="BH78">
        <v>18</v>
      </c>
      <c r="BI78" s="62">
        <f>IF(Assms!$F$37=1,LXtables!IE78,IF(Assms!$F$37=2,LXtables!IR78,IF(Assms!$F$37=3,LXtables!JE78,IF(Assms!$F$37=4,LXtables!JR78,IF(Assms!$F$37=5,LXtables!KE78,LXtables!KR78)))))</f>
        <v>0.03</v>
      </c>
      <c r="BJ78" s="62">
        <f>IF(Assms!$F$37=1,LXtables!IF78,IF(Assms!$F$37=2,LXtables!IS78,IF(Assms!$F$37=3,LXtables!JF78,IF(Assms!$F$37=4,LXtables!JS78,IF(Assms!$F$37=5,LXtables!KF78,LXtables!KS78)))))</f>
        <v>0.03</v>
      </c>
      <c r="BK78" s="62">
        <f>IF(Assms!$F$37=1,LXtables!IG78,IF(Assms!$F$37=2,LXtables!IT78,IF(Assms!$F$37=3,LXtables!JG78,IF(Assms!$F$37=4,LXtables!JT78,IF(Assms!$F$37=5,LXtables!KG78,LXtables!KT78)))))</f>
        <v>0.02</v>
      </c>
      <c r="BL78" s="62">
        <f>IF(Assms!$F$37=1,LXtables!IH78,IF(Assms!$F$37=2,LXtables!IU78,IF(Assms!$F$37=3,LXtables!JH78,IF(Assms!$F$37=4,LXtables!JU78,IF(Assms!$F$37=5,LXtables!KH78,LXtables!KU78)))))</f>
        <v>0.02</v>
      </c>
      <c r="BM78" s="62">
        <f>IF(Assms!$F$37=1,LXtables!II78,IF(Assms!$F$37=2,LXtables!IV78,IF(Assms!$F$37=3,LXtables!JI78,IF(Assms!$F$37=4,LXtables!JV78,IF(Assms!$F$37=5,LXtables!KI78,LXtables!KV78)))))</f>
        <v>0.02</v>
      </c>
      <c r="BN78" s="62">
        <f>IF(Assms!$F$37=1,LXtables!IJ78,IF(Assms!$F$37=2,LXtables!IW78,IF(Assms!$F$37=3,LXtables!JJ78,IF(Assms!$F$37=4,LXtables!JW78,IF(Assms!$F$37=5,LXtables!KJ78,LXtables!KW78)))))</f>
        <v>0.02</v>
      </c>
      <c r="BO78" s="62">
        <f>IF(Assms!$F$37=1,LXtables!IK78,IF(Assms!$F$37=2,LXtables!IX78,IF(Assms!$F$37=3,LXtables!JK78,IF(Assms!$F$37=4,LXtables!JX78,IF(Assms!$F$37=5,LXtables!KK78,LXtables!KX78)))))</f>
        <v>0.02</v>
      </c>
      <c r="BP78" s="62">
        <f>IF(Assms!$F$37=1,LXtables!IL78,IF(Assms!$F$37=2,LXtables!IY78,IF(Assms!$F$37=3,LXtables!JL78,IF(Assms!$F$37=4,LXtables!JY78,IF(Assms!$F$37=5,LXtables!KL78,LXtables!KY78)))))</f>
        <v>0.02</v>
      </c>
      <c r="BQ78" s="62">
        <f>IF(Assms!$F$37=1,LXtables!IM78,IF(Assms!$F$37=2,LXtables!IZ78,IF(Assms!$F$37=3,LXtables!JM78,IF(Assms!$F$37=4,LXtables!JZ78,IF(Assms!$F$37=5,LXtables!KM78,LXtables!KZ78)))))</f>
        <v>0.02</v>
      </c>
      <c r="BR78" s="62">
        <f>IF(Assms!$F$37=1,LXtables!IN78,IF(Assms!$F$37=2,LXtables!JA78,IF(Assms!$F$37=3,LXtables!JN78,IF(Assms!$F$37=4,LXtables!KA78,IF(Assms!$F$37=5,LXtables!KN78,LXtables!LA78)))))</f>
        <v>0.02</v>
      </c>
      <c r="BS78" s="62">
        <f>IF(Assms!$F$37=1,LXtables!IO78,IF(Assms!$F$37=2,LXtables!JB78,IF(Assms!$F$37=3,LXtables!JO78,IF(Assms!$F$37=4,LXtables!KB78,IF(Assms!$F$37=5,LXtables!KO78,LXtables!LB78)))))</f>
        <v>0.02</v>
      </c>
      <c r="BT78" s="62">
        <f>IF(Assms!$F$37=1,LXtables!IP78,IF(Assms!$F$37=2,LXtables!JC78,IF(Assms!$F$37=3,LXtables!JP78,IF(Assms!$F$37=4,LXtables!KC78,IF(Assms!$F$37=5,LXtables!KP78,LXtables!LC78)))))</f>
        <v>0.03</v>
      </c>
    </row>
    <row r="79" spans="8:72">
      <c r="H79" s="201">
        <v>19</v>
      </c>
      <c r="I79" s="62">
        <f>IF(Assms!$C$36=1,V79,IF(Assms!$C$36=2,AI79,IF(Assms!$C$36=3,AV79,BI79)))</f>
        <v>0.03</v>
      </c>
      <c r="J79" s="62">
        <f>IF(Assms!$C$36=1,W79,IF(Assms!$C$36=2,AJ79,IF(Assms!$C$36=3,AW79,BJ79)))</f>
        <v>0.02</v>
      </c>
      <c r="K79" s="62">
        <f>IF(Assms!$C$36=1,X79,IF(Assms!$C$36=2,AK79,IF(Assms!$C$36=3,AX79,BK79)))</f>
        <v>0.02</v>
      </c>
      <c r="L79" s="62">
        <f>IF(Assms!$C$36=1,Y79,IF(Assms!$C$36=2,AL79,IF(Assms!$C$36=3,AY79,BL79)))</f>
        <v>0.02</v>
      </c>
      <c r="M79" s="62">
        <f>IF(Assms!$C$36=1,Z79,IF(Assms!$C$36=2,AM79,IF(Assms!$C$36=3,AZ79,BM79)))</f>
        <v>0.02</v>
      </c>
      <c r="N79" s="62">
        <f>IF(Assms!$C$36=1,AA79,IF(Assms!$C$36=2,AN79,IF(Assms!$C$36=3,BA79,BN79)))</f>
        <v>0.02</v>
      </c>
      <c r="O79" s="62">
        <f>IF(Assms!$C$36=1,AB79,IF(Assms!$C$36=2,AO79,IF(Assms!$C$36=3,BB79,BO79)))</f>
        <v>0.02</v>
      </c>
      <c r="P79" s="62">
        <f>IF(Assms!$C$36=1,AC79,IF(Assms!$C$36=2,AP79,IF(Assms!$C$36=3,BC79,BP79)))</f>
        <v>0.02</v>
      </c>
      <c r="Q79" s="62">
        <f>IF(Assms!$C$36=1,AD79,IF(Assms!$C$36=2,AQ79,IF(Assms!$C$36=3,BD79,BQ79)))</f>
        <v>0.02</v>
      </c>
      <c r="R79" s="62">
        <f>IF(Assms!$C$36=1,AE79,IF(Assms!$C$36=2,AR79,IF(Assms!$C$36=3,BE79,BR79)))</f>
        <v>0.02</v>
      </c>
      <c r="S79" s="62">
        <f>IF(Assms!$C$36=1,AF79,IF(Assms!$C$36=2,AS79,IF(Assms!$C$36=3,BF79,BS79)))</f>
        <v>0.02</v>
      </c>
      <c r="T79" s="62">
        <f>IF(Assms!$C$36=1,AG79,IF(Assms!$C$36=2,AT79,IF(Assms!$C$36=3,BG79,BT79)))</f>
        <v>0.02</v>
      </c>
      <c r="U79" s="201">
        <v>19</v>
      </c>
      <c r="V79" s="62">
        <f>IF(Assms!$F$37=1,LXtables!B79,IF(Assms!$F$37=2,LXtables!O79,IF(Assms!$F$37=3,LXtables!AB79,IF(Assms!$F$37=4,LXtables!AO79,IF(Assms!$F$37=5,LXtables!BB79,LXtables!BO79)))))</f>
        <v>0.03</v>
      </c>
      <c r="W79" s="62">
        <f>IF(Assms!$F$37=1,LXtables!C79,IF(Assms!$F$37=2,LXtables!P79,IF(Assms!$F$37=3,LXtables!AC79,IF(Assms!$F$37=4,LXtables!AP79,IF(Assms!$F$37=5,LXtables!BC79,LXtables!BP79)))))</f>
        <v>0.02</v>
      </c>
      <c r="X79" s="62">
        <f>IF(Assms!$F$37=1,LXtables!D79,IF(Assms!$F$37=2,LXtables!Q79,IF(Assms!$F$37=3,LXtables!AD79,IF(Assms!$F$37=4,LXtables!AQ79,IF(Assms!$F$37=5,LXtables!BD79,LXtables!BQ79)))))</f>
        <v>0.02</v>
      </c>
      <c r="Y79" s="62">
        <f>IF(Assms!$F$37=1,LXtables!E79,IF(Assms!$F$37=2,LXtables!R79,IF(Assms!$F$37=3,LXtables!AE79,IF(Assms!$F$37=4,LXtables!AR79,IF(Assms!$F$37=5,LXtables!BE79,LXtables!BR79)))))</f>
        <v>0.02</v>
      </c>
      <c r="Z79" s="62">
        <f>IF(Assms!$F$37=1,LXtables!F79,IF(Assms!$F$37=2,LXtables!S79,IF(Assms!$F$37=3,LXtables!AF79,IF(Assms!$F$37=4,LXtables!AS79,IF(Assms!$F$37=5,LXtables!BF79,LXtables!BS79)))))</f>
        <v>0.02</v>
      </c>
      <c r="AA79" s="62">
        <f>IF(Assms!$F$37=1,LXtables!G79,IF(Assms!$F$37=2,LXtables!T79,IF(Assms!$F$37=3,LXtables!AG79,IF(Assms!$F$37=4,LXtables!AT79,IF(Assms!$F$37=5,LXtables!BG79,LXtables!BT79)))))</f>
        <v>0.02</v>
      </c>
      <c r="AB79" s="62">
        <f>IF(Assms!$F$37=1,LXtables!H79,IF(Assms!$F$37=2,LXtables!U79,IF(Assms!$F$37=3,LXtables!AH79,IF(Assms!$F$37=4,LXtables!AU79,IF(Assms!$F$37=5,LXtables!BH79,LXtables!BU79)))))</f>
        <v>0.02</v>
      </c>
      <c r="AC79" s="62">
        <f>IF(Assms!$F$37=1,LXtables!I79,IF(Assms!$F$37=2,LXtables!V79,IF(Assms!$F$37=3,LXtables!AI79,IF(Assms!$F$37=4,LXtables!AV79,IF(Assms!$F$37=5,LXtables!BI79,LXtables!BV79)))))</f>
        <v>0.02</v>
      </c>
      <c r="AD79" s="62">
        <f>IF(Assms!$F$37=1,LXtables!J79,IF(Assms!$F$37=2,LXtables!W79,IF(Assms!$F$37=3,LXtables!AJ79,IF(Assms!$F$37=4,LXtables!AW79,IF(Assms!$F$37=5,LXtables!BJ79,LXtables!BW79)))))</f>
        <v>0.02</v>
      </c>
      <c r="AE79" s="62">
        <f>IF(Assms!$F$37=1,LXtables!K79,IF(Assms!$F$37=2,LXtables!X79,IF(Assms!$F$37=3,LXtables!AK79,IF(Assms!$F$37=4,LXtables!AX79,IF(Assms!$F$37=5,LXtables!BK79,LXtables!BX79)))))</f>
        <v>0.02</v>
      </c>
      <c r="AF79" s="62">
        <f>IF(Assms!$F$37=1,LXtables!L79,IF(Assms!$F$37=2,LXtables!Y79,IF(Assms!$F$37=3,LXtables!AL79,IF(Assms!$F$37=4,LXtables!AY79,IF(Assms!$F$37=5,LXtables!BL79,LXtables!BY79)))))</f>
        <v>0.02</v>
      </c>
      <c r="AG79" s="62">
        <f>IF(Assms!$F$37=1,LXtables!M79,IF(Assms!$F$37=2,LXtables!Z79,IF(Assms!$F$37=3,LXtables!AM79,IF(Assms!$F$37=4,LXtables!AZ79,IF(Assms!$F$37=5,LXtables!BM79,LXtables!BZ79)))))</f>
        <v>0.02</v>
      </c>
      <c r="AH79">
        <v>19</v>
      </c>
      <c r="AI79" s="62">
        <f>IF(Assms!$F$37=1,LXtables!CC79,IF(Assms!$F$37=2,LXtables!CP79,IF(Assms!$F$37=3,LXtables!DC79,IF(Assms!$F$37=4,LXtables!DP79,IF(Assms!$F$37=5,LXtables!EC79,LXtables!EP79)))))</f>
        <v>0.03</v>
      </c>
      <c r="AJ79" s="62">
        <f>IF(Assms!$F$37=1,LXtables!CD79,IF(Assms!$F$37=2,LXtables!CQ79,IF(Assms!$F$37=3,LXtables!DD79,IF(Assms!$F$37=4,LXtables!DQ79,IF(Assms!$F$37=5,LXtables!ED79,LXtables!EQ79)))))</f>
        <v>0.02</v>
      </c>
      <c r="AK79" s="62">
        <f>IF(Assms!$F$37=1,LXtables!CE79,IF(Assms!$F$37=2,LXtables!CR79,IF(Assms!$F$37=3,LXtables!DE79,IF(Assms!$F$37=4,LXtables!DR79,IF(Assms!$F$37=5,LXtables!EE79,LXtables!ER79)))))</f>
        <v>0.02</v>
      </c>
      <c r="AL79" s="62">
        <f>IF(Assms!$F$37=1,LXtables!CF79,IF(Assms!$F$37=2,LXtables!CS79,IF(Assms!$F$37=3,LXtables!DF79,IF(Assms!$F$37=4,LXtables!DS79,IF(Assms!$F$37=5,LXtables!EF79,LXtables!ES79)))))</f>
        <v>0.02</v>
      </c>
      <c r="AM79" s="62">
        <f>IF(Assms!$F$37=1,LXtables!CG79,IF(Assms!$F$37=2,LXtables!CT79,IF(Assms!$F$37=3,LXtables!DG79,IF(Assms!$F$37=4,LXtables!DT79,IF(Assms!$F$37=5,LXtables!EG79,LXtables!ET79)))))</f>
        <v>0.02</v>
      </c>
      <c r="AN79" s="62">
        <f>IF(Assms!$F$37=1,LXtables!CH79,IF(Assms!$F$37=2,LXtables!CU79,IF(Assms!$F$37=3,LXtables!DH79,IF(Assms!$F$37=4,LXtables!DU79,IF(Assms!$F$37=5,LXtables!EH79,LXtables!EU79)))))</f>
        <v>0.02</v>
      </c>
      <c r="AO79" s="62">
        <f>IF(Assms!$F$37=1,LXtables!CI79,IF(Assms!$F$37=2,LXtables!CV79,IF(Assms!$F$37=3,LXtables!DI79,IF(Assms!$F$37=4,LXtables!DV79,IF(Assms!$F$37=5,LXtables!EI79,LXtables!EV79)))))</f>
        <v>0.02</v>
      </c>
      <c r="AP79" s="62">
        <f>IF(Assms!$F$37=1,LXtables!CJ79,IF(Assms!$F$37=2,LXtables!CW79,IF(Assms!$F$37=3,LXtables!DJ79,IF(Assms!$F$37=4,LXtables!DW79,IF(Assms!$F$37=5,LXtables!EJ79,LXtables!EW79)))))</f>
        <v>0.02</v>
      </c>
      <c r="AQ79" s="62">
        <f>IF(Assms!$F$37=1,LXtables!CK79,IF(Assms!$F$37=2,LXtables!CX79,IF(Assms!$F$37=3,LXtables!DK79,IF(Assms!$F$37=4,LXtables!DX79,IF(Assms!$F$37=5,LXtables!EK79,LXtables!EX79)))))</f>
        <v>0.02</v>
      </c>
      <c r="AR79" s="62">
        <f>IF(Assms!$F$37=1,LXtables!CL79,IF(Assms!$F$37=2,LXtables!CY79,IF(Assms!$F$37=3,LXtables!DL79,IF(Assms!$F$37=4,LXtables!DY79,IF(Assms!$F$37=5,LXtables!EL79,LXtables!EY79)))))</f>
        <v>0.02</v>
      </c>
      <c r="AS79" s="62">
        <f>IF(Assms!$F$37=1,LXtables!CM79,IF(Assms!$F$37=2,LXtables!CZ79,IF(Assms!$F$37=3,LXtables!DM79,IF(Assms!$F$37=4,LXtables!DZ79,IF(Assms!$F$37=5,LXtables!EM79,LXtables!EZ79)))))</f>
        <v>0.02</v>
      </c>
      <c r="AT79" s="62">
        <f>IF(Assms!$F$37=1,LXtables!CN79,IF(Assms!$F$37=2,LXtables!DA79,IF(Assms!$F$37=3,LXtables!DN79,IF(Assms!$F$37=4,LXtables!EA79,IF(Assms!$F$37=5,LXtables!EN79,LXtables!FA79)))))</f>
        <v>0.02</v>
      </c>
      <c r="AU79">
        <v>19</v>
      </c>
      <c r="AV79" s="62">
        <f>IF(Assms!$F$37=1,LXtables!FD79,IF(Assms!$F$37=2,LXtables!FQ79,IF(Assms!$F$37=3,LXtables!GD79,IF(Assms!$F$37=4,LXtables!GQ79,IF(Assms!$F$37=5,LXtables!HD79,LXtables!HQ79)))))</f>
        <v>0.03</v>
      </c>
      <c r="AW79" s="62">
        <f>IF(Assms!$F$37=1,LXtables!FE79,IF(Assms!$F$37=2,LXtables!FR79,IF(Assms!$F$37=3,LXtables!GE79,IF(Assms!$F$37=4,LXtables!GR79,IF(Assms!$F$37=5,LXtables!HE79,LXtables!HR79)))))</f>
        <v>0.03</v>
      </c>
      <c r="AX79" s="62">
        <f>IF(Assms!$F$37=1,LXtables!FF79,IF(Assms!$F$37=2,LXtables!FS79,IF(Assms!$F$37=3,LXtables!GF79,IF(Assms!$F$37=4,LXtables!GS79,IF(Assms!$F$37=5,LXtables!HF79,LXtables!HS79)))))</f>
        <v>0.02</v>
      </c>
      <c r="AY79" s="62">
        <f>IF(Assms!$F$37=1,LXtables!FG79,IF(Assms!$F$37=2,LXtables!FT79,IF(Assms!$F$37=3,LXtables!GG79,IF(Assms!$F$37=4,LXtables!GT79,IF(Assms!$F$37=5,LXtables!HG79,LXtables!HT79)))))</f>
        <v>0.02</v>
      </c>
      <c r="AZ79" s="62">
        <f>IF(Assms!$F$37=1,LXtables!FH79,IF(Assms!$F$37=2,LXtables!FU79,IF(Assms!$F$37=3,LXtables!GH79,IF(Assms!$F$37=4,LXtables!GU79,IF(Assms!$F$37=5,LXtables!HH79,LXtables!HU79)))))</f>
        <v>0.02</v>
      </c>
      <c r="BA79" s="62">
        <f>IF(Assms!$F$37=1,LXtables!FI79,IF(Assms!$F$37=2,LXtables!FV79,IF(Assms!$F$37=3,LXtables!GI79,IF(Assms!$F$37=4,LXtables!GV79,IF(Assms!$F$37=5,LXtables!HI79,LXtables!HV79)))))</f>
        <v>0.02</v>
      </c>
      <c r="BB79" s="62">
        <f>IF(Assms!$F$37=1,LXtables!FJ79,IF(Assms!$F$37=2,LXtables!FW79,IF(Assms!$F$37=3,LXtables!GJ79,IF(Assms!$F$37=4,LXtables!GW79,IF(Assms!$F$37=5,LXtables!HJ79,LXtables!HW79)))))</f>
        <v>0.02</v>
      </c>
      <c r="BC79" s="62">
        <f>IF(Assms!$F$37=1,LXtables!FK79,IF(Assms!$F$37=2,LXtables!FX79,IF(Assms!$F$37=3,LXtables!GK79,IF(Assms!$F$37=4,LXtables!GX79,IF(Assms!$F$37=5,LXtables!HK79,LXtables!HX79)))))</f>
        <v>0.02</v>
      </c>
      <c r="BD79" s="62">
        <f>IF(Assms!$F$37=1,LXtables!FL79,IF(Assms!$F$37=2,LXtables!FY79,IF(Assms!$F$37=3,LXtables!GL79,IF(Assms!$F$37=4,LXtables!GY79,IF(Assms!$F$37=5,LXtables!HL79,LXtables!HY79)))))</f>
        <v>0.02</v>
      </c>
      <c r="BE79" s="62">
        <f>IF(Assms!$F$37=1,LXtables!FM79,IF(Assms!$F$37=2,LXtables!FZ79,IF(Assms!$F$37=3,LXtables!GM79,IF(Assms!$F$37=4,LXtables!GZ79,IF(Assms!$F$37=5,LXtables!HM79,LXtables!HZ79)))))</f>
        <v>0.02</v>
      </c>
      <c r="BF79" s="62">
        <f>IF(Assms!$F$37=1,LXtables!FN79,IF(Assms!$F$37=2,LXtables!GA79,IF(Assms!$F$37=3,LXtables!GN79,IF(Assms!$F$37=4,LXtables!HA79,IF(Assms!$F$37=5,LXtables!HN79,LXtables!IA79)))))</f>
        <v>0.02</v>
      </c>
      <c r="BG79" s="62">
        <f>IF(Assms!$F$37=1,LXtables!FO79,IF(Assms!$F$37=2,LXtables!GB79,IF(Assms!$F$37=3,LXtables!GO79,IF(Assms!$F$37=4,LXtables!HB79,IF(Assms!$F$37=5,LXtables!HO79,LXtables!IB79)))))</f>
        <v>0.03</v>
      </c>
      <c r="BH79">
        <v>19</v>
      </c>
      <c r="BI79" s="62">
        <f>IF(Assms!$F$37=1,LXtables!IE79,IF(Assms!$F$37=2,LXtables!IR79,IF(Assms!$F$37=3,LXtables!JE79,IF(Assms!$F$37=4,LXtables!JR79,IF(Assms!$F$37=5,LXtables!KE79,LXtables!KR79)))))</f>
        <v>0.03</v>
      </c>
      <c r="BJ79" s="62">
        <f>IF(Assms!$F$37=1,LXtables!IF79,IF(Assms!$F$37=2,LXtables!IS79,IF(Assms!$F$37=3,LXtables!JF79,IF(Assms!$F$37=4,LXtables!JS79,IF(Assms!$F$37=5,LXtables!KF79,LXtables!KS79)))))</f>
        <v>0.03</v>
      </c>
      <c r="BK79" s="62">
        <f>IF(Assms!$F$37=1,LXtables!IG79,IF(Assms!$F$37=2,LXtables!IT79,IF(Assms!$F$37=3,LXtables!JG79,IF(Assms!$F$37=4,LXtables!JT79,IF(Assms!$F$37=5,LXtables!KG79,LXtables!KT79)))))</f>
        <v>0.02</v>
      </c>
      <c r="BL79" s="62">
        <f>IF(Assms!$F$37=1,LXtables!IH79,IF(Assms!$F$37=2,LXtables!IU79,IF(Assms!$F$37=3,LXtables!JH79,IF(Assms!$F$37=4,LXtables!JU79,IF(Assms!$F$37=5,LXtables!KH79,LXtables!KU79)))))</f>
        <v>0.02</v>
      </c>
      <c r="BM79" s="62">
        <f>IF(Assms!$F$37=1,LXtables!II79,IF(Assms!$F$37=2,LXtables!IV79,IF(Assms!$F$37=3,LXtables!JI79,IF(Assms!$F$37=4,LXtables!JV79,IF(Assms!$F$37=5,LXtables!KI79,LXtables!KV79)))))</f>
        <v>0.02</v>
      </c>
      <c r="BN79" s="62">
        <f>IF(Assms!$F$37=1,LXtables!IJ79,IF(Assms!$F$37=2,LXtables!IW79,IF(Assms!$F$37=3,LXtables!JJ79,IF(Assms!$F$37=4,LXtables!JW79,IF(Assms!$F$37=5,LXtables!KJ79,LXtables!KW79)))))</f>
        <v>0.02</v>
      </c>
      <c r="BO79" s="62">
        <f>IF(Assms!$F$37=1,LXtables!IK79,IF(Assms!$F$37=2,LXtables!IX79,IF(Assms!$F$37=3,LXtables!JK79,IF(Assms!$F$37=4,LXtables!JX79,IF(Assms!$F$37=5,LXtables!KK79,LXtables!KX79)))))</f>
        <v>0.02</v>
      </c>
      <c r="BP79" s="62">
        <f>IF(Assms!$F$37=1,LXtables!IL79,IF(Assms!$F$37=2,LXtables!IY79,IF(Assms!$F$37=3,LXtables!JL79,IF(Assms!$F$37=4,LXtables!JY79,IF(Assms!$F$37=5,LXtables!KL79,LXtables!KY79)))))</f>
        <v>0.02</v>
      </c>
      <c r="BQ79" s="62">
        <f>IF(Assms!$F$37=1,LXtables!IM79,IF(Assms!$F$37=2,LXtables!IZ79,IF(Assms!$F$37=3,LXtables!JM79,IF(Assms!$F$37=4,LXtables!JZ79,IF(Assms!$F$37=5,LXtables!KM79,LXtables!KZ79)))))</f>
        <v>0.02</v>
      </c>
      <c r="BR79" s="62">
        <f>IF(Assms!$F$37=1,LXtables!IN79,IF(Assms!$F$37=2,LXtables!JA79,IF(Assms!$F$37=3,LXtables!JN79,IF(Assms!$F$37=4,LXtables!KA79,IF(Assms!$F$37=5,LXtables!KN79,LXtables!LA79)))))</f>
        <v>0.02</v>
      </c>
      <c r="BS79" s="62">
        <f>IF(Assms!$F$37=1,LXtables!IO79,IF(Assms!$F$37=2,LXtables!JB79,IF(Assms!$F$37=3,LXtables!JO79,IF(Assms!$F$37=4,LXtables!KB79,IF(Assms!$F$37=5,LXtables!KO79,LXtables!LB79)))))</f>
        <v>0.02</v>
      </c>
      <c r="BT79" s="62">
        <f>IF(Assms!$F$37=1,LXtables!IP79,IF(Assms!$F$37=2,LXtables!JC79,IF(Assms!$F$37=3,LXtables!JP79,IF(Assms!$F$37=4,LXtables!KC79,IF(Assms!$F$37=5,LXtables!KP79,LXtables!LC79)))))</f>
        <v>0.03</v>
      </c>
    </row>
    <row r="80" spans="8:72">
      <c r="H80" s="201">
        <v>20</v>
      </c>
      <c r="I80" s="62">
        <f>IF(Assms!$C$36=1,V80,IF(Assms!$C$36=2,AI80,IF(Assms!$C$36=3,AV80,BI80)))</f>
        <v>0.03</v>
      </c>
      <c r="J80" s="62">
        <f>IF(Assms!$C$36=1,W80,IF(Assms!$C$36=2,AJ80,IF(Assms!$C$36=3,AW80,BJ80)))</f>
        <v>0.02</v>
      </c>
      <c r="K80" s="62">
        <f>IF(Assms!$C$36=1,X80,IF(Assms!$C$36=2,AK80,IF(Assms!$C$36=3,AX80,BK80)))</f>
        <v>0.02</v>
      </c>
      <c r="L80" s="62">
        <f>IF(Assms!$C$36=1,Y80,IF(Assms!$C$36=2,AL80,IF(Assms!$C$36=3,AY80,BL80)))</f>
        <v>0.02</v>
      </c>
      <c r="M80" s="62">
        <f>IF(Assms!$C$36=1,Z80,IF(Assms!$C$36=2,AM80,IF(Assms!$C$36=3,AZ80,BM80)))</f>
        <v>0.02</v>
      </c>
      <c r="N80" s="62">
        <f>IF(Assms!$C$36=1,AA80,IF(Assms!$C$36=2,AN80,IF(Assms!$C$36=3,BA80,BN80)))</f>
        <v>0.02</v>
      </c>
      <c r="O80" s="62">
        <f>IF(Assms!$C$36=1,AB80,IF(Assms!$C$36=2,AO80,IF(Assms!$C$36=3,BB80,BO80)))</f>
        <v>0.03</v>
      </c>
      <c r="P80" s="62">
        <f>IF(Assms!$C$36=1,AC80,IF(Assms!$C$36=2,AP80,IF(Assms!$C$36=3,BC80,BP80)))</f>
        <v>0.02</v>
      </c>
      <c r="Q80" s="62">
        <f>IF(Assms!$C$36=1,AD80,IF(Assms!$C$36=2,AQ80,IF(Assms!$C$36=3,BD80,BQ80)))</f>
        <v>0.02</v>
      </c>
      <c r="R80" s="62">
        <f>IF(Assms!$C$36=1,AE80,IF(Assms!$C$36=2,AR80,IF(Assms!$C$36=3,BE80,BR80)))</f>
        <v>0.02</v>
      </c>
      <c r="S80" s="62">
        <f>IF(Assms!$C$36=1,AF80,IF(Assms!$C$36=2,AS80,IF(Assms!$C$36=3,BF80,BS80)))</f>
        <v>0.02</v>
      </c>
      <c r="T80" s="62">
        <f>IF(Assms!$C$36=1,AG80,IF(Assms!$C$36=2,AT80,IF(Assms!$C$36=3,BG80,BT80)))</f>
        <v>0.02</v>
      </c>
      <c r="U80" s="201">
        <v>20</v>
      </c>
      <c r="V80" s="62">
        <f>IF(Assms!$F$37=1,LXtables!B80,IF(Assms!$F$37=2,LXtables!O80,IF(Assms!$F$37=3,LXtables!AB80,IF(Assms!$F$37=4,LXtables!AO80,IF(Assms!$F$37=5,LXtables!BB80,LXtables!BO80)))))</f>
        <v>0.03</v>
      </c>
      <c r="W80" s="62">
        <f>IF(Assms!$F$37=1,LXtables!C80,IF(Assms!$F$37=2,LXtables!P80,IF(Assms!$F$37=3,LXtables!AC80,IF(Assms!$F$37=4,LXtables!AP80,IF(Assms!$F$37=5,LXtables!BC80,LXtables!BP80)))))</f>
        <v>0.02</v>
      </c>
      <c r="X80" s="62">
        <f>IF(Assms!$F$37=1,LXtables!D80,IF(Assms!$F$37=2,LXtables!Q80,IF(Assms!$F$37=3,LXtables!AD80,IF(Assms!$F$37=4,LXtables!AQ80,IF(Assms!$F$37=5,LXtables!BD80,LXtables!BQ80)))))</f>
        <v>0.02</v>
      </c>
      <c r="Y80" s="62">
        <f>IF(Assms!$F$37=1,LXtables!E80,IF(Assms!$F$37=2,LXtables!R80,IF(Assms!$F$37=3,LXtables!AE80,IF(Assms!$F$37=4,LXtables!AR80,IF(Assms!$F$37=5,LXtables!BE80,LXtables!BR80)))))</f>
        <v>0.02</v>
      </c>
      <c r="Z80" s="62">
        <f>IF(Assms!$F$37=1,LXtables!F80,IF(Assms!$F$37=2,LXtables!S80,IF(Assms!$F$37=3,LXtables!AF80,IF(Assms!$F$37=4,LXtables!AS80,IF(Assms!$F$37=5,LXtables!BF80,LXtables!BS80)))))</f>
        <v>0.02</v>
      </c>
      <c r="AA80" s="62">
        <f>IF(Assms!$F$37=1,LXtables!G80,IF(Assms!$F$37=2,LXtables!T80,IF(Assms!$F$37=3,LXtables!AG80,IF(Assms!$F$37=4,LXtables!AT80,IF(Assms!$F$37=5,LXtables!BG80,LXtables!BT80)))))</f>
        <v>0.02</v>
      </c>
      <c r="AB80" s="62">
        <f>IF(Assms!$F$37=1,LXtables!H80,IF(Assms!$F$37=2,LXtables!U80,IF(Assms!$F$37=3,LXtables!AH80,IF(Assms!$F$37=4,LXtables!AU80,IF(Assms!$F$37=5,LXtables!BH80,LXtables!BU80)))))</f>
        <v>0.03</v>
      </c>
      <c r="AC80" s="62">
        <f>IF(Assms!$F$37=1,LXtables!I80,IF(Assms!$F$37=2,LXtables!V80,IF(Assms!$F$37=3,LXtables!AI80,IF(Assms!$F$37=4,LXtables!AV80,IF(Assms!$F$37=5,LXtables!BI80,LXtables!BV80)))))</f>
        <v>0.02</v>
      </c>
      <c r="AD80" s="62">
        <f>IF(Assms!$F$37=1,LXtables!J80,IF(Assms!$F$37=2,LXtables!W80,IF(Assms!$F$37=3,LXtables!AJ80,IF(Assms!$F$37=4,LXtables!AW80,IF(Assms!$F$37=5,LXtables!BJ80,LXtables!BW80)))))</f>
        <v>0.02</v>
      </c>
      <c r="AE80" s="62">
        <f>IF(Assms!$F$37=1,LXtables!K80,IF(Assms!$F$37=2,LXtables!X80,IF(Assms!$F$37=3,LXtables!AK80,IF(Assms!$F$37=4,LXtables!AX80,IF(Assms!$F$37=5,LXtables!BK80,LXtables!BX80)))))</f>
        <v>0.02</v>
      </c>
      <c r="AF80" s="62">
        <f>IF(Assms!$F$37=1,LXtables!L80,IF(Assms!$F$37=2,LXtables!Y80,IF(Assms!$F$37=3,LXtables!AL80,IF(Assms!$F$37=4,LXtables!AY80,IF(Assms!$F$37=5,LXtables!BL80,LXtables!BY80)))))</f>
        <v>0.02</v>
      </c>
      <c r="AG80" s="62">
        <f>IF(Assms!$F$37=1,LXtables!M80,IF(Assms!$F$37=2,LXtables!Z80,IF(Assms!$F$37=3,LXtables!AM80,IF(Assms!$F$37=4,LXtables!AZ80,IF(Assms!$F$37=5,LXtables!BM80,LXtables!BZ80)))))</f>
        <v>0.02</v>
      </c>
      <c r="AH80">
        <v>20</v>
      </c>
      <c r="AI80" s="62">
        <f>IF(Assms!$F$37=1,LXtables!CC80,IF(Assms!$F$37=2,LXtables!CP80,IF(Assms!$F$37=3,LXtables!DC80,IF(Assms!$F$37=4,LXtables!DP80,IF(Assms!$F$37=5,LXtables!EC80,LXtables!EP80)))))</f>
        <v>0.03</v>
      </c>
      <c r="AJ80" s="62">
        <f>IF(Assms!$F$37=1,LXtables!CD80,IF(Assms!$F$37=2,LXtables!CQ80,IF(Assms!$F$37=3,LXtables!DD80,IF(Assms!$F$37=4,LXtables!DQ80,IF(Assms!$F$37=5,LXtables!ED80,LXtables!EQ80)))))</f>
        <v>0.02</v>
      </c>
      <c r="AK80" s="62">
        <f>IF(Assms!$F$37=1,LXtables!CE80,IF(Assms!$F$37=2,LXtables!CR80,IF(Assms!$F$37=3,LXtables!DE80,IF(Assms!$F$37=4,LXtables!DR80,IF(Assms!$F$37=5,LXtables!EE80,LXtables!ER80)))))</f>
        <v>0.02</v>
      </c>
      <c r="AL80" s="62">
        <f>IF(Assms!$F$37=1,LXtables!CF80,IF(Assms!$F$37=2,LXtables!CS80,IF(Assms!$F$37=3,LXtables!DF80,IF(Assms!$F$37=4,LXtables!DS80,IF(Assms!$F$37=5,LXtables!EF80,LXtables!ES80)))))</f>
        <v>0.02</v>
      </c>
      <c r="AM80" s="62">
        <f>IF(Assms!$F$37=1,LXtables!CG80,IF(Assms!$F$37=2,LXtables!CT80,IF(Assms!$F$37=3,LXtables!DG80,IF(Assms!$F$37=4,LXtables!DT80,IF(Assms!$F$37=5,LXtables!EG80,LXtables!ET80)))))</f>
        <v>0.02</v>
      </c>
      <c r="AN80" s="62">
        <f>IF(Assms!$F$37=1,LXtables!CH80,IF(Assms!$F$37=2,LXtables!CU80,IF(Assms!$F$37=3,LXtables!DH80,IF(Assms!$F$37=4,LXtables!DU80,IF(Assms!$F$37=5,LXtables!EH80,LXtables!EU80)))))</f>
        <v>0.02</v>
      </c>
      <c r="AO80" s="62">
        <f>IF(Assms!$F$37=1,LXtables!CI80,IF(Assms!$F$37=2,LXtables!CV80,IF(Assms!$F$37=3,LXtables!DI80,IF(Assms!$F$37=4,LXtables!DV80,IF(Assms!$F$37=5,LXtables!EI80,LXtables!EV80)))))</f>
        <v>0.02</v>
      </c>
      <c r="AP80" s="62">
        <f>IF(Assms!$F$37=1,LXtables!CJ80,IF(Assms!$F$37=2,LXtables!CW80,IF(Assms!$F$37=3,LXtables!DJ80,IF(Assms!$F$37=4,LXtables!DW80,IF(Assms!$F$37=5,LXtables!EJ80,LXtables!EW80)))))</f>
        <v>0.02</v>
      </c>
      <c r="AQ80" s="62">
        <f>IF(Assms!$F$37=1,LXtables!CK80,IF(Assms!$F$37=2,LXtables!CX80,IF(Assms!$F$37=3,LXtables!DK80,IF(Assms!$F$37=4,LXtables!DX80,IF(Assms!$F$37=5,LXtables!EK80,LXtables!EX80)))))</f>
        <v>0.02</v>
      </c>
      <c r="AR80" s="62">
        <f>IF(Assms!$F$37=1,LXtables!CL80,IF(Assms!$F$37=2,LXtables!CY80,IF(Assms!$F$37=3,LXtables!DL80,IF(Assms!$F$37=4,LXtables!DY80,IF(Assms!$F$37=5,LXtables!EL80,LXtables!EY80)))))</f>
        <v>0.02</v>
      </c>
      <c r="AS80" s="62">
        <f>IF(Assms!$F$37=1,LXtables!CM80,IF(Assms!$F$37=2,LXtables!CZ80,IF(Assms!$F$37=3,LXtables!DM80,IF(Assms!$F$37=4,LXtables!DZ80,IF(Assms!$F$37=5,LXtables!EM80,LXtables!EZ80)))))</f>
        <v>0.02</v>
      </c>
      <c r="AT80" s="62">
        <f>IF(Assms!$F$37=1,LXtables!CN80,IF(Assms!$F$37=2,LXtables!DA80,IF(Assms!$F$37=3,LXtables!DN80,IF(Assms!$F$37=4,LXtables!EA80,IF(Assms!$F$37=5,LXtables!EN80,LXtables!FA80)))))</f>
        <v>0.02</v>
      </c>
      <c r="AU80">
        <v>20</v>
      </c>
      <c r="AV80" s="62">
        <f>IF(Assms!$F$37=1,LXtables!FD80,IF(Assms!$F$37=2,LXtables!FQ80,IF(Assms!$F$37=3,LXtables!GD80,IF(Assms!$F$37=4,LXtables!GQ80,IF(Assms!$F$37=5,LXtables!HD80,LXtables!HQ80)))))</f>
        <v>0.03</v>
      </c>
      <c r="AW80" s="62">
        <f>IF(Assms!$F$37=1,LXtables!FE80,IF(Assms!$F$37=2,LXtables!FR80,IF(Assms!$F$37=3,LXtables!GE80,IF(Assms!$F$37=4,LXtables!GR80,IF(Assms!$F$37=5,LXtables!HE80,LXtables!HR80)))))</f>
        <v>0.02</v>
      </c>
      <c r="AX80" s="62">
        <f>IF(Assms!$F$37=1,LXtables!FF80,IF(Assms!$F$37=2,LXtables!FS80,IF(Assms!$F$37=3,LXtables!GF80,IF(Assms!$F$37=4,LXtables!GS80,IF(Assms!$F$37=5,LXtables!HF80,LXtables!HS80)))))</f>
        <v>0.02</v>
      </c>
      <c r="AY80" s="62">
        <f>IF(Assms!$F$37=1,LXtables!FG80,IF(Assms!$F$37=2,LXtables!FT80,IF(Assms!$F$37=3,LXtables!GG80,IF(Assms!$F$37=4,LXtables!GT80,IF(Assms!$F$37=5,LXtables!HG80,LXtables!HT80)))))</f>
        <v>0.02</v>
      </c>
      <c r="AZ80" s="62">
        <f>IF(Assms!$F$37=1,LXtables!FH80,IF(Assms!$F$37=2,LXtables!FU80,IF(Assms!$F$37=3,LXtables!GH80,IF(Assms!$F$37=4,LXtables!GU80,IF(Assms!$F$37=5,LXtables!HH80,LXtables!HU80)))))</f>
        <v>0.02</v>
      </c>
      <c r="BA80" s="62">
        <f>IF(Assms!$F$37=1,LXtables!FI80,IF(Assms!$F$37=2,LXtables!FV80,IF(Assms!$F$37=3,LXtables!GI80,IF(Assms!$F$37=4,LXtables!GV80,IF(Assms!$F$37=5,LXtables!HI80,LXtables!HV80)))))</f>
        <v>0.02</v>
      </c>
      <c r="BB80" s="62">
        <f>IF(Assms!$F$37=1,LXtables!FJ80,IF(Assms!$F$37=2,LXtables!FW80,IF(Assms!$F$37=3,LXtables!GJ80,IF(Assms!$F$37=4,LXtables!GW80,IF(Assms!$F$37=5,LXtables!HJ80,LXtables!HW80)))))</f>
        <v>0.03</v>
      </c>
      <c r="BC80" s="62">
        <f>IF(Assms!$F$37=1,LXtables!FK80,IF(Assms!$F$37=2,LXtables!FX80,IF(Assms!$F$37=3,LXtables!GK80,IF(Assms!$F$37=4,LXtables!GX80,IF(Assms!$F$37=5,LXtables!HK80,LXtables!HX80)))))</f>
        <v>0.02</v>
      </c>
      <c r="BD80" s="62">
        <f>IF(Assms!$F$37=1,LXtables!FL80,IF(Assms!$F$37=2,LXtables!FY80,IF(Assms!$F$37=3,LXtables!GL80,IF(Assms!$F$37=4,LXtables!GY80,IF(Assms!$F$37=5,LXtables!HL80,LXtables!HY80)))))</f>
        <v>0.02</v>
      </c>
      <c r="BE80" s="62">
        <f>IF(Assms!$F$37=1,LXtables!FM80,IF(Assms!$F$37=2,LXtables!FZ80,IF(Assms!$F$37=3,LXtables!GM80,IF(Assms!$F$37=4,LXtables!GZ80,IF(Assms!$F$37=5,LXtables!HM80,LXtables!HZ80)))))</f>
        <v>0.02</v>
      </c>
      <c r="BF80" s="62">
        <f>IF(Assms!$F$37=1,LXtables!FN80,IF(Assms!$F$37=2,LXtables!GA80,IF(Assms!$F$37=3,LXtables!GN80,IF(Assms!$F$37=4,LXtables!HA80,IF(Assms!$F$37=5,LXtables!HN80,LXtables!IA80)))))</f>
        <v>0.02</v>
      </c>
      <c r="BG80" s="62">
        <f>IF(Assms!$F$37=1,LXtables!FO80,IF(Assms!$F$37=2,LXtables!GB80,IF(Assms!$F$37=3,LXtables!GO80,IF(Assms!$F$37=4,LXtables!HB80,IF(Assms!$F$37=5,LXtables!HO80,LXtables!IB80)))))</f>
        <v>0.02</v>
      </c>
      <c r="BH80">
        <v>20</v>
      </c>
      <c r="BI80" s="62">
        <f>IF(Assms!$F$37=1,LXtables!IE80,IF(Assms!$F$37=2,LXtables!IR80,IF(Assms!$F$37=3,LXtables!JE80,IF(Assms!$F$37=4,LXtables!JR80,IF(Assms!$F$37=5,LXtables!KE80,LXtables!KR80)))))</f>
        <v>0.03</v>
      </c>
      <c r="BJ80" s="62">
        <f>IF(Assms!$F$37=1,LXtables!IF80,IF(Assms!$F$37=2,LXtables!IS80,IF(Assms!$F$37=3,LXtables!JF80,IF(Assms!$F$37=4,LXtables!JS80,IF(Assms!$F$37=5,LXtables!KF80,LXtables!KS80)))))</f>
        <v>0.03</v>
      </c>
      <c r="BK80" s="62">
        <f>IF(Assms!$F$37=1,LXtables!IG80,IF(Assms!$F$37=2,LXtables!IT80,IF(Assms!$F$37=3,LXtables!JG80,IF(Assms!$F$37=4,LXtables!JT80,IF(Assms!$F$37=5,LXtables!KG80,LXtables!KT80)))))</f>
        <v>0.02</v>
      </c>
      <c r="BL80" s="62">
        <f>IF(Assms!$F$37=1,LXtables!IH80,IF(Assms!$F$37=2,LXtables!IU80,IF(Assms!$F$37=3,LXtables!JH80,IF(Assms!$F$37=4,LXtables!JU80,IF(Assms!$F$37=5,LXtables!KH80,LXtables!KU80)))))</f>
        <v>0.02</v>
      </c>
      <c r="BM80" s="62">
        <f>IF(Assms!$F$37=1,LXtables!II80,IF(Assms!$F$37=2,LXtables!IV80,IF(Assms!$F$37=3,LXtables!JI80,IF(Assms!$F$37=4,LXtables!JV80,IF(Assms!$F$37=5,LXtables!KI80,LXtables!KV80)))))</f>
        <v>0.02</v>
      </c>
      <c r="BN80" s="62">
        <f>IF(Assms!$F$37=1,LXtables!IJ80,IF(Assms!$F$37=2,LXtables!IW80,IF(Assms!$F$37=3,LXtables!JJ80,IF(Assms!$F$37=4,LXtables!JW80,IF(Assms!$F$37=5,LXtables!KJ80,LXtables!KW80)))))</f>
        <v>0.03</v>
      </c>
      <c r="BO80" s="62">
        <f>IF(Assms!$F$37=1,LXtables!IK80,IF(Assms!$F$37=2,LXtables!IX80,IF(Assms!$F$37=3,LXtables!JK80,IF(Assms!$F$37=4,LXtables!JX80,IF(Assms!$F$37=5,LXtables!KK80,LXtables!KX80)))))</f>
        <v>0.03</v>
      </c>
      <c r="BP80" s="62">
        <f>IF(Assms!$F$37=1,LXtables!IL80,IF(Assms!$F$37=2,LXtables!IY80,IF(Assms!$F$37=3,LXtables!JL80,IF(Assms!$F$37=4,LXtables!JY80,IF(Assms!$F$37=5,LXtables!KL80,LXtables!KY80)))))</f>
        <v>0.02</v>
      </c>
      <c r="BQ80" s="62">
        <f>IF(Assms!$F$37=1,LXtables!IM80,IF(Assms!$F$37=2,LXtables!IZ80,IF(Assms!$F$37=3,LXtables!JM80,IF(Assms!$F$37=4,LXtables!JZ80,IF(Assms!$F$37=5,LXtables!KM80,LXtables!KZ80)))))</f>
        <v>0.02</v>
      </c>
      <c r="BR80" s="62">
        <f>IF(Assms!$F$37=1,LXtables!IN80,IF(Assms!$F$37=2,LXtables!JA80,IF(Assms!$F$37=3,LXtables!JN80,IF(Assms!$F$37=4,LXtables!KA80,IF(Assms!$F$37=5,LXtables!KN80,LXtables!LA80)))))</f>
        <v>0.02</v>
      </c>
      <c r="BS80" s="62">
        <f>IF(Assms!$F$37=1,LXtables!IO80,IF(Assms!$F$37=2,LXtables!JB80,IF(Assms!$F$37=3,LXtables!JO80,IF(Assms!$F$37=4,LXtables!KB80,IF(Assms!$F$37=5,LXtables!KO80,LXtables!LB80)))))</f>
        <v>0.02</v>
      </c>
      <c r="BT80" s="62">
        <f>IF(Assms!$F$37=1,LXtables!IP80,IF(Assms!$F$37=2,LXtables!JC80,IF(Assms!$F$37=3,LXtables!JP80,IF(Assms!$F$37=4,LXtables!KC80,IF(Assms!$F$37=5,LXtables!KP80,LXtables!LC80)))))</f>
        <v>0.03</v>
      </c>
    </row>
    <row r="81" spans="8:72">
      <c r="H81" s="201">
        <v>21</v>
      </c>
      <c r="I81" s="62">
        <f>IF(Assms!$C$36=1,V81,IF(Assms!$C$36=2,AI81,IF(Assms!$C$36=3,AV81,BI81)))</f>
        <v>0.03</v>
      </c>
      <c r="J81" s="62">
        <f>IF(Assms!$C$36=1,W81,IF(Assms!$C$36=2,AJ81,IF(Assms!$C$36=3,AW81,BJ81)))</f>
        <v>0.02</v>
      </c>
      <c r="K81" s="62">
        <f>IF(Assms!$C$36=1,X81,IF(Assms!$C$36=2,AK81,IF(Assms!$C$36=3,AX81,BK81)))</f>
        <v>0.02</v>
      </c>
      <c r="L81" s="62">
        <f>IF(Assms!$C$36=1,Y81,IF(Assms!$C$36=2,AL81,IF(Assms!$C$36=3,AY81,BL81)))</f>
        <v>0.02</v>
      </c>
      <c r="M81" s="62">
        <f>IF(Assms!$C$36=1,Z81,IF(Assms!$C$36=2,AM81,IF(Assms!$C$36=3,AZ81,BM81)))</f>
        <v>0.02</v>
      </c>
      <c r="N81" s="62">
        <f>IF(Assms!$C$36=1,AA81,IF(Assms!$C$36=2,AN81,IF(Assms!$C$36=3,BA81,BN81)))</f>
        <v>0.02</v>
      </c>
      <c r="O81" s="62">
        <f>IF(Assms!$C$36=1,AB81,IF(Assms!$C$36=2,AO81,IF(Assms!$C$36=3,BB81,BO81)))</f>
        <v>0.03</v>
      </c>
      <c r="P81" s="62">
        <f>IF(Assms!$C$36=1,AC81,IF(Assms!$C$36=2,AP81,IF(Assms!$C$36=3,BC81,BP81)))</f>
        <v>0.02</v>
      </c>
      <c r="Q81" s="62">
        <f>IF(Assms!$C$36=1,AD81,IF(Assms!$C$36=2,AQ81,IF(Assms!$C$36=3,BD81,BQ81)))</f>
        <v>0.02</v>
      </c>
      <c r="R81" s="62">
        <f>IF(Assms!$C$36=1,AE81,IF(Assms!$C$36=2,AR81,IF(Assms!$C$36=3,BE81,BR81)))</f>
        <v>0.02</v>
      </c>
      <c r="S81" s="62">
        <f>IF(Assms!$C$36=1,AF81,IF(Assms!$C$36=2,AS81,IF(Assms!$C$36=3,BF81,BS81)))</f>
        <v>0.02</v>
      </c>
      <c r="T81" s="62">
        <f>IF(Assms!$C$36=1,AG81,IF(Assms!$C$36=2,AT81,IF(Assms!$C$36=3,BG81,BT81)))</f>
        <v>0.02</v>
      </c>
      <c r="U81" s="201">
        <v>21</v>
      </c>
      <c r="V81" s="62">
        <f>IF(Assms!$F$37=1,LXtables!B81,IF(Assms!$F$37=2,LXtables!O81,IF(Assms!$F$37=3,LXtables!AB81,IF(Assms!$F$37=4,LXtables!AO81,IF(Assms!$F$37=5,LXtables!BB81,LXtables!BO81)))))</f>
        <v>0.03</v>
      </c>
      <c r="W81" s="62">
        <f>IF(Assms!$F$37=1,LXtables!C81,IF(Assms!$F$37=2,LXtables!P81,IF(Assms!$F$37=3,LXtables!AC81,IF(Assms!$F$37=4,LXtables!AP81,IF(Assms!$F$37=5,LXtables!BC81,LXtables!BP81)))))</f>
        <v>0.02</v>
      </c>
      <c r="X81" s="62">
        <f>IF(Assms!$F$37=1,LXtables!D81,IF(Assms!$F$37=2,LXtables!Q81,IF(Assms!$F$37=3,LXtables!AD81,IF(Assms!$F$37=4,LXtables!AQ81,IF(Assms!$F$37=5,LXtables!BD81,LXtables!BQ81)))))</f>
        <v>0.02</v>
      </c>
      <c r="Y81" s="62">
        <f>IF(Assms!$F$37=1,LXtables!E81,IF(Assms!$F$37=2,LXtables!R81,IF(Assms!$F$37=3,LXtables!AE81,IF(Assms!$F$37=4,LXtables!AR81,IF(Assms!$F$37=5,LXtables!BE81,LXtables!BR81)))))</f>
        <v>0.02</v>
      </c>
      <c r="Z81" s="62">
        <f>IF(Assms!$F$37=1,LXtables!F81,IF(Assms!$F$37=2,LXtables!S81,IF(Assms!$F$37=3,LXtables!AF81,IF(Assms!$F$37=4,LXtables!AS81,IF(Assms!$F$37=5,LXtables!BF81,LXtables!BS81)))))</f>
        <v>0.02</v>
      </c>
      <c r="AA81" s="62">
        <f>IF(Assms!$F$37=1,LXtables!G81,IF(Assms!$F$37=2,LXtables!T81,IF(Assms!$F$37=3,LXtables!AG81,IF(Assms!$F$37=4,LXtables!AT81,IF(Assms!$F$37=5,LXtables!BG81,LXtables!BT81)))))</f>
        <v>0.02</v>
      </c>
      <c r="AB81" s="62">
        <f>IF(Assms!$F$37=1,LXtables!H81,IF(Assms!$F$37=2,LXtables!U81,IF(Assms!$F$37=3,LXtables!AH81,IF(Assms!$F$37=4,LXtables!AU81,IF(Assms!$F$37=5,LXtables!BH81,LXtables!BU81)))))</f>
        <v>0.03</v>
      </c>
      <c r="AC81" s="62">
        <f>IF(Assms!$F$37=1,LXtables!I81,IF(Assms!$F$37=2,LXtables!V81,IF(Assms!$F$37=3,LXtables!AI81,IF(Assms!$F$37=4,LXtables!AV81,IF(Assms!$F$37=5,LXtables!BI81,LXtables!BV81)))))</f>
        <v>0.02</v>
      </c>
      <c r="AD81" s="62">
        <f>IF(Assms!$F$37=1,LXtables!J81,IF(Assms!$F$37=2,LXtables!W81,IF(Assms!$F$37=3,LXtables!AJ81,IF(Assms!$F$37=4,LXtables!AW81,IF(Assms!$F$37=5,LXtables!BJ81,LXtables!BW81)))))</f>
        <v>0.02</v>
      </c>
      <c r="AE81" s="62">
        <f>IF(Assms!$F$37=1,LXtables!K81,IF(Assms!$F$37=2,LXtables!X81,IF(Assms!$F$37=3,LXtables!AK81,IF(Assms!$F$37=4,LXtables!AX81,IF(Assms!$F$37=5,LXtables!BK81,LXtables!BX81)))))</f>
        <v>0.02</v>
      </c>
      <c r="AF81" s="62">
        <f>IF(Assms!$F$37=1,LXtables!L81,IF(Assms!$F$37=2,LXtables!Y81,IF(Assms!$F$37=3,LXtables!AL81,IF(Assms!$F$37=4,LXtables!AY81,IF(Assms!$F$37=5,LXtables!BL81,LXtables!BY81)))))</f>
        <v>0.02</v>
      </c>
      <c r="AG81" s="62">
        <f>IF(Assms!$F$37=1,LXtables!M81,IF(Assms!$F$37=2,LXtables!Z81,IF(Assms!$F$37=3,LXtables!AM81,IF(Assms!$F$37=4,LXtables!AZ81,IF(Assms!$F$37=5,LXtables!BM81,LXtables!BZ81)))))</f>
        <v>0.02</v>
      </c>
      <c r="AH81">
        <v>21</v>
      </c>
      <c r="AI81" s="62">
        <f>IF(Assms!$F$37=1,LXtables!CC81,IF(Assms!$F$37=2,LXtables!CP81,IF(Assms!$F$37=3,LXtables!DC81,IF(Assms!$F$37=4,LXtables!DP81,IF(Assms!$F$37=5,LXtables!EC81,LXtables!EP81)))))</f>
        <v>0.03</v>
      </c>
      <c r="AJ81" s="62">
        <f>IF(Assms!$F$37=1,LXtables!CD81,IF(Assms!$F$37=2,LXtables!CQ81,IF(Assms!$F$37=3,LXtables!DD81,IF(Assms!$F$37=4,LXtables!DQ81,IF(Assms!$F$37=5,LXtables!ED81,LXtables!EQ81)))))</f>
        <v>0.02</v>
      </c>
      <c r="AK81" s="62">
        <f>IF(Assms!$F$37=1,LXtables!CE81,IF(Assms!$F$37=2,LXtables!CR81,IF(Assms!$F$37=3,LXtables!DE81,IF(Assms!$F$37=4,LXtables!DR81,IF(Assms!$F$37=5,LXtables!EE81,LXtables!ER81)))))</f>
        <v>0.02</v>
      </c>
      <c r="AL81" s="62">
        <f>IF(Assms!$F$37=1,LXtables!CF81,IF(Assms!$F$37=2,LXtables!CS81,IF(Assms!$F$37=3,LXtables!DF81,IF(Assms!$F$37=4,LXtables!DS81,IF(Assms!$F$37=5,LXtables!EF81,LXtables!ES81)))))</f>
        <v>0.02</v>
      </c>
      <c r="AM81" s="62">
        <f>IF(Assms!$F$37=1,LXtables!CG81,IF(Assms!$F$37=2,LXtables!CT81,IF(Assms!$F$37=3,LXtables!DG81,IF(Assms!$F$37=4,LXtables!DT81,IF(Assms!$F$37=5,LXtables!EG81,LXtables!ET81)))))</f>
        <v>0.02</v>
      </c>
      <c r="AN81" s="62">
        <f>IF(Assms!$F$37=1,LXtables!CH81,IF(Assms!$F$37=2,LXtables!CU81,IF(Assms!$F$37=3,LXtables!DH81,IF(Assms!$F$37=4,LXtables!DU81,IF(Assms!$F$37=5,LXtables!EH81,LXtables!EU81)))))</f>
        <v>0.02</v>
      </c>
      <c r="AO81" s="62">
        <f>IF(Assms!$F$37=1,LXtables!CI81,IF(Assms!$F$37=2,LXtables!CV81,IF(Assms!$F$37=3,LXtables!DI81,IF(Assms!$F$37=4,LXtables!DV81,IF(Assms!$F$37=5,LXtables!EI81,LXtables!EV81)))))</f>
        <v>0.02</v>
      </c>
      <c r="AP81" s="62">
        <f>IF(Assms!$F$37=1,LXtables!CJ81,IF(Assms!$F$37=2,LXtables!CW81,IF(Assms!$F$37=3,LXtables!DJ81,IF(Assms!$F$37=4,LXtables!DW81,IF(Assms!$F$37=5,LXtables!EJ81,LXtables!EW81)))))</f>
        <v>0.02</v>
      </c>
      <c r="AQ81" s="62">
        <f>IF(Assms!$F$37=1,LXtables!CK81,IF(Assms!$F$37=2,LXtables!CX81,IF(Assms!$F$37=3,LXtables!DK81,IF(Assms!$F$37=4,LXtables!DX81,IF(Assms!$F$37=5,LXtables!EK81,LXtables!EX81)))))</f>
        <v>0.02</v>
      </c>
      <c r="AR81" s="62">
        <f>IF(Assms!$F$37=1,LXtables!CL81,IF(Assms!$F$37=2,LXtables!CY81,IF(Assms!$F$37=3,LXtables!DL81,IF(Assms!$F$37=4,LXtables!DY81,IF(Assms!$F$37=5,LXtables!EL81,LXtables!EY81)))))</f>
        <v>0.02</v>
      </c>
      <c r="AS81" s="62">
        <f>IF(Assms!$F$37=1,LXtables!CM81,IF(Assms!$F$37=2,LXtables!CZ81,IF(Assms!$F$37=3,LXtables!DM81,IF(Assms!$F$37=4,LXtables!DZ81,IF(Assms!$F$37=5,LXtables!EM81,LXtables!EZ81)))))</f>
        <v>0.02</v>
      </c>
      <c r="AT81" s="62">
        <f>IF(Assms!$F$37=1,LXtables!CN81,IF(Assms!$F$37=2,LXtables!DA81,IF(Assms!$F$37=3,LXtables!DN81,IF(Assms!$F$37=4,LXtables!EA81,IF(Assms!$F$37=5,LXtables!EN81,LXtables!FA81)))))</f>
        <v>0.02</v>
      </c>
      <c r="AU81">
        <v>21</v>
      </c>
      <c r="AV81" s="62">
        <f>IF(Assms!$F$37=1,LXtables!FD81,IF(Assms!$F$37=2,LXtables!FQ81,IF(Assms!$F$37=3,LXtables!GD81,IF(Assms!$F$37=4,LXtables!GQ81,IF(Assms!$F$37=5,LXtables!HD81,LXtables!HQ81)))))</f>
        <v>0.03</v>
      </c>
      <c r="AW81" s="62">
        <f>IF(Assms!$F$37=1,LXtables!FE81,IF(Assms!$F$37=2,LXtables!FR81,IF(Assms!$F$37=3,LXtables!GE81,IF(Assms!$F$37=4,LXtables!GR81,IF(Assms!$F$37=5,LXtables!HE81,LXtables!HR81)))))</f>
        <v>0.02</v>
      </c>
      <c r="AX81" s="62">
        <f>IF(Assms!$F$37=1,LXtables!FF81,IF(Assms!$F$37=2,LXtables!FS81,IF(Assms!$F$37=3,LXtables!GF81,IF(Assms!$F$37=4,LXtables!GS81,IF(Assms!$F$37=5,LXtables!HF81,LXtables!HS81)))))</f>
        <v>0.02</v>
      </c>
      <c r="AY81" s="62">
        <f>IF(Assms!$F$37=1,LXtables!FG81,IF(Assms!$F$37=2,LXtables!FT81,IF(Assms!$F$37=3,LXtables!GG81,IF(Assms!$F$37=4,LXtables!GT81,IF(Assms!$F$37=5,LXtables!HG81,LXtables!HT81)))))</f>
        <v>0.02</v>
      </c>
      <c r="AZ81" s="62">
        <f>IF(Assms!$F$37=1,LXtables!FH81,IF(Assms!$F$37=2,LXtables!FU81,IF(Assms!$F$37=3,LXtables!GH81,IF(Assms!$F$37=4,LXtables!GU81,IF(Assms!$F$37=5,LXtables!HH81,LXtables!HU81)))))</f>
        <v>0.02</v>
      </c>
      <c r="BA81" s="62">
        <f>IF(Assms!$F$37=1,LXtables!FI81,IF(Assms!$F$37=2,LXtables!FV81,IF(Assms!$F$37=3,LXtables!GI81,IF(Assms!$F$37=4,LXtables!GV81,IF(Assms!$F$37=5,LXtables!HI81,LXtables!HV81)))))</f>
        <v>0.02</v>
      </c>
      <c r="BB81" s="62">
        <f>IF(Assms!$F$37=1,LXtables!FJ81,IF(Assms!$F$37=2,LXtables!FW81,IF(Assms!$F$37=3,LXtables!GJ81,IF(Assms!$F$37=4,LXtables!GW81,IF(Assms!$F$37=5,LXtables!HJ81,LXtables!HW81)))))</f>
        <v>0.03</v>
      </c>
      <c r="BC81" s="62">
        <f>IF(Assms!$F$37=1,LXtables!FK81,IF(Assms!$F$37=2,LXtables!FX81,IF(Assms!$F$37=3,LXtables!GK81,IF(Assms!$F$37=4,LXtables!GX81,IF(Assms!$F$37=5,LXtables!HK81,LXtables!HX81)))))</f>
        <v>0.02</v>
      </c>
      <c r="BD81" s="62">
        <f>IF(Assms!$F$37=1,LXtables!FL81,IF(Assms!$F$37=2,LXtables!FY81,IF(Assms!$F$37=3,LXtables!GL81,IF(Assms!$F$37=4,LXtables!GY81,IF(Assms!$F$37=5,LXtables!HL81,LXtables!HY81)))))</f>
        <v>0.02</v>
      </c>
      <c r="BE81" s="62">
        <f>IF(Assms!$F$37=1,LXtables!FM81,IF(Assms!$F$37=2,LXtables!FZ81,IF(Assms!$F$37=3,LXtables!GM81,IF(Assms!$F$37=4,LXtables!GZ81,IF(Assms!$F$37=5,LXtables!HM81,LXtables!HZ81)))))</f>
        <v>0.02</v>
      </c>
      <c r="BF81" s="62">
        <f>IF(Assms!$F$37=1,LXtables!FN81,IF(Assms!$F$37=2,LXtables!GA81,IF(Assms!$F$37=3,LXtables!GN81,IF(Assms!$F$37=4,LXtables!HA81,IF(Assms!$F$37=5,LXtables!HN81,LXtables!IA81)))))</f>
        <v>0.02</v>
      </c>
      <c r="BG81" s="62">
        <f>IF(Assms!$F$37=1,LXtables!FO81,IF(Assms!$F$37=2,LXtables!GB81,IF(Assms!$F$37=3,LXtables!GO81,IF(Assms!$F$37=4,LXtables!HB81,IF(Assms!$F$37=5,LXtables!HO81,LXtables!IB81)))))</f>
        <v>0.02</v>
      </c>
      <c r="BH81">
        <v>21</v>
      </c>
      <c r="BI81" s="62">
        <f>IF(Assms!$F$37=1,LXtables!IE81,IF(Assms!$F$37=2,LXtables!IR81,IF(Assms!$F$37=3,LXtables!JE81,IF(Assms!$F$37=4,LXtables!JR81,IF(Assms!$F$37=5,LXtables!KE81,LXtables!KR81)))))</f>
        <v>0.03</v>
      </c>
      <c r="BJ81" s="62">
        <f>IF(Assms!$F$37=1,LXtables!IF81,IF(Assms!$F$37=2,LXtables!IS81,IF(Assms!$F$37=3,LXtables!JF81,IF(Assms!$F$37=4,LXtables!JS81,IF(Assms!$F$37=5,LXtables!KF81,LXtables!KS81)))))</f>
        <v>0.03</v>
      </c>
      <c r="BK81" s="62">
        <f>IF(Assms!$F$37=1,LXtables!IG81,IF(Assms!$F$37=2,LXtables!IT81,IF(Assms!$F$37=3,LXtables!JG81,IF(Assms!$F$37=4,LXtables!JT81,IF(Assms!$F$37=5,LXtables!KG81,LXtables!KT81)))))</f>
        <v>0.02</v>
      </c>
      <c r="BL81" s="62">
        <f>IF(Assms!$F$37=1,LXtables!IH81,IF(Assms!$F$37=2,LXtables!IU81,IF(Assms!$F$37=3,LXtables!JH81,IF(Assms!$F$37=4,LXtables!JU81,IF(Assms!$F$37=5,LXtables!KH81,LXtables!KU81)))))</f>
        <v>0.02</v>
      </c>
      <c r="BM81" s="62">
        <f>IF(Assms!$F$37=1,LXtables!II81,IF(Assms!$F$37=2,LXtables!IV81,IF(Assms!$F$37=3,LXtables!JI81,IF(Assms!$F$37=4,LXtables!JV81,IF(Assms!$F$37=5,LXtables!KI81,LXtables!KV81)))))</f>
        <v>0.02</v>
      </c>
      <c r="BN81" s="62">
        <f>IF(Assms!$F$37=1,LXtables!IJ81,IF(Assms!$F$37=2,LXtables!IW81,IF(Assms!$F$37=3,LXtables!JJ81,IF(Assms!$F$37=4,LXtables!JW81,IF(Assms!$F$37=5,LXtables!KJ81,LXtables!KW81)))))</f>
        <v>0.03</v>
      </c>
      <c r="BO81" s="62">
        <f>IF(Assms!$F$37=1,LXtables!IK81,IF(Assms!$F$37=2,LXtables!IX81,IF(Assms!$F$37=3,LXtables!JK81,IF(Assms!$F$37=4,LXtables!JX81,IF(Assms!$F$37=5,LXtables!KK81,LXtables!KX81)))))</f>
        <v>0.03</v>
      </c>
      <c r="BP81" s="62">
        <f>IF(Assms!$F$37=1,LXtables!IL81,IF(Assms!$F$37=2,LXtables!IY81,IF(Assms!$F$37=3,LXtables!JL81,IF(Assms!$F$37=4,LXtables!JY81,IF(Assms!$F$37=5,LXtables!KL81,LXtables!KY81)))))</f>
        <v>0.02</v>
      </c>
      <c r="BQ81" s="62">
        <f>IF(Assms!$F$37=1,LXtables!IM81,IF(Assms!$F$37=2,LXtables!IZ81,IF(Assms!$F$37=3,LXtables!JM81,IF(Assms!$F$37=4,LXtables!JZ81,IF(Assms!$F$37=5,LXtables!KM81,LXtables!KZ81)))))</f>
        <v>0.02</v>
      </c>
      <c r="BR81" s="62">
        <f>IF(Assms!$F$37=1,LXtables!IN81,IF(Assms!$F$37=2,LXtables!JA81,IF(Assms!$F$37=3,LXtables!JN81,IF(Assms!$F$37=4,LXtables!KA81,IF(Assms!$F$37=5,LXtables!KN81,LXtables!LA81)))))</f>
        <v>0.02</v>
      </c>
      <c r="BS81" s="62">
        <f>IF(Assms!$F$37=1,LXtables!IO81,IF(Assms!$F$37=2,LXtables!JB81,IF(Assms!$F$37=3,LXtables!JO81,IF(Assms!$F$37=4,LXtables!KB81,IF(Assms!$F$37=5,LXtables!KO81,LXtables!LB81)))))</f>
        <v>0.02</v>
      </c>
      <c r="BT81" s="62">
        <f>IF(Assms!$F$37=1,LXtables!IP81,IF(Assms!$F$37=2,LXtables!JC81,IF(Assms!$F$37=3,LXtables!JP81,IF(Assms!$F$37=4,LXtables!KC81,IF(Assms!$F$37=5,LXtables!KP81,LXtables!LC81)))))</f>
        <v>0.03</v>
      </c>
    </row>
    <row r="82" spans="8:72">
      <c r="H82" s="201">
        <v>22</v>
      </c>
      <c r="I82" s="62">
        <f>IF(Assms!$C$36=1,V82,IF(Assms!$C$36=2,AI82,IF(Assms!$C$36=3,AV82,BI82)))</f>
        <v>0.03</v>
      </c>
      <c r="J82" s="62">
        <f>IF(Assms!$C$36=1,W82,IF(Assms!$C$36=2,AJ82,IF(Assms!$C$36=3,AW82,BJ82)))</f>
        <v>0.02</v>
      </c>
      <c r="K82" s="62">
        <f>IF(Assms!$C$36=1,X82,IF(Assms!$C$36=2,AK82,IF(Assms!$C$36=3,AX82,BK82)))</f>
        <v>0.02</v>
      </c>
      <c r="L82" s="62">
        <f>IF(Assms!$C$36=1,Y82,IF(Assms!$C$36=2,AL82,IF(Assms!$C$36=3,AY82,BL82)))</f>
        <v>0.02</v>
      </c>
      <c r="M82" s="62">
        <f>IF(Assms!$C$36=1,Z82,IF(Assms!$C$36=2,AM82,IF(Assms!$C$36=3,AZ82,BM82)))</f>
        <v>0.02</v>
      </c>
      <c r="N82" s="62">
        <f>IF(Assms!$C$36=1,AA82,IF(Assms!$C$36=2,AN82,IF(Assms!$C$36=3,BA82,BN82)))</f>
        <v>0.02</v>
      </c>
      <c r="O82" s="62">
        <f>IF(Assms!$C$36=1,AB82,IF(Assms!$C$36=2,AO82,IF(Assms!$C$36=3,BB82,BO82)))</f>
        <v>0.03</v>
      </c>
      <c r="P82" s="62">
        <f>IF(Assms!$C$36=1,AC82,IF(Assms!$C$36=2,AP82,IF(Assms!$C$36=3,BC82,BP82)))</f>
        <v>0.02</v>
      </c>
      <c r="Q82" s="62">
        <f>IF(Assms!$C$36=1,AD82,IF(Assms!$C$36=2,AQ82,IF(Assms!$C$36=3,BD82,BQ82)))</f>
        <v>0.02</v>
      </c>
      <c r="R82" s="62">
        <f>IF(Assms!$C$36=1,AE82,IF(Assms!$C$36=2,AR82,IF(Assms!$C$36=3,BE82,BR82)))</f>
        <v>0.02</v>
      </c>
      <c r="S82" s="62">
        <f>IF(Assms!$C$36=1,AF82,IF(Assms!$C$36=2,AS82,IF(Assms!$C$36=3,BF82,BS82)))</f>
        <v>0.02</v>
      </c>
      <c r="T82" s="62">
        <f>IF(Assms!$C$36=1,AG82,IF(Assms!$C$36=2,AT82,IF(Assms!$C$36=3,BG82,BT82)))</f>
        <v>0.02</v>
      </c>
      <c r="U82" s="201">
        <v>22</v>
      </c>
      <c r="V82" s="62">
        <f>IF(Assms!$F$37=1,LXtables!B82,IF(Assms!$F$37=2,LXtables!O82,IF(Assms!$F$37=3,LXtables!AB82,IF(Assms!$F$37=4,LXtables!AO82,IF(Assms!$F$37=5,LXtables!BB82,LXtables!BO82)))))</f>
        <v>0.03</v>
      </c>
      <c r="W82" s="62">
        <f>IF(Assms!$F$37=1,LXtables!C82,IF(Assms!$F$37=2,LXtables!P82,IF(Assms!$F$37=3,LXtables!AC82,IF(Assms!$F$37=4,LXtables!AP82,IF(Assms!$F$37=5,LXtables!BC82,LXtables!BP82)))))</f>
        <v>0.02</v>
      </c>
      <c r="X82" s="62">
        <f>IF(Assms!$F$37=1,LXtables!D82,IF(Assms!$F$37=2,LXtables!Q82,IF(Assms!$F$37=3,LXtables!AD82,IF(Assms!$F$37=4,LXtables!AQ82,IF(Assms!$F$37=5,LXtables!BD82,LXtables!BQ82)))))</f>
        <v>0.02</v>
      </c>
      <c r="Y82" s="62">
        <f>IF(Assms!$F$37=1,LXtables!E82,IF(Assms!$F$37=2,LXtables!R82,IF(Assms!$F$37=3,LXtables!AE82,IF(Assms!$F$37=4,LXtables!AR82,IF(Assms!$F$37=5,LXtables!BE82,LXtables!BR82)))))</f>
        <v>0.02</v>
      </c>
      <c r="Z82" s="62">
        <f>IF(Assms!$F$37=1,LXtables!F82,IF(Assms!$F$37=2,LXtables!S82,IF(Assms!$F$37=3,LXtables!AF82,IF(Assms!$F$37=4,LXtables!AS82,IF(Assms!$F$37=5,LXtables!BF82,LXtables!BS82)))))</f>
        <v>0.02</v>
      </c>
      <c r="AA82" s="62">
        <f>IF(Assms!$F$37=1,LXtables!G82,IF(Assms!$F$37=2,LXtables!T82,IF(Assms!$F$37=3,LXtables!AG82,IF(Assms!$F$37=4,LXtables!AT82,IF(Assms!$F$37=5,LXtables!BG82,LXtables!BT82)))))</f>
        <v>0.02</v>
      </c>
      <c r="AB82" s="62">
        <f>IF(Assms!$F$37=1,LXtables!H82,IF(Assms!$F$37=2,LXtables!U82,IF(Assms!$F$37=3,LXtables!AH82,IF(Assms!$F$37=4,LXtables!AU82,IF(Assms!$F$37=5,LXtables!BH82,LXtables!BU82)))))</f>
        <v>0.03</v>
      </c>
      <c r="AC82" s="62">
        <f>IF(Assms!$F$37=1,LXtables!I82,IF(Assms!$F$37=2,LXtables!V82,IF(Assms!$F$37=3,LXtables!AI82,IF(Assms!$F$37=4,LXtables!AV82,IF(Assms!$F$37=5,LXtables!BI82,LXtables!BV82)))))</f>
        <v>0.02</v>
      </c>
      <c r="AD82" s="62">
        <f>IF(Assms!$F$37=1,LXtables!J82,IF(Assms!$F$37=2,LXtables!W82,IF(Assms!$F$37=3,LXtables!AJ82,IF(Assms!$F$37=4,LXtables!AW82,IF(Assms!$F$37=5,LXtables!BJ82,LXtables!BW82)))))</f>
        <v>0.02</v>
      </c>
      <c r="AE82" s="62">
        <f>IF(Assms!$F$37=1,LXtables!K82,IF(Assms!$F$37=2,LXtables!X82,IF(Assms!$F$37=3,LXtables!AK82,IF(Assms!$F$37=4,LXtables!AX82,IF(Assms!$F$37=5,LXtables!BK82,LXtables!BX82)))))</f>
        <v>0.02</v>
      </c>
      <c r="AF82" s="62">
        <f>IF(Assms!$F$37=1,LXtables!L82,IF(Assms!$F$37=2,LXtables!Y82,IF(Assms!$F$37=3,LXtables!AL82,IF(Assms!$F$37=4,LXtables!AY82,IF(Assms!$F$37=5,LXtables!BL82,LXtables!BY82)))))</f>
        <v>0.02</v>
      </c>
      <c r="AG82" s="62">
        <f>IF(Assms!$F$37=1,LXtables!M82,IF(Assms!$F$37=2,LXtables!Z82,IF(Assms!$F$37=3,LXtables!AM82,IF(Assms!$F$37=4,LXtables!AZ82,IF(Assms!$F$37=5,LXtables!BM82,LXtables!BZ82)))))</f>
        <v>0.02</v>
      </c>
      <c r="AH82">
        <v>22</v>
      </c>
      <c r="AI82" s="62">
        <f>IF(Assms!$F$37=1,LXtables!CC82,IF(Assms!$F$37=2,LXtables!CP82,IF(Assms!$F$37=3,LXtables!DC82,IF(Assms!$F$37=4,LXtables!DP82,IF(Assms!$F$37=5,LXtables!EC82,LXtables!EP82)))))</f>
        <v>0.03</v>
      </c>
      <c r="AJ82" s="62">
        <f>IF(Assms!$F$37=1,LXtables!CD82,IF(Assms!$F$37=2,LXtables!CQ82,IF(Assms!$F$37=3,LXtables!DD82,IF(Assms!$F$37=4,LXtables!DQ82,IF(Assms!$F$37=5,LXtables!ED82,LXtables!EQ82)))))</f>
        <v>0.02</v>
      </c>
      <c r="AK82" s="62">
        <f>IF(Assms!$F$37=1,LXtables!CE82,IF(Assms!$F$37=2,LXtables!CR82,IF(Assms!$F$37=3,LXtables!DE82,IF(Assms!$F$37=4,LXtables!DR82,IF(Assms!$F$37=5,LXtables!EE82,LXtables!ER82)))))</f>
        <v>0.02</v>
      </c>
      <c r="AL82" s="62">
        <f>IF(Assms!$F$37=1,LXtables!CF82,IF(Assms!$F$37=2,LXtables!CS82,IF(Assms!$F$37=3,LXtables!DF82,IF(Assms!$F$37=4,LXtables!DS82,IF(Assms!$F$37=5,LXtables!EF82,LXtables!ES82)))))</f>
        <v>0.02</v>
      </c>
      <c r="AM82" s="62">
        <f>IF(Assms!$F$37=1,LXtables!CG82,IF(Assms!$F$37=2,LXtables!CT82,IF(Assms!$F$37=3,LXtables!DG82,IF(Assms!$F$37=4,LXtables!DT82,IF(Assms!$F$37=5,LXtables!EG82,LXtables!ET82)))))</f>
        <v>0.02</v>
      </c>
      <c r="AN82" s="62">
        <f>IF(Assms!$F$37=1,LXtables!CH82,IF(Assms!$F$37=2,LXtables!CU82,IF(Assms!$F$37=3,LXtables!DH82,IF(Assms!$F$37=4,LXtables!DU82,IF(Assms!$F$37=5,LXtables!EH82,LXtables!EU82)))))</f>
        <v>0.02</v>
      </c>
      <c r="AO82" s="62">
        <f>IF(Assms!$F$37=1,LXtables!CI82,IF(Assms!$F$37=2,LXtables!CV82,IF(Assms!$F$37=3,LXtables!DI82,IF(Assms!$F$37=4,LXtables!DV82,IF(Assms!$F$37=5,LXtables!EI82,LXtables!EV82)))))</f>
        <v>0.02</v>
      </c>
      <c r="AP82" s="62">
        <f>IF(Assms!$F$37=1,LXtables!CJ82,IF(Assms!$F$37=2,LXtables!CW82,IF(Assms!$F$37=3,LXtables!DJ82,IF(Assms!$F$37=4,LXtables!DW82,IF(Assms!$F$37=5,LXtables!EJ82,LXtables!EW82)))))</f>
        <v>0.02</v>
      </c>
      <c r="AQ82" s="62">
        <f>IF(Assms!$F$37=1,LXtables!CK82,IF(Assms!$F$37=2,LXtables!CX82,IF(Assms!$F$37=3,LXtables!DK82,IF(Assms!$F$37=4,LXtables!DX82,IF(Assms!$F$37=5,LXtables!EK82,LXtables!EX82)))))</f>
        <v>0.02</v>
      </c>
      <c r="AR82" s="62">
        <f>IF(Assms!$F$37=1,LXtables!CL82,IF(Assms!$F$37=2,LXtables!CY82,IF(Assms!$F$37=3,LXtables!DL82,IF(Assms!$F$37=4,LXtables!DY82,IF(Assms!$F$37=5,LXtables!EL82,LXtables!EY82)))))</f>
        <v>0.02</v>
      </c>
      <c r="AS82" s="62">
        <f>IF(Assms!$F$37=1,LXtables!CM82,IF(Assms!$F$37=2,LXtables!CZ82,IF(Assms!$F$37=3,LXtables!DM82,IF(Assms!$F$37=4,LXtables!DZ82,IF(Assms!$F$37=5,LXtables!EM82,LXtables!EZ82)))))</f>
        <v>0.02</v>
      </c>
      <c r="AT82" s="62">
        <f>IF(Assms!$F$37=1,LXtables!CN82,IF(Assms!$F$37=2,LXtables!DA82,IF(Assms!$F$37=3,LXtables!DN82,IF(Assms!$F$37=4,LXtables!EA82,IF(Assms!$F$37=5,LXtables!EN82,LXtables!FA82)))))</f>
        <v>0.02</v>
      </c>
      <c r="AU82">
        <v>22</v>
      </c>
      <c r="AV82" s="62">
        <f>IF(Assms!$F$37=1,LXtables!FD82,IF(Assms!$F$37=2,LXtables!FQ82,IF(Assms!$F$37=3,LXtables!GD82,IF(Assms!$F$37=4,LXtables!GQ82,IF(Assms!$F$37=5,LXtables!HD82,LXtables!HQ82)))))</f>
        <v>0.03</v>
      </c>
      <c r="AW82" s="62">
        <f>IF(Assms!$F$37=1,LXtables!FE82,IF(Assms!$F$37=2,LXtables!FR82,IF(Assms!$F$37=3,LXtables!GE82,IF(Assms!$F$37=4,LXtables!GR82,IF(Assms!$F$37=5,LXtables!HE82,LXtables!HR82)))))</f>
        <v>0.02</v>
      </c>
      <c r="AX82" s="62">
        <f>IF(Assms!$F$37=1,LXtables!FF82,IF(Assms!$F$37=2,LXtables!FS82,IF(Assms!$F$37=3,LXtables!GF82,IF(Assms!$F$37=4,LXtables!GS82,IF(Assms!$F$37=5,LXtables!HF82,LXtables!HS82)))))</f>
        <v>0.02</v>
      </c>
      <c r="AY82" s="62">
        <f>IF(Assms!$F$37=1,LXtables!FG82,IF(Assms!$F$37=2,LXtables!FT82,IF(Assms!$F$37=3,LXtables!GG82,IF(Assms!$F$37=4,LXtables!GT82,IF(Assms!$F$37=5,LXtables!HG82,LXtables!HT82)))))</f>
        <v>0.02</v>
      </c>
      <c r="AZ82" s="62">
        <f>IF(Assms!$F$37=1,LXtables!FH82,IF(Assms!$F$37=2,LXtables!FU82,IF(Assms!$F$37=3,LXtables!GH82,IF(Assms!$F$37=4,LXtables!GU82,IF(Assms!$F$37=5,LXtables!HH82,LXtables!HU82)))))</f>
        <v>0.02</v>
      </c>
      <c r="BA82" s="62">
        <f>IF(Assms!$F$37=1,LXtables!FI82,IF(Assms!$F$37=2,LXtables!FV82,IF(Assms!$F$37=3,LXtables!GI82,IF(Assms!$F$37=4,LXtables!GV82,IF(Assms!$F$37=5,LXtables!HI82,LXtables!HV82)))))</f>
        <v>0.02</v>
      </c>
      <c r="BB82" s="62">
        <f>IF(Assms!$F$37=1,LXtables!FJ82,IF(Assms!$F$37=2,LXtables!FW82,IF(Assms!$F$37=3,LXtables!GJ82,IF(Assms!$F$37=4,LXtables!GW82,IF(Assms!$F$37=5,LXtables!HJ82,LXtables!HW82)))))</f>
        <v>0.03</v>
      </c>
      <c r="BC82" s="62">
        <f>IF(Assms!$F$37=1,LXtables!FK82,IF(Assms!$F$37=2,LXtables!FX82,IF(Assms!$F$37=3,LXtables!GK82,IF(Assms!$F$37=4,LXtables!GX82,IF(Assms!$F$37=5,LXtables!HK82,LXtables!HX82)))))</f>
        <v>0.02</v>
      </c>
      <c r="BD82" s="62">
        <f>IF(Assms!$F$37=1,LXtables!FL82,IF(Assms!$F$37=2,LXtables!FY82,IF(Assms!$F$37=3,LXtables!GL82,IF(Assms!$F$37=4,LXtables!GY82,IF(Assms!$F$37=5,LXtables!HL82,LXtables!HY82)))))</f>
        <v>0.02</v>
      </c>
      <c r="BE82" s="62">
        <f>IF(Assms!$F$37=1,LXtables!FM82,IF(Assms!$F$37=2,LXtables!FZ82,IF(Assms!$F$37=3,LXtables!GM82,IF(Assms!$F$37=4,LXtables!GZ82,IF(Assms!$F$37=5,LXtables!HM82,LXtables!HZ82)))))</f>
        <v>0.02</v>
      </c>
      <c r="BF82" s="62">
        <f>IF(Assms!$F$37=1,LXtables!FN82,IF(Assms!$F$37=2,LXtables!GA82,IF(Assms!$F$37=3,LXtables!GN82,IF(Assms!$F$37=4,LXtables!HA82,IF(Assms!$F$37=5,LXtables!HN82,LXtables!IA82)))))</f>
        <v>0.02</v>
      </c>
      <c r="BG82" s="62">
        <f>IF(Assms!$F$37=1,LXtables!FO82,IF(Assms!$F$37=2,LXtables!GB82,IF(Assms!$F$37=3,LXtables!GO82,IF(Assms!$F$37=4,LXtables!HB82,IF(Assms!$F$37=5,LXtables!HO82,LXtables!IB82)))))</f>
        <v>0.02</v>
      </c>
      <c r="BH82">
        <v>22</v>
      </c>
      <c r="BI82" s="62">
        <f>IF(Assms!$F$37=1,LXtables!IE82,IF(Assms!$F$37=2,LXtables!IR82,IF(Assms!$F$37=3,LXtables!JE82,IF(Assms!$F$37=4,LXtables!JR82,IF(Assms!$F$37=5,LXtables!KE82,LXtables!KR82)))))</f>
        <v>0.03</v>
      </c>
      <c r="BJ82" s="62">
        <f>IF(Assms!$F$37=1,LXtables!IF82,IF(Assms!$F$37=2,LXtables!IS82,IF(Assms!$F$37=3,LXtables!JF82,IF(Assms!$F$37=4,LXtables!JS82,IF(Assms!$F$37=5,LXtables!KF82,LXtables!KS82)))))</f>
        <v>0.03</v>
      </c>
      <c r="BK82" s="62">
        <f>IF(Assms!$F$37=1,LXtables!IG82,IF(Assms!$F$37=2,LXtables!IT82,IF(Assms!$F$37=3,LXtables!JG82,IF(Assms!$F$37=4,LXtables!JT82,IF(Assms!$F$37=5,LXtables!KG82,LXtables!KT82)))))</f>
        <v>0.02</v>
      </c>
      <c r="BL82" s="62">
        <f>IF(Assms!$F$37=1,LXtables!IH82,IF(Assms!$F$37=2,LXtables!IU82,IF(Assms!$F$37=3,LXtables!JH82,IF(Assms!$F$37=4,LXtables!JU82,IF(Assms!$F$37=5,LXtables!KH82,LXtables!KU82)))))</f>
        <v>0.02</v>
      </c>
      <c r="BM82" s="62">
        <f>IF(Assms!$F$37=1,LXtables!II82,IF(Assms!$F$37=2,LXtables!IV82,IF(Assms!$F$37=3,LXtables!JI82,IF(Assms!$F$37=4,LXtables!JV82,IF(Assms!$F$37=5,LXtables!KI82,LXtables!KV82)))))</f>
        <v>0.02</v>
      </c>
      <c r="BN82" s="62">
        <f>IF(Assms!$F$37=1,LXtables!IJ82,IF(Assms!$F$37=2,LXtables!IW82,IF(Assms!$F$37=3,LXtables!JJ82,IF(Assms!$F$37=4,LXtables!JW82,IF(Assms!$F$37=5,LXtables!KJ82,LXtables!KW82)))))</f>
        <v>0.03</v>
      </c>
      <c r="BO82" s="62">
        <f>IF(Assms!$F$37=1,LXtables!IK82,IF(Assms!$F$37=2,LXtables!IX82,IF(Assms!$F$37=3,LXtables!JK82,IF(Assms!$F$37=4,LXtables!JX82,IF(Assms!$F$37=5,LXtables!KK82,LXtables!KX82)))))</f>
        <v>0.03</v>
      </c>
      <c r="BP82" s="62">
        <f>IF(Assms!$F$37=1,LXtables!IL82,IF(Assms!$F$37=2,LXtables!IY82,IF(Assms!$F$37=3,LXtables!JL82,IF(Assms!$F$37=4,LXtables!JY82,IF(Assms!$F$37=5,LXtables!KL82,LXtables!KY82)))))</f>
        <v>0.02</v>
      </c>
      <c r="BQ82" s="62">
        <f>IF(Assms!$F$37=1,LXtables!IM82,IF(Assms!$F$37=2,LXtables!IZ82,IF(Assms!$F$37=3,LXtables!JM82,IF(Assms!$F$37=4,LXtables!JZ82,IF(Assms!$F$37=5,LXtables!KM82,LXtables!KZ82)))))</f>
        <v>0.02</v>
      </c>
      <c r="BR82" s="62">
        <f>IF(Assms!$F$37=1,LXtables!IN82,IF(Assms!$F$37=2,LXtables!JA82,IF(Assms!$F$37=3,LXtables!JN82,IF(Assms!$F$37=4,LXtables!KA82,IF(Assms!$F$37=5,LXtables!KN82,LXtables!LA82)))))</f>
        <v>0.02</v>
      </c>
      <c r="BS82" s="62">
        <f>IF(Assms!$F$37=1,LXtables!IO82,IF(Assms!$F$37=2,LXtables!JB82,IF(Assms!$F$37=3,LXtables!JO82,IF(Assms!$F$37=4,LXtables!KB82,IF(Assms!$F$37=5,LXtables!KO82,LXtables!LB82)))))</f>
        <v>0.02</v>
      </c>
      <c r="BT82" s="62">
        <f>IF(Assms!$F$37=1,LXtables!IP82,IF(Assms!$F$37=2,LXtables!JC82,IF(Assms!$F$37=3,LXtables!JP82,IF(Assms!$F$37=4,LXtables!KC82,IF(Assms!$F$37=5,LXtables!KP82,LXtables!LC82)))))</f>
        <v>0.03</v>
      </c>
    </row>
    <row r="83" spans="8:72">
      <c r="H83" s="201">
        <v>23</v>
      </c>
      <c r="I83" s="62">
        <f>IF(Assms!$C$36=1,V83,IF(Assms!$C$36=2,AI83,IF(Assms!$C$36=3,AV83,BI83)))</f>
        <v>0.03</v>
      </c>
      <c r="J83" s="62">
        <f>IF(Assms!$C$36=1,W83,IF(Assms!$C$36=2,AJ83,IF(Assms!$C$36=3,AW83,BJ83)))</f>
        <v>0.02</v>
      </c>
      <c r="K83" s="62">
        <f>IF(Assms!$C$36=1,X83,IF(Assms!$C$36=2,AK83,IF(Assms!$C$36=3,AX83,BK83)))</f>
        <v>0.02</v>
      </c>
      <c r="L83" s="62">
        <f>IF(Assms!$C$36=1,Y83,IF(Assms!$C$36=2,AL83,IF(Assms!$C$36=3,AY83,BL83)))</f>
        <v>0.02</v>
      </c>
      <c r="M83" s="62">
        <f>IF(Assms!$C$36=1,Z83,IF(Assms!$C$36=2,AM83,IF(Assms!$C$36=3,AZ83,BM83)))</f>
        <v>0.02</v>
      </c>
      <c r="N83" s="62">
        <f>IF(Assms!$C$36=1,AA83,IF(Assms!$C$36=2,AN83,IF(Assms!$C$36=3,BA83,BN83)))</f>
        <v>0.02</v>
      </c>
      <c r="O83" s="62">
        <f>IF(Assms!$C$36=1,AB83,IF(Assms!$C$36=2,AO83,IF(Assms!$C$36=3,BB83,BO83)))</f>
        <v>0.02</v>
      </c>
      <c r="P83" s="62">
        <f>IF(Assms!$C$36=1,AC83,IF(Assms!$C$36=2,AP83,IF(Assms!$C$36=3,BC83,BP83)))</f>
        <v>0.02</v>
      </c>
      <c r="Q83" s="62">
        <f>IF(Assms!$C$36=1,AD83,IF(Assms!$C$36=2,AQ83,IF(Assms!$C$36=3,BD83,BQ83)))</f>
        <v>0.02</v>
      </c>
      <c r="R83" s="62">
        <f>IF(Assms!$C$36=1,AE83,IF(Assms!$C$36=2,AR83,IF(Assms!$C$36=3,BE83,BR83)))</f>
        <v>0.02</v>
      </c>
      <c r="S83" s="62">
        <f>IF(Assms!$C$36=1,AF83,IF(Assms!$C$36=2,AS83,IF(Assms!$C$36=3,BF83,BS83)))</f>
        <v>0.02</v>
      </c>
      <c r="T83" s="62">
        <f>IF(Assms!$C$36=1,AG83,IF(Assms!$C$36=2,AT83,IF(Assms!$C$36=3,BG83,BT83)))</f>
        <v>0.02</v>
      </c>
      <c r="U83" s="201">
        <v>23</v>
      </c>
      <c r="V83" s="62">
        <f>IF(Assms!$F$37=1,LXtables!B83,IF(Assms!$F$37=2,LXtables!O83,IF(Assms!$F$37=3,LXtables!AB83,IF(Assms!$F$37=4,LXtables!AO83,IF(Assms!$F$37=5,LXtables!BB83,LXtables!BO83)))))</f>
        <v>0.03</v>
      </c>
      <c r="W83" s="62">
        <f>IF(Assms!$F$37=1,LXtables!C83,IF(Assms!$F$37=2,LXtables!P83,IF(Assms!$F$37=3,LXtables!AC83,IF(Assms!$F$37=4,LXtables!AP83,IF(Assms!$F$37=5,LXtables!BC83,LXtables!BP83)))))</f>
        <v>0.02</v>
      </c>
      <c r="X83" s="62">
        <f>IF(Assms!$F$37=1,LXtables!D83,IF(Assms!$F$37=2,LXtables!Q83,IF(Assms!$F$37=3,LXtables!AD83,IF(Assms!$F$37=4,LXtables!AQ83,IF(Assms!$F$37=5,LXtables!BD83,LXtables!BQ83)))))</f>
        <v>0.02</v>
      </c>
      <c r="Y83" s="62">
        <f>IF(Assms!$F$37=1,LXtables!E83,IF(Assms!$F$37=2,LXtables!R83,IF(Assms!$F$37=3,LXtables!AE83,IF(Assms!$F$37=4,LXtables!AR83,IF(Assms!$F$37=5,LXtables!BE83,LXtables!BR83)))))</f>
        <v>0.02</v>
      </c>
      <c r="Z83" s="62">
        <f>IF(Assms!$F$37=1,LXtables!F83,IF(Assms!$F$37=2,LXtables!S83,IF(Assms!$F$37=3,LXtables!AF83,IF(Assms!$F$37=4,LXtables!AS83,IF(Assms!$F$37=5,LXtables!BF83,LXtables!BS83)))))</f>
        <v>0.02</v>
      </c>
      <c r="AA83" s="62">
        <f>IF(Assms!$F$37=1,LXtables!G83,IF(Assms!$F$37=2,LXtables!T83,IF(Assms!$F$37=3,LXtables!AG83,IF(Assms!$F$37=4,LXtables!AT83,IF(Assms!$F$37=5,LXtables!BG83,LXtables!BT83)))))</f>
        <v>0.02</v>
      </c>
      <c r="AB83" s="62">
        <f>IF(Assms!$F$37=1,LXtables!H83,IF(Assms!$F$37=2,LXtables!U83,IF(Assms!$F$37=3,LXtables!AH83,IF(Assms!$F$37=4,LXtables!AU83,IF(Assms!$F$37=5,LXtables!BH83,LXtables!BU83)))))</f>
        <v>0.02</v>
      </c>
      <c r="AC83" s="62">
        <f>IF(Assms!$F$37=1,LXtables!I83,IF(Assms!$F$37=2,LXtables!V83,IF(Assms!$F$37=3,LXtables!AI83,IF(Assms!$F$37=4,LXtables!AV83,IF(Assms!$F$37=5,LXtables!BI83,LXtables!BV83)))))</f>
        <v>0.02</v>
      </c>
      <c r="AD83" s="62">
        <f>IF(Assms!$F$37=1,LXtables!J83,IF(Assms!$F$37=2,LXtables!W83,IF(Assms!$F$37=3,LXtables!AJ83,IF(Assms!$F$37=4,LXtables!AW83,IF(Assms!$F$37=5,LXtables!BJ83,LXtables!BW83)))))</f>
        <v>0.02</v>
      </c>
      <c r="AE83" s="62">
        <f>IF(Assms!$F$37=1,LXtables!K83,IF(Assms!$F$37=2,LXtables!X83,IF(Assms!$F$37=3,LXtables!AK83,IF(Assms!$F$37=4,LXtables!AX83,IF(Assms!$F$37=5,LXtables!BK83,LXtables!BX83)))))</f>
        <v>0.02</v>
      </c>
      <c r="AF83" s="62">
        <f>IF(Assms!$F$37=1,LXtables!L83,IF(Assms!$F$37=2,LXtables!Y83,IF(Assms!$F$37=3,LXtables!AL83,IF(Assms!$F$37=4,LXtables!AY83,IF(Assms!$F$37=5,LXtables!BL83,LXtables!BY83)))))</f>
        <v>0.02</v>
      </c>
      <c r="AG83" s="62">
        <f>IF(Assms!$F$37=1,LXtables!M83,IF(Assms!$F$37=2,LXtables!Z83,IF(Assms!$F$37=3,LXtables!AM83,IF(Assms!$F$37=4,LXtables!AZ83,IF(Assms!$F$37=5,LXtables!BM83,LXtables!BZ83)))))</f>
        <v>0.02</v>
      </c>
      <c r="AH83">
        <v>23</v>
      </c>
      <c r="AI83" s="62">
        <f>IF(Assms!$F$37=1,LXtables!CC83,IF(Assms!$F$37=2,LXtables!CP83,IF(Assms!$F$37=3,LXtables!DC83,IF(Assms!$F$37=4,LXtables!DP83,IF(Assms!$F$37=5,LXtables!EC83,LXtables!EP83)))))</f>
        <v>0.02</v>
      </c>
      <c r="AJ83" s="62">
        <f>IF(Assms!$F$37=1,LXtables!CD83,IF(Assms!$F$37=2,LXtables!CQ83,IF(Assms!$F$37=3,LXtables!DD83,IF(Assms!$F$37=4,LXtables!DQ83,IF(Assms!$F$37=5,LXtables!ED83,LXtables!EQ83)))))</f>
        <v>0.02</v>
      </c>
      <c r="AK83" s="62">
        <f>IF(Assms!$F$37=1,LXtables!CE83,IF(Assms!$F$37=2,LXtables!CR83,IF(Assms!$F$37=3,LXtables!DE83,IF(Assms!$F$37=4,LXtables!DR83,IF(Assms!$F$37=5,LXtables!EE83,LXtables!ER83)))))</f>
        <v>0.02</v>
      </c>
      <c r="AL83" s="62">
        <f>IF(Assms!$F$37=1,LXtables!CF83,IF(Assms!$F$37=2,LXtables!CS83,IF(Assms!$F$37=3,LXtables!DF83,IF(Assms!$F$37=4,LXtables!DS83,IF(Assms!$F$37=5,LXtables!EF83,LXtables!ES83)))))</f>
        <v>0.02</v>
      </c>
      <c r="AM83" s="62">
        <f>IF(Assms!$F$37=1,LXtables!CG83,IF(Assms!$F$37=2,LXtables!CT83,IF(Assms!$F$37=3,LXtables!DG83,IF(Assms!$F$37=4,LXtables!DT83,IF(Assms!$F$37=5,LXtables!EG83,LXtables!ET83)))))</f>
        <v>0.02</v>
      </c>
      <c r="AN83" s="62">
        <f>IF(Assms!$F$37=1,LXtables!CH83,IF(Assms!$F$37=2,LXtables!CU83,IF(Assms!$F$37=3,LXtables!DH83,IF(Assms!$F$37=4,LXtables!DU83,IF(Assms!$F$37=5,LXtables!EH83,LXtables!EU83)))))</f>
        <v>0.02</v>
      </c>
      <c r="AO83" s="62">
        <f>IF(Assms!$F$37=1,LXtables!CI83,IF(Assms!$F$37=2,LXtables!CV83,IF(Assms!$F$37=3,LXtables!DI83,IF(Assms!$F$37=4,LXtables!DV83,IF(Assms!$F$37=5,LXtables!EI83,LXtables!EV83)))))</f>
        <v>0.02</v>
      </c>
      <c r="AP83" s="62">
        <f>IF(Assms!$F$37=1,LXtables!CJ83,IF(Assms!$F$37=2,LXtables!CW83,IF(Assms!$F$37=3,LXtables!DJ83,IF(Assms!$F$37=4,LXtables!DW83,IF(Assms!$F$37=5,LXtables!EJ83,LXtables!EW83)))))</f>
        <v>0.02</v>
      </c>
      <c r="AQ83" s="62">
        <f>IF(Assms!$F$37=1,LXtables!CK83,IF(Assms!$F$37=2,LXtables!CX83,IF(Assms!$F$37=3,LXtables!DK83,IF(Assms!$F$37=4,LXtables!DX83,IF(Assms!$F$37=5,LXtables!EK83,LXtables!EX83)))))</f>
        <v>0.02</v>
      </c>
      <c r="AR83" s="62">
        <f>IF(Assms!$F$37=1,LXtables!CL83,IF(Assms!$F$37=2,LXtables!CY83,IF(Assms!$F$37=3,LXtables!DL83,IF(Assms!$F$37=4,LXtables!DY83,IF(Assms!$F$37=5,LXtables!EL83,LXtables!EY83)))))</f>
        <v>0.02</v>
      </c>
      <c r="AS83" s="62">
        <f>IF(Assms!$F$37=1,LXtables!CM83,IF(Assms!$F$37=2,LXtables!CZ83,IF(Assms!$F$37=3,LXtables!DM83,IF(Assms!$F$37=4,LXtables!DZ83,IF(Assms!$F$37=5,LXtables!EM83,LXtables!EZ83)))))</f>
        <v>0.02</v>
      </c>
      <c r="AT83" s="62">
        <f>IF(Assms!$F$37=1,LXtables!CN83,IF(Assms!$F$37=2,LXtables!DA83,IF(Assms!$F$37=3,LXtables!DN83,IF(Assms!$F$37=4,LXtables!EA83,IF(Assms!$F$37=5,LXtables!EN83,LXtables!FA83)))))</f>
        <v>0.02</v>
      </c>
      <c r="AU83">
        <v>23</v>
      </c>
      <c r="AV83" s="62">
        <f>IF(Assms!$F$37=1,LXtables!FD83,IF(Assms!$F$37=2,LXtables!FQ83,IF(Assms!$F$37=3,LXtables!GD83,IF(Assms!$F$37=4,LXtables!GQ83,IF(Assms!$F$37=5,LXtables!HD83,LXtables!HQ83)))))</f>
        <v>0.02</v>
      </c>
      <c r="AW83" s="62">
        <f>IF(Assms!$F$37=1,LXtables!FE83,IF(Assms!$F$37=2,LXtables!FR83,IF(Assms!$F$37=3,LXtables!GE83,IF(Assms!$F$37=4,LXtables!GR83,IF(Assms!$F$37=5,LXtables!HE83,LXtables!HR83)))))</f>
        <v>0.02</v>
      </c>
      <c r="AX83" s="62">
        <f>IF(Assms!$F$37=1,LXtables!FF83,IF(Assms!$F$37=2,LXtables!FS83,IF(Assms!$F$37=3,LXtables!GF83,IF(Assms!$F$37=4,LXtables!GS83,IF(Assms!$F$37=5,LXtables!HF83,LXtables!HS83)))))</f>
        <v>0.02</v>
      </c>
      <c r="AY83" s="62">
        <f>IF(Assms!$F$37=1,LXtables!FG83,IF(Assms!$F$37=2,LXtables!FT83,IF(Assms!$F$37=3,LXtables!GG83,IF(Assms!$F$37=4,LXtables!GT83,IF(Assms!$F$37=5,LXtables!HG83,LXtables!HT83)))))</f>
        <v>0.02</v>
      </c>
      <c r="AZ83" s="62">
        <f>IF(Assms!$F$37=1,LXtables!FH83,IF(Assms!$F$37=2,LXtables!FU83,IF(Assms!$F$37=3,LXtables!GH83,IF(Assms!$F$37=4,LXtables!GU83,IF(Assms!$F$37=5,LXtables!HH83,LXtables!HU83)))))</f>
        <v>0.02</v>
      </c>
      <c r="BA83" s="62">
        <f>IF(Assms!$F$37=1,LXtables!FI83,IF(Assms!$F$37=2,LXtables!FV83,IF(Assms!$F$37=3,LXtables!GI83,IF(Assms!$F$37=4,LXtables!GV83,IF(Assms!$F$37=5,LXtables!HI83,LXtables!HV83)))))</f>
        <v>0.02</v>
      </c>
      <c r="BB83" s="62">
        <f>IF(Assms!$F$37=1,LXtables!FJ83,IF(Assms!$F$37=2,LXtables!FW83,IF(Assms!$F$37=3,LXtables!GJ83,IF(Assms!$F$37=4,LXtables!GW83,IF(Assms!$F$37=5,LXtables!HJ83,LXtables!HW83)))))</f>
        <v>0.02</v>
      </c>
      <c r="BC83" s="62">
        <f>IF(Assms!$F$37=1,LXtables!FK83,IF(Assms!$F$37=2,LXtables!FX83,IF(Assms!$F$37=3,LXtables!GK83,IF(Assms!$F$37=4,LXtables!GX83,IF(Assms!$F$37=5,LXtables!HK83,LXtables!HX83)))))</f>
        <v>0.02</v>
      </c>
      <c r="BD83" s="62">
        <f>IF(Assms!$F$37=1,LXtables!FL83,IF(Assms!$F$37=2,LXtables!FY83,IF(Assms!$F$37=3,LXtables!GL83,IF(Assms!$F$37=4,LXtables!GY83,IF(Assms!$F$37=5,LXtables!HL83,LXtables!HY83)))))</f>
        <v>0.02</v>
      </c>
      <c r="BE83" s="62">
        <f>IF(Assms!$F$37=1,LXtables!FM83,IF(Assms!$F$37=2,LXtables!FZ83,IF(Assms!$F$37=3,LXtables!GM83,IF(Assms!$F$37=4,LXtables!GZ83,IF(Assms!$F$37=5,LXtables!HM83,LXtables!HZ83)))))</f>
        <v>0.02</v>
      </c>
      <c r="BF83" s="62">
        <f>IF(Assms!$F$37=1,LXtables!FN83,IF(Assms!$F$37=2,LXtables!GA83,IF(Assms!$F$37=3,LXtables!GN83,IF(Assms!$F$37=4,LXtables!HA83,IF(Assms!$F$37=5,LXtables!HN83,LXtables!IA83)))))</f>
        <v>0.02</v>
      </c>
      <c r="BG83" s="62">
        <f>IF(Assms!$F$37=1,LXtables!FO83,IF(Assms!$F$37=2,LXtables!GB83,IF(Assms!$F$37=3,LXtables!GO83,IF(Assms!$F$37=4,LXtables!HB83,IF(Assms!$F$37=5,LXtables!HO83,LXtables!IB83)))))</f>
        <v>0.02</v>
      </c>
      <c r="BH83">
        <v>23</v>
      </c>
      <c r="BI83" s="62">
        <f>IF(Assms!$F$37=1,LXtables!IE83,IF(Assms!$F$37=2,LXtables!IR83,IF(Assms!$F$37=3,LXtables!JE83,IF(Assms!$F$37=4,LXtables!JR83,IF(Assms!$F$37=5,LXtables!KE83,LXtables!KR83)))))</f>
        <v>0.03</v>
      </c>
      <c r="BJ83" s="62">
        <f>IF(Assms!$F$37=1,LXtables!IF83,IF(Assms!$F$37=2,LXtables!IS83,IF(Assms!$F$37=3,LXtables!JF83,IF(Assms!$F$37=4,LXtables!JS83,IF(Assms!$F$37=5,LXtables!KF83,LXtables!KS83)))))</f>
        <v>0.02</v>
      </c>
      <c r="BK83" s="62">
        <f>IF(Assms!$F$37=1,LXtables!IG83,IF(Assms!$F$37=2,LXtables!IT83,IF(Assms!$F$37=3,LXtables!JG83,IF(Assms!$F$37=4,LXtables!JT83,IF(Assms!$F$37=5,LXtables!KG83,LXtables!KT83)))))</f>
        <v>0.02</v>
      </c>
      <c r="BL83" s="62">
        <f>IF(Assms!$F$37=1,LXtables!IH83,IF(Assms!$F$37=2,LXtables!IU83,IF(Assms!$F$37=3,LXtables!JH83,IF(Assms!$F$37=4,LXtables!JU83,IF(Assms!$F$37=5,LXtables!KH83,LXtables!KU83)))))</f>
        <v>0.02</v>
      </c>
      <c r="BM83" s="62">
        <f>IF(Assms!$F$37=1,LXtables!II83,IF(Assms!$F$37=2,LXtables!IV83,IF(Assms!$F$37=3,LXtables!JI83,IF(Assms!$F$37=4,LXtables!JV83,IF(Assms!$F$37=5,LXtables!KI83,LXtables!KV83)))))</f>
        <v>0.02</v>
      </c>
      <c r="BN83" s="62">
        <f>IF(Assms!$F$37=1,LXtables!IJ83,IF(Assms!$F$37=2,LXtables!IW83,IF(Assms!$F$37=3,LXtables!JJ83,IF(Assms!$F$37=4,LXtables!JW83,IF(Assms!$F$37=5,LXtables!KJ83,LXtables!KW83)))))</f>
        <v>0.02</v>
      </c>
      <c r="BO83" s="62">
        <f>IF(Assms!$F$37=1,LXtables!IK83,IF(Assms!$F$37=2,LXtables!IX83,IF(Assms!$F$37=3,LXtables!JK83,IF(Assms!$F$37=4,LXtables!JX83,IF(Assms!$F$37=5,LXtables!KK83,LXtables!KX83)))))</f>
        <v>0.02</v>
      </c>
      <c r="BP83" s="62">
        <f>IF(Assms!$F$37=1,LXtables!IL83,IF(Assms!$F$37=2,LXtables!IY83,IF(Assms!$F$37=3,LXtables!JL83,IF(Assms!$F$37=4,LXtables!JY83,IF(Assms!$F$37=5,LXtables!KL83,LXtables!KY83)))))</f>
        <v>0.02</v>
      </c>
      <c r="BQ83" s="62">
        <f>IF(Assms!$F$37=1,LXtables!IM83,IF(Assms!$F$37=2,LXtables!IZ83,IF(Assms!$F$37=3,LXtables!JM83,IF(Assms!$F$37=4,LXtables!JZ83,IF(Assms!$F$37=5,LXtables!KM83,LXtables!KZ83)))))</f>
        <v>0.02</v>
      </c>
      <c r="BR83" s="62">
        <f>IF(Assms!$F$37=1,LXtables!IN83,IF(Assms!$F$37=2,LXtables!JA83,IF(Assms!$F$37=3,LXtables!JN83,IF(Assms!$F$37=4,LXtables!KA83,IF(Assms!$F$37=5,LXtables!KN83,LXtables!LA83)))))</f>
        <v>0.02</v>
      </c>
      <c r="BS83" s="62">
        <f>IF(Assms!$F$37=1,LXtables!IO83,IF(Assms!$F$37=2,LXtables!JB83,IF(Assms!$F$37=3,LXtables!JO83,IF(Assms!$F$37=4,LXtables!KB83,IF(Assms!$F$37=5,LXtables!KO83,LXtables!LB83)))))</f>
        <v>0.02</v>
      </c>
      <c r="BT83" s="62">
        <f>IF(Assms!$F$37=1,LXtables!IP83,IF(Assms!$F$37=2,LXtables!JC83,IF(Assms!$F$37=3,LXtables!JP83,IF(Assms!$F$37=4,LXtables!KC83,IF(Assms!$F$37=5,LXtables!KP83,LXtables!LC83)))))</f>
        <v>0.02</v>
      </c>
    </row>
    <row r="84" spans="8:72">
      <c r="H84" s="201">
        <v>24</v>
      </c>
      <c r="I84" s="62">
        <f>IF(Assms!$C$36=1,V84,IF(Assms!$C$36=2,AI84,IF(Assms!$C$36=3,AV84,BI84)))</f>
        <v>0.03</v>
      </c>
      <c r="J84" s="62">
        <f>IF(Assms!$C$36=1,W84,IF(Assms!$C$36=2,AJ84,IF(Assms!$C$36=3,AW84,BJ84)))</f>
        <v>0.02</v>
      </c>
      <c r="K84" s="62">
        <f>IF(Assms!$C$36=1,X84,IF(Assms!$C$36=2,AK84,IF(Assms!$C$36=3,AX84,BK84)))</f>
        <v>0.02</v>
      </c>
      <c r="L84" s="62">
        <f>IF(Assms!$C$36=1,Y84,IF(Assms!$C$36=2,AL84,IF(Assms!$C$36=3,AY84,BL84)))</f>
        <v>0.02</v>
      </c>
      <c r="M84" s="62">
        <f>IF(Assms!$C$36=1,Z84,IF(Assms!$C$36=2,AM84,IF(Assms!$C$36=3,AZ84,BM84)))</f>
        <v>0.02</v>
      </c>
      <c r="N84" s="62">
        <f>IF(Assms!$C$36=1,AA84,IF(Assms!$C$36=2,AN84,IF(Assms!$C$36=3,BA84,BN84)))</f>
        <v>0.02</v>
      </c>
      <c r="O84" s="62">
        <f>IF(Assms!$C$36=1,AB84,IF(Assms!$C$36=2,AO84,IF(Assms!$C$36=3,BB84,BO84)))</f>
        <v>0.02</v>
      </c>
      <c r="P84" s="62">
        <f>IF(Assms!$C$36=1,AC84,IF(Assms!$C$36=2,AP84,IF(Assms!$C$36=3,BC84,BP84)))</f>
        <v>0.02</v>
      </c>
      <c r="Q84" s="62">
        <f>IF(Assms!$C$36=1,AD84,IF(Assms!$C$36=2,AQ84,IF(Assms!$C$36=3,BD84,BQ84)))</f>
        <v>0.02</v>
      </c>
      <c r="R84" s="62">
        <f>IF(Assms!$C$36=1,AE84,IF(Assms!$C$36=2,AR84,IF(Assms!$C$36=3,BE84,BR84)))</f>
        <v>0.02</v>
      </c>
      <c r="S84" s="62">
        <f>IF(Assms!$C$36=1,AF84,IF(Assms!$C$36=2,AS84,IF(Assms!$C$36=3,BF84,BS84)))</f>
        <v>0.02</v>
      </c>
      <c r="T84" s="62">
        <f>IF(Assms!$C$36=1,AG84,IF(Assms!$C$36=2,AT84,IF(Assms!$C$36=3,BG84,BT84)))</f>
        <v>0.02</v>
      </c>
      <c r="U84" s="201">
        <v>24</v>
      </c>
      <c r="V84" s="62">
        <f>IF(Assms!$F$37=1,LXtables!B84,IF(Assms!$F$37=2,LXtables!O84,IF(Assms!$F$37=3,LXtables!AB84,IF(Assms!$F$37=4,LXtables!AO84,IF(Assms!$F$37=5,LXtables!BB84,LXtables!BO84)))))</f>
        <v>0.03</v>
      </c>
      <c r="W84" s="62">
        <f>IF(Assms!$F$37=1,LXtables!C84,IF(Assms!$F$37=2,LXtables!P84,IF(Assms!$F$37=3,LXtables!AC84,IF(Assms!$F$37=4,LXtables!AP84,IF(Assms!$F$37=5,LXtables!BC84,LXtables!BP84)))))</f>
        <v>0.02</v>
      </c>
      <c r="X84" s="62">
        <f>IF(Assms!$F$37=1,LXtables!D84,IF(Assms!$F$37=2,LXtables!Q84,IF(Assms!$F$37=3,LXtables!AD84,IF(Assms!$F$37=4,LXtables!AQ84,IF(Assms!$F$37=5,LXtables!BD84,LXtables!BQ84)))))</f>
        <v>0.02</v>
      </c>
      <c r="Y84" s="62">
        <f>IF(Assms!$F$37=1,LXtables!E84,IF(Assms!$F$37=2,LXtables!R84,IF(Assms!$F$37=3,LXtables!AE84,IF(Assms!$F$37=4,LXtables!AR84,IF(Assms!$F$37=5,LXtables!BE84,LXtables!BR84)))))</f>
        <v>0.02</v>
      </c>
      <c r="Z84" s="62">
        <f>IF(Assms!$F$37=1,LXtables!F84,IF(Assms!$F$37=2,LXtables!S84,IF(Assms!$F$37=3,LXtables!AF84,IF(Assms!$F$37=4,LXtables!AS84,IF(Assms!$F$37=5,LXtables!BF84,LXtables!BS84)))))</f>
        <v>0.02</v>
      </c>
      <c r="AA84" s="62">
        <f>IF(Assms!$F$37=1,LXtables!G84,IF(Assms!$F$37=2,LXtables!T84,IF(Assms!$F$37=3,LXtables!AG84,IF(Assms!$F$37=4,LXtables!AT84,IF(Assms!$F$37=5,LXtables!BG84,LXtables!BT84)))))</f>
        <v>0.02</v>
      </c>
      <c r="AB84" s="62">
        <f>IF(Assms!$F$37=1,LXtables!H84,IF(Assms!$F$37=2,LXtables!U84,IF(Assms!$F$37=3,LXtables!AH84,IF(Assms!$F$37=4,LXtables!AU84,IF(Assms!$F$37=5,LXtables!BH84,LXtables!BU84)))))</f>
        <v>0.02</v>
      </c>
      <c r="AC84" s="62">
        <f>IF(Assms!$F$37=1,LXtables!I84,IF(Assms!$F$37=2,LXtables!V84,IF(Assms!$F$37=3,LXtables!AI84,IF(Assms!$F$37=4,LXtables!AV84,IF(Assms!$F$37=5,LXtables!BI84,LXtables!BV84)))))</f>
        <v>0.02</v>
      </c>
      <c r="AD84" s="62">
        <f>IF(Assms!$F$37=1,LXtables!J84,IF(Assms!$F$37=2,LXtables!W84,IF(Assms!$F$37=3,LXtables!AJ84,IF(Assms!$F$37=4,LXtables!AW84,IF(Assms!$F$37=5,LXtables!BJ84,LXtables!BW84)))))</f>
        <v>0.02</v>
      </c>
      <c r="AE84" s="62">
        <f>IF(Assms!$F$37=1,LXtables!K84,IF(Assms!$F$37=2,LXtables!X84,IF(Assms!$F$37=3,LXtables!AK84,IF(Assms!$F$37=4,LXtables!AX84,IF(Assms!$F$37=5,LXtables!BK84,LXtables!BX84)))))</f>
        <v>0.02</v>
      </c>
      <c r="AF84" s="62">
        <f>IF(Assms!$F$37=1,LXtables!L84,IF(Assms!$F$37=2,LXtables!Y84,IF(Assms!$F$37=3,LXtables!AL84,IF(Assms!$F$37=4,LXtables!AY84,IF(Assms!$F$37=5,LXtables!BL84,LXtables!BY84)))))</f>
        <v>0.02</v>
      </c>
      <c r="AG84" s="62">
        <f>IF(Assms!$F$37=1,LXtables!M84,IF(Assms!$F$37=2,LXtables!Z84,IF(Assms!$F$37=3,LXtables!AM84,IF(Assms!$F$37=4,LXtables!AZ84,IF(Assms!$F$37=5,LXtables!BM84,LXtables!BZ84)))))</f>
        <v>0.02</v>
      </c>
      <c r="AH84">
        <v>24</v>
      </c>
      <c r="AI84" s="62">
        <f>IF(Assms!$F$37=1,LXtables!CC84,IF(Assms!$F$37=2,LXtables!CP84,IF(Assms!$F$37=3,LXtables!DC84,IF(Assms!$F$37=4,LXtables!DP84,IF(Assms!$F$37=5,LXtables!EC84,LXtables!EP84)))))</f>
        <v>0.02</v>
      </c>
      <c r="AJ84" s="62">
        <f>IF(Assms!$F$37=1,LXtables!CD84,IF(Assms!$F$37=2,LXtables!CQ84,IF(Assms!$F$37=3,LXtables!DD84,IF(Assms!$F$37=4,LXtables!DQ84,IF(Assms!$F$37=5,LXtables!ED84,LXtables!EQ84)))))</f>
        <v>0.02</v>
      </c>
      <c r="AK84" s="62">
        <f>IF(Assms!$F$37=1,LXtables!CE84,IF(Assms!$F$37=2,LXtables!CR84,IF(Assms!$F$37=3,LXtables!DE84,IF(Assms!$F$37=4,LXtables!DR84,IF(Assms!$F$37=5,LXtables!EE84,LXtables!ER84)))))</f>
        <v>0.02</v>
      </c>
      <c r="AL84" s="62">
        <f>IF(Assms!$F$37=1,LXtables!CF84,IF(Assms!$F$37=2,LXtables!CS84,IF(Assms!$F$37=3,LXtables!DF84,IF(Assms!$F$37=4,LXtables!DS84,IF(Assms!$F$37=5,LXtables!EF84,LXtables!ES84)))))</f>
        <v>0.02</v>
      </c>
      <c r="AM84" s="62">
        <f>IF(Assms!$F$37=1,LXtables!CG84,IF(Assms!$F$37=2,LXtables!CT84,IF(Assms!$F$37=3,LXtables!DG84,IF(Assms!$F$37=4,LXtables!DT84,IF(Assms!$F$37=5,LXtables!EG84,LXtables!ET84)))))</f>
        <v>0.01</v>
      </c>
      <c r="AN84" s="62">
        <f>IF(Assms!$F$37=1,LXtables!CH84,IF(Assms!$F$37=2,LXtables!CU84,IF(Assms!$F$37=3,LXtables!DH84,IF(Assms!$F$37=4,LXtables!DU84,IF(Assms!$F$37=5,LXtables!EH84,LXtables!EU84)))))</f>
        <v>0.01</v>
      </c>
      <c r="AO84" s="62">
        <f>IF(Assms!$F$37=1,LXtables!CI84,IF(Assms!$F$37=2,LXtables!CV84,IF(Assms!$F$37=3,LXtables!DI84,IF(Assms!$F$37=4,LXtables!DV84,IF(Assms!$F$37=5,LXtables!EI84,LXtables!EV84)))))</f>
        <v>0.02</v>
      </c>
      <c r="AP84" s="62">
        <f>IF(Assms!$F$37=1,LXtables!CJ84,IF(Assms!$F$37=2,LXtables!CW84,IF(Assms!$F$37=3,LXtables!DJ84,IF(Assms!$F$37=4,LXtables!DW84,IF(Assms!$F$37=5,LXtables!EJ84,LXtables!EW84)))))</f>
        <v>0.02</v>
      </c>
      <c r="AQ84" s="62">
        <f>IF(Assms!$F$37=1,LXtables!CK84,IF(Assms!$F$37=2,LXtables!CX84,IF(Assms!$F$37=3,LXtables!DK84,IF(Assms!$F$37=4,LXtables!DX84,IF(Assms!$F$37=5,LXtables!EK84,LXtables!EX84)))))</f>
        <v>0.02</v>
      </c>
      <c r="AR84" s="62">
        <f>IF(Assms!$F$37=1,LXtables!CL84,IF(Assms!$F$37=2,LXtables!CY84,IF(Assms!$F$37=3,LXtables!DL84,IF(Assms!$F$37=4,LXtables!DY84,IF(Assms!$F$37=5,LXtables!EL84,LXtables!EY84)))))</f>
        <v>0.02</v>
      </c>
      <c r="AS84" s="62">
        <f>IF(Assms!$F$37=1,LXtables!CM84,IF(Assms!$F$37=2,LXtables!CZ84,IF(Assms!$F$37=3,LXtables!DM84,IF(Assms!$F$37=4,LXtables!DZ84,IF(Assms!$F$37=5,LXtables!EM84,LXtables!EZ84)))))</f>
        <v>0.02</v>
      </c>
      <c r="AT84" s="62">
        <f>IF(Assms!$F$37=1,LXtables!CN84,IF(Assms!$F$37=2,LXtables!DA84,IF(Assms!$F$37=3,LXtables!DN84,IF(Assms!$F$37=4,LXtables!EA84,IF(Assms!$F$37=5,LXtables!EN84,LXtables!FA84)))))</f>
        <v>0.02</v>
      </c>
      <c r="AU84">
        <v>24</v>
      </c>
      <c r="AV84" s="62">
        <f>IF(Assms!$F$37=1,LXtables!FD84,IF(Assms!$F$37=2,LXtables!FQ84,IF(Assms!$F$37=3,LXtables!GD84,IF(Assms!$F$37=4,LXtables!GQ84,IF(Assms!$F$37=5,LXtables!HD84,LXtables!HQ84)))))</f>
        <v>0.02</v>
      </c>
      <c r="AW84" s="62">
        <f>IF(Assms!$F$37=1,LXtables!FE84,IF(Assms!$F$37=2,LXtables!FR84,IF(Assms!$F$37=3,LXtables!GE84,IF(Assms!$F$37=4,LXtables!GR84,IF(Assms!$F$37=5,LXtables!HE84,LXtables!HR84)))))</f>
        <v>0.02</v>
      </c>
      <c r="AX84" s="62">
        <f>IF(Assms!$F$37=1,LXtables!FF84,IF(Assms!$F$37=2,LXtables!FS84,IF(Assms!$F$37=3,LXtables!GF84,IF(Assms!$F$37=4,LXtables!GS84,IF(Assms!$F$37=5,LXtables!HF84,LXtables!HS84)))))</f>
        <v>0.02</v>
      </c>
      <c r="AY84" s="62">
        <f>IF(Assms!$F$37=1,LXtables!FG84,IF(Assms!$F$37=2,LXtables!FT84,IF(Assms!$F$37=3,LXtables!GG84,IF(Assms!$F$37=4,LXtables!GT84,IF(Assms!$F$37=5,LXtables!HG84,LXtables!HT84)))))</f>
        <v>0.01</v>
      </c>
      <c r="AZ84" s="62">
        <f>IF(Assms!$F$37=1,LXtables!FH84,IF(Assms!$F$37=2,LXtables!FU84,IF(Assms!$F$37=3,LXtables!GH84,IF(Assms!$F$37=4,LXtables!GU84,IF(Assms!$F$37=5,LXtables!HH84,LXtables!HU84)))))</f>
        <v>0.01</v>
      </c>
      <c r="BA84" s="62">
        <f>IF(Assms!$F$37=1,LXtables!FI84,IF(Assms!$F$37=2,LXtables!FV84,IF(Assms!$F$37=3,LXtables!GI84,IF(Assms!$F$37=4,LXtables!GV84,IF(Assms!$F$37=5,LXtables!HI84,LXtables!HV84)))))</f>
        <v>0.01</v>
      </c>
      <c r="BB84" s="62">
        <f>IF(Assms!$F$37=1,LXtables!FJ84,IF(Assms!$F$37=2,LXtables!FW84,IF(Assms!$F$37=3,LXtables!GJ84,IF(Assms!$F$37=4,LXtables!GW84,IF(Assms!$F$37=5,LXtables!HJ84,LXtables!HW84)))))</f>
        <v>0.02</v>
      </c>
      <c r="BC84" s="62">
        <f>IF(Assms!$F$37=1,LXtables!FK84,IF(Assms!$F$37=2,LXtables!FX84,IF(Assms!$F$37=3,LXtables!GK84,IF(Assms!$F$37=4,LXtables!GX84,IF(Assms!$F$37=5,LXtables!HK84,LXtables!HX84)))))</f>
        <v>0.02</v>
      </c>
      <c r="BD84" s="62">
        <f>IF(Assms!$F$37=1,LXtables!FL84,IF(Assms!$F$37=2,LXtables!FY84,IF(Assms!$F$37=3,LXtables!GL84,IF(Assms!$F$37=4,LXtables!GY84,IF(Assms!$F$37=5,LXtables!HL84,LXtables!HY84)))))</f>
        <v>0.02</v>
      </c>
      <c r="BE84" s="62">
        <f>IF(Assms!$F$37=1,LXtables!FM84,IF(Assms!$F$37=2,LXtables!FZ84,IF(Assms!$F$37=3,LXtables!GM84,IF(Assms!$F$37=4,LXtables!GZ84,IF(Assms!$F$37=5,LXtables!HM84,LXtables!HZ84)))))</f>
        <v>0.02</v>
      </c>
      <c r="BF84" s="62">
        <f>IF(Assms!$F$37=1,LXtables!FN84,IF(Assms!$F$37=2,LXtables!GA84,IF(Assms!$F$37=3,LXtables!GN84,IF(Assms!$F$37=4,LXtables!HA84,IF(Assms!$F$37=5,LXtables!HN84,LXtables!IA84)))))</f>
        <v>0.02</v>
      </c>
      <c r="BG84" s="62">
        <f>IF(Assms!$F$37=1,LXtables!FO84,IF(Assms!$F$37=2,LXtables!GB84,IF(Assms!$F$37=3,LXtables!GO84,IF(Assms!$F$37=4,LXtables!HB84,IF(Assms!$F$37=5,LXtables!HO84,LXtables!IB84)))))</f>
        <v>0.02</v>
      </c>
      <c r="BH84">
        <v>24</v>
      </c>
      <c r="BI84" s="62">
        <f>IF(Assms!$F$37=1,LXtables!IE84,IF(Assms!$F$37=2,LXtables!IR84,IF(Assms!$F$37=3,LXtables!JE84,IF(Assms!$F$37=4,LXtables!JR84,IF(Assms!$F$37=5,LXtables!KE84,LXtables!KR84)))))</f>
        <v>0.02</v>
      </c>
      <c r="BJ84" s="62">
        <f>IF(Assms!$F$37=1,LXtables!IF84,IF(Assms!$F$37=2,LXtables!IS84,IF(Assms!$F$37=3,LXtables!JF84,IF(Assms!$F$37=4,LXtables!JS84,IF(Assms!$F$37=5,LXtables!KF84,LXtables!KS84)))))</f>
        <v>0.02</v>
      </c>
      <c r="BK84" s="62">
        <f>IF(Assms!$F$37=1,LXtables!IG84,IF(Assms!$F$37=2,LXtables!IT84,IF(Assms!$F$37=3,LXtables!JG84,IF(Assms!$F$37=4,LXtables!JT84,IF(Assms!$F$37=5,LXtables!KG84,LXtables!KT84)))))</f>
        <v>0.02</v>
      </c>
      <c r="BL84" s="62">
        <f>IF(Assms!$F$37=1,LXtables!IH84,IF(Assms!$F$37=2,LXtables!IU84,IF(Assms!$F$37=3,LXtables!JH84,IF(Assms!$F$37=4,LXtables!JU84,IF(Assms!$F$37=5,LXtables!KH84,LXtables!KU84)))))</f>
        <v>0.02</v>
      </c>
      <c r="BM84" s="62">
        <f>IF(Assms!$F$37=1,LXtables!II84,IF(Assms!$F$37=2,LXtables!IV84,IF(Assms!$F$37=3,LXtables!JI84,IF(Assms!$F$37=4,LXtables!JV84,IF(Assms!$F$37=5,LXtables!KI84,LXtables!KV84)))))</f>
        <v>0.02</v>
      </c>
      <c r="BN84" s="62">
        <f>IF(Assms!$F$37=1,LXtables!IJ84,IF(Assms!$F$37=2,LXtables!IW84,IF(Assms!$F$37=3,LXtables!JJ84,IF(Assms!$F$37=4,LXtables!JW84,IF(Assms!$F$37=5,LXtables!KJ84,LXtables!KW84)))))</f>
        <v>0.02</v>
      </c>
      <c r="BO84" s="62">
        <f>IF(Assms!$F$37=1,LXtables!IK84,IF(Assms!$F$37=2,LXtables!IX84,IF(Assms!$F$37=3,LXtables!JK84,IF(Assms!$F$37=4,LXtables!JX84,IF(Assms!$F$37=5,LXtables!KK84,LXtables!KX84)))))</f>
        <v>0.02</v>
      </c>
      <c r="BP84" s="62">
        <f>IF(Assms!$F$37=1,LXtables!IL84,IF(Assms!$F$37=2,LXtables!IY84,IF(Assms!$F$37=3,LXtables!JL84,IF(Assms!$F$37=4,LXtables!JY84,IF(Assms!$F$37=5,LXtables!KL84,LXtables!KY84)))))</f>
        <v>0.02</v>
      </c>
      <c r="BQ84" s="62">
        <f>IF(Assms!$F$37=1,LXtables!IM84,IF(Assms!$F$37=2,LXtables!IZ84,IF(Assms!$F$37=3,LXtables!JM84,IF(Assms!$F$37=4,LXtables!JZ84,IF(Assms!$F$37=5,LXtables!KM84,LXtables!KZ84)))))</f>
        <v>0.02</v>
      </c>
      <c r="BR84" s="62">
        <f>IF(Assms!$F$37=1,LXtables!IN84,IF(Assms!$F$37=2,LXtables!JA84,IF(Assms!$F$37=3,LXtables!JN84,IF(Assms!$F$37=4,LXtables!KA84,IF(Assms!$F$37=5,LXtables!KN84,LXtables!LA84)))))</f>
        <v>0.02</v>
      </c>
      <c r="BS84" s="62">
        <f>IF(Assms!$F$37=1,LXtables!IO84,IF(Assms!$F$37=2,LXtables!JB84,IF(Assms!$F$37=3,LXtables!JO84,IF(Assms!$F$37=4,LXtables!KB84,IF(Assms!$F$37=5,LXtables!KO84,LXtables!LB84)))))</f>
        <v>0.02</v>
      </c>
      <c r="BT84" s="62">
        <f>IF(Assms!$F$37=1,LXtables!IP84,IF(Assms!$F$37=2,LXtables!JC84,IF(Assms!$F$37=3,LXtables!JP84,IF(Assms!$F$37=4,LXtables!KC84,IF(Assms!$F$37=5,LXtables!KP84,LXtables!LC84)))))</f>
        <v>0.02</v>
      </c>
    </row>
    <row r="85" spans="8:72">
      <c r="H85" s="201">
        <v>25</v>
      </c>
      <c r="I85" s="204">
        <f>IF(Assms!$C$36=1,V85,IF(Assms!$C$36=2,AI85,IF(Assms!$C$36=3,AV85,BI85)))</f>
        <v>0.03</v>
      </c>
      <c r="J85" s="62">
        <f>IF(Assms!$C$36=1,W85,IF(Assms!$C$36=2,AJ85,IF(Assms!$C$36=3,AW85,BJ85)))</f>
        <v>0.02</v>
      </c>
      <c r="K85" s="62">
        <f>IF(Assms!$C$36=1,X85,IF(Assms!$C$36=2,AK85,IF(Assms!$C$36=3,AX85,BK85)))</f>
        <v>0.02</v>
      </c>
      <c r="L85" s="62">
        <f>IF(Assms!$C$36=1,Y85,IF(Assms!$C$36=2,AL85,IF(Assms!$C$36=3,AY85,BL85)))</f>
        <v>0.02</v>
      </c>
      <c r="M85" s="62">
        <f>IF(Assms!$C$36=1,Z85,IF(Assms!$C$36=2,AM85,IF(Assms!$C$36=3,AZ85,BM85)))</f>
        <v>0.02</v>
      </c>
      <c r="N85" s="62">
        <f>IF(Assms!$C$36=1,AA85,IF(Assms!$C$36=2,AN85,IF(Assms!$C$36=3,BA85,BN85)))</f>
        <v>0.02</v>
      </c>
      <c r="O85" s="62">
        <f>IF(Assms!$C$36=1,AB85,IF(Assms!$C$36=2,AO85,IF(Assms!$C$36=3,BB85,BO85)))</f>
        <v>0.02</v>
      </c>
      <c r="P85" s="62">
        <f>IF(Assms!$C$36=1,AC85,IF(Assms!$C$36=2,AP85,IF(Assms!$C$36=3,BC85,BP85)))</f>
        <v>0.02</v>
      </c>
      <c r="Q85" s="62">
        <f>IF(Assms!$C$36=1,AD85,IF(Assms!$C$36=2,AQ85,IF(Assms!$C$36=3,BD85,BQ85)))</f>
        <v>0.02</v>
      </c>
      <c r="R85" s="62">
        <f>IF(Assms!$C$36=1,AE85,IF(Assms!$C$36=2,AR85,IF(Assms!$C$36=3,BE85,BR85)))</f>
        <v>0.02</v>
      </c>
      <c r="S85" s="62">
        <f>IF(Assms!$C$36=1,AF85,IF(Assms!$C$36=2,AS85,IF(Assms!$C$36=3,BF85,BS85)))</f>
        <v>0.02</v>
      </c>
      <c r="T85" s="62">
        <f>IF(Assms!$C$36=1,AG85,IF(Assms!$C$36=2,AT85,IF(Assms!$C$36=3,BG85,BT85)))</f>
        <v>0.02</v>
      </c>
      <c r="U85" s="201">
        <v>25</v>
      </c>
      <c r="V85" s="62">
        <f>IF(Assms!$F$37=1,LXtables!B85,IF(Assms!$F$37=2,LXtables!O85,IF(Assms!$F$37=3,LXtables!AB85,IF(Assms!$F$37=4,LXtables!AO85,IF(Assms!$F$37=5,LXtables!BB85,LXtables!BO85)))))</f>
        <v>0.03</v>
      </c>
      <c r="W85" s="62">
        <f>IF(Assms!$F$37=1,LXtables!C85,IF(Assms!$F$37=2,LXtables!P85,IF(Assms!$F$37=3,LXtables!AC85,IF(Assms!$F$37=4,LXtables!AP85,IF(Assms!$F$37=5,LXtables!BC85,LXtables!BP85)))))</f>
        <v>0.02</v>
      </c>
      <c r="X85" s="62">
        <f>IF(Assms!$F$37=1,LXtables!D85,IF(Assms!$F$37=2,LXtables!Q85,IF(Assms!$F$37=3,LXtables!AD85,IF(Assms!$F$37=4,LXtables!AQ85,IF(Assms!$F$37=5,LXtables!BD85,LXtables!BQ85)))))</f>
        <v>0.02</v>
      </c>
      <c r="Y85" s="62">
        <f>IF(Assms!$F$37=1,LXtables!E85,IF(Assms!$F$37=2,LXtables!R85,IF(Assms!$F$37=3,LXtables!AE85,IF(Assms!$F$37=4,LXtables!AR85,IF(Assms!$F$37=5,LXtables!BE85,LXtables!BR85)))))</f>
        <v>0.02</v>
      </c>
      <c r="Z85" s="62">
        <f>IF(Assms!$F$37=1,LXtables!F85,IF(Assms!$F$37=2,LXtables!S85,IF(Assms!$F$37=3,LXtables!AF85,IF(Assms!$F$37=4,LXtables!AS85,IF(Assms!$F$37=5,LXtables!BF85,LXtables!BS85)))))</f>
        <v>0.02</v>
      </c>
      <c r="AA85" s="62">
        <f>IF(Assms!$F$37=1,LXtables!G85,IF(Assms!$F$37=2,LXtables!T85,IF(Assms!$F$37=3,LXtables!AG85,IF(Assms!$F$37=4,LXtables!AT85,IF(Assms!$F$37=5,LXtables!BG85,LXtables!BT85)))))</f>
        <v>0.02</v>
      </c>
      <c r="AB85" s="62">
        <f>IF(Assms!$F$37=1,LXtables!H85,IF(Assms!$F$37=2,LXtables!U85,IF(Assms!$F$37=3,LXtables!AH85,IF(Assms!$F$37=4,LXtables!AU85,IF(Assms!$F$37=5,LXtables!BH85,LXtables!BU85)))))</f>
        <v>0.02</v>
      </c>
      <c r="AC85" s="62">
        <f>IF(Assms!$F$37=1,LXtables!I85,IF(Assms!$F$37=2,LXtables!V85,IF(Assms!$F$37=3,LXtables!AI85,IF(Assms!$F$37=4,LXtables!AV85,IF(Assms!$F$37=5,LXtables!BI85,LXtables!BV85)))))</f>
        <v>0.02</v>
      </c>
      <c r="AD85" s="62">
        <f>IF(Assms!$F$37=1,LXtables!J85,IF(Assms!$F$37=2,LXtables!W85,IF(Assms!$F$37=3,LXtables!AJ85,IF(Assms!$F$37=4,LXtables!AW85,IF(Assms!$F$37=5,LXtables!BJ85,LXtables!BW85)))))</f>
        <v>0.02</v>
      </c>
      <c r="AE85" s="62">
        <f>IF(Assms!$F$37=1,LXtables!K85,IF(Assms!$F$37=2,LXtables!X85,IF(Assms!$F$37=3,LXtables!AK85,IF(Assms!$F$37=4,LXtables!AX85,IF(Assms!$F$37=5,LXtables!BK85,LXtables!BX85)))))</f>
        <v>0.02</v>
      </c>
      <c r="AF85" s="62">
        <f>IF(Assms!$F$37=1,LXtables!L85,IF(Assms!$F$37=2,LXtables!Y85,IF(Assms!$F$37=3,LXtables!AL85,IF(Assms!$F$37=4,LXtables!AY85,IF(Assms!$F$37=5,LXtables!BL85,LXtables!BY85)))))</f>
        <v>0.02</v>
      </c>
      <c r="AG85" s="62">
        <f>IF(Assms!$F$37=1,LXtables!M85,IF(Assms!$F$37=2,LXtables!Z85,IF(Assms!$F$37=3,LXtables!AM85,IF(Assms!$F$37=4,LXtables!AZ85,IF(Assms!$F$37=5,LXtables!BM85,LXtables!BZ85)))))</f>
        <v>0.02</v>
      </c>
      <c r="AH85" s="199">
        <v>25</v>
      </c>
      <c r="AI85" s="62">
        <f>IF(Assms!$F$37=1,LXtables!CC85,IF(Assms!$F$37=2,LXtables!CP85,IF(Assms!$F$37=3,LXtables!DC85,IF(Assms!$F$37=4,LXtables!DP85,IF(Assms!$F$37=5,LXtables!EC85,LXtables!EP85)))))</f>
        <v>0.02</v>
      </c>
      <c r="AJ85" s="62">
        <f>IF(Assms!$F$37=1,LXtables!CD85,IF(Assms!$F$37=2,LXtables!CQ85,IF(Assms!$F$37=3,LXtables!DD85,IF(Assms!$F$37=4,LXtables!DQ85,IF(Assms!$F$37=5,LXtables!ED85,LXtables!EQ85)))))</f>
        <v>0.02</v>
      </c>
      <c r="AK85" s="62">
        <f>IF(Assms!$F$37=1,LXtables!CE85,IF(Assms!$F$37=2,LXtables!CR85,IF(Assms!$F$37=3,LXtables!DE85,IF(Assms!$F$37=4,LXtables!DR85,IF(Assms!$F$37=5,LXtables!EE85,LXtables!ER85)))))</f>
        <v>0.02</v>
      </c>
      <c r="AL85" s="62">
        <f>IF(Assms!$F$37=1,LXtables!CF85,IF(Assms!$F$37=2,LXtables!CS85,IF(Assms!$F$37=3,LXtables!DF85,IF(Assms!$F$37=4,LXtables!DS85,IF(Assms!$F$37=5,LXtables!EF85,LXtables!ES85)))))</f>
        <v>0.02</v>
      </c>
      <c r="AM85" s="62">
        <f>IF(Assms!$F$37=1,LXtables!CG85,IF(Assms!$F$37=2,LXtables!CT85,IF(Assms!$F$37=3,LXtables!DG85,IF(Assms!$F$37=4,LXtables!DT85,IF(Assms!$F$37=5,LXtables!EG85,LXtables!ET85)))))</f>
        <v>0.01</v>
      </c>
      <c r="AN85" s="62">
        <f>IF(Assms!$F$37=1,LXtables!CH85,IF(Assms!$F$37=2,LXtables!CU85,IF(Assms!$F$37=3,LXtables!DH85,IF(Assms!$F$37=4,LXtables!DU85,IF(Assms!$F$37=5,LXtables!EH85,LXtables!EU85)))))</f>
        <v>0.01</v>
      </c>
      <c r="AO85" s="62">
        <f>IF(Assms!$F$37=1,LXtables!CI85,IF(Assms!$F$37=2,LXtables!CV85,IF(Assms!$F$37=3,LXtables!DI85,IF(Assms!$F$37=4,LXtables!DV85,IF(Assms!$F$37=5,LXtables!EI85,LXtables!EV85)))))</f>
        <v>0.02</v>
      </c>
      <c r="AP85" s="62">
        <f>IF(Assms!$F$37=1,LXtables!CJ85,IF(Assms!$F$37=2,LXtables!CW85,IF(Assms!$F$37=3,LXtables!DJ85,IF(Assms!$F$37=4,LXtables!DW85,IF(Assms!$F$37=5,LXtables!EJ85,LXtables!EW85)))))</f>
        <v>0.02</v>
      </c>
      <c r="AQ85" s="62">
        <f>IF(Assms!$F$37=1,LXtables!CK85,IF(Assms!$F$37=2,LXtables!CX85,IF(Assms!$F$37=3,LXtables!DK85,IF(Assms!$F$37=4,LXtables!DX85,IF(Assms!$F$37=5,LXtables!EK85,LXtables!EX85)))))</f>
        <v>0.02</v>
      </c>
      <c r="AR85" s="62">
        <f>IF(Assms!$F$37=1,LXtables!CL85,IF(Assms!$F$37=2,LXtables!CY85,IF(Assms!$F$37=3,LXtables!DL85,IF(Assms!$F$37=4,LXtables!DY85,IF(Assms!$F$37=5,LXtables!EL85,LXtables!EY85)))))</f>
        <v>0.02</v>
      </c>
      <c r="AS85" s="62">
        <f>IF(Assms!$F$37=1,LXtables!CM85,IF(Assms!$F$37=2,LXtables!CZ85,IF(Assms!$F$37=3,LXtables!DM85,IF(Assms!$F$37=4,LXtables!DZ85,IF(Assms!$F$37=5,LXtables!EM85,LXtables!EZ85)))))</f>
        <v>0.02</v>
      </c>
      <c r="AT85" s="62">
        <f>IF(Assms!$F$37=1,LXtables!CN85,IF(Assms!$F$37=2,LXtables!DA85,IF(Assms!$F$37=3,LXtables!DN85,IF(Assms!$F$37=4,LXtables!EA85,IF(Assms!$F$37=5,LXtables!EN85,LXtables!FA85)))))</f>
        <v>0.02</v>
      </c>
      <c r="AU85" s="199">
        <v>25</v>
      </c>
      <c r="AV85" s="62">
        <f>IF(Assms!$F$37=1,LXtables!FD85,IF(Assms!$F$37=2,LXtables!FQ85,IF(Assms!$F$37=3,LXtables!GD85,IF(Assms!$F$37=4,LXtables!GQ85,IF(Assms!$F$37=5,LXtables!HD85,LXtables!HQ85)))))</f>
        <v>0.02</v>
      </c>
      <c r="AW85" s="62">
        <f>IF(Assms!$F$37=1,LXtables!FE85,IF(Assms!$F$37=2,LXtables!FR85,IF(Assms!$F$37=3,LXtables!GE85,IF(Assms!$F$37=4,LXtables!GR85,IF(Assms!$F$37=5,LXtables!HE85,LXtables!HR85)))))</f>
        <v>0.02</v>
      </c>
      <c r="AX85" s="62">
        <f>IF(Assms!$F$37=1,LXtables!FF85,IF(Assms!$F$37=2,LXtables!FS85,IF(Assms!$F$37=3,LXtables!GF85,IF(Assms!$F$37=4,LXtables!GS85,IF(Assms!$F$37=5,LXtables!HF85,LXtables!HS85)))))</f>
        <v>0.02</v>
      </c>
      <c r="AY85" s="62">
        <f>IF(Assms!$F$37=1,LXtables!FG85,IF(Assms!$F$37=2,LXtables!FT85,IF(Assms!$F$37=3,LXtables!GG85,IF(Assms!$F$37=4,LXtables!GT85,IF(Assms!$F$37=5,LXtables!HG85,LXtables!HT85)))))</f>
        <v>0.01</v>
      </c>
      <c r="AZ85" s="62">
        <f>IF(Assms!$F$37=1,LXtables!FH85,IF(Assms!$F$37=2,LXtables!FU85,IF(Assms!$F$37=3,LXtables!GH85,IF(Assms!$F$37=4,LXtables!GU85,IF(Assms!$F$37=5,LXtables!HH85,LXtables!HU85)))))</f>
        <v>0.01</v>
      </c>
      <c r="BA85" s="62">
        <f>IF(Assms!$F$37=1,LXtables!FI85,IF(Assms!$F$37=2,LXtables!FV85,IF(Assms!$F$37=3,LXtables!GI85,IF(Assms!$F$37=4,LXtables!GV85,IF(Assms!$F$37=5,LXtables!HI85,LXtables!HV85)))))</f>
        <v>0.01</v>
      </c>
      <c r="BB85" s="62">
        <f>IF(Assms!$F$37=1,LXtables!FJ85,IF(Assms!$F$37=2,LXtables!FW85,IF(Assms!$F$37=3,LXtables!GJ85,IF(Assms!$F$37=4,LXtables!GW85,IF(Assms!$F$37=5,LXtables!HJ85,LXtables!HW85)))))</f>
        <v>0.02</v>
      </c>
      <c r="BC85" s="62">
        <f>IF(Assms!$F$37=1,LXtables!FK85,IF(Assms!$F$37=2,LXtables!FX85,IF(Assms!$F$37=3,LXtables!GK85,IF(Assms!$F$37=4,LXtables!GX85,IF(Assms!$F$37=5,LXtables!HK85,LXtables!HX85)))))</f>
        <v>0.02</v>
      </c>
      <c r="BD85" s="62">
        <f>IF(Assms!$F$37=1,LXtables!FL85,IF(Assms!$F$37=2,LXtables!FY85,IF(Assms!$F$37=3,LXtables!GL85,IF(Assms!$F$37=4,LXtables!GY85,IF(Assms!$F$37=5,LXtables!HL85,LXtables!HY85)))))</f>
        <v>0.02</v>
      </c>
      <c r="BE85" s="62">
        <f>IF(Assms!$F$37=1,LXtables!FM85,IF(Assms!$F$37=2,LXtables!FZ85,IF(Assms!$F$37=3,LXtables!GM85,IF(Assms!$F$37=4,LXtables!GZ85,IF(Assms!$F$37=5,LXtables!HM85,LXtables!HZ85)))))</f>
        <v>0.02</v>
      </c>
      <c r="BF85" s="62">
        <f>IF(Assms!$F$37=1,LXtables!FN85,IF(Assms!$F$37=2,LXtables!GA85,IF(Assms!$F$37=3,LXtables!GN85,IF(Assms!$F$37=4,LXtables!HA85,IF(Assms!$F$37=5,LXtables!HN85,LXtables!IA85)))))</f>
        <v>0.02</v>
      </c>
      <c r="BG85" s="62">
        <f>IF(Assms!$F$37=1,LXtables!FO85,IF(Assms!$F$37=2,LXtables!GB85,IF(Assms!$F$37=3,LXtables!GO85,IF(Assms!$F$37=4,LXtables!HB85,IF(Assms!$F$37=5,LXtables!HO85,LXtables!IB85)))))</f>
        <v>0.02</v>
      </c>
      <c r="BH85" s="199">
        <v>25</v>
      </c>
      <c r="BI85" s="62">
        <f>IF(Assms!$F$37=1,LXtables!IE85,IF(Assms!$F$37=2,LXtables!IR85,IF(Assms!$F$37=3,LXtables!JE85,IF(Assms!$F$37=4,LXtables!JR85,IF(Assms!$F$37=5,LXtables!KE85,LXtables!KR85)))))</f>
        <v>0.02</v>
      </c>
      <c r="BJ85" s="62">
        <f>IF(Assms!$F$37=1,LXtables!IF85,IF(Assms!$F$37=2,LXtables!IS85,IF(Assms!$F$37=3,LXtables!JF85,IF(Assms!$F$37=4,LXtables!JS85,IF(Assms!$F$37=5,LXtables!KF85,LXtables!KS85)))))</f>
        <v>0.02</v>
      </c>
      <c r="BK85" s="62">
        <f>IF(Assms!$F$37=1,LXtables!IG85,IF(Assms!$F$37=2,LXtables!IT85,IF(Assms!$F$37=3,LXtables!JG85,IF(Assms!$F$37=4,LXtables!JT85,IF(Assms!$F$37=5,LXtables!KG85,LXtables!KT85)))))</f>
        <v>0.02</v>
      </c>
      <c r="BL85" s="62">
        <f>IF(Assms!$F$37=1,LXtables!IH85,IF(Assms!$F$37=2,LXtables!IU85,IF(Assms!$F$37=3,LXtables!JH85,IF(Assms!$F$37=4,LXtables!JU85,IF(Assms!$F$37=5,LXtables!KH85,LXtables!KU85)))))</f>
        <v>0.02</v>
      </c>
      <c r="BM85" s="62">
        <f>IF(Assms!$F$37=1,LXtables!II85,IF(Assms!$F$37=2,LXtables!IV85,IF(Assms!$F$37=3,LXtables!JI85,IF(Assms!$F$37=4,LXtables!JV85,IF(Assms!$F$37=5,LXtables!KI85,LXtables!KV85)))))</f>
        <v>0.02</v>
      </c>
      <c r="BN85" s="62">
        <f>IF(Assms!$F$37=1,LXtables!IJ85,IF(Assms!$F$37=2,LXtables!IW85,IF(Assms!$F$37=3,LXtables!JJ85,IF(Assms!$F$37=4,LXtables!JW85,IF(Assms!$F$37=5,LXtables!KJ85,LXtables!KW85)))))</f>
        <v>0.02</v>
      </c>
      <c r="BO85" s="62">
        <f>IF(Assms!$F$37=1,LXtables!IK85,IF(Assms!$F$37=2,LXtables!IX85,IF(Assms!$F$37=3,LXtables!JK85,IF(Assms!$F$37=4,LXtables!JX85,IF(Assms!$F$37=5,LXtables!KK85,LXtables!KX85)))))</f>
        <v>0.02</v>
      </c>
      <c r="BP85" s="62">
        <f>IF(Assms!$F$37=1,LXtables!IL85,IF(Assms!$F$37=2,LXtables!IY85,IF(Assms!$F$37=3,LXtables!JL85,IF(Assms!$F$37=4,LXtables!JY85,IF(Assms!$F$37=5,LXtables!KL85,LXtables!KY85)))))</f>
        <v>0.02</v>
      </c>
      <c r="BQ85" s="62">
        <f>IF(Assms!$F$37=1,LXtables!IM85,IF(Assms!$F$37=2,LXtables!IZ85,IF(Assms!$F$37=3,LXtables!JM85,IF(Assms!$F$37=4,LXtables!JZ85,IF(Assms!$F$37=5,LXtables!KM85,LXtables!KZ85)))))</f>
        <v>0.02</v>
      </c>
      <c r="BR85" s="62">
        <f>IF(Assms!$F$37=1,LXtables!IN85,IF(Assms!$F$37=2,LXtables!JA85,IF(Assms!$F$37=3,LXtables!JN85,IF(Assms!$F$37=4,LXtables!KA85,IF(Assms!$F$37=5,LXtables!KN85,LXtables!LA85)))))</f>
        <v>0.02</v>
      </c>
      <c r="BS85" s="62">
        <f>IF(Assms!$F$37=1,LXtables!IO85,IF(Assms!$F$37=2,LXtables!JB85,IF(Assms!$F$37=3,LXtables!JO85,IF(Assms!$F$37=4,LXtables!KB85,IF(Assms!$F$37=5,LXtables!KO85,LXtables!LB85)))))</f>
        <v>0.02</v>
      </c>
      <c r="BT85" s="62">
        <f>IF(Assms!$F$37=1,LXtables!IP85,IF(Assms!$F$37=2,LXtables!JC85,IF(Assms!$F$37=3,LXtables!JP85,IF(Assms!$F$37=4,LXtables!KC85,IF(Assms!$F$37=5,LXtables!KP85,LXtables!LC85)))))</f>
        <v>0.02</v>
      </c>
    </row>
    <row r="86" spans="8:72">
      <c r="H86" s="201">
        <v>26</v>
      </c>
      <c r="I86" s="204">
        <f>IF(Assms!$C$36=1,V86,IF(Assms!$C$36=2,AI86,IF(Assms!$C$36=3,AV86,BI86)))</f>
        <v>0.03</v>
      </c>
      <c r="J86" s="62">
        <f>IF(Assms!$C$36=1,W86,IF(Assms!$C$36=2,AJ86,IF(Assms!$C$36=3,AW86,BJ86)))</f>
        <v>0.02</v>
      </c>
      <c r="K86" s="62">
        <f>IF(Assms!$C$36=1,X86,IF(Assms!$C$36=2,AK86,IF(Assms!$C$36=3,AX86,BK86)))</f>
        <v>0.02</v>
      </c>
      <c r="L86" s="62">
        <f>IF(Assms!$C$36=1,Y86,IF(Assms!$C$36=2,AL86,IF(Assms!$C$36=3,AY86,BL86)))</f>
        <v>0.02</v>
      </c>
      <c r="M86" s="62">
        <f>IF(Assms!$C$36=1,Z86,IF(Assms!$C$36=2,AM86,IF(Assms!$C$36=3,AZ86,BM86)))</f>
        <v>0.02</v>
      </c>
      <c r="N86" s="62">
        <f>IF(Assms!$C$36=1,AA86,IF(Assms!$C$36=2,AN86,IF(Assms!$C$36=3,BA86,BN86)))</f>
        <v>0.02</v>
      </c>
      <c r="O86" s="62">
        <f>IF(Assms!$C$36=1,AB86,IF(Assms!$C$36=2,AO86,IF(Assms!$C$36=3,BB86,BO86)))</f>
        <v>0.02</v>
      </c>
      <c r="P86" s="62">
        <f>IF(Assms!$C$36=1,AC86,IF(Assms!$C$36=2,AP86,IF(Assms!$C$36=3,BC86,BP86)))</f>
        <v>0.02</v>
      </c>
      <c r="Q86" s="62">
        <f>IF(Assms!$C$36=1,AD86,IF(Assms!$C$36=2,AQ86,IF(Assms!$C$36=3,BD86,BQ86)))</f>
        <v>0.02</v>
      </c>
      <c r="R86" s="62">
        <f>IF(Assms!$C$36=1,AE86,IF(Assms!$C$36=2,AR86,IF(Assms!$C$36=3,BE86,BR86)))</f>
        <v>0.02</v>
      </c>
      <c r="S86" s="62">
        <f>IF(Assms!$C$36=1,AF86,IF(Assms!$C$36=2,AS86,IF(Assms!$C$36=3,BF86,BS86)))</f>
        <v>0.02</v>
      </c>
      <c r="T86" s="62">
        <f>IF(Assms!$C$36=1,AG86,IF(Assms!$C$36=2,AT86,IF(Assms!$C$36=3,BG86,BT86)))</f>
        <v>0.02</v>
      </c>
      <c r="U86" s="201">
        <v>26</v>
      </c>
      <c r="V86" s="62">
        <f>IF(Assms!$F$37=1,LXtables!B86,IF(Assms!$F$37=2,LXtables!O86,IF(Assms!$F$37=3,LXtables!AB86,IF(Assms!$F$37=4,LXtables!AO86,IF(Assms!$F$37=5,LXtables!BB86,LXtables!BO86)))))</f>
        <v>0.03</v>
      </c>
      <c r="W86" s="62">
        <f>IF(Assms!$F$37=1,LXtables!C86,IF(Assms!$F$37=2,LXtables!P86,IF(Assms!$F$37=3,LXtables!AC86,IF(Assms!$F$37=4,LXtables!AP86,IF(Assms!$F$37=5,LXtables!BC86,LXtables!BP86)))))</f>
        <v>0.02</v>
      </c>
      <c r="X86" s="62">
        <f>IF(Assms!$F$37=1,LXtables!D86,IF(Assms!$F$37=2,LXtables!Q86,IF(Assms!$F$37=3,LXtables!AD86,IF(Assms!$F$37=4,LXtables!AQ86,IF(Assms!$F$37=5,LXtables!BD86,LXtables!BQ86)))))</f>
        <v>0.02</v>
      </c>
      <c r="Y86" s="62">
        <f>IF(Assms!$F$37=1,LXtables!E86,IF(Assms!$F$37=2,LXtables!R86,IF(Assms!$F$37=3,LXtables!AE86,IF(Assms!$F$37=4,LXtables!AR86,IF(Assms!$F$37=5,LXtables!BE86,LXtables!BR86)))))</f>
        <v>0.02</v>
      </c>
      <c r="Z86" s="62">
        <f>IF(Assms!$F$37=1,LXtables!F86,IF(Assms!$F$37=2,LXtables!S86,IF(Assms!$F$37=3,LXtables!AF86,IF(Assms!$F$37=4,LXtables!AS86,IF(Assms!$F$37=5,LXtables!BF86,LXtables!BS86)))))</f>
        <v>0.02</v>
      </c>
      <c r="AA86" s="62">
        <f>IF(Assms!$F$37=1,LXtables!G86,IF(Assms!$F$37=2,LXtables!T86,IF(Assms!$F$37=3,LXtables!AG86,IF(Assms!$F$37=4,LXtables!AT86,IF(Assms!$F$37=5,LXtables!BG86,LXtables!BT86)))))</f>
        <v>0.02</v>
      </c>
      <c r="AB86" s="62">
        <f>IF(Assms!$F$37=1,LXtables!H86,IF(Assms!$F$37=2,LXtables!U86,IF(Assms!$F$37=3,LXtables!AH86,IF(Assms!$F$37=4,LXtables!AU86,IF(Assms!$F$37=5,LXtables!BH86,LXtables!BU86)))))</f>
        <v>0.02</v>
      </c>
      <c r="AC86" s="62">
        <f>IF(Assms!$F$37=1,LXtables!I86,IF(Assms!$F$37=2,LXtables!V86,IF(Assms!$F$37=3,LXtables!AI86,IF(Assms!$F$37=4,LXtables!AV86,IF(Assms!$F$37=5,LXtables!BI86,LXtables!BV86)))))</f>
        <v>0.02</v>
      </c>
      <c r="AD86" s="62">
        <f>IF(Assms!$F$37=1,LXtables!J86,IF(Assms!$F$37=2,LXtables!W86,IF(Assms!$F$37=3,LXtables!AJ86,IF(Assms!$F$37=4,LXtables!AW86,IF(Assms!$F$37=5,LXtables!BJ86,LXtables!BW86)))))</f>
        <v>0.02</v>
      </c>
      <c r="AE86" s="62">
        <f>IF(Assms!$F$37=1,LXtables!K86,IF(Assms!$F$37=2,LXtables!X86,IF(Assms!$F$37=3,LXtables!AK86,IF(Assms!$F$37=4,LXtables!AX86,IF(Assms!$F$37=5,LXtables!BK86,LXtables!BX86)))))</f>
        <v>0.02</v>
      </c>
      <c r="AF86" s="62">
        <f>IF(Assms!$F$37=1,LXtables!L86,IF(Assms!$F$37=2,LXtables!Y86,IF(Assms!$F$37=3,LXtables!AL86,IF(Assms!$F$37=4,LXtables!AY86,IF(Assms!$F$37=5,LXtables!BL86,LXtables!BY86)))))</f>
        <v>0.02</v>
      </c>
      <c r="AG86" s="62">
        <f>IF(Assms!$F$37=1,LXtables!M86,IF(Assms!$F$37=2,LXtables!Z86,IF(Assms!$F$37=3,LXtables!AM86,IF(Assms!$F$37=4,LXtables!AZ86,IF(Assms!$F$37=5,LXtables!BM86,LXtables!BZ86)))))</f>
        <v>0.02</v>
      </c>
      <c r="AH86" s="199">
        <v>26</v>
      </c>
      <c r="AI86" s="62">
        <f>IF(Assms!$F$37=1,LXtables!CC86,IF(Assms!$F$37=2,LXtables!CP86,IF(Assms!$F$37=3,LXtables!DC86,IF(Assms!$F$37=4,LXtables!DP86,IF(Assms!$F$37=5,LXtables!EC86,LXtables!EP86)))))</f>
        <v>0.02</v>
      </c>
      <c r="AJ86" s="62">
        <f>IF(Assms!$F$37=1,LXtables!CD86,IF(Assms!$F$37=2,LXtables!CQ86,IF(Assms!$F$37=3,LXtables!DD86,IF(Assms!$F$37=4,LXtables!DQ86,IF(Assms!$F$37=5,LXtables!ED86,LXtables!EQ86)))))</f>
        <v>0.02</v>
      </c>
      <c r="AK86" s="62">
        <f>IF(Assms!$F$37=1,LXtables!CE86,IF(Assms!$F$37=2,LXtables!CR86,IF(Assms!$F$37=3,LXtables!DE86,IF(Assms!$F$37=4,LXtables!DR86,IF(Assms!$F$37=5,LXtables!EE86,LXtables!ER86)))))</f>
        <v>0.02</v>
      </c>
      <c r="AL86" s="62">
        <f>IF(Assms!$F$37=1,LXtables!CF86,IF(Assms!$F$37=2,LXtables!CS86,IF(Assms!$F$37=3,LXtables!DF86,IF(Assms!$F$37=4,LXtables!DS86,IF(Assms!$F$37=5,LXtables!EF86,LXtables!ES86)))))</f>
        <v>0.02</v>
      </c>
      <c r="AM86" s="62">
        <f>IF(Assms!$F$37=1,LXtables!CG86,IF(Assms!$F$37=2,LXtables!CT86,IF(Assms!$F$37=3,LXtables!DG86,IF(Assms!$F$37=4,LXtables!DT86,IF(Assms!$F$37=5,LXtables!EG86,LXtables!ET86)))))</f>
        <v>0.01</v>
      </c>
      <c r="AN86" s="62">
        <f>IF(Assms!$F$37=1,LXtables!CH86,IF(Assms!$F$37=2,LXtables!CU86,IF(Assms!$F$37=3,LXtables!DH86,IF(Assms!$F$37=4,LXtables!DU86,IF(Assms!$F$37=5,LXtables!EH86,LXtables!EU86)))))</f>
        <v>0.01</v>
      </c>
      <c r="AO86" s="62">
        <f>IF(Assms!$F$37=1,LXtables!CI86,IF(Assms!$F$37=2,LXtables!CV86,IF(Assms!$F$37=3,LXtables!DI86,IF(Assms!$F$37=4,LXtables!DV86,IF(Assms!$F$37=5,LXtables!EI86,LXtables!EV86)))))</f>
        <v>0.02</v>
      </c>
      <c r="AP86" s="62">
        <f>IF(Assms!$F$37=1,LXtables!CJ86,IF(Assms!$F$37=2,LXtables!CW86,IF(Assms!$F$37=3,LXtables!DJ86,IF(Assms!$F$37=4,LXtables!DW86,IF(Assms!$F$37=5,LXtables!EJ86,LXtables!EW86)))))</f>
        <v>0.02</v>
      </c>
      <c r="AQ86" s="62">
        <f>IF(Assms!$F$37=1,LXtables!CK86,IF(Assms!$F$37=2,LXtables!CX86,IF(Assms!$F$37=3,LXtables!DK86,IF(Assms!$F$37=4,LXtables!DX86,IF(Assms!$F$37=5,LXtables!EK86,LXtables!EX86)))))</f>
        <v>0.02</v>
      </c>
      <c r="AR86" s="62">
        <f>IF(Assms!$F$37=1,LXtables!CL86,IF(Assms!$F$37=2,LXtables!CY86,IF(Assms!$F$37=3,LXtables!DL86,IF(Assms!$F$37=4,LXtables!DY86,IF(Assms!$F$37=5,LXtables!EL86,LXtables!EY86)))))</f>
        <v>0.02</v>
      </c>
      <c r="AS86" s="62">
        <f>IF(Assms!$F$37=1,LXtables!CM86,IF(Assms!$F$37=2,LXtables!CZ86,IF(Assms!$F$37=3,LXtables!DM86,IF(Assms!$F$37=4,LXtables!DZ86,IF(Assms!$F$37=5,LXtables!EM86,LXtables!EZ86)))))</f>
        <v>0.02</v>
      </c>
      <c r="AT86" s="62">
        <f>IF(Assms!$F$37=1,LXtables!CN86,IF(Assms!$F$37=2,LXtables!DA86,IF(Assms!$F$37=3,LXtables!DN86,IF(Assms!$F$37=4,LXtables!EA86,IF(Assms!$F$37=5,LXtables!EN86,LXtables!FA86)))))</f>
        <v>0.02</v>
      </c>
      <c r="AU86" s="199">
        <v>26</v>
      </c>
      <c r="AV86" s="62">
        <f>IF(Assms!$F$37=1,LXtables!FD86,IF(Assms!$F$37=2,LXtables!FQ86,IF(Assms!$F$37=3,LXtables!GD86,IF(Assms!$F$37=4,LXtables!GQ86,IF(Assms!$F$37=5,LXtables!HD86,LXtables!HQ86)))))</f>
        <v>0.02</v>
      </c>
      <c r="AW86" s="62">
        <f>IF(Assms!$F$37=1,LXtables!FE86,IF(Assms!$F$37=2,LXtables!FR86,IF(Assms!$F$37=3,LXtables!GE86,IF(Assms!$F$37=4,LXtables!GR86,IF(Assms!$F$37=5,LXtables!HE86,LXtables!HR86)))))</f>
        <v>0.02</v>
      </c>
      <c r="AX86" s="62">
        <f>IF(Assms!$F$37=1,LXtables!FF86,IF(Assms!$F$37=2,LXtables!FS86,IF(Assms!$F$37=3,LXtables!GF86,IF(Assms!$F$37=4,LXtables!GS86,IF(Assms!$F$37=5,LXtables!HF86,LXtables!HS86)))))</f>
        <v>0.02</v>
      </c>
      <c r="AY86" s="62">
        <f>IF(Assms!$F$37=1,LXtables!FG86,IF(Assms!$F$37=2,LXtables!FT86,IF(Assms!$F$37=3,LXtables!GG86,IF(Assms!$F$37=4,LXtables!GT86,IF(Assms!$F$37=5,LXtables!HG86,LXtables!HT86)))))</f>
        <v>0.01</v>
      </c>
      <c r="AZ86" s="62">
        <f>IF(Assms!$F$37=1,LXtables!FH86,IF(Assms!$F$37=2,LXtables!FU86,IF(Assms!$F$37=3,LXtables!GH86,IF(Assms!$F$37=4,LXtables!GU86,IF(Assms!$F$37=5,LXtables!HH86,LXtables!HU86)))))</f>
        <v>0.01</v>
      </c>
      <c r="BA86" s="62">
        <f>IF(Assms!$F$37=1,LXtables!FI86,IF(Assms!$F$37=2,LXtables!FV86,IF(Assms!$F$37=3,LXtables!GI86,IF(Assms!$F$37=4,LXtables!GV86,IF(Assms!$F$37=5,LXtables!HI86,LXtables!HV86)))))</f>
        <v>0.01</v>
      </c>
      <c r="BB86" s="62">
        <f>IF(Assms!$F$37=1,LXtables!FJ86,IF(Assms!$F$37=2,LXtables!FW86,IF(Assms!$F$37=3,LXtables!GJ86,IF(Assms!$F$37=4,LXtables!GW86,IF(Assms!$F$37=5,LXtables!HJ86,LXtables!HW86)))))</f>
        <v>0.02</v>
      </c>
      <c r="BC86" s="62">
        <f>IF(Assms!$F$37=1,LXtables!FK86,IF(Assms!$F$37=2,LXtables!FX86,IF(Assms!$F$37=3,LXtables!GK86,IF(Assms!$F$37=4,LXtables!GX86,IF(Assms!$F$37=5,LXtables!HK86,LXtables!HX86)))))</f>
        <v>0.02</v>
      </c>
      <c r="BD86" s="62">
        <f>IF(Assms!$F$37=1,LXtables!FL86,IF(Assms!$F$37=2,LXtables!FY86,IF(Assms!$F$37=3,LXtables!GL86,IF(Assms!$F$37=4,LXtables!GY86,IF(Assms!$F$37=5,LXtables!HL86,LXtables!HY86)))))</f>
        <v>0.02</v>
      </c>
      <c r="BE86" s="62">
        <f>IF(Assms!$F$37=1,LXtables!FM86,IF(Assms!$F$37=2,LXtables!FZ86,IF(Assms!$F$37=3,LXtables!GM86,IF(Assms!$F$37=4,LXtables!GZ86,IF(Assms!$F$37=5,LXtables!HM86,LXtables!HZ86)))))</f>
        <v>0.02</v>
      </c>
      <c r="BF86" s="62">
        <f>IF(Assms!$F$37=1,LXtables!FN86,IF(Assms!$F$37=2,LXtables!GA86,IF(Assms!$F$37=3,LXtables!GN86,IF(Assms!$F$37=4,LXtables!HA86,IF(Assms!$F$37=5,LXtables!HN86,LXtables!IA86)))))</f>
        <v>0.02</v>
      </c>
      <c r="BG86" s="62">
        <f>IF(Assms!$F$37=1,LXtables!FO86,IF(Assms!$F$37=2,LXtables!GB86,IF(Assms!$F$37=3,LXtables!GO86,IF(Assms!$F$37=4,LXtables!HB86,IF(Assms!$F$37=5,LXtables!HO86,LXtables!IB86)))))</f>
        <v>0.02</v>
      </c>
      <c r="BH86" s="199">
        <v>26</v>
      </c>
      <c r="BI86" s="62">
        <f>IF(Assms!$F$37=1,LXtables!IE86,IF(Assms!$F$37=2,LXtables!IR86,IF(Assms!$F$37=3,LXtables!JE86,IF(Assms!$F$37=4,LXtables!JR86,IF(Assms!$F$37=5,LXtables!KE86,LXtables!KR86)))))</f>
        <v>0.02</v>
      </c>
      <c r="BJ86" s="62">
        <f>IF(Assms!$F$37=1,LXtables!IF86,IF(Assms!$F$37=2,LXtables!IS86,IF(Assms!$F$37=3,LXtables!JF86,IF(Assms!$F$37=4,LXtables!JS86,IF(Assms!$F$37=5,LXtables!KF86,LXtables!KS86)))))</f>
        <v>0.02</v>
      </c>
      <c r="BK86" s="62">
        <f>IF(Assms!$F$37=1,LXtables!IG86,IF(Assms!$F$37=2,LXtables!IT86,IF(Assms!$F$37=3,LXtables!JG86,IF(Assms!$F$37=4,LXtables!JT86,IF(Assms!$F$37=5,LXtables!KG86,LXtables!KT86)))))</f>
        <v>0.02</v>
      </c>
      <c r="BL86" s="62">
        <f>IF(Assms!$F$37=1,LXtables!IH86,IF(Assms!$F$37=2,LXtables!IU86,IF(Assms!$F$37=3,LXtables!JH86,IF(Assms!$F$37=4,LXtables!JU86,IF(Assms!$F$37=5,LXtables!KH86,LXtables!KU86)))))</f>
        <v>0.02</v>
      </c>
      <c r="BM86" s="62">
        <f>IF(Assms!$F$37=1,LXtables!II86,IF(Assms!$F$37=2,LXtables!IV86,IF(Assms!$F$37=3,LXtables!JI86,IF(Assms!$F$37=4,LXtables!JV86,IF(Assms!$F$37=5,LXtables!KI86,LXtables!KV86)))))</f>
        <v>0.02</v>
      </c>
      <c r="BN86" s="62">
        <f>IF(Assms!$F$37=1,LXtables!IJ86,IF(Assms!$F$37=2,LXtables!IW86,IF(Assms!$F$37=3,LXtables!JJ86,IF(Assms!$F$37=4,LXtables!JW86,IF(Assms!$F$37=5,LXtables!KJ86,LXtables!KW86)))))</f>
        <v>0.02</v>
      </c>
      <c r="BO86" s="62">
        <f>IF(Assms!$F$37=1,LXtables!IK86,IF(Assms!$F$37=2,LXtables!IX86,IF(Assms!$F$37=3,LXtables!JK86,IF(Assms!$F$37=4,LXtables!JX86,IF(Assms!$F$37=5,LXtables!KK86,LXtables!KX86)))))</f>
        <v>0.02</v>
      </c>
      <c r="BP86" s="62">
        <f>IF(Assms!$F$37=1,LXtables!IL86,IF(Assms!$F$37=2,LXtables!IY86,IF(Assms!$F$37=3,LXtables!JL86,IF(Assms!$F$37=4,LXtables!JY86,IF(Assms!$F$37=5,LXtables!KL86,LXtables!KY86)))))</f>
        <v>0.02</v>
      </c>
      <c r="BQ86" s="62">
        <f>IF(Assms!$F$37=1,LXtables!IM86,IF(Assms!$F$37=2,LXtables!IZ86,IF(Assms!$F$37=3,LXtables!JM86,IF(Assms!$F$37=4,LXtables!JZ86,IF(Assms!$F$37=5,LXtables!KM86,LXtables!KZ86)))))</f>
        <v>0.02</v>
      </c>
      <c r="BR86" s="62">
        <f>IF(Assms!$F$37=1,LXtables!IN86,IF(Assms!$F$37=2,LXtables!JA86,IF(Assms!$F$37=3,LXtables!JN86,IF(Assms!$F$37=4,LXtables!KA86,IF(Assms!$F$37=5,LXtables!KN86,LXtables!LA86)))))</f>
        <v>0.02</v>
      </c>
      <c r="BS86" s="62">
        <f>IF(Assms!$F$37=1,LXtables!IO86,IF(Assms!$F$37=2,LXtables!JB86,IF(Assms!$F$37=3,LXtables!JO86,IF(Assms!$F$37=4,LXtables!KB86,IF(Assms!$F$37=5,LXtables!KO86,LXtables!LB86)))))</f>
        <v>0.02</v>
      </c>
      <c r="BT86" s="62">
        <f>IF(Assms!$F$37=1,LXtables!IP86,IF(Assms!$F$37=2,LXtables!JC86,IF(Assms!$F$37=3,LXtables!JP86,IF(Assms!$F$37=4,LXtables!KC86,IF(Assms!$F$37=5,LXtables!KP86,LXtables!LC86)))))</f>
        <v>0.02</v>
      </c>
    </row>
    <row r="87" spans="8:72">
      <c r="H87" s="201">
        <v>27</v>
      </c>
      <c r="I87" s="204">
        <f>IF(Assms!$C$36=1,V87,IF(Assms!$C$36=2,AI87,IF(Assms!$C$36=3,AV87,BI87)))</f>
        <v>0.03</v>
      </c>
      <c r="J87" s="62">
        <f>IF(Assms!$C$36=1,W87,IF(Assms!$C$36=2,AJ87,IF(Assms!$C$36=3,AW87,BJ87)))</f>
        <v>0.02</v>
      </c>
      <c r="K87" s="62">
        <f>IF(Assms!$C$36=1,X87,IF(Assms!$C$36=2,AK87,IF(Assms!$C$36=3,AX87,BK87)))</f>
        <v>0.02</v>
      </c>
      <c r="L87" s="62">
        <f>IF(Assms!$C$36=1,Y87,IF(Assms!$C$36=2,AL87,IF(Assms!$C$36=3,AY87,BL87)))</f>
        <v>0.02</v>
      </c>
      <c r="M87" s="62">
        <f>IF(Assms!$C$36=1,Z87,IF(Assms!$C$36=2,AM87,IF(Assms!$C$36=3,AZ87,BM87)))</f>
        <v>0.02</v>
      </c>
      <c r="N87" s="62">
        <f>IF(Assms!$C$36=1,AA87,IF(Assms!$C$36=2,AN87,IF(Assms!$C$36=3,BA87,BN87)))</f>
        <v>0.02</v>
      </c>
      <c r="O87" s="62">
        <f>IF(Assms!$C$36=1,AB87,IF(Assms!$C$36=2,AO87,IF(Assms!$C$36=3,BB87,BO87)))</f>
        <v>0.02</v>
      </c>
      <c r="P87" s="62">
        <f>IF(Assms!$C$36=1,AC87,IF(Assms!$C$36=2,AP87,IF(Assms!$C$36=3,BC87,BP87)))</f>
        <v>0.02</v>
      </c>
      <c r="Q87" s="62">
        <f>IF(Assms!$C$36=1,AD87,IF(Assms!$C$36=2,AQ87,IF(Assms!$C$36=3,BD87,BQ87)))</f>
        <v>0.02</v>
      </c>
      <c r="R87" s="62">
        <f>IF(Assms!$C$36=1,AE87,IF(Assms!$C$36=2,AR87,IF(Assms!$C$36=3,BE87,BR87)))</f>
        <v>0.02</v>
      </c>
      <c r="S87" s="62">
        <f>IF(Assms!$C$36=1,AF87,IF(Assms!$C$36=2,AS87,IF(Assms!$C$36=3,BF87,BS87)))</f>
        <v>0.02</v>
      </c>
      <c r="T87" s="62">
        <f>IF(Assms!$C$36=1,AG87,IF(Assms!$C$36=2,AT87,IF(Assms!$C$36=3,BG87,BT87)))</f>
        <v>0.02</v>
      </c>
      <c r="U87" s="201">
        <v>27</v>
      </c>
      <c r="V87" s="62">
        <f>IF(Assms!$F$37=1,LXtables!B87,IF(Assms!$F$37=2,LXtables!O87,IF(Assms!$F$37=3,LXtables!AB87,IF(Assms!$F$37=4,LXtables!AO87,IF(Assms!$F$37=5,LXtables!BB87,LXtables!BO87)))))</f>
        <v>0.03</v>
      </c>
      <c r="W87" s="62">
        <f>IF(Assms!$F$37=1,LXtables!C87,IF(Assms!$F$37=2,LXtables!P87,IF(Assms!$F$37=3,LXtables!AC87,IF(Assms!$F$37=4,LXtables!AP87,IF(Assms!$F$37=5,LXtables!BC87,LXtables!BP87)))))</f>
        <v>0.02</v>
      </c>
      <c r="X87" s="62">
        <f>IF(Assms!$F$37=1,LXtables!D87,IF(Assms!$F$37=2,LXtables!Q87,IF(Assms!$F$37=3,LXtables!AD87,IF(Assms!$F$37=4,LXtables!AQ87,IF(Assms!$F$37=5,LXtables!BD87,LXtables!BQ87)))))</f>
        <v>0.02</v>
      </c>
      <c r="Y87" s="62">
        <f>IF(Assms!$F$37=1,LXtables!E87,IF(Assms!$F$37=2,LXtables!R87,IF(Assms!$F$37=3,LXtables!AE87,IF(Assms!$F$37=4,LXtables!AR87,IF(Assms!$F$37=5,LXtables!BE87,LXtables!BR87)))))</f>
        <v>0.02</v>
      </c>
      <c r="Z87" s="62">
        <f>IF(Assms!$F$37=1,LXtables!F87,IF(Assms!$F$37=2,LXtables!S87,IF(Assms!$F$37=3,LXtables!AF87,IF(Assms!$F$37=4,LXtables!AS87,IF(Assms!$F$37=5,LXtables!BF87,LXtables!BS87)))))</f>
        <v>0.02</v>
      </c>
      <c r="AA87" s="62">
        <f>IF(Assms!$F$37=1,LXtables!G87,IF(Assms!$F$37=2,LXtables!T87,IF(Assms!$F$37=3,LXtables!AG87,IF(Assms!$F$37=4,LXtables!AT87,IF(Assms!$F$37=5,LXtables!BG87,LXtables!BT87)))))</f>
        <v>0.02</v>
      </c>
      <c r="AB87" s="62">
        <f>IF(Assms!$F$37=1,LXtables!H87,IF(Assms!$F$37=2,LXtables!U87,IF(Assms!$F$37=3,LXtables!AH87,IF(Assms!$F$37=4,LXtables!AU87,IF(Assms!$F$37=5,LXtables!BH87,LXtables!BU87)))))</f>
        <v>0.02</v>
      </c>
      <c r="AC87" s="62">
        <f>IF(Assms!$F$37=1,LXtables!I87,IF(Assms!$F$37=2,LXtables!V87,IF(Assms!$F$37=3,LXtables!AI87,IF(Assms!$F$37=4,LXtables!AV87,IF(Assms!$F$37=5,LXtables!BI87,LXtables!BV87)))))</f>
        <v>0.02</v>
      </c>
      <c r="AD87" s="62">
        <f>IF(Assms!$F$37=1,LXtables!J87,IF(Assms!$F$37=2,LXtables!W87,IF(Assms!$F$37=3,LXtables!AJ87,IF(Assms!$F$37=4,LXtables!AW87,IF(Assms!$F$37=5,LXtables!BJ87,LXtables!BW87)))))</f>
        <v>0.02</v>
      </c>
      <c r="AE87" s="62">
        <f>IF(Assms!$F$37=1,LXtables!K87,IF(Assms!$F$37=2,LXtables!X87,IF(Assms!$F$37=3,LXtables!AK87,IF(Assms!$F$37=4,LXtables!AX87,IF(Assms!$F$37=5,LXtables!BK87,LXtables!BX87)))))</f>
        <v>0.02</v>
      </c>
      <c r="AF87" s="62">
        <f>IF(Assms!$F$37=1,LXtables!L87,IF(Assms!$F$37=2,LXtables!Y87,IF(Assms!$F$37=3,LXtables!AL87,IF(Assms!$F$37=4,LXtables!AY87,IF(Assms!$F$37=5,LXtables!BL87,LXtables!BY87)))))</f>
        <v>0.02</v>
      </c>
      <c r="AG87" s="62">
        <f>IF(Assms!$F$37=1,LXtables!M87,IF(Assms!$F$37=2,LXtables!Z87,IF(Assms!$F$37=3,LXtables!AM87,IF(Assms!$F$37=4,LXtables!AZ87,IF(Assms!$F$37=5,LXtables!BM87,LXtables!BZ87)))))</f>
        <v>0.02</v>
      </c>
      <c r="AH87" s="199">
        <v>27</v>
      </c>
      <c r="AI87" s="62">
        <f>IF(Assms!$F$37=1,LXtables!CC87,IF(Assms!$F$37=2,LXtables!CP87,IF(Assms!$F$37=3,LXtables!DC87,IF(Assms!$F$37=4,LXtables!DP87,IF(Assms!$F$37=5,LXtables!EC87,LXtables!EP87)))))</f>
        <v>0.02</v>
      </c>
      <c r="AJ87" s="62">
        <f>IF(Assms!$F$37=1,LXtables!CD87,IF(Assms!$F$37=2,LXtables!CQ87,IF(Assms!$F$37=3,LXtables!DD87,IF(Assms!$F$37=4,LXtables!DQ87,IF(Assms!$F$37=5,LXtables!ED87,LXtables!EQ87)))))</f>
        <v>0.02</v>
      </c>
      <c r="AK87" s="62">
        <f>IF(Assms!$F$37=1,LXtables!CE87,IF(Assms!$F$37=2,LXtables!CR87,IF(Assms!$F$37=3,LXtables!DE87,IF(Assms!$F$37=4,LXtables!DR87,IF(Assms!$F$37=5,LXtables!EE87,LXtables!ER87)))))</f>
        <v>0.02</v>
      </c>
      <c r="AL87" s="62">
        <f>IF(Assms!$F$37=1,LXtables!CF87,IF(Assms!$F$37=2,LXtables!CS87,IF(Assms!$F$37=3,LXtables!DF87,IF(Assms!$F$37=4,LXtables!DS87,IF(Assms!$F$37=5,LXtables!EF87,LXtables!ES87)))))</f>
        <v>0.02</v>
      </c>
      <c r="AM87" s="62">
        <f>IF(Assms!$F$37=1,LXtables!CG87,IF(Assms!$F$37=2,LXtables!CT87,IF(Assms!$F$37=3,LXtables!DG87,IF(Assms!$F$37=4,LXtables!DT87,IF(Assms!$F$37=5,LXtables!EG87,LXtables!ET87)))))</f>
        <v>0.01</v>
      </c>
      <c r="AN87" s="62">
        <f>IF(Assms!$F$37=1,LXtables!CH87,IF(Assms!$F$37=2,LXtables!CU87,IF(Assms!$F$37=3,LXtables!DH87,IF(Assms!$F$37=4,LXtables!DU87,IF(Assms!$F$37=5,LXtables!EH87,LXtables!EU87)))))</f>
        <v>0.01</v>
      </c>
      <c r="AO87" s="62">
        <f>IF(Assms!$F$37=1,LXtables!CI87,IF(Assms!$F$37=2,LXtables!CV87,IF(Assms!$F$37=3,LXtables!DI87,IF(Assms!$F$37=4,LXtables!DV87,IF(Assms!$F$37=5,LXtables!EI87,LXtables!EV87)))))</f>
        <v>0.02</v>
      </c>
      <c r="AP87" s="62">
        <f>IF(Assms!$F$37=1,LXtables!CJ87,IF(Assms!$F$37=2,LXtables!CW87,IF(Assms!$F$37=3,LXtables!DJ87,IF(Assms!$F$37=4,LXtables!DW87,IF(Assms!$F$37=5,LXtables!EJ87,LXtables!EW87)))))</f>
        <v>0.02</v>
      </c>
      <c r="AQ87" s="62">
        <f>IF(Assms!$F$37=1,LXtables!CK87,IF(Assms!$F$37=2,LXtables!CX87,IF(Assms!$F$37=3,LXtables!DK87,IF(Assms!$F$37=4,LXtables!DX87,IF(Assms!$F$37=5,LXtables!EK87,LXtables!EX87)))))</f>
        <v>0.02</v>
      </c>
      <c r="AR87" s="62">
        <f>IF(Assms!$F$37=1,LXtables!CL87,IF(Assms!$F$37=2,LXtables!CY87,IF(Assms!$F$37=3,LXtables!DL87,IF(Assms!$F$37=4,LXtables!DY87,IF(Assms!$F$37=5,LXtables!EL87,LXtables!EY87)))))</f>
        <v>0.02</v>
      </c>
      <c r="AS87" s="62">
        <f>IF(Assms!$F$37=1,LXtables!CM87,IF(Assms!$F$37=2,LXtables!CZ87,IF(Assms!$F$37=3,LXtables!DM87,IF(Assms!$F$37=4,LXtables!DZ87,IF(Assms!$F$37=5,LXtables!EM87,LXtables!EZ87)))))</f>
        <v>0.02</v>
      </c>
      <c r="AT87" s="62">
        <f>IF(Assms!$F$37=1,LXtables!CN87,IF(Assms!$F$37=2,LXtables!DA87,IF(Assms!$F$37=3,LXtables!DN87,IF(Assms!$F$37=4,LXtables!EA87,IF(Assms!$F$37=5,LXtables!EN87,LXtables!FA87)))))</f>
        <v>0.02</v>
      </c>
      <c r="AU87" s="199">
        <v>27</v>
      </c>
      <c r="AV87" s="62">
        <f>IF(Assms!$F$37=1,LXtables!FD87,IF(Assms!$F$37=2,LXtables!FQ87,IF(Assms!$F$37=3,LXtables!GD87,IF(Assms!$F$37=4,LXtables!GQ87,IF(Assms!$F$37=5,LXtables!HD87,LXtables!HQ87)))))</f>
        <v>0.02</v>
      </c>
      <c r="AW87" s="62">
        <f>IF(Assms!$F$37=1,LXtables!FE87,IF(Assms!$F$37=2,LXtables!FR87,IF(Assms!$F$37=3,LXtables!GE87,IF(Assms!$F$37=4,LXtables!GR87,IF(Assms!$F$37=5,LXtables!HE87,LXtables!HR87)))))</f>
        <v>0.02</v>
      </c>
      <c r="AX87" s="62">
        <f>IF(Assms!$F$37=1,LXtables!FF87,IF(Assms!$F$37=2,LXtables!FS87,IF(Assms!$F$37=3,LXtables!GF87,IF(Assms!$F$37=4,LXtables!GS87,IF(Assms!$F$37=5,LXtables!HF87,LXtables!HS87)))))</f>
        <v>0.02</v>
      </c>
      <c r="AY87" s="62">
        <f>IF(Assms!$F$37=1,LXtables!FG87,IF(Assms!$F$37=2,LXtables!FT87,IF(Assms!$F$37=3,LXtables!GG87,IF(Assms!$F$37=4,LXtables!GT87,IF(Assms!$F$37=5,LXtables!HG87,LXtables!HT87)))))</f>
        <v>0.01</v>
      </c>
      <c r="AZ87" s="62">
        <f>IF(Assms!$F$37=1,LXtables!FH87,IF(Assms!$F$37=2,LXtables!FU87,IF(Assms!$F$37=3,LXtables!GH87,IF(Assms!$F$37=4,LXtables!GU87,IF(Assms!$F$37=5,LXtables!HH87,LXtables!HU87)))))</f>
        <v>0.01</v>
      </c>
      <c r="BA87" s="62">
        <f>IF(Assms!$F$37=1,LXtables!FI87,IF(Assms!$F$37=2,LXtables!FV87,IF(Assms!$F$37=3,LXtables!GI87,IF(Assms!$F$37=4,LXtables!GV87,IF(Assms!$F$37=5,LXtables!HI87,LXtables!HV87)))))</f>
        <v>0.01</v>
      </c>
      <c r="BB87" s="62">
        <f>IF(Assms!$F$37=1,LXtables!FJ87,IF(Assms!$F$37=2,LXtables!FW87,IF(Assms!$F$37=3,LXtables!GJ87,IF(Assms!$F$37=4,LXtables!GW87,IF(Assms!$F$37=5,LXtables!HJ87,LXtables!HW87)))))</f>
        <v>0.02</v>
      </c>
      <c r="BC87" s="62">
        <f>IF(Assms!$F$37=1,LXtables!FK87,IF(Assms!$F$37=2,LXtables!FX87,IF(Assms!$F$37=3,LXtables!GK87,IF(Assms!$F$37=4,LXtables!GX87,IF(Assms!$F$37=5,LXtables!HK87,LXtables!HX87)))))</f>
        <v>0.02</v>
      </c>
      <c r="BD87" s="62">
        <f>IF(Assms!$F$37=1,LXtables!FL87,IF(Assms!$F$37=2,LXtables!FY87,IF(Assms!$F$37=3,LXtables!GL87,IF(Assms!$F$37=4,LXtables!GY87,IF(Assms!$F$37=5,LXtables!HL87,LXtables!HY87)))))</f>
        <v>0.02</v>
      </c>
      <c r="BE87" s="62">
        <f>IF(Assms!$F$37=1,LXtables!FM87,IF(Assms!$F$37=2,LXtables!FZ87,IF(Assms!$F$37=3,LXtables!GM87,IF(Assms!$F$37=4,LXtables!GZ87,IF(Assms!$F$37=5,LXtables!HM87,LXtables!HZ87)))))</f>
        <v>0.02</v>
      </c>
      <c r="BF87" s="62">
        <f>IF(Assms!$F$37=1,LXtables!FN87,IF(Assms!$F$37=2,LXtables!GA87,IF(Assms!$F$37=3,LXtables!GN87,IF(Assms!$F$37=4,LXtables!HA87,IF(Assms!$F$37=5,LXtables!HN87,LXtables!IA87)))))</f>
        <v>0.02</v>
      </c>
      <c r="BG87" s="62">
        <f>IF(Assms!$F$37=1,LXtables!FO87,IF(Assms!$F$37=2,LXtables!GB87,IF(Assms!$F$37=3,LXtables!GO87,IF(Assms!$F$37=4,LXtables!HB87,IF(Assms!$F$37=5,LXtables!HO87,LXtables!IB87)))))</f>
        <v>0.02</v>
      </c>
      <c r="BH87" s="199">
        <v>27</v>
      </c>
      <c r="BI87" s="62">
        <f>IF(Assms!$F$37=1,LXtables!IE87,IF(Assms!$F$37=2,LXtables!IR87,IF(Assms!$F$37=3,LXtables!JE87,IF(Assms!$F$37=4,LXtables!JR87,IF(Assms!$F$37=5,LXtables!KE87,LXtables!KR87)))))</f>
        <v>0.02</v>
      </c>
      <c r="BJ87" s="62">
        <f>IF(Assms!$F$37=1,LXtables!IF87,IF(Assms!$F$37=2,LXtables!IS87,IF(Assms!$F$37=3,LXtables!JF87,IF(Assms!$F$37=4,LXtables!JS87,IF(Assms!$F$37=5,LXtables!KF87,LXtables!KS87)))))</f>
        <v>0.02</v>
      </c>
      <c r="BK87" s="62">
        <f>IF(Assms!$F$37=1,LXtables!IG87,IF(Assms!$F$37=2,LXtables!IT87,IF(Assms!$F$37=3,LXtables!JG87,IF(Assms!$F$37=4,LXtables!JT87,IF(Assms!$F$37=5,LXtables!KG87,LXtables!KT87)))))</f>
        <v>0.02</v>
      </c>
      <c r="BL87" s="62">
        <f>IF(Assms!$F$37=1,LXtables!IH87,IF(Assms!$F$37=2,LXtables!IU87,IF(Assms!$F$37=3,LXtables!JH87,IF(Assms!$F$37=4,LXtables!JU87,IF(Assms!$F$37=5,LXtables!KH87,LXtables!KU87)))))</f>
        <v>0.02</v>
      </c>
      <c r="BM87" s="62">
        <f>IF(Assms!$F$37=1,LXtables!II87,IF(Assms!$F$37=2,LXtables!IV87,IF(Assms!$F$37=3,LXtables!JI87,IF(Assms!$F$37=4,LXtables!JV87,IF(Assms!$F$37=5,LXtables!KI87,LXtables!KV87)))))</f>
        <v>0.02</v>
      </c>
      <c r="BN87" s="62">
        <f>IF(Assms!$F$37=1,LXtables!IJ87,IF(Assms!$F$37=2,LXtables!IW87,IF(Assms!$F$37=3,LXtables!JJ87,IF(Assms!$F$37=4,LXtables!JW87,IF(Assms!$F$37=5,LXtables!KJ87,LXtables!KW87)))))</f>
        <v>0.02</v>
      </c>
      <c r="BO87" s="62">
        <f>IF(Assms!$F$37=1,LXtables!IK87,IF(Assms!$F$37=2,LXtables!IX87,IF(Assms!$F$37=3,LXtables!JK87,IF(Assms!$F$37=4,LXtables!JX87,IF(Assms!$F$37=5,LXtables!KK87,LXtables!KX87)))))</f>
        <v>0.02</v>
      </c>
      <c r="BP87" s="62">
        <f>IF(Assms!$F$37=1,LXtables!IL87,IF(Assms!$F$37=2,LXtables!IY87,IF(Assms!$F$37=3,LXtables!JL87,IF(Assms!$F$37=4,LXtables!JY87,IF(Assms!$F$37=5,LXtables!KL87,LXtables!KY87)))))</f>
        <v>0.02</v>
      </c>
      <c r="BQ87" s="62">
        <f>IF(Assms!$F$37=1,LXtables!IM87,IF(Assms!$F$37=2,LXtables!IZ87,IF(Assms!$F$37=3,LXtables!JM87,IF(Assms!$F$37=4,LXtables!JZ87,IF(Assms!$F$37=5,LXtables!KM87,LXtables!KZ87)))))</f>
        <v>0.02</v>
      </c>
      <c r="BR87" s="62">
        <f>IF(Assms!$F$37=1,LXtables!IN87,IF(Assms!$F$37=2,LXtables!JA87,IF(Assms!$F$37=3,LXtables!JN87,IF(Assms!$F$37=4,LXtables!KA87,IF(Assms!$F$37=5,LXtables!KN87,LXtables!LA87)))))</f>
        <v>0.02</v>
      </c>
      <c r="BS87" s="62">
        <f>IF(Assms!$F$37=1,LXtables!IO87,IF(Assms!$F$37=2,LXtables!JB87,IF(Assms!$F$37=3,LXtables!JO87,IF(Assms!$F$37=4,LXtables!KB87,IF(Assms!$F$37=5,LXtables!KO87,LXtables!LB87)))))</f>
        <v>0.02</v>
      </c>
      <c r="BT87" s="62">
        <f>IF(Assms!$F$37=1,LXtables!IP87,IF(Assms!$F$37=2,LXtables!JC87,IF(Assms!$F$37=3,LXtables!JP87,IF(Assms!$F$37=4,LXtables!KC87,IF(Assms!$F$37=5,LXtables!KP87,LXtables!LC87)))))</f>
        <v>0.02</v>
      </c>
    </row>
    <row r="88" spans="8:72">
      <c r="H88" s="201"/>
      <c r="U88" s="201"/>
    </row>
    <row r="89" spans="8:72">
      <c r="H89" s="201" t="s">
        <v>283</v>
      </c>
      <c r="I89">
        <v>20</v>
      </c>
      <c r="J89">
        <v>25</v>
      </c>
      <c r="K89">
        <v>30</v>
      </c>
      <c r="L89">
        <v>35</v>
      </c>
      <c r="M89">
        <v>40</v>
      </c>
      <c r="N89">
        <v>45</v>
      </c>
      <c r="O89">
        <v>50</v>
      </c>
      <c r="P89">
        <v>55</v>
      </c>
      <c r="Q89">
        <v>60</v>
      </c>
      <c r="R89">
        <v>65</v>
      </c>
      <c r="S89">
        <v>70</v>
      </c>
      <c r="T89">
        <v>75</v>
      </c>
      <c r="U89" s="201" t="s">
        <v>283</v>
      </c>
      <c r="V89">
        <v>20</v>
      </c>
      <c r="W89">
        <v>25</v>
      </c>
      <c r="X89">
        <v>30</v>
      </c>
      <c r="Y89">
        <v>35</v>
      </c>
      <c r="Z89">
        <v>40</v>
      </c>
      <c r="AA89">
        <v>45</v>
      </c>
      <c r="AB89">
        <v>50</v>
      </c>
      <c r="AC89">
        <v>55</v>
      </c>
      <c r="AD89">
        <v>60</v>
      </c>
      <c r="AE89">
        <v>65</v>
      </c>
      <c r="AF89">
        <v>70</v>
      </c>
      <c r="AG89">
        <v>75</v>
      </c>
      <c r="AH89" t="s">
        <v>283</v>
      </c>
      <c r="AI89">
        <v>20</v>
      </c>
      <c r="AJ89">
        <v>25</v>
      </c>
      <c r="AK89">
        <v>30</v>
      </c>
      <c r="AL89">
        <v>35</v>
      </c>
      <c r="AM89">
        <v>40</v>
      </c>
      <c r="AN89">
        <v>45</v>
      </c>
      <c r="AO89">
        <v>50</v>
      </c>
      <c r="AP89">
        <v>55</v>
      </c>
      <c r="AQ89">
        <v>60</v>
      </c>
      <c r="AR89">
        <v>65</v>
      </c>
      <c r="AS89">
        <v>70</v>
      </c>
      <c r="AT89">
        <v>75</v>
      </c>
      <c r="AU89" t="s">
        <v>283</v>
      </c>
      <c r="AV89">
        <v>20</v>
      </c>
      <c r="AW89">
        <v>25</v>
      </c>
      <c r="AX89">
        <v>30</v>
      </c>
      <c r="AY89">
        <v>35</v>
      </c>
      <c r="AZ89">
        <v>40</v>
      </c>
      <c r="BA89">
        <v>45</v>
      </c>
      <c r="BB89">
        <v>50</v>
      </c>
      <c r="BC89">
        <v>55</v>
      </c>
      <c r="BD89">
        <v>60</v>
      </c>
      <c r="BE89">
        <v>65</v>
      </c>
      <c r="BF89">
        <v>70</v>
      </c>
      <c r="BG89">
        <v>75</v>
      </c>
      <c r="BH89" t="s">
        <v>283</v>
      </c>
      <c r="BI89">
        <v>20</v>
      </c>
      <c r="BJ89">
        <v>25</v>
      </c>
      <c r="BK89">
        <v>30</v>
      </c>
      <c r="BL89">
        <v>35</v>
      </c>
      <c r="BM89">
        <v>40</v>
      </c>
      <c r="BN89">
        <v>45</v>
      </c>
      <c r="BO89">
        <v>50</v>
      </c>
      <c r="BP89">
        <v>55</v>
      </c>
      <c r="BQ89">
        <v>60</v>
      </c>
      <c r="BR89">
        <v>65</v>
      </c>
      <c r="BS89">
        <v>70</v>
      </c>
      <c r="BT89">
        <v>75</v>
      </c>
    </row>
    <row r="90" spans="8:72">
      <c r="H90" s="201">
        <v>1</v>
      </c>
      <c r="I90" s="62">
        <f>IF(Assms!$C$36=1,V90,IF(Assms!$C$36=2,AI90,IF(Assms!$C$36=3,AV90,BI90)))</f>
        <v>0.06</v>
      </c>
      <c r="J90" s="62">
        <f>IF(Assms!$C$36=1,W90,IF(Assms!$C$36=2,AJ90,IF(Assms!$C$36=3,AW90,BJ90)))</f>
        <v>0.05</v>
      </c>
      <c r="K90" s="62">
        <f>IF(Assms!$C$36=1,X90,IF(Assms!$C$36=2,AK90,IF(Assms!$C$36=3,AX90,BK90)))</f>
        <v>0.04</v>
      </c>
      <c r="L90" s="62">
        <f>IF(Assms!$C$36=1,Y90,IF(Assms!$C$36=2,AL90,IF(Assms!$C$36=3,AY90,BL90)))</f>
        <v>0.04</v>
      </c>
      <c r="M90" s="62">
        <f>IF(Assms!$C$36=1,Z90,IF(Assms!$C$36=2,AM90,IF(Assms!$C$36=3,AZ90,BM90)))</f>
        <v>0.04</v>
      </c>
      <c r="N90" s="62">
        <f>IF(Assms!$C$36=1,AA90,IF(Assms!$C$36=2,AN90,IF(Assms!$C$36=3,BA90,BN90)))</f>
        <v>0.04</v>
      </c>
      <c r="O90" s="62">
        <f>IF(Assms!$C$36=1,AB90,IF(Assms!$C$36=2,AO90,IF(Assms!$C$36=3,BB90,BO90)))</f>
        <v>0.04</v>
      </c>
      <c r="P90" s="62">
        <f>IF(Assms!$C$36=1,AC90,IF(Assms!$C$36=2,AP90,IF(Assms!$C$36=3,BC90,BP90)))</f>
        <v>0.04</v>
      </c>
      <c r="Q90" s="62">
        <f>IF(Assms!$C$36=1,AD90,IF(Assms!$C$36=2,AQ90,IF(Assms!$C$36=3,BD90,BQ90)))</f>
        <v>0.04</v>
      </c>
      <c r="R90" s="62">
        <f>IF(Assms!$C$36=1,AE90,IF(Assms!$C$36=2,AR90,IF(Assms!$C$36=3,BE90,BR90)))</f>
        <v>0.04</v>
      </c>
      <c r="S90" s="62">
        <f>IF(Assms!$C$36=1,AF90,IF(Assms!$C$36=2,AS90,IF(Assms!$C$36=3,BF90,BS90)))</f>
        <v>0.05</v>
      </c>
      <c r="T90" s="62">
        <f>IF(Assms!$C$36=1,AG90,IF(Assms!$C$36=2,AT90,IF(Assms!$C$36=3,BG90,BT90)))</f>
        <v>0.05</v>
      </c>
      <c r="U90" s="201">
        <v>1</v>
      </c>
      <c r="V90" s="62">
        <f>IF(Assms!$F$37=1,LXtables!B90,IF(Assms!$F$37=2,LXtables!O90,IF(Assms!$F$37=3,LXtables!AB90,IF(Assms!$F$37=4,LXtables!AO90,IF(Assms!$F$37=5,LXtables!BB90,LXtables!BO90)))))</f>
        <v>0.06</v>
      </c>
      <c r="W90" s="62">
        <f>IF(Assms!$F$37=1,LXtables!C90,IF(Assms!$F$37=2,LXtables!P90,IF(Assms!$F$37=3,LXtables!AC90,IF(Assms!$F$37=4,LXtables!AP90,IF(Assms!$F$37=5,LXtables!BC90,LXtables!BP90)))))</f>
        <v>0.05</v>
      </c>
      <c r="X90" s="62">
        <f>IF(Assms!$F$37=1,LXtables!D90,IF(Assms!$F$37=2,LXtables!Q90,IF(Assms!$F$37=3,LXtables!AD90,IF(Assms!$F$37=4,LXtables!AQ90,IF(Assms!$F$37=5,LXtables!BD90,LXtables!BQ90)))))</f>
        <v>0.04</v>
      </c>
      <c r="Y90" s="62">
        <f>IF(Assms!$F$37=1,LXtables!E90,IF(Assms!$F$37=2,LXtables!R90,IF(Assms!$F$37=3,LXtables!AE90,IF(Assms!$F$37=4,LXtables!AR90,IF(Assms!$F$37=5,LXtables!BE90,LXtables!BR90)))))</f>
        <v>0.04</v>
      </c>
      <c r="Z90" s="62">
        <f>IF(Assms!$F$37=1,LXtables!F90,IF(Assms!$F$37=2,LXtables!S90,IF(Assms!$F$37=3,LXtables!AF90,IF(Assms!$F$37=4,LXtables!AS90,IF(Assms!$F$37=5,LXtables!BF90,LXtables!BS90)))))</f>
        <v>0.04</v>
      </c>
      <c r="AA90" s="62">
        <f>IF(Assms!$F$37=1,LXtables!G90,IF(Assms!$F$37=2,LXtables!T90,IF(Assms!$F$37=3,LXtables!AG90,IF(Assms!$F$37=4,LXtables!AT90,IF(Assms!$F$37=5,LXtables!BG90,LXtables!BT90)))))</f>
        <v>0.04</v>
      </c>
      <c r="AB90" s="62">
        <f>IF(Assms!$F$37=1,LXtables!H90,IF(Assms!$F$37=2,LXtables!U90,IF(Assms!$F$37=3,LXtables!AH90,IF(Assms!$F$37=4,LXtables!AU90,IF(Assms!$F$37=5,LXtables!BH90,LXtables!BU90)))))</f>
        <v>0.04</v>
      </c>
      <c r="AC90" s="62">
        <f>IF(Assms!$F$37=1,LXtables!I90,IF(Assms!$F$37=2,LXtables!V90,IF(Assms!$F$37=3,LXtables!AI90,IF(Assms!$F$37=4,LXtables!AV90,IF(Assms!$F$37=5,LXtables!BI90,LXtables!BV90)))))</f>
        <v>0.04</v>
      </c>
      <c r="AD90" s="62">
        <f>IF(Assms!$F$37=1,LXtables!J90,IF(Assms!$F$37=2,LXtables!W90,IF(Assms!$F$37=3,LXtables!AJ90,IF(Assms!$F$37=4,LXtables!AW90,IF(Assms!$F$37=5,LXtables!BJ90,LXtables!BW90)))))</f>
        <v>0.04</v>
      </c>
      <c r="AE90" s="62">
        <f>IF(Assms!$F$37=1,LXtables!K90,IF(Assms!$F$37=2,LXtables!X90,IF(Assms!$F$37=3,LXtables!AK90,IF(Assms!$F$37=4,LXtables!AX90,IF(Assms!$F$37=5,LXtables!BK90,LXtables!BX90)))))</f>
        <v>0.04</v>
      </c>
      <c r="AF90" s="62">
        <f>IF(Assms!$F$37=1,LXtables!L90,IF(Assms!$F$37=2,LXtables!Y90,IF(Assms!$F$37=3,LXtables!AL90,IF(Assms!$F$37=4,LXtables!AY90,IF(Assms!$F$37=5,LXtables!BL90,LXtables!BY90)))))</f>
        <v>0.05</v>
      </c>
      <c r="AG90" s="62">
        <f>IF(Assms!$F$37=1,LXtables!M90,IF(Assms!$F$37=2,LXtables!Z90,IF(Assms!$F$37=3,LXtables!AM90,IF(Assms!$F$37=4,LXtables!AZ90,IF(Assms!$F$37=5,LXtables!BM90,LXtables!BZ90)))))</f>
        <v>0.05</v>
      </c>
      <c r="AH90">
        <v>1</v>
      </c>
      <c r="AI90" s="62">
        <f>IF(Assms!$F$37=1,LXtables!CC90,IF(Assms!$F$37=2,LXtables!CP90,IF(Assms!$F$37=3,LXtables!DC90,IF(Assms!$F$37=4,LXtables!DP90,IF(Assms!$F$37=5,LXtables!EC90,LXtables!EP90)))))</f>
        <v>7.0000000000000007E-2</v>
      </c>
      <c r="AJ90" s="62">
        <f>IF(Assms!$F$37=1,LXtables!CD90,IF(Assms!$F$37=2,LXtables!CQ90,IF(Assms!$F$37=3,LXtables!DD90,IF(Assms!$F$37=4,LXtables!DQ90,IF(Assms!$F$37=5,LXtables!ED90,LXtables!EQ90)))))</f>
        <v>7.0000000000000007E-2</v>
      </c>
      <c r="AK90" s="62">
        <f>IF(Assms!$F$37=1,LXtables!CE90,IF(Assms!$F$37=2,LXtables!CR90,IF(Assms!$F$37=3,LXtables!DE90,IF(Assms!$F$37=4,LXtables!DR90,IF(Assms!$F$37=5,LXtables!EE90,LXtables!ER90)))))</f>
        <v>0.06</v>
      </c>
      <c r="AL90" s="62">
        <f>IF(Assms!$F$37=1,LXtables!CF90,IF(Assms!$F$37=2,LXtables!CS90,IF(Assms!$F$37=3,LXtables!DF90,IF(Assms!$F$37=4,LXtables!DS90,IF(Assms!$F$37=5,LXtables!EF90,LXtables!ES90)))))</f>
        <v>0.05</v>
      </c>
      <c r="AM90" s="62">
        <f>IF(Assms!$F$37=1,LXtables!CG90,IF(Assms!$F$37=2,LXtables!CT90,IF(Assms!$F$37=3,LXtables!DG90,IF(Assms!$F$37=4,LXtables!DT90,IF(Assms!$F$37=5,LXtables!EG90,LXtables!ET90)))))</f>
        <v>0.05</v>
      </c>
      <c r="AN90" s="62">
        <f>IF(Assms!$F$37=1,LXtables!CH90,IF(Assms!$F$37=2,LXtables!CU90,IF(Assms!$F$37=3,LXtables!DH90,IF(Assms!$F$37=4,LXtables!DU90,IF(Assms!$F$37=5,LXtables!EH90,LXtables!EU90)))))</f>
        <v>0.05</v>
      </c>
      <c r="AO90" s="62">
        <f>IF(Assms!$F$37=1,LXtables!CI90,IF(Assms!$F$37=2,LXtables!CV90,IF(Assms!$F$37=3,LXtables!DI90,IF(Assms!$F$37=4,LXtables!DV90,IF(Assms!$F$37=5,LXtables!EI90,LXtables!EV90)))))</f>
        <v>0.05</v>
      </c>
      <c r="AP90" s="62">
        <f>IF(Assms!$F$37=1,LXtables!CJ90,IF(Assms!$F$37=2,LXtables!CW90,IF(Assms!$F$37=3,LXtables!DJ90,IF(Assms!$F$37=4,LXtables!DW90,IF(Assms!$F$37=5,LXtables!EJ90,LXtables!EW90)))))</f>
        <v>0.05</v>
      </c>
      <c r="AQ90" s="62">
        <f>IF(Assms!$F$37=1,LXtables!CK90,IF(Assms!$F$37=2,LXtables!CX90,IF(Assms!$F$37=3,LXtables!DK90,IF(Assms!$F$37=4,LXtables!DX90,IF(Assms!$F$37=5,LXtables!EK90,LXtables!EX90)))))</f>
        <v>0.05</v>
      </c>
      <c r="AR90" s="62">
        <f>IF(Assms!$F$37=1,LXtables!CL90,IF(Assms!$F$37=2,LXtables!CY90,IF(Assms!$F$37=3,LXtables!DL90,IF(Assms!$F$37=4,LXtables!DY90,IF(Assms!$F$37=5,LXtables!EL90,LXtables!EY90)))))</f>
        <v>0.05</v>
      </c>
      <c r="AS90" s="62">
        <f>IF(Assms!$F$37=1,LXtables!CM90,IF(Assms!$F$37=2,LXtables!CZ90,IF(Assms!$F$37=3,LXtables!DM90,IF(Assms!$F$37=4,LXtables!DZ90,IF(Assms!$F$37=5,LXtables!EM90,LXtables!EZ90)))))</f>
        <v>0.06</v>
      </c>
      <c r="AT90" s="62">
        <f>IF(Assms!$F$37=1,LXtables!CN90,IF(Assms!$F$37=2,LXtables!DA90,IF(Assms!$F$37=3,LXtables!DN90,IF(Assms!$F$37=4,LXtables!EA90,IF(Assms!$F$37=5,LXtables!EN90,LXtables!FA90)))))</f>
        <v>7.0000000000000007E-2</v>
      </c>
      <c r="AU90">
        <v>1</v>
      </c>
      <c r="AV90" s="62">
        <f>IF(Assms!$F$37=1,LXtables!FD90,IF(Assms!$F$37=2,LXtables!FQ90,IF(Assms!$F$37=3,LXtables!GD90,IF(Assms!$F$37=4,LXtables!GQ90,IF(Assms!$F$37=5,LXtables!HD90,LXtables!HQ90)))))</f>
        <v>0.1</v>
      </c>
      <c r="AW90" s="62">
        <f>IF(Assms!$F$37=1,LXtables!FE90,IF(Assms!$F$37=2,LXtables!FR90,IF(Assms!$F$37=3,LXtables!GE90,IF(Assms!$F$37=4,LXtables!GR90,IF(Assms!$F$37=5,LXtables!HE90,LXtables!HR90)))))</f>
        <v>0.09</v>
      </c>
      <c r="AX90" s="62">
        <f>IF(Assms!$F$37=1,LXtables!FF90,IF(Assms!$F$37=2,LXtables!FS90,IF(Assms!$F$37=3,LXtables!GF90,IF(Assms!$F$37=4,LXtables!GS90,IF(Assms!$F$37=5,LXtables!HF90,LXtables!HS90)))))</f>
        <v>7.0000000000000007E-2</v>
      </c>
      <c r="AY90" s="62">
        <f>IF(Assms!$F$37=1,LXtables!FG90,IF(Assms!$F$37=2,LXtables!FT90,IF(Assms!$F$37=3,LXtables!GG90,IF(Assms!$F$37=4,LXtables!GT90,IF(Assms!$F$37=5,LXtables!HG90,LXtables!HT90)))))</f>
        <v>0.06</v>
      </c>
      <c r="AZ90" s="62">
        <f>IF(Assms!$F$37=1,LXtables!FH90,IF(Assms!$F$37=2,LXtables!FU90,IF(Assms!$F$37=3,LXtables!GH90,IF(Assms!$F$37=4,LXtables!GU90,IF(Assms!$F$37=5,LXtables!HH90,LXtables!HU90)))))</f>
        <v>0.06</v>
      </c>
      <c r="BA90" s="62">
        <f>IF(Assms!$F$37=1,LXtables!FI90,IF(Assms!$F$37=2,LXtables!FV90,IF(Assms!$F$37=3,LXtables!GI90,IF(Assms!$F$37=4,LXtables!GV90,IF(Assms!$F$37=5,LXtables!HI90,LXtables!HV90)))))</f>
        <v>0.06</v>
      </c>
      <c r="BB90" s="62">
        <f>IF(Assms!$F$37=1,LXtables!FJ90,IF(Assms!$F$37=2,LXtables!FW90,IF(Assms!$F$37=3,LXtables!GJ90,IF(Assms!$F$37=4,LXtables!GW90,IF(Assms!$F$37=5,LXtables!HJ90,LXtables!HW90)))))</f>
        <v>7.0000000000000007E-2</v>
      </c>
      <c r="BC90" s="62">
        <f>IF(Assms!$F$37=1,LXtables!FK90,IF(Assms!$F$37=2,LXtables!FX90,IF(Assms!$F$37=3,LXtables!GK90,IF(Assms!$F$37=4,LXtables!GX90,IF(Assms!$F$37=5,LXtables!HK90,LXtables!HX90)))))</f>
        <v>7.0000000000000007E-2</v>
      </c>
      <c r="BD90" s="62">
        <f>IF(Assms!$F$37=1,LXtables!FL90,IF(Assms!$F$37=2,LXtables!FY90,IF(Assms!$F$37=3,LXtables!GL90,IF(Assms!$F$37=4,LXtables!GY90,IF(Assms!$F$37=5,LXtables!HL90,LXtables!HY90)))))</f>
        <v>7.0000000000000007E-2</v>
      </c>
      <c r="BE90" s="62">
        <f>IF(Assms!$F$37=1,LXtables!FM90,IF(Assms!$F$37=2,LXtables!FZ90,IF(Assms!$F$37=3,LXtables!GM90,IF(Assms!$F$37=4,LXtables!GZ90,IF(Assms!$F$37=5,LXtables!HM90,LXtables!HZ90)))))</f>
        <v>7.0000000000000007E-2</v>
      </c>
      <c r="BF90" s="62">
        <f>IF(Assms!$F$37=1,LXtables!FN90,IF(Assms!$F$37=2,LXtables!GA90,IF(Assms!$F$37=3,LXtables!GN90,IF(Assms!$F$37=4,LXtables!HA90,IF(Assms!$F$37=5,LXtables!HN90,LXtables!IA90)))))</f>
        <v>0.08</v>
      </c>
      <c r="BG90" s="62">
        <f>IF(Assms!$F$37=1,LXtables!FO90,IF(Assms!$F$37=2,LXtables!GB90,IF(Assms!$F$37=3,LXtables!GO90,IF(Assms!$F$37=4,LXtables!HB90,IF(Assms!$F$37=5,LXtables!HO90,LXtables!IB90)))))</f>
        <v>0.09</v>
      </c>
      <c r="BH90">
        <v>1</v>
      </c>
      <c r="BI90" s="62">
        <f>IF(Assms!$F$37=1,LXtables!IE90,IF(Assms!$F$37=2,LXtables!IR90,IF(Assms!$F$37=3,LXtables!JE90,IF(Assms!$F$37=4,LXtables!JR90,IF(Assms!$F$37=5,LXtables!KE90,LXtables!KR90)))))</f>
        <v>0.15</v>
      </c>
      <c r="BJ90" s="62">
        <f>IF(Assms!$F$37=1,LXtables!IF90,IF(Assms!$F$37=2,LXtables!IS90,IF(Assms!$F$37=3,LXtables!JF90,IF(Assms!$F$37=4,LXtables!JS90,IF(Assms!$F$37=5,LXtables!KF90,LXtables!KS90)))))</f>
        <v>0.14000000000000001</v>
      </c>
      <c r="BK90" s="62">
        <f>IF(Assms!$F$37=1,LXtables!IG90,IF(Assms!$F$37=2,LXtables!IT90,IF(Assms!$F$37=3,LXtables!JG90,IF(Assms!$F$37=4,LXtables!JT90,IF(Assms!$F$37=5,LXtables!KG90,LXtables!KT90)))))</f>
        <v>0.11</v>
      </c>
      <c r="BL90" s="62">
        <f>IF(Assms!$F$37=1,LXtables!IH90,IF(Assms!$F$37=2,LXtables!IU90,IF(Assms!$F$37=3,LXtables!JH90,IF(Assms!$F$37=4,LXtables!JU90,IF(Assms!$F$37=5,LXtables!KH90,LXtables!KU90)))))</f>
        <v>0.1</v>
      </c>
      <c r="BM90" s="62">
        <f>IF(Assms!$F$37=1,LXtables!II90,IF(Assms!$F$37=2,LXtables!IV90,IF(Assms!$F$37=3,LXtables!JI90,IF(Assms!$F$37=4,LXtables!JV90,IF(Assms!$F$37=5,LXtables!KI90,LXtables!KV90)))))</f>
        <v>0.09</v>
      </c>
      <c r="BN90" s="62">
        <f>IF(Assms!$F$37=1,LXtables!IJ90,IF(Assms!$F$37=2,LXtables!IW90,IF(Assms!$F$37=3,LXtables!JJ90,IF(Assms!$F$37=4,LXtables!JW90,IF(Assms!$F$37=5,LXtables!KJ90,LXtables!KW90)))))</f>
        <v>0.1</v>
      </c>
      <c r="BO90" s="62">
        <f>IF(Assms!$F$37=1,LXtables!IK90,IF(Assms!$F$37=2,LXtables!IX90,IF(Assms!$F$37=3,LXtables!JK90,IF(Assms!$F$37=4,LXtables!JX90,IF(Assms!$F$37=5,LXtables!KK90,LXtables!KX90)))))</f>
        <v>0.1</v>
      </c>
      <c r="BP90" s="62">
        <f>IF(Assms!$F$37=1,LXtables!IL90,IF(Assms!$F$37=2,LXtables!IY90,IF(Assms!$F$37=3,LXtables!JL90,IF(Assms!$F$37=4,LXtables!JY90,IF(Assms!$F$37=5,LXtables!KL90,LXtables!KY90)))))</f>
        <v>0.1</v>
      </c>
      <c r="BQ90" s="62">
        <f>IF(Assms!$F$37=1,LXtables!IM90,IF(Assms!$F$37=2,LXtables!IZ90,IF(Assms!$F$37=3,LXtables!JM90,IF(Assms!$F$37=4,LXtables!JZ90,IF(Assms!$F$37=5,LXtables!KM90,LXtables!KZ90)))))</f>
        <v>0.1</v>
      </c>
      <c r="BR90" s="62">
        <f>IF(Assms!$F$37=1,LXtables!IN90,IF(Assms!$F$37=2,LXtables!JA90,IF(Assms!$F$37=3,LXtables!JN90,IF(Assms!$F$37=4,LXtables!KA90,IF(Assms!$F$37=5,LXtables!KN90,LXtables!LA90)))))</f>
        <v>0.11</v>
      </c>
      <c r="BS90" s="62">
        <f>IF(Assms!$F$37=1,LXtables!IO90,IF(Assms!$F$37=2,LXtables!JB90,IF(Assms!$F$37=3,LXtables!JO90,IF(Assms!$F$37=4,LXtables!KB90,IF(Assms!$F$37=5,LXtables!KO90,LXtables!LB90)))))</f>
        <v>0.12</v>
      </c>
      <c r="BT90" s="62">
        <f>IF(Assms!$F$37=1,LXtables!IP90,IF(Assms!$F$37=2,LXtables!JC90,IF(Assms!$F$37=3,LXtables!JP90,IF(Assms!$F$37=4,LXtables!KC90,IF(Assms!$F$37=5,LXtables!KP90,LXtables!LC90)))))</f>
        <v>0.14000000000000001</v>
      </c>
    </row>
    <row r="91" spans="8:72">
      <c r="H91" s="201">
        <v>2</v>
      </c>
      <c r="I91" s="62">
        <f>IF(Assms!$C$36=1,V91,IF(Assms!$C$36=2,AI91,IF(Assms!$C$36=3,AV91,BI91)))</f>
        <v>0.06</v>
      </c>
      <c r="J91" s="62">
        <f>IF(Assms!$C$36=1,W91,IF(Assms!$C$36=2,AJ91,IF(Assms!$C$36=3,AW91,BJ91)))</f>
        <v>0.05</v>
      </c>
      <c r="K91" s="62">
        <f>IF(Assms!$C$36=1,X91,IF(Assms!$C$36=2,AK91,IF(Assms!$C$36=3,AX91,BK91)))</f>
        <v>0.04</v>
      </c>
      <c r="L91" s="62">
        <f>IF(Assms!$C$36=1,Y91,IF(Assms!$C$36=2,AL91,IF(Assms!$C$36=3,AY91,BL91)))</f>
        <v>0.04</v>
      </c>
      <c r="M91" s="62">
        <f>IF(Assms!$C$36=1,Z91,IF(Assms!$C$36=2,AM91,IF(Assms!$C$36=3,AZ91,BM91)))</f>
        <v>0.04</v>
      </c>
      <c r="N91" s="62">
        <f>IF(Assms!$C$36=1,AA91,IF(Assms!$C$36=2,AN91,IF(Assms!$C$36=3,BA91,BN91)))</f>
        <v>0.04</v>
      </c>
      <c r="O91" s="62">
        <f>IF(Assms!$C$36=1,AB91,IF(Assms!$C$36=2,AO91,IF(Assms!$C$36=3,BB91,BO91)))</f>
        <v>0.04</v>
      </c>
      <c r="P91" s="62">
        <f>IF(Assms!$C$36=1,AC91,IF(Assms!$C$36=2,AP91,IF(Assms!$C$36=3,BC91,BP91)))</f>
        <v>0.04</v>
      </c>
      <c r="Q91" s="62">
        <f>IF(Assms!$C$36=1,AD91,IF(Assms!$C$36=2,AQ91,IF(Assms!$C$36=3,BD91,BQ91)))</f>
        <v>0.04</v>
      </c>
      <c r="R91" s="62">
        <f>IF(Assms!$C$36=1,AE91,IF(Assms!$C$36=2,AR91,IF(Assms!$C$36=3,BE91,BR91)))</f>
        <v>0.04</v>
      </c>
      <c r="S91" s="62">
        <f>IF(Assms!$C$36=1,AF91,IF(Assms!$C$36=2,AS91,IF(Assms!$C$36=3,BF91,BS91)))</f>
        <v>0.04</v>
      </c>
      <c r="T91" s="62">
        <f>IF(Assms!$C$36=1,AG91,IF(Assms!$C$36=2,AT91,IF(Assms!$C$36=3,BG91,BT91)))</f>
        <v>0.05</v>
      </c>
      <c r="U91" s="201">
        <v>2</v>
      </c>
      <c r="V91" s="62">
        <f>IF(Assms!$F$37=1,LXtables!B91,IF(Assms!$F$37=2,LXtables!O91,IF(Assms!$F$37=3,LXtables!AB91,IF(Assms!$F$37=4,LXtables!AO91,IF(Assms!$F$37=5,LXtables!BB91,LXtables!BO91)))))</f>
        <v>0.06</v>
      </c>
      <c r="W91" s="62">
        <f>IF(Assms!$F$37=1,LXtables!C91,IF(Assms!$F$37=2,LXtables!P91,IF(Assms!$F$37=3,LXtables!AC91,IF(Assms!$F$37=4,LXtables!AP91,IF(Assms!$F$37=5,LXtables!BC91,LXtables!BP91)))))</f>
        <v>0.05</v>
      </c>
      <c r="X91" s="62">
        <f>IF(Assms!$F$37=1,LXtables!D91,IF(Assms!$F$37=2,LXtables!Q91,IF(Assms!$F$37=3,LXtables!AD91,IF(Assms!$F$37=4,LXtables!AQ91,IF(Assms!$F$37=5,LXtables!BD91,LXtables!BQ91)))))</f>
        <v>0.04</v>
      </c>
      <c r="Y91" s="62">
        <f>IF(Assms!$F$37=1,LXtables!E91,IF(Assms!$F$37=2,LXtables!R91,IF(Assms!$F$37=3,LXtables!AE91,IF(Assms!$F$37=4,LXtables!AR91,IF(Assms!$F$37=5,LXtables!BE91,LXtables!BR91)))))</f>
        <v>0.04</v>
      </c>
      <c r="Z91" s="62">
        <f>IF(Assms!$F$37=1,LXtables!F91,IF(Assms!$F$37=2,LXtables!S91,IF(Assms!$F$37=3,LXtables!AF91,IF(Assms!$F$37=4,LXtables!AS91,IF(Assms!$F$37=5,LXtables!BF91,LXtables!BS91)))))</f>
        <v>0.04</v>
      </c>
      <c r="AA91" s="62">
        <f>IF(Assms!$F$37=1,LXtables!G91,IF(Assms!$F$37=2,LXtables!T91,IF(Assms!$F$37=3,LXtables!AG91,IF(Assms!$F$37=4,LXtables!AT91,IF(Assms!$F$37=5,LXtables!BG91,LXtables!BT91)))))</f>
        <v>0.04</v>
      </c>
      <c r="AB91" s="62">
        <f>IF(Assms!$F$37=1,LXtables!H91,IF(Assms!$F$37=2,LXtables!U91,IF(Assms!$F$37=3,LXtables!AH91,IF(Assms!$F$37=4,LXtables!AU91,IF(Assms!$F$37=5,LXtables!BH91,LXtables!BU91)))))</f>
        <v>0.04</v>
      </c>
      <c r="AC91" s="62">
        <f>IF(Assms!$F$37=1,LXtables!I91,IF(Assms!$F$37=2,LXtables!V91,IF(Assms!$F$37=3,LXtables!AI91,IF(Assms!$F$37=4,LXtables!AV91,IF(Assms!$F$37=5,LXtables!BI91,LXtables!BV91)))))</f>
        <v>0.04</v>
      </c>
      <c r="AD91" s="62">
        <f>IF(Assms!$F$37=1,LXtables!J91,IF(Assms!$F$37=2,LXtables!W91,IF(Assms!$F$37=3,LXtables!AJ91,IF(Assms!$F$37=4,LXtables!AW91,IF(Assms!$F$37=5,LXtables!BJ91,LXtables!BW91)))))</f>
        <v>0.04</v>
      </c>
      <c r="AE91" s="62">
        <f>IF(Assms!$F$37=1,LXtables!K91,IF(Assms!$F$37=2,LXtables!X91,IF(Assms!$F$37=3,LXtables!AK91,IF(Assms!$F$37=4,LXtables!AX91,IF(Assms!$F$37=5,LXtables!BK91,LXtables!BX91)))))</f>
        <v>0.04</v>
      </c>
      <c r="AF91" s="62">
        <f>IF(Assms!$F$37=1,LXtables!L91,IF(Assms!$F$37=2,LXtables!Y91,IF(Assms!$F$37=3,LXtables!AL91,IF(Assms!$F$37=4,LXtables!AY91,IF(Assms!$F$37=5,LXtables!BL91,LXtables!BY91)))))</f>
        <v>0.04</v>
      </c>
      <c r="AG91" s="62">
        <f>IF(Assms!$F$37=1,LXtables!M91,IF(Assms!$F$37=2,LXtables!Z91,IF(Assms!$F$37=3,LXtables!AM91,IF(Assms!$F$37=4,LXtables!AZ91,IF(Assms!$F$37=5,LXtables!BM91,LXtables!BZ91)))))</f>
        <v>0.05</v>
      </c>
      <c r="AH91">
        <v>2</v>
      </c>
      <c r="AI91" s="62">
        <f>IF(Assms!$F$37=1,LXtables!CC91,IF(Assms!$F$37=2,LXtables!CP91,IF(Assms!$F$37=3,LXtables!DC91,IF(Assms!$F$37=4,LXtables!DP91,IF(Assms!$F$37=5,LXtables!EC91,LXtables!EP91)))))</f>
        <v>7.0000000000000007E-2</v>
      </c>
      <c r="AJ91" s="62">
        <f>IF(Assms!$F$37=1,LXtables!CD91,IF(Assms!$F$37=2,LXtables!CQ91,IF(Assms!$F$37=3,LXtables!DD91,IF(Assms!$F$37=4,LXtables!DQ91,IF(Assms!$F$37=5,LXtables!ED91,LXtables!EQ91)))))</f>
        <v>0.06</v>
      </c>
      <c r="AK91" s="62">
        <f>IF(Assms!$F$37=1,LXtables!CE91,IF(Assms!$F$37=2,LXtables!CR91,IF(Assms!$F$37=3,LXtables!DE91,IF(Assms!$F$37=4,LXtables!DR91,IF(Assms!$F$37=5,LXtables!EE91,LXtables!ER91)))))</f>
        <v>0.05</v>
      </c>
      <c r="AL91" s="62">
        <f>IF(Assms!$F$37=1,LXtables!CF91,IF(Assms!$F$37=2,LXtables!CS91,IF(Assms!$F$37=3,LXtables!DF91,IF(Assms!$F$37=4,LXtables!DS91,IF(Assms!$F$37=5,LXtables!EF91,LXtables!ES91)))))</f>
        <v>0.04</v>
      </c>
      <c r="AM91" s="62">
        <f>IF(Assms!$F$37=1,LXtables!CG91,IF(Assms!$F$37=2,LXtables!CT91,IF(Assms!$F$37=3,LXtables!DG91,IF(Assms!$F$37=4,LXtables!DT91,IF(Assms!$F$37=5,LXtables!EG91,LXtables!ET91)))))</f>
        <v>0.04</v>
      </c>
      <c r="AN91" s="62">
        <f>IF(Assms!$F$37=1,LXtables!CH91,IF(Assms!$F$37=2,LXtables!CU91,IF(Assms!$F$37=3,LXtables!DH91,IF(Assms!$F$37=4,LXtables!DU91,IF(Assms!$F$37=5,LXtables!EH91,LXtables!EU91)))))</f>
        <v>0.04</v>
      </c>
      <c r="AO91" s="62">
        <f>IF(Assms!$F$37=1,LXtables!CI91,IF(Assms!$F$37=2,LXtables!CV91,IF(Assms!$F$37=3,LXtables!DI91,IF(Assms!$F$37=4,LXtables!DV91,IF(Assms!$F$37=5,LXtables!EI91,LXtables!EV91)))))</f>
        <v>0.05</v>
      </c>
      <c r="AP91" s="62">
        <f>IF(Assms!$F$37=1,LXtables!CJ91,IF(Assms!$F$37=2,LXtables!CW91,IF(Assms!$F$37=3,LXtables!DJ91,IF(Assms!$F$37=4,LXtables!DW91,IF(Assms!$F$37=5,LXtables!EJ91,LXtables!EW91)))))</f>
        <v>0.05</v>
      </c>
      <c r="AQ91" s="62">
        <f>IF(Assms!$F$37=1,LXtables!CK91,IF(Assms!$F$37=2,LXtables!CX91,IF(Assms!$F$37=3,LXtables!DK91,IF(Assms!$F$37=4,LXtables!DX91,IF(Assms!$F$37=5,LXtables!EK91,LXtables!EX91)))))</f>
        <v>0.05</v>
      </c>
      <c r="AR91" s="62">
        <f>IF(Assms!$F$37=1,LXtables!CL91,IF(Assms!$F$37=2,LXtables!CY91,IF(Assms!$F$37=3,LXtables!DL91,IF(Assms!$F$37=4,LXtables!DY91,IF(Assms!$F$37=5,LXtables!EL91,LXtables!EY91)))))</f>
        <v>0.05</v>
      </c>
      <c r="AS91" s="62">
        <f>IF(Assms!$F$37=1,LXtables!CM91,IF(Assms!$F$37=2,LXtables!CZ91,IF(Assms!$F$37=3,LXtables!DM91,IF(Assms!$F$37=4,LXtables!DZ91,IF(Assms!$F$37=5,LXtables!EM91,LXtables!EZ91)))))</f>
        <v>0.05</v>
      </c>
      <c r="AT91" s="62">
        <f>IF(Assms!$F$37=1,LXtables!CN91,IF(Assms!$F$37=2,LXtables!DA91,IF(Assms!$F$37=3,LXtables!DN91,IF(Assms!$F$37=4,LXtables!EA91,IF(Assms!$F$37=5,LXtables!EN91,LXtables!FA91)))))</f>
        <v>0.06</v>
      </c>
      <c r="AU91">
        <v>2</v>
      </c>
      <c r="AV91" s="62">
        <f>IF(Assms!$F$37=1,LXtables!FD91,IF(Assms!$F$37=2,LXtables!FQ91,IF(Assms!$F$37=3,LXtables!GD91,IF(Assms!$F$37=4,LXtables!GQ91,IF(Assms!$F$37=5,LXtables!HD91,LXtables!HQ91)))))</f>
        <v>0.09</v>
      </c>
      <c r="AW91" s="62">
        <f>IF(Assms!$F$37=1,LXtables!FE91,IF(Assms!$F$37=2,LXtables!FR91,IF(Assms!$F$37=3,LXtables!GE91,IF(Assms!$F$37=4,LXtables!GR91,IF(Assms!$F$37=5,LXtables!HE91,LXtables!HR91)))))</f>
        <v>0.08</v>
      </c>
      <c r="AX91" s="62">
        <f>IF(Assms!$F$37=1,LXtables!FF91,IF(Assms!$F$37=2,LXtables!FS91,IF(Assms!$F$37=3,LXtables!GF91,IF(Assms!$F$37=4,LXtables!GS91,IF(Assms!$F$37=5,LXtables!HF91,LXtables!HS91)))))</f>
        <v>0.06</v>
      </c>
      <c r="AY91" s="62">
        <f>IF(Assms!$F$37=1,LXtables!FG91,IF(Assms!$F$37=2,LXtables!FT91,IF(Assms!$F$37=3,LXtables!GG91,IF(Assms!$F$37=4,LXtables!GT91,IF(Assms!$F$37=5,LXtables!HG91,LXtables!HT91)))))</f>
        <v>0.06</v>
      </c>
      <c r="AZ91" s="62">
        <f>IF(Assms!$F$37=1,LXtables!FH91,IF(Assms!$F$37=2,LXtables!FU91,IF(Assms!$F$37=3,LXtables!GH91,IF(Assms!$F$37=4,LXtables!GU91,IF(Assms!$F$37=5,LXtables!HH91,LXtables!HU91)))))</f>
        <v>0.06</v>
      </c>
      <c r="BA91" s="62">
        <f>IF(Assms!$F$37=1,LXtables!FI91,IF(Assms!$F$37=2,LXtables!FV91,IF(Assms!$F$37=3,LXtables!GI91,IF(Assms!$F$37=4,LXtables!GV91,IF(Assms!$F$37=5,LXtables!HI91,LXtables!HV91)))))</f>
        <v>0.06</v>
      </c>
      <c r="BB91" s="62">
        <f>IF(Assms!$F$37=1,LXtables!FJ91,IF(Assms!$F$37=2,LXtables!FW91,IF(Assms!$F$37=3,LXtables!GJ91,IF(Assms!$F$37=4,LXtables!GW91,IF(Assms!$F$37=5,LXtables!HJ91,LXtables!HW91)))))</f>
        <v>0.06</v>
      </c>
      <c r="BC91" s="62">
        <f>IF(Assms!$F$37=1,LXtables!FK91,IF(Assms!$F$37=2,LXtables!FX91,IF(Assms!$F$37=3,LXtables!GK91,IF(Assms!$F$37=4,LXtables!GX91,IF(Assms!$F$37=5,LXtables!HK91,LXtables!HX91)))))</f>
        <v>0.06</v>
      </c>
      <c r="BD91" s="62">
        <f>IF(Assms!$F$37=1,LXtables!FL91,IF(Assms!$F$37=2,LXtables!FY91,IF(Assms!$F$37=3,LXtables!GL91,IF(Assms!$F$37=4,LXtables!GY91,IF(Assms!$F$37=5,LXtables!HL91,LXtables!HY91)))))</f>
        <v>0.06</v>
      </c>
      <c r="BE91" s="62">
        <f>IF(Assms!$F$37=1,LXtables!FM91,IF(Assms!$F$37=2,LXtables!FZ91,IF(Assms!$F$37=3,LXtables!GM91,IF(Assms!$F$37=4,LXtables!GZ91,IF(Assms!$F$37=5,LXtables!HM91,LXtables!HZ91)))))</f>
        <v>0.06</v>
      </c>
      <c r="BF91" s="62">
        <f>IF(Assms!$F$37=1,LXtables!FN91,IF(Assms!$F$37=2,LXtables!GA91,IF(Assms!$F$37=3,LXtables!GN91,IF(Assms!$F$37=4,LXtables!HA91,IF(Assms!$F$37=5,LXtables!HN91,LXtables!IA91)))))</f>
        <v>7.0000000000000007E-2</v>
      </c>
      <c r="BG91" s="62">
        <f>IF(Assms!$F$37=1,LXtables!FO91,IF(Assms!$F$37=2,LXtables!GB91,IF(Assms!$F$37=3,LXtables!GO91,IF(Assms!$F$37=4,LXtables!HB91,IF(Assms!$F$37=5,LXtables!HO91,LXtables!IB91)))))</f>
        <v>0.08</v>
      </c>
      <c r="BH91">
        <v>2</v>
      </c>
      <c r="BI91" s="62">
        <f>IF(Assms!$F$37=1,LXtables!IE91,IF(Assms!$F$37=2,LXtables!IR91,IF(Assms!$F$37=3,LXtables!JE91,IF(Assms!$F$37=4,LXtables!JR91,IF(Assms!$F$37=5,LXtables!KE91,LXtables!KR91)))))</f>
        <v>0.13</v>
      </c>
      <c r="BJ91" s="62">
        <f>IF(Assms!$F$37=1,LXtables!IF91,IF(Assms!$F$37=2,LXtables!IS91,IF(Assms!$F$37=3,LXtables!JF91,IF(Assms!$F$37=4,LXtables!JS91,IF(Assms!$F$37=5,LXtables!KF91,LXtables!KS91)))))</f>
        <v>0.12</v>
      </c>
      <c r="BK91" s="62">
        <f>IF(Assms!$F$37=1,LXtables!IG91,IF(Assms!$F$37=2,LXtables!IT91,IF(Assms!$F$37=3,LXtables!JG91,IF(Assms!$F$37=4,LXtables!JT91,IF(Assms!$F$37=5,LXtables!KG91,LXtables!KT91)))))</f>
        <v>0.09</v>
      </c>
      <c r="BL91" s="62">
        <f>IF(Assms!$F$37=1,LXtables!IH91,IF(Assms!$F$37=2,LXtables!IU91,IF(Assms!$F$37=3,LXtables!JH91,IF(Assms!$F$37=4,LXtables!JU91,IF(Assms!$F$37=5,LXtables!KH91,LXtables!KU91)))))</f>
        <v>0.08</v>
      </c>
      <c r="BM91" s="62">
        <f>IF(Assms!$F$37=1,LXtables!II91,IF(Assms!$F$37=2,LXtables!IV91,IF(Assms!$F$37=3,LXtables!JI91,IF(Assms!$F$37=4,LXtables!JV91,IF(Assms!$F$37=5,LXtables!KI91,LXtables!KV91)))))</f>
        <v>0.08</v>
      </c>
      <c r="BN91" s="62">
        <f>IF(Assms!$F$37=1,LXtables!IJ91,IF(Assms!$F$37=2,LXtables!IW91,IF(Assms!$F$37=3,LXtables!JJ91,IF(Assms!$F$37=4,LXtables!JW91,IF(Assms!$F$37=5,LXtables!KJ91,LXtables!KW91)))))</f>
        <v>0.08</v>
      </c>
      <c r="BO91" s="62">
        <f>IF(Assms!$F$37=1,LXtables!IK91,IF(Assms!$F$37=2,LXtables!IX91,IF(Assms!$F$37=3,LXtables!JK91,IF(Assms!$F$37=4,LXtables!JX91,IF(Assms!$F$37=5,LXtables!KK91,LXtables!KX91)))))</f>
        <v>0.08</v>
      </c>
      <c r="BP91" s="62">
        <f>IF(Assms!$F$37=1,LXtables!IL91,IF(Assms!$F$37=2,LXtables!IY91,IF(Assms!$F$37=3,LXtables!JL91,IF(Assms!$F$37=4,LXtables!JY91,IF(Assms!$F$37=5,LXtables!KL91,LXtables!KY91)))))</f>
        <v>0.09</v>
      </c>
      <c r="BQ91" s="62">
        <f>IF(Assms!$F$37=1,LXtables!IM91,IF(Assms!$F$37=2,LXtables!IZ91,IF(Assms!$F$37=3,LXtables!JM91,IF(Assms!$F$37=4,LXtables!JZ91,IF(Assms!$F$37=5,LXtables!KM91,LXtables!KZ91)))))</f>
        <v>0.09</v>
      </c>
      <c r="BR91" s="62">
        <f>IF(Assms!$F$37=1,LXtables!IN91,IF(Assms!$F$37=2,LXtables!JA91,IF(Assms!$F$37=3,LXtables!JN91,IF(Assms!$F$37=4,LXtables!KA91,IF(Assms!$F$37=5,LXtables!KN91,LXtables!LA91)))))</f>
        <v>0.09</v>
      </c>
      <c r="BS91" s="62">
        <f>IF(Assms!$F$37=1,LXtables!IO91,IF(Assms!$F$37=2,LXtables!JB91,IF(Assms!$F$37=3,LXtables!JO91,IF(Assms!$F$37=4,LXtables!KB91,IF(Assms!$F$37=5,LXtables!KO91,LXtables!LB91)))))</f>
        <v>0.1</v>
      </c>
      <c r="BT91" s="62">
        <f>IF(Assms!$F$37=1,LXtables!IP91,IF(Assms!$F$37=2,LXtables!JC91,IF(Assms!$F$37=3,LXtables!JP91,IF(Assms!$F$37=4,LXtables!KC91,IF(Assms!$F$37=5,LXtables!KP91,LXtables!LC91)))))</f>
        <v>0.12</v>
      </c>
    </row>
    <row r="92" spans="8:72">
      <c r="H92" s="201">
        <v>3</v>
      </c>
      <c r="I92" s="62">
        <f>IF(Assms!$C$36=1,V92,IF(Assms!$C$36=2,AI92,IF(Assms!$C$36=3,AV92,BI92)))</f>
        <v>0.05</v>
      </c>
      <c r="J92" s="62">
        <f>IF(Assms!$C$36=1,W92,IF(Assms!$C$36=2,AJ92,IF(Assms!$C$36=3,AW92,BJ92)))</f>
        <v>0.05</v>
      </c>
      <c r="K92" s="62">
        <f>IF(Assms!$C$36=1,X92,IF(Assms!$C$36=2,AK92,IF(Assms!$C$36=3,AX92,BK92)))</f>
        <v>0.04</v>
      </c>
      <c r="L92" s="62">
        <f>IF(Assms!$C$36=1,Y92,IF(Assms!$C$36=2,AL92,IF(Assms!$C$36=3,AY92,BL92)))</f>
        <v>0.03</v>
      </c>
      <c r="M92" s="62">
        <f>IF(Assms!$C$36=1,Z92,IF(Assms!$C$36=2,AM92,IF(Assms!$C$36=3,AZ92,BM92)))</f>
        <v>0.03</v>
      </c>
      <c r="N92" s="62">
        <f>IF(Assms!$C$36=1,AA92,IF(Assms!$C$36=2,AN92,IF(Assms!$C$36=3,BA92,BN92)))</f>
        <v>0.03</v>
      </c>
      <c r="O92" s="62">
        <f>IF(Assms!$C$36=1,AB92,IF(Assms!$C$36=2,AO92,IF(Assms!$C$36=3,BB92,BO92)))</f>
        <v>0.04</v>
      </c>
      <c r="P92" s="62">
        <f>IF(Assms!$C$36=1,AC92,IF(Assms!$C$36=2,AP92,IF(Assms!$C$36=3,BC92,BP92)))</f>
        <v>0.04</v>
      </c>
      <c r="Q92" s="62">
        <f>IF(Assms!$C$36=1,AD92,IF(Assms!$C$36=2,AQ92,IF(Assms!$C$36=3,BD92,BQ92)))</f>
        <v>0.04</v>
      </c>
      <c r="R92" s="62">
        <f>IF(Assms!$C$36=1,AE92,IF(Assms!$C$36=2,AR92,IF(Assms!$C$36=3,BE92,BR92)))</f>
        <v>0.04</v>
      </c>
      <c r="S92" s="62">
        <f>IF(Assms!$C$36=1,AF92,IF(Assms!$C$36=2,AS92,IF(Assms!$C$36=3,BF92,BS92)))</f>
        <v>0.04</v>
      </c>
      <c r="T92" s="62">
        <f>IF(Assms!$C$36=1,AG92,IF(Assms!$C$36=2,AT92,IF(Assms!$C$36=3,BG92,BT92)))</f>
        <v>0.05</v>
      </c>
      <c r="U92" s="201">
        <v>3</v>
      </c>
      <c r="V92" s="62">
        <f>IF(Assms!$F$37=1,LXtables!B92,IF(Assms!$F$37=2,LXtables!O92,IF(Assms!$F$37=3,LXtables!AB92,IF(Assms!$F$37=4,LXtables!AO92,IF(Assms!$F$37=5,LXtables!BB92,LXtables!BO92)))))</f>
        <v>0.05</v>
      </c>
      <c r="W92" s="62">
        <f>IF(Assms!$F$37=1,LXtables!C92,IF(Assms!$F$37=2,LXtables!P92,IF(Assms!$F$37=3,LXtables!AC92,IF(Assms!$F$37=4,LXtables!AP92,IF(Assms!$F$37=5,LXtables!BC92,LXtables!BP92)))))</f>
        <v>0.05</v>
      </c>
      <c r="X92" s="62">
        <f>IF(Assms!$F$37=1,LXtables!D92,IF(Assms!$F$37=2,LXtables!Q92,IF(Assms!$F$37=3,LXtables!AD92,IF(Assms!$F$37=4,LXtables!AQ92,IF(Assms!$F$37=5,LXtables!BD92,LXtables!BQ92)))))</f>
        <v>0.04</v>
      </c>
      <c r="Y92" s="62">
        <f>IF(Assms!$F$37=1,LXtables!E92,IF(Assms!$F$37=2,LXtables!R92,IF(Assms!$F$37=3,LXtables!AE92,IF(Assms!$F$37=4,LXtables!AR92,IF(Assms!$F$37=5,LXtables!BE92,LXtables!BR92)))))</f>
        <v>0.03</v>
      </c>
      <c r="Z92" s="62">
        <f>IF(Assms!$F$37=1,LXtables!F92,IF(Assms!$F$37=2,LXtables!S92,IF(Assms!$F$37=3,LXtables!AF92,IF(Assms!$F$37=4,LXtables!AS92,IF(Assms!$F$37=5,LXtables!BF92,LXtables!BS92)))))</f>
        <v>0.03</v>
      </c>
      <c r="AA92" s="62">
        <f>IF(Assms!$F$37=1,LXtables!G92,IF(Assms!$F$37=2,LXtables!T92,IF(Assms!$F$37=3,LXtables!AG92,IF(Assms!$F$37=4,LXtables!AT92,IF(Assms!$F$37=5,LXtables!BG92,LXtables!BT92)))))</f>
        <v>0.03</v>
      </c>
      <c r="AB92" s="62">
        <f>IF(Assms!$F$37=1,LXtables!H92,IF(Assms!$F$37=2,LXtables!U92,IF(Assms!$F$37=3,LXtables!AH92,IF(Assms!$F$37=4,LXtables!AU92,IF(Assms!$F$37=5,LXtables!BH92,LXtables!BU92)))))</f>
        <v>0.04</v>
      </c>
      <c r="AC92" s="62">
        <f>IF(Assms!$F$37=1,LXtables!I92,IF(Assms!$F$37=2,LXtables!V92,IF(Assms!$F$37=3,LXtables!AI92,IF(Assms!$F$37=4,LXtables!AV92,IF(Assms!$F$37=5,LXtables!BI92,LXtables!BV92)))))</f>
        <v>0.04</v>
      </c>
      <c r="AD92" s="62">
        <f>IF(Assms!$F$37=1,LXtables!J92,IF(Assms!$F$37=2,LXtables!W92,IF(Assms!$F$37=3,LXtables!AJ92,IF(Assms!$F$37=4,LXtables!AW92,IF(Assms!$F$37=5,LXtables!BJ92,LXtables!BW92)))))</f>
        <v>0.04</v>
      </c>
      <c r="AE92" s="62">
        <f>IF(Assms!$F$37=1,LXtables!K92,IF(Assms!$F$37=2,LXtables!X92,IF(Assms!$F$37=3,LXtables!AK92,IF(Assms!$F$37=4,LXtables!AX92,IF(Assms!$F$37=5,LXtables!BK92,LXtables!BX92)))))</f>
        <v>0.04</v>
      </c>
      <c r="AF92" s="62">
        <f>IF(Assms!$F$37=1,LXtables!L92,IF(Assms!$F$37=2,LXtables!Y92,IF(Assms!$F$37=3,LXtables!AL92,IF(Assms!$F$37=4,LXtables!AY92,IF(Assms!$F$37=5,LXtables!BL92,LXtables!BY92)))))</f>
        <v>0.04</v>
      </c>
      <c r="AG92" s="62">
        <f>IF(Assms!$F$37=1,LXtables!M92,IF(Assms!$F$37=2,LXtables!Z92,IF(Assms!$F$37=3,LXtables!AM92,IF(Assms!$F$37=4,LXtables!AZ92,IF(Assms!$F$37=5,LXtables!BM92,LXtables!BZ92)))))</f>
        <v>0.05</v>
      </c>
      <c r="AH92">
        <v>3</v>
      </c>
      <c r="AI92" s="62">
        <f>IF(Assms!$F$37=1,LXtables!CC92,IF(Assms!$F$37=2,LXtables!CP92,IF(Assms!$F$37=3,LXtables!DC92,IF(Assms!$F$37=4,LXtables!DP92,IF(Assms!$F$37=5,LXtables!EC92,LXtables!EP92)))))</f>
        <v>0.06</v>
      </c>
      <c r="AJ92" s="62">
        <f>IF(Assms!$F$37=1,LXtables!CD92,IF(Assms!$F$37=2,LXtables!CQ92,IF(Assms!$F$37=3,LXtables!DD92,IF(Assms!$F$37=4,LXtables!DQ92,IF(Assms!$F$37=5,LXtables!ED92,LXtables!EQ92)))))</f>
        <v>0.06</v>
      </c>
      <c r="AK92" s="62">
        <f>IF(Assms!$F$37=1,LXtables!CE92,IF(Assms!$F$37=2,LXtables!CR92,IF(Assms!$F$37=3,LXtables!DE92,IF(Assms!$F$37=4,LXtables!DR92,IF(Assms!$F$37=5,LXtables!EE92,LXtables!ER92)))))</f>
        <v>0.05</v>
      </c>
      <c r="AL92" s="62">
        <f>IF(Assms!$F$37=1,LXtables!CF92,IF(Assms!$F$37=2,LXtables!CS92,IF(Assms!$F$37=3,LXtables!DF92,IF(Assms!$F$37=4,LXtables!DS92,IF(Assms!$F$37=5,LXtables!EF92,LXtables!ES92)))))</f>
        <v>0.04</v>
      </c>
      <c r="AM92" s="62">
        <f>IF(Assms!$F$37=1,LXtables!CG92,IF(Assms!$F$37=2,LXtables!CT92,IF(Assms!$F$37=3,LXtables!DG92,IF(Assms!$F$37=4,LXtables!DT92,IF(Assms!$F$37=5,LXtables!EG92,LXtables!ET92)))))</f>
        <v>0.04</v>
      </c>
      <c r="AN92" s="62">
        <f>IF(Assms!$F$37=1,LXtables!CH92,IF(Assms!$F$37=2,LXtables!CU92,IF(Assms!$F$37=3,LXtables!DH92,IF(Assms!$F$37=4,LXtables!DU92,IF(Assms!$F$37=5,LXtables!EH92,LXtables!EU92)))))</f>
        <v>0.04</v>
      </c>
      <c r="AO92" s="62">
        <f>IF(Assms!$F$37=1,LXtables!CI92,IF(Assms!$F$37=2,LXtables!CV92,IF(Assms!$F$37=3,LXtables!DI92,IF(Assms!$F$37=4,LXtables!DV92,IF(Assms!$F$37=5,LXtables!EI92,LXtables!EV92)))))</f>
        <v>0.04</v>
      </c>
      <c r="AP92" s="62">
        <f>IF(Assms!$F$37=1,LXtables!CJ92,IF(Assms!$F$37=2,LXtables!CW92,IF(Assms!$F$37=3,LXtables!DJ92,IF(Assms!$F$37=4,LXtables!DW92,IF(Assms!$F$37=5,LXtables!EJ92,LXtables!EW92)))))</f>
        <v>0.04</v>
      </c>
      <c r="AQ92" s="62">
        <f>IF(Assms!$F$37=1,LXtables!CK92,IF(Assms!$F$37=2,LXtables!CX92,IF(Assms!$F$37=3,LXtables!DK92,IF(Assms!$F$37=4,LXtables!DX92,IF(Assms!$F$37=5,LXtables!EK92,LXtables!EX92)))))</f>
        <v>0.04</v>
      </c>
      <c r="AR92" s="62">
        <f>IF(Assms!$F$37=1,LXtables!CL92,IF(Assms!$F$37=2,LXtables!CY92,IF(Assms!$F$37=3,LXtables!DL92,IF(Assms!$F$37=4,LXtables!DY92,IF(Assms!$F$37=5,LXtables!EL92,LXtables!EY92)))))</f>
        <v>0.04</v>
      </c>
      <c r="AS92" s="62">
        <f>IF(Assms!$F$37=1,LXtables!CM92,IF(Assms!$F$37=2,LXtables!CZ92,IF(Assms!$F$37=3,LXtables!DM92,IF(Assms!$F$37=4,LXtables!DZ92,IF(Assms!$F$37=5,LXtables!EM92,LXtables!EZ92)))))</f>
        <v>0.05</v>
      </c>
      <c r="AT92" s="62">
        <f>IF(Assms!$F$37=1,LXtables!CN92,IF(Assms!$F$37=2,LXtables!DA92,IF(Assms!$F$37=3,LXtables!DN92,IF(Assms!$F$37=4,LXtables!EA92,IF(Assms!$F$37=5,LXtables!EN92,LXtables!FA92)))))</f>
        <v>0.06</v>
      </c>
      <c r="AU92">
        <v>3</v>
      </c>
      <c r="AV92" s="62">
        <f>IF(Assms!$F$37=1,LXtables!FD92,IF(Assms!$F$37=2,LXtables!FQ92,IF(Assms!$F$37=3,LXtables!GD92,IF(Assms!$F$37=4,LXtables!GQ92,IF(Assms!$F$37=5,LXtables!HD92,LXtables!HQ92)))))</f>
        <v>0.08</v>
      </c>
      <c r="AW92" s="62">
        <f>IF(Assms!$F$37=1,LXtables!FE92,IF(Assms!$F$37=2,LXtables!FR92,IF(Assms!$F$37=3,LXtables!GE92,IF(Assms!$F$37=4,LXtables!GR92,IF(Assms!$F$37=5,LXtables!HE92,LXtables!HR92)))))</f>
        <v>7.0000000000000007E-2</v>
      </c>
      <c r="AX92" s="62">
        <f>IF(Assms!$F$37=1,LXtables!FF92,IF(Assms!$F$37=2,LXtables!FS92,IF(Assms!$F$37=3,LXtables!GF92,IF(Assms!$F$37=4,LXtables!GS92,IF(Assms!$F$37=5,LXtables!HF92,LXtables!HS92)))))</f>
        <v>0.06</v>
      </c>
      <c r="AY92" s="62">
        <f>IF(Assms!$F$37=1,LXtables!FG92,IF(Assms!$F$37=2,LXtables!FT92,IF(Assms!$F$37=3,LXtables!GG92,IF(Assms!$F$37=4,LXtables!GT92,IF(Assms!$F$37=5,LXtables!HG92,LXtables!HT92)))))</f>
        <v>0.05</v>
      </c>
      <c r="AZ92" s="62">
        <f>IF(Assms!$F$37=1,LXtables!FH92,IF(Assms!$F$37=2,LXtables!FU92,IF(Assms!$F$37=3,LXtables!GH92,IF(Assms!$F$37=4,LXtables!GU92,IF(Assms!$F$37=5,LXtables!HH92,LXtables!HU92)))))</f>
        <v>0.05</v>
      </c>
      <c r="BA92" s="62">
        <f>IF(Assms!$F$37=1,LXtables!FI92,IF(Assms!$F$37=2,LXtables!FV92,IF(Assms!$F$37=3,LXtables!GI92,IF(Assms!$F$37=4,LXtables!GV92,IF(Assms!$F$37=5,LXtables!HI92,LXtables!HV92)))))</f>
        <v>0.05</v>
      </c>
      <c r="BB92" s="62">
        <f>IF(Assms!$F$37=1,LXtables!FJ92,IF(Assms!$F$37=2,LXtables!FW92,IF(Assms!$F$37=3,LXtables!GJ92,IF(Assms!$F$37=4,LXtables!GW92,IF(Assms!$F$37=5,LXtables!HJ92,LXtables!HW92)))))</f>
        <v>0.05</v>
      </c>
      <c r="BC92" s="62">
        <f>IF(Assms!$F$37=1,LXtables!FK92,IF(Assms!$F$37=2,LXtables!FX92,IF(Assms!$F$37=3,LXtables!GK92,IF(Assms!$F$37=4,LXtables!GX92,IF(Assms!$F$37=5,LXtables!HK92,LXtables!HX92)))))</f>
        <v>0.05</v>
      </c>
      <c r="BD92" s="62">
        <f>IF(Assms!$F$37=1,LXtables!FL92,IF(Assms!$F$37=2,LXtables!FY92,IF(Assms!$F$37=3,LXtables!GL92,IF(Assms!$F$37=4,LXtables!GY92,IF(Assms!$F$37=5,LXtables!HL92,LXtables!HY92)))))</f>
        <v>0.05</v>
      </c>
      <c r="BE92" s="62">
        <f>IF(Assms!$F$37=1,LXtables!FM92,IF(Assms!$F$37=2,LXtables!FZ92,IF(Assms!$F$37=3,LXtables!GM92,IF(Assms!$F$37=4,LXtables!GZ92,IF(Assms!$F$37=5,LXtables!HM92,LXtables!HZ92)))))</f>
        <v>0.05</v>
      </c>
      <c r="BF92" s="62">
        <f>IF(Assms!$F$37=1,LXtables!FN92,IF(Assms!$F$37=2,LXtables!GA92,IF(Assms!$F$37=3,LXtables!GN92,IF(Assms!$F$37=4,LXtables!HA92,IF(Assms!$F$37=5,LXtables!HN92,LXtables!IA92)))))</f>
        <v>0.06</v>
      </c>
      <c r="BG92" s="62">
        <f>IF(Assms!$F$37=1,LXtables!FO92,IF(Assms!$F$37=2,LXtables!GB92,IF(Assms!$F$37=3,LXtables!GO92,IF(Assms!$F$37=4,LXtables!HB92,IF(Assms!$F$37=5,LXtables!HO92,LXtables!IB92)))))</f>
        <v>7.0000000000000007E-2</v>
      </c>
      <c r="BH92">
        <v>3</v>
      </c>
      <c r="BI92" s="62">
        <f>IF(Assms!$F$37=1,LXtables!IE92,IF(Assms!$F$37=2,LXtables!IR92,IF(Assms!$F$37=3,LXtables!JE92,IF(Assms!$F$37=4,LXtables!JR92,IF(Assms!$F$37=5,LXtables!KE92,LXtables!KR92)))))</f>
        <v>0.11</v>
      </c>
      <c r="BJ92" s="62">
        <f>IF(Assms!$F$37=1,LXtables!IF92,IF(Assms!$F$37=2,LXtables!IS92,IF(Assms!$F$37=3,LXtables!JF92,IF(Assms!$F$37=4,LXtables!JS92,IF(Assms!$F$37=5,LXtables!KF92,LXtables!KS92)))))</f>
        <v>0.1</v>
      </c>
      <c r="BK92" s="62">
        <f>IF(Assms!$F$37=1,LXtables!IG92,IF(Assms!$F$37=2,LXtables!IT92,IF(Assms!$F$37=3,LXtables!JG92,IF(Assms!$F$37=4,LXtables!JT92,IF(Assms!$F$37=5,LXtables!KG92,LXtables!KT92)))))</f>
        <v>0.08</v>
      </c>
      <c r="BL92" s="62">
        <f>IF(Assms!$F$37=1,LXtables!IH92,IF(Assms!$F$37=2,LXtables!IU92,IF(Assms!$F$37=3,LXtables!JH92,IF(Assms!$F$37=4,LXtables!JU92,IF(Assms!$F$37=5,LXtables!KH92,LXtables!KU92)))))</f>
        <v>7.0000000000000007E-2</v>
      </c>
      <c r="BM92" s="62">
        <f>IF(Assms!$F$37=1,LXtables!II92,IF(Assms!$F$37=2,LXtables!IV92,IF(Assms!$F$37=3,LXtables!JI92,IF(Assms!$F$37=4,LXtables!JV92,IF(Assms!$F$37=5,LXtables!KI92,LXtables!KV92)))))</f>
        <v>7.0000000000000007E-2</v>
      </c>
      <c r="BN92" s="62">
        <f>IF(Assms!$F$37=1,LXtables!IJ92,IF(Assms!$F$37=2,LXtables!IW92,IF(Assms!$F$37=3,LXtables!JJ92,IF(Assms!$F$37=4,LXtables!JW92,IF(Assms!$F$37=5,LXtables!KJ92,LXtables!KW92)))))</f>
        <v>7.0000000000000007E-2</v>
      </c>
      <c r="BO92" s="62">
        <f>IF(Assms!$F$37=1,LXtables!IK92,IF(Assms!$F$37=2,LXtables!IX92,IF(Assms!$F$37=3,LXtables!JK92,IF(Assms!$F$37=4,LXtables!JX92,IF(Assms!$F$37=5,LXtables!KK92,LXtables!KX92)))))</f>
        <v>7.0000000000000007E-2</v>
      </c>
      <c r="BP92" s="62">
        <f>IF(Assms!$F$37=1,LXtables!IL92,IF(Assms!$F$37=2,LXtables!IY92,IF(Assms!$F$37=3,LXtables!JL92,IF(Assms!$F$37=4,LXtables!JY92,IF(Assms!$F$37=5,LXtables!KL92,LXtables!KY92)))))</f>
        <v>7.0000000000000007E-2</v>
      </c>
      <c r="BQ92" s="62">
        <f>IF(Assms!$F$37=1,LXtables!IM92,IF(Assms!$F$37=2,LXtables!IZ92,IF(Assms!$F$37=3,LXtables!JM92,IF(Assms!$F$37=4,LXtables!JZ92,IF(Assms!$F$37=5,LXtables!KM92,LXtables!KZ92)))))</f>
        <v>7.0000000000000007E-2</v>
      </c>
      <c r="BR92" s="62">
        <f>IF(Assms!$F$37=1,LXtables!IN92,IF(Assms!$F$37=2,LXtables!JA92,IF(Assms!$F$37=3,LXtables!JN92,IF(Assms!$F$37=4,LXtables!KA92,IF(Assms!$F$37=5,LXtables!KN92,LXtables!LA92)))))</f>
        <v>0.08</v>
      </c>
      <c r="BS92" s="62">
        <f>IF(Assms!$F$37=1,LXtables!IO92,IF(Assms!$F$37=2,LXtables!JB92,IF(Assms!$F$37=3,LXtables!JO92,IF(Assms!$F$37=4,LXtables!KB92,IF(Assms!$F$37=5,LXtables!KO92,LXtables!LB92)))))</f>
        <v>0.08</v>
      </c>
      <c r="BT92" s="62">
        <f>IF(Assms!$F$37=1,LXtables!IP92,IF(Assms!$F$37=2,LXtables!JC92,IF(Assms!$F$37=3,LXtables!JP92,IF(Assms!$F$37=4,LXtables!KC92,IF(Assms!$F$37=5,LXtables!KP92,LXtables!LC92)))))</f>
        <v>0.1</v>
      </c>
    </row>
    <row r="93" spans="8:72">
      <c r="H93" s="201">
        <v>4</v>
      </c>
      <c r="I93" s="62">
        <f>IF(Assms!$C$36=1,V93,IF(Assms!$C$36=2,AI93,IF(Assms!$C$36=3,AV93,BI93)))</f>
        <v>0.05</v>
      </c>
      <c r="J93" s="62">
        <f>IF(Assms!$C$36=1,W93,IF(Assms!$C$36=2,AJ93,IF(Assms!$C$36=3,AW93,BJ93)))</f>
        <v>0.04</v>
      </c>
      <c r="K93" s="62">
        <f>IF(Assms!$C$36=1,X93,IF(Assms!$C$36=2,AK93,IF(Assms!$C$36=3,AX93,BK93)))</f>
        <v>0.04</v>
      </c>
      <c r="L93" s="62">
        <f>IF(Assms!$C$36=1,Y93,IF(Assms!$C$36=2,AL93,IF(Assms!$C$36=3,AY93,BL93)))</f>
        <v>0.03</v>
      </c>
      <c r="M93" s="62">
        <f>IF(Assms!$C$36=1,Z93,IF(Assms!$C$36=2,AM93,IF(Assms!$C$36=3,AZ93,BM93)))</f>
        <v>0.03</v>
      </c>
      <c r="N93" s="62">
        <f>IF(Assms!$C$36=1,AA93,IF(Assms!$C$36=2,AN93,IF(Assms!$C$36=3,BA93,BN93)))</f>
        <v>0.03</v>
      </c>
      <c r="O93" s="62">
        <f>IF(Assms!$C$36=1,AB93,IF(Assms!$C$36=2,AO93,IF(Assms!$C$36=3,BB93,BO93)))</f>
        <v>0.03</v>
      </c>
      <c r="P93" s="62">
        <f>IF(Assms!$C$36=1,AC93,IF(Assms!$C$36=2,AP93,IF(Assms!$C$36=3,BC93,BP93)))</f>
        <v>0.03</v>
      </c>
      <c r="Q93" s="62">
        <f>IF(Assms!$C$36=1,AD93,IF(Assms!$C$36=2,AQ93,IF(Assms!$C$36=3,BD93,BQ93)))</f>
        <v>0.03</v>
      </c>
      <c r="R93" s="62">
        <f>IF(Assms!$C$36=1,AE93,IF(Assms!$C$36=2,AR93,IF(Assms!$C$36=3,BE93,BR93)))</f>
        <v>0.03</v>
      </c>
      <c r="S93" s="62">
        <f>IF(Assms!$C$36=1,AF93,IF(Assms!$C$36=2,AS93,IF(Assms!$C$36=3,BF93,BS93)))</f>
        <v>0.04</v>
      </c>
      <c r="T93" s="62">
        <f>IF(Assms!$C$36=1,AG93,IF(Assms!$C$36=2,AT93,IF(Assms!$C$36=3,BG93,BT93)))</f>
        <v>0.04</v>
      </c>
      <c r="U93" s="201">
        <v>4</v>
      </c>
      <c r="V93" s="62">
        <f>IF(Assms!$F$37=1,LXtables!B93,IF(Assms!$F$37=2,LXtables!O93,IF(Assms!$F$37=3,LXtables!AB93,IF(Assms!$F$37=4,LXtables!AO93,IF(Assms!$F$37=5,LXtables!BB93,LXtables!BO93)))))</f>
        <v>0.05</v>
      </c>
      <c r="W93" s="62">
        <f>IF(Assms!$F$37=1,LXtables!C93,IF(Assms!$F$37=2,LXtables!P93,IF(Assms!$F$37=3,LXtables!AC93,IF(Assms!$F$37=4,LXtables!AP93,IF(Assms!$F$37=5,LXtables!BC93,LXtables!BP93)))))</f>
        <v>0.04</v>
      </c>
      <c r="X93" s="62">
        <f>IF(Assms!$F$37=1,LXtables!D93,IF(Assms!$F$37=2,LXtables!Q93,IF(Assms!$F$37=3,LXtables!AD93,IF(Assms!$F$37=4,LXtables!AQ93,IF(Assms!$F$37=5,LXtables!BD93,LXtables!BQ93)))))</f>
        <v>0.04</v>
      </c>
      <c r="Y93" s="62">
        <f>IF(Assms!$F$37=1,LXtables!E93,IF(Assms!$F$37=2,LXtables!R93,IF(Assms!$F$37=3,LXtables!AE93,IF(Assms!$F$37=4,LXtables!AR93,IF(Assms!$F$37=5,LXtables!BE93,LXtables!BR93)))))</f>
        <v>0.03</v>
      </c>
      <c r="Z93" s="62">
        <f>IF(Assms!$F$37=1,LXtables!F93,IF(Assms!$F$37=2,LXtables!S93,IF(Assms!$F$37=3,LXtables!AF93,IF(Assms!$F$37=4,LXtables!AS93,IF(Assms!$F$37=5,LXtables!BF93,LXtables!BS93)))))</f>
        <v>0.03</v>
      </c>
      <c r="AA93" s="62">
        <f>IF(Assms!$F$37=1,LXtables!G93,IF(Assms!$F$37=2,LXtables!T93,IF(Assms!$F$37=3,LXtables!AG93,IF(Assms!$F$37=4,LXtables!AT93,IF(Assms!$F$37=5,LXtables!BG93,LXtables!BT93)))))</f>
        <v>0.03</v>
      </c>
      <c r="AB93" s="62">
        <f>IF(Assms!$F$37=1,LXtables!H93,IF(Assms!$F$37=2,LXtables!U93,IF(Assms!$F$37=3,LXtables!AH93,IF(Assms!$F$37=4,LXtables!AU93,IF(Assms!$F$37=5,LXtables!BH93,LXtables!BU93)))))</f>
        <v>0.03</v>
      </c>
      <c r="AC93" s="62">
        <f>IF(Assms!$F$37=1,LXtables!I93,IF(Assms!$F$37=2,LXtables!V93,IF(Assms!$F$37=3,LXtables!AI93,IF(Assms!$F$37=4,LXtables!AV93,IF(Assms!$F$37=5,LXtables!BI93,LXtables!BV93)))))</f>
        <v>0.03</v>
      </c>
      <c r="AD93" s="62">
        <f>IF(Assms!$F$37=1,LXtables!J93,IF(Assms!$F$37=2,LXtables!W93,IF(Assms!$F$37=3,LXtables!AJ93,IF(Assms!$F$37=4,LXtables!AW93,IF(Assms!$F$37=5,LXtables!BJ93,LXtables!BW93)))))</f>
        <v>0.03</v>
      </c>
      <c r="AE93" s="62">
        <f>IF(Assms!$F$37=1,LXtables!K93,IF(Assms!$F$37=2,LXtables!X93,IF(Assms!$F$37=3,LXtables!AK93,IF(Assms!$F$37=4,LXtables!AX93,IF(Assms!$F$37=5,LXtables!BK93,LXtables!BX93)))))</f>
        <v>0.03</v>
      </c>
      <c r="AF93" s="62">
        <f>IF(Assms!$F$37=1,LXtables!L93,IF(Assms!$F$37=2,LXtables!Y93,IF(Assms!$F$37=3,LXtables!AL93,IF(Assms!$F$37=4,LXtables!AY93,IF(Assms!$F$37=5,LXtables!BL93,LXtables!BY93)))))</f>
        <v>0.04</v>
      </c>
      <c r="AG93" s="62">
        <f>IF(Assms!$F$37=1,LXtables!M93,IF(Assms!$F$37=2,LXtables!Z93,IF(Assms!$F$37=3,LXtables!AM93,IF(Assms!$F$37=4,LXtables!AZ93,IF(Assms!$F$37=5,LXtables!BM93,LXtables!BZ93)))))</f>
        <v>0.04</v>
      </c>
      <c r="AH93">
        <v>4</v>
      </c>
      <c r="AI93" s="62">
        <f>IF(Assms!$F$37=1,LXtables!CC93,IF(Assms!$F$37=2,LXtables!CP93,IF(Assms!$F$37=3,LXtables!DC93,IF(Assms!$F$37=4,LXtables!DP93,IF(Assms!$F$37=5,LXtables!EC93,LXtables!EP93)))))</f>
        <v>0.06</v>
      </c>
      <c r="AJ93" s="62">
        <f>IF(Assms!$F$37=1,LXtables!CD93,IF(Assms!$F$37=2,LXtables!CQ93,IF(Assms!$F$37=3,LXtables!DD93,IF(Assms!$F$37=4,LXtables!DQ93,IF(Assms!$F$37=5,LXtables!ED93,LXtables!EQ93)))))</f>
        <v>0.05</v>
      </c>
      <c r="AK93" s="62">
        <f>IF(Assms!$F$37=1,LXtables!CE93,IF(Assms!$F$37=2,LXtables!CR93,IF(Assms!$F$37=3,LXtables!DE93,IF(Assms!$F$37=4,LXtables!DR93,IF(Assms!$F$37=5,LXtables!EE93,LXtables!ER93)))))</f>
        <v>0.04</v>
      </c>
      <c r="AL93" s="62">
        <f>IF(Assms!$F$37=1,LXtables!CF93,IF(Assms!$F$37=2,LXtables!CS93,IF(Assms!$F$37=3,LXtables!DF93,IF(Assms!$F$37=4,LXtables!DS93,IF(Assms!$F$37=5,LXtables!EF93,LXtables!ES93)))))</f>
        <v>0.04</v>
      </c>
      <c r="AM93" s="62">
        <f>IF(Assms!$F$37=1,LXtables!CG93,IF(Assms!$F$37=2,LXtables!CT93,IF(Assms!$F$37=3,LXtables!DG93,IF(Assms!$F$37=4,LXtables!DT93,IF(Assms!$F$37=5,LXtables!EG93,LXtables!ET93)))))</f>
        <v>0.04</v>
      </c>
      <c r="AN93" s="62">
        <f>IF(Assms!$F$37=1,LXtables!CH93,IF(Assms!$F$37=2,LXtables!CU93,IF(Assms!$F$37=3,LXtables!DH93,IF(Assms!$F$37=4,LXtables!DU93,IF(Assms!$F$37=5,LXtables!EH93,LXtables!EU93)))))</f>
        <v>0.04</v>
      </c>
      <c r="AO93" s="62">
        <f>IF(Assms!$F$37=1,LXtables!CI93,IF(Assms!$F$37=2,LXtables!CV93,IF(Assms!$F$37=3,LXtables!DI93,IF(Assms!$F$37=4,LXtables!DV93,IF(Assms!$F$37=5,LXtables!EI93,LXtables!EV93)))))</f>
        <v>0.04</v>
      </c>
      <c r="AP93" s="62">
        <f>IF(Assms!$F$37=1,LXtables!CJ93,IF(Assms!$F$37=2,LXtables!CW93,IF(Assms!$F$37=3,LXtables!DJ93,IF(Assms!$F$37=4,LXtables!DW93,IF(Assms!$F$37=5,LXtables!EJ93,LXtables!EW93)))))</f>
        <v>0.04</v>
      </c>
      <c r="AQ93" s="62">
        <f>IF(Assms!$F$37=1,LXtables!CK93,IF(Assms!$F$37=2,LXtables!CX93,IF(Assms!$F$37=3,LXtables!DK93,IF(Assms!$F$37=4,LXtables!DX93,IF(Assms!$F$37=5,LXtables!EK93,LXtables!EX93)))))</f>
        <v>0.04</v>
      </c>
      <c r="AR93" s="62">
        <f>IF(Assms!$F$37=1,LXtables!CL93,IF(Assms!$F$37=2,LXtables!CY93,IF(Assms!$F$37=3,LXtables!DL93,IF(Assms!$F$37=4,LXtables!DY93,IF(Assms!$F$37=5,LXtables!EL93,LXtables!EY93)))))</f>
        <v>0.04</v>
      </c>
      <c r="AS93" s="62">
        <f>IF(Assms!$F$37=1,LXtables!CM93,IF(Assms!$F$37=2,LXtables!CZ93,IF(Assms!$F$37=3,LXtables!DM93,IF(Assms!$F$37=4,LXtables!DZ93,IF(Assms!$F$37=5,LXtables!EM93,LXtables!EZ93)))))</f>
        <v>0.04</v>
      </c>
      <c r="AT93" s="62">
        <f>IF(Assms!$F$37=1,LXtables!CN93,IF(Assms!$F$37=2,LXtables!DA93,IF(Assms!$F$37=3,LXtables!DN93,IF(Assms!$F$37=4,LXtables!EA93,IF(Assms!$F$37=5,LXtables!EN93,LXtables!FA93)))))</f>
        <v>0.05</v>
      </c>
      <c r="AU93">
        <v>4</v>
      </c>
      <c r="AV93" s="62">
        <f>IF(Assms!$F$37=1,LXtables!FD93,IF(Assms!$F$37=2,LXtables!FQ93,IF(Assms!$F$37=3,LXtables!GD93,IF(Assms!$F$37=4,LXtables!GQ93,IF(Assms!$F$37=5,LXtables!HD93,LXtables!HQ93)))))</f>
        <v>7.0000000000000007E-2</v>
      </c>
      <c r="AW93" s="62">
        <f>IF(Assms!$F$37=1,LXtables!FE93,IF(Assms!$F$37=2,LXtables!FR93,IF(Assms!$F$37=3,LXtables!GE93,IF(Assms!$F$37=4,LXtables!GR93,IF(Assms!$F$37=5,LXtables!HE93,LXtables!HR93)))))</f>
        <v>0.06</v>
      </c>
      <c r="AX93" s="62">
        <f>IF(Assms!$F$37=1,LXtables!FF93,IF(Assms!$F$37=2,LXtables!FS93,IF(Assms!$F$37=3,LXtables!GF93,IF(Assms!$F$37=4,LXtables!GS93,IF(Assms!$F$37=5,LXtables!HF93,LXtables!HS93)))))</f>
        <v>0.05</v>
      </c>
      <c r="AY93" s="62">
        <f>IF(Assms!$F$37=1,LXtables!FG93,IF(Assms!$F$37=2,LXtables!FT93,IF(Assms!$F$37=3,LXtables!GG93,IF(Assms!$F$37=4,LXtables!GT93,IF(Assms!$F$37=5,LXtables!HG93,LXtables!HT93)))))</f>
        <v>0.04</v>
      </c>
      <c r="AZ93" s="62">
        <f>IF(Assms!$F$37=1,LXtables!FH93,IF(Assms!$F$37=2,LXtables!FU93,IF(Assms!$F$37=3,LXtables!GH93,IF(Assms!$F$37=4,LXtables!GU93,IF(Assms!$F$37=5,LXtables!HH93,LXtables!HU93)))))</f>
        <v>0.04</v>
      </c>
      <c r="BA93" s="62">
        <f>IF(Assms!$F$37=1,LXtables!FI93,IF(Assms!$F$37=2,LXtables!FV93,IF(Assms!$F$37=3,LXtables!GI93,IF(Assms!$F$37=4,LXtables!GV93,IF(Assms!$F$37=5,LXtables!HI93,LXtables!HV93)))))</f>
        <v>0.04</v>
      </c>
      <c r="BB93" s="62">
        <f>IF(Assms!$F$37=1,LXtables!FJ93,IF(Assms!$F$37=2,LXtables!FW93,IF(Assms!$F$37=3,LXtables!GJ93,IF(Assms!$F$37=4,LXtables!GW93,IF(Assms!$F$37=5,LXtables!HJ93,LXtables!HW93)))))</f>
        <v>0.05</v>
      </c>
      <c r="BC93" s="62">
        <f>IF(Assms!$F$37=1,LXtables!FK93,IF(Assms!$F$37=2,LXtables!FX93,IF(Assms!$F$37=3,LXtables!GK93,IF(Assms!$F$37=4,LXtables!GX93,IF(Assms!$F$37=5,LXtables!HK93,LXtables!HX93)))))</f>
        <v>0.05</v>
      </c>
      <c r="BD93" s="62">
        <f>IF(Assms!$F$37=1,LXtables!FL93,IF(Assms!$F$37=2,LXtables!FY93,IF(Assms!$F$37=3,LXtables!GL93,IF(Assms!$F$37=4,LXtables!GY93,IF(Assms!$F$37=5,LXtables!HL93,LXtables!HY93)))))</f>
        <v>0.05</v>
      </c>
      <c r="BE93" s="62">
        <f>IF(Assms!$F$37=1,LXtables!FM93,IF(Assms!$F$37=2,LXtables!FZ93,IF(Assms!$F$37=3,LXtables!GM93,IF(Assms!$F$37=4,LXtables!GZ93,IF(Assms!$F$37=5,LXtables!HM93,LXtables!HZ93)))))</f>
        <v>0.05</v>
      </c>
      <c r="BF93" s="62">
        <f>IF(Assms!$F$37=1,LXtables!FN93,IF(Assms!$F$37=2,LXtables!GA93,IF(Assms!$F$37=3,LXtables!GN93,IF(Assms!$F$37=4,LXtables!HA93,IF(Assms!$F$37=5,LXtables!HN93,LXtables!IA93)))))</f>
        <v>0.05</v>
      </c>
      <c r="BG93" s="62">
        <f>IF(Assms!$F$37=1,LXtables!FO93,IF(Assms!$F$37=2,LXtables!GB93,IF(Assms!$F$37=3,LXtables!GO93,IF(Assms!$F$37=4,LXtables!HB93,IF(Assms!$F$37=5,LXtables!HO93,LXtables!IB93)))))</f>
        <v>0.06</v>
      </c>
      <c r="BH93">
        <v>4</v>
      </c>
      <c r="BI93" s="62">
        <f>IF(Assms!$F$37=1,LXtables!IE93,IF(Assms!$F$37=2,LXtables!IR93,IF(Assms!$F$37=3,LXtables!JE93,IF(Assms!$F$37=4,LXtables!JR93,IF(Assms!$F$37=5,LXtables!KE93,LXtables!KR93)))))</f>
        <v>0.09</v>
      </c>
      <c r="BJ93" s="62">
        <f>IF(Assms!$F$37=1,LXtables!IF93,IF(Assms!$F$37=2,LXtables!IS93,IF(Assms!$F$37=3,LXtables!JF93,IF(Assms!$F$37=4,LXtables!JS93,IF(Assms!$F$37=5,LXtables!KF93,LXtables!KS93)))))</f>
        <v>0.09</v>
      </c>
      <c r="BK93" s="62">
        <f>IF(Assms!$F$37=1,LXtables!IG93,IF(Assms!$F$37=2,LXtables!IT93,IF(Assms!$F$37=3,LXtables!JG93,IF(Assms!$F$37=4,LXtables!JT93,IF(Assms!$F$37=5,LXtables!KG93,LXtables!KT93)))))</f>
        <v>7.0000000000000007E-2</v>
      </c>
      <c r="BL93" s="62">
        <f>IF(Assms!$F$37=1,LXtables!IH93,IF(Assms!$F$37=2,LXtables!IU93,IF(Assms!$F$37=3,LXtables!JH93,IF(Assms!$F$37=4,LXtables!JU93,IF(Assms!$F$37=5,LXtables!KH93,LXtables!KU93)))))</f>
        <v>0.06</v>
      </c>
      <c r="BM93" s="62">
        <f>IF(Assms!$F$37=1,LXtables!II93,IF(Assms!$F$37=2,LXtables!IV93,IF(Assms!$F$37=3,LXtables!JI93,IF(Assms!$F$37=4,LXtables!JV93,IF(Assms!$F$37=5,LXtables!KI93,LXtables!KV93)))))</f>
        <v>0.06</v>
      </c>
      <c r="BN93" s="62">
        <f>IF(Assms!$F$37=1,LXtables!IJ93,IF(Assms!$F$37=2,LXtables!IW93,IF(Assms!$F$37=3,LXtables!JJ93,IF(Assms!$F$37=4,LXtables!JW93,IF(Assms!$F$37=5,LXtables!KJ93,LXtables!KW93)))))</f>
        <v>0.06</v>
      </c>
      <c r="BO93" s="62">
        <f>IF(Assms!$F$37=1,LXtables!IK93,IF(Assms!$F$37=2,LXtables!IX93,IF(Assms!$F$37=3,LXtables!JK93,IF(Assms!$F$37=4,LXtables!JX93,IF(Assms!$F$37=5,LXtables!KK93,LXtables!KX93)))))</f>
        <v>0.06</v>
      </c>
      <c r="BP93" s="62">
        <f>IF(Assms!$F$37=1,LXtables!IL93,IF(Assms!$F$37=2,LXtables!IY93,IF(Assms!$F$37=3,LXtables!JL93,IF(Assms!$F$37=4,LXtables!JY93,IF(Assms!$F$37=5,LXtables!KL93,LXtables!KY93)))))</f>
        <v>0.06</v>
      </c>
      <c r="BQ93" s="62">
        <f>IF(Assms!$F$37=1,LXtables!IM93,IF(Assms!$F$37=2,LXtables!IZ93,IF(Assms!$F$37=3,LXtables!JM93,IF(Assms!$F$37=4,LXtables!JZ93,IF(Assms!$F$37=5,LXtables!KM93,LXtables!KZ93)))))</f>
        <v>0.06</v>
      </c>
      <c r="BR93" s="62">
        <f>IF(Assms!$F$37=1,LXtables!IN93,IF(Assms!$F$37=2,LXtables!JA93,IF(Assms!$F$37=3,LXtables!JN93,IF(Assms!$F$37=4,LXtables!KA93,IF(Assms!$F$37=5,LXtables!KN93,LXtables!LA93)))))</f>
        <v>7.0000000000000007E-2</v>
      </c>
      <c r="BS93" s="62">
        <f>IF(Assms!$F$37=1,LXtables!IO93,IF(Assms!$F$37=2,LXtables!JB93,IF(Assms!$F$37=3,LXtables!JO93,IF(Assms!$F$37=4,LXtables!KB93,IF(Assms!$F$37=5,LXtables!KO93,LXtables!LB93)))))</f>
        <v>7.0000000000000007E-2</v>
      </c>
      <c r="BT93" s="62">
        <f>IF(Assms!$F$37=1,LXtables!IP93,IF(Assms!$F$37=2,LXtables!JC93,IF(Assms!$F$37=3,LXtables!JP93,IF(Assms!$F$37=4,LXtables!KC93,IF(Assms!$F$37=5,LXtables!KP93,LXtables!LC93)))))</f>
        <v>0.08</v>
      </c>
    </row>
    <row r="94" spans="8:72">
      <c r="H94" s="201">
        <v>5</v>
      </c>
      <c r="I94" s="62">
        <f>IF(Assms!$C$36=1,V94,IF(Assms!$C$36=2,AI94,IF(Assms!$C$36=3,AV94,BI94)))</f>
        <v>0.04</v>
      </c>
      <c r="J94" s="62">
        <f>IF(Assms!$C$36=1,W94,IF(Assms!$C$36=2,AJ94,IF(Assms!$C$36=3,AW94,BJ94)))</f>
        <v>0.04</v>
      </c>
      <c r="K94" s="62">
        <f>IF(Assms!$C$36=1,X94,IF(Assms!$C$36=2,AK94,IF(Assms!$C$36=3,AX94,BK94)))</f>
        <v>0.03</v>
      </c>
      <c r="L94" s="62">
        <f>IF(Assms!$C$36=1,Y94,IF(Assms!$C$36=2,AL94,IF(Assms!$C$36=3,AY94,BL94)))</f>
        <v>0.03</v>
      </c>
      <c r="M94" s="62">
        <f>IF(Assms!$C$36=1,Z94,IF(Assms!$C$36=2,AM94,IF(Assms!$C$36=3,AZ94,BM94)))</f>
        <v>0.03</v>
      </c>
      <c r="N94" s="62">
        <f>IF(Assms!$C$36=1,AA94,IF(Assms!$C$36=2,AN94,IF(Assms!$C$36=3,BA94,BN94)))</f>
        <v>0.03</v>
      </c>
      <c r="O94" s="62">
        <f>IF(Assms!$C$36=1,AB94,IF(Assms!$C$36=2,AO94,IF(Assms!$C$36=3,BB94,BO94)))</f>
        <v>0.03</v>
      </c>
      <c r="P94" s="62">
        <f>IF(Assms!$C$36=1,AC94,IF(Assms!$C$36=2,AP94,IF(Assms!$C$36=3,BC94,BP94)))</f>
        <v>0.03</v>
      </c>
      <c r="Q94" s="62">
        <f>IF(Assms!$C$36=1,AD94,IF(Assms!$C$36=2,AQ94,IF(Assms!$C$36=3,BD94,BQ94)))</f>
        <v>0.04</v>
      </c>
      <c r="R94" s="62">
        <f>IF(Assms!$C$36=1,AE94,IF(Assms!$C$36=2,AR94,IF(Assms!$C$36=3,BE94,BR94)))</f>
        <v>0.05</v>
      </c>
      <c r="S94" s="62">
        <f>IF(Assms!$C$36=1,AF94,IF(Assms!$C$36=2,AS94,IF(Assms!$C$36=3,BF94,BS94)))</f>
        <v>0.05</v>
      </c>
      <c r="T94" s="62">
        <f>IF(Assms!$C$36=1,AG94,IF(Assms!$C$36=2,AT94,IF(Assms!$C$36=3,BG94,BT94)))</f>
        <v>0.06</v>
      </c>
      <c r="U94" s="201">
        <v>5</v>
      </c>
      <c r="V94" s="62">
        <f>IF(Assms!$F$37=1,LXtables!B94,IF(Assms!$F$37=2,LXtables!O94,IF(Assms!$F$37=3,LXtables!AB94,IF(Assms!$F$37=4,LXtables!AO94,IF(Assms!$F$37=5,LXtables!BB94,LXtables!BO94)))))</f>
        <v>0.04</v>
      </c>
      <c r="W94" s="62">
        <f>IF(Assms!$F$37=1,LXtables!C94,IF(Assms!$F$37=2,LXtables!P94,IF(Assms!$F$37=3,LXtables!AC94,IF(Assms!$F$37=4,LXtables!AP94,IF(Assms!$F$37=5,LXtables!BC94,LXtables!BP94)))))</f>
        <v>0.04</v>
      </c>
      <c r="X94" s="62">
        <f>IF(Assms!$F$37=1,LXtables!D94,IF(Assms!$F$37=2,LXtables!Q94,IF(Assms!$F$37=3,LXtables!AD94,IF(Assms!$F$37=4,LXtables!AQ94,IF(Assms!$F$37=5,LXtables!BD94,LXtables!BQ94)))))</f>
        <v>0.03</v>
      </c>
      <c r="Y94" s="62">
        <f>IF(Assms!$F$37=1,LXtables!E94,IF(Assms!$F$37=2,LXtables!R94,IF(Assms!$F$37=3,LXtables!AE94,IF(Assms!$F$37=4,LXtables!AR94,IF(Assms!$F$37=5,LXtables!BE94,LXtables!BR94)))))</f>
        <v>0.03</v>
      </c>
      <c r="Z94" s="62">
        <f>IF(Assms!$F$37=1,LXtables!F94,IF(Assms!$F$37=2,LXtables!S94,IF(Assms!$F$37=3,LXtables!AF94,IF(Assms!$F$37=4,LXtables!AS94,IF(Assms!$F$37=5,LXtables!BF94,LXtables!BS94)))))</f>
        <v>0.03</v>
      </c>
      <c r="AA94" s="62">
        <f>IF(Assms!$F$37=1,LXtables!G94,IF(Assms!$F$37=2,LXtables!T94,IF(Assms!$F$37=3,LXtables!AG94,IF(Assms!$F$37=4,LXtables!AT94,IF(Assms!$F$37=5,LXtables!BG94,LXtables!BT94)))))</f>
        <v>0.03</v>
      </c>
      <c r="AB94" s="62">
        <f>IF(Assms!$F$37=1,LXtables!H94,IF(Assms!$F$37=2,LXtables!U94,IF(Assms!$F$37=3,LXtables!AH94,IF(Assms!$F$37=4,LXtables!AU94,IF(Assms!$F$37=5,LXtables!BH94,LXtables!BU94)))))</f>
        <v>0.03</v>
      </c>
      <c r="AC94" s="62">
        <f>IF(Assms!$F$37=1,LXtables!I94,IF(Assms!$F$37=2,LXtables!V94,IF(Assms!$F$37=3,LXtables!AI94,IF(Assms!$F$37=4,LXtables!AV94,IF(Assms!$F$37=5,LXtables!BI94,LXtables!BV94)))))</f>
        <v>0.03</v>
      </c>
      <c r="AD94" s="62">
        <f>IF(Assms!$F$37=1,LXtables!J94,IF(Assms!$F$37=2,LXtables!W94,IF(Assms!$F$37=3,LXtables!AJ94,IF(Assms!$F$37=4,LXtables!AW94,IF(Assms!$F$37=5,LXtables!BJ94,LXtables!BW94)))))</f>
        <v>0.04</v>
      </c>
      <c r="AE94" s="62">
        <f>IF(Assms!$F$37=1,LXtables!K94,IF(Assms!$F$37=2,LXtables!X94,IF(Assms!$F$37=3,LXtables!AK94,IF(Assms!$F$37=4,LXtables!AX94,IF(Assms!$F$37=5,LXtables!BK94,LXtables!BX94)))))</f>
        <v>0.05</v>
      </c>
      <c r="AF94" s="62">
        <f>IF(Assms!$F$37=1,LXtables!L94,IF(Assms!$F$37=2,LXtables!Y94,IF(Assms!$F$37=3,LXtables!AL94,IF(Assms!$F$37=4,LXtables!AY94,IF(Assms!$F$37=5,LXtables!BL94,LXtables!BY94)))))</f>
        <v>0.05</v>
      </c>
      <c r="AG94" s="62">
        <f>IF(Assms!$F$37=1,LXtables!M94,IF(Assms!$F$37=2,LXtables!Z94,IF(Assms!$F$37=3,LXtables!AM94,IF(Assms!$F$37=4,LXtables!AZ94,IF(Assms!$F$37=5,LXtables!BM94,LXtables!BZ94)))))</f>
        <v>0.06</v>
      </c>
      <c r="AH94">
        <v>5</v>
      </c>
      <c r="AI94" s="62">
        <f>IF(Assms!$F$37=1,LXtables!CC94,IF(Assms!$F$37=2,LXtables!CP94,IF(Assms!$F$37=3,LXtables!DC94,IF(Assms!$F$37=4,LXtables!DP94,IF(Assms!$F$37=5,LXtables!EC94,LXtables!EP94)))))</f>
        <v>0.05</v>
      </c>
      <c r="AJ94" s="62">
        <f>IF(Assms!$F$37=1,LXtables!CD94,IF(Assms!$F$37=2,LXtables!CQ94,IF(Assms!$F$37=3,LXtables!DD94,IF(Assms!$F$37=4,LXtables!DQ94,IF(Assms!$F$37=5,LXtables!ED94,LXtables!EQ94)))))</f>
        <v>0.05</v>
      </c>
      <c r="AK94" s="62">
        <f>IF(Assms!$F$37=1,LXtables!CE94,IF(Assms!$F$37=2,LXtables!CR94,IF(Assms!$F$37=3,LXtables!DE94,IF(Assms!$F$37=4,LXtables!DR94,IF(Assms!$F$37=5,LXtables!EE94,LXtables!ER94)))))</f>
        <v>0.04</v>
      </c>
      <c r="AL94" s="62">
        <f>IF(Assms!$F$37=1,LXtables!CF94,IF(Assms!$F$37=2,LXtables!CS94,IF(Assms!$F$37=3,LXtables!DF94,IF(Assms!$F$37=4,LXtables!DS94,IF(Assms!$F$37=5,LXtables!EF94,LXtables!ES94)))))</f>
        <v>0.03</v>
      </c>
      <c r="AM94" s="62">
        <f>IF(Assms!$F$37=1,LXtables!CG94,IF(Assms!$F$37=2,LXtables!CT94,IF(Assms!$F$37=3,LXtables!DG94,IF(Assms!$F$37=4,LXtables!DT94,IF(Assms!$F$37=5,LXtables!EG94,LXtables!ET94)))))</f>
        <v>0.03</v>
      </c>
      <c r="AN94" s="62">
        <f>IF(Assms!$F$37=1,LXtables!CH94,IF(Assms!$F$37=2,LXtables!CU94,IF(Assms!$F$37=3,LXtables!DH94,IF(Assms!$F$37=4,LXtables!DU94,IF(Assms!$F$37=5,LXtables!EH94,LXtables!EU94)))))</f>
        <v>0.03</v>
      </c>
      <c r="AO94" s="62">
        <f>IF(Assms!$F$37=1,LXtables!CI94,IF(Assms!$F$37=2,LXtables!CV94,IF(Assms!$F$37=3,LXtables!DI94,IF(Assms!$F$37=4,LXtables!DV94,IF(Assms!$F$37=5,LXtables!EI94,LXtables!EV94)))))</f>
        <v>0.03</v>
      </c>
      <c r="AP94" s="62">
        <f>IF(Assms!$F$37=1,LXtables!CJ94,IF(Assms!$F$37=2,LXtables!CW94,IF(Assms!$F$37=3,LXtables!DJ94,IF(Assms!$F$37=4,LXtables!DW94,IF(Assms!$F$37=5,LXtables!EJ94,LXtables!EW94)))))</f>
        <v>0.04</v>
      </c>
      <c r="AQ94" s="62">
        <f>IF(Assms!$F$37=1,LXtables!CK94,IF(Assms!$F$37=2,LXtables!CX94,IF(Assms!$F$37=3,LXtables!DK94,IF(Assms!$F$37=4,LXtables!DX94,IF(Assms!$F$37=5,LXtables!EK94,LXtables!EX94)))))</f>
        <v>0.05</v>
      </c>
      <c r="AR94" s="62">
        <f>IF(Assms!$F$37=1,LXtables!CL94,IF(Assms!$F$37=2,LXtables!CY94,IF(Assms!$F$37=3,LXtables!DL94,IF(Assms!$F$37=4,LXtables!DY94,IF(Assms!$F$37=5,LXtables!EL94,LXtables!EY94)))))</f>
        <v>0.06</v>
      </c>
      <c r="AS94" s="62">
        <f>IF(Assms!$F$37=1,LXtables!CM94,IF(Assms!$F$37=2,LXtables!CZ94,IF(Assms!$F$37=3,LXtables!DM94,IF(Assms!$F$37=4,LXtables!DZ94,IF(Assms!$F$37=5,LXtables!EM94,LXtables!EZ94)))))</f>
        <v>0.06</v>
      </c>
      <c r="AT94" s="62">
        <f>IF(Assms!$F$37=1,LXtables!CN94,IF(Assms!$F$37=2,LXtables!DA94,IF(Assms!$F$37=3,LXtables!DN94,IF(Assms!$F$37=4,LXtables!EA94,IF(Assms!$F$37=5,LXtables!EN94,LXtables!FA94)))))</f>
        <v>7.0000000000000007E-2</v>
      </c>
      <c r="AU94">
        <v>5</v>
      </c>
      <c r="AV94" s="62">
        <f>IF(Assms!$F$37=1,LXtables!FD94,IF(Assms!$F$37=2,LXtables!FQ94,IF(Assms!$F$37=3,LXtables!GD94,IF(Assms!$F$37=4,LXtables!GQ94,IF(Assms!$F$37=5,LXtables!HD94,LXtables!HQ94)))))</f>
        <v>0.06</v>
      </c>
      <c r="AW94" s="62">
        <f>IF(Assms!$F$37=1,LXtables!FE94,IF(Assms!$F$37=2,LXtables!FR94,IF(Assms!$F$37=3,LXtables!GE94,IF(Assms!$F$37=4,LXtables!GR94,IF(Assms!$F$37=5,LXtables!HE94,LXtables!HR94)))))</f>
        <v>0.06</v>
      </c>
      <c r="AX94" s="62">
        <f>IF(Assms!$F$37=1,LXtables!FF94,IF(Assms!$F$37=2,LXtables!FS94,IF(Assms!$F$37=3,LXtables!GF94,IF(Assms!$F$37=4,LXtables!GS94,IF(Assms!$F$37=5,LXtables!HF94,LXtables!HS94)))))</f>
        <v>0.05</v>
      </c>
      <c r="AY94" s="62">
        <f>IF(Assms!$F$37=1,LXtables!FG94,IF(Assms!$F$37=2,LXtables!FT94,IF(Assms!$F$37=3,LXtables!GG94,IF(Assms!$F$37=4,LXtables!GT94,IF(Assms!$F$37=5,LXtables!HG94,LXtables!HT94)))))</f>
        <v>0.04</v>
      </c>
      <c r="AZ94" s="62">
        <f>IF(Assms!$F$37=1,LXtables!FH94,IF(Assms!$F$37=2,LXtables!FU94,IF(Assms!$F$37=3,LXtables!GH94,IF(Assms!$F$37=4,LXtables!GU94,IF(Assms!$F$37=5,LXtables!HH94,LXtables!HU94)))))</f>
        <v>0.04</v>
      </c>
      <c r="BA94" s="62">
        <f>IF(Assms!$F$37=1,LXtables!FI94,IF(Assms!$F$37=2,LXtables!FV94,IF(Assms!$F$37=3,LXtables!GI94,IF(Assms!$F$37=4,LXtables!GV94,IF(Assms!$F$37=5,LXtables!HI94,LXtables!HV94)))))</f>
        <v>0.04</v>
      </c>
      <c r="BB94" s="62">
        <f>IF(Assms!$F$37=1,LXtables!FJ94,IF(Assms!$F$37=2,LXtables!FW94,IF(Assms!$F$37=3,LXtables!GJ94,IF(Assms!$F$37=4,LXtables!GW94,IF(Assms!$F$37=5,LXtables!HJ94,LXtables!HW94)))))</f>
        <v>0.04</v>
      </c>
      <c r="BC94" s="62">
        <f>IF(Assms!$F$37=1,LXtables!FK94,IF(Assms!$F$37=2,LXtables!FX94,IF(Assms!$F$37=3,LXtables!GK94,IF(Assms!$F$37=4,LXtables!GX94,IF(Assms!$F$37=5,LXtables!HK94,LXtables!HX94)))))</f>
        <v>0.04</v>
      </c>
      <c r="BD94" s="62">
        <f>IF(Assms!$F$37=1,LXtables!FL94,IF(Assms!$F$37=2,LXtables!FY94,IF(Assms!$F$37=3,LXtables!GL94,IF(Assms!$F$37=4,LXtables!GY94,IF(Assms!$F$37=5,LXtables!HL94,LXtables!HY94)))))</f>
        <v>0.06</v>
      </c>
      <c r="BE94" s="62">
        <f>IF(Assms!$F$37=1,LXtables!FM94,IF(Assms!$F$37=2,LXtables!FZ94,IF(Assms!$F$37=3,LXtables!GM94,IF(Assms!$F$37=4,LXtables!GZ94,IF(Assms!$F$37=5,LXtables!HM94,LXtables!HZ94)))))</f>
        <v>7.0000000000000007E-2</v>
      </c>
      <c r="BF94" s="62">
        <f>IF(Assms!$F$37=1,LXtables!FN94,IF(Assms!$F$37=2,LXtables!GA94,IF(Assms!$F$37=3,LXtables!GN94,IF(Assms!$F$37=4,LXtables!HA94,IF(Assms!$F$37=5,LXtables!HN94,LXtables!IA94)))))</f>
        <v>0.08</v>
      </c>
      <c r="BG94" s="62">
        <f>IF(Assms!$F$37=1,LXtables!FO94,IF(Assms!$F$37=2,LXtables!GB94,IF(Assms!$F$37=3,LXtables!GO94,IF(Assms!$F$37=4,LXtables!HB94,IF(Assms!$F$37=5,LXtables!HO94,LXtables!IB94)))))</f>
        <v>0.09</v>
      </c>
      <c r="BH94">
        <v>5</v>
      </c>
      <c r="BI94" s="62">
        <f>IF(Assms!$F$37=1,LXtables!IE94,IF(Assms!$F$37=2,LXtables!IR94,IF(Assms!$F$37=3,LXtables!JE94,IF(Assms!$F$37=4,LXtables!JR94,IF(Assms!$F$37=5,LXtables!KE94,LXtables!KR94)))))</f>
        <v>0.08</v>
      </c>
      <c r="BJ94" s="62">
        <f>IF(Assms!$F$37=1,LXtables!IF94,IF(Assms!$F$37=2,LXtables!IS94,IF(Assms!$F$37=3,LXtables!JF94,IF(Assms!$F$37=4,LXtables!JS94,IF(Assms!$F$37=5,LXtables!KF94,LXtables!KS94)))))</f>
        <v>7.0000000000000007E-2</v>
      </c>
      <c r="BK94" s="62">
        <f>IF(Assms!$F$37=1,LXtables!IG94,IF(Assms!$F$37=2,LXtables!IT94,IF(Assms!$F$37=3,LXtables!JG94,IF(Assms!$F$37=4,LXtables!JT94,IF(Assms!$F$37=5,LXtables!KG94,LXtables!KT94)))))</f>
        <v>0.06</v>
      </c>
      <c r="BL94" s="62">
        <f>IF(Assms!$F$37=1,LXtables!IH94,IF(Assms!$F$37=2,LXtables!IU94,IF(Assms!$F$37=3,LXtables!JH94,IF(Assms!$F$37=4,LXtables!JU94,IF(Assms!$F$37=5,LXtables!KH94,LXtables!KU94)))))</f>
        <v>0.05</v>
      </c>
      <c r="BM94" s="62">
        <f>IF(Assms!$F$37=1,LXtables!II94,IF(Assms!$F$37=2,LXtables!IV94,IF(Assms!$F$37=3,LXtables!JI94,IF(Assms!$F$37=4,LXtables!JV94,IF(Assms!$F$37=5,LXtables!KI94,LXtables!KV94)))))</f>
        <v>0.05</v>
      </c>
      <c r="BN94" s="62">
        <f>IF(Assms!$F$37=1,LXtables!IJ94,IF(Assms!$F$37=2,LXtables!IW94,IF(Assms!$F$37=3,LXtables!JJ94,IF(Assms!$F$37=4,LXtables!JW94,IF(Assms!$F$37=5,LXtables!KJ94,LXtables!KW94)))))</f>
        <v>0.05</v>
      </c>
      <c r="BO94" s="62">
        <f>IF(Assms!$F$37=1,LXtables!IK94,IF(Assms!$F$37=2,LXtables!IX94,IF(Assms!$F$37=3,LXtables!JK94,IF(Assms!$F$37=4,LXtables!JX94,IF(Assms!$F$37=5,LXtables!KK94,LXtables!KX94)))))</f>
        <v>0.05</v>
      </c>
      <c r="BP94" s="62">
        <f>IF(Assms!$F$37=1,LXtables!IL94,IF(Assms!$F$37=2,LXtables!IY94,IF(Assms!$F$37=3,LXtables!JL94,IF(Assms!$F$37=4,LXtables!JY94,IF(Assms!$F$37=5,LXtables!KL94,LXtables!KY94)))))</f>
        <v>0.06</v>
      </c>
      <c r="BQ94" s="62">
        <f>IF(Assms!$F$37=1,LXtables!IM94,IF(Assms!$F$37=2,LXtables!IZ94,IF(Assms!$F$37=3,LXtables!JM94,IF(Assms!$F$37=4,LXtables!JZ94,IF(Assms!$F$37=5,LXtables!KM94,LXtables!KZ94)))))</f>
        <v>0.08</v>
      </c>
      <c r="BR94" s="62">
        <f>IF(Assms!$F$37=1,LXtables!IN94,IF(Assms!$F$37=2,LXtables!JA94,IF(Assms!$F$37=3,LXtables!JN94,IF(Assms!$F$37=4,LXtables!KA94,IF(Assms!$F$37=5,LXtables!KN94,LXtables!LA94)))))</f>
        <v>0.09</v>
      </c>
      <c r="BS94" s="62">
        <f>IF(Assms!$F$37=1,LXtables!IO94,IF(Assms!$F$37=2,LXtables!JB94,IF(Assms!$F$37=3,LXtables!JO94,IF(Assms!$F$37=4,LXtables!KB94,IF(Assms!$F$37=5,LXtables!KO94,LXtables!LB94)))))</f>
        <v>0.1</v>
      </c>
      <c r="BT94" s="62">
        <f>IF(Assms!$F$37=1,LXtables!IP94,IF(Assms!$F$37=2,LXtables!JC94,IF(Assms!$F$37=3,LXtables!JP94,IF(Assms!$F$37=4,LXtables!KC94,IF(Assms!$F$37=5,LXtables!KP94,LXtables!LC94)))))</f>
        <v>0.12</v>
      </c>
    </row>
    <row r="95" spans="8:72">
      <c r="H95" s="201">
        <v>6</v>
      </c>
      <c r="I95" s="62">
        <f>IF(Assms!$C$36=1,V95,IF(Assms!$C$36=2,AI95,IF(Assms!$C$36=3,AV95,BI95)))</f>
        <v>0.04</v>
      </c>
      <c r="J95" s="62">
        <f>IF(Assms!$C$36=1,W95,IF(Assms!$C$36=2,AJ95,IF(Assms!$C$36=3,AW95,BJ95)))</f>
        <v>0.04</v>
      </c>
      <c r="K95" s="62">
        <f>IF(Assms!$C$36=1,X95,IF(Assms!$C$36=2,AK95,IF(Assms!$C$36=3,AX95,BK95)))</f>
        <v>0.03</v>
      </c>
      <c r="L95" s="62">
        <f>IF(Assms!$C$36=1,Y95,IF(Assms!$C$36=2,AL95,IF(Assms!$C$36=3,AY95,BL95)))</f>
        <v>0.03</v>
      </c>
      <c r="M95" s="62">
        <f>IF(Assms!$C$36=1,Z95,IF(Assms!$C$36=2,AM95,IF(Assms!$C$36=3,AZ95,BM95)))</f>
        <v>0.03</v>
      </c>
      <c r="N95" s="62">
        <f>IF(Assms!$C$36=1,AA95,IF(Assms!$C$36=2,AN95,IF(Assms!$C$36=3,BA95,BN95)))</f>
        <v>0.03</v>
      </c>
      <c r="O95" s="62">
        <f>IF(Assms!$C$36=1,AB95,IF(Assms!$C$36=2,AO95,IF(Assms!$C$36=3,BB95,BO95)))</f>
        <v>0.03</v>
      </c>
      <c r="P95" s="62">
        <f>IF(Assms!$C$36=1,AC95,IF(Assms!$C$36=2,AP95,IF(Assms!$C$36=3,BC95,BP95)))</f>
        <v>0.03</v>
      </c>
      <c r="Q95" s="62">
        <f>IF(Assms!$C$36=1,AD95,IF(Assms!$C$36=2,AQ95,IF(Assms!$C$36=3,BD95,BQ95)))</f>
        <v>0.03</v>
      </c>
      <c r="R95" s="62">
        <f>IF(Assms!$C$36=1,AE95,IF(Assms!$C$36=2,AR95,IF(Assms!$C$36=3,BE95,BR95)))</f>
        <v>0.03</v>
      </c>
      <c r="S95" s="62">
        <f>IF(Assms!$C$36=1,AF95,IF(Assms!$C$36=2,AS95,IF(Assms!$C$36=3,BF95,BS95)))</f>
        <v>0.03</v>
      </c>
      <c r="T95" s="62">
        <f>IF(Assms!$C$36=1,AG95,IF(Assms!$C$36=2,AT95,IF(Assms!$C$36=3,BG95,BT95)))</f>
        <v>0.04</v>
      </c>
      <c r="U95" s="201">
        <v>6</v>
      </c>
      <c r="V95" s="62">
        <f>IF(Assms!$F$37=1,LXtables!B95,IF(Assms!$F$37=2,LXtables!O95,IF(Assms!$F$37=3,LXtables!AB95,IF(Assms!$F$37=4,LXtables!AO95,IF(Assms!$F$37=5,LXtables!BB95,LXtables!BO95)))))</f>
        <v>0.04</v>
      </c>
      <c r="W95" s="62">
        <f>IF(Assms!$F$37=1,LXtables!C95,IF(Assms!$F$37=2,LXtables!P95,IF(Assms!$F$37=3,LXtables!AC95,IF(Assms!$F$37=4,LXtables!AP95,IF(Assms!$F$37=5,LXtables!BC95,LXtables!BP95)))))</f>
        <v>0.04</v>
      </c>
      <c r="X95" s="62">
        <f>IF(Assms!$F$37=1,LXtables!D95,IF(Assms!$F$37=2,LXtables!Q95,IF(Assms!$F$37=3,LXtables!AD95,IF(Assms!$F$37=4,LXtables!AQ95,IF(Assms!$F$37=5,LXtables!BD95,LXtables!BQ95)))))</f>
        <v>0.03</v>
      </c>
      <c r="Y95" s="62">
        <f>IF(Assms!$F$37=1,LXtables!E95,IF(Assms!$F$37=2,LXtables!R95,IF(Assms!$F$37=3,LXtables!AE95,IF(Assms!$F$37=4,LXtables!AR95,IF(Assms!$F$37=5,LXtables!BE95,LXtables!BR95)))))</f>
        <v>0.03</v>
      </c>
      <c r="Z95" s="62">
        <f>IF(Assms!$F$37=1,LXtables!F95,IF(Assms!$F$37=2,LXtables!S95,IF(Assms!$F$37=3,LXtables!AF95,IF(Assms!$F$37=4,LXtables!AS95,IF(Assms!$F$37=5,LXtables!BF95,LXtables!BS95)))))</f>
        <v>0.03</v>
      </c>
      <c r="AA95" s="62">
        <f>IF(Assms!$F$37=1,LXtables!G95,IF(Assms!$F$37=2,LXtables!T95,IF(Assms!$F$37=3,LXtables!AG95,IF(Assms!$F$37=4,LXtables!AT95,IF(Assms!$F$37=5,LXtables!BG95,LXtables!BT95)))))</f>
        <v>0.03</v>
      </c>
      <c r="AB95" s="62">
        <f>IF(Assms!$F$37=1,LXtables!H95,IF(Assms!$F$37=2,LXtables!U95,IF(Assms!$F$37=3,LXtables!AH95,IF(Assms!$F$37=4,LXtables!AU95,IF(Assms!$F$37=5,LXtables!BH95,LXtables!BU95)))))</f>
        <v>0.03</v>
      </c>
      <c r="AC95" s="62">
        <f>IF(Assms!$F$37=1,LXtables!I95,IF(Assms!$F$37=2,LXtables!V95,IF(Assms!$F$37=3,LXtables!AI95,IF(Assms!$F$37=4,LXtables!AV95,IF(Assms!$F$37=5,LXtables!BI95,LXtables!BV95)))))</f>
        <v>0.03</v>
      </c>
      <c r="AD95" s="62">
        <f>IF(Assms!$F$37=1,LXtables!J95,IF(Assms!$F$37=2,LXtables!W95,IF(Assms!$F$37=3,LXtables!AJ95,IF(Assms!$F$37=4,LXtables!AW95,IF(Assms!$F$37=5,LXtables!BJ95,LXtables!BW95)))))</f>
        <v>0.03</v>
      </c>
      <c r="AE95" s="62">
        <f>IF(Assms!$F$37=1,LXtables!K95,IF(Assms!$F$37=2,LXtables!X95,IF(Assms!$F$37=3,LXtables!AK95,IF(Assms!$F$37=4,LXtables!AX95,IF(Assms!$F$37=5,LXtables!BK95,LXtables!BX95)))))</f>
        <v>0.03</v>
      </c>
      <c r="AF95" s="62">
        <f>IF(Assms!$F$37=1,LXtables!L95,IF(Assms!$F$37=2,LXtables!Y95,IF(Assms!$F$37=3,LXtables!AL95,IF(Assms!$F$37=4,LXtables!AY95,IF(Assms!$F$37=5,LXtables!BL95,LXtables!BY95)))))</f>
        <v>0.03</v>
      </c>
      <c r="AG95" s="62">
        <f>IF(Assms!$F$37=1,LXtables!M95,IF(Assms!$F$37=2,LXtables!Z95,IF(Assms!$F$37=3,LXtables!AM95,IF(Assms!$F$37=4,LXtables!AZ95,IF(Assms!$F$37=5,LXtables!BM95,LXtables!BZ95)))))</f>
        <v>0.04</v>
      </c>
      <c r="AH95">
        <v>6</v>
      </c>
      <c r="AI95" s="62">
        <f>IF(Assms!$F$37=1,LXtables!CC95,IF(Assms!$F$37=2,LXtables!CP95,IF(Assms!$F$37=3,LXtables!DC95,IF(Assms!$F$37=4,LXtables!DP95,IF(Assms!$F$37=5,LXtables!EC95,LXtables!EP95)))))</f>
        <v>0.05</v>
      </c>
      <c r="AJ95" s="62">
        <f>IF(Assms!$F$37=1,LXtables!CD95,IF(Assms!$F$37=2,LXtables!CQ95,IF(Assms!$F$37=3,LXtables!DD95,IF(Assms!$F$37=4,LXtables!DQ95,IF(Assms!$F$37=5,LXtables!ED95,LXtables!EQ95)))))</f>
        <v>0.04</v>
      </c>
      <c r="AK95" s="62">
        <f>IF(Assms!$F$37=1,LXtables!CE95,IF(Assms!$F$37=2,LXtables!CR95,IF(Assms!$F$37=3,LXtables!DE95,IF(Assms!$F$37=4,LXtables!DR95,IF(Assms!$F$37=5,LXtables!EE95,LXtables!ER95)))))</f>
        <v>0.03</v>
      </c>
      <c r="AL95" s="62">
        <f>IF(Assms!$F$37=1,LXtables!CF95,IF(Assms!$F$37=2,LXtables!CS95,IF(Assms!$F$37=3,LXtables!DF95,IF(Assms!$F$37=4,LXtables!DS95,IF(Assms!$F$37=5,LXtables!EF95,LXtables!ES95)))))</f>
        <v>0.03</v>
      </c>
      <c r="AM95" s="62">
        <f>IF(Assms!$F$37=1,LXtables!CG95,IF(Assms!$F$37=2,LXtables!CT95,IF(Assms!$F$37=3,LXtables!DG95,IF(Assms!$F$37=4,LXtables!DT95,IF(Assms!$F$37=5,LXtables!EG95,LXtables!ET95)))))</f>
        <v>0.03</v>
      </c>
      <c r="AN95" s="62">
        <f>IF(Assms!$F$37=1,LXtables!CH95,IF(Assms!$F$37=2,LXtables!CU95,IF(Assms!$F$37=3,LXtables!DH95,IF(Assms!$F$37=4,LXtables!DU95,IF(Assms!$F$37=5,LXtables!EH95,LXtables!EU95)))))</f>
        <v>0.03</v>
      </c>
      <c r="AO95" s="62">
        <f>IF(Assms!$F$37=1,LXtables!CI95,IF(Assms!$F$37=2,LXtables!CV95,IF(Assms!$F$37=3,LXtables!DI95,IF(Assms!$F$37=4,LXtables!DV95,IF(Assms!$F$37=5,LXtables!EI95,LXtables!EV95)))))</f>
        <v>0.03</v>
      </c>
      <c r="AP95" s="62">
        <f>IF(Assms!$F$37=1,LXtables!CJ95,IF(Assms!$F$37=2,LXtables!CW95,IF(Assms!$F$37=3,LXtables!DJ95,IF(Assms!$F$37=4,LXtables!DW95,IF(Assms!$F$37=5,LXtables!EJ95,LXtables!EW95)))))</f>
        <v>0.03</v>
      </c>
      <c r="AQ95" s="62">
        <f>IF(Assms!$F$37=1,LXtables!CK95,IF(Assms!$F$37=2,LXtables!CX95,IF(Assms!$F$37=3,LXtables!DK95,IF(Assms!$F$37=4,LXtables!DX95,IF(Assms!$F$37=5,LXtables!EK95,LXtables!EX95)))))</f>
        <v>0.03</v>
      </c>
      <c r="AR95" s="62">
        <f>IF(Assms!$F$37=1,LXtables!CL95,IF(Assms!$F$37=2,LXtables!CY95,IF(Assms!$F$37=3,LXtables!DL95,IF(Assms!$F$37=4,LXtables!DY95,IF(Assms!$F$37=5,LXtables!EL95,LXtables!EY95)))))</f>
        <v>0.03</v>
      </c>
      <c r="AS95" s="62">
        <f>IF(Assms!$F$37=1,LXtables!CM95,IF(Assms!$F$37=2,LXtables!CZ95,IF(Assms!$F$37=3,LXtables!DM95,IF(Assms!$F$37=4,LXtables!DZ95,IF(Assms!$F$37=5,LXtables!EM95,LXtables!EZ95)))))</f>
        <v>0.04</v>
      </c>
      <c r="AT95" s="62">
        <f>IF(Assms!$F$37=1,LXtables!CN95,IF(Assms!$F$37=2,LXtables!DA95,IF(Assms!$F$37=3,LXtables!DN95,IF(Assms!$F$37=4,LXtables!EA95,IF(Assms!$F$37=5,LXtables!EN95,LXtables!FA95)))))</f>
        <v>0.04</v>
      </c>
      <c r="AU95">
        <v>6</v>
      </c>
      <c r="AV95" s="62">
        <f>IF(Assms!$F$37=1,LXtables!FD95,IF(Assms!$F$37=2,LXtables!FQ95,IF(Assms!$F$37=3,LXtables!GD95,IF(Assms!$F$37=4,LXtables!GQ95,IF(Assms!$F$37=5,LXtables!HD95,LXtables!HQ95)))))</f>
        <v>0.05</v>
      </c>
      <c r="AW95" s="62">
        <f>IF(Assms!$F$37=1,LXtables!FE95,IF(Assms!$F$37=2,LXtables!FR95,IF(Assms!$F$37=3,LXtables!GE95,IF(Assms!$F$37=4,LXtables!GR95,IF(Assms!$F$37=5,LXtables!HE95,LXtables!HR95)))))</f>
        <v>0.05</v>
      </c>
      <c r="AX95" s="62">
        <f>IF(Assms!$F$37=1,LXtables!FF95,IF(Assms!$F$37=2,LXtables!FS95,IF(Assms!$F$37=3,LXtables!GF95,IF(Assms!$F$37=4,LXtables!GS95,IF(Assms!$F$37=5,LXtables!HF95,LXtables!HS95)))))</f>
        <v>0.04</v>
      </c>
      <c r="AY95" s="62">
        <f>IF(Assms!$F$37=1,LXtables!FG95,IF(Assms!$F$37=2,LXtables!FT95,IF(Assms!$F$37=3,LXtables!GG95,IF(Assms!$F$37=4,LXtables!GT95,IF(Assms!$F$37=5,LXtables!HG95,LXtables!HT95)))))</f>
        <v>0.04</v>
      </c>
      <c r="AZ95" s="62">
        <f>IF(Assms!$F$37=1,LXtables!FH95,IF(Assms!$F$37=2,LXtables!FU95,IF(Assms!$F$37=3,LXtables!GH95,IF(Assms!$F$37=4,LXtables!GU95,IF(Assms!$F$37=5,LXtables!HH95,LXtables!HU95)))))</f>
        <v>0.03</v>
      </c>
      <c r="BA95" s="62">
        <f>IF(Assms!$F$37=1,LXtables!FI95,IF(Assms!$F$37=2,LXtables!FV95,IF(Assms!$F$37=3,LXtables!GI95,IF(Assms!$F$37=4,LXtables!GV95,IF(Assms!$F$37=5,LXtables!HI95,LXtables!HV95)))))</f>
        <v>0.03</v>
      </c>
      <c r="BB95" s="62">
        <f>IF(Assms!$F$37=1,LXtables!FJ95,IF(Assms!$F$37=2,LXtables!FW95,IF(Assms!$F$37=3,LXtables!GJ95,IF(Assms!$F$37=4,LXtables!GW95,IF(Assms!$F$37=5,LXtables!HJ95,LXtables!HW95)))))</f>
        <v>0.04</v>
      </c>
      <c r="BC95" s="62">
        <f>IF(Assms!$F$37=1,LXtables!FK95,IF(Assms!$F$37=2,LXtables!FX95,IF(Assms!$F$37=3,LXtables!GK95,IF(Assms!$F$37=4,LXtables!GX95,IF(Assms!$F$37=5,LXtables!HK95,LXtables!HX95)))))</f>
        <v>0.04</v>
      </c>
      <c r="BD95" s="62">
        <f>IF(Assms!$F$37=1,LXtables!FL95,IF(Assms!$F$37=2,LXtables!FY95,IF(Assms!$F$37=3,LXtables!GL95,IF(Assms!$F$37=4,LXtables!GY95,IF(Assms!$F$37=5,LXtables!HL95,LXtables!HY95)))))</f>
        <v>0.04</v>
      </c>
      <c r="BE95" s="62">
        <f>IF(Assms!$F$37=1,LXtables!FM95,IF(Assms!$F$37=2,LXtables!FZ95,IF(Assms!$F$37=3,LXtables!GM95,IF(Assms!$F$37=4,LXtables!GZ95,IF(Assms!$F$37=5,LXtables!HM95,LXtables!HZ95)))))</f>
        <v>0.04</v>
      </c>
      <c r="BF95" s="62">
        <f>IF(Assms!$F$37=1,LXtables!FN95,IF(Assms!$F$37=2,LXtables!GA95,IF(Assms!$F$37=3,LXtables!GN95,IF(Assms!$F$37=4,LXtables!HA95,IF(Assms!$F$37=5,LXtables!HN95,LXtables!IA95)))))</f>
        <v>0.04</v>
      </c>
      <c r="BG95" s="62">
        <f>IF(Assms!$F$37=1,LXtables!FO95,IF(Assms!$F$37=2,LXtables!GB95,IF(Assms!$F$37=3,LXtables!GO95,IF(Assms!$F$37=4,LXtables!HB95,IF(Assms!$F$37=5,LXtables!HO95,LXtables!IB95)))))</f>
        <v>0.05</v>
      </c>
      <c r="BH95">
        <v>6</v>
      </c>
      <c r="BI95" s="62">
        <f>IF(Assms!$F$37=1,LXtables!IE95,IF(Assms!$F$37=2,LXtables!IR95,IF(Assms!$F$37=3,LXtables!JE95,IF(Assms!$F$37=4,LXtables!JR95,IF(Assms!$F$37=5,LXtables!KE95,LXtables!KR95)))))</f>
        <v>7.0000000000000007E-2</v>
      </c>
      <c r="BJ95" s="62">
        <f>IF(Assms!$F$37=1,LXtables!IF95,IF(Assms!$F$37=2,LXtables!IS95,IF(Assms!$F$37=3,LXtables!JF95,IF(Assms!$F$37=4,LXtables!JS95,IF(Assms!$F$37=5,LXtables!KF95,LXtables!KS95)))))</f>
        <v>0.06</v>
      </c>
      <c r="BK95" s="62">
        <f>IF(Assms!$F$37=1,LXtables!IG95,IF(Assms!$F$37=2,LXtables!IT95,IF(Assms!$F$37=3,LXtables!JG95,IF(Assms!$F$37=4,LXtables!JT95,IF(Assms!$F$37=5,LXtables!KG95,LXtables!KT95)))))</f>
        <v>0.05</v>
      </c>
      <c r="BL95" s="62">
        <f>IF(Assms!$F$37=1,LXtables!IH95,IF(Assms!$F$37=2,LXtables!IU95,IF(Assms!$F$37=3,LXtables!JH95,IF(Assms!$F$37=4,LXtables!JU95,IF(Assms!$F$37=5,LXtables!KH95,LXtables!KU95)))))</f>
        <v>0.05</v>
      </c>
      <c r="BM95" s="62">
        <f>IF(Assms!$F$37=1,LXtables!II95,IF(Assms!$F$37=2,LXtables!IV95,IF(Assms!$F$37=3,LXtables!JI95,IF(Assms!$F$37=4,LXtables!JV95,IF(Assms!$F$37=5,LXtables!KI95,LXtables!KV95)))))</f>
        <v>0.04</v>
      </c>
      <c r="BN95" s="62">
        <f>IF(Assms!$F$37=1,LXtables!IJ95,IF(Assms!$F$37=2,LXtables!IW95,IF(Assms!$F$37=3,LXtables!JJ95,IF(Assms!$F$37=4,LXtables!JW95,IF(Assms!$F$37=5,LXtables!KJ95,LXtables!KW95)))))</f>
        <v>0.04</v>
      </c>
      <c r="BO95" s="62">
        <f>IF(Assms!$F$37=1,LXtables!IK95,IF(Assms!$F$37=2,LXtables!IX95,IF(Assms!$F$37=3,LXtables!JK95,IF(Assms!$F$37=4,LXtables!JX95,IF(Assms!$F$37=5,LXtables!KK95,LXtables!KX95)))))</f>
        <v>0.05</v>
      </c>
      <c r="BP95" s="62">
        <f>IF(Assms!$F$37=1,LXtables!IL95,IF(Assms!$F$37=2,LXtables!IY95,IF(Assms!$F$37=3,LXtables!JL95,IF(Assms!$F$37=4,LXtables!JY95,IF(Assms!$F$37=5,LXtables!KL95,LXtables!KY95)))))</f>
        <v>0.05</v>
      </c>
      <c r="BQ95" s="62">
        <f>IF(Assms!$F$37=1,LXtables!IM95,IF(Assms!$F$37=2,LXtables!IZ95,IF(Assms!$F$37=3,LXtables!JM95,IF(Assms!$F$37=4,LXtables!JZ95,IF(Assms!$F$37=5,LXtables!KM95,LXtables!KZ95)))))</f>
        <v>0.05</v>
      </c>
      <c r="BR95" s="62">
        <f>IF(Assms!$F$37=1,LXtables!IN95,IF(Assms!$F$37=2,LXtables!JA95,IF(Assms!$F$37=3,LXtables!JN95,IF(Assms!$F$37=4,LXtables!KA95,IF(Assms!$F$37=5,LXtables!KN95,LXtables!LA95)))))</f>
        <v>0.05</v>
      </c>
      <c r="BS95" s="62">
        <f>IF(Assms!$F$37=1,LXtables!IO95,IF(Assms!$F$37=2,LXtables!JB95,IF(Assms!$F$37=3,LXtables!JO95,IF(Assms!$F$37=4,LXtables!KB95,IF(Assms!$F$37=5,LXtables!KO95,LXtables!LB95)))))</f>
        <v>0.05</v>
      </c>
      <c r="BT95" s="62">
        <f>IF(Assms!$F$37=1,LXtables!IP95,IF(Assms!$F$37=2,LXtables!JC95,IF(Assms!$F$37=3,LXtables!JP95,IF(Assms!$F$37=4,LXtables!KC95,IF(Assms!$F$37=5,LXtables!KP95,LXtables!LC95)))))</f>
        <v>0.06</v>
      </c>
    </row>
    <row r="96" spans="8:72">
      <c r="H96" s="201">
        <v>7</v>
      </c>
      <c r="I96" s="62">
        <f>IF(Assms!$C$36=1,V96,IF(Assms!$C$36=2,AI96,IF(Assms!$C$36=3,AV96,BI96)))</f>
        <v>0.04</v>
      </c>
      <c r="J96" s="62">
        <f>IF(Assms!$C$36=1,W96,IF(Assms!$C$36=2,AJ96,IF(Assms!$C$36=3,AW96,BJ96)))</f>
        <v>0.03</v>
      </c>
      <c r="K96" s="62">
        <f>IF(Assms!$C$36=1,X96,IF(Assms!$C$36=2,AK96,IF(Assms!$C$36=3,AX96,BK96)))</f>
        <v>0.03</v>
      </c>
      <c r="L96" s="62">
        <f>IF(Assms!$C$36=1,Y96,IF(Assms!$C$36=2,AL96,IF(Assms!$C$36=3,AY96,BL96)))</f>
        <v>0.02</v>
      </c>
      <c r="M96" s="62">
        <f>IF(Assms!$C$36=1,Z96,IF(Assms!$C$36=2,AM96,IF(Assms!$C$36=3,AZ96,BM96)))</f>
        <v>0.02</v>
      </c>
      <c r="N96" s="62">
        <f>IF(Assms!$C$36=1,AA96,IF(Assms!$C$36=2,AN96,IF(Assms!$C$36=3,BA96,BN96)))</f>
        <v>0.02</v>
      </c>
      <c r="O96" s="62">
        <f>IF(Assms!$C$36=1,AB96,IF(Assms!$C$36=2,AO96,IF(Assms!$C$36=3,BB96,BO96)))</f>
        <v>0.02</v>
      </c>
      <c r="P96" s="62">
        <f>IF(Assms!$C$36=1,AC96,IF(Assms!$C$36=2,AP96,IF(Assms!$C$36=3,BC96,BP96)))</f>
        <v>0.03</v>
      </c>
      <c r="Q96" s="62">
        <f>IF(Assms!$C$36=1,AD96,IF(Assms!$C$36=2,AQ96,IF(Assms!$C$36=3,BD96,BQ96)))</f>
        <v>0.03</v>
      </c>
      <c r="R96" s="62">
        <f>IF(Assms!$C$36=1,AE96,IF(Assms!$C$36=2,AR96,IF(Assms!$C$36=3,BE96,BR96)))</f>
        <v>0.03</v>
      </c>
      <c r="S96" s="62">
        <f>IF(Assms!$C$36=1,AF96,IF(Assms!$C$36=2,AS96,IF(Assms!$C$36=3,BF96,BS96)))</f>
        <v>0.03</v>
      </c>
      <c r="T96" s="62">
        <f>IF(Assms!$C$36=1,AG96,IF(Assms!$C$36=2,AT96,IF(Assms!$C$36=3,BG96,BT96)))</f>
        <v>0.03</v>
      </c>
      <c r="U96" s="201">
        <v>7</v>
      </c>
      <c r="V96" s="62">
        <f>IF(Assms!$F$37=1,LXtables!B96,IF(Assms!$F$37=2,LXtables!O96,IF(Assms!$F$37=3,LXtables!AB96,IF(Assms!$F$37=4,LXtables!AO96,IF(Assms!$F$37=5,LXtables!BB96,LXtables!BO96)))))</f>
        <v>0.04</v>
      </c>
      <c r="W96" s="62">
        <f>IF(Assms!$F$37=1,LXtables!C96,IF(Assms!$F$37=2,LXtables!P96,IF(Assms!$F$37=3,LXtables!AC96,IF(Assms!$F$37=4,LXtables!AP96,IF(Assms!$F$37=5,LXtables!BC96,LXtables!BP96)))))</f>
        <v>0.03</v>
      </c>
      <c r="X96" s="62">
        <f>IF(Assms!$F$37=1,LXtables!D96,IF(Assms!$F$37=2,LXtables!Q96,IF(Assms!$F$37=3,LXtables!AD96,IF(Assms!$F$37=4,LXtables!AQ96,IF(Assms!$F$37=5,LXtables!BD96,LXtables!BQ96)))))</f>
        <v>0.03</v>
      </c>
      <c r="Y96" s="62">
        <f>IF(Assms!$F$37=1,LXtables!E96,IF(Assms!$F$37=2,LXtables!R96,IF(Assms!$F$37=3,LXtables!AE96,IF(Assms!$F$37=4,LXtables!AR96,IF(Assms!$F$37=5,LXtables!BE96,LXtables!BR96)))))</f>
        <v>0.02</v>
      </c>
      <c r="Z96" s="62">
        <f>IF(Assms!$F$37=1,LXtables!F96,IF(Assms!$F$37=2,LXtables!S96,IF(Assms!$F$37=3,LXtables!AF96,IF(Assms!$F$37=4,LXtables!AS96,IF(Assms!$F$37=5,LXtables!BF96,LXtables!BS96)))))</f>
        <v>0.02</v>
      </c>
      <c r="AA96" s="62">
        <f>IF(Assms!$F$37=1,LXtables!G96,IF(Assms!$F$37=2,LXtables!T96,IF(Assms!$F$37=3,LXtables!AG96,IF(Assms!$F$37=4,LXtables!AT96,IF(Assms!$F$37=5,LXtables!BG96,LXtables!BT96)))))</f>
        <v>0.02</v>
      </c>
      <c r="AB96" s="62">
        <f>IF(Assms!$F$37=1,LXtables!H96,IF(Assms!$F$37=2,LXtables!U96,IF(Assms!$F$37=3,LXtables!AH96,IF(Assms!$F$37=4,LXtables!AU96,IF(Assms!$F$37=5,LXtables!BH96,LXtables!BU96)))))</f>
        <v>0.02</v>
      </c>
      <c r="AC96" s="62">
        <f>IF(Assms!$F$37=1,LXtables!I96,IF(Assms!$F$37=2,LXtables!V96,IF(Assms!$F$37=3,LXtables!AI96,IF(Assms!$F$37=4,LXtables!AV96,IF(Assms!$F$37=5,LXtables!BI96,LXtables!BV96)))))</f>
        <v>0.03</v>
      </c>
      <c r="AD96" s="62">
        <f>IF(Assms!$F$37=1,LXtables!J96,IF(Assms!$F$37=2,LXtables!W96,IF(Assms!$F$37=3,LXtables!AJ96,IF(Assms!$F$37=4,LXtables!AW96,IF(Assms!$F$37=5,LXtables!BJ96,LXtables!BW96)))))</f>
        <v>0.03</v>
      </c>
      <c r="AE96" s="62">
        <f>IF(Assms!$F$37=1,LXtables!K96,IF(Assms!$F$37=2,LXtables!X96,IF(Assms!$F$37=3,LXtables!AK96,IF(Assms!$F$37=4,LXtables!AX96,IF(Assms!$F$37=5,LXtables!BK96,LXtables!BX96)))))</f>
        <v>0.03</v>
      </c>
      <c r="AF96" s="62">
        <f>IF(Assms!$F$37=1,LXtables!L96,IF(Assms!$F$37=2,LXtables!Y96,IF(Assms!$F$37=3,LXtables!AL96,IF(Assms!$F$37=4,LXtables!AY96,IF(Assms!$F$37=5,LXtables!BL96,LXtables!BY96)))))</f>
        <v>0.03</v>
      </c>
      <c r="AG96" s="62">
        <f>IF(Assms!$F$37=1,LXtables!M96,IF(Assms!$F$37=2,LXtables!Z96,IF(Assms!$F$37=3,LXtables!AM96,IF(Assms!$F$37=4,LXtables!AZ96,IF(Assms!$F$37=5,LXtables!BM96,LXtables!BZ96)))))</f>
        <v>0.03</v>
      </c>
      <c r="AH96">
        <v>7</v>
      </c>
      <c r="AI96" s="62">
        <f>IF(Assms!$F$37=1,LXtables!CC96,IF(Assms!$F$37=2,LXtables!CP96,IF(Assms!$F$37=3,LXtables!DC96,IF(Assms!$F$37=4,LXtables!DP96,IF(Assms!$F$37=5,LXtables!EC96,LXtables!EP96)))))</f>
        <v>0.04</v>
      </c>
      <c r="AJ96" s="62">
        <f>IF(Assms!$F$37=1,LXtables!CD96,IF(Assms!$F$37=2,LXtables!CQ96,IF(Assms!$F$37=3,LXtables!DD96,IF(Assms!$F$37=4,LXtables!DQ96,IF(Assms!$F$37=5,LXtables!ED96,LXtables!EQ96)))))</f>
        <v>0.04</v>
      </c>
      <c r="AK96" s="62">
        <f>IF(Assms!$F$37=1,LXtables!CE96,IF(Assms!$F$37=2,LXtables!CR96,IF(Assms!$F$37=3,LXtables!DE96,IF(Assms!$F$37=4,LXtables!DR96,IF(Assms!$F$37=5,LXtables!EE96,LXtables!ER96)))))</f>
        <v>0.03</v>
      </c>
      <c r="AL96" s="62">
        <f>IF(Assms!$F$37=1,LXtables!CF96,IF(Assms!$F$37=2,LXtables!CS96,IF(Assms!$F$37=3,LXtables!DF96,IF(Assms!$F$37=4,LXtables!DS96,IF(Assms!$F$37=5,LXtables!EF96,LXtables!ES96)))))</f>
        <v>0.03</v>
      </c>
      <c r="AM96" s="62">
        <f>IF(Assms!$F$37=1,LXtables!CG96,IF(Assms!$F$37=2,LXtables!CT96,IF(Assms!$F$37=3,LXtables!DG96,IF(Assms!$F$37=4,LXtables!DT96,IF(Assms!$F$37=5,LXtables!EG96,LXtables!ET96)))))</f>
        <v>0.03</v>
      </c>
      <c r="AN96" s="62">
        <f>IF(Assms!$F$37=1,LXtables!CH96,IF(Assms!$F$37=2,LXtables!CU96,IF(Assms!$F$37=3,LXtables!DH96,IF(Assms!$F$37=4,LXtables!DU96,IF(Assms!$F$37=5,LXtables!EH96,LXtables!EU96)))))</f>
        <v>0.03</v>
      </c>
      <c r="AO96" s="62">
        <f>IF(Assms!$F$37=1,LXtables!CI96,IF(Assms!$F$37=2,LXtables!CV96,IF(Assms!$F$37=3,LXtables!DI96,IF(Assms!$F$37=4,LXtables!DV96,IF(Assms!$F$37=5,LXtables!EI96,LXtables!EV96)))))</f>
        <v>0.03</v>
      </c>
      <c r="AP96" s="62">
        <f>IF(Assms!$F$37=1,LXtables!CJ96,IF(Assms!$F$37=2,LXtables!CW96,IF(Assms!$F$37=3,LXtables!DJ96,IF(Assms!$F$37=4,LXtables!DW96,IF(Assms!$F$37=5,LXtables!EJ96,LXtables!EW96)))))</f>
        <v>0.03</v>
      </c>
      <c r="AQ96" s="62">
        <f>IF(Assms!$F$37=1,LXtables!CK96,IF(Assms!$F$37=2,LXtables!CX96,IF(Assms!$F$37=3,LXtables!DK96,IF(Assms!$F$37=4,LXtables!DX96,IF(Assms!$F$37=5,LXtables!EK96,LXtables!EX96)))))</f>
        <v>0.03</v>
      </c>
      <c r="AR96" s="62">
        <f>IF(Assms!$F$37=1,LXtables!CL96,IF(Assms!$F$37=2,LXtables!CY96,IF(Assms!$F$37=3,LXtables!DL96,IF(Assms!$F$37=4,LXtables!DY96,IF(Assms!$F$37=5,LXtables!EL96,LXtables!EY96)))))</f>
        <v>0.03</v>
      </c>
      <c r="AS96" s="62">
        <f>IF(Assms!$F$37=1,LXtables!CM96,IF(Assms!$F$37=2,LXtables!CZ96,IF(Assms!$F$37=3,LXtables!DM96,IF(Assms!$F$37=4,LXtables!DZ96,IF(Assms!$F$37=5,LXtables!EM96,LXtables!EZ96)))))</f>
        <v>0.03</v>
      </c>
      <c r="AT96" s="62">
        <f>IF(Assms!$F$37=1,LXtables!CN96,IF(Assms!$F$37=2,LXtables!DA96,IF(Assms!$F$37=3,LXtables!DN96,IF(Assms!$F$37=4,LXtables!EA96,IF(Assms!$F$37=5,LXtables!EN96,LXtables!FA96)))))</f>
        <v>0.04</v>
      </c>
      <c r="AU96">
        <v>7</v>
      </c>
      <c r="AV96" s="62">
        <f>IF(Assms!$F$37=1,LXtables!FD96,IF(Assms!$F$37=2,LXtables!FQ96,IF(Assms!$F$37=3,LXtables!GD96,IF(Assms!$F$37=4,LXtables!GQ96,IF(Assms!$F$37=5,LXtables!HD96,LXtables!HQ96)))))</f>
        <v>0.05</v>
      </c>
      <c r="AW96" s="62">
        <f>IF(Assms!$F$37=1,LXtables!FE96,IF(Assms!$F$37=2,LXtables!FR96,IF(Assms!$F$37=3,LXtables!GE96,IF(Assms!$F$37=4,LXtables!GR96,IF(Assms!$F$37=5,LXtables!HE96,LXtables!HR96)))))</f>
        <v>0.04</v>
      </c>
      <c r="AX96" s="62">
        <f>IF(Assms!$F$37=1,LXtables!FF96,IF(Assms!$F$37=2,LXtables!FS96,IF(Assms!$F$37=3,LXtables!GF96,IF(Assms!$F$37=4,LXtables!GS96,IF(Assms!$F$37=5,LXtables!HF96,LXtables!HS96)))))</f>
        <v>0.04</v>
      </c>
      <c r="AY96" s="62">
        <f>IF(Assms!$F$37=1,LXtables!FG96,IF(Assms!$F$37=2,LXtables!FT96,IF(Assms!$F$37=3,LXtables!GG96,IF(Assms!$F$37=4,LXtables!GT96,IF(Assms!$F$37=5,LXtables!HG96,LXtables!HT96)))))</f>
        <v>0.03</v>
      </c>
      <c r="AZ96" s="62">
        <f>IF(Assms!$F$37=1,LXtables!FH96,IF(Assms!$F$37=2,LXtables!FU96,IF(Assms!$F$37=3,LXtables!GH96,IF(Assms!$F$37=4,LXtables!GU96,IF(Assms!$F$37=5,LXtables!HH96,LXtables!HU96)))))</f>
        <v>0.03</v>
      </c>
      <c r="BA96" s="62">
        <f>IF(Assms!$F$37=1,LXtables!FI96,IF(Assms!$F$37=2,LXtables!FV96,IF(Assms!$F$37=3,LXtables!GI96,IF(Assms!$F$37=4,LXtables!GV96,IF(Assms!$F$37=5,LXtables!HI96,LXtables!HV96)))))</f>
        <v>0.03</v>
      </c>
      <c r="BB96" s="62">
        <f>IF(Assms!$F$37=1,LXtables!FJ96,IF(Assms!$F$37=2,LXtables!FW96,IF(Assms!$F$37=3,LXtables!GJ96,IF(Assms!$F$37=4,LXtables!GW96,IF(Assms!$F$37=5,LXtables!HJ96,LXtables!HW96)))))</f>
        <v>0.03</v>
      </c>
      <c r="BC96" s="62">
        <f>IF(Assms!$F$37=1,LXtables!FK96,IF(Assms!$F$37=2,LXtables!FX96,IF(Assms!$F$37=3,LXtables!GK96,IF(Assms!$F$37=4,LXtables!GX96,IF(Assms!$F$37=5,LXtables!HK96,LXtables!HX96)))))</f>
        <v>0.03</v>
      </c>
      <c r="BD96" s="62">
        <f>IF(Assms!$F$37=1,LXtables!FL96,IF(Assms!$F$37=2,LXtables!FY96,IF(Assms!$F$37=3,LXtables!GL96,IF(Assms!$F$37=4,LXtables!GY96,IF(Assms!$F$37=5,LXtables!HL96,LXtables!HY96)))))</f>
        <v>0.03</v>
      </c>
      <c r="BE96" s="62">
        <f>IF(Assms!$F$37=1,LXtables!FM96,IF(Assms!$F$37=2,LXtables!FZ96,IF(Assms!$F$37=3,LXtables!GM96,IF(Assms!$F$37=4,LXtables!GZ96,IF(Assms!$F$37=5,LXtables!HM96,LXtables!HZ96)))))</f>
        <v>0.03</v>
      </c>
      <c r="BF96" s="62">
        <f>IF(Assms!$F$37=1,LXtables!FN96,IF(Assms!$F$37=2,LXtables!GA96,IF(Assms!$F$37=3,LXtables!GN96,IF(Assms!$F$37=4,LXtables!HA96,IF(Assms!$F$37=5,LXtables!HN96,LXtables!IA96)))))</f>
        <v>0.04</v>
      </c>
      <c r="BG96" s="62">
        <f>IF(Assms!$F$37=1,LXtables!FO96,IF(Assms!$F$37=2,LXtables!GB96,IF(Assms!$F$37=3,LXtables!GO96,IF(Assms!$F$37=4,LXtables!HB96,IF(Assms!$F$37=5,LXtables!HO96,LXtables!IB96)))))</f>
        <v>0.04</v>
      </c>
      <c r="BH96">
        <v>7</v>
      </c>
      <c r="BI96" s="62">
        <f>IF(Assms!$F$37=1,LXtables!IE96,IF(Assms!$F$37=2,LXtables!IR96,IF(Assms!$F$37=3,LXtables!JE96,IF(Assms!$F$37=4,LXtables!JR96,IF(Assms!$F$37=5,LXtables!KE96,LXtables!KR96)))))</f>
        <v>0.06</v>
      </c>
      <c r="BJ96" s="62">
        <f>IF(Assms!$F$37=1,LXtables!IF96,IF(Assms!$F$37=2,LXtables!IS96,IF(Assms!$F$37=3,LXtables!JF96,IF(Assms!$F$37=4,LXtables!JS96,IF(Assms!$F$37=5,LXtables!KF96,LXtables!KS96)))))</f>
        <v>0.06</v>
      </c>
      <c r="BK96" s="62">
        <f>IF(Assms!$F$37=1,LXtables!IG96,IF(Assms!$F$37=2,LXtables!IT96,IF(Assms!$F$37=3,LXtables!JG96,IF(Assms!$F$37=4,LXtables!JT96,IF(Assms!$F$37=5,LXtables!KG96,LXtables!KT96)))))</f>
        <v>0.04</v>
      </c>
      <c r="BL96" s="62">
        <f>IF(Assms!$F$37=1,LXtables!IH96,IF(Assms!$F$37=2,LXtables!IU96,IF(Assms!$F$37=3,LXtables!JH96,IF(Assms!$F$37=4,LXtables!JU96,IF(Assms!$F$37=5,LXtables!KH96,LXtables!KU96)))))</f>
        <v>0.04</v>
      </c>
      <c r="BM96" s="62">
        <f>IF(Assms!$F$37=1,LXtables!II96,IF(Assms!$F$37=2,LXtables!IV96,IF(Assms!$F$37=3,LXtables!JI96,IF(Assms!$F$37=4,LXtables!JV96,IF(Assms!$F$37=5,LXtables!KI96,LXtables!KV96)))))</f>
        <v>0.04</v>
      </c>
      <c r="BN96" s="62">
        <f>IF(Assms!$F$37=1,LXtables!IJ96,IF(Assms!$F$37=2,LXtables!IW96,IF(Assms!$F$37=3,LXtables!JJ96,IF(Assms!$F$37=4,LXtables!JW96,IF(Assms!$F$37=5,LXtables!KJ96,LXtables!KW96)))))</f>
        <v>0.04</v>
      </c>
      <c r="BO96" s="62">
        <f>IF(Assms!$F$37=1,LXtables!IK96,IF(Assms!$F$37=2,LXtables!IX96,IF(Assms!$F$37=3,LXtables!JK96,IF(Assms!$F$37=4,LXtables!JX96,IF(Assms!$F$37=5,LXtables!KK96,LXtables!KX96)))))</f>
        <v>0.04</v>
      </c>
      <c r="BP96" s="62">
        <f>IF(Assms!$F$37=1,LXtables!IL96,IF(Assms!$F$37=2,LXtables!IY96,IF(Assms!$F$37=3,LXtables!JL96,IF(Assms!$F$37=4,LXtables!JY96,IF(Assms!$F$37=5,LXtables!KL96,LXtables!KY96)))))</f>
        <v>0.04</v>
      </c>
      <c r="BQ96" s="62">
        <f>IF(Assms!$F$37=1,LXtables!IM96,IF(Assms!$F$37=2,LXtables!IZ96,IF(Assms!$F$37=3,LXtables!JM96,IF(Assms!$F$37=4,LXtables!JZ96,IF(Assms!$F$37=5,LXtables!KM96,LXtables!KZ96)))))</f>
        <v>0.04</v>
      </c>
      <c r="BR96" s="62">
        <f>IF(Assms!$F$37=1,LXtables!IN96,IF(Assms!$F$37=2,LXtables!JA96,IF(Assms!$F$37=3,LXtables!JN96,IF(Assms!$F$37=4,LXtables!KA96,IF(Assms!$F$37=5,LXtables!KN96,LXtables!LA96)))))</f>
        <v>0.04</v>
      </c>
      <c r="BS96" s="62">
        <f>IF(Assms!$F$37=1,LXtables!IO96,IF(Assms!$F$37=2,LXtables!JB96,IF(Assms!$F$37=3,LXtables!JO96,IF(Assms!$F$37=4,LXtables!KB96,IF(Assms!$F$37=5,LXtables!KO96,LXtables!LB96)))))</f>
        <v>0.05</v>
      </c>
      <c r="BT96" s="62">
        <f>IF(Assms!$F$37=1,LXtables!IP96,IF(Assms!$F$37=2,LXtables!JC96,IF(Assms!$F$37=3,LXtables!JP96,IF(Assms!$F$37=4,LXtables!KC96,IF(Assms!$F$37=5,LXtables!KP96,LXtables!LC96)))))</f>
        <v>0.06</v>
      </c>
    </row>
    <row r="97" spans="8:72">
      <c r="H97" s="201">
        <v>8</v>
      </c>
      <c r="I97" s="62">
        <f>IF(Assms!$C$36=1,V97,IF(Assms!$C$36=2,AI97,IF(Assms!$C$36=3,AV97,BI97)))</f>
        <v>0.03</v>
      </c>
      <c r="J97" s="62">
        <f>IF(Assms!$C$36=1,W97,IF(Assms!$C$36=2,AJ97,IF(Assms!$C$36=3,AW97,BJ97)))</f>
        <v>0.03</v>
      </c>
      <c r="K97" s="62">
        <f>IF(Assms!$C$36=1,X97,IF(Assms!$C$36=2,AK97,IF(Assms!$C$36=3,AX97,BK97)))</f>
        <v>0.02</v>
      </c>
      <c r="L97" s="62">
        <f>IF(Assms!$C$36=1,Y97,IF(Assms!$C$36=2,AL97,IF(Assms!$C$36=3,AY97,BL97)))</f>
        <v>0.02</v>
      </c>
      <c r="M97" s="62">
        <f>IF(Assms!$C$36=1,Z97,IF(Assms!$C$36=2,AM97,IF(Assms!$C$36=3,AZ97,BM97)))</f>
        <v>0.02</v>
      </c>
      <c r="N97" s="62">
        <f>IF(Assms!$C$36=1,AA97,IF(Assms!$C$36=2,AN97,IF(Assms!$C$36=3,BA97,BN97)))</f>
        <v>0.02</v>
      </c>
      <c r="O97" s="62">
        <f>IF(Assms!$C$36=1,AB97,IF(Assms!$C$36=2,AO97,IF(Assms!$C$36=3,BB97,BO97)))</f>
        <v>0.02</v>
      </c>
      <c r="P97" s="62">
        <f>IF(Assms!$C$36=1,AC97,IF(Assms!$C$36=2,AP97,IF(Assms!$C$36=3,BC97,BP97)))</f>
        <v>0.02</v>
      </c>
      <c r="Q97" s="62">
        <f>IF(Assms!$C$36=1,AD97,IF(Assms!$C$36=2,AQ97,IF(Assms!$C$36=3,BD97,BQ97)))</f>
        <v>0.02</v>
      </c>
      <c r="R97" s="62">
        <f>IF(Assms!$C$36=1,AE97,IF(Assms!$C$36=2,AR97,IF(Assms!$C$36=3,BE97,BR97)))</f>
        <v>0.02</v>
      </c>
      <c r="S97" s="62">
        <f>IF(Assms!$C$36=1,AF97,IF(Assms!$C$36=2,AS97,IF(Assms!$C$36=3,BF97,BS97)))</f>
        <v>0.03</v>
      </c>
      <c r="T97" s="62">
        <f>IF(Assms!$C$36=1,AG97,IF(Assms!$C$36=2,AT97,IF(Assms!$C$36=3,BG97,BT97)))</f>
        <v>0.03</v>
      </c>
      <c r="U97" s="201">
        <v>8</v>
      </c>
      <c r="V97" s="62">
        <f>IF(Assms!$F$37=1,LXtables!B97,IF(Assms!$F$37=2,LXtables!O97,IF(Assms!$F$37=3,LXtables!AB97,IF(Assms!$F$37=4,LXtables!AO97,IF(Assms!$F$37=5,LXtables!BB97,LXtables!BO97)))))</f>
        <v>0.03</v>
      </c>
      <c r="W97" s="62">
        <f>IF(Assms!$F$37=1,LXtables!C97,IF(Assms!$F$37=2,LXtables!P97,IF(Assms!$F$37=3,LXtables!AC97,IF(Assms!$F$37=4,LXtables!AP97,IF(Assms!$F$37=5,LXtables!BC97,LXtables!BP97)))))</f>
        <v>0.03</v>
      </c>
      <c r="X97" s="62">
        <f>IF(Assms!$F$37=1,LXtables!D97,IF(Assms!$F$37=2,LXtables!Q97,IF(Assms!$F$37=3,LXtables!AD97,IF(Assms!$F$37=4,LXtables!AQ97,IF(Assms!$F$37=5,LXtables!BD97,LXtables!BQ97)))))</f>
        <v>0.02</v>
      </c>
      <c r="Y97" s="62">
        <f>IF(Assms!$F$37=1,LXtables!E97,IF(Assms!$F$37=2,LXtables!R97,IF(Assms!$F$37=3,LXtables!AE97,IF(Assms!$F$37=4,LXtables!AR97,IF(Assms!$F$37=5,LXtables!BE97,LXtables!BR97)))))</f>
        <v>0.02</v>
      </c>
      <c r="Z97" s="62">
        <f>IF(Assms!$F$37=1,LXtables!F97,IF(Assms!$F$37=2,LXtables!S97,IF(Assms!$F$37=3,LXtables!AF97,IF(Assms!$F$37=4,LXtables!AS97,IF(Assms!$F$37=5,LXtables!BF97,LXtables!BS97)))))</f>
        <v>0.02</v>
      </c>
      <c r="AA97" s="62">
        <f>IF(Assms!$F$37=1,LXtables!G97,IF(Assms!$F$37=2,LXtables!T97,IF(Assms!$F$37=3,LXtables!AG97,IF(Assms!$F$37=4,LXtables!AT97,IF(Assms!$F$37=5,LXtables!BG97,LXtables!BT97)))))</f>
        <v>0.02</v>
      </c>
      <c r="AB97" s="62">
        <f>IF(Assms!$F$37=1,LXtables!H97,IF(Assms!$F$37=2,LXtables!U97,IF(Assms!$F$37=3,LXtables!AH97,IF(Assms!$F$37=4,LXtables!AU97,IF(Assms!$F$37=5,LXtables!BH97,LXtables!BU97)))))</f>
        <v>0.02</v>
      </c>
      <c r="AC97" s="62">
        <f>IF(Assms!$F$37=1,LXtables!I97,IF(Assms!$F$37=2,LXtables!V97,IF(Assms!$F$37=3,LXtables!AI97,IF(Assms!$F$37=4,LXtables!AV97,IF(Assms!$F$37=5,LXtables!BI97,LXtables!BV97)))))</f>
        <v>0.02</v>
      </c>
      <c r="AD97" s="62">
        <f>IF(Assms!$F$37=1,LXtables!J97,IF(Assms!$F$37=2,LXtables!W97,IF(Assms!$F$37=3,LXtables!AJ97,IF(Assms!$F$37=4,LXtables!AW97,IF(Assms!$F$37=5,LXtables!BJ97,LXtables!BW97)))))</f>
        <v>0.02</v>
      </c>
      <c r="AE97" s="62">
        <f>IF(Assms!$F$37=1,LXtables!K97,IF(Assms!$F$37=2,LXtables!X97,IF(Assms!$F$37=3,LXtables!AK97,IF(Assms!$F$37=4,LXtables!AX97,IF(Assms!$F$37=5,LXtables!BK97,LXtables!BX97)))))</f>
        <v>0.02</v>
      </c>
      <c r="AF97" s="62">
        <f>IF(Assms!$F$37=1,LXtables!L97,IF(Assms!$F$37=2,LXtables!Y97,IF(Assms!$F$37=3,LXtables!AL97,IF(Assms!$F$37=4,LXtables!AY97,IF(Assms!$F$37=5,LXtables!BL97,LXtables!BY97)))))</f>
        <v>0.03</v>
      </c>
      <c r="AG97" s="62">
        <f>IF(Assms!$F$37=1,LXtables!M97,IF(Assms!$F$37=2,LXtables!Z97,IF(Assms!$F$37=3,LXtables!AM97,IF(Assms!$F$37=4,LXtables!AZ97,IF(Assms!$F$37=5,LXtables!BM97,LXtables!BZ97)))))</f>
        <v>0.03</v>
      </c>
      <c r="AH97">
        <v>8</v>
      </c>
      <c r="AI97" s="62">
        <f>IF(Assms!$F$37=1,LXtables!CC97,IF(Assms!$F$37=2,LXtables!CP97,IF(Assms!$F$37=3,LXtables!DC97,IF(Assms!$F$37=4,LXtables!DP97,IF(Assms!$F$37=5,LXtables!EC97,LXtables!EP97)))))</f>
        <v>0.04</v>
      </c>
      <c r="AJ97" s="62">
        <f>IF(Assms!$F$37=1,LXtables!CD97,IF(Assms!$F$37=2,LXtables!CQ97,IF(Assms!$F$37=3,LXtables!DD97,IF(Assms!$F$37=4,LXtables!DQ97,IF(Assms!$F$37=5,LXtables!ED97,LXtables!EQ97)))))</f>
        <v>0.03</v>
      </c>
      <c r="AK97" s="62">
        <f>IF(Assms!$F$37=1,LXtables!CE97,IF(Assms!$F$37=2,LXtables!CR97,IF(Assms!$F$37=3,LXtables!DE97,IF(Assms!$F$37=4,LXtables!DR97,IF(Assms!$F$37=5,LXtables!EE97,LXtables!ER97)))))</f>
        <v>0.03</v>
      </c>
      <c r="AL97" s="62">
        <f>IF(Assms!$F$37=1,LXtables!CF97,IF(Assms!$F$37=2,LXtables!CS97,IF(Assms!$F$37=3,LXtables!DF97,IF(Assms!$F$37=4,LXtables!DS97,IF(Assms!$F$37=5,LXtables!EF97,LXtables!ES97)))))</f>
        <v>0.02</v>
      </c>
      <c r="AM97" s="62">
        <f>IF(Assms!$F$37=1,LXtables!CG97,IF(Assms!$F$37=2,LXtables!CT97,IF(Assms!$F$37=3,LXtables!DG97,IF(Assms!$F$37=4,LXtables!DT97,IF(Assms!$F$37=5,LXtables!EG97,LXtables!ET97)))))</f>
        <v>0.02</v>
      </c>
      <c r="AN97" s="62">
        <f>IF(Assms!$F$37=1,LXtables!CH97,IF(Assms!$F$37=2,LXtables!CU97,IF(Assms!$F$37=3,LXtables!DH97,IF(Assms!$F$37=4,LXtables!DU97,IF(Assms!$F$37=5,LXtables!EH97,LXtables!EU97)))))</f>
        <v>0.02</v>
      </c>
      <c r="AO97" s="62">
        <f>IF(Assms!$F$37=1,LXtables!CI97,IF(Assms!$F$37=2,LXtables!CV97,IF(Assms!$F$37=3,LXtables!DI97,IF(Assms!$F$37=4,LXtables!DV97,IF(Assms!$F$37=5,LXtables!EI97,LXtables!EV97)))))</f>
        <v>0.03</v>
      </c>
      <c r="AP97" s="62">
        <f>IF(Assms!$F$37=1,LXtables!CJ97,IF(Assms!$F$37=2,LXtables!CW97,IF(Assms!$F$37=3,LXtables!DJ97,IF(Assms!$F$37=4,LXtables!DW97,IF(Assms!$F$37=5,LXtables!EJ97,LXtables!EW97)))))</f>
        <v>0.03</v>
      </c>
      <c r="AQ97" s="62">
        <f>IF(Assms!$F$37=1,LXtables!CK97,IF(Assms!$F$37=2,LXtables!CX97,IF(Assms!$F$37=3,LXtables!DK97,IF(Assms!$F$37=4,LXtables!DX97,IF(Assms!$F$37=5,LXtables!EK97,LXtables!EX97)))))</f>
        <v>0.03</v>
      </c>
      <c r="AR97" s="62">
        <f>IF(Assms!$F$37=1,LXtables!CL97,IF(Assms!$F$37=2,LXtables!CY97,IF(Assms!$F$37=3,LXtables!DL97,IF(Assms!$F$37=4,LXtables!DY97,IF(Assms!$F$37=5,LXtables!EL97,LXtables!EY97)))))</f>
        <v>0.03</v>
      </c>
      <c r="AS97" s="62">
        <f>IF(Assms!$F$37=1,LXtables!CM97,IF(Assms!$F$37=2,LXtables!CZ97,IF(Assms!$F$37=3,LXtables!DM97,IF(Assms!$F$37=4,LXtables!DZ97,IF(Assms!$F$37=5,LXtables!EM97,LXtables!EZ97)))))</f>
        <v>0.03</v>
      </c>
      <c r="AT97" s="62">
        <f>IF(Assms!$F$37=1,LXtables!CN97,IF(Assms!$F$37=2,LXtables!DA97,IF(Assms!$F$37=3,LXtables!DN97,IF(Assms!$F$37=4,LXtables!EA97,IF(Assms!$F$37=5,LXtables!EN97,LXtables!FA97)))))</f>
        <v>0.03</v>
      </c>
      <c r="AU97">
        <v>8</v>
      </c>
      <c r="AV97" s="62">
        <f>IF(Assms!$F$37=1,LXtables!FD97,IF(Assms!$F$37=2,LXtables!FQ97,IF(Assms!$F$37=3,LXtables!GD97,IF(Assms!$F$37=4,LXtables!GQ97,IF(Assms!$F$37=5,LXtables!HD97,LXtables!HQ97)))))</f>
        <v>0.04</v>
      </c>
      <c r="AW97" s="62">
        <f>IF(Assms!$F$37=1,LXtables!FE97,IF(Assms!$F$37=2,LXtables!FR97,IF(Assms!$F$37=3,LXtables!GE97,IF(Assms!$F$37=4,LXtables!GR97,IF(Assms!$F$37=5,LXtables!HE97,LXtables!HR97)))))</f>
        <v>0.04</v>
      </c>
      <c r="AX97" s="62">
        <f>IF(Assms!$F$37=1,LXtables!FF97,IF(Assms!$F$37=2,LXtables!FS97,IF(Assms!$F$37=3,LXtables!GF97,IF(Assms!$F$37=4,LXtables!GS97,IF(Assms!$F$37=5,LXtables!HF97,LXtables!HS97)))))</f>
        <v>0.03</v>
      </c>
      <c r="AY97" s="62">
        <f>IF(Assms!$F$37=1,LXtables!FG97,IF(Assms!$F$37=2,LXtables!FT97,IF(Assms!$F$37=3,LXtables!GG97,IF(Assms!$F$37=4,LXtables!GT97,IF(Assms!$F$37=5,LXtables!HG97,LXtables!HT97)))))</f>
        <v>0.03</v>
      </c>
      <c r="AZ97" s="62">
        <f>IF(Assms!$F$37=1,LXtables!FH97,IF(Assms!$F$37=2,LXtables!FU97,IF(Assms!$F$37=3,LXtables!GH97,IF(Assms!$F$37=4,LXtables!GU97,IF(Assms!$F$37=5,LXtables!HH97,LXtables!HU97)))))</f>
        <v>0.03</v>
      </c>
      <c r="BA97" s="62">
        <f>IF(Assms!$F$37=1,LXtables!FI97,IF(Assms!$F$37=2,LXtables!FV97,IF(Assms!$F$37=3,LXtables!GI97,IF(Assms!$F$37=4,LXtables!GV97,IF(Assms!$F$37=5,LXtables!HI97,LXtables!HV97)))))</f>
        <v>0.03</v>
      </c>
      <c r="BB97" s="62">
        <f>IF(Assms!$F$37=1,LXtables!FJ97,IF(Assms!$F$37=2,LXtables!FW97,IF(Assms!$F$37=3,LXtables!GJ97,IF(Assms!$F$37=4,LXtables!GW97,IF(Assms!$F$37=5,LXtables!HJ97,LXtables!HW97)))))</f>
        <v>0.03</v>
      </c>
      <c r="BC97" s="62">
        <f>IF(Assms!$F$37=1,LXtables!FK97,IF(Assms!$F$37=2,LXtables!FX97,IF(Assms!$F$37=3,LXtables!GK97,IF(Assms!$F$37=4,LXtables!GX97,IF(Assms!$F$37=5,LXtables!HK97,LXtables!HX97)))))</f>
        <v>0.03</v>
      </c>
      <c r="BD97" s="62">
        <f>IF(Assms!$F$37=1,LXtables!FL97,IF(Assms!$F$37=2,LXtables!FY97,IF(Assms!$F$37=3,LXtables!GL97,IF(Assms!$F$37=4,LXtables!GY97,IF(Assms!$F$37=5,LXtables!HL97,LXtables!HY97)))))</f>
        <v>0.03</v>
      </c>
      <c r="BE97" s="62">
        <f>IF(Assms!$F$37=1,LXtables!FM97,IF(Assms!$F$37=2,LXtables!FZ97,IF(Assms!$F$37=3,LXtables!GM97,IF(Assms!$F$37=4,LXtables!GZ97,IF(Assms!$F$37=5,LXtables!HM97,LXtables!HZ97)))))</f>
        <v>0.03</v>
      </c>
      <c r="BF97" s="62">
        <f>IF(Assms!$F$37=1,LXtables!FN97,IF(Assms!$F$37=2,LXtables!GA97,IF(Assms!$F$37=3,LXtables!GN97,IF(Assms!$F$37=4,LXtables!HA97,IF(Assms!$F$37=5,LXtables!HN97,LXtables!IA97)))))</f>
        <v>0.03</v>
      </c>
      <c r="BG97" s="62">
        <f>IF(Assms!$F$37=1,LXtables!FO97,IF(Assms!$F$37=2,LXtables!GB97,IF(Assms!$F$37=3,LXtables!GO97,IF(Assms!$F$37=4,LXtables!HB97,IF(Assms!$F$37=5,LXtables!HO97,LXtables!IB97)))))</f>
        <v>0.04</v>
      </c>
      <c r="BH97">
        <v>8</v>
      </c>
      <c r="BI97" s="62">
        <f>IF(Assms!$F$37=1,LXtables!IE97,IF(Assms!$F$37=2,LXtables!IR97,IF(Assms!$F$37=3,LXtables!JE97,IF(Assms!$F$37=4,LXtables!JR97,IF(Assms!$F$37=5,LXtables!KE97,LXtables!KR97)))))</f>
        <v>0.05</v>
      </c>
      <c r="BJ97" s="62">
        <f>IF(Assms!$F$37=1,LXtables!IF97,IF(Assms!$F$37=2,LXtables!IS97,IF(Assms!$F$37=3,LXtables!JF97,IF(Assms!$F$37=4,LXtables!JS97,IF(Assms!$F$37=5,LXtables!KF97,LXtables!KS97)))))</f>
        <v>0.05</v>
      </c>
      <c r="BK97" s="62">
        <f>IF(Assms!$F$37=1,LXtables!IG97,IF(Assms!$F$37=2,LXtables!IT97,IF(Assms!$F$37=3,LXtables!JG97,IF(Assms!$F$37=4,LXtables!JT97,IF(Assms!$F$37=5,LXtables!KG97,LXtables!KT97)))))</f>
        <v>0.04</v>
      </c>
      <c r="BL97" s="62">
        <f>IF(Assms!$F$37=1,LXtables!IH97,IF(Assms!$F$37=2,LXtables!IU97,IF(Assms!$F$37=3,LXtables!JH97,IF(Assms!$F$37=4,LXtables!JU97,IF(Assms!$F$37=5,LXtables!KH97,LXtables!KU97)))))</f>
        <v>0.03</v>
      </c>
      <c r="BM97" s="62">
        <f>IF(Assms!$F$37=1,LXtables!II97,IF(Assms!$F$37=2,LXtables!IV97,IF(Assms!$F$37=3,LXtables!JI97,IF(Assms!$F$37=4,LXtables!JV97,IF(Assms!$F$37=5,LXtables!KI97,LXtables!KV97)))))</f>
        <v>0.03</v>
      </c>
      <c r="BN97" s="62">
        <f>IF(Assms!$F$37=1,LXtables!IJ97,IF(Assms!$F$37=2,LXtables!IW97,IF(Assms!$F$37=3,LXtables!JJ97,IF(Assms!$F$37=4,LXtables!JW97,IF(Assms!$F$37=5,LXtables!KJ97,LXtables!KW97)))))</f>
        <v>0.03</v>
      </c>
      <c r="BO97" s="62">
        <f>IF(Assms!$F$37=1,LXtables!IK97,IF(Assms!$F$37=2,LXtables!IX97,IF(Assms!$F$37=3,LXtables!JK97,IF(Assms!$F$37=4,LXtables!JX97,IF(Assms!$F$37=5,LXtables!KK97,LXtables!KX97)))))</f>
        <v>0.04</v>
      </c>
      <c r="BP97" s="62">
        <f>IF(Assms!$F$37=1,LXtables!IL97,IF(Assms!$F$37=2,LXtables!IY97,IF(Assms!$F$37=3,LXtables!JL97,IF(Assms!$F$37=4,LXtables!JY97,IF(Assms!$F$37=5,LXtables!KL97,LXtables!KY97)))))</f>
        <v>0.04</v>
      </c>
      <c r="BQ97" s="62">
        <f>IF(Assms!$F$37=1,LXtables!IM97,IF(Assms!$F$37=2,LXtables!IZ97,IF(Assms!$F$37=3,LXtables!JM97,IF(Assms!$F$37=4,LXtables!JZ97,IF(Assms!$F$37=5,LXtables!KM97,LXtables!KZ97)))))</f>
        <v>0.04</v>
      </c>
      <c r="BR97" s="62">
        <f>IF(Assms!$F$37=1,LXtables!IN97,IF(Assms!$F$37=2,LXtables!JA97,IF(Assms!$F$37=3,LXtables!JN97,IF(Assms!$F$37=4,LXtables!KA97,IF(Assms!$F$37=5,LXtables!KN97,LXtables!LA97)))))</f>
        <v>0.04</v>
      </c>
      <c r="BS97" s="62">
        <f>IF(Assms!$F$37=1,LXtables!IO97,IF(Assms!$F$37=2,LXtables!JB97,IF(Assms!$F$37=3,LXtables!JO97,IF(Assms!$F$37=4,LXtables!KB97,IF(Assms!$F$37=5,LXtables!KO97,LXtables!LB97)))))</f>
        <v>0.04</v>
      </c>
      <c r="BT97" s="62">
        <f>IF(Assms!$F$37=1,LXtables!IP97,IF(Assms!$F$37=2,LXtables!JC97,IF(Assms!$F$37=3,LXtables!JP97,IF(Assms!$F$37=4,LXtables!KC97,IF(Assms!$F$37=5,LXtables!KP97,LXtables!LC97)))))</f>
        <v>0.05</v>
      </c>
    </row>
    <row r="98" spans="8:72">
      <c r="H98" s="201">
        <v>9</v>
      </c>
      <c r="I98" s="62">
        <f>IF(Assms!$C$36=1,V98,IF(Assms!$C$36=2,AI98,IF(Assms!$C$36=3,AV98,BI98)))</f>
        <v>0.03</v>
      </c>
      <c r="J98" s="62">
        <f>IF(Assms!$C$36=1,W98,IF(Assms!$C$36=2,AJ98,IF(Assms!$C$36=3,AW98,BJ98)))</f>
        <v>0.03</v>
      </c>
      <c r="K98" s="62">
        <f>IF(Assms!$C$36=1,X98,IF(Assms!$C$36=2,AK98,IF(Assms!$C$36=3,AX98,BK98)))</f>
        <v>0.02</v>
      </c>
      <c r="L98" s="62">
        <f>IF(Assms!$C$36=1,Y98,IF(Assms!$C$36=2,AL98,IF(Assms!$C$36=3,AY98,BL98)))</f>
        <v>0.02</v>
      </c>
      <c r="M98" s="62">
        <f>IF(Assms!$C$36=1,Z98,IF(Assms!$C$36=2,AM98,IF(Assms!$C$36=3,AZ98,BM98)))</f>
        <v>0.02</v>
      </c>
      <c r="N98" s="62">
        <f>IF(Assms!$C$36=1,AA98,IF(Assms!$C$36=2,AN98,IF(Assms!$C$36=3,BA98,BN98)))</f>
        <v>0.02</v>
      </c>
      <c r="O98" s="62">
        <f>IF(Assms!$C$36=1,AB98,IF(Assms!$C$36=2,AO98,IF(Assms!$C$36=3,BB98,BO98)))</f>
        <v>0.02</v>
      </c>
      <c r="P98" s="62">
        <f>IF(Assms!$C$36=1,AC98,IF(Assms!$C$36=2,AP98,IF(Assms!$C$36=3,BC98,BP98)))</f>
        <v>0.02</v>
      </c>
      <c r="Q98" s="62">
        <f>IF(Assms!$C$36=1,AD98,IF(Assms!$C$36=2,AQ98,IF(Assms!$C$36=3,BD98,BQ98)))</f>
        <v>0.02</v>
      </c>
      <c r="R98" s="62">
        <f>IF(Assms!$C$36=1,AE98,IF(Assms!$C$36=2,AR98,IF(Assms!$C$36=3,BE98,BR98)))</f>
        <v>0.02</v>
      </c>
      <c r="S98" s="62">
        <f>IF(Assms!$C$36=1,AF98,IF(Assms!$C$36=2,AS98,IF(Assms!$C$36=3,BF98,BS98)))</f>
        <v>0.02</v>
      </c>
      <c r="T98" s="62">
        <f>IF(Assms!$C$36=1,AG98,IF(Assms!$C$36=2,AT98,IF(Assms!$C$36=3,BG98,BT98)))</f>
        <v>0.03</v>
      </c>
      <c r="U98" s="201">
        <v>9</v>
      </c>
      <c r="V98" s="62">
        <f>IF(Assms!$F$37=1,LXtables!B98,IF(Assms!$F$37=2,LXtables!O98,IF(Assms!$F$37=3,LXtables!AB98,IF(Assms!$F$37=4,LXtables!AO98,IF(Assms!$F$37=5,LXtables!BB98,LXtables!BO98)))))</f>
        <v>0.03</v>
      </c>
      <c r="W98" s="62">
        <f>IF(Assms!$F$37=1,LXtables!C98,IF(Assms!$F$37=2,LXtables!P98,IF(Assms!$F$37=3,LXtables!AC98,IF(Assms!$F$37=4,LXtables!AP98,IF(Assms!$F$37=5,LXtables!BC98,LXtables!BP98)))))</f>
        <v>0.03</v>
      </c>
      <c r="X98" s="62">
        <f>IF(Assms!$F$37=1,LXtables!D98,IF(Assms!$F$37=2,LXtables!Q98,IF(Assms!$F$37=3,LXtables!AD98,IF(Assms!$F$37=4,LXtables!AQ98,IF(Assms!$F$37=5,LXtables!BD98,LXtables!BQ98)))))</f>
        <v>0.02</v>
      </c>
      <c r="Y98" s="62">
        <f>IF(Assms!$F$37=1,LXtables!E98,IF(Assms!$F$37=2,LXtables!R98,IF(Assms!$F$37=3,LXtables!AE98,IF(Assms!$F$37=4,LXtables!AR98,IF(Assms!$F$37=5,LXtables!BE98,LXtables!BR98)))))</f>
        <v>0.02</v>
      </c>
      <c r="Z98" s="62">
        <f>IF(Assms!$F$37=1,LXtables!F98,IF(Assms!$F$37=2,LXtables!S98,IF(Assms!$F$37=3,LXtables!AF98,IF(Assms!$F$37=4,LXtables!AS98,IF(Assms!$F$37=5,LXtables!BF98,LXtables!BS98)))))</f>
        <v>0.02</v>
      </c>
      <c r="AA98" s="62">
        <f>IF(Assms!$F$37=1,LXtables!G98,IF(Assms!$F$37=2,LXtables!T98,IF(Assms!$F$37=3,LXtables!AG98,IF(Assms!$F$37=4,LXtables!AT98,IF(Assms!$F$37=5,LXtables!BG98,LXtables!BT98)))))</f>
        <v>0.02</v>
      </c>
      <c r="AB98" s="62">
        <f>IF(Assms!$F$37=1,LXtables!H98,IF(Assms!$F$37=2,LXtables!U98,IF(Assms!$F$37=3,LXtables!AH98,IF(Assms!$F$37=4,LXtables!AU98,IF(Assms!$F$37=5,LXtables!BH98,LXtables!BU98)))))</f>
        <v>0.02</v>
      </c>
      <c r="AC98" s="62">
        <f>IF(Assms!$F$37=1,LXtables!I98,IF(Assms!$F$37=2,LXtables!V98,IF(Assms!$F$37=3,LXtables!AI98,IF(Assms!$F$37=4,LXtables!AV98,IF(Assms!$F$37=5,LXtables!BI98,LXtables!BV98)))))</f>
        <v>0.02</v>
      </c>
      <c r="AD98" s="62">
        <f>IF(Assms!$F$37=1,LXtables!J98,IF(Assms!$F$37=2,LXtables!W98,IF(Assms!$F$37=3,LXtables!AJ98,IF(Assms!$F$37=4,LXtables!AW98,IF(Assms!$F$37=5,LXtables!BJ98,LXtables!BW98)))))</f>
        <v>0.02</v>
      </c>
      <c r="AE98" s="62">
        <f>IF(Assms!$F$37=1,LXtables!K98,IF(Assms!$F$37=2,LXtables!X98,IF(Assms!$F$37=3,LXtables!AK98,IF(Assms!$F$37=4,LXtables!AX98,IF(Assms!$F$37=5,LXtables!BK98,LXtables!BX98)))))</f>
        <v>0.02</v>
      </c>
      <c r="AF98" s="62">
        <f>IF(Assms!$F$37=1,LXtables!L98,IF(Assms!$F$37=2,LXtables!Y98,IF(Assms!$F$37=3,LXtables!AL98,IF(Assms!$F$37=4,LXtables!AY98,IF(Assms!$F$37=5,LXtables!BL98,LXtables!BY98)))))</f>
        <v>0.02</v>
      </c>
      <c r="AG98" s="62">
        <f>IF(Assms!$F$37=1,LXtables!M98,IF(Assms!$F$37=2,LXtables!Z98,IF(Assms!$F$37=3,LXtables!AM98,IF(Assms!$F$37=4,LXtables!AZ98,IF(Assms!$F$37=5,LXtables!BM98,LXtables!BZ98)))))</f>
        <v>0.03</v>
      </c>
      <c r="AH98">
        <v>9</v>
      </c>
      <c r="AI98" s="62">
        <f>IF(Assms!$F$37=1,LXtables!CC98,IF(Assms!$F$37=2,LXtables!CP98,IF(Assms!$F$37=3,LXtables!DC98,IF(Assms!$F$37=4,LXtables!DP98,IF(Assms!$F$37=5,LXtables!EC98,LXtables!EP98)))))</f>
        <v>0.03</v>
      </c>
      <c r="AJ98" s="62">
        <f>IF(Assms!$F$37=1,LXtables!CD98,IF(Assms!$F$37=2,LXtables!CQ98,IF(Assms!$F$37=3,LXtables!DD98,IF(Assms!$F$37=4,LXtables!DQ98,IF(Assms!$F$37=5,LXtables!ED98,LXtables!EQ98)))))</f>
        <v>0.03</v>
      </c>
      <c r="AK98" s="62">
        <f>IF(Assms!$F$37=1,LXtables!CE98,IF(Assms!$F$37=2,LXtables!CR98,IF(Assms!$F$37=3,LXtables!DE98,IF(Assms!$F$37=4,LXtables!DR98,IF(Assms!$F$37=5,LXtables!EE98,LXtables!ER98)))))</f>
        <v>0.02</v>
      </c>
      <c r="AL98" s="62">
        <f>IF(Assms!$F$37=1,LXtables!CF98,IF(Assms!$F$37=2,LXtables!CS98,IF(Assms!$F$37=3,LXtables!DF98,IF(Assms!$F$37=4,LXtables!DS98,IF(Assms!$F$37=5,LXtables!EF98,LXtables!ES98)))))</f>
        <v>0.02</v>
      </c>
      <c r="AM98" s="62">
        <f>IF(Assms!$F$37=1,LXtables!CG98,IF(Assms!$F$37=2,LXtables!CT98,IF(Assms!$F$37=3,LXtables!DG98,IF(Assms!$F$37=4,LXtables!DT98,IF(Assms!$F$37=5,LXtables!EG98,LXtables!ET98)))))</f>
        <v>0.02</v>
      </c>
      <c r="AN98" s="62">
        <f>IF(Assms!$F$37=1,LXtables!CH98,IF(Assms!$F$37=2,LXtables!CU98,IF(Assms!$F$37=3,LXtables!DH98,IF(Assms!$F$37=4,LXtables!DU98,IF(Assms!$F$37=5,LXtables!EH98,LXtables!EU98)))))</f>
        <v>0.02</v>
      </c>
      <c r="AO98" s="62">
        <f>IF(Assms!$F$37=1,LXtables!CI98,IF(Assms!$F$37=2,LXtables!CV98,IF(Assms!$F$37=3,LXtables!DI98,IF(Assms!$F$37=4,LXtables!DV98,IF(Assms!$F$37=5,LXtables!EI98,LXtables!EV98)))))</f>
        <v>0.02</v>
      </c>
      <c r="AP98" s="62">
        <f>IF(Assms!$F$37=1,LXtables!CJ98,IF(Assms!$F$37=2,LXtables!CW98,IF(Assms!$F$37=3,LXtables!DJ98,IF(Assms!$F$37=4,LXtables!DW98,IF(Assms!$F$37=5,LXtables!EJ98,LXtables!EW98)))))</f>
        <v>0.02</v>
      </c>
      <c r="AQ98" s="62">
        <f>IF(Assms!$F$37=1,LXtables!CK98,IF(Assms!$F$37=2,LXtables!CX98,IF(Assms!$F$37=3,LXtables!DK98,IF(Assms!$F$37=4,LXtables!DX98,IF(Assms!$F$37=5,LXtables!EK98,LXtables!EX98)))))</f>
        <v>0.02</v>
      </c>
      <c r="AR98" s="62">
        <f>IF(Assms!$F$37=1,LXtables!CL98,IF(Assms!$F$37=2,LXtables!CY98,IF(Assms!$F$37=3,LXtables!DL98,IF(Assms!$F$37=4,LXtables!DY98,IF(Assms!$F$37=5,LXtables!EL98,LXtables!EY98)))))</f>
        <v>0.02</v>
      </c>
      <c r="AS98" s="62">
        <f>IF(Assms!$F$37=1,LXtables!CM98,IF(Assms!$F$37=2,LXtables!CZ98,IF(Assms!$F$37=3,LXtables!DM98,IF(Assms!$F$37=4,LXtables!DZ98,IF(Assms!$F$37=5,LXtables!EM98,LXtables!EZ98)))))</f>
        <v>0.03</v>
      </c>
      <c r="AT98" s="62">
        <f>IF(Assms!$F$37=1,LXtables!CN98,IF(Assms!$F$37=2,LXtables!DA98,IF(Assms!$F$37=3,LXtables!DN98,IF(Assms!$F$37=4,LXtables!EA98,IF(Assms!$F$37=5,LXtables!EN98,LXtables!FA98)))))</f>
        <v>0.03</v>
      </c>
      <c r="AU98">
        <v>9</v>
      </c>
      <c r="AV98" s="62">
        <f>IF(Assms!$F$37=1,LXtables!FD98,IF(Assms!$F$37=2,LXtables!FQ98,IF(Assms!$F$37=3,LXtables!GD98,IF(Assms!$F$37=4,LXtables!GQ98,IF(Assms!$F$37=5,LXtables!HD98,LXtables!HQ98)))))</f>
        <v>0.04</v>
      </c>
      <c r="AW98" s="62">
        <f>IF(Assms!$F$37=1,LXtables!FE98,IF(Assms!$F$37=2,LXtables!FR98,IF(Assms!$F$37=3,LXtables!GE98,IF(Assms!$F$37=4,LXtables!GR98,IF(Assms!$F$37=5,LXtables!HE98,LXtables!HR98)))))</f>
        <v>0.03</v>
      </c>
      <c r="AX98" s="62">
        <f>IF(Assms!$F$37=1,LXtables!FF98,IF(Assms!$F$37=2,LXtables!FS98,IF(Assms!$F$37=3,LXtables!GF98,IF(Assms!$F$37=4,LXtables!GS98,IF(Assms!$F$37=5,LXtables!HF98,LXtables!HS98)))))</f>
        <v>0.03</v>
      </c>
      <c r="AY98" s="62">
        <f>IF(Assms!$F$37=1,LXtables!FG98,IF(Assms!$F$37=2,LXtables!FT98,IF(Assms!$F$37=3,LXtables!GG98,IF(Assms!$F$37=4,LXtables!GT98,IF(Assms!$F$37=5,LXtables!HG98,LXtables!HT98)))))</f>
        <v>0.02</v>
      </c>
      <c r="AZ98" s="62">
        <f>IF(Assms!$F$37=1,LXtables!FH98,IF(Assms!$F$37=2,LXtables!FU98,IF(Assms!$F$37=3,LXtables!GH98,IF(Assms!$F$37=4,LXtables!GU98,IF(Assms!$F$37=5,LXtables!HH98,LXtables!HU98)))))</f>
        <v>0.02</v>
      </c>
      <c r="BA98" s="62">
        <f>IF(Assms!$F$37=1,LXtables!FI98,IF(Assms!$F$37=2,LXtables!FV98,IF(Assms!$F$37=3,LXtables!GI98,IF(Assms!$F$37=4,LXtables!GV98,IF(Assms!$F$37=5,LXtables!HI98,LXtables!HV98)))))</f>
        <v>0.02</v>
      </c>
      <c r="BB98" s="62">
        <f>IF(Assms!$F$37=1,LXtables!FJ98,IF(Assms!$F$37=2,LXtables!FW98,IF(Assms!$F$37=3,LXtables!GJ98,IF(Assms!$F$37=4,LXtables!GW98,IF(Assms!$F$37=5,LXtables!HJ98,LXtables!HW98)))))</f>
        <v>0.03</v>
      </c>
      <c r="BC98" s="62">
        <f>IF(Assms!$F$37=1,LXtables!FK98,IF(Assms!$F$37=2,LXtables!FX98,IF(Assms!$F$37=3,LXtables!GK98,IF(Assms!$F$37=4,LXtables!GX98,IF(Assms!$F$37=5,LXtables!HK98,LXtables!HX98)))))</f>
        <v>0.03</v>
      </c>
      <c r="BD98" s="62">
        <f>IF(Assms!$F$37=1,LXtables!FL98,IF(Assms!$F$37=2,LXtables!FY98,IF(Assms!$F$37=3,LXtables!GL98,IF(Assms!$F$37=4,LXtables!GY98,IF(Assms!$F$37=5,LXtables!HL98,LXtables!HY98)))))</f>
        <v>0.03</v>
      </c>
      <c r="BE98" s="62">
        <f>IF(Assms!$F$37=1,LXtables!FM98,IF(Assms!$F$37=2,LXtables!FZ98,IF(Assms!$F$37=3,LXtables!GM98,IF(Assms!$F$37=4,LXtables!GZ98,IF(Assms!$F$37=5,LXtables!HM98,LXtables!HZ98)))))</f>
        <v>0.03</v>
      </c>
      <c r="BF98" s="62">
        <f>IF(Assms!$F$37=1,LXtables!FN98,IF(Assms!$F$37=2,LXtables!GA98,IF(Assms!$F$37=3,LXtables!GN98,IF(Assms!$F$37=4,LXtables!HA98,IF(Assms!$F$37=5,LXtables!HN98,LXtables!IA98)))))</f>
        <v>0.03</v>
      </c>
      <c r="BG98" s="62">
        <f>IF(Assms!$F$37=1,LXtables!FO98,IF(Assms!$F$37=2,LXtables!GB98,IF(Assms!$F$37=3,LXtables!GO98,IF(Assms!$F$37=4,LXtables!HB98,IF(Assms!$F$37=5,LXtables!HO98,LXtables!IB98)))))</f>
        <v>0.03</v>
      </c>
      <c r="BH98">
        <v>9</v>
      </c>
      <c r="BI98" s="62">
        <f>IF(Assms!$F$37=1,LXtables!IE98,IF(Assms!$F$37=2,LXtables!IR98,IF(Assms!$F$37=3,LXtables!JE98,IF(Assms!$F$37=4,LXtables!JR98,IF(Assms!$F$37=5,LXtables!KE98,LXtables!KR98)))))</f>
        <v>0.05</v>
      </c>
      <c r="BJ98" s="62">
        <f>IF(Assms!$F$37=1,LXtables!IF98,IF(Assms!$F$37=2,LXtables!IS98,IF(Assms!$F$37=3,LXtables!JF98,IF(Assms!$F$37=4,LXtables!JS98,IF(Assms!$F$37=5,LXtables!KF98,LXtables!KS98)))))</f>
        <v>0.04</v>
      </c>
      <c r="BK98" s="62">
        <f>IF(Assms!$F$37=1,LXtables!IG98,IF(Assms!$F$37=2,LXtables!IT98,IF(Assms!$F$37=3,LXtables!JG98,IF(Assms!$F$37=4,LXtables!JT98,IF(Assms!$F$37=5,LXtables!KG98,LXtables!KT98)))))</f>
        <v>0.03</v>
      </c>
      <c r="BL98" s="62">
        <f>IF(Assms!$F$37=1,LXtables!IH98,IF(Assms!$F$37=2,LXtables!IU98,IF(Assms!$F$37=3,LXtables!JH98,IF(Assms!$F$37=4,LXtables!JU98,IF(Assms!$F$37=5,LXtables!KH98,LXtables!KU98)))))</f>
        <v>0.03</v>
      </c>
      <c r="BM98" s="62">
        <f>IF(Assms!$F$37=1,LXtables!II98,IF(Assms!$F$37=2,LXtables!IV98,IF(Assms!$F$37=3,LXtables!JI98,IF(Assms!$F$37=4,LXtables!JV98,IF(Assms!$F$37=5,LXtables!KI98,LXtables!KV98)))))</f>
        <v>0.03</v>
      </c>
      <c r="BN98" s="62">
        <f>IF(Assms!$F$37=1,LXtables!IJ98,IF(Assms!$F$37=2,LXtables!IW98,IF(Assms!$F$37=3,LXtables!JJ98,IF(Assms!$F$37=4,LXtables!JW98,IF(Assms!$F$37=5,LXtables!KJ98,LXtables!KW98)))))</f>
        <v>0.03</v>
      </c>
      <c r="BO98" s="62">
        <f>IF(Assms!$F$37=1,LXtables!IK98,IF(Assms!$F$37=2,LXtables!IX98,IF(Assms!$F$37=3,LXtables!JK98,IF(Assms!$F$37=4,LXtables!JX98,IF(Assms!$F$37=5,LXtables!KK98,LXtables!KX98)))))</f>
        <v>0.03</v>
      </c>
      <c r="BP98" s="62">
        <f>IF(Assms!$F$37=1,LXtables!IL98,IF(Assms!$F$37=2,LXtables!IY98,IF(Assms!$F$37=3,LXtables!JL98,IF(Assms!$F$37=4,LXtables!JY98,IF(Assms!$F$37=5,LXtables!KL98,LXtables!KY98)))))</f>
        <v>0.03</v>
      </c>
      <c r="BQ98" s="62">
        <f>IF(Assms!$F$37=1,LXtables!IM98,IF(Assms!$F$37=2,LXtables!IZ98,IF(Assms!$F$37=3,LXtables!JM98,IF(Assms!$F$37=4,LXtables!JZ98,IF(Assms!$F$37=5,LXtables!KM98,LXtables!KZ98)))))</f>
        <v>0.03</v>
      </c>
      <c r="BR98" s="62">
        <f>IF(Assms!$F$37=1,LXtables!IN98,IF(Assms!$F$37=2,LXtables!JA98,IF(Assms!$F$37=3,LXtables!JN98,IF(Assms!$F$37=4,LXtables!KA98,IF(Assms!$F$37=5,LXtables!KN98,LXtables!LA98)))))</f>
        <v>0.03</v>
      </c>
      <c r="BS98" s="62">
        <f>IF(Assms!$F$37=1,LXtables!IO98,IF(Assms!$F$37=2,LXtables!JB98,IF(Assms!$F$37=3,LXtables!JO98,IF(Assms!$F$37=4,LXtables!KB98,IF(Assms!$F$37=5,LXtables!KO98,LXtables!LB98)))))</f>
        <v>0.04</v>
      </c>
      <c r="BT98" s="62">
        <f>IF(Assms!$F$37=1,LXtables!IP98,IF(Assms!$F$37=2,LXtables!JC98,IF(Assms!$F$37=3,LXtables!JP98,IF(Assms!$F$37=4,LXtables!KC98,IF(Assms!$F$37=5,LXtables!KP98,LXtables!LC98)))))</f>
        <v>0.04</v>
      </c>
    </row>
    <row r="99" spans="8:72">
      <c r="H99" s="201">
        <v>10</v>
      </c>
      <c r="I99" s="62">
        <f>IF(Assms!$C$36=1,V99,IF(Assms!$C$36=2,AI99,IF(Assms!$C$36=3,AV99,BI99)))</f>
        <v>0.03</v>
      </c>
      <c r="J99" s="62">
        <f>IF(Assms!$C$36=1,W99,IF(Assms!$C$36=2,AJ99,IF(Assms!$C$36=3,AW99,BJ99)))</f>
        <v>0.03</v>
      </c>
      <c r="K99" s="62">
        <f>IF(Assms!$C$36=1,X99,IF(Assms!$C$36=2,AK99,IF(Assms!$C$36=3,AX99,BK99)))</f>
        <v>0.02</v>
      </c>
      <c r="L99" s="62">
        <f>IF(Assms!$C$36=1,Y99,IF(Assms!$C$36=2,AL99,IF(Assms!$C$36=3,AY99,BL99)))</f>
        <v>0.02</v>
      </c>
      <c r="M99" s="62">
        <f>IF(Assms!$C$36=1,Z99,IF(Assms!$C$36=2,AM99,IF(Assms!$C$36=3,AZ99,BM99)))</f>
        <v>0.02</v>
      </c>
      <c r="N99" s="62">
        <f>IF(Assms!$C$36=1,AA99,IF(Assms!$C$36=2,AN99,IF(Assms!$C$36=3,BA99,BN99)))</f>
        <v>0.02</v>
      </c>
      <c r="O99" s="62">
        <f>IF(Assms!$C$36=1,AB99,IF(Assms!$C$36=2,AO99,IF(Assms!$C$36=3,BB99,BO99)))</f>
        <v>0.02</v>
      </c>
      <c r="P99" s="62">
        <f>IF(Assms!$C$36=1,AC99,IF(Assms!$C$36=2,AP99,IF(Assms!$C$36=3,BC99,BP99)))</f>
        <v>0.03</v>
      </c>
      <c r="Q99" s="62">
        <f>IF(Assms!$C$36=1,AD99,IF(Assms!$C$36=2,AQ99,IF(Assms!$C$36=3,BD99,BQ99)))</f>
        <v>0.03</v>
      </c>
      <c r="R99" s="62">
        <f>IF(Assms!$C$36=1,AE99,IF(Assms!$C$36=2,AR99,IF(Assms!$C$36=3,BE99,BR99)))</f>
        <v>0.02</v>
      </c>
      <c r="S99" s="62">
        <f>IF(Assms!$C$36=1,AF99,IF(Assms!$C$36=2,AS99,IF(Assms!$C$36=3,BF99,BS99)))</f>
        <v>0.02</v>
      </c>
      <c r="T99" s="62">
        <f>IF(Assms!$C$36=1,AG99,IF(Assms!$C$36=2,AT99,IF(Assms!$C$36=3,BG99,BT99)))</f>
        <v>0.03</v>
      </c>
      <c r="U99" s="201">
        <v>10</v>
      </c>
      <c r="V99" s="62">
        <f>IF(Assms!$F$37=1,LXtables!B99,IF(Assms!$F$37=2,LXtables!O99,IF(Assms!$F$37=3,LXtables!AB99,IF(Assms!$F$37=4,LXtables!AO99,IF(Assms!$F$37=5,LXtables!BB99,LXtables!BO99)))))</f>
        <v>0.03</v>
      </c>
      <c r="W99" s="62">
        <f>IF(Assms!$F$37=1,LXtables!C99,IF(Assms!$F$37=2,LXtables!P99,IF(Assms!$F$37=3,LXtables!AC99,IF(Assms!$F$37=4,LXtables!AP99,IF(Assms!$F$37=5,LXtables!BC99,LXtables!BP99)))))</f>
        <v>0.03</v>
      </c>
      <c r="X99" s="62">
        <f>IF(Assms!$F$37=1,LXtables!D99,IF(Assms!$F$37=2,LXtables!Q99,IF(Assms!$F$37=3,LXtables!AD99,IF(Assms!$F$37=4,LXtables!AQ99,IF(Assms!$F$37=5,LXtables!BD99,LXtables!BQ99)))))</f>
        <v>0.02</v>
      </c>
      <c r="Y99" s="62">
        <f>IF(Assms!$F$37=1,LXtables!E99,IF(Assms!$F$37=2,LXtables!R99,IF(Assms!$F$37=3,LXtables!AE99,IF(Assms!$F$37=4,LXtables!AR99,IF(Assms!$F$37=5,LXtables!BE99,LXtables!BR99)))))</f>
        <v>0.02</v>
      </c>
      <c r="Z99" s="62">
        <f>IF(Assms!$F$37=1,LXtables!F99,IF(Assms!$F$37=2,LXtables!S99,IF(Assms!$F$37=3,LXtables!AF99,IF(Assms!$F$37=4,LXtables!AS99,IF(Assms!$F$37=5,LXtables!BF99,LXtables!BS99)))))</f>
        <v>0.02</v>
      </c>
      <c r="AA99" s="62">
        <f>IF(Assms!$F$37=1,LXtables!G99,IF(Assms!$F$37=2,LXtables!T99,IF(Assms!$F$37=3,LXtables!AG99,IF(Assms!$F$37=4,LXtables!AT99,IF(Assms!$F$37=5,LXtables!BG99,LXtables!BT99)))))</f>
        <v>0.02</v>
      </c>
      <c r="AB99" s="62">
        <f>IF(Assms!$F$37=1,LXtables!H99,IF(Assms!$F$37=2,LXtables!U99,IF(Assms!$F$37=3,LXtables!AH99,IF(Assms!$F$37=4,LXtables!AU99,IF(Assms!$F$37=5,LXtables!BH99,LXtables!BU99)))))</f>
        <v>0.02</v>
      </c>
      <c r="AC99" s="62">
        <f>IF(Assms!$F$37=1,LXtables!I99,IF(Assms!$F$37=2,LXtables!V99,IF(Assms!$F$37=3,LXtables!AI99,IF(Assms!$F$37=4,LXtables!AV99,IF(Assms!$F$37=5,LXtables!BI99,LXtables!BV99)))))</f>
        <v>0.03</v>
      </c>
      <c r="AD99" s="62">
        <f>IF(Assms!$F$37=1,LXtables!J99,IF(Assms!$F$37=2,LXtables!W99,IF(Assms!$F$37=3,LXtables!AJ99,IF(Assms!$F$37=4,LXtables!AW99,IF(Assms!$F$37=5,LXtables!BJ99,LXtables!BW99)))))</f>
        <v>0.03</v>
      </c>
      <c r="AE99" s="62">
        <f>IF(Assms!$F$37=1,LXtables!K99,IF(Assms!$F$37=2,LXtables!X99,IF(Assms!$F$37=3,LXtables!AK99,IF(Assms!$F$37=4,LXtables!AX99,IF(Assms!$F$37=5,LXtables!BK99,LXtables!BX99)))))</f>
        <v>0.02</v>
      </c>
      <c r="AF99" s="62">
        <f>IF(Assms!$F$37=1,LXtables!L99,IF(Assms!$F$37=2,LXtables!Y99,IF(Assms!$F$37=3,LXtables!AL99,IF(Assms!$F$37=4,LXtables!AY99,IF(Assms!$F$37=5,LXtables!BL99,LXtables!BY99)))))</f>
        <v>0.02</v>
      </c>
      <c r="AG99" s="62">
        <f>IF(Assms!$F$37=1,LXtables!M99,IF(Assms!$F$37=2,LXtables!Z99,IF(Assms!$F$37=3,LXtables!AM99,IF(Assms!$F$37=4,LXtables!AZ99,IF(Assms!$F$37=5,LXtables!BM99,LXtables!BZ99)))))</f>
        <v>0.03</v>
      </c>
      <c r="AH99">
        <v>10</v>
      </c>
      <c r="AI99" s="62">
        <f>IF(Assms!$F$37=1,LXtables!CC99,IF(Assms!$F$37=2,LXtables!CP99,IF(Assms!$F$37=3,LXtables!DC99,IF(Assms!$F$37=4,LXtables!DP99,IF(Assms!$F$37=5,LXtables!EC99,LXtables!EP99)))))</f>
        <v>0.03</v>
      </c>
      <c r="AJ99" s="62">
        <f>IF(Assms!$F$37=1,LXtables!CD99,IF(Assms!$F$37=2,LXtables!CQ99,IF(Assms!$F$37=3,LXtables!DD99,IF(Assms!$F$37=4,LXtables!DQ99,IF(Assms!$F$37=5,LXtables!ED99,LXtables!EQ99)))))</f>
        <v>0.03</v>
      </c>
      <c r="AK99" s="62">
        <f>IF(Assms!$F$37=1,LXtables!CE99,IF(Assms!$F$37=2,LXtables!CR99,IF(Assms!$F$37=3,LXtables!DE99,IF(Assms!$F$37=4,LXtables!DR99,IF(Assms!$F$37=5,LXtables!EE99,LXtables!ER99)))))</f>
        <v>0.02</v>
      </c>
      <c r="AL99" s="62">
        <f>IF(Assms!$F$37=1,LXtables!CF99,IF(Assms!$F$37=2,LXtables!CS99,IF(Assms!$F$37=3,LXtables!DF99,IF(Assms!$F$37=4,LXtables!DS99,IF(Assms!$F$37=5,LXtables!EF99,LXtables!ES99)))))</f>
        <v>0.02</v>
      </c>
      <c r="AM99" s="62">
        <f>IF(Assms!$F$37=1,LXtables!CG99,IF(Assms!$F$37=2,LXtables!CT99,IF(Assms!$F$37=3,LXtables!DG99,IF(Assms!$F$37=4,LXtables!DT99,IF(Assms!$F$37=5,LXtables!EG99,LXtables!ET99)))))</f>
        <v>0.02</v>
      </c>
      <c r="AN99" s="62">
        <f>IF(Assms!$F$37=1,LXtables!CH99,IF(Assms!$F$37=2,LXtables!CU99,IF(Assms!$F$37=3,LXtables!DH99,IF(Assms!$F$37=4,LXtables!DU99,IF(Assms!$F$37=5,LXtables!EH99,LXtables!EU99)))))</f>
        <v>0.02</v>
      </c>
      <c r="AO99" s="62">
        <f>IF(Assms!$F$37=1,LXtables!CI99,IF(Assms!$F$37=2,LXtables!CV99,IF(Assms!$F$37=3,LXtables!DI99,IF(Assms!$F$37=4,LXtables!DV99,IF(Assms!$F$37=5,LXtables!EI99,LXtables!EV99)))))</f>
        <v>0.02</v>
      </c>
      <c r="AP99" s="62">
        <f>IF(Assms!$F$37=1,LXtables!CJ99,IF(Assms!$F$37=2,LXtables!CW99,IF(Assms!$F$37=3,LXtables!DJ99,IF(Assms!$F$37=4,LXtables!DW99,IF(Assms!$F$37=5,LXtables!EJ99,LXtables!EW99)))))</f>
        <v>0.03</v>
      </c>
      <c r="AQ99" s="62">
        <f>IF(Assms!$F$37=1,LXtables!CK99,IF(Assms!$F$37=2,LXtables!CX99,IF(Assms!$F$37=3,LXtables!DK99,IF(Assms!$F$37=4,LXtables!DX99,IF(Assms!$F$37=5,LXtables!EK99,LXtables!EX99)))))</f>
        <v>0.03</v>
      </c>
      <c r="AR99" s="62">
        <f>IF(Assms!$F$37=1,LXtables!CL99,IF(Assms!$F$37=2,LXtables!CY99,IF(Assms!$F$37=3,LXtables!DL99,IF(Assms!$F$37=4,LXtables!DY99,IF(Assms!$F$37=5,LXtables!EL99,LXtables!EY99)))))</f>
        <v>0.02</v>
      </c>
      <c r="AS99" s="62">
        <f>IF(Assms!$F$37=1,LXtables!CM99,IF(Assms!$F$37=2,LXtables!CZ99,IF(Assms!$F$37=3,LXtables!DM99,IF(Assms!$F$37=4,LXtables!DZ99,IF(Assms!$F$37=5,LXtables!EM99,LXtables!EZ99)))))</f>
        <v>0.02</v>
      </c>
      <c r="AT99" s="62">
        <f>IF(Assms!$F$37=1,LXtables!CN99,IF(Assms!$F$37=2,LXtables!DA99,IF(Assms!$F$37=3,LXtables!DN99,IF(Assms!$F$37=4,LXtables!EA99,IF(Assms!$F$37=5,LXtables!EN99,LXtables!FA99)))))</f>
        <v>0.03</v>
      </c>
      <c r="AU99">
        <v>10</v>
      </c>
      <c r="AV99" s="62">
        <f>IF(Assms!$F$37=1,LXtables!FD99,IF(Assms!$F$37=2,LXtables!FQ99,IF(Assms!$F$37=3,LXtables!GD99,IF(Assms!$F$37=4,LXtables!GQ99,IF(Assms!$F$37=5,LXtables!HD99,LXtables!HQ99)))))</f>
        <v>0.03</v>
      </c>
      <c r="AW99" s="62">
        <f>IF(Assms!$F$37=1,LXtables!FE99,IF(Assms!$F$37=2,LXtables!FR99,IF(Assms!$F$37=3,LXtables!GE99,IF(Assms!$F$37=4,LXtables!GR99,IF(Assms!$F$37=5,LXtables!HE99,LXtables!HR99)))))</f>
        <v>0.03</v>
      </c>
      <c r="AX99" s="62">
        <f>IF(Assms!$F$37=1,LXtables!FF99,IF(Assms!$F$37=2,LXtables!FS99,IF(Assms!$F$37=3,LXtables!GF99,IF(Assms!$F$37=4,LXtables!GS99,IF(Assms!$F$37=5,LXtables!HF99,LXtables!HS99)))))</f>
        <v>0.03</v>
      </c>
      <c r="AY99" s="62">
        <f>IF(Assms!$F$37=1,LXtables!FG99,IF(Assms!$F$37=2,LXtables!FT99,IF(Assms!$F$37=3,LXtables!GG99,IF(Assms!$F$37=4,LXtables!GT99,IF(Assms!$F$37=5,LXtables!HG99,LXtables!HT99)))))</f>
        <v>0.02</v>
      </c>
      <c r="AZ99" s="62">
        <f>IF(Assms!$F$37=1,LXtables!FH99,IF(Assms!$F$37=2,LXtables!FU99,IF(Assms!$F$37=3,LXtables!GH99,IF(Assms!$F$37=4,LXtables!GU99,IF(Assms!$F$37=5,LXtables!HH99,LXtables!HU99)))))</f>
        <v>0.02</v>
      </c>
      <c r="BA99" s="62">
        <f>IF(Assms!$F$37=1,LXtables!FI99,IF(Assms!$F$37=2,LXtables!FV99,IF(Assms!$F$37=3,LXtables!GI99,IF(Assms!$F$37=4,LXtables!GV99,IF(Assms!$F$37=5,LXtables!HI99,LXtables!HV99)))))</f>
        <v>0.02</v>
      </c>
      <c r="BB99" s="62">
        <f>IF(Assms!$F$37=1,LXtables!FJ99,IF(Assms!$F$37=2,LXtables!FW99,IF(Assms!$F$37=3,LXtables!GJ99,IF(Assms!$F$37=4,LXtables!GW99,IF(Assms!$F$37=5,LXtables!HJ99,LXtables!HW99)))))</f>
        <v>0.02</v>
      </c>
      <c r="BC99" s="62">
        <f>IF(Assms!$F$37=1,LXtables!FK99,IF(Assms!$F$37=2,LXtables!FX99,IF(Assms!$F$37=3,LXtables!GK99,IF(Assms!$F$37=4,LXtables!GX99,IF(Assms!$F$37=5,LXtables!HK99,LXtables!HX99)))))</f>
        <v>0.03</v>
      </c>
      <c r="BD99" s="62">
        <f>IF(Assms!$F$37=1,LXtables!FL99,IF(Assms!$F$37=2,LXtables!FY99,IF(Assms!$F$37=3,LXtables!GL99,IF(Assms!$F$37=4,LXtables!GY99,IF(Assms!$F$37=5,LXtables!HL99,LXtables!HY99)))))</f>
        <v>0.03</v>
      </c>
      <c r="BE99" s="62">
        <f>IF(Assms!$F$37=1,LXtables!FM99,IF(Assms!$F$37=2,LXtables!FZ99,IF(Assms!$F$37=3,LXtables!GM99,IF(Assms!$F$37=4,LXtables!GZ99,IF(Assms!$F$37=5,LXtables!HM99,LXtables!HZ99)))))</f>
        <v>0.02</v>
      </c>
      <c r="BF99" s="62">
        <f>IF(Assms!$F$37=1,LXtables!FN99,IF(Assms!$F$37=2,LXtables!GA99,IF(Assms!$F$37=3,LXtables!GN99,IF(Assms!$F$37=4,LXtables!HA99,IF(Assms!$F$37=5,LXtables!HN99,LXtables!IA99)))))</f>
        <v>0.03</v>
      </c>
      <c r="BG99" s="62">
        <f>IF(Assms!$F$37=1,LXtables!FO99,IF(Assms!$F$37=2,LXtables!GB99,IF(Assms!$F$37=3,LXtables!GO99,IF(Assms!$F$37=4,LXtables!HB99,IF(Assms!$F$37=5,LXtables!HO99,LXtables!IB99)))))</f>
        <v>0.03</v>
      </c>
      <c r="BH99">
        <v>10</v>
      </c>
      <c r="BI99" s="62">
        <f>IF(Assms!$F$37=1,LXtables!IE99,IF(Assms!$F$37=2,LXtables!IR99,IF(Assms!$F$37=3,LXtables!JE99,IF(Assms!$F$37=4,LXtables!JR99,IF(Assms!$F$37=5,LXtables!KE99,LXtables!KR99)))))</f>
        <v>0.04</v>
      </c>
      <c r="BJ99" s="62">
        <f>IF(Assms!$F$37=1,LXtables!IF99,IF(Assms!$F$37=2,LXtables!IS99,IF(Assms!$F$37=3,LXtables!JF99,IF(Assms!$F$37=4,LXtables!JS99,IF(Assms!$F$37=5,LXtables!KF99,LXtables!KS99)))))</f>
        <v>0.04</v>
      </c>
      <c r="BK99" s="62">
        <f>IF(Assms!$F$37=1,LXtables!IG99,IF(Assms!$F$37=2,LXtables!IT99,IF(Assms!$F$37=3,LXtables!JG99,IF(Assms!$F$37=4,LXtables!JT99,IF(Assms!$F$37=5,LXtables!KG99,LXtables!KT99)))))</f>
        <v>0.03</v>
      </c>
      <c r="BL99" s="62">
        <f>IF(Assms!$F$37=1,LXtables!IH99,IF(Assms!$F$37=2,LXtables!IU99,IF(Assms!$F$37=3,LXtables!JH99,IF(Assms!$F$37=4,LXtables!JU99,IF(Assms!$F$37=5,LXtables!KH99,LXtables!KU99)))))</f>
        <v>0.03</v>
      </c>
      <c r="BM99" s="62">
        <f>IF(Assms!$F$37=1,LXtables!II99,IF(Assms!$F$37=2,LXtables!IV99,IF(Assms!$F$37=3,LXtables!JI99,IF(Assms!$F$37=4,LXtables!JV99,IF(Assms!$F$37=5,LXtables!KI99,LXtables!KV99)))))</f>
        <v>0.03</v>
      </c>
      <c r="BN99" s="62">
        <f>IF(Assms!$F$37=1,LXtables!IJ99,IF(Assms!$F$37=2,LXtables!IW99,IF(Assms!$F$37=3,LXtables!JJ99,IF(Assms!$F$37=4,LXtables!JW99,IF(Assms!$F$37=5,LXtables!KJ99,LXtables!KW99)))))</f>
        <v>0.03</v>
      </c>
      <c r="BO99" s="62">
        <f>IF(Assms!$F$37=1,LXtables!IK99,IF(Assms!$F$37=2,LXtables!IX99,IF(Assms!$F$37=3,LXtables!JK99,IF(Assms!$F$37=4,LXtables!JX99,IF(Assms!$F$37=5,LXtables!KK99,LXtables!KX99)))))</f>
        <v>0.03</v>
      </c>
      <c r="BP99" s="62">
        <f>IF(Assms!$F$37=1,LXtables!IL99,IF(Assms!$F$37=2,LXtables!IY99,IF(Assms!$F$37=3,LXtables!JL99,IF(Assms!$F$37=4,LXtables!JY99,IF(Assms!$F$37=5,LXtables!KL99,LXtables!KY99)))))</f>
        <v>0.04</v>
      </c>
      <c r="BQ99" s="62">
        <f>IF(Assms!$F$37=1,LXtables!IM99,IF(Assms!$F$37=2,LXtables!IZ99,IF(Assms!$F$37=3,LXtables!JM99,IF(Assms!$F$37=4,LXtables!JZ99,IF(Assms!$F$37=5,LXtables!KM99,LXtables!KZ99)))))</f>
        <v>0.04</v>
      </c>
      <c r="BR99" s="62">
        <f>IF(Assms!$F$37=1,LXtables!IN99,IF(Assms!$F$37=2,LXtables!JA99,IF(Assms!$F$37=3,LXtables!JN99,IF(Assms!$F$37=4,LXtables!KA99,IF(Assms!$F$37=5,LXtables!KN99,LXtables!LA99)))))</f>
        <v>0.03</v>
      </c>
      <c r="BS99" s="62">
        <f>IF(Assms!$F$37=1,LXtables!IO99,IF(Assms!$F$37=2,LXtables!JB99,IF(Assms!$F$37=3,LXtables!JO99,IF(Assms!$F$37=4,LXtables!KB99,IF(Assms!$F$37=5,LXtables!KO99,LXtables!LB99)))))</f>
        <v>0.03</v>
      </c>
      <c r="BT99" s="62">
        <f>IF(Assms!$F$37=1,LXtables!IP99,IF(Assms!$F$37=2,LXtables!JC99,IF(Assms!$F$37=3,LXtables!JP99,IF(Assms!$F$37=4,LXtables!KC99,IF(Assms!$F$37=5,LXtables!KP99,LXtables!LC99)))))</f>
        <v>0.04</v>
      </c>
    </row>
    <row r="100" spans="8:72">
      <c r="H100" s="201">
        <v>11</v>
      </c>
      <c r="I100" s="62">
        <f>IF(Assms!$C$36=1,V100,IF(Assms!$C$36=2,AI100,IF(Assms!$C$36=3,AV100,BI100)))</f>
        <v>0.03</v>
      </c>
      <c r="J100" s="62">
        <f>IF(Assms!$C$36=1,W100,IF(Assms!$C$36=2,AJ100,IF(Assms!$C$36=3,AW100,BJ100)))</f>
        <v>0.02</v>
      </c>
      <c r="K100" s="62">
        <f>IF(Assms!$C$36=1,X100,IF(Assms!$C$36=2,AK100,IF(Assms!$C$36=3,AX100,BK100)))</f>
        <v>0.02</v>
      </c>
      <c r="L100" s="62">
        <f>IF(Assms!$C$36=1,Y100,IF(Assms!$C$36=2,AL100,IF(Assms!$C$36=3,AY100,BL100)))</f>
        <v>0.02</v>
      </c>
      <c r="M100" s="62">
        <f>IF(Assms!$C$36=1,Z100,IF(Assms!$C$36=2,AM100,IF(Assms!$C$36=3,AZ100,BM100)))</f>
        <v>0.02</v>
      </c>
      <c r="N100" s="62">
        <f>IF(Assms!$C$36=1,AA100,IF(Assms!$C$36=2,AN100,IF(Assms!$C$36=3,BA100,BN100)))</f>
        <v>0.02</v>
      </c>
      <c r="O100" s="62">
        <f>IF(Assms!$C$36=1,AB100,IF(Assms!$C$36=2,AO100,IF(Assms!$C$36=3,BB100,BO100)))</f>
        <v>0.02</v>
      </c>
      <c r="P100" s="62">
        <f>IF(Assms!$C$36=1,AC100,IF(Assms!$C$36=2,AP100,IF(Assms!$C$36=3,BC100,BP100)))</f>
        <v>0.02</v>
      </c>
      <c r="Q100" s="62">
        <f>IF(Assms!$C$36=1,AD100,IF(Assms!$C$36=2,AQ100,IF(Assms!$C$36=3,BD100,BQ100)))</f>
        <v>0.02</v>
      </c>
      <c r="R100" s="62">
        <f>IF(Assms!$C$36=1,AE100,IF(Assms!$C$36=2,AR100,IF(Assms!$C$36=3,BE100,BR100)))</f>
        <v>0.02</v>
      </c>
      <c r="S100" s="62">
        <f>IF(Assms!$C$36=1,AF100,IF(Assms!$C$36=2,AS100,IF(Assms!$C$36=3,BF100,BS100)))</f>
        <v>0.02</v>
      </c>
      <c r="T100" s="62">
        <f>IF(Assms!$C$36=1,AG100,IF(Assms!$C$36=2,AT100,IF(Assms!$C$36=3,BG100,BT100)))</f>
        <v>0.02</v>
      </c>
      <c r="U100" s="201">
        <v>11</v>
      </c>
      <c r="V100" s="62">
        <f>IF(Assms!$F$37=1,LXtables!B100,IF(Assms!$F$37=2,LXtables!O100,IF(Assms!$F$37=3,LXtables!AB100,IF(Assms!$F$37=4,LXtables!AO100,IF(Assms!$F$37=5,LXtables!BB100,LXtables!BO100)))))</f>
        <v>0.03</v>
      </c>
      <c r="W100" s="62">
        <f>IF(Assms!$F$37=1,LXtables!C100,IF(Assms!$F$37=2,LXtables!P100,IF(Assms!$F$37=3,LXtables!AC100,IF(Assms!$F$37=4,LXtables!AP100,IF(Assms!$F$37=5,LXtables!BC100,LXtables!BP100)))))</f>
        <v>0.02</v>
      </c>
      <c r="X100" s="62">
        <f>IF(Assms!$F$37=1,LXtables!D100,IF(Assms!$F$37=2,LXtables!Q100,IF(Assms!$F$37=3,LXtables!AD100,IF(Assms!$F$37=4,LXtables!AQ100,IF(Assms!$F$37=5,LXtables!BD100,LXtables!BQ100)))))</f>
        <v>0.02</v>
      </c>
      <c r="Y100" s="62">
        <f>IF(Assms!$F$37=1,LXtables!E100,IF(Assms!$F$37=2,LXtables!R100,IF(Assms!$F$37=3,LXtables!AE100,IF(Assms!$F$37=4,LXtables!AR100,IF(Assms!$F$37=5,LXtables!BE100,LXtables!BR100)))))</f>
        <v>0.02</v>
      </c>
      <c r="Z100" s="62">
        <f>IF(Assms!$F$37=1,LXtables!F100,IF(Assms!$F$37=2,LXtables!S100,IF(Assms!$F$37=3,LXtables!AF100,IF(Assms!$F$37=4,LXtables!AS100,IF(Assms!$F$37=5,LXtables!BF100,LXtables!BS100)))))</f>
        <v>0.02</v>
      </c>
      <c r="AA100" s="62">
        <f>IF(Assms!$F$37=1,LXtables!G100,IF(Assms!$F$37=2,LXtables!T100,IF(Assms!$F$37=3,LXtables!AG100,IF(Assms!$F$37=4,LXtables!AT100,IF(Assms!$F$37=5,LXtables!BG100,LXtables!BT100)))))</f>
        <v>0.02</v>
      </c>
      <c r="AB100" s="62">
        <f>IF(Assms!$F$37=1,LXtables!H100,IF(Assms!$F$37=2,LXtables!U100,IF(Assms!$F$37=3,LXtables!AH100,IF(Assms!$F$37=4,LXtables!AU100,IF(Assms!$F$37=5,LXtables!BH100,LXtables!BU100)))))</f>
        <v>0.02</v>
      </c>
      <c r="AC100" s="62">
        <f>IF(Assms!$F$37=1,LXtables!I100,IF(Assms!$F$37=2,LXtables!V100,IF(Assms!$F$37=3,LXtables!AI100,IF(Assms!$F$37=4,LXtables!AV100,IF(Assms!$F$37=5,LXtables!BI100,LXtables!BV100)))))</f>
        <v>0.02</v>
      </c>
      <c r="AD100" s="62">
        <f>IF(Assms!$F$37=1,LXtables!J100,IF(Assms!$F$37=2,LXtables!W100,IF(Assms!$F$37=3,LXtables!AJ100,IF(Assms!$F$37=4,LXtables!AW100,IF(Assms!$F$37=5,LXtables!BJ100,LXtables!BW100)))))</f>
        <v>0.02</v>
      </c>
      <c r="AE100" s="62">
        <f>IF(Assms!$F$37=1,LXtables!K100,IF(Assms!$F$37=2,LXtables!X100,IF(Assms!$F$37=3,LXtables!AK100,IF(Assms!$F$37=4,LXtables!AX100,IF(Assms!$F$37=5,LXtables!BK100,LXtables!BX100)))))</f>
        <v>0.02</v>
      </c>
      <c r="AF100" s="62">
        <f>IF(Assms!$F$37=1,LXtables!L100,IF(Assms!$F$37=2,LXtables!Y100,IF(Assms!$F$37=3,LXtables!AL100,IF(Assms!$F$37=4,LXtables!AY100,IF(Assms!$F$37=5,LXtables!BL100,LXtables!BY100)))))</f>
        <v>0.02</v>
      </c>
      <c r="AG100" s="62">
        <f>IF(Assms!$F$37=1,LXtables!M100,IF(Assms!$F$37=2,LXtables!Z100,IF(Assms!$F$37=3,LXtables!AM100,IF(Assms!$F$37=4,LXtables!AZ100,IF(Assms!$F$37=5,LXtables!BM100,LXtables!BZ100)))))</f>
        <v>0.02</v>
      </c>
      <c r="AH100">
        <v>11</v>
      </c>
      <c r="AI100" s="62">
        <f>IF(Assms!$F$37=1,LXtables!CC100,IF(Assms!$F$37=2,LXtables!CP100,IF(Assms!$F$37=3,LXtables!DC100,IF(Assms!$F$37=4,LXtables!DP100,IF(Assms!$F$37=5,LXtables!EC100,LXtables!EP100)))))</f>
        <v>0.03</v>
      </c>
      <c r="AJ100" s="62">
        <f>IF(Assms!$F$37=1,LXtables!CD100,IF(Assms!$F$37=2,LXtables!CQ100,IF(Assms!$F$37=3,LXtables!DD100,IF(Assms!$F$37=4,LXtables!DQ100,IF(Assms!$F$37=5,LXtables!ED100,LXtables!EQ100)))))</f>
        <v>0.03</v>
      </c>
      <c r="AK100" s="62">
        <f>IF(Assms!$F$37=1,LXtables!CE100,IF(Assms!$F$37=2,LXtables!CR100,IF(Assms!$F$37=3,LXtables!DE100,IF(Assms!$F$37=4,LXtables!DR100,IF(Assms!$F$37=5,LXtables!EE100,LXtables!ER100)))))</f>
        <v>0.02</v>
      </c>
      <c r="AL100" s="62">
        <f>IF(Assms!$F$37=1,LXtables!CF100,IF(Assms!$F$37=2,LXtables!CS100,IF(Assms!$F$37=3,LXtables!DF100,IF(Assms!$F$37=4,LXtables!DS100,IF(Assms!$F$37=5,LXtables!EF100,LXtables!ES100)))))</f>
        <v>0.02</v>
      </c>
      <c r="AM100" s="62">
        <f>IF(Assms!$F$37=1,LXtables!CG100,IF(Assms!$F$37=2,LXtables!CT100,IF(Assms!$F$37=3,LXtables!DG100,IF(Assms!$F$37=4,LXtables!DT100,IF(Assms!$F$37=5,LXtables!EG100,LXtables!ET100)))))</f>
        <v>0.02</v>
      </c>
      <c r="AN100" s="62">
        <f>IF(Assms!$F$37=1,LXtables!CH100,IF(Assms!$F$37=2,LXtables!CU100,IF(Assms!$F$37=3,LXtables!DH100,IF(Assms!$F$37=4,LXtables!DU100,IF(Assms!$F$37=5,LXtables!EH100,LXtables!EU100)))))</f>
        <v>0.02</v>
      </c>
      <c r="AO100" s="62">
        <f>IF(Assms!$F$37=1,LXtables!CI100,IF(Assms!$F$37=2,LXtables!CV100,IF(Assms!$F$37=3,LXtables!DI100,IF(Assms!$F$37=4,LXtables!DV100,IF(Assms!$F$37=5,LXtables!EI100,LXtables!EV100)))))</f>
        <v>0.02</v>
      </c>
      <c r="AP100" s="62">
        <f>IF(Assms!$F$37=1,LXtables!CJ100,IF(Assms!$F$37=2,LXtables!CW100,IF(Assms!$F$37=3,LXtables!DJ100,IF(Assms!$F$37=4,LXtables!DW100,IF(Assms!$F$37=5,LXtables!EJ100,LXtables!EW100)))))</f>
        <v>0.02</v>
      </c>
      <c r="AQ100" s="62">
        <f>IF(Assms!$F$37=1,LXtables!CK100,IF(Assms!$F$37=2,LXtables!CX100,IF(Assms!$F$37=3,LXtables!DK100,IF(Assms!$F$37=4,LXtables!DX100,IF(Assms!$F$37=5,LXtables!EK100,LXtables!EX100)))))</f>
        <v>0.02</v>
      </c>
      <c r="AR100" s="62">
        <f>IF(Assms!$F$37=1,LXtables!CL100,IF(Assms!$F$37=2,LXtables!CY100,IF(Assms!$F$37=3,LXtables!DL100,IF(Assms!$F$37=4,LXtables!DY100,IF(Assms!$F$37=5,LXtables!EL100,LXtables!EY100)))))</f>
        <v>0.02</v>
      </c>
      <c r="AS100" s="62">
        <f>IF(Assms!$F$37=1,LXtables!CM100,IF(Assms!$F$37=2,LXtables!CZ100,IF(Assms!$F$37=3,LXtables!DM100,IF(Assms!$F$37=4,LXtables!DZ100,IF(Assms!$F$37=5,LXtables!EM100,LXtables!EZ100)))))</f>
        <v>0.02</v>
      </c>
      <c r="AT100" s="62">
        <f>IF(Assms!$F$37=1,LXtables!CN100,IF(Assms!$F$37=2,LXtables!DA100,IF(Assms!$F$37=3,LXtables!DN100,IF(Assms!$F$37=4,LXtables!EA100,IF(Assms!$F$37=5,LXtables!EN100,LXtables!FA100)))))</f>
        <v>0.03</v>
      </c>
      <c r="AU100">
        <v>11</v>
      </c>
      <c r="AV100" s="62">
        <f>IF(Assms!$F$37=1,LXtables!FD100,IF(Assms!$F$37=2,LXtables!FQ100,IF(Assms!$F$37=3,LXtables!GD100,IF(Assms!$F$37=4,LXtables!GQ100,IF(Assms!$F$37=5,LXtables!HD100,LXtables!HQ100)))))</f>
        <v>0.03</v>
      </c>
      <c r="AW100" s="62">
        <f>IF(Assms!$F$37=1,LXtables!FE100,IF(Assms!$F$37=2,LXtables!FR100,IF(Assms!$F$37=3,LXtables!GE100,IF(Assms!$F$37=4,LXtables!GR100,IF(Assms!$F$37=5,LXtables!HE100,LXtables!HR100)))))</f>
        <v>0.03</v>
      </c>
      <c r="AX100" s="62">
        <f>IF(Assms!$F$37=1,LXtables!FF100,IF(Assms!$F$37=2,LXtables!FS100,IF(Assms!$F$37=3,LXtables!GF100,IF(Assms!$F$37=4,LXtables!GS100,IF(Assms!$F$37=5,LXtables!HF100,LXtables!HS100)))))</f>
        <v>0.02</v>
      </c>
      <c r="AY100" s="62">
        <f>IF(Assms!$F$37=1,LXtables!FG100,IF(Assms!$F$37=2,LXtables!FT100,IF(Assms!$F$37=3,LXtables!GG100,IF(Assms!$F$37=4,LXtables!GT100,IF(Assms!$F$37=5,LXtables!HG100,LXtables!HT100)))))</f>
        <v>0.02</v>
      </c>
      <c r="AZ100" s="62">
        <f>IF(Assms!$F$37=1,LXtables!FH100,IF(Assms!$F$37=2,LXtables!FU100,IF(Assms!$F$37=3,LXtables!GH100,IF(Assms!$F$37=4,LXtables!GU100,IF(Assms!$F$37=5,LXtables!HH100,LXtables!HU100)))))</f>
        <v>0.02</v>
      </c>
      <c r="BA100" s="62">
        <f>IF(Assms!$F$37=1,LXtables!FI100,IF(Assms!$F$37=2,LXtables!FV100,IF(Assms!$F$37=3,LXtables!GI100,IF(Assms!$F$37=4,LXtables!GV100,IF(Assms!$F$37=5,LXtables!HI100,LXtables!HV100)))))</f>
        <v>0.02</v>
      </c>
      <c r="BB100" s="62">
        <f>IF(Assms!$F$37=1,LXtables!FJ100,IF(Assms!$F$37=2,LXtables!FW100,IF(Assms!$F$37=3,LXtables!GJ100,IF(Assms!$F$37=4,LXtables!GW100,IF(Assms!$F$37=5,LXtables!HJ100,LXtables!HW100)))))</f>
        <v>0.02</v>
      </c>
      <c r="BC100" s="62">
        <f>IF(Assms!$F$37=1,LXtables!FK100,IF(Assms!$F$37=2,LXtables!FX100,IF(Assms!$F$37=3,LXtables!GK100,IF(Assms!$F$37=4,LXtables!GX100,IF(Assms!$F$37=5,LXtables!HK100,LXtables!HX100)))))</f>
        <v>0.02</v>
      </c>
      <c r="BD100" s="62">
        <f>IF(Assms!$F$37=1,LXtables!FL100,IF(Assms!$F$37=2,LXtables!FY100,IF(Assms!$F$37=3,LXtables!GL100,IF(Assms!$F$37=4,LXtables!GY100,IF(Assms!$F$37=5,LXtables!HL100,LXtables!HY100)))))</f>
        <v>0.02</v>
      </c>
      <c r="BE100" s="62">
        <f>IF(Assms!$F$37=1,LXtables!FM100,IF(Assms!$F$37=2,LXtables!FZ100,IF(Assms!$F$37=3,LXtables!GM100,IF(Assms!$F$37=4,LXtables!GZ100,IF(Assms!$F$37=5,LXtables!HM100,LXtables!HZ100)))))</f>
        <v>0.02</v>
      </c>
      <c r="BF100" s="62">
        <f>IF(Assms!$F$37=1,LXtables!FN100,IF(Assms!$F$37=2,LXtables!GA100,IF(Assms!$F$37=3,LXtables!GN100,IF(Assms!$F$37=4,LXtables!HA100,IF(Assms!$F$37=5,LXtables!HN100,LXtables!IA100)))))</f>
        <v>0.02</v>
      </c>
      <c r="BG100" s="62">
        <f>IF(Assms!$F$37=1,LXtables!FO100,IF(Assms!$F$37=2,LXtables!GB100,IF(Assms!$F$37=3,LXtables!GO100,IF(Assms!$F$37=4,LXtables!HB100,IF(Assms!$F$37=5,LXtables!HO100,LXtables!IB100)))))</f>
        <v>0.03</v>
      </c>
      <c r="BH100">
        <v>11</v>
      </c>
      <c r="BI100" s="62">
        <f>IF(Assms!$F$37=1,LXtables!IE100,IF(Assms!$F$37=2,LXtables!IR100,IF(Assms!$F$37=3,LXtables!JE100,IF(Assms!$F$37=4,LXtables!JR100,IF(Assms!$F$37=5,LXtables!KE100,LXtables!KR100)))))</f>
        <v>0.04</v>
      </c>
      <c r="BJ100" s="62">
        <f>IF(Assms!$F$37=1,LXtables!IF100,IF(Assms!$F$37=2,LXtables!IS100,IF(Assms!$F$37=3,LXtables!JF100,IF(Assms!$F$37=4,LXtables!JS100,IF(Assms!$F$37=5,LXtables!KF100,LXtables!KS100)))))</f>
        <v>0.04</v>
      </c>
      <c r="BK100" s="62">
        <f>IF(Assms!$F$37=1,LXtables!IG100,IF(Assms!$F$37=2,LXtables!IT100,IF(Assms!$F$37=3,LXtables!JG100,IF(Assms!$F$37=4,LXtables!JT100,IF(Assms!$F$37=5,LXtables!KG100,LXtables!KT100)))))</f>
        <v>0.03</v>
      </c>
      <c r="BL100" s="62">
        <f>IF(Assms!$F$37=1,LXtables!IH100,IF(Assms!$F$37=2,LXtables!IU100,IF(Assms!$F$37=3,LXtables!JH100,IF(Assms!$F$37=4,LXtables!JU100,IF(Assms!$F$37=5,LXtables!KH100,LXtables!KU100)))))</f>
        <v>0.02</v>
      </c>
      <c r="BM100" s="62">
        <f>IF(Assms!$F$37=1,LXtables!II100,IF(Assms!$F$37=2,LXtables!IV100,IF(Assms!$F$37=3,LXtables!JI100,IF(Assms!$F$37=4,LXtables!JV100,IF(Assms!$F$37=5,LXtables!KI100,LXtables!KV100)))))</f>
        <v>0.02</v>
      </c>
      <c r="BN100" s="62">
        <f>IF(Assms!$F$37=1,LXtables!IJ100,IF(Assms!$F$37=2,LXtables!IW100,IF(Assms!$F$37=3,LXtables!JJ100,IF(Assms!$F$37=4,LXtables!JW100,IF(Assms!$F$37=5,LXtables!KJ100,LXtables!KW100)))))</f>
        <v>0.02</v>
      </c>
      <c r="BO100" s="62">
        <f>IF(Assms!$F$37=1,LXtables!IK100,IF(Assms!$F$37=2,LXtables!IX100,IF(Assms!$F$37=3,LXtables!JK100,IF(Assms!$F$37=4,LXtables!JX100,IF(Assms!$F$37=5,LXtables!KK100,LXtables!KX100)))))</f>
        <v>0.03</v>
      </c>
      <c r="BP100" s="62">
        <f>IF(Assms!$F$37=1,LXtables!IL100,IF(Assms!$F$37=2,LXtables!IY100,IF(Assms!$F$37=3,LXtables!JL100,IF(Assms!$F$37=4,LXtables!JY100,IF(Assms!$F$37=5,LXtables!KL100,LXtables!KY100)))))</f>
        <v>0.03</v>
      </c>
      <c r="BQ100" s="62">
        <f>IF(Assms!$F$37=1,LXtables!IM100,IF(Assms!$F$37=2,LXtables!IZ100,IF(Assms!$F$37=3,LXtables!JM100,IF(Assms!$F$37=4,LXtables!JZ100,IF(Assms!$F$37=5,LXtables!KM100,LXtables!KZ100)))))</f>
        <v>0.03</v>
      </c>
      <c r="BR100" s="62">
        <f>IF(Assms!$F$37=1,LXtables!IN100,IF(Assms!$F$37=2,LXtables!JA100,IF(Assms!$F$37=3,LXtables!JN100,IF(Assms!$F$37=4,LXtables!KA100,IF(Assms!$F$37=5,LXtables!KN100,LXtables!LA100)))))</f>
        <v>0.03</v>
      </c>
      <c r="BS100" s="62">
        <f>IF(Assms!$F$37=1,LXtables!IO100,IF(Assms!$F$37=2,LXtables!JB100,IF(Assms!$F$37=3,LXtables!JO100,IF(Assms!$F$37=4,LXtables!KB100,IF(Assms!$F$37=5,LXtables!KO100,LXtables!LB100)))))</f>
        <v>0.03</v>
      </c>
      <c r="BT100" s="62">
        <f>IF(Assms!$F$37=1,LXtables!IP100,IF(Assms!$F$37=2,LXtables!JC100,IF(Assms!$F$37=3,LXtables!JP100,IF(Assms!$F$37=4,LXtables!KC100,IF(Assms!$F$37=5,LXtables!KP100,LXtables!LC100)))))</f>
        <v>0.03</v>
      </c>
    </row>
    <row r="101" spans="8:72">
      <c r="H101" s="201">
        <v>12</v>
      </c>
      <c r="I101" s="62">
        <f>IF(Assms!$C$36=1,V101,IF(Assms!$C$36=2,AI101,IF(Assms!$C$36=3,AV101,BI101)))</f>
        <v>0.02</v>
      </c>
      <c r="J101" s="62">
        <f>IF(Assms!$C$36=1,W101,IF(Assms!$C$36=2,AJ101,IF(Assms!$C$36=3,AW101,BJ101)))</f>
        <v>0.02</v>
      </c>
      <c r="K101" s="62">
        <f>IF(Assms!$C$36=1,X101,IF(Assms!$C$36=2,AK101,IF(Assms!$C$36=3,AX101,BK101)))</f>
        <v>0.02</v>
      </c>
      <c r="L101" s="62">
        <f>IF(Assms!$C$36=1,Y101,IF(Assms!$C$36=2,AL101,IF(Assms!$C$36=3,AY101,BL101)))</f>
        <v>0.02</v>
      </c>
      <c r="M101" s="62">
        <f>IF(Assms!$C$36=1,Z101,IF(Assms!$C$36=2,AM101,IF(Assms!$C$36=3,AZ101,BM101)))</f>
        <v>0.01</v>
      </c>
      <c r="N101" s="62">
        <f>IF(Assms!$C$36=1,AA101,IF(Assms!$C$36=2,AN101,IF(Assms!$C$36=3,BA101,BN101)))</f>
        <v>0.02</v>
      </c>
      <c r="O101" s="62">
        <f>IF(Assms!$C$36=1,AB101,IF(Assms!$C$36=2,AO101,IF(Assms!$C$36=3,BB101,BO101)))</f>
        <v>0.02</v>
      </c>
      <c r="P101" s="62">
        <f>IF(Assms!$C$36=1,AC101,IF(Assms!$C$36=2,AP101,IF(Assms!$C$36=3,BC101,BP101)))</f>
        <v>0.02</v>
      </c>
      <c r="Q101" s="62">
        <f>IF(Assms!$C$36=1,AD101,IF(Assms!$C$36=2,AQ101,IF(Assms!$C$36=3,BD101,BQ101)))</f>
        <v>0.02</v>
      </c>
      <c r="R101" s="62">
        <f>IF(Assms!$C$36=1,AE101,IF(Assms!$C$36=2,AR101,IF(Assms!$C$36=3,BE101,BR101)))</f>
        <v>0.02</v>
      </c>
      <c r="S101" s="62">
        <f>IF(Assms!$C$36=1,AF101,IF(Assms!$C$36=2,AS101,IF(Assms!$C$36=3,BF101,BS101)))</f>
        <v>0.02</v>
      </c>
      <c r="T101" s="62">
        <f>IF(Assms!$C$36=1,AG101,IF(Assms!$C$36=2,AT101,IF(Assms!$C$36=3,BG101,BT101)))</f>
        <v>0.02</v>
      </c>
      <c r="U101" s="201">
        <v>12</v>
      </c>
      <c r="V101" s="62">
        <f>IF(Assms!$F$37=1,LXtables!B101,IF(Assms!$F$37=2,LXtables!O101,IF(Assms!$F$37=3,LXtables!AB101,IF(Assms!$F$37=4,LXtables!AO101,IF(Assms!$F$37=5,LXtables!BB101,LXtables!BO101)))))</f>
        <v>0.02</v>
      </c>
      <c r="W101" s="62">
        <f>IF(Assms!$F$37=1,LXtables!C101,IF(Assms!$F$37=2,LXtables!P101,IF(Assms!$F$37=3,LXtables!AC101,IF(Assms!$F$37=4,LXtables!AP101,IF(Assms!$F$37=5,LXtables!BC101,LXtables!BP101)))))</f>
        <v>0.02</v>
      </c>
      <c r="X101" s="62">
        <f>IF(Assms!$F$37=1,LXtables!D101,IF(Assms!$F$37=2,LXtables!Q101,IF(Assms!$F$37=3,LXtables!AD101,IF(Assms!$F$37=4,LXtables!AQ101,IF(Assms!$F$37=5,LXtables!BD101,LXtables!BQ101)))))</f>
        <v>0.02</v>
      </c>
      <c r="Y101" s="62">
        <f>IF(Assms!$F$37=1,LXtables!E101,IF(Assms!$F$37=2,LXtables!R101,IF(Assms!$F$37=3,LXtables!AE101,IF(Assms!$F$37=4,LXtables!AR101,IF(Assms!$F$37=5,LXtables!BE101,LXtables!BR101)))))</f>
        <v>0.02</v>
      </c>
      <c r="Z101" s="62">
        <f>IF(Assms!$F$37=1,LXtables!F101,IF(Assms!$F$37=2,LXtables!S101,IF(Assms!$F$37=3,LXtables!AF101,IF(Assms!$F$37=4,LXtables!AS101,IF(Assms!$F$37=5,LXtables!BF101,LXtables!BS101)))))</f>
        <v>0.01</v>
      </c>
      <c r="AA101" s="62">
        <f>IF(Assms!$F$37=1,LXtables!G101,IF(Assms!$F$37=2,LXtables!T101,IF(Assms!$F$37=3,LXtables!AG101,IF(Assms!$F$37=4,LXtables!AT101,IF(Assms!$F$37=5,LXtables!BG101,LXtables!BT101)))))</f>
        <v>0.02</v>
      </c>
      <c r="AB101" s="62">
        <f>IF(Assms!$F$37=1,LXtables!H101,IF(Assms!$F$37=2,LXtables!U101,IF(Assms!$F$37=3,LXtables!AH101,IF(Assms!$F$37=4,LXtables!AU101,IF(Assms!$F$37=5,LXtables!BH101,LXtables!BU101)))))</f>
        <v>0.02</v>
      </c>
      <c r="AC101" s="62">
        <f>IF(Assms!$F$37=1,LXtables!I101,IF(Assms!$F$37=2,LXtables!V101,IF(Assms!$F$37=3,LXtables!AI101,IF(Assms!$F$37=4,LXtables!AV101,IF(Assms!$F$37=5,LXtables!BI101,LXtables!BV101)))))</f>
        <v>0.02</v>
      </c>
      <c r="AD101" s="62">
        <f>IF(Assms!$F$37=1,LXtables!J101,IF(Assms!$F$37=2,LXtables!W101,IF(Assms!$F$37=3,LXtables!AJ101,IF(Assms!$F$37=4,LXtables!AW101,IF(Assms!$F$37=5,LXtables!BJ101,LXtables!BW101)))))</f>
        <v>0.02</v>
      </c>
      <c r="AE101" s="62">
        <f>IF(Assms!$F$37=1,LXtables!K101,IF(Assms!$F$37=2,LXtables!X101,IF(Assms!$F$37=3,LXtables!AK101,IF(Assms!$F$37=4,LXtables!AX101,IF(Assms!$F$37=5,LXtables!BK101,LXtables!BX101)))))</f>
        <v>0.02</v>
      </c>
      <c r="AF101" s="62">
        <f>IF(Assms!$F$37=1,LXtables!L101,IF(Assms!$F$37=2,LXtables!Y101,IF(Assms!$F$37=3,LXtables!AL101,IF(Assms!$F$37=4,LXtables!AY101,IF(Assms!$F$37=5,LXtables!BL101,LXtables!BY101)))))</f>
        <v>0.02</v>
      </c>
      <c r="AG101" s="62">
        <f>IF(Assms!$F$37=1,LXtables!M101,IF(Assms!$F$37=2,LXtables!Z101,IF(Assms!$F$37=3,LXtables!AM101,IF(Assms!$F$37=4,LXtables!AZ101,IF(Assms!$F$37=5,LXtables!BM101,LXtables!BZ101)))))</f>
        <v>0.02</v>
      </c>
      <c r="AH101">
        <v>12</v>
      </c>
      <c r="AI101" s="62">
        <f>IF(Assms!$F$37=1,LXtables!CC101,IF(Assms!$F$37=2,LXtables!CP101,IF(Assms!$F$37=3,LXtables!DC101,IF(Assms!$F$37=4,LXtables!DP101,IF(Assms!$F$37=5,LXtables!EC101,LXtables!EP101)))))</f>
        <v>0.03</v>
      </c>
      <c r="AJ101" s="62">
        <f>IF(Assms!$F$37=1,LXtables!CD101,IF(Assms!$F$37=2,LXtables!CQ101,IF(Assms!$F$37=3,LXtables!DD101,IF(Assms!$F$37=4,LXtables!DQ101,IF(Assms!$F$37=5,LXtables!ED101,LXtables!EQ101)))))</f>
        <v>0.02</v>
      </c>
      <c r="AK101" s="62">
        <f>IF(Assms!$F$37=1,LXtables!CE101,IF(Assms!$F$37=2,LXtables!CR101,IF(Assms!$F$37=3,LXtables!DE101,IF(Assms!$F$37=4,LXtables!DR101,IF(Assms!$F$37=5,LXtables!EE101,LXtables!ER101)))))</f>
        <v>0.02</v>
      </c>
      <c r="AL101" s="62">
        <f>IF(Assms!$F$37=1,LXtables!CF101,IF(Assms!$F$37=2,LXtables!CS101,IF(Assms!$F$37=3,LXtables!DF101,IF(Assms!$F$37=4,LXtables!DS101,IF(Assms!$F$37=5,LXtables!EF101,LXtables!ES101)))))</f>
        <v>0.02</v>
      </c>
      <c r="AM101" s="62">
        <f>IF(Assms!$F$37=1,LXtables!CG101,IF(Assms!$F$37=2,LXtables!CT101,IF(Assms!$F$37=3,LXtables!DG101,IF(Assms!$F$37=4,LXtables!DT101,IF(Assms!$F$37=5,LXtables!EG101,LXtables!ET101)))))</f>
        <v>0.02</v>
      </c>
      <c r="AN101" s="62">
        <f>IF(Assms!$F$37=1,LXtables!CH101,IF(Assms!$F$37=2,LXtables!CU101,IF(Assms!$F$37=3,LXtables!DH101,IF(Assms!$F$37=4,LXtables!DU101,IF(Assms!$F$37=5,LXtables!EH101,LXtables!EU101)))))</f>
        <v>0.02</v>
      </c>
      <c r="AO101" s="62">
        <f>IF(Assms!$F$37=1,LXtables!CI101,IF(Assms!$F$37=2,LXtables!CV101,IF(Assms!$F$37=3,LXtables!DI101,IF(Assms!$F$37=4,LXtables!DV101,IF(Assms!$F$37=5,LXtables!EI101,LXtables!EV101)))))</f>
        <v>0.02</v>
      </c>
      <c r="AP101" s="62">
        <f>IF(Assms!$F$37=1,LXtables!CJ101,IF(Assms!$F$37=2,LXtables!CW101,IF(Assms!$F$37=3,LXtables!DJ101,IF(Assms!$F$37=4,LXtables!DW101,IF(Assms!$F$37=5,LXtables!EJ101,LXtables!EW101)))))</f>
        <v>0.02</v>
      </c>
      <c r="AQ101" s="62">
        <f>IF(Assms!$F$37=1,LXtables!CK101,IF(Assms!$F$37=2,LXtables!CX101,IF(Assms!$F$37=3,LXtables!DK101,IF(Assms!$F$37=4,LXtables!DX101,IF(Assms!$F$37=5,LXtables!EK101,LXtables!EX101)))))</f>
        <v>0.02</v>
      </c>
      <c r="AR101" s="62">
        <f>IF(Assms!$F$37=1,LXtables!CL101,IF(Assms!$F$37=2,LXtables!CY101,IF(Assms!$F$37=3,LXtables!DL101,IF(Assms!$F$37=4,LXtables!DY101,IF(Assms!$F$37=5,LXtables!EL101,LXtables!EY101)))))</f>
        <v>0.02</v>
      </c>
      <c r="AS101" s="62">
        <f>IF(Assms!$F$37=1,LXtables!CM101,IF(Assms!$F$37=2,LXtables!CZ101,IF(Assms!$F$37=3,LXtables!DM101,IF(Assms!$F$37=4,LXtables!DZ101,IF(Assms!$F$37=5,LXtables!EM101,LXtables!EZ101)))))</f>
        <v>0.02</v>
      </c>
      <c r="AT101" s="62">
        <f>IF(Assms!$F$37=1,LXtables!CN101,IF(Assms!$F$37=2,LXtables!DA101,IF(Assms!$F$37=3,LXtables!DN101,IF(Assms!$F$37=4,LXtables!EA101,IF(Assms!$F$37=5,LXtables!EN101,LXtables!FA101)))))</f>
        <v>0.02</v>
      </c>
      <c r="AU101">
        <v>12</v>
      </c>
      <c r="AV101" s="62">
        <f>IF(Assms!$F$37=1,LXtables!FD101,IF(Assms!$F$37=2,LXtables!FQ101,IF(Assms!$F$37=3,LXtables!GD101,IF(Assms!$F$37=4,LXtables!GQ101,IF(Assms!$F$37=5,LXtables!HD101,LXtables!HQ101)))))</f>
        <v>0.03</v>
      </c>
      <c r="AW101" s="62">
        <f>IF(Assms!$F$37=1,LXtables!FE101,IF(Assms!$F$37=2,LXtables!FR101,IF(Assms!$F$37=3,LXtables!GE101,IF(Assms!$F$37=4,LXtables!GR101,IF(Assms!$F$37=5,LXtables!HE101,LXtables!HR101)))))</f>
        <v>0.03</v>
      </c>
      <c r="AX101" s="62">
        <f>IF(Assms!$F$37=1,LXtables!FF101,IF(Assms!$F$37=2,LXtables!FS101,IF(Assms!$F$37=3,LXtables!GF101,IF(Assms!$F$37=4,LXtables!GS101,IF(Assms!$F$37=5,LXtables!HF101,LXtables!HS101)))))</f>
        <v>0.02</v>
      </c>
      <c r="AY101" s="62">
        <f>IF(Assms!$F$37=1,LXtables!FG101,IF(Assms!$F$37=2,LXtables!FT101,IF(Assms!$F$37=3,LXtables!GG101,IF(Assms!$F$37=4,LXtables!GT101,IF(Assms!$F$37=5,LXtables!HG101,LXtables!HT101)))))</f>
        <v>0.02</v>
      </c>
      <c r="AZ101" s="62">
        <f>IF(Assms!$F$37=1,LXtables!FH101,IF(Assms!$F$37=2,LXtables!FU101,IF(Assms!$F$37=3,LXtables!GH101,IF(Assms!$F$37=4,LXtables!GU101,IF(Assms!$F$37=5,LXtables!HH101,LXtables!HU101)))))</f>
        <v>0.02</v>
      </c>
      <c r="BA101" s="62">
        <f>IF(Assms!$F$37=1,LXtables!FI101,IF(Assms!$F$37=2,LXtables!FV101,IF(Assms!$F$37=3,LXtables!GI101,IF(Assms!$F$37=4,LXtables!GV101,IF(Assms!$F$37=5,LXtables!HI101,LXtables!HV101)))))</f>
        <v>0.02</v>
      </c>
      <c r="BB101" s="62">
        <f>IF(Assms!$F$37=1,LXtables!FJ101,IF(Assms!$F$37=2,LXtables!FW101,IF(Assms!$F$37=3,LXtables!GJ101,IF(Assms!$F$37=4,LXtables!GW101,IF(Assms!$F$37=5,LXtables!HJ101,LXtables!HW101)))))</f>
        <v>0.02</v>
      </c>
      <c r="BC101" s="62">
        <f>IF(Assms!$F$37=1,LXtables!FK101,IF(Assms!$F$37=2,LXtables!FX101,IF(Assms!$F$37=3,LXtables!GK101,IF(Assms!$F$37=4,LXtables!GX101,IF(Assms!$F$37=5,LXtables!HK101,LXtables!HX101)))))</f>
        <v>0.02</v>
      </c>
      <c r="BD101" s="62">
        <f>IF(Assms!$F$37=1,LXtables!FL101,IF(Assms!$F$37=2,LXtables!FY101,IF(Assms!$F$37=3,LXtables!GL101,IF(Assms!$F$37=4,LXtables!GY101,IF(Assms!$F$37=5,LXtables!HL101,LXtables!HY101)))))</f>
        <v>0.02</v>
      </c>
      <c r="BE101" s="62">
        <f>IF(Assms!$F$37=1,LXtables!FM101,IF(Assms!$F$37=2,LXtables!FZ101,IF(Assms!$F$37=3,LXtables!GM101,IF(Assms!$F$37=4,LXtables!GZ101,IF(Assms!$F$37=5,LXtables!HM101,LXtables!HZ101)))))</f>
        <v>0.02</v>
      </c>
      <c r="BF101" s="62">
        <f>IF(Assms!$F$37=1,LXtables!FN101,IF(Assms!$F$37=2,LXtables!GA101,IF(Assms!$F$37=3,LXtables!GN101,IF(Assms!$F$37=4,LXtables!HA101,IF(Assms!$F$37=5,LXtables!HN101,LXtables!IA101)))))</f>
        <v>0.02</v>
      </c>
      <c r="BG101" s="62">
        <f>IF(Assms!$F$37=1,LXtables!FO101,IF(Assms!$F$37=2,LXtables!GB101,IF(Assms!$F$37=3,LXtables!GO101,IF(Assms!$F$37=4,LXtables!HB101,IF(Assms!$F$37=5,LXtables!HO101,LXtables!IB101)))))</f>
        <v>0.03</v>
      </c>
      <c r="BH101">
        <v>12</v>
      </c>
      <c r="BI101" s="62">
        <f>IF(Assms!$F$37=1,LXtables!IE101,IF(Assms!$F$37=2,LXtables!IR101,IF(Assms!$F$37=3,LXtables!JE101,IF(Assms!$F$37=4,LXtables!JR101,IF(Assms!$F$37=5,LXtables!KE101,LXtables!KR101)))))</f>
        <v>0.04</v>
      </c>
      <c r="BJ101" s="62">
        <f>IF(Assms!$F$37=1,LXtables!IF101,IF(Assms!$F$37=2,LXtables!IS101,IF(Assms!$F$37=3,LXtables!JF101,IF(Assms!$F$37=4,LXtables!JS101,IF(Assms!$F$37=5,LXtables!KF101,LXtables!KS101)))))</f>
        <v>0.03</v>
      </c>
      <c r="BK101" s="62">
        <f>IF(Assms!$F$37=1,LXtables!IG101,IF(Assms!$F$37=2,LXtables!IT101,IF(Assms!$F$37=3,LXtables!JG101,IF(Assms!$F$37=4,LXtables!JT101,IF(Assms!$F$37=5,LXtables!KG101,LXtables!KT101)))))</f>
        <v>0.03</v>
      </c>
      <c r="BL101" s="62">
        <f>IF(Assms!$F$37=1,LXtables!IH101,IF(Assms!$F$37=2,LXtables!IU101,IF(Assms!$F$37=3,LXtables!JH101,IF(Assms!$F$37=4,LXtables!JU101,IF(Assms!$F$37=5,LXtables!KH101,LXtables!KU101)))))</f>
        <v>0.02</v>
      </c>
      <c r="BM101" s="62">
        <f>IF(Assms!$F$37=1,LXtables!II101,IF(Assms!$F$37=2,LXtables!IV101,IF(Assms!$F$37=3,LXtables!JI101,IF(Assms!$F$37=4,LXtables!JV101,IF(Assms!$F$37=5,LXtables!KI101,LXtables!KV101)))))</f>
        <v>0.02</v>
      </c>
      <c r="BN101" s="62">
        <f>IF(Assms!$F$37=1,LXtables!IJ101,IF(Assms!$F$37=2,LXtables!IW101,IF(Assms!$F$37=3,LXtables!JJ101,IF(Assms!$F$37=4,LXtables!JW101,IF(Assms!$F$37=5,LXtables!KJ101,LXtables!KW101)))))</f>
        <v>0.02</v>
      </c>
      <c r="BO101" s="62">
        <f>IF(Assms!$F$37=1,LXtables!IK101,IF(Assms!$F$37=2,LXtables!IX101,IF(Assms!$F$37=3,LXtables!JK101,IF(Assms!$F$37=4,LXtables!JX101,IF(Assms!$F$37=5,LXtables!KK101,LXtables!KX101)))))</f>
        <v>0.02</v>
      </c>
      <c r="BP101" s="62">
        <f>IF(Assms!$F$37=1,LXtables!IL101,IF(Assms!$F$37=2,LXtables!IY101,IF(Assms!$F$37=3,LXtables!JL101,IF(Assms!$F$37=4,LXtables!JY101,IF(Assms!$F$37=5,LXtables!KL101,LXtables!KY101)))))</f>
        <v>0.02</v>
      </c>
      <c r="BQ101" s="62">
        <f>IF(Assms!$F$37=1,LXtables!IM101,IF(Assms!$F$37=2,LXtables!IZ101,IF(Assms!$F$37=3,LXtables!JM101,IF(Assms!$F$37=4,LXtables!JZ101,IF(Assms!$F$37=5,LXtables!KM101,LXtables!KZ101)))))</f>
        <v>0.02</v>
      </c>
      <c r="BR101" s="62">
        <f>IF(Assms!$F$37=1,LXtables!IN101,IF(Assms!$F$37=2,LXtables!JA101,IF(Assms!$F$37=3,LXtables!JN101,IF(Assms!$F$37=4,LXtables!KA101,IF(Assms!$F$37=5,LXtables!KN101,LXtables!LA101)))))</f>
        <v>0.03</v>
      </c>
      <c r="BS101" s="62">
        <f>IF(Assms!$F$37=1,LXtables!IO101,IF(Assms!$F$37=2,LXtables!JB101,IF(Assms!$F$37=3,LXtables!JO101,IF(Assms!$F$37=4,LXtables!KB101,IF(Assms!$F$37=5,LXtables!KO101,LXtables!LB101)))))</f>
        <v>0.03</v>
      </c>
      <c r="BT101" s="62">
        <f>IF(Assms!$F$37=1,LXtables!IP101,IF(Assms!$F$37=2,LXtables!JC101,IF(Assms!$F$37=3,LXtables!JP101,IF(Assms!$F$37=4,LXtables!KC101,IF(Assms!$F$37=5,LXtables!KP101,LXtables!LC101)))))</f>
        <v>0.03</v>
      </c>
    </row>
    <row r="102" spans="8:72">
      <c r="H102" s="201">
        <v>13</v>
      </c>
      <c r="I102" s="62">
        <f>IF(Assms!$C$36=1,V102,IF(Assms!$C$36=2,AI102,IF(Assms!$C$36=3,AV102,BI102)))</f>
        <v>0.02</v>
      </c>
      <c r="J102" s="62">
        <f>IF(Assms!$C$36=1,W102,IF(Assms!$C$36=2,AJ102,IF(Assms!$C$36=3,AW102,BJ102)))</f>
        <v>0.02</v>
      </c>
      <c r="K102" s="62">
        <f>IF(Assms!$C$36=1,X102,IF(Assms!$C$36=2,AK102,IF(Assms!$C$36=3,AX102,BK102)))</f>
        <v>0.02</v>
      </c>
      <c r="L102" s="62">
        <f>IF(Assms!$C$36=1,Y102,IF(Assms!$C$36=2,AL102,IF(Assms!$C$36=3,AY102,BL102)))</f>
        <v>0.01</v>
      </c>
      <c r="M102" s="62">
        <f>IF(Assms!$C$36=1,Z102,IF(Assms!$C$36=2,AM102,IF(Assms!$C$36=3,AZ102,BM102)))</f>
        <v>0.01</v>
      </c>
      <c r="N102" s="62">
        <f>IF(Assms!$C$36=1,AA102,IF(Assms!$C$36=2,AN102,IF(Assms!$C$36=3,BA102,BN102)))</f>
        <v>0.01</v>
      </c>
      <c r="O102" s="62">
        <f>IF(Assms!$C$36=1,AB102,IF(Assms!$C$36=2,AO102,IF(Assms!$C$36=3,BB102,BO102)))</f>
        <v>0.01</v>
      </c>
      <c r="P102" s="62">
        <f>IF(Assms!$C$36=1,AC102,IF(Assms!$C$36=2,AP102,IF(Assms!$C$36=3,BC102,BP102)))</f>
        <v>0.01</v>
      </c>
      <c r="Q102" s="62">
        <f>IF(Assms!$C$36=1,AD102,IF(Assms!$C$36=2,AQ102,IF(Assms!$C$36=3,BD102,BQ102)))</f>
        <v>0.01</v>
      </c>
      <c r="R102" s="62">
        <f>IF(Assms!$C$36=1,AE102,IF(Assms!$C$36=2,AR102,IF(Assms!$C$36=3,BE102,BR102)))</f>
        <v>0.02</v>
      </c>
      <c r="S102" s="62">
        <f>IF(Assms!$C$36=1,AF102,IF(Assms!$C$36=2,AS102,IF(Assms!$C$36=3,BF102,BS102)))</f>
        <v>0.02</v>
      </c>
      <c r="T102" s="62">
        <f>IF(Assms!$C$36=1,AG102,IF(Assms!$C$36=2,AT102,IF(Assms!$C$36=3,BG102,BT102)))</f>
        <v>0.02</v>
      </c>
      <c r="U102" s="201">
        <v>13</v>
      </c>
      <c r="V102" s="62">
        <f>IF(Assms!$F$37=1,LXtables!B102,IF(Assms!$F$37=2,LXtables!O102,IF(Assms!$F$37=3,LXtables!AB102,IF(Assms!$F$37=4,LXtables!AO102,IF(Assms!$F$37=5,LXtables!BB102,LXtables!BO102)))))</f>
        <v>0.02</v>
      </c>
      <c r="W102" s="62">
        <f>IF(Assms!$F$37=1,LXtables!C102,IF(Assms!$F$37=2,LXtables!P102,IF(Assms!$F$37=3,LXtables!AC102,IF(Assms!$F$37=4,LXtables!AP102,IF(Assms!$F$37=5,LXtables!BC102,LXtables!BP102)))))</f>
        <v>0.02</v>
      </c>
      <c r="X102" s="62">
        <f>IF(Assms!$F$37=1,LXtables!D102,IF(Assms!$F$37=2,LXtables!Q102,IF(Assms!$F$37=3,LXtables!AD102,IF(Assms!$F$37=4,LXtables!AQ102,IF(Assms!$F$37=5,LXtables!BD102,LXtables!BQ102)))))</f>
        <v>0.02</v>
      </c>
      <c r="Y102" s="62">
        <f>IF(Assms!$F$37=1,LXtables!E102,IF(Assms!$F$37=2,LXtables!R102,IF(Assms!$F$37=3,LXtables!AE102,IF(Assms!$F$37=4,LXtables!AR102,IF(Assms!$F$37=5,LXtables!BE102,LXtables!BR102)))))</f>
        <v>0.01</v>
      </c>
      <c r="Z102" s="62">
        <f>IF(Assms!$F$37=1,LXtables!F102,IF(Assms!$F$37=2,LXtables!S102,IF(Assms!$F$37=3,LXtables!AF102,IF(Assms!$F$37=4,LXtables!AS102,IF(Assms!$F$37=5,LXtables!BF102,LXtables!BS102)))))</f>
        <v>0.01</v>
      </c>
      <c r="AA102" s="62">
        <f>IF(Assms!$F$37=1,LXtables!G102,IF(Assms!$F$37=2,LXtables!T102,IF(Assms!$F$37=3,LXtables!AG102,IF(Assms!$F$37=4,LXtables!AT102,IF(Assms!$F$37=5,LXtables!BG102,LXtables!BT102)))))</f>
        <v>0.01</v>
      </c>
      <c r="AB102" s="62">
        <f>IF(Assms!$F$37=1,LXtables!H102,IF(Assms!$F$37=2,LXtables!U102,IF(Assms!$F$37=3,LXtables!AH102,IF(Assms!$F$37=4,LXtables!AU102,IF(Assms!$F$37=5,LXtables!BH102,LXtables!BU102)))))</f>
        <v>0.01</v>
      </c>
      <c r="AC102" s="62">
        <f>IF(Assms!$F$37=1,LXtables!I102,IF(Assms!$F$37=2,LXtables!V102,IF(Assms!$F$37=3,LXtables!AI102,IF(Assms!$F$37=4,LXtables!AV102,IF(Assms!$F$37=5,LXtables!BI102,LXtables!BV102)))))</f>
        <v>0.01</v>
      </c>
      <c r="AD102" s="62">
        <f>IF(Assms!$F$37=1,LXtables!J102,IF(Assms!$F$37=2,LXtables!W102,IF(Assms!$F$37=3,LXtables!AJ102,IF(Assms!$F$37=4,LXtables!AW102,IF(Assms!$F$37=5,LXtables!BJ102,LXtables!BW102)))))</f>
        <v>0.01</v>
      </c>
      <c r="AE102" s="62">
        <f>IF(Assms!$F$37=1,LXtables!K102,IF(Assms!$F$37=2,LXtables!X102,IF(Assms!$F$37=3,LXtables!AK102,IF(Assms!$F$37=4,LXtables!AX102,IF(Assms!$F$37=5,LXtables!BK102,LXtables!BX102)))))</f>
        <v>0.02</v>
      </c>
      <c r="AF102" s="62">
        <f>IF(Assms!$F$37=1,LXtables!L102,IF(Assms!$F$37=2,LXtables!Y102,IF(Assms!$F$37=3,LXtables!AL102,IF(Assms!$F$37=4,LXtables!AY102,IF(Assms!$F$37=5,LXtables!BL102,LXtables!BY102)))))</f>
        <v>0.02</v>
      </c>
      <c r="AG102" s="62">
        <f>IF(Assms!$F$37=1,LXtables!M102,IF(Assms!$F$37=2,LXtables!Z102,IF(Assms!$F$37=3,LXtables!AM102,IF(Assms!$F$37=4,LXtables!AZ102,IF(Assms!$F$37=5,LXtables!BM102,LXtables!BZ102)))))</f>
        <v>0.02</v>
      </c>
      <c r="AH102">
        <v>13</v>
      </c>
      <c r="AI102" s="62">
        <f>IF(Assms!$F$37=1,LXtables!CC102,IF(Assms!$F$37=2,LXtables!CP102,IF(Assms!$F$37=3,LXtables!DC102,IF(Assms!$F$37=4,LXtables!DP102,IF(Assms!$F$37=5,LXtables!EC102,LXtables!EP102)))))</f>
        <v>0.02</v>
      </c>
      <c r="AJ102" s="62">
        <f>IF(Assms!$F$37=1,LXtables!CD102,IF(Assms!$F$37=2,LXtables!CQ102,IF(Assms!$F$37=3,LXtables!DD102,IF(Assms!$F$37=4,LXtables!DQ102,IF(Assms!$F$37=5,LXtables!ED102,LXtables!EQ102)))))</f>
        <v>0.02</v>
      </c>
      <c r="AK102" s="62">
        <f>IF(Assms!$F$37=1,LXtables!CE102,IF(Assms!$F$37=2,LXtables!CR102,IF(Assms!$F$37=3,LXtables!DE102,IF(Assms!$F$37=4,LXtables!DR102,IF(Assms!$F$37=5,LXtables!EE102,LXtables!ER102)))))</f>
        <v>0.02</v>
      </c>
      <c r="AL102" s="62">
        <f>IF(Assms!$F$37=1,LXtables!CF102,IF(Assms!$F$37=2,LXtables!CS102,IF(Assms!$F$37=3,LXtables!DF102,IF(Assms!$F$37=4,LXtables!DS102,IF(Assms!$F$37=5,LXtables!EF102,LXtables!ES102)))))</f>
        <v>0.02</v>
      </c>
      <c r="AM102" s="62">
        <f>IF(Assms!$F$37=1,LXtables!CG102,IF(Assms!$F$37=2,LXtables!CT102,IF(Assms!$F$37=3,LXtables!DG102,IF(Assms!$F$37=4,LXtables!DT102,IF(Assms!$F$37=5,LXtables!EG102,LXtables!ET102)))))</f>
        <v>0.01</v>
      </c>
      <c r="AN102" s="62">
        <f>IF(Assms!$F$37=1,LXtables!CH102,IF(Assms!$F$37=2,LXtables!CU102,IF(Assms!$F$37=3,LXtables!DH102,IF(Assms!$F$37=4,LXtables!DU102,IF(Assms!$F$37=5,LXtables!EH102,LXtables!EU102)))))</f>
        <v>0.02</v>
      </c>
      <c r="AO102" s="62">
        <f>IF(Assms!$F$37=1,LXtables!CI102,IF(Assms!$F$37=2,LXtables!CV102,IF(Assms!$F$37=3,LXtables!DI102,IF(Assms!$F$37=4,LXtables!DV102,IF(Assms!$F$37=5,LXtables!EI102,LXtables!EV102)))))</f>
        <v>0.02</v>
      </c>
      <c r="AP102" s="62">
        <f>IF(Assms!$F$37=1,LXtables!CJ102,IF(Assms!$F$37=2,LXtables!CW102,IF(Assms!$F$37=3,LXtables!DJ102,IF(Assms!$F$37=4,LXtables!DW102,IF(Assms!$F$37=5,LXtables!EJ102,LXtables!EW102)))))</f>
        <v>0.02</v>
      </c>
      <c r="AQ102" s="62">
        <f>IF(Assms!$F$37=1,LXtables!CK102,IF(Assms!$F$37=2,LXtables!CX102,IF(Assms!$F$37=3,LXtables!DK102,IF(Assms!$F$37=4,LXtables!DX102,IF(Assms!$F$37=5,LXtables!EK102,LXtables!EX102)))))</f>
        <v>0.02</v>
      </c>
      <c r="AR102" s="62">
        <f>IF(Assms!$F$37=1,LXtables!CL102,IF(Assms!$F$37=2,LXtables!CY102,IF(Assms!$F$37=3,LXtables!DL102,IF(Assms!$F$37=4,LXtables!DY102,IF(Assms!$F$37=5,LXtables!EL102,LXtables!EY102)))))</f>
        <v>0.02</v>
      </c>
      <c r="AS102" s="62">
        <f>IF(Assms!$F$37=1,LXtables!CM102,IF(Assms!$F$37=2,LXtables!CZ102,IF(Assms!$F$37=3,LXtables!DM102,IF(Assms!$F$37=4,LXtables!DZ102,IF(Assms!$F$37=5,LXtables!EM102,LXtables!EZ102)))))</f>
        <v>0.02</v>
      </c>
      <c r="AT102" s="62">
        <f>IF(Assms!$F$37=1,LXtables!CN102,IF(Assms!$F$37=2,LXtables!DA102,IF(Assms!$F$37=3,LXtables!DN102,IF(Assms!$F$37=4,LXtables!EA102,IF(Assms!$F$37=5,LXtables!EN102,LXtables!FA102)))))</f>
        <v>0.02</v>
      </c>
      <c r="AU102">
        <v>13</v>
      </c>
      <c r="AV102" s="62">
        <f>IF(Assms!$F$37=1,LXtables!FD102,IF(Assms!$F$37=2,LXtables!FQ102,IF(Assms!$F$37=3,LXtables!GD102,IF(Assms!$F$37=4,LXtables!GQ102,IF(Assms!$F$37=5,LXtables!HD102,LXtables!HQ102)))))</f>
        <v>0.03</v>
      </c>
      <c r="AW102" s="62">
        <f>IF(Assms!$F$37=1,LXtables!FE102,IF(Assms!$F$37=2,LXtables!FR102,IF(Assms!$F$37=3,LXtables!GE102,IF(Assms!$F$37=4,LXtables!GR102,IF(Assms!$F$37=5,LXtables!HE102,LXtables!HR102)))))</f>
        <v>0.03</v>
      </c>
      <c r="AX102" s="62">
        <f>IF(Assms!$F$37=1,LXtables!FF102,IF(Assms!$F$37=2,LXtables!FS102,IF(Assms!$F$37=3,LXtables!GF102,IF(Assms!$F$37=4,LXtables!GS102,IF(Assms!$F$37=5,LXtables!HF102,LXtables!HS102)))))</f>
        <v>0.02</v>
      </c>
      <c r="AY102" s="62">
        <f>IF(Assms!$F$37=1,LXtables!FG102,IF(Assms!$F$37=2,LXtables!FT102,IF(Assms!$F$37=3,LXtables!GG102,IF(Assms!$F$37=4,LXtables!GT102,IF(Assms!$F$37=5,LXtables!HG102,LXtables!HT102)))))</f>
        <v>0.02</v>
      </c>
      <c r="AZ102" s="62">
        <f>IF(Assms!$F$37=1,LXtables!FH102,IF(Assms!$F$37=2,LXtables!FU102,IF(Assms!$F$37=3,LXtables!GH102,IF(Assms!$F$37=4,LXtables!GU102,IF(Assms!$F$37=5,LXtables!HH102,LXtables!HU102)))))</f>
        <v>0.02</v>
      </c>
      <c r="BA102" s="62">
        <f>IF(Assms!$F$37=1,LXtables!FI102,IF(Assms!$F$37=2,LXtables!FV102,IF(Assms!$F$37=3,LXtables!GI102,IF(Assms!$F$37=4,LXtables!GV102,IF(Assms!$F$37=5,LXtables!HI102,LXtables!HV102)))))</f>
        <v>0.02</v>
      </c>
      <c r="BB102" s="62">
        <f>IF(Assms!$F$37=1,LXtables!FJ102,IF(Assms!$F$37=2,LXtables!FW102,IF(Assms!$F$37=3,LXtables!GJ102,IF(Assms!$F$37=4,LXtables!GW102,IF(Assms!$F$37=5,LXtables!HJ102,LXtables!HW102)))))</f>
        <v>0.02</v>
      </c>
      <c r="BC102" s="62">
        <f>IF(Assms!$F$37=1,LXtables!FK102,IF(Assms!$F$37=2,LXtables!FX102,IF(Assms!$F$37=3,LXtables!GK102,IF(Assms!$F$37=4,LXtables!GX102,IF(Assms!$F$37=5,LXtables!HK102,LXtables!HX102)))))</f>
        <v>0.02</v>
      </c>
      <c r="BD102" s="62">
        <f>IF(Assms!$F$37=1,LXtables!FL102,IF(Assms!$F$37=2,LXtables!FY102,IF(Assms!$F$37=3,LXtables!GL102,IF(Assms!$F$37=4,LXtables!GY102,IF(Assms!$F$37=5,LXtables!HL102,LXtables!HY102)))))</f>
        <v>0.02</v>
      </c>
      <c r="BE102" s="62">
        <f>IF(Assms!$F$37=1,LXtables!FM102,IF(Assms!$F$37=2,LXtables!FZ102,IF(Assms!$F$37=3,LXtables!GM102,IF(Assms!$F$37=4,LXtables!GZ102,IF(Assms!$F$37=5,LXtables!HM102,LXtables!HZ102)))))</f>
        <v>0.02</v>
      </c>
      <c r="BF102" s="62">
        <f>IF(Assms!$F$37=1,LXtables!FN102,IF(Assms!$F$37=2,LXtables!GA102,IF(Assms!$F$37=3,LXtables!GN102,IF(Assms!$F$37=4,LXtables!HA102,IF(Assms!$F$37=5,LXtables!HN102,LXtables!IA102)))))</f>
        <v>0.02</v>
      </c>
      <c r="BG102" s="62">
        <f>IF(Assms!$F$37=1,LXtables!FO102,IF(Assms!$F$37=2,LXtables!GB102,IF(Assms!$F$37=3,LXtables!GO102,IF(Assms!$F$37=4,LXtables!HB102,IF(Assms!$F$37=5,LXtables!HO102,LXtables!IB102)))))</f>
        <v>0.02</v>
      </c>
      <c r="BH102">
        <v>13</v>
      </c>
      <c r="BI102" s="62">
        <f>IF(Assms!$F$37=1,LXtables!IE102,IF(Assms!$F$37=2,LXtables!IR102,IF(Assms!$F$37=3,LXtables!JE102,IF(Assms!$F$37=4,LXtables!JR102,IF(Assms!$F$37=5,LXtables!KE102,LXtables!KR102)))))</f>
        <v>0.03</v>
      </c>
      <c r="BJ102" s="62">
        <f>IF(Assms!$F$37=1,LXtables!IF102,IF(Assms!$F$37=2,LXtables!IS102,IF(Assms!$F$37=3,LXtables!JF102,IF(Assms!$F$37=4,LXtables!JS102,IF(Assms!$F$37=5,LXtables!KF102,LXtables!KS102)))))</f>
        <v>0.03</v>
      </c>
      <c r="BK102" s="62">
        <f>IF(Assms!$F$37=1,LXtables!IG102,IF(Assms!$F$37=2,LXtables!IT102,IF(Assms!$F$37=3,LXtables!JG102,IF(Assms!$F$37=4,LXtables!JT102,IF(Assms!$F$37=5,LXtables!KG102,LXtables!KT102)))))</f>
        <v>0.02</v>
      </c>
      <c r="BL102" s="62">
        <f>IF(Assms!$F$37=1,LXtables!IH102,IF(Assms!$F$37=2,LXtables!IU102,IF(Assms!$F$37=3,LXtables!JH102,IF(Assms!$F$37=4,LXtables!JU102,IF(Assms!$F$37=5,LXtables!KH102,LXtables!KU102)))))</f>
        <v>0.02</v>
      </c>
      <c r="BM102" s="62">
        <f>IF(Assms!$F$37=1,LXtables!II102,IF(Assms!$F$37=2,LXtables!IV102,IF(Assms!$F$37=3,LXtables!JI102,IF(Assms!$F$37=4,LXtables!JV102,IF(Assms!$F$37=5,LXtables!KI102,LXtables!KV102)))))</f>
        <v>0.02</v>
      </c>
      <c r="BN102" s="62">
        <f>IF(Assms!$F$37=1,LXtables!IJ102,IF(Assms!$F$37=2,LXtables!IW102,IF(Assms!$F$37=3,LXtables!JJ102,IF(Assms!$F$37=4,LXtables!JW102,IF(Assms!$F$37=5,LXtables!KJ102,LXtables!KW102)))))</f>
        <v>0.02</v>
      </c>
      <c r="BO102" s="62">
        <f>IF(Assms!$F$37=1,LXtables!IK102,IF(Assms!$F$37=2,LXtables!IX102,IF(Assms!$F$37=3,LXtables!JK102,IF(Assms!$F$37=4,LXtables!JX102,IF(Assms!$F$37=5,LXtables!KK102,LXtables!KX102)))))</f>
        <v>0.02</v>
      </c>
      <c r="BP102" s="62">
        <f>IF(Assms!$F$37=1,LXtables!IL102,IF(Assms!$F$37=2,LXtables!IY102,IF(Assms!$F$37=3,LXtables!JL102,IF(Assms!$F$37=4,LXtables!JY102,IF(Assms!$F$37=5,LXtables!KL102,LXtables!KY102)))))</f>
        <v>0.02</v>
      </c>
      <c r="BQ102" s="62">
        <f>IF(Assms!$F$37=1,LXtables!IM102,IF(Assms!$F$37=2,LXtables!IZ102,IF(Assms!$F$37=3,LXtables!JM102,IF(Assms!$F$37=4,LXtables!JZ102,IF(Assms!$F$37=5,LXtables!KM102,LXtables!KZ102)))))</f>
        <v>0.02</v>
      </c>
      <c r="BR102" s="62">
        <f>IF(Assms!$F$37=1,LXtables!IN102,IF(Assms!$F$37=2,LXtables!JA102,IF(Assms!$F$37=3,LXtables!JN102,IF(Assms!$F$37=4,LXtables!KA102,IF(Assms!$F$37=5,LXtables!KN102,LXtables!LA102)))))</f>
        <v>0.02</v>
      </c>
      <c r="BS102" s="62">
        <f>IF(Assms!$F$37=1,LXtables!IO102,IF(Assms!$F$37=2,LXtables!JB102,IF(Assms!$F$37=3,LXtables!JO102,IF(Assms!$F$37=4,LXtables!KB102,IF(Assms!$F$37=5,LXtables!KO102,LXtables!LB102)))))</f>
        <v>0.03</v>
      </c>
      <c r="BT102" s="62">
        <f>IF(Assms!$F$37=1,LXtables!IP102,IF(Assms!$F$37=2,LXtables!JC102,IF(Assms!$F$37=3,LXtables!JP102,IF(Assms!$F$37=4,LXtables!KC102,IF(Assms!$F$37=5,LXtables!KP102,LXtables!LC102)))))</f>
        <v>0.03</v>
      </c>
    </row>
    <row r="103" spans="8:72">
      <c r="H103" s="201">
        <v>14</v>
      </c>
      <c r="I103" s="62">
        <f>IF(Assms!$C$36=1,V103,IF(Assms!$C$36=2,AI103,IF(Assms!$C$36=3,AV103,BI103)))</f>
        <v>0.02</v>
      </c>
      <c r="J103" s="62">
        <f>IF(Assms!$C$36=1,W103,IF(Assms!$C$36=2,AJ103,IF(Assms!$C$36=3,AW103,BJ103)))</f>
        <v>0.02</v>
      </c>
      <c r="K103" s="62">
        <f>IF(Assms!$C$36=1,X103,IF(Assms!$C$36=2,AK103,IF(Assms!$C$36=3,AX103,BK103)))</f>
        <v>0.01</v>
      </c>
      <c r="L103" s="62">
        <f>IF(Assms!$C$36=1,Y103,IF(Assms!$C$36=2,AL103,IF(Assms!$C$36=3,AY103,BL103)))</f>
        <v>0.01</v>
      </c>
      <c r="M103" s="62">
        <f>IF(Assms!$C$36=1,Z103,IF(Assms!$C$36=2,AM103,IF(Assms!$C$36=3,AZ103,BM103)))</f>
        <v>0.01</v>
      </c>
      <c r="N103" s="62">
        <f>IF(Assms!$C$36=1,AA103,IF(Assms!$C$36=2,AN103,IF(Assms!$C$36=3,BA103,BN103)))</f>
        <v>0.01</v>
      </c>
      <c r="O103" s="62">
        <f>IF(Assms!$C$36=1,AB103,IF(Assms!$C$36=2,AO103,IF(Assms!$C$36=3,BB103,BO103)))</f>
        <v>0.01</v>
      </c>
      <c r="P103" s="62">
        <f>IF(Assms!$C$36=1,AC103,IF(Assms!$C$36=2,AP103,IF(Assms!$C$36=3,BC103,BP103)))</f>
        <v>0.01</v>
      </c>
      <c r="Q103" s="62">
        <f>IF(Assms!$C$36=1,AD103,IF(Assms!$C$36=2,AQ103,IF(Assms!$C$36=3,BD103,BQ103)))</f>
        <v>0.01</v>
      </c>
      <c r="R103" s="62">
        <f>IF(Assms!$C$36=1,AE103,IF(Assms!$C$36=2,AR103,IF(Assms!$C$36=3,BE103,BR103)))</f>
        <v>0.01</v>
      </c>
      <c r="S103" s="62">
        <f>IF(Assms!$C$36=1,AF103,IF(Assms!$C$36=2,AS103,IF(Assms!$C$36=3,BF103,BS103)))</f>
        <v>0.01</v>
      </c>
      <c r="T103" s="62">
        <f>IF(Assms!$C$36=1,AG103,IF(Assms!$C$36=2,AT103,IF(Assms!$C$36=3,BG103,BT103)))</f>
        <v>0.02</v>
      </c>
      <c r="U103" s="201">
        <v>14</v>
      </c>
      <c r="V103" s="62">
        <f>IF(Assms!$F$37=1,LXtables!B103,IF(Assms!$F$37=2,LXtables!O103,IF(Assms!$F$37=3,LXtables!AB103,IF(Assms!$F$37=4,LXtables!AO103,IF(Assms!$F$37=5,LXtables!BB103,LXtables!BO103)))))</f>
        <v>0.02</v>
      </c>
      <c r="W103" s="62">
        <f>IF(Assms!$F$37=1,LXtables!C103,IF(Assms!$F$37=2,LXtables!P103,IF(Assms!$F$37=3,LXtables!AC103,IF(Assms!$F$37=4,LXtables!AP103,IF(Assms!$F$37=5,LXtables!BC103,LXtables!BP103)))))</f>
        <v>0.02</v>
      </c>
      <c r="X103" s="62">
        <f>IF(Assms!$F$37=1,LXtables!D103,IF(Assms!$F$37=2,LXtables!Q103,IF(Assms!$F$37=3,LXtables!AD103,IF(Assms!$F$37=4,LXtables!AQ103,IF(Assms!$F$37=5,LXtables!BD103,LXtables!BQ103)))))</f>
        <v>0.01</v>
      </c>
      <c r="Y103" s="62">
        <f>IF(Assms!$F$37=1,LXtables!E103,IF(Assms!$F$37=2,LXtables!R103,IF(Assms!$F$37=3,LXtables!AE103,IF(Assms!$F$37=4,LXtables!AR103,IF(Assms!$F$37=5,LXtables!BE103,LXtables!BR103)))))</f>
        <v>0.01</v>
      </c>
      <c r="Z103" s="62">
        <f>IF(Assms!$F$37=1,LXtables!F103,IF(Assms!$F$37=2,LXtables!S103,IF(Assms!$F$37=3,LXtables!AF103,IF(Assms!$F$37=4,LXtables!AS103,IF(Assms!$F$37=5,LXtables!BF103,LXtables!BS103)))))</f>
        <v>0.01</v>
      </c>
      <c r="AA103" s="62">
        <f>IF(Assms!$F$37=1,LXtables!G103,IF(Assms!$F$37=2,LXtables!T103,IF(Assms!$F$37=3,LXtables!AG103,IF(Assms!$F$37=4,LXtables!AT103,IF(Assms!$F$37=5,LXtables!BG103,LXtables!BT103)))))</f>
        <v>0.01</v>
      </c>
      <c r="AB103" s="62">
        <f>IF(Assms!$F$37=1,LXtables!H103,IF(Assms!$F$37=2,LXtables!U103,IF(Assms!$F$37=3,LXtables!AH103,IF(Assms!$F$37=4,LXtables!AU103,IF(Assms!$F$37=5,LXtables!BH103,LXtables!BU103)))))</f>
        <v>0.01</v>
      </c>
      <c r="AC103" s="62">
        <f>IF(Assms!$F$37=1,LXtables!I103,IF(Assms!$F$37=2,LXtables!V103,IF(Assms!$F$37=3,LXtables!AI103,IF(Assms!$F$37=4,LXtables!AV103,IF(Assms!$F$37=5,LXtables!BI103,LXtables!BV103)))))</f>
        <v>0.01</v>
      </c>
      <c r="AD103" s="62">
        <f>IF(Assms!$F$37=1,LXtables!J103,IF(Assms!$F$37=2,LXtables!W103,IF(Assms!$F$37=3,LXtables!AJ103,IF(Assms!$F$37=4,LXtables!AW103,IF(Assms!$F$37=5,LXtables!BJ103,LXtables!BW103)))))</f>
        <v>0.01</v>
      </c>
      <c r="AE103" s="62">
        <f>IF(Assms!$F$37=1,LXtables!K103,IF(Assms!$F$37=2,LXtables!X103,IF(Assms!$F$37=3,LXtables!AK103,IF(Assms!$F$37=4,LXtables!AX103,IF(Assms!$F$37=5,LXtables!BK103,LXtables!BX103)))))</f>
        <v>0.01</v>
      </c>
      <c r="AF103" s="62">
        <f>IF(Assms!$F$37=1,LXtables!L103,IF(Assms!$F$37=2,LXtables!Y103,IF(Assms!$F$37=3,LXtables!AL103,IF(Assms!$F$37=4,LXtables!AY103,IF(Assms!$F$37=5,LXtables!BL103,LXtables!BY103)))))</f>
        <v>0.01</v>
      </c>
      <c r="AG103" s="62">
        <f>IF(Assms!$F$37=1,LXtables!M103,IF(Assms!$F$37=2,LXtables!Z103,IF(Assms!$F$37=3,LXtables!AM103,IF(Assms!$F$37=4,LXtables!AZ103,IF(Assms!$F$37=5,LXtables!BM103,LXtables!BZ103)))))</f>
        <v>0.02</v>
      </c>
      <c r="AH103">
        <v>14</v>
      </c>
      <c r="AI103" s="62">
        <f>IF(Assms!$F$37=1,LXtables!CC103,IF(Assms!$F$37=2,LXtables!CP103,IF(Assms!$F$37=3,LXtables!DC103,IF(Assms!$F$37=4,LXtables!DP103,IF(Assms!$F$37=5,LXtables!EC103,LXtables!EP103)))))</f>
        <v>0.02</v>
      </c>
      <c r="AJ103" s="62">
        <f>IF(Assms!$F$37=1,LXtables!CD103,IF(Assms!$F$37=2,LXtables!CQ103,IF(Assms!$F$37=3,LXtables!DD103,IF(Assms!$F$37=4,LXtables!DQ103,IF(Assms!$F$37=5,LXtables!ED103,LXtables!EQ103)))))</f>
        <v>0.02</v>
      </c>
      <c r="AK103" s="62">
        <f>IF(Assms!$F$37=1,LXtables!CE103,IF(Assms!$F$37=2,LXtables!CR103,IF(Assms!$F$37=3,LXtables!DE103,IF(Assms!$F$37=4,LXtables!DR103,IF(Assms!$F$37=5,LXtables!EE103,LXtables!ER103)))))</f>
        <v>0.02</v>
      </c>
      <c r="AL103" s="62">
        <f>IF(Assms!$F$37=1,LXtables!CF103,IF(Assms!$F$37=2,LXtables!CS103,IF(Assms!$F$37=3,LXtables!DF103,IF(Assms!$F$37=4,LXtables!DS103,IF(Assms!$F$37=5,LXtables!EF103,LXtables!ES103)))))</f>
        <v>0.01</v>
      </c>
      <c r="AM103" s="62">
        <f>IF(Assms!$F$37=1,LXtables!CG103,IF(Assms!$F$37=2,LXtables!CT103,IF(Assms!$F$37=3,LXtables!DG103,IF(Assms!$F$37=4,LXtables!DT103,IF(Assms!$F$37=5,LXtables!EG103,LXtables!ET103)))))</f>
        <v>0.01</v>
      </c>
      <c r="AN103" s="62">
        <f>IF(Assms!$F$37=1,LXtables!CH103,IF(Assms!$F$37=2,LXtables!CU103,IF(Assms!$F$37=3,LXtables!DH103,IF(Assms!$F$37=4,LXtables!DU103,IF(Assms!$F$37=5,LXtables!EH103,LXtables!EU103)))))</f>
        <v>0.01</v>
      </c>
      <c r="AO103" s="62">
        <f>IF(Assms!$F$37=1,LXtables!CI103,IF(Assms!$F$37=2,LXtables!CV103,IF(Assms!$F$37=3,LXtables!DI103,IF(Assms!$F$37=4,LXtables!DV103,IF(Assms!$F$37=5,LXtables!EI103,LXtables!EV103)))))</f>
        <v>0.01</v>
      </c>
      <c r="AP103" s="62">
        <f>IF(Assms!$F$37=1,LXtables!CJ103,IF(Assms!$F$37=2,LXtables!CW103,IF(Assms!$F$37=3,LXtables!DJ103,IF(Assms!$F$37=4,LXtables!DW103,IF(Assms!$F$37=5,LXtables!EJ103,LXtables!EW103)))))</f>
        <v>0.01</v>
      </c>
      <c r="AQ103" s="62">
        <f>IF(Assms!$F$37=1,LXtables!CK103,IF(Assms!$F$37=2,LXtables!CX103,IF(Assms!$F$37=3,LXtables!DK103,IF(Assms!$F$37=4,LXtables!DX103,IF(Assms!$F$37=5,LXtables!EK103,LXtables!EX103)))))</f>
        <v>0.01</v>
      </c>
      <c r="AR103" s="62">
        <f>IF(Assms!$F$37=1,LXtables!CL103,IF(Assms!$F$37=2,LXtables!CY103,IF(Assms!$F$37=3,LXtables!DL103,IF(Assms!$F$37=4,LXtables!DY103,IF(Assms!$F$37=5,LXtables!EL103,LXtables!EY103)))))</f>
        <v>0.01</v>
      </c>
      <c r="AS103" s="62">
        <f>IF(Assms!$F$37=1,LXtables!CM103,IF(Assms!$F$37=2,LXtables!CZ103,IF(Assms!$F$37=3,LXtables!DM103,IF(Assms!$F$37=4,LXtables!DZ103,IF(Assms!$F$37=5,LXtables!EM103,LXtables!EZ103)))))</f>
        <v>0.02</v>
      </c>
      <c r="AT103" s="62">
        <f>IF(Assms!$F$37=1,LXtables!CN103,IF(Assms!$F$37=2,LXtables!DA103,IF(Assms!$F$37=3,LXtables!DN103,IF(Assms!$F$37=4,LXtables!EA103,IF(Assms!$F$37=5,LXtables!EN103,LXtables!FA103)))))</f>
        <v>0.02</v>
      </c>
      <c r="AU103">
        <v>14</v>
      </c>
      <c r="AV103" s="62">
        <f>IF(Assms!$F$37=1,LXtables!FD103,IF(Assms!$F$37=2,LXtables!FQ103,IF(Assms!$F$37=3,LXtables!GD103,IF(Assms!$F$37=4,LXtables!GQ103,IF(Assms!$F$37=5,LXtables!HD103,LXtables!HQ103)))))</f>
        <v>0.02</v>
      </c>
      <c r="AW103" s="62">
        <f>IF(Assms!$F$37=1,LXtables!FE103,IF(Assms!$F$37=2,LXtables!FR103,IF(Assms!$F$37=3,LXtables!GE103,IF(Assms!$F$37=4,LXtables!GR103,IF(Assms!$F$37=5,LXtables!HE103,LXtables!HR103)))))</f>
        <v>0.02</v>
      </c>
      <c r="AX103" s="62">
        <f>IF(Assms!$F$37=1,LXtables!FF103,IF(Assms!$F$37=2,LXtables!FS103,IF(Assms!$F$37=3,LXtables!GF103,IF(Assms!$F$37=4,LXtables!GS103,IF(Assms!$F$37=5,LXtables!HF103,LXtables!HS103)))))</f>
        <v>0.02</v>
      </c>
      <c r="AY103" s="62">
        <f>IF(Assms!$F$37=1,LXtables!FG103,IF(Assms!$F$37=2,LXtables!FT103,IF(Assms!$F$37=3,LXtables!GG103,IF(Assms!$F$37=4,LXtables!GT103,IF(Assms!$F$37=5,LXtables!HG103,LXtables!HT103)))))</f>
        <v>0.02</v>
      </c>
      <c r="AZ103" s="62">
        <f>IF(Assms!$F$37=1,LXtables!FH103,IF(Assms!$F$37=2,LXtables!FU103,IF(Assms!$F$37=3,LXtables!GH103,IF(Assms!$F$37=4,LXtables!GU103,IF(Assms!$F$37=5,LXtables!HH103,LXtables!HU103)))))</f>
        <v>0.02</v>
      </c>
      <c r="BA103" s="62">
        <f>IF(Assms!$F$37=1,LXtables!FI103,IF(Assms!$F$37=2,LXtables!FV103,IF(Assms!$F$37=3,LXtables!GI103,IF(Assms!$F$37=4,LXtables!GV103,IF(Assms!$F$37=5,LXtables!HI103,LXtables!HV103)))))</f>
        <v>0.02</v>
      </c>
      <c r="BB103" s="62">
        <f>IF(Assms!$F$37=1,LXtables!FJ103,IF(Assms!$F$37=2,LXtables!FW103,IF(Assms!$F$37=3,LXtables!GJ103,IF(Assms!$F$37=4,LXtables!GW103,IF(Assms!$F$37=5,LXtables!HJ103,LXtables!HW103)))))</f>
        <v>0.02</v>
      </c>
      <c r="BC103" s="62">
        <f>IF(Assms!$F$37=1,LXtables!FK103,IF(Assms!$F$37=2,LXtables!FX103,IF(Assms!$F$37=3,LXtables!GK103,IF(Assms!$F$37=4,LXtables!GX103,IF(Assms!$F$37=5,LXtables!HK103,LXtables!HX103)))))</f>
        <v>0.02</v>
      </c>
      <c r="BD103" s="62">
        <f>IF(Assms!$F$37=1,LXtables!FL103,IF(Assms!$F$37=2,LXtables!FY103,IF(Assms!$F$37=3,LXtables!GL103,IF(Assms!$F$37=4,LXtables!GY103,IF(Assms!$F$37=5,LXtables!HL103,LXtables!HY103)))))</f>
        <v>0.02</v>
      </c>
      <c r="BE103" s="62">
        <f>IF(Assms!$F$37=1,LXtables!FM103,IF(Assms!$F$37=2,LXtables!FZ103,IF(Assms!$F$37=3,LXtables!GM103,IF(Assms!$F$37=4,LXtables!GZ103,IF(Assms!$F$37=5,LXtables!HM103,LXtables!HZ103)))))</f>
        <v>0.02</v>
      </c>
      <c r="BF103" s="62">
        <f>IF(Assms!$F$37=1,LXtables!FN103,IF(Assms!$F$37=2,LXtables!GA103,IF(Assms!$F$37=3,LXtables!GN103,IF(Assms!$F$37=4,LXtables!HA103,IF(Assms!$F$37=5,LXtables!HN103,LXtables!IA103)))))</f>
        <v>0.02</v>
      </c>
      <c r="BG103" s="62">
        <f>IF(Assms!$F$37=1,LXtables!FO103,IF(Assms!$F$37=2,LXtables!GB103,IF(Assms!$F$37=3,LXtables!GO103,IF(Assms!$F$37=4,LXtables!HB103,IF(Assms!$F$37=5,LXtables!HO103,LXtables!IB103)))))</f>
        <v>0.02</v>
      </c>
      <c r="BH103">
        <v>14</v>
      </c>
      <c r="BI103" s="62">
        <f>IF(Assms!$F$37=1,LXtables!IE103,IF(Assms!$F$37=2,LXtables!IR103,IF(Assms!$F$37=3,LXtables!JE103,IF(Assms!$F$37=4,LXtables!JR103,IF(Assms!$F$37=5,LXtables!KE103,LXtables!KR103)))))</f>
        <v>0.03</v>
      </c>
      <c r="BJ103" s="62">
        <f>IF(Assms!$F$37=1,LXtables!IF103,IF(Assms!$F$37=2,LXtables!IS103,IF(Assms!$F$37=3,LXtables!JF103,IF(Assms!$F$37=4,LXtables!JS103,IF(Assms!$F$37=5,LXtables!KF103,LXtables!KS103)))))</f>
        <v>0.03</v>
      </c>
      <c r="BK103" s="62">
        <f>IF(Assms!$F$37=1,LXtables!IG103,IF(Assms!$F$37=2,LXtables!IT103,IF(Assms!$F$37=3,LXtables!JG103,IF(Assms!$F$37=4,LXtables!JT103,IF(Assms!$F$37=5,LXtables!KG103,LXtables!KT103)))))</f>
        <v>0.02</v>
      </c>
      <c r="BL103" s="62">
        <f>IF(Assms!$F$37=1,LXtables!IH103,IF(Assms!$F$37=2,LXtables!IU103,IF(Assms!$F$37=3,LXtables!JH103,IF(Assms!$F$37=4,LXtables!JU103,IF(Assms!$F$37=5,LXtables!KH103,LXtables!KU103)))))</f>
        <v>0.02</v>
      </c>
      <c r="BM103" s="62">
        <f>IF(Assms!$F$37=1,LXtables!II103,IF(Assms!$F$37=2,LXtables!IV103,IF(Assms!$F$37=3,LXtables!JI103,IF(Assms!$F$37=4,LXtables!JV103,IF(Assms!$F$37=5,LXtables!KI103,LXtables!KV103)))))</f>
        <v>0.02</v>
      </c>
      <c r="BN103" s="62">
        <f>IF(Assms!$F$37=1,LXtables!IJ103,IF(Assms!$F$37=2,LXtables!IW103,IF(Assms!$F$37=3,LXtables!JJ103,IF(Assms!$F$37=4,LXtables!JW103,IF(Assms!$F$37=5,LXtables!KJ103,LXtables!KW103)))))</f>
        <v>0.02</v>
      </c>
      <c r="BO103" s="62">
        <f>IF(Assms!$F$37=1,LXtables!IK103,IF(Assms!$F$37=2,LXtables!IX103,IF(Assms!$F$37=3,LXtables!JK103,IF(Assms!$F$37=4,LXtables!JX103,IF(Assms!$F$37=5,LXtables!KK103,LXtables!KX103)))))</f>
        <v>0.02</v>
      </c>
      <c r="BP103" s="62">
        <f>IF(Assms!$F$37=1,LXtables!IL103,IF(Assms!$F$37=2,LXtables!IY103,IF(Assms!$F$37=3,LXtables!JL103,IF(Assms!$F$37=4,LXtables!JY103,IF(Assms!$F$37=5,LXtables!KL103,LXtables!KY103)))))</f>
        <v>0.02</v>
      </c>
      <c r="BQ103" s="62">
        <f>IF(Assms!$F$37=1,LXtables!IM103,IF(Assms!$F$37=2,LXtables!IZ103,IF(Assms!$F$37=3,LXtables!JM103,IF(Assms!$F$37=4,LXtables!JZ103,IF(Assms!$F$37=5,LXtables!KM103,LXtables!KZ103)))))</f>
        <v>0.02</v>
      </c>
      <c r="BR103" s="62">
        <f>IF(Assms!$F$37=1,LXtables!IN103,IF(Assms!$F$37=2,LXtables!JA103,IF(Assms!$F$37=3,LXtables!JN103,IF(Assms!$F$37=4,LXtables!KA103,IF(Assms!$F$37=5,LXtables!KN103,LXtables!LA103)))))</f>
        <v>0.02</v>
      </c>
      <c r="BS103" s="62">
        <f>IF(Assms!$F$37=1,LXtables!IO103,IF(Assms!$F$37=2,LXtables!JB103,IF(Assms!$F$37=3,LXtables!JO103,IF(Assms!$F$37=4,LXtables!KB103,IF(Assms!$F$37=5,LXtables!KO103,LXtables!LB103)))))</f>
        <v>0.02</v>
      </c>
      <c r="BT103" s="62">
        <f>IF(Assms!$F$37=1,LXtables!IP103,IF(Assms!$F$37=2,LXtables!JC103,IF(Assms!$F$37=3,LXtables!JP103,IF(Assms!$F$37=4,LXtables!KC103,IF(Assms!$F$37=5,LXtables!KP103,LXtables!LC103)))))</f>
        <v>0.03</v>
      </c>
    </row>
    <row r="104" spans="8:72">
      <c r="H104" s="201">
        <v>15</v>
      </c>
      <c r="I104" s="62">
        <f>IF(Assms!$C$36=1,V104,IF(Assms!$C$36=2,AI104,IF(Assms!$C$36=3,AV104,BI104)))</f>
        <v>0.02</v>
      </c>
      <c r="J104" s="62">
        <f>IF(Assms!$C$36=1,W104,IF(Assms!$C$36=2,AJ104,IF(Assms!$C$36=3,AW104,BJ104)))</f>
        <v>0.02</v>
      </c>
      <c r="K104" s="62">
        <f>IF(Assms!$C$36=1,X104,IF(Assms!$C$36=2,AK104,IF(Assms!$C$36=3,AX104,BK104)))</f>
        <v>0.01</v>
      </c>
      <c r="L104" s="62">
        <f>IF(Assms!$C$36=1,Y104,IF(Assms!$C$36=2,AL104,IF(Assms!$C$36=3,AY104,BL104)))</f>
        <v>0.01</v>
      </c>
      <c r="M104" s="62">
        <f>IF(Assms!$C$36=1,Z104,IF(Assms!$C$36=2,AM104,IF(Assms!$C$36=3,AZ104,BM104)))</f>
        <v>0.01</v>
      </c>
      <c r="N104" s="62">
        <f>IF(Assms!$C$36=1,AA104,IF(Assms!$C$36=2,AN104,IF(Assms!$C$36=3,BA104,BN104)))</f>
        <v>0.01</v>
      </c>
      <c r="O104" s="62">
        <f>IF(Assms!$C$36=1,AB104,IF(Assms!$C$36=2,AO104,IF(Assms!$C$36=3,BB104,BO104)))</f>
        <v>0.02</v>
      </c>
      <c r="P104" s="62">
        <f>IF(Assms!$C$36=1,AC104,IF(Assms!$C$36=2,AP104,IF(Assms!$C$36=3,BC104,BP104)))</f>
        <v>0.02</v>
      </c>
      <c r="Q104" s="62">
        <f>IF(Assms!$C$36=1,AD104,IF(Assms!$C$36=2,AQ104,IF(Assms!$C$36=3,BD104,BQ104)))</f>
        <v>0.01</v>
      </c>
      <c r="R104" s="62">
        <f>IF(Assms!$C$36=1,AE104,IF(Assms!$C$36=2,AR104,IF(Assms!$C$36=3,BE104,BR104)))</f>
        <v>0.01</v>
      </c>
      <c r="S104" s="62">
        <f>IF(Assms!$C$36=1,AF104,IF(Assms!$C$36=2,AS104,IF(Assms!$C$36=3,BF104,BS104)))</f>
        <v>0.01</v>
      </c>
      <c r="T104" s="62">
        <f>IF(Assms!$C$36=1,AG104,IF(Assms!$C$36=2,AT104,IF(Assms!$C$36=3,BG104,BT104)))</f>
        <v>0.02</v>
      </c>
      <c r="U104" s="201">
        <v>15</v>
      </c>
      <c r="V104" s="62">
        <f>IF(Assms!$F$37=1,LXtables!B104,IF(Assms!$F$37=2,LXtables!O104,IF(Assms!$F$37=3,LXtables!AB104,IF(Assms!$F$37=4,LXtables!AO104,IF(Assms!$F$37=5,LXtables!BB104,LXtables!BO104)))))</f>
        <v>0.02</v>
      </c>
      <c r="W104" s="62">
        <f>IF(Assms!$F$37=1,LXtables!C104,IF(Assms!$F$37=2,LXtables!P104,IF(Assms!$F$37=3,LXtables!AC104,IF(Assms!$F$37=4,LXtables!AP104,IF(Assms!$F$37=5,LXtables!BC104,LXtables!BP104)))))</f>
        <v>0.02</v>
      </c>
      <c r="X104" s="62">
        <f>IF(Assms!$F$37=1,LXtables!D104,IF(Assms!$F$37=2,LXtables!Q104,IF(Assms!$F$37=3,LXtables!AD104,IF(Assms!$F$37=4,LXtables!AQ104,IF(Assms!$F$37=5,LXtables!BD104,LXtables!BQ104)))))</f>
        <v>0.01</v>
      </c>
      <c r="Y104" s="62">
        <f>IF(Assms!$F$37=1,LXtables!E104,IF(Assms!$F$37=2,LXtables!R104,IF(Assms!$F$37=3,LXtables!AE104,IF(Assms!$F$37=4,LXtables!AR104,IF(Assms!$F$37=5,LXtables!BE104,LXtables!BR104)))))</f>
        <v>0.01</v>
      </c>
      <c r="Z104" s="62">
        <f>IF(Assms!$F$37=1,LXtables!F104,IF(Assms!$F$37=2,LXtables!S104,IF(Assms!$F$37=3,LXtables!AF104,IF(Assms!$F$37=4,LXtables!AS104,IF(Assms!$F$37=5,LXtables!BF104,LXtables!BS104)))))</f>
        <v>0.01</v>
      </c>
      <c r="AA104" s="62">
        <f>IF(Assms!$F$37=1,LXtables!G104,IF(Assms!$F$37=2,LXtables!T104,IF(Assms!$F$37=3,LXtables!AG104,IF(Assms!$F$37=4,LXtables!AT104,IF(Assms!$F$37=5,LXtables!BG104,LXtables!BT104)))))</f>
        <v>0.01</v>
      </c>
      <c r="AB104" s="62">
        <f>IF(Assms!$F$37=1,LXtables!H104,IF(Assms!$F$37=2,LXtables!U104,IF(Assms!$F$37=3,LXtables!AH104,IF(Assms!$F$37=4,LXtables!AU104,IF(Assms!$F$37=5,LXtables!BH104,LXtables!BU104)))))</f>
        <v>0.02</v>
      </c>
      <c r="AC104" s="62">
        <f>IF(Assms!$F$37=1,LXtables!I104,IF(Assms!$F$37=2,LXtables!V104,IF(Assms!$F$37=3,LXtables!AI104,IF(Assms!$F$37=4,LXtables!AV104,IF(Assms!$F$37=5,LXtables!BI104,LXtables!BV104)))))</f>
        <v>0.02</v>
      </c>
      <c r="AD104" s="62">
        <f>IF(Assms!$F$37=1,LXtables!J104,IF(Assms!$F$37=2,LXtables!W104,IF(Assms!$F$37=3,LXtables!AJ104,IF(Assms!$F$37=4,LXtables!AW104,IF(Assms!$F$37=5,LXtables!BJ104,LXtables!BW104)))))</f>
        <v>0.01</v>
      </c>
      <c r="AE104" s="62">
        <f>IF(Assms!$F$37=1,LXtables!K104,IF(Assms!$F$37=2,LXtables!X104,IF(Assms!$F$37=3,LXtables!AK104,IF(Assms!$F$37=4,LXtables!AX104,IF(Assms!$F$37=5,LXtables!BK104,LXtables!BX104)))))</f>
        <v>0.01</v>
      </c>
      <c r="AF104" s="62">
        <f>IF(Assms!$F$37=1,LXtables!L104,IF(Assms!$F$37=2,LXtables!Y104,IF(Assms!$F$37=3,LXtables!AL104,IF(Assms!$F$37=4,LXtables!AY104,IF(Assms!$F$37=5,LXtables!BL104,LXtables!BY104)))))</f>
        <v>0.01</v>
      </c>
      <c r="AG104" s="62">
        <f>IF(Assms!$F$37=1,LXtables!M104,IF(Assms!$F$37=2,LXtables!Z104,IF(Assms!$F$37=3,LXtables!AM104,IF(Assms!$F$37=4,LXtables!AZ104,IF(Assms!$F$37=5,LXtables!BM104,LXtables!BZ104)))))</f>
        <v>0.02</v>
      </c>
      <c r="AH104">
        <v>15</v>
      </c>
      <c r="AI104" s="62">
        <f>IF(Assms!$F$37=1,LXtables!CC104,IF(Assms!$F$37=2,LXtables!CP104,IF(Assms!$F$37=3,LXtables!DC104,IF(Assms!$F$37=4,LXtables!DP104,IF(Assms!$F$37=5,LXtables!EC104,LXtables!EP104)))))</f>
        <v>0.02</v>
      </c>
      <c r="AJ104" s="62">
        <f>IF(Assms!$F$37=1,LXtables!CD104,IF(Assms!$F$37=2,LXtables!CQ104,IF(Assms!$F$37=3,LXtables!DD104,IF(Assms!$F$37=4,LXtables!DQ104,IF(Assms!$F$37=5,LXtables!ED104,LXtables!EQ104)))))</f>
        <v>0.02</v>
      </c>
      <c r="AK104" s="62">
        <f>IF(Assms!$F$37=1,LXtables!CE104,IF(Assms!$F$37=2,LXtables!CR104,IF(Assms!$F$37=3,LXtables!DE104,IF(Assms!$F$37=4,LXtables!DR104,IF(Assms!$F$37=5,LXtables!EE104,LXtables!ER104)))))</f>
        <v>0.01</v>
      </c>
      <c r="AL104" s="62">
        <f>IF(Assms!$F$37=1,LXtables!CF104,IF(Assms!$F$37=2,LXtables!CS104,IF(Assms!$F$37=3,LXtables!DF104,IF(Assms!$F$37=4,LXtables!DS104,IF(Assms!$F$37=5,LXtables!EF104,LXtables!ES104)))))</f>
        <v>0.01</v>
      </c>
      <c r="AM104" s="62">
        <f>IF(Assms!$F$37=1,LXtables!CG104,IF(Assms!$F$37=2,LXtables!CT104,IF(Assms!$F$37=3,LXtables!DG104,IF(Assms!$F$37=4,LXtables!DT104,IF(Assms!$F$37=5,LXtables!EG104,LXtables!ET104)))))</f>
        <v>0.01</v>
      </c>
      <c r="AN104" s="62">
        <f>IF(Assms!$F$37=1,LXtables!CH104,IF(Assms!$F$37=2,LXtables!CU104,IF(Assms!$F$37=3,LXtables!DH104,IF(Assms!$F$37=4,LXtables!DU104,IF(Assms!$F$37=5,LXtables!EH104,LXtables!EU104)))))</f>
        <v>0.01</v>
      </c>
      <c r="AO104" s="62">
        <f>IF(Assms!$F$37=1,LXtables!CI104,IF(Assms!$F$37=2,LXtables!CV104,IF(Assms!$F$37=3,LXtables!DI104,IF(Assms!$F$37=4,LXtables!DV104,IF(Assms!$F$37=5,LXtables!EI104,LXtables!EV104)))))</f>
        <v>0.02</v>
      </c>
      <c r="AP104" s="62">
        <f>IF(Assms!$F$37=1,LXtables!CJ104,IF(Assms!$F$37=2,LXtables!CW104,IF(Assms!$F$37=3,LXtables!DJ104,IF(Assms!$F$37=4,LXtables!DW104,IF(Assms!$F$37=5,LXtables!EJ104,LXtables!EW104)))))</f>
        <v>0.02</v>
      </c>
      <c r="AQ104" s="62">
        <f>IF(Assms!$F$37=1,LXtables!CK104,IF(Assms!$F$37=2,LXtables!CX104,IF(Assms!$F$37=3,LXtables!DK104,IF(Assms!$F$37=4,LXtables!DX104,IF(Assms!$F$37=5,LXtables!EK104,LXtables!EX104)))))</f>
        <v>0.01</v>
      </c>
      <c r="AR104" s="62">
        <f>IF(Assms!$F$37=1,LXtables!CL104,IF(Assms!$F$37=2,LXtables!CY104,IF(Assms!$F$37=3,LXtables!DL104,IF(Assms!$F$37=4,LXtables!DY104,IF(Assms!$F$37=5,LXtables!EL104,LXtables!EY104)))))</f>
        <v>0.01</v>
      </c>
      <c r="AS104" s="62">
        <f>IF(Assms!$F$37=1,LXtables!CM104,IF(Assms!$F$37=2,LXtables!CZ104,IF(Assms!$F$37=3,LXtables!DM104,IF(Assms!$F$37=4,LXtables!DZ104,IF(Assms!$F$37=5,LXtables!EM104,LXtables!EZ104)))))</f>
        <v>0.02</v>
      </c>
      <c r="AT104" s="62">
        <f>IF(Assms!$F$37=1,LXtables!CN104,IF(Assms!$F$37=2,LXtables!DA104,IF(Assms!$F$37=3,LXtables!DN104,IF(Assms!$F$37=4,LXtables!EA104,IF(Assms!$F$37=5,LXtables!EN104,LXtables!FA104)))))</f>
        <v>0.02</v>
      </c>
      <c r="AU104">
        <v>15</v>
      </c>
      <c r="AV104" s="62">
        <f>IF(Assms!$F$37=1,LXtables!FD104,IF(Assms!$F$37=2,LXtables!FQ104,IF(Assms!$F$37=3,LXtables!GD104,IF(Assms!$F$37=4,LXtables!GQ104,IF(Assms!$F$37=5,LXtables!HD104,LXtables!HQ104)))))</f>
        <v>0.02</v>
      </c>
      <c r="AW104" s="62">
        <f>IF(Assms!$F$37=1,LXtables!FE104,IF(Assms!$F$37=2,LXtables!FR104,IF(Assms!$F$37=3,LXtables!GE104,IF(Assms!$F$37=4,LXtables!GR104,IF(Assms!$F$37=5,LXtables!HE104,LXtables!HR104)))))</f>
        <v>0.02</v>
      </c>
      <c r="AX104" s="62">
        <f>IF(Assms!$F$37=1,LXtables!FF104,IF(Assms!$F$37=2,LXtables!FS104,IF(Assms!$F$37=3,LXtables!GF104,IF(Assms!$F$37=4,LXtables!GS104,IF(Assms!$F$37=5,LXtables!HF104,LXtables!HS104)))))</f>
        <v>0.02</v>
      </c>
      <c r="AY104" s="62">
        <f>IF(Assms!$F$37=1,LXtables!FG104,IF(Assms!$F$37=2,LXtables!FT104,IF(Assms!$F$37=3,LXtables!GG104,IF(Assms!$F$37=4,LXtables!GT104,IF(Assms!$F$37=5,LXtables!HG104,LXtables!HT104)))))</f>
        <v>0.01</v>
      </c>
      <c r="AZ104" s="62">
        <f>IF(Assms!$F$37=1,LXtables!FH104,IF(Assms!$F$37=2,LXtables!FU104,IF(Assms!$F$37=3,LXtables!GH104,IF(Assms!$F$37=4,LXtables!GU104,IF(Assms!$F$37=5,LXtables!HH104,LXtables!HU104)))))</f>
        <v>0.01</v>
      </c>
      <c r="BA104" s="62">
        <f>IF(Assms!$F$37=1,LXtables!FI104,IF(Assms!$F$37=2,LXtables!FV104,IF(Assms!$F$37=3,LXtables!GI104,IF(Assms!$F$37=4,LXtables!GV104,IF(Assms!$F$37=5,LXtables!HI104,LXtables!HV104)))))</f>
        <v>0.01</v>
      </c>
      <c r="BB104" s="62">
        <f>IF(Assms!$F$37=1,LXtables!FJ104,IF(Assms!$F$37=2,LXtables!FW104,IF(Assms!$F$37=3,LXtables!GJ104,IF(Assms!$F$37=4,LXtables!GW104,IF(Assms!$F$37=5,LXtables!HJ104,LXtables!HW104)))))</f>
        <v>0.02</v>
      </c>
      <c r="BC104" s="62">
        <f>IF(Assms!$F$37=1,LXtables!FK104,IF(Assms!$F$37=2,LXtables!FX104,IF(Assms!$F$37=3,LXtables!GK104,IF(Assms!$F$37=4,LXtables!GX104,IF(Assms!$F$37=5,LXtables!HK104,LXtables!HX104)))))</f>
        <v>0.02</v>
      </c>
      <c r="BD104" s="62">
        <f>IF(Assms!$F$37=1,LXtables!FL104,IF(Assms!$F$37=2,LXtables!FY104,IF(Assms!$F$37=3,LXtables!GL104,IF(Assms!$F$37=4,LXtables!GY104,IF(Assms!$F$37=5,LXtables!HL104,LXtables!HY104)))))</f>
        <v>0.02</v>
      </c>
      <c r="BE104" s="62">
        <f>IF(Assms!$F$37=1,LXtables!FM104,IF(Assms!$F$37=2,LXtables!FZ104,IF(Assms!$F$37=3,LXtables!GM104,IF(Assms!$F$37=4,LXtables!GZ104,IF(Assms!$F$37=5,LXtables!HM104,LXtables!HZ104)))))</f>
        <v>0.02</v>
      </c>
      <c r="BF104" s="62">
        <f>IF(Assms!$F$37=1,LXtables!FN104,IF(Assms!$F$37=2,LXtables!GA104,IF(Assms!$F$37=3,LXtables!GN104,IF(Assms!$F$37=4,LXtables!HA104,IF(Assms!$F$37=5,LXtables!HN104,LXtables!IA104)))))</f>
        <v>0.02</v>
      </c>
      <c r="BG104" s="62">
        <f>IF(Assms!$F$37=1,LXtables!FO104,IF(Assms!$F$37=2,LXtables!GB104,IF(Assms!$F$37=3,LXtables!GO104,IF(Assms!$F$37=4,LXtables!HB104,IF(Assms!$F$37=5,LXtables!HO104,LXtables!IB104)))))</f>
        <v>0.02</v>
      </c>
      <c r="BH104">
        <v>15</v>
      </c>
      <c r="BI104" s="62">
        <f>IF(Assms!$F$37=1,LXtables!IE104,IF(Assms!$F$37=2,LXtables!IR104,IF(Assms!$F$37=3,LXtables!JE104,IF(Assms!$F$37=4,LXtables!JR104,IF(Assms!$F$37=5,LXtables!KE104,LXtables!KR104)))))</f>
        <v>0.03</v>
      </c>
      <c r="BJ104" s="62">
        <f>IF(Assms!$F$37=1,LXtables!IF104,IF(Assms!$F$37=2,LXtables!IS104,IF(Assms!$F$37=3,LXtables!JF104,IF(Assms!$F$37=4,LXtables!JS104,IF(Assms!$F$37=5,LXtables!KF104,LXtables!KS104)))))</f>
        <v>0.02</v>
      </c>
      <c r="BK104" s="62">
        <f>IF(Assms!$F$37=1,LXtables!IG104,IF(Assms!$F$37=2,LXtables!IT104,IF(Assms!$F$37=3,LXtables!JG104,IF(Assms!$F$37=4,LXtables!JT104,IF(Assms!$F$37=5,LXtables!KG104,LXtables!KT104)))))</f>
        <v>0.02</v>
      </c>
      <c r="BL104" s="62">
        <f>IF(Assms!$F$37=1,LXtables!IH104,IF(Assms!$F$37=2,LXtables!IU104,IF(Assms!$F$37=3,LXtables!JH104,IF(Assms!$F$37=4,LXtables!JU104,IF(Assms!$F$37=5,LXtables!KH104,LXtables!KU104)))))</f>
        <v>0.02</v>
      </c>
      <c r="BM104" s="62">
        <f>IF(Assms!$F$37=1,LXtables!II104,IF(Assms!$F$37=2,LXtables!IV104,IF(Assms!$F$37=3,LXtables!JI104,IF(Assms!$F$37=4,LXtables!JV104,IF(Assms!$F$37=5,LXtables!KI104,LXtables!KV104)))))</f>
        <v>0.02</v>
      </c>
      <c r="BN104" s="62">
        <f>IF(Assms!$F$37=1,LXtables!IJ104,IF(Assms!$F$37=2,LXtables!IW104,IF(Assms!$F$37=3,LXtables!JJ104,IF(Assms!$F$37=4,LXtables!JW104,IF(Assms!$F$37=5,LXtables!KJ104,LXtables!KW104)))))</f>
        <v>0.02</v>
      </c>
      <c r="BO104" s="62">
        <f>IF(Assms!$F$37=1,LXtables!IK104,IF(Assms!$F$37=2,LXtables!IX104,IF(Assms!$F$37=3,LXtables!JK104,IF(Assms!$F$37=4,LXtables!JX104,IF(Assms!$F$37=5,LXtables!KK104,LXtables!KX104)))))</f>
        <v>0.02</v>
      </c>
      <c r="BP104" s="62">
        <f>IF(Assms!$F$37=1,LXtables!IL104,IF(Assms!$F$37=2,LXtables!IY104,IF(Assms!$F$37=3,LXtables!JL104,IF(Assms!$F$37=4,LXtables!JY104,IF(Assms!$F$37=5,LXtables!KL104,LXtables!KY104)))))</f>
        <v>0.03</v>
      </c>
      <c r="BQ104" s="62">
        <f>IF(Assms!$F$37=1,LXtables!IM104,IF(Assms!$F$37=2,LXtables!IZ104,IF(Assms!$F$37=3,LXtables!JM104,IF(Assms!$F$37=4,LXtables!JZ104,IF(Assms!$F$37=5,LXtables!KM104,LXtables!KZ104)))))</f>
        <v>0.02</v>
      </c>
      <c r="BR104" s="62">
        <f>IF(Assms!$F$37=1,LXtables!IN104,IF(Assms!$F$37=2,LXtables!JA104,IF(Assms!$F$37=3,LXtables!JN104,IF(Assms!$F$37=4,LXtables!KA104,IF(Assms!$F$37=5,LXtables!KN104,LXtables!LA104)))))</f>
        <v>0.02</v>
      </c>
      <c r="BS104" s="62">
        <f>IF(Assms!$F$37=1,LXtables!IO104,IF(Assms!$F$37=2,LXtables!JB104,IF(Assms!$F$37=3,LXtables!JO104,IF(Assms!$F$37=4,LXtables!KB104,IF(Assms!$F$37=5,LXtables!KO104,LXtables!LB104)))))</f>
        <v>0.02</v>
      </c>
      <c r="BT104" s="62">
        <f>IF(Assms!$F$37=1,LXtables!IP104,IF(Assms!$F$37=2,LXtables!JC104,IF(Assms!$F$37=3,LXtables!JP104,IF(Assms!$F$37=4,LXtables!KC104,IF(Assms!$F$37=5,LXtables!KP104,LXtables!LC104)))))</f>
        <v>0.02</v>
      </c>
    </row>
    <row r="105" spans="8:72">
      <c r="H105" s="201">
        <v>16</v>
      </c>
      <c r="I105" s="62">
        <f>IF(Assms!$C$36=1,V105,IF(Assms!$C$36=2,AI105,IF(Assms!$C$36=3,AV105,BI105)))</f>
        <v>0.02</v>
      </c>
      <c r="J105" s="62">
        <f>IF(Assms!$C$36=1,W105,IF(Assms!$C$36=2,AJ105,IF(Assms!$C$36=3,AW105,BJ105)))</f>
        <v>0.02</v>
      </c>
      <c r="K105" s="62">
        <f>IF(Assms!$C$36=1,X105,IF(Assms!$C$36=2,AK105,IF(Assms!$C$36=3,AX105,BK105)))</f>
        <v>0.01</v>
      </c>
      <c r="L105" s="62">
        <f>IF(Assms!$C$36=1,Y105,IF(Assms!$C$36=2,AL105,IF(Assms!$C$36=3,AY105,BL105)))</f>
        <v>0.01</v>
      </c>
      <c r="M105" s="62">
        <f>IF(Assms!$C$36=1,Z105,IF(Assms!$C$36=2,AM105,IF(Assms!$C$36=3,AZ105,BM105)))</f>
        <v>0.01</v>
      </c>
      <c r="N105" s="62">
        <f>IF(Assms!$C$36=1,AA105,IF(Assms!$C$36=2,AN105,IF(Assms!$C$36=3,BA105,BN105)))</f>
        <v>0.01</v>
      </c>
      <c r="O105" s="62">
        <f>IF(Assms!$C$36=1,AB105,IF(Assms!$C$36=2,AO105,IF(Assms!$C$36=3,BB105,BO105)))</f>
        <v>0.01</v>
      </c>
      <c r="P105" s="62">
        <f>IF(Assms!$C$36=1,AC105,IF(Assms!$C$36=2,AP105,IF(Assms!$C$36=3,BC105,BP105)))</f>
        <v>0.01</v>
      </c>
      <c r="Q105" s="62">
        <f>IF(Assms!$C$36=1,AD105,IF(Assms!$C$36=2,AQ105,IF(Assms!$C$36=3,BD105,BQ105)))</f>
        <v>0.01</v>
      </c>
      <c r="R105" s="62">
        <f>IF(Assms!$C$36=1,AE105,IF(Assms!$C$36=2,AR105,IF(Assms!$C$36=3,BE105,BR105)))</f>
        <v>0.01</v>
      </c>
      <c r="S105" s="62">
        <f>IF(Assms!$C$36=1,AF105,IF(Assms!$C$36=2,AS105,IF(Assms!$C$36=3,BF105,BS105)))</f>
        <v>0.01</v>
      </c>
      <c r="T105" s="62">
        <f>IF(Assms!$C$36=1,AG105,IF(Assms!$C$36=2,AT105,IF(Assms!$C$36=3,BG105,BT105)))</f>
        <v>0.02</v>
      </c>
      <c r="U105" s="201">
        <v>16</v>
      </c>
      <c r="V105" s="62">
        <f>IF(Assms!$F$37=1,LXtables!B105,IF(Assms!$F$37=2,LXtables!O105,IF(Assms!$F$37=3,LXtables!AB105,IF(Assms!$F$37=4,LXtables!AO105,IF(Assms!$F$37=5,LXtables!BB105,LXtables!BO105)))))</f>
        <v>0.02</v>
      </c>
      <c r="W105" s="62">
        <f>IF(Assms!$F$37=1,LXtables!C105,IF(Assms!$F$37=2,LXtables!P105,IF(Assms!$F$37=3,LXtables!AC105,IF(Assms!$F$37=4,LXtables!AP105,IF(Assms!$F$37=5,LXtables!BC105,LXtables!BP105)))))</f>
        <v>0.02</v>
      </c>
      <c r="X105" s="62">
        <f>IF(Assms!$F$37=1,LXtables!D105,IF(Assms!$F$37=2,LXtables!Q105,IF(Assms!$F$37=3,LXtables!AD105,IF(Assms!$F$37=4,LXtables!AQ105,IF(Assms!$F$37=5,LXtables!BD105,LXtables!BQ105)))))</f>
        <v>0.01</v>
      </c>
      <c r="Y105" s="62">
        <f>IF(Assms!$F$37=1,LXtables!E105,IF(Assms!$F$37=2,LXtables!R105,IF(Assms!$F$37=3,LXtables!AE105,IF(Assms!$F$37=4,LXtables!AR105,IF(Assms!$F$37=5,LXtables!BE105,LXtables!BR105)))))</f>
        <v>0.01</v>
      </c>
      <c r="Z105" s="62">
        <f>IF(Assms!$F$37=1,LXtables!F105,IF(Assms!$F$37=2,LXtables!S105,IF(Assms!$F$37=3,LXtables!AF105,IF(Assms!$F$37=4,LXtables!AS105,IF(Assms!$F$37=5,LXtables!BF105,LXtables!BS105)))))</f>
        <v>0.01</v>
      </c>
      <c r="AA105" s="62">
        <f>IF(Assms!$F$37=1,LXtables!G105,IF(Assms!$F$37=2,LXtables!T105,IF(Assms!$F$37=3,LXtables!AG105,IF(Assms!$F$37=4,LXtables!AT105,IF(Assms!$F$37=5,LXtables!BG105,LXtables!BT105)))))</f>
        <v>0.01</v>
      </c>
      <c r="AB105" s="62">
        <f>IF(Assms!$F$37=1,LXtables!H105,IF(Assms!$F$37=2,LXtables!U105,IF(Assms!$F$37=3,LXtables!AH105,IF(Assms!$F$37=4,LXtables!AU105,IF(Assms!$F$37=5,LXtables!BH105,LXtables!BU105)))))</f>
        <v>0.01</v>
      </c>
      <c r="AC105" s="62">
        <f>IF(Assms!$F$37=1,LXtables!I105,IF(Assms!$F$37=2,LXtables!V105,IF(Assms!$F$37=3,LXtables!AI105,IF(Assms!$F$37=4,LXtables!AV105,IF(Assms!$F$37=5,LXtables!BI105,LXtables!BV105)))))</f>
        <v>0.01</v>
      </c>
      <c r="AD105" s="62">
        <f>IF(Assms!$F$37=1,LXtables!J105,IF(Assms!$F$37=2,LXtables!W105,IF(Assms!$F$37=3,LXtables!AJ105,IF(Assms!$F$37=4,LXtables!AW105,IF(Assms!$F$37=5,LXtables!BJ105,LXtables!BW105)))))</f>
        <v>0.01</v>
      </c>
      <c r="AE105" s="62">
        <f>IF(Assms!$F$37=1,LXtables!K105,IF(Assms!$F$37=2,LXtables!X105,IF(Assms!$F$37=3,LXtables!AK105,IF(Assms!$F$37=4,LXtables!AX105,IF(Assms!$F$37=5,LXtables!BK105,LXtables!BX105)))))</f>
        <v>0.01</v>
      </c>
      <c r="AF105" s="62">
        <f>IF(Assms!$F$37=1,LXtables!L105,IF(Assms!$F$37=2,LXtables!Y105,IF(Assms!$F$37=3,LXtables!AL105,IF(Assms!$F$37=4,LXtables!AY105,IF(Assms!$F$37=5,LXtables!BL105,LXtables!BY105)))))</f>
        <v>0.01</v>
      </c>
      <c r="AG105" s="62">
        <f>IF(Assms!$F$37=1,LXtables!M105,IF(Assms!$F$37=2,LXtables!Z105,IF(Assms!$F$37=3,LXtables!AM105,IF(Assms!$F$37=4,LXtables!AZ105,IF(Assms!$F$37=5,LXtables!BM105,LXtables!BZ105)))))</f>
        <v>0.02</v>
      </c>
      <c r="AH105">
        <v>16</v>
      </c>
      <c r="AI105" s="62">
        <f>IF(Assms!$F$37=1,LXtables!CC105,IF(Assms!$F$37=2,LXtables!CP105,IF(Assms!$F$37=3,LXtables!DC105,IF(Assms!$F$37=4,LXtables!DP105,IF(Assms!$F$37=5,LXtables!EC105,LXtables!EP105)))))</f>
        <v>0.02</v>
      </c>
      <c r="AJ105" s="62">
        <f>IF(Assms!$F$37=1,LXtables!CD105,IF(Assms!$F$37=2,LXtables!CQ105,IF(Assms!$F$37=3,LXtables!DD105,IF(Assms!$F$37=4,LXtables!DQ105,IF(Assms!$F$37=5,LXtables!ED105,LXtables!EQ105)))))</f>
        <v>0.02</v>
      </c>
      <c r="AK105" s="62">
        <f>IF(Assms!$F$37=1,LXtables!CE105,IF(Assms!$F$37=2,LXtables!CR105,IF(Assms!$F$37=3,LXtables!DE105,IF(Assms!$F$37=4,LXtables!DR105,IF(Assms!$F$37=5,LXtables!EE105,LXtables!ER105)))))</f>
        <v>0.01</v>
      </c>
      <c r="AL105" s="62">
        <f>IF(Assms!$F$37=1,LXtables!CF105,IF(Assms!$F$37=2,LXtables!CS105,IF(Assms!$F$37=3,LXtables!DF105,IF(Assms!$F$37=4,LXtables!DS105,IF(Assms!$F$37=5,LXtables!EF105,LXtables!ES105)))))</f>
        <v>0.01</v>
      </c>
      <c r="AM105" s="62">
        <f>IF(Assms!$F$37=1,LXtables!CG105,IF(Assms!$F$37=2,LXtables!CT105,IF(Assms!$F$37=3,LXtables!DG105,IF(Assms!$F$37=4,LXtables!DT105,IF(Assms!$F$37=5,LXtables!EG105,LXtables!ET105)))))</f>
        <v>0.01</v>
      </c>
      <c r="AN105" s="62">
        <f>IF(Assms!$F$37=1,LXtables!CH105,IF(Assms!$F$37=2,LXtables!CU105,IF(Assms!$F$37=3,LXtables!DH105,IF(Assms!$F$37=4,LXtables!DU105,IF(Assms!$F$37=5,LXtables!EH105,LXtables!EU105)))))</f>
        <v>0.01</v>
      </c>
      <c r="AO105" s="62">
        <f>IF(Assms!$F$37=1,LXtables!CI105,IF(Assms!$F$37=2,LXtables!CV105,IF(Assms!$F$37=3,LXtables!DI105,IF(Assms!$F$37=4,LXtables!DV105,IF(Assms!$F$37=5,LXtables!EI105,LXtables!EV105)))))</f>
        <v>0.01</v>
      </c>
      <c r="AP105" s="62">
        <f>IF(Assms!$F$37=1,LXtables!CJ105,IF(Assms!$F$37=2,LXtables!CW105,IF(Assms!$F$37=3,LXtables!DJ105,IF(Assms!$F$37=4,LXtables!DW105,IF(Assms!$F$37=5,LXtables!EJ105,LXtables!EW105)))))</f>
        <v>0.01</v>
      </c>
      <c r="AQ105" s="62">
        <f>IF(Assms!$F$37=1,LXtables!CK105,IF(Assms!$F$37=2,LXtables!CX105,IF(Assms!$F$37=3,LXtables!DK105,IF(Assms!$F$37=4,LXtables!DX105,IF(Assms!$F$37=5,LXtables!EK105,LXtables!EX105)))))</f>
        <v>0.01</v>
      </c>
      <c r="AR105" s="62">
        <f>IF(Assms!$F$37=1,LXtables!CL105,IF(Assms!$F$37=2,LXtables!CY105,IF(Assms!$F$37=3,LXtables!DL105,IF(Assms!$F$37=4,LXtables!DY105,IF(Assms!$F$37=5,LXtables!EL105,LXtables!EY105)))))</f>
        <v>0.01</v>
      </c>
      <c r="AS105" s="62">
        <f>IF(Assms!$F$37=1,LXtables!CM105,IF(Assms!$F$37=2,LXtables!CZ105,IF(Assms!$F$37=3,LXtables!DM105,IF(Assms!$F$37=4,LXtables!DZ105,IF(Assms!$F$37=5,LXtables!EM105,LXtables!EZ105)))))</f>
        <v>0.01</v>
      </c>
      <c r="AT105" s="62">
        <f>IF(Assms!$F$37=1,LXtables!CN105,IF(Assms!$F$37=2,LXtables!DA105,IF(Assms!$F$37=3,LXtables!DN105,IF(Assms!$F$37=4,LXtables!EA105,IF(Assms!$F$37=5,LXtables!EN105,LXtables!FA105)))))</f>
        <v>0.02</v>
      </c>
      <c r="AU105">
        <v>16</v>
      </c>
      <c r="AV105" s="62">
        <f>IF(Assms!$F$37=1,LXtables!FD105,IF(Assms!$F$37=2,LXtables!FQ105,IF(Assms!$F$37=3,LXtables!GD105,IF(Assms!$F$37=4,LXtables!GQ105,IF(Assms!$F$37=5,LXtables!HD105,LXtables!HQ105)))))</f>
        <v>0.02</v>
      </c>
      <c r="AW105" s="62">
        <f>IF(Assms!$F$37=1,LXtables!FE105,IF(Assms!$F$37=2,LXtables!FR105,IF(Assms!$F$37=3,LXtables!GE105,IF(Assms!$F$37=4,LXtables!GR105,IF(Assms!$F$37=5,LXtables!HE105,LXtables!HR105)))))</f>
        <v>0.02</v>
      </c>
      <c r="AX105" s="62">
        <f>IF(Assms!$F$37=1,LXtables!FF105,IF(Assms!$F$37=2,LXtables!FS105,IF(Assms!$F$37=3,LXtables!GF105,IF(Assms!$F$37=4,LXtables!GS105,IF(Assms!$F$37=5,LXtables!HF105,LXtables!HS105)))))</f>
        <v>0.02</v>
      </c>
      <c r="AY105" s="62">
        <f>IF(Assms!$F$37=1,LXtables!FG105,IF(Assms!$F$37=2,LXtables!FT105,IF(Assms!$F$37=3,LXtables!GG105,IF(Assms!$F$37=4,LXtables!GT105,IF(Assms!$F$37=5,LXtables!HG105,LXtables!HT105)))))</f>
        <v>0.01</v>
      </c>
      <c r="AZ105" s="62">
        <f>IF(Assms!$F$37=1,LXtables!FH105,IF(Assms!$F$37=2,LXtables!FU105,IF(Assms!$F$37=3,LXtables!GH105,IF(Assms!$F$37=4,LXtables!GU105,IF(Assms!$F$37=5,LXtables!HH105,LXtables!HU105)))))</f>
        <v>0.01</v>
      </c>
      <c r="BA105" s="62">
        <f>IF(Assms!$F$37=1,LXtables!FI105,IF(Assms!$F$37=2,LXtables!FV105,IF(Assms!$F$37=3,LXtables!GI105,IF(Assms!$F$37=4,LXtables!GV105,IF(Assms!$F$37=5,LXtables!HI105,LXtables!HV105)))))</f>
        <v>0.01</v>
      </c>
      <c r="BB105" s="62">
        <f>IF(Assms!$F$37=1,LXtables!FJ105,IF(Assms!$F$37=2,LXtables!FW105,IF(Assms!$F$37=3,LXtables!GJ105,IF(Assms!$F$37=4,LXtables!GW105,IF(Assms!$F$37=5,LXtables!HJ105,LXtables!HW105)))))</f>
        <v>0.01</v>
      </c>
      <c r="BC105" s="62">
        <f>IF(Assms!$F$37=1,LXtables!FK105,IF(Assms!$F$37=2,LXtables!FX105,IF(Assms!$F$37=3,LXtables!GK105,IF(Assms!$F$37=4,LXtables!GX105,IF(Assms!$F$37=5,LXtables!HK105,LXtables!HX105)))))</f>
        <v>0.01</v>
      </c>
      <c r="BD105" s="62">
        <f>IF(Assms!$F$37=1,LXtables!FL105,IF(Assms!$F$37=2,LXtables!FY105,IF(Assms!$F$37=3,LXtables!GL105,IF(Assms!$F$37=4,LXtables!GY105,IF(Assms!$F$37=5,LXtables!HL105,LXtables!HY105)))))</f>
        <v>0.01</v>
      </c>
      <c r="BE105" s="62">
        <f>IF(Assms!$F$37=1,LXtables!FM105,IF(Assms!$F$37=2,LXtables!FZ105,IF(Assms!$F$37=3,LXtables!GM105,IF(Assms!$F$37=4,LXtables!GZ105,IF(Assms!$F$37=5,LXtables!HM105,LXtables!HZ105)))))</f>
        <v>0.02</v>
      </c>
      <c r="BF105" s="62">
        <f>IF(Assms!$F$37=1,LXtables!FN105,IF(Assms!$F$37=2,LXtables!GA105,IF(Assms!$F$37=3,LXtables!GN105,IF(Assms!$F$37=4,LXtables!HA105,IF(Assms!$F$37=5,LXtables!HN105,LXtables!IA105)))))</f>
        <v>0.02</v>
      </c>
      <c r="BG105" s="62">
        <f>IF(Assms!$F$37=1,LXtables!FO105,IF(Assms!$F$37=2,LXtables!GB105,IF(Assms!$F$37=3,LXtables!GO105,IF(Assms!$F$37=4,LXtables!HB105,IF(Assms!$F$37=5,LXtables!HO105,LXtables!IB105)))))</f>
        <v>0.02</v>
      </c>
      <c r="BH105">
        <v>16</v>
      </c>
      <c r="BI105" s="62">
        <f>IF(Assms!$F$37=1,LXtables!IE105,IF(Assms!$F$37=2,LXtables!IR105,IF(Assms!$F$37=3,LXtables!JE105,IF(Assms!$F$37=4,LXtables!JR105,IF(Assms!$F$37=5,LXtables!KE105,LXtables!KR105)))))</f>
        <v>0.02</v>
      </c>
      <c r="BJ105" s="62">
        <f>IF(Assms!$F$37=1,LXtables!IF105,IF(Assms!$F$37=2,LXtables!IS105,IF(Assms!$F$37=3,LXtables!JF105,IF(Assms!$F$37=4,LXtables!JS105,IF(Assms!$F$37=5,LXtables!KF105,LXtables!KS105)))))</f>
        <v>0.02</v>
      </c>
      <c r="BK105" s="62">
        <f>IF(Assms!$F$37=1,LXtables!IG105,IF(Assms!$F$37=2,LXtables!IT105,IF(Assms!$F$37=3,LXtables!JG105,IF(Assms!$F$37=4,LXtables!JT105,IF(Assms!$F$37=5,LXtables!KG105,LXtables!KT105)))))</f>
        <v>0.02</v>
      </c>
      <c r="BL105" s="62">
        <f>IF(Assms!$F$37=1,LXtables!IH105,IF(Assms!$F$37=2,LXtables!IU105,IF(Assms!$F$37=3,LXtables!JH105,IF(Assms!$F$37=4,LXtables!JU105,IF(Assms!$F$37=5,LXtables!KH105,LXtables!KU105)))))</f>
        <v>0.02</v>
      </c>
      <c r="BM105" s="62">
        <f>IF(Assms!$F$37=1,LXtables!II105,IF(Assms!$F$37=2,LXtables!IV105,IF(Assms!$F$37=3,LXtables!JI105,IF(Assms!$F$37=4,LXtables!JV105,IF(Assms!$F$37=5,LXtables!KI105,LXtables!KV105)))))</f>
        <v>0.02</v>
      </c>
      <c r="BN105" s="62">
        <f>IF(Assms!$F$37=1,LXtables!IJ105,IF(Assms!$F$37=2,LXtables!IW105,IF(Assms!$F$37=3,LXtables!JJ105,IF(Assms!$F$37=4,LXtables!JW105,IF(Assms!$F$37=5,LXtables!KJ105,LXtables!KW105)))))</f>
        <v>0.02</v>
      </c>
      <c r="BO105" s="62">
        <f>IF(Assms!$F$37=1,LXtables!IK105,IF(Assms!$F$37=2,LXtables!IX105,IF(Assms!$F$37=3,LXtables!JK105,IF(Assms!$F$37=4,LXtables!JX105,IF(Assms!$F$37=5,LXtables!KK105,LXtables!KX105)))))</f>
        <v>0.02</v>
      </c>
      <c r="BP105" s="62">
        <f>IF(Assms!$F$37=1,LXtables!IL105,IF(Assms!$F$37=2,LXtables!IY105,IF(Assms!$F$37=3,LXtables!JL105,IF(Assms!$F$37=4,LXtables!JY105,IF(Assms!$F$37=5,LXtables!KL105,LXtables!KY105)))))</f>
        <v>0.02</v>
      </c>
      <c r="BQ105" s="62">
        <f>IF(Assms!$F$37=1,LXtables!IM105,IF(Assms!$F$37=2,LXtables!IZ105,IF(Assms!$F$37=3,LXtables!JM105,IF(Assms!$F$37=4,LXtables!JZ105,IF(Assms!$F$37=5,LXtables!KM105,LXtables!KZ105)))))</f>
        <v>0.02</v>
      </c>
      <c r="BR105" s="62">
        <f>IF(Assms!$F$37=1,LXtables!IN105,IF(Assms!$F$37=2,LXtables!JA105,IF(Assms!$F$37=3,LXtables!JN105,IF(Assms!$F$37=4,LXtables!KA105,IF(Assms!$F$37=5,LXtables!KN105,LXtables!LA105)))))</f>
        <v>0.02</v>
      </c>
      <c r="BS105" s="62">
        <f>IF(Assms!$F$37=1,LXtables!IO105,IF(Assms!$F$37=2,LXtables!JB105,IF(Assms!$F$37=3,LXtables!JO105,IF(Assms!$F$37=4,LXtables!KB105,IF(Assms!$F$37=5,LXtables!KO105,LXtables!LB105)))))</f>
        <v>0.02</v>
      </c>
      <c r="BT105" s="62">
        <f>IF(Assms!$F$37=1,LXtables!IP105,IF(Assms!$F$37=2,LXtables!JC105,IF(Assms!$F$37=3,LXtables!JP105,IF(Assms!$F$37=4,LXtables!KC105,IF(Assms!$F$37=5,LXtables!KP105,LXtables!LC105)))))</f>
        <v>0.02</v>
      </c>
    </row>
    <row r="106" spans="8:72">
      <c r="H106" s="201">
        <v>17</v>
      </c>
      <c r="I106" s="62">
        <f>IF(Assms!$C$36=1,V106,IF(Assms!$C$36=2,AI106,IF(Assms!$C$36=3,AV106,BI106)))</f>
        <v>0.02</v>
      </c>
      <c r="J106" s="62">
        <f>IF(Assms!$C$36=1,W106,IF(Assms!$C$36=2,AJ106,IF(Assms!$C$36=3,AW106,BJ106)))</f>
        <v>0.02</v>
      </c>
      <c r="K106" s="62">
        <f>IF(Assms!$C$36=1,X106,IF(Assms!$C$36=2,AK106,IF(Assms!$C$36=3,AX106,BK106)))</f>
        <v>0.01</v>
      </c>
      <c r="L106" s="62">
        <f>IF(Assms!$C$36=1,Y106,IF(Assms!$C$36=2,AL106,IF(Assms!$C$36=3,AY106,BL106)))</f>
        <v>0.01</v>
      </c>
      <c r="M106" s="62">
        <f>IF(Assms!$C$36=1,Z106,IF(Assms!$C$36=2,AM106,IF(Assms!$C$36=3,AZ106,BM106)))</f>
        <v>0.01</v>
      </c>
      <c r="N106" s="62">
        <f>IF(Assms!$C$36=1,AA106,IF(Assms!$C$36=2,AN106,IF(Assms!$C$36=3,BA106,BN106)))</f>
        <v>0.01</v>
      </c>
      <c r="O106" s="62">
        <f>IF(Assms!$C$36=1,AB106,IF(Assms!$C$36=2,AO106,IF(Assms!$C$36=3,BB106,BO106)))</f>
        <v>0.01</v>
      </c>
      <c r="P106" s="62">
        <f>IF(Assms!$C$36=1,AC106,IF(Assms!$C$36=2,AP106,IF(Assms!$C$36=3,BC106,BP106)))</f>
        <v>0.01</v>
      </c>
      <c r="Q106" s="62">
        <f>IF(Assms!$C$36=1,AD106,IF(Assms!$C$36=2,AQ106,IF(Assms!$C$36=3,BD106,BQ106)))</f>
        <v>0.01</v>
      </c>
      <c r="R106" s="62">
        <f>IF(Assms!$C$36=1,AE106,IF(Assms!$C$36=2,AR106,IF(Assms!$C$36=3,BE106,BR106)))</f>
        <v>0.01</v>
      </c>
      <c r="S106" s="62">
        <f>IF(Assms!$C$36=1,AF106,IF(Assms!$C$36=2,AS106,IF(Assms!$C$36=3,BF106,BS106)))</f>
        <v>0.01</v>
      </c>
      <c r="T106" s="62">
        <f>IF(Assms!$C$36=1,AG106,IF(Assms!$C$36=2,AT106,IF(Assms!$C$36=3,BG106,BT106)))</f>
        <v>0.02</v>
      </c>
      <c r="U106" s="201">
        <v>17</v>
      </c>
      <c r="V106" s="62">
        <f>IF(Assms!$F$37=1,LXtables!B106,IF(Assms!$F$37=2,LXtables!O106,IF(Assms!$F$37=3,LXtables!AB106,IF(Assms!$F$37=4,LXtables!AO106,IF(Assms!$F$37=5,LXtables!BB106,LXtables!BO106)))))</f>
        <v>0.02</v>
      </c>
      <c r="W106" s="62">
        <f>IF(Assms!$F$37=1,LXtables!C106,IF(Assms!$F$37=2,LXtables!P106,IF(Assms!$F$37=3,LXtables!AC106,IF(Assms!$F$37=4,LXtables!AP106,IF(Assms!$F$37=5,LXtables!BC106,LXtables!BP106)))))</f>
        <v>0.02</v>
      </c>
      <c r="X106" s="62">
        <f>IF(Assms!$F$37=1,LXtables!D106,IF(Assms!$F$37=2,LXtables!Q106,IF(Assms!$F$37=3,LXtables!AD106,IF(Assms!$F$37=4,LXtables!AQ106,IF(Assms!$F$37=5,LXtables!BD106,LXtables!BQ106)))))</f>
        <v>0.01</v>
      </c>
      <c r="Y106" s="62">
        <f>IF(Assms!$F$37=1,LXtables!E106,IF(Assms!$F$37=2,LXtables!R106,IF(Assms!$F$37=3,LXtables!AE106,IF(Assms!$F$37=4,LXtables!AR106,IF(Assms!$F$37=5,LXtables!BE106,LXtables!BR106)))))</f>
        <v>0.01</v>
      </c>
      <c r="Z106" s="62">
        <f>IF(Assms!$F$37=1,LXtables!F106,IF(Assms!$F$37=2,LXtables!S106,IF(Assms!$F$37=3,LXtables!AF106,IF(Assms!$F$37=4,LXtables!AS106,IF(Assms!$F$37=5,LXtables!BF106,LXtables!BS106)))))</f>
        <v>0.01</v>
      </c>
      <c r="AA106" s="62">
        <f>IF(Assms!$F$37=1,LXtables!G106,IF(Assms!$F$37=2,LXtables!T106,IF(Assms!$F$37=3,LXtables!AG106,IF(Assms!$F$37=4,LXtables!AT106,IF(Assms!$F$37=5,LXtables!BG106,LXtables!BT106)))))</f>
        <v>0.01</v>
      </c>
      <c r="AB106" s="62">
        <f>IF(Assms!$F$37=1,LXtables!H106,IF(Assms!$F$37=2,LXtables!U106,IF(Assms!$F$37=3,LXtables!AH106,IF(Assms!$F$37=4,LXtables!AU106,IF(Assms!$F$37=5,LXtables!BH106,LXtables!BU106)))))</f>
        <v>0.01</v>
      </c>
      <c r="AC106" s="62">
        <f>IF(Assms!$F$37=1,LXtables!I106,IF(Assms!$F$37=2,LXtables!V106,IF(Assms!$F$37=3,LXtables!AI106,IF(Assms!$F$37=4,LXtables!AV106,IF(Assms!$F$37=5,LXtables!BI106,LXtables!BV106)))))</f>
        <v>0.01</v>
      </c>
      <c r="AD106" s="62">
        <f>IF(Assms!$F$37=1,LXtables!J106,IF(Assms!$F$37=2,LXtables!W106,IF(Assms!$F$37=3,LXtables!AJ106,IF(Assms!$F$37=4,LXtables!AW106,IF(Assms!$F$37=5,LXtables!BJ106,LXtables!BW106)))))</f>
        <v>0.01</v>
      </c>
      <c r="AE106" s="62">
        <f>IF(Assms!$F$37=1,LXtables!K106,IF(Assms!$F$37=2,LXtables!X106,IF(Assms!$F$37=3,LXtables!AK106,IF(Assms!$F$37=4,LXtables!AX106,IF(Assms!$F$37=5,LXtables!BK106,LXtables!BX106)))))</f>
        <v>0.01</v>
      </c>
      <c r="AF106" s="62">
        <f>IF(Assms!$F$37=1,LXtables!L106,IF(Assms!$F$37=2,LXtables!Y106,IF(Assms!$F$37=3,LXtables!AL106,IF(Assms!$F$37=4,LXtables!AY106,IF(Assms!$F$37=5,LXtables!BL106,LXtables!BY106)))))</f>
        <v>0.01</v>
      </c>
      <c r="AG106" s="62">
        <f>IF(Assms!$F$37=1,LXtables!M106,IF(Assms!$F$37=2,LXtables!Z106,IF(Assms!$F$37=3,LXtables!AM106,IF(Assms!$F$37=4,LXtables!AZ106,IF(Assms!$F$37=5,LXtables!BM106,LXtables!BZ106)))))</f>
        <v>0.02</v>
      </c>
      <c r="AH106">
        <v>17</v>
      </c>
      <c r="AI106" s="62">
        <f>IF(Assms!$F$37=1,LXtables!CC106,IF(Assms!$F$37=2,LXtables!CP106,IF(Assms!$F$37=3,LXtables!DC106,IF(Assms!$F$37=4,LXtables!DP106,IF(Assms!$F$37=5,LXtables!EC106,LXtables!EP106)))))</f>
        <v>0.02</v>
      </c>
      <c r="AJ106" s="62">
        <f>IF(Assms!$F$37=1,LXtables!CD106,IF(Assms!$F$37=2,LXtables!CQ106,IF(Assms!$F$37=3,LXtables!DD106,IF(Assms!$F$37=4,LXtables!DQ106,IF(Assms!$F$37=5,LXtables!ED106,LXtables!EQ106)))))</f>
        <v>0.02</v>
      </c>
      <c r="AK106" s="62">
        <f>IF(Assms!$F$37=1,LXtables!CE106,IF(Assms!$F$37=2,LXtables!CR106,IF(Assms!$F$37=3,LXtables!DE106,IF(Assms!$F$37=4,LXtables!DR106,IF(Assms!$F$37=5,LXtables!EE106,LXtables!ER106)))))</f>
        <v>0.01</v>
      </c>
      <c r="AL106" s="62">
        <f>IF(Assms!$F$37=1,LXtables!CF106,IF(Assms!$F$37=2,LXtables!CS106,IF(Assms!$F$37=3,LXtables!DF106,IF(Assms!$F$37=4,LXtables!DS106,IF(Assms!$F$37=5,LXtables!EF106,LXtables!ES106)))))</f>
        <v>0.01</v>
      </c>
      <c r="AM106" s="62">
        <f>IF(Assms!$F$37=1,LXtables!CG106,IF(Assms!$F$37=2,LXtables!CT106,IF(Assms!$F$37=3,LXtables!DG106,IF(Assms!$F$37=4,LXtables!DT106,IF(Assms!$F$37=5,LXtables!EG106,LXtables!ET106)))))</f>
        <v>0.01</v>
      </c>
      <c r="AN106" s="62">
        <f>IF(Assms!$F$37=1,LXtables!CH106,IF(Assms!$F$37=2,LXtables!CU106,IF(Assms!$F$37=3,LXtables!DH106,IF(Assms!$F$37=4,LXtables!DU106,IF(Assms!$F$37=5,LXtables!EH106,LXtables!EU106)))))</f>
        <v>0.01</v>
      </c>
      <c r="AO106" s="62">
        <f>IF(Assms!$F$37=1,LXtables!CI106,IF(Assms!$F$37=2,LXtables!CV106,IF(Assms!$F$37=3,LXtables!DI106,IF(Assms!$F$37=4,LXtables!DV106,IF(Assms!$F$37=5,LXtables!EI106,LXtables!EV106)))))</f>
        <v>0.01</v>
      </c>
      <c r="AP106" s="62">
        <f>IF(Assms!$F$37=1,LXtables!CJ106,IF(Assms!$F$37=2,LXtables!CW106,IF(Assms!$F$37=3,LXtables!DJ106,IF(Assms!$F$37=4,LXtables!DW106,IF(Assms!$F$37=5,LXtables!EJ106,LXtables!EW106)))))</f>
        <v>0.01</v>
      </c>
      <c r="AQ106" s="62">
        <f>IF(Assms!$F$37=1,LXtables!CK106,IF(Assms!$F$37=2,LXtables!CX106,IF(Assms!$F$37=3,LXtables!DK106,IF(Assms!$F$37=4,LXtables!DX106,IF(Assms!$F$37=5,LXtables!EK106,LXtables!EX106)))))</f>
        <v>0.01</v>
      </c>
      <c r="AR106" s="62">
        <f>IF(Assms!$F$37=1,LXtables!CL106,IF(Assms!$F$37=2,LXtables!CY106,IF(Assms!$F$37=3,LXtables!DL106,IF(Assms!$F$37=4,LXtables!DY106,IF(Assms!$F$37=5,LXtables!EL106,LXtables!EY106)))))</f>
        <v>0.01</v>
      </c>
      <c r="AS106" s="62">
        <f>IF(Assms!$F$37=1,LXtables!CM106,IF(Assms!$F$37=2,LXtables!CZ106,IF(Assms!$F$37=3,LXtables!DM106,IF(Assms!$F$37=4,LXtables!DZ106,IF(Assms!$F$37=5,LXtables!EM106,LXtables!EZ106)))))</f>
        <v>0.02</v>
      </c>
      <c r="AT106" s="62">
        <f>IF(Assms!$F$37=1,LXtables!CN106,IF(Assms!$F$37=2,LXtables!DA106,IF(Assms!$F$37=3,LXtables!DN106,IF(Assms!$F$37=4,LXtables!EA106,IF(Assms!$F$37=5,LXtables!EN106,LXtables!FA106)))))</f>
        <v>0.02</v>
      </c>
      <c r="AU106">
        <v>17</v>
      </c>
      <c r="AV106" s="62">
        <f>IF(Assms!$F$37=1,LXtables!FD106,IF(Assms!$F$37=2,LXtables!FQ106,IF(Assms!$F$37=3,LXtables!GD106,IF(Assms!$F$37=4,LXtables!GQ106,IF(Assms!$F$37=5,LXtables!HD106,LXtables!HQ106)))))</f>
        <v>0.02</v>
      </c>
      <c r="AW106" s="62">
        <f>IF(Assms!$F$37=1,LXtables!FE106,IF(Assms!$F$37=2,LXtables!FR106,IF(Assms!$F$37=3,LXtables!GE106,IF(Assms!$F$37=4,LXtables!GR106,IF(Assms!$F$37=5,LXtables!HE106,LXtables!HR106)))))</f>
        <v>0.02</v>
      </c>
      <c r="AX106" s="62">
        <f>IF(Assms!$F$37=1,LXtables!FF106,IF(Assms!$F$37=2,LXtables!FS106,IF(Assms!$F$37=3,LXtables!GF106,IF(Assms!$F$37=4,LXtables!GS106,IF(Assms!$F$37=5,LXtables!HF106,LXtables!HS106)))))</f>
        <v>0.02</v>
      </c>
      <c r="AY106" s="62">
        <f>IF(Assms!$F$37=1,LXtables!FG106,IF(Assms!$F$37=2,LXtables!FT106,IF(Assms!$F$37=3,LXtables!GG106,IF(Assms!$F$37=4,LXtables!GT106,IF(Assms!$F$37=5,LXtables!HG106,LXtables!HT106)))))</f>
        <v>0.01</v>
      </c>
      <c r="AZ106" s="62">
        <f>IF(Assms!$F$37=1,LXtables!FH106,IF(Assms!$F$37=2,LXtables!FU106,IF(Assms!$F$37=3,LXtables!GH106,IF(Assms!$F$37=4,LXtables!GU106,IF(Assms!$F$37=5,LXtables!HH106,LXtables!HU106)))))</f>
        <v>0.01</v>
      </c>
      <c r="BA106" s="62">
        <f>IF(Assms!$F$37=1,LXtables!FI106,IF(Assms!$F$37=2,LXtables!FV106,IF(Assms!$F$37=3,LXtables!GI106,IF(Assms!$F$37=4,LXtables!GV106,IF(Assms!$F$37=5,LXtables!HI106,LXtables!HV106)))))</f>
        <v>0.01</v>
      </c>
      <c r="BB106" s="62">
        <f>IF(Assms!$F$37=1,LXtables!FJ106,IF(Assms!$F$37=2,LXtables!FW106,IF(Assms!$F$37=3,LXtables!GJ106,IF(Assms!$F$37=4,LXtables!GW106,IF(Assms!$F$37=5,LXtables!HJ106,LXtables!HW106)))))</f>
        <v>0.01</v>
      </c>
      <c r="BC106" s="62">
        <f>IF(Assms!$F$37=1,LXtables!FK106,IF(Assms!$F$37=2,LXtables!FX106,IF(Assms!$F$37=3,LXtables!GK106,IF(Assms!$F$37=4,LXtables!GX106,IF(Assms!$F$37=5,LXtables!HK106,LXtables!HX106)))))</f>
        <v>0.02</v>
      </c>
      <c r="BD106" s="62">
        <f>IF(Assms!$F$37=1,LXtables!FL106,IF(Assms!$F$37=2,LXtables!FY106,IF(Assms!$F$37=3,LXtables!GL106,IF(Assms!$F$37=4,LXtables!GY106,IF(Assms!$F$37=5,LXtables!HL106,LXtables!HY106)))))</f>
        <v>0.02</v>
      </c>
      <c r="BE106" s="62">
        <f>IF(Assms!$F$37=1,LXtables!FM106,IF(Assms!$F$37=2,LXtables!FZ106,IF(Assms!$F$37=3,LXtables!GM106,IF(Assms!$F$37=4,LXtables!GZ106,IF(Assms!$F$37=5,LXtables!HM106,LXtables!HZ106)))))</f>
        <v>0.02</v>
      </c>
      <c r="BF106" s="62">
        <f>IF(Assms!$F$37=1,LXtables!FN106,IF(Assms!$F$37=2,LXtables!GA106,IF(Assms!$F$37=3,LXtables!GN106,IF(Assms!$F$37=4,LXtables!HA106,IF(Assms!$F$37=5,LXtables!HN106,LXtables!IA106)))))</f>
        <v>0.02</v>
      </c>
      <c r="BG106" s="62">
        <f>IF(Assms!$F$37=1,LXtables!FO106,IF(Assms!$F$37=2,LXtables!GB106,IF(Assms!$F$37=3,LXtables!GO106,IF(Assms!$F$37=4,LXtables!HB106,IF(Assms!$F$37=5,LXtables!HO106,LXtables!IB106)))))</f>
        <v>0.02</v>
      </c>
      <c r="BH106">
        <v>17</v>
      </c>
      <c r="BI106" s="62">
        <f>IF(Assms!$F$37=1,LXtables!IE106,IF(Assms!$F$37=2,LXtables!IR106,IF(Assms!$F$37=3,LXtables!JE106,IF(Assms!$F$37=4,LXtables!JR106,IF(Assms!$F$37=5,LXtables!KE106,LXtables!KR106)))))</f>
        <v>0.03</v>
      </c>
      <c r="BJ106" s="62">
        <f>IF(Assms!$F$37=1,LXtables!IF106,IF(Assms!$F$37=2,LXtables!IS106,IF(Assms!$F$37=3,LXtables!JF106,IF(Assms!$F$37=4,LXtables!JS106,IF(Assms!$F$37=5,LXtables!KF106,LXtables!KS106)))))</f>
        <v>0.02</v>
      </c>
      <c r="BK106" s="62">
        <f>IF(Assms!$F$37=1,LXtables!IG106,IF(Assms!$F$37=2,LXtables!IT106,IF(Assms!$F$37=3,LXtables!JG106,IF(Assms!$F$37=4,LXtables!JT106,IF(Assms!$F$37=5,LXtables!KG106,LXtables!KT106)))))</f>
        <v>0.02</v>
      </c>
      <c r="BL106" s="62">
        <f>IF(Assms!$F$37=1,LXtables!IH106,IF(Assms!$F$37=2,LXtables!IU106,IF(Assms!$F$37=3,LXtables!JH106,IF(Assms!$F$37=4,LXtables!JU106,IF(Assms!$F$37=5,LXtables!KH106,LXtables!KU106)))))</f>
        <v>0.02</v>
      </c>
      <c r="BM106" s="62">
        <f>IF(Assms!$F$37=1,LXtables!II106,IF(Assms!$F$37=2,LXtables!IV106,IF(Assms!$F$37=3,LXtables!JI106,IF(Assms!$F$37=4,LXtables!JV106,IF(Assms!$F$37=5,LXtables!KI106,LXtables!KV106)))))</f>
        <v>0.02</v>
      </c>
      <c r="BN106" s="62">
        <f>IF(Assms!$F$37=1,LXtables!IJ106,IF(Assms!$F$37=2,LXtables!IW106,IF(Assms!$F$37=3,LXtables!JJ106,IF(Assms!$F$37=4,LXtables!JW106,IF(Assms!$F$37=5,LXtables!KJ106,LXtables!KW106)))))</f>
        <v>0.02</v>
      </c>
      <c r="BO106" s="62">
        <f>IF(Assms!$F$37=1,LXtables!IK106,IF(Assms!$F$37=2,LXtables!IX106,IF(Assms!$F$37=3,LXtables!JK106,IF(Assms!$F$37=4,LXtables!JX106,IF(Assms!$F$37=5,LXtables!KK106,LXtables!KX106)))))</f>
        <v>0.02</v>
      </c>
      <c r="BP106" s="62">
        <f>IF(Assms!$F$37=1,LXtables!IL106,IF(Assms!$F$37=2,LXtables!IY106,IF(Assms!$F$37=3,LXtables!JL106,IF(Assms!$F$37=4,LXtables!JY106,IF(Assms!$F$37=5,LXtables!KL106,LXtables!KY106)))))</f>
        <v>0.02</v>
      </c>
      <c r="BQ106" s="62">
        <f>IF(Assms!$F$37=1,LXtables!IM106,IF(Assms!$F$37=2,LXtables!IZ106,IF(Assms!$F$37=3,LXtables!JM106,IF(Assms!$F$37=4,LXtables!JZ106,IF(Assms!$F$37=5,LXtables!KM106,LXtables!KZ106)))))</f>
        <v>0.02</v>
      </c>
      <c r="BR106" s="62">
        <f>IF(Assms!$F$37=1,LXtables!IN106,IF(Assms!$F$37=2,LXtables!JA106,IF(Assms!$F$37=3,LXtables!JN106,IF(Assms!$F$37=4,LXtables!KA106,IF(Assms!$F$37=5,LXtables!KN106,LXtables!LA106)))))</f>
        <v>0.02</v>
      </c>
      <c r="BS106" s="62">
        <f>IF(Assms!$F$37=1,LXtables!IO106,IF(Assms!$F$37=2,LXtables!JB106,IF(Assms!$F$37=3,LXtables!JO106,IF(Assms!$F$37=4,LXtables!KB106,IF(Assms!$F$37=5,LXtables!KO106,LXtables!LB106)))))</f>
        <v>0.02</v>
      </c>
      <c r="BT106" s="62">
        <f>IF(Assms!$F$37=1,LXtables!IP106,IF(Assms!$F$37=2,LXtables!JC106,IF(Assms!$F$37=3,LXtables!JP106,IF(Assms!$F$37=4,LXtables!KC106,IF(Assms!$F$37=5,LXtables!KP106,LXtables!LC106)))))</f>
        <v>0.02</v>
      </c>
    </row>
    <row r="107" spans="8:72">
      <c r="H107" s="201">
        <v>18</v>
      </c>
      <c r="I107" s="62">
        <f>IF(Assms!$C$36=1,V107,IF(Assms!$C$36=2,AI107,IF(Assms!$C$36=3,AV107,BI107)))</f>
        <v>0.02</v>
      </c>
      <c r="J107" s="62">
        <f>IF(Assms!$C$36=1,W107,IF(Assms!$C$36=2,AJ107,IF(Assms!$C$36=3,AW107,BJ107)))</f>
        <v>0.02</v>
      </c>
      <c r="K107" s="62">
        <f>IF(Assms!$C$36=1,X107,IF(Assms!$C$36=2,AK107,IF(Assms!$C$36=3,AX107,BK107)))</f>
        <v>0.01</v>
      </c>
      <c r="L107" s="62">
        <f>IF(Assms!$C$36=1,Y107,IF(Assms!$C$36=2,AL107,IF(Assms!$C$36=3,AY107,BL107)))</f>
        <v>0.01</v>
      </c>
      <c r="M107" s="62">
        <f>IF(Assms!$C$36=1,Z107,IF(Assms!$C$36=2,AM107,IF(Assms!$C$36=3,AZ107,BM107)))</f>
        <v>0.01</v>
      </c>
      <c r="N107" s="62">
        <f>IF(Assms!$C$36=1,AA107,IF(Assms!$C$36=2,AN107,IF(Assms!$C$36=3,BA107,BN107)))</f>
        <v>0.01</v>
      </c>
      <c r="O107" s="62">
        <f>IF(Assms!$C$36=1,AB107,IF(Assms!$C$36=2,AO107,IF(Assms!$C$36=3,BB107,BO107)))</f>
        <v>0.01</v>
      </c>
      <c r="P107" s="62">
        <f>IF(Assms!$C$36=1,AC107,IF(Assms!$C$36=2,AP107,IF(Assms!$C$36=3,BC107,BP107)))</f>
        <v>0.01</v>
      </c>
      <c r="Q107" s="62">
        <f>IF(Assms!$C$36=1,AD107,IF(Assms!$C$36=2,AQ107,IF(Assms!$C$36=3,BD107,BQ107)))</f>
        <v>0.01</v>
      </c>
      <c r="R107" s="62">
        <f>IF(Assms!$C$36=1,AE107,IF(Assms!$C$36=2,AR107,IF(Assms!$C$36=3,BE107,BR107)))</f>
        <v>0.01</v>
      </c>
      <c r="S107" s="62">
        <f>IF(Assms!$C$36=1,AF107,IF(Assms!$C$36=2,AS107,IF(Assms!$C$36=3,BF107,BS107)))</f>
        <v>0.01</v>
      </c>
      <c r="T107" s="62">
        <f>IF(Assms!$C$36=1,AG107,IF(Assms!$C$36=2,AT107,IF(Assms!$C$36=3,BG107,BT107)))</f>
        <v>0.02</v>
      </c>
      <c r="U107" s="201">
        <v>18</v>
      </c>
      <c r="V107" s="62">
        <f>IF(Assms!$F$37=1,LXtables!B107,IF(Assms!$F$37=2,LXtables!O107,IF(Assms!$F$37=3,LXtables!AB107,IF(Assms!$F$37=4,LXtables!AO107,IF(Assms!$F$37=5,LXtables!BB107,LXtables!BO107)))))</f>
        <v>0.02</v>
      </c>
      <c r="W107" s="62">
        <f>IF(Assms!$F$37=1,LXtables!C107,IF(Assms!$F$37=2,LXtables!P107,IF(Assms!$F$37=3,LXtables!AC107,IF(Assms!$F$37=4,LXtables!AP107,IF(Assms!$F$37=5,LXtables!BC107,LXtables!BP107)))))</f>
        <v>0.02</v>
      </c>
      <c r="X107" s="62">
        <f>IF(Assms!$F$37=1,LXtables!D107,IF(Assms!$F$37=2,LXtables!Q107,IF(Assms!$F$37=3,LXtables!AD107,IF(Assms!$F$37=4,LXtables!AQ107,IF(Assms!$F$37=5,LXtables!BD107,LXtables!BQ107)))))</f>
        <v>0.01</v>
      </c>
      <c r="Y107" s="62">
        <f>IF(Assms!$F$37=1,LXtables!E107,IF(Assms!$F$37=2,LXtables!R107,IF(Assms!$F$37=3,LXtables!AE107,IF(Assms!$F$37=4,LXtables!AR107,IF(Assms!$F$37=5,LXtables!BE107,LXtables!BR107)))))</f>
        <v>0.01</v>
      </c>
      <c r="Z107" s="62">
        <f>IF(Assms!$F$37=1,LXtables!F107,IF(Assms!$F$37=2,LXtables!S107,IF(Assms!$F$37=3,LXtables!AF107,IF(Assms!$F$37=4,LXtables!AS107,IF(Assms!$F$37=5,LXtables!BF107,LXtables!BS107)))))</f>
        <v>0.01</v>
      </c>
      <c r="AA107" s="62">
        <f>IF(Assms!$F$37=1,LXtables!G107,IF(Assms!$F$37=2,LXtables!T107,IF(Assms!$F$37=3,LXtables!AG107,IF(Assms!$F$37=4,LXtables!AT107,IF(Assms!$F$37=5,LXtables!BG107,LXtables!BT107)))))</f>
        <v>0.01</v>
      </c>
      <c r="AB107" s="62">
        <f>IF(Assms!$F$37=1,LXtables!H107,IF(Assms!$F$37=2,LXtables!U107,IF(Assms!$F$37=3,LXtables!AH107,IF(Assms!$F$37=4,LXtables!AU107,IF(Assms!$F$37=5,LXtables!BH107,LXtables!BU107)))))</f>
        <v>0.01</v>
      </c>
      <c r="AC107" s="62">
        <f>IF(Assms!$F$37=1,LXtables!I107,IF(Assms!$F$37=2,LXtables!V107,IF(Assms!$F$37=3,LXtables!AI107,IF(Assms!$F$37=4,LXtables!AV107,IF(Assms!$F$37=5,LXtables!BI107,LXtables!BV107)))))</f>
        <v>0.01</v>
      </c>
      <c r="AD107" s="62">
        <f>IF(Assms!$F$37=1,LXtables!J107,IF(Assms!$F$37=2,LXtables!W107,IF(Assms!$F$37=3,LXtables!AJ107,IF(Assms!$F$37=4,LXtables!AW107,IF(Assms!$F$37=5,LXtables!BJ107,LXtables!BW107)))))</f>
        <v>0.01</v>
      </c>
      <c r="AE107" s="62">
        <f>IF(Assms!$F$37=1,LXtables!K107,IF(Assms!$F$37=2,LXtables!X107,IF(Assms!$F$37=3,LXtables!AK107,IF(Assms!$F$37=4,LXtables!AX107,IF(Assms!$F$37=5,LXtables!BK107,LXtables!BX107)))))</f>
        <v>0.01</v>
      </c>
      <c r="AF107" s="62">
        <f>IF(Assms!$F$37=1,LXtables!L107,IF(Assms!$F$37=2,LXtables!Y107,IF(Assms!$F$37=3,LXtables!AL107,IF(Assms!$F$37=4,LXtables!AY107,IF(Assms!$F$37=5,LXtables!BL107,LXtables!BY107)))))</f>
        <v>0.01</v>
      </c>
      <c r="AG107" s="62">
        <f>IF(Assms!$F$37=1,LXtables!M107,IF(Assms!$F$37=2,LXtables!Z107,IF(Assms!$F$37=3,LXtables!AM107,IF(Assms!$F$37=4,LXtables!AZ107,IF(Assms!$F$37=5,LXtables!BM107,LXtables!BZ107)))))</f>
        <v>0.02</v>
      </c>
      <c r="AH107">
        <v>18</v>
      </c>
      <c r="AI107" s="62">
        <f>IF(Assms!$F$37=1,LXtables!CC107,IF(Assms!$F$37=2,LXtables!CP107,IF(Assms!$F$37=3,LXtables!DC107,IF(Assms!$F$37=4,LXtables!DP107,IF(Assms!$F$37=5,LXtables!EC107,LXtables!EP107)))))</f>
        <v>0.02</v>
      </c>
      <c r="AJ107" s="62">
        <f>IF(Assms!$F$37=1,LXtables!CD107,IF(Assms!$F$37=2,LXtables!CQ107,IF(Assms!$F$37=3,LXtables!DD107,IF(Assms!$F$37=4,LXtables!DQ107,IF(Assms!$F$37=5,LXtables!ED107,LXtables!EQ107)))))</f>
        <v>0.02</v>
      </c>
      <c r="AK107" s="62">
        <f>IF(Assms!$F$37=1,LXtables!CE107,IF(Assms!$F$37=2,LXtables!CR107,IF(Assms!$F$37=3,LXtables!DE107,IF(Assms!$F$37=4,LXtables!DR107,IF(Assms!$F$37=5,LXtables!EE107,LXtables!ER107)))))</f>
        <v>0.02</v>
      </c>
      <c r="AL107" s="62">
        <f>IF(Assms!$F$37=1,LXtables!CF107,IF(Assms!$F$37=2,LXtables!CS107,IF(Assms!$F$37=3,LXtables!DF107,IF(Assms!$F$37=4,LXtables!DS107,IF(Assms!$F$37=5,LXtables!EF107,LXtables!ES107)))))</f>
        <v>0.01</v>
      </c>
      <c r="AM107" s="62">
        <f>IF(Assms!$F$37=1,LXtables!CG107,IF(Assms!$F$37=2,LXtables!CT107,IF(Assms!$F$37=3,LXtables!DG107,IF(Assms!$F$37=4,LXtables!DT107,IF(Assms!$F$37=5,LXtables!EG107,LXtables!ET107)))))</f>
        <v>0.01</v>
      </c>
      <c r="AN107" s="62">
        <f>IF(Assms!$F$37=1,LXtables!CH107,IF(Assms!$F$37=2,LXtables!CU107,IF(Assms!$F$37=3,LXtables!DH107,IF(Assms!$F$37=4,LXtables!DU107,IF(Assms!$F$37=5,LXtables!EH107,LXtables!EU107)))))</f>
        <v>0.01</v>
      </c>
      <c r="AO107" s="62">
        <f>IF(Assms!$F$37=1,LXtables!CI107,IF(Assms!$F$37=2,LXtables!CV107,IF(Assms!$F$37=3,LXtables!DI107,IF(Assms!$F$37=4,LXtables!DV107,IF(Assms!$F$37=5,LXtables!EI107,LXtables!EV107)))))</f>
        <v>0.01</v>
      </c>
      <c r="AP107" s="62">
        <f>IF(Assms!$F$37=1,LXtables!CJ107,IF(Assms!$F$37=2,LXtables!CW107,IF(Assms!$F$37=3,LXtables!DJ107,IF(Assms!$F$37=4,LXtables!DW107,IF(Assms!$F$37=5,LXtables!EJ107,LXtables!EW107)))))</f>
        <v>0.01</v>
      </c>
      <c r="AQ107" s="62">
        <f>IF(Assms!$F$37=1,LXtables!CK107,IF(Assms!$F$37=2,LXtables!CX107,IF(Assms!$F$37=3,LXtables!DK107,IF(Assms!$F$37=4,LXtables!DX107,IF(Assms!$F$37=5,LXtables!EK107,LXtables!EX107)))))</f>
        <v>0.01</v>
      </c>
      <c r="AR107" s="62">
        <f>IF(Assms!$F$37=1,LXtables!CL107,IF(Assms!$F$37=2,LXtables!CY107,IF(Assms!$F$37=3,LXtables!DL107,IF(Assms!$F$37=4,LXtables!DY107,IF(Assms!$F$37=5,LXtables!EL107,LXtables!EY107)))))</f>
        <v>0.01</v>
      </c>
      <c r="AS107" s="62">
        <f>IF(Assms!$F$37=1,LXtables!CM107,IF(Assms!$F$37=2,LXtables!CZ107,IF(Assms!$F$37=3,LXtables!DM107,IF(Assms!$F$37=4,LXtables!DZ107,IF(Assms!$F$37=5,LXtables!EM107,LXtables!EZ107)))))</f>
        <v>0.02</v>
      </c>
      <c r="AT107" s="62">
        <f>IF(Assms!$F$37=1,LXtables!CN107,IF(Assms!$F$37=2,LXtables!DA107,IF(Assms!$F$37=3,LXtables!DN107,IF(Assms!$F$37=4,LXtables!EA107,IF(Assms!$F$37=5,LXtables!EN107,LXtables!FA107)))))</f>
        <v>0.02</v>
      </c>
      <c r="AU107">
        <v>18</v>
      </c>
      <c r="AV107" s="62">
        <f>IF(Assms!$F$37=1,LXtables!FD107,IF(Assms!$F$37=2,LXtables!FQ107,IF(Assms!$F$37=3,LXtables!GD107,IF(Assms!$F$37=4,LXtables!GQ107,IF(Assms!$F$37=5,LXtables!HD107,LXtables!HQ107)))))</f>
        <v>0.02</v>
      </c>
      <c r="AW107" s="62">
        <f>IF(Assms!$F$37=1,LXtables!FE107,IF(Assms!$F$37=2,LXtables!FR107,IF(Assms!$F$37=3,LXtables!GE107,IF(Assms!$F$37=4,LXtables!GR107,IF(Assms!$F$37=5,LXtables!HE107,LXtables!HR107)))))</f>
        <v>0.02</v>
      </c>
      <c r="AX107" s="62">
        <f>IF(Assms!$F$37=1,LXtables!FF107,IF(Assms!$F$37=2,LXtables!FS107,IF(Assms!$F$37=3,LXtables!GF107,IF(Assms!$F$37=4,LXtables!GS107,IF(Assms!$F$37=5,LXtables!HF107,LXtables!HS107)))))</f>
        <v>0.02</v>
      </c>
      <c r="AY107" s="62">
        <f>IF(Assms!$F$37=1,LXtables!FG107,IF(Assms!$F$37=2,LXtables!FT107,IF(Assms!$F$37=3,LXtables!GG107,IF(Assms!$F$37=4,LXtables!GT107,IF(Assms!$F$37=5,LXtables!HG107,LXtables!HT107)))))</f>
        <v>0.01</v>
      </c>
      <c r="AZ107" s="62">
        <f>IF(Assms!$F$37=1,LXtables!FH107,IF(Assms!$F$37=2,LXtables!FU107,IF(Assms!$F$37=3,LXtables!GH107,IF(Assms!$F$37=4,LXtables!GU107,IF(Assms!$F$37=5,LXtables!HH107,LXtables!HU107)))))</f>
        <v>0.01</v>
      </c>
      <c r="BA107" s="62">
        <f>IF(Assms!$F$37=1,LXtables!FI107,IF(Assms!$F$37=2,LXtables!FV107,IF(Assms!$F$37=3,LXtables!GI107,IF(Assms!$F$37=4,LXtables!GV107,IF(Assms!$F$37=5,LXtables!HI107,LXtables!HV107)))))</f>
        <v>0.01</v>
      </c>
      <c r="BB107" s="62">
        <f>IF(Assms!$F$37=1,LXtables!FJ107,IF(Assms!$F$37=2,LXtables!FW107,IF(Assms!$F$37=3,LXtables!GJ107,IF(Assms!$F$37=4,LXtables!GW107,IF(Assms!$F$37=5,LXtables!HJ107,LXtables!HW107)))))</f>
        <v>0.02</v>
      </c>
      <c r="BC107" s="62">
        <f>IF(Assms!$F$37=1,LXtables!FK107,IF(Assms!$F$37=2,LXtables!FX107,IF(Assms!$F$37=3,LXtables!GK107,IF(Assms!$F$37=4,LXtables!GX107,IF(Assms!$F$37=5,LXtables!HK107,LXtables!HX107)))))</f>
        <v>0.02</v>
      </c>
      <c r="BD107" s="62">
        <f>IF(Assms!$F$37=1,LXtables!FL107,IF(Assms!$F$37=2,LXtables!FY107,IF(Assms!$F$37=3,LXtables!GL107,IF(Assms!$F$37=4,LXtables!GY107,IF(Assms!$F$37=5,LXtables!HL107,LXtables!HY107)))))</f>
        <v>0.02</v>
      </c>
      <c r="BE107" s="62">
        <f>IF(Assms!$F$37=1,LXtables!FM107,IF(Assms!$F$37=2,LXtables!FZ107,IF(Assms!$F$37=3,LXtables!GM107,IF(Assms!$F$37=4,LXtables!GZ107,IF(Assms!$F$37=5,LXtables!HM107,LXtables!HZ107)))))</f>
        <v>0.02</v>
      </c>
      <c r="BF107" s="62">
        <f>IF(Assms!$F$37=1,LXtables!FN107,IF(Assms!$F$37=2,LXtables!GA107,IF(Assms!$F$37=3,LXtables!GN107,IF(Assms!$F$37=4,LXtables!HA107,IF(Assms!$F$37=5,LXtables!HN107,LXtables!IA107)))))</f>
        <v>0.02</v>
      </c>
      <c r="BG107" s="62">
        <f>IF(Assms!$F$37=1,LXtables!FO107,IF(Assms!$F$37=2,LXtables!GB107,IF(Assms!$F$37=3,LXtables!GO107,IF(Assms!$F$37=4,LXtables!HB107,IF(Assms!$F$37=5,LXtables!HO107,LXtables!IB107)))))</f>
        <v>0.02</v>
      </c>
      <c r="BH107">
        <v>18</v>
      </c>
      <c r="BI107" s="62">
        <f>IF(Assms!$F$37=1,LXtables!IE107,IF(Assms!$F$37=2,LXtables!IR107,IF(Assms!$F$37=3,LXtables!JE107,IF(Assms!$F$37=4,LXtables!JR107,IF(Assms!$F$37=5,LXtables!KE107,LXtables!KR107)))))</f>
        <v>0.03</v>
      </c>
      <c r="BJ107" s="62">
        <f>IF(Assms!$F$37=1,LXtables!IF107,IF(Assms!$F$37=2,LXtables!IS107,IF(Assms!$F$37=3,LXtables!JF107,IF(Assms!$F$37=4,LXtables!JS107,IF(Assms!$F$37=5,LXtables!KF107,LXtables!KS107)))))</f>
        <v>0.02</v>
      </c>
      <c r="BK107" s="62">
        <f>IF(Assms!$F$37=1,LXtables!IG107,IF(Assms!$F$37=2,LXtables!IT107,IF(Assms!$F$37=3,LXtables!JG107,IF(Assms!$F$37=4,LXtables!JT107,IF(Assms!$F$37=5,LXtables!KG107,LXtables!KT107)))))</f>
        <v>0.02</v>
      </c>
      <c r="BL107" s="62">
        <f>IF(Assms!$F$37=1,LXtables!IH107,IF(Assms!$F$37=2,LXtables!IU107,IF(Assms!$F$37=3,LXtables!JH107,IF(Assms!$F$37=4,LXtables!JU107,IF(Assms!$F$37=5,LXtables!KH107,LXtables!KU107)))))</f>
        <v>0.02</v>
      </c>
      <c r="BM107" s="62">
        <f>IF(Assms!$F$37=1,LXtables!II107,IF(Assms!$F$37=2,LXtables!IV107,IF(Assms!$F$37=3,LXtables!JI107,IF(Assms!$F$37=4,LXtables!JV107,IF(Assms!$F$37=5,LXtables!KI107,LXtables!KV107)))))</f>
        <v>0.02</v>
      </c>
      <c r="BN107" s="62">
        <f>IF(Assms!$F$37=1,LXtables!IJ107,IF(Assms!$F$37=2,LXtables!IW107,IF(Assms!$F$37=3,LXtables!JJ107,IF(Assms!$F$37=4,LXtables!JW107,IF(Assms!$F$37=5,LXtables!KJ107,LXtables!KW107)))))</f>
        <v>0.02</v>
      </c>
      <c r="BO107" s="62">
        <f>IF(Assms!$F$37=1,LXtables!IK107,IF(Assms!$F$37=2,LXtables!IX107,IF(Assms!$F$37=3,LXtables!JK107,IF(Assms!$F$37=4,LXtables!JX107,IF(Assms!$F$37=5,LXtables!KK107,LXtables!KX107)))))</f>
        <v>0.02</v>
      </c>
      <c r="BP107" s="62">
        <f>IF(Assms!$F$37=1,LXtables!IL107,IF(Assms!$F$37=2,LXtables!IY107,IF(Assms!$F$37=3,LXtables!JL107,IF(Assms!$F$37=4,LXtables!JY107,IF(Assms!$F$37=5,LXtables!KL107,LXtables!KY107)))))</f>
        <v>0.02</v>
      </c>
      <c r="BQ107" s="62">
        <f>IF(Assms!$F$37=1,LXtables!IM107,IF(Assms!$F$37=2,LXtables!IZ107,IF(Assms!$F$37=3,LXtables!JM107,IF(Assms!$F$37=4,LXtables!JZ107,IF(Assms!$F$37=5,LXtables!KM107,LXtables!KZ107)))))</f>
        <v>0.02</v>
      </c>
      <c r="BR107" s="62">
        <f>IF(Assms!$F$37=1,LXtables!IN107,IF(Assms!$F$37=2,LXtables!JA107,IF(Assms!$F$37=3,LXtables!JN107,IF(Assms!$F$37=4,LXtables!KA107,IF(Assms!$F$37=5,LXtables!KN107,LXtables!LA107)))))</f>
        <v>0.02</v>
      </c>
      <c r="BS107" s="62">
        <f>IF(Assms!$F$37=1,LXtables!IO107,IF(Assms!$F$37=2,LXtables!JB107,IF(Assms!$F$37=3,LXtables!JO107,IF(Assms!$F$37=4,LXtables!KB107,IF(Assms!$F$37=5,LXtables!KO107,LXtables!LB107)))))</f>
        <v>0.02</v>
      </c>
      <c r="BT107" s="62">
        <f>IF(Assms!$F$37=1,LXtables!IP107,IF(Assms!$F$37=2,LXtables!JC107,IF(Assms!$F$37=3,LXtables!JP107,IF(Assms!$F$37=4,LXtables!KC107,IF(Assms!$F$37=5,LXtables!KP107,LXtables!LC107)))))</f>
        <v>0.02</v>
      </c>
    </row>
    <row r="108" spans="8:72">
      <c r="H108" s="201">
        <v>19</v>
      </c>
      <c r="I108" s="62">
        <f>IF(Assms!$C$36=1,V108,IF(Assms!$C$36=2,AI108,IF(Assms!$C$36=3,AV108,BI108)))</f>
        <v>0.02</v>
      </c>
      <c r="J108" s="62">
        <f>IF(Assms!$C$36=1,W108,IF(Assms!$C$36=2,AJ108,IF(Assms!$C$36=3,AW108,BJ108)))</f>
        <v>0.02</v>
      </c>
      <c r="K108" s="62">
        <f>IF(Assms!$C$36=1,X108,IF(Assms!$C$36=2,AK108,IF(Assms!$C$36=3,AX108,BK108)))</f>
        <v>0.02</v>
      </c>
      <c r="L108" s="62">
        <f>IF(Assms!$C$36=1,Y108,IF(Assms!$C$36=2,AL108,IF(Assms!$C$36=3,AY108,BL108)))</f>
        <v>0.01</v>
      </c>
      <c r="M108" s="62">
        <f>IF(Assms!$C$36=1,Z108,IF(Assms!$C$36=2,AM108,IF(Assms!$C$36=3,AZ108,BM108)))</f>
        <v>0.01</v>
      </c>
      <c r="N108" s="62">
        <f>IF(Assms!$C$36=1,AA108,IF(Assms!$C$36=2,AN108,IF(Assms!$C$36=3,BA108,BN108)))</f>
        <v>0.01</v>
      </c>
      <c r="O108" s="62">
        <f>IF(Assms!$C$36=1,AB108,IF(Assms!$C$36=2,AO108,IF(Assms!$C$36=3,BB108,BO108)))</f>
        <v>0.01</v>
      </c>
      <c r="P108" s="62">
        <f>IF(Assms!$C$36=1,AC108,IF(Assms!$C$36=2,AP108,IF(Assms!$C$36=3,BC108,BP108)))</f>
        <v>0.01</v>
      </c>
      <c r="Q108" s="62">
        <f>IF(Assms!$C$36=1,AD108,IF(Assms!$C$36=2,AQ108,IF(Assms!$C$36=3,BD108,BQ108)))</f>
        <v>0.01</v>
      </c>
      <c r="R108" s="62">
        <f>IF(Assms!$C$36=1,AE108,IF(Assms!$C$36=2,AR108,IF(Assms!$C$36=3,BE108,BR108)))</f>
        <v>0.01</v>
      </c>
      <c r="S108" s="62">
        <f>IF(Assms!$C$36=1,AF108,IF(Assms!$C$36=2,AS108,IF(Assms!$C$36=3,BF108,BS108)))</f>
        <v>0.02</v>
      </c>
      <c r="T108" s="62">
        <f>IF(Assms!$C$36=1,AG108,IF(Assms!$C$36=2,AT108,IF(Assms!$C$36=3,BG108,BT108)))</f>
        <v>0.02</v>
      </c>
      <c r="U108" s="201">
        <v>19</v>
      </c>
      <c r="V108" s="62">
        <f>IF(Assms!$F$37=1,LXtables!B108,IF(Assms!$F$37=2,LXtables!O108,IF(Assms!$F$37=3,LXtables!AB108,IF(Assms!$F$37=4,LXtables!AO108,IF(Assms!$F$37=5,LXtables!BB108,LXtables!BO108)))))</f>
        <v>0.02</v>
      </c>
      <c r="W108" s="62">
        <f>IF(Assms!$F$37=1,LXtables!C108,IF(Assms!$F$37=2,LXtables!P108,IF(Assms!$F$37=3,LXtables!AC108,IF(Assms!$F$37=4,LXtables!AP108,IF(Assms!$F$37=5,LXtables!BC108,LXtables!BP108)))))</f>
        <v>0.02</v>
      </c>
      <c r="X108" s="62">
        <f>IF(Assms!$F$37=1,LXtables!D108,IF(Assms!$F$37=2,LXtables!Q108,IF(Assms!$F$37=3,LXtables!AD108,IF(Assms!$F$37=4,LXtables!AQ108,IF(Assms!$F$37=5,LXtables!BD108,LXtables!BQ108)))))</f>
        <v>0.02</v>
      </c>
      <c r="Y108" s="62">
        <f>IF(Assms!$F$37=1,LXtables!E108,IF(Assms!$F$37=2,LXtables!R108,IF(Assms!$F$37=3,LXtables!AE108,IF(Assms!$F$37=4,LXtables!AR108,IF(Assms!$F$37=5,LXtables!BE108,LXtables!BR108)))))</f>
        <v>0.01</v>
      </c>
      <c r="Z108" s="62">
        <f>IF(Assms!$F$37=1,LXtables!F108,IF(Assms!$F$37=2,LXtables!S108,IF(Assms!$F$37=3,LXtables!AF108,IF(Assms!$F$37=4,LXtables!AS108,IF(Assms!$F$37=5,LXtables!BF108,LXtables!BS108)))))</f>
        <v>0.01</v>
      </c>
      <c r="AA108" s="62">
        <f>IF(Assms!$F$37=1,LXtables!G108,IF(Assms!$F$37=2,LXtables!T108,IF(Assms!$F$37=3,LXtables!AG108,IF(Assms!$F$37=4,LXtables!AT108,IF(Assms!$F$37=5,LXtables!BG108,LXtables!BT108)))))</f>
        <v>0.01</v>
      </c>
      <c r="AB108" s="62">
        <f>IF(Assms!$F$37=1,LXtables!H108,IF(Assms!$F$37=2,LXtables!U108,IF(Assms!$F$37=3,LXtables!AH108,IF(Assms!$F$37=4,LXtables!AU108,IF(Assms!$F$37=5,LXtables!BH108,LXtables!BU108)))))</f>
        <v>0.01</v>
      </c>
      <c r="AC108" s="62">
        <f>IF(Assms!$F$37=1,LXtables!I108,IF(Assms!$F$37=2,LXtables!V108,IF(Assms!$F$37=3,LXtables!AI108,IF(Assms!$F$37=4,LXtables!AV108,IF(Assms!$F$37=5,LXtables!BI108,LXtables!BV108)))))</f>
        <v>0.01</v>
      </c>
      <c r="AD108" s="62">
        <f>IF(Assms!$F$37=1,LXtables!J108,IF(Assms!$F$37=2,LXtables!W108,IF(Assms!$F$37=3,LXtables!AJ108,IF(Assms!$F$37=4,LXtables!AW108,IF(Assms!$F$37=5,LXtables!BJ108,LXtables!BW108)))))</f>
        <v>0.01</v>
      </c>
      <c r="AE108" s="62">
        <f>IF(Assms!$F$37=1,LXtables!K108,IF(Assms!$F$37=2,LXtables!X108,IF(Assms!$F$37=3,LXtables!AK108,IF(Assms!$F$37=4,LXtables!AX108,IF(Assms!$F$37=5,LXtables!BK108,LXtables!BX108)))))</f>
        <v>0.01</v>
      </c>
      <c r="AF108" s="62">
        <f>IF(Assms!$F$37=1,LXtables!L108,IF(Assms!$F$37=2,LXtables!Y108,IF(Assms!$F$37=3,LXtables!AL108,IF(Assms!$F$37=4,LXtables!AY108,IF(Assms!$F$37=5,LXtables!BL108,LXtables!BY108)))))</f>
        <v>0.02</v>
      </c>
      <c r="AG108" s="62">
        <f>IF(Assms!$F$37=1,LXtables!M108,IF(Assms!$F$37=2,LXtables!Z108,IF(Assms!$F$37=3,LXtables!AM108,IF(Assms!$F$37=4,LXtables!AZ108,IF(Assms!$F$37=5,LXtables!BM108,LXtables!BZ108)))))</f>
        <v>0.02</v>
      </c>
      <c r="AH108">
        <v>19</v>
      </c>
      <c r="AI108" s="62">
        <f>IF(Assms!$F$37=1,LXtables!CC108,IF(Assms!$F$37=2,LXtables!CP108,IF(Assms!$F$37=3,LXtables!DC108,IF(Assms!$F$37=4,LXtables!DP108,IF(Assms!$F$37=5,LXtables!EC108,LXtables!EP108)))))</f>
        <v>0.02</v>
      </c>
      <c r="AJ108" s="62">
        <f>IF(Assms!$F$37=1,LXtables!CD108,IF(Assms!$F$37=2,LXtables!CQ108,IF(Assms!$F$37=3,LXtables!DD108,IF(Assms!$F$37=4,LXtables!DQ108,IF(Assms!$F$37=5,LXtables!ED108,LXtables!EQ108)))))</f>
        <v>0.02</v>
      </c>
      <c r="AK108" s="62">
        <f>IF(Assms!$F$37=1,LXtables!CE108,IF(Assms!$F$37=2,LXtables!CR108,IF(Assms!$F$37=3,LXtables!DE108,IF(Assms!$F$37=4,LXtables!DR108,IF(Assms!$F$37=5,LXtables!EE108,LXtables!ER108)))))</f>
        <v>0.02</v>
      </c>
      <c r="AL108" s="62">
        <f>IF(Assms!$F$37=1,LXtables!CF108,IF(Assms!$F$37=2,LXtables!CS108,IF(Assms!$F$37=3,LXtables!DF108,IF(Assms!$F$37=4,LXtables!DS108,IF(Assms!$F$37=5,LXtables!EF108,LXtables!ES108)))))</f>
        <v>0.01</v>
      </c>
      <c r="AM108" s="62">
        <f>IF(Assms!$F$37=1,LXtables!CG108,IF(Assms!$F$37=2,LXtables!CT108,IF(Assms!$F$37=3,LXtables!DG108,IF(Assms!$F$37=4,LXtables!DT108,IF(Assms!$F$37=5,LXtables!EG108,LXtables!ET108)))))</f>
        <v>0.01</v>
      </c>
      <c r="AN108" s="62">
        <f>IF(Assms!$F$37=1,LXtables!CH108,IF(Assms!$F$37=2,LXtables!CU108,IF(Assms!$F$37=3,LXtables!DH108,IF(Assms!$F$37=4,LXtables!DU108,IF(Assms!$F$37=5,LXtables!EH108,LXtables!EU108)))))</f>
        <v>0.01</v>
      </c>
      <c r="AO108" s="62">
        <f>IF(Assms!$F$37=1,LXtables!CI108,IF(Assms!$F$37=2,LXtables!CV108,IF(Assms!$F$37=3,LXtables!DI108,IF(Assms!$F$37=4,LXtables!DV108,IF(Assms!$F$37=5,LXtables!EI108,LXtables!EV108)))))</f>
        <v>0.01</v>
      </c>
      <c r="AP108" s="62">
        <f>IF(Assms!$F$37=1,LXtables!CJ108,IF(Assms!$F$37=2,LXtables!CW108,IF(Assms!$F$37=3,LXtables!DJ108,IF(Assms!$F$37=4,LXtables!DW108,IF(Assms!$F$37=5,LXtables!EJ108,LXtables!EW108)))))</f>
        <v>0.01</v>
      </c>
      <c r="AQ108" s="62">
        <f>IF(Assms!$F$37=1,LXtables!CK108,IF(Assms!$F$37=2,LXtables!CX108,IF(Assms!$F$37=3,LXtables!DK108,IF(Assms!$F$37=4,LXtables!DX108,IF(Assms!$F$37=5,LXtables!EK108,LXtables!EX108)))))</f>
        <v>0.01</v>
      </c>
      <c r="AR108" s="62">
        <f>IF(Assms!$F$37=1,LXtables!CL108,IF(Assms!$F$37=2,LXtables!CY108,IF(Assms!$F$37=3,LXtables!DL108,IF(Assms!$F$37=4,LXtables!DY108,IF(Assms!$F$37=5,LXtables!EL108,LXtables!EY108)))))</f>
        <v>0.01</v>
      </c>
      <c r="AS108" s="62">
        <f>IF(Assms!$F$37=1,LXtables!CM108,IF(Assms!$F$37=2,LXtables!CZ108,IF(Assms!$F$37=3,LXtables!DM108,IF(Assms!$F$37=4,LXtables!DZ108,IF(Assms!$F$37=5,LXtables!EM108,LXtables!EZ108)))))</f>
        <v>0.02</v>
      </c>
      <c r="AT108" s="62">
        <f>IF(Assms!$F$37=1,LXtables!CN108,IF(Assms!$F$37=2,LXtables!DA108,IF(Assms!$F$37=3,LXtables!DN108,IF(Assms!$F$37=4,LXtables!EA108,IF(Assms!$F$37=5,LXtables!EN108,LXtables!FA108)))))</f>
        <v>0.02</v>
      </c>
      <c r="AU108">
        <v>19</v>
      </c>
      <c r="AV108" s="62">
        <f>IF(Assms!$F$37=1,LXtables!FD108,IF(Assms!$F$37=2,LXtables!FQ108,IF(Assms!$F$37=3,LXtables!GD108,IF(Assms!$F$37=4,LXtables!GQ108,IF(Assms!$F$37=5,LXtables!HD108,LXtables!HQ108)))))</f>
        <v>0.02</v>
      </c>
      <c r="AW108" s="62">
        <f>IF(Assms!$F$37=1,LXtables!FE108,IF(Assms!$F$37=2,LXtables!FR108,IF(Assms!$F$37=3,LXtables!GE108,IF(Assms!$F$37=4,LXtables!GR108,IF(Assms!$F$37=5,LXtables!HE108,LXtables!HR108)))))</f>
        <v>0.02</v>
      </c>
      <c r="AX108" s="62">
        <f>IF(Assms!$F$37=1,LXtables!FF108,IF(Assms!$F$37=2,LXtables!FS108,IF(Assms!$F$37=3,LXtables!GF108,IF(Assms!$F$37=4,LXtables!GS108,IF(Assms!$F$37=5,LXtables!HF108,LXtables!HS108)))))</f>
        <v>0.02</v>
      </c>
      <c r="AY108" s="62">
        <f>IF(Assms!$F$37=1,LXtables!FG108,IF(Assms!$F$37=2,LXtables!FT108,IF(Assms!$F$37=3,LXtables!GG108,IF(Assms!$F$37=4,LXtables!GT108,IF(Assms!$F$37=5,LXtables!HG108,LXtables!HT108)))))</f>
        <v>0.01</v>
      </c>
      <c r="AZ108" s="62">
        <f>IF(Assms!$F$37=1,LXtables!FH108,IF(Assms!$F$37=2,LXtables!FU108,IF(Assms!$F$37=3,LXtables!GH108,IF(Assms!$F$37=4,LXtables!GU108,IF(Assms!$F$37=5,LXtables!HH108,LXtables!HU108)))))</f>
        <v>0.01</v>
      </c>
      <c r="BA108" s="62">
        <f>IF(Assms!$F$37=1,LXtables!FI108,IF(Assms!$F$37=2,LXtables!FV108,IF(Assms!$F$37=3,LXtables!GI108,IF(Assms!$F$37=4,LXtables!GV108,IF(Assms!$F$37=5,LXtables!HI108,LXtables!HV108)))))</f>
        <v>0.01</v>
      </c>
      <c r="BB108" s="62">
        <f>IF(Assms!$F$37=1,LXtables!FJ108,IF(Assms!$F$37=2,LXtables!FW108,IF(Assms!$F$37=3,LXtables!GJ108,IF(Assms!$F$37=4,LXtables!GW108,IF(Assms!$F$37=5,LXtables!HJ108,LXtables!HW108)))))</f>
        <v>0.02</v>
      </c>
      <c r="BC108" s="62">
        <f>IF(Assms!$F$37=1,LXtables!FK108,IF(Assms!$F$37=2,LXtables!FX108,IF(Assms!$F$37=3,LXtables!GK108,IF(Assms!$F$37=4,LXtables!GX108,IF(Assms!$F$37=5,LXtables!HK108,LXtables!HX108)))))</f>
        <v>0.02</v>
      </c>
      <c r="BD108" s="62">
        <f>IF(Assms!$F$37=1,LXtables!FL108,IF(Assms!$F$37=2,LXtables!FY108,IF(Assms!$F$37=3,LXtables!GL108,IF(Assms!$F$37=4,LXtables!GY108,IF(Assms!$F$37=5,LXtables!HL108,LXtables!HY108)))))</f>
        <v>0.02</v>
      </c>
      <c r="BE108" s="62">
        <f>IF(Assms!$F$37=1,LXtables!FM108,IF(Assms!$F$37=2,LXtables!FZ108,IF(Assms!$F$37=3,LXtables!GM108,IF(Assms!$F$37=4,LXtables!GZ108,IF(Assms!$F$37=5,LXtables!HM108,LXtables!HZ108)))))</f>
        <v>0.02</v>
      </c>
      <c r="BF108" s="62">
        <f>IF(Assms!$F$37=1,LXtables!FN108,IF(Assms!$F$37=2,LXtables!GA108,IF(Assms!$F$37=3,LXtables!GN108,IF(Assms!$F$37=4,LXtables!HA108,IF(Assms!$F$37=5,LXtables!HN108,LXtables!IA108)))))</f>
        <v>0.02</v>
      </c>
      <c r="BG108" s="62">
        <f>IF(Assms!$F$37=1,LXtables!FO108,IF(Assms!$F$37=2,LXtables!GB108,IF(Assms!$F$37=3,LXtables!GO108,IF(Assms!$F$37=4,LXtables!HB108,IF(Assms!$F$37=5,LXtables!HO108,LXtables!IB108)))))</f>
        <v>0.02</v>
      </c>
      <c r="BH108">
        <v>19</v>
      </c>
      <c r="BI108" s="62">
        <f>IF(Assms!$F$37=1,LXtables!IE108,IF(Assms!$F$37=2,LXtables!IR108,IF(Assms!$F$37=3,LXtables!JE108,IF(Assms!$F$37=4,LXtables!JR108,IF(Assms!$F$37=5,LXtables!KE108,LXtables!KR108)))))</f>
        <v>0.02</v>
      </c>
      <c r="BJ108" s="62">
        <f>IF(Assms!$F$37=1,LXtables!IF108,IF(Assms!$F$37=2,LXtables!IS108,IF(Assms!$F$37=3,LXtables!JF108,IF(Assms!$F$37=4,LXtables!JS108,IF(Assms!$F$37=5,LXtables!KF108,LXtables!KS108)))))</f>
        <v>0.02</v>
      </c>
      <c r="BK108" s="62">
        <f>IF(Assms!$F$37=1,LXtables!IG108,IF(Assms!$F$37=2,LXtables!IT108,IF(Assms!$F$37=3,LXtables!JG108,IF(Assms!$F$37=4,LXtables!JT108,IF(Assms!$F$37=5,LXtables!KG108,LXtables!KT108)))))</f>
        <v>0.02</v>
      </c>
      <c r="BL108" s="62">
        <f>IF(Assms!$F$37=1,LXtables!IH108,IF(Assms!$F$37=2,LXtables!IU108,IF(Assms!$F$37=3,LXtables!JH108,IF(Assms!$F$37=4,LXtables!JU108,IF(Assms!$F$37=5,LXtables!KH108,LXtables!KU108)))))</f>
        <v>0.02</v>
      </c>
      <c r="BM108" s="62">
        <f>IF(Assms!$F$37=1,LXtables!II108,IF(Assms!$F$37=2,LXtables!IV108,IF(Assms!$F$37=3,LXtables!JI108,IF(Assms!$F$37=4,LXtables!JV108,IF(Assms!$F$37=5,LXtables!KI108,LXtables!KV108)))))</f>
        <v>0.02</v>
      </c>
      <c r="BN108" s="62">
        <f>IF(Assms!$F$37=1,LXtables!IJ108,IF(Assms!$F$37=2,LXtables!IW108,IF(Assms!$F$37=3,LXtables!JJ108,IF(Assms!$F$37=4,LXtables!JW108,IF(Assms!$F$37=5,LXtables!KJ108,LXtables!KW108)))))</f>
        <v>0.02</v>
      </c>
      <c r="BO108" s="62">
        <f>IF(Assms!$F$37=1,LXtables!IK108,IF(Assms!$F$37=2,LXtables!IX108,IF(Assms!$F$37=3,LXtables!JK108,IF(Assms!$F$37=4,LXtables!JX108,IF(Assms!$F$37=5,LXtables!KK108,LXtables!KX108)))))</f>
        <v>0.02</v>
      </c>
      <c r="BP108" s="62">
        <f>IF(Assms!$F$37=1,LXtables!IL108,IF(Assms!$F$37=2,LXtables!IY108,IF(Assms!$F$37=3,LXtables!JL108,IF(Assms!$F$37=4,LXtables!JY108,IF(Assms!$F$37=5,LXtables!KL108,LXtables!KY108)))))</f>
        <v>0.02</v>
      </c>
      <c r="BQ108" s="62">
        <f>IF(Assms!$F$37=1,LXtables!IM108,IF(Assms!$F$37=2,LXtables!IZ108,IF(Assms!$F$37=3,LXtables!JM108,IF(Assms!$F$37=4,LXtables!JZ108,IF(Assms!$F$37=5,LXtables!KM108,LXtables!KZ108)))))</f>
        <v>0.02</v>
      </c>
      <c r="BR108" s="62">
        <f>IF(Assms!$F$37=1,LXtables!IN108,IF(Assms!$F$37=2,LXtables!JA108,IF(Assms!$F$37=3,LXtables!JN108,IF(Assms!$F$37=4,LXtables!KA108,IF(Assms!$F$37=5,LXtables!KN108,LXtables!LA108)))))</f>
        <v>0.02</v>
      </c>
      <c r="BS108" s="62">
        <f>IF(Assms!$F$37=1,LXtables!IO108,IF(Assms!$F$37=2,LXtables!JB108,IF(Assms!$F$37=3,LXtables!JO108,IF(Assms!$F$37=4,LXtables!KB108,IF(Assms!$F$37=5,LXtables!KO108,LXtables!LB108)))))</f>
        <v>0.02</v>
      </c>
      <c r="BT108" s="62">
        <f>IF(Assms!$F$37=1,LXtables!IP108,IF(Assms!$F$37=2,LXtables!JC108,IF(Assms!$F$37=3,LXtables!JP108,IF(Assms!$F$37=4,LXtables!KC108,IF(Assms!$F$37=5,LXtables!KP108,LXtables!LC108)))))</f>
        <v>0.02</v>
      </c>
    </row>
    <row r="109" spans="8:72">
      <c r="H109" s="201">
        <v>20</v>
      </c>
      <c r="I109" s="62">
        <f>IF(Assms!$C$36=1,V109,IF(Assms!$C$36=2,AI109,IF(Assms!$C$36=3,AV109,BI109)))</f>
        <v>0.02</v>
      </c>
      <c r="J109" s="62">
        <f>IF(Assms!$C$36=1,W109,IF(Assms!$C$36=2,AJ109,IF(Assms!$C$36=3,AW109,BJ109)))</f>
        <v>0.02</v>
      </c>
      <c r="K109" s="62">
        <f>IF(Assms!$C$36=1,X109,IF(Assms!$C$36=2,AK109,IF(Assms!$C$36=3,AX109,BK109)))</f>
        <v>0.02</v>
      </c>
      <c r="L109" s="62">
        <f>IF(Assms!$C$36=1,Y109,IF(Assms!$C$36=2,AL109,IF(Assms!$C$36=3,AY109,BL109)))</f>
        <v>0.01</v>
      </c>
      <c r="M109" s="62">
        <f>IF(Assms!$C$36=1,Z109,IF(Assms!$C$36=2,AM109,IF(Assms!$C$36=3,AZ109,BM109)))</f>
        <v>0.01</v>
      </c>
      <c r="N109" s="62">
        <f>IF(Assms!$C$36=1,AA109,IF(Assms!$C$36=2,AN109,IF(Assms!$C$36=3,BA109,BN109)))</f>
        <v>0.02</v>
      </c>
      <c r="O109" s="62">
        <f>IF(Assms!$C$36=1,AB109,IF(Assms!$C$36=2,AO109,IF(Assms!$C$36=3,BB109,BO109)))</f>
        <v>0.02</v>
      </c>
      <c r="P109" s="62">
        <f>IF(Assms!$C$36=1,AC109,IF(Assms!$C$36=2,AP109,IF(Assms!$C$36=3,BC109,BP109)))</f>
        <v>0.01</v>
      </c>
      <c r="Q109" s="62">
        <f>IF(Assms!$C$36=1,AD109,IF(Assms!$C$36=2,AQ109,IF(Assms!$C$36=3,BD109,BQ109)))</f>
        <v>0.01</v>
      </c>
      <c r="R109" s="62">
        <f>IF(Assms!$C$36=1,AE109,IF(Assms!$C$36=2,AR109,IF(Assms!$C$36=3,BE109,BR109)))</f>
        <v>0.01</v>
      </c>
      <c r="S109" s="62">
        <f>IF(Assms!$C$36=1,AF109,IF(Assms!$C$36=2,AS109,IF(Assms!$C$36=3,BF109,BS109)))</f>
        <v>0.02</v>
      </c>
      <c r="T109" s="62">
        <f>IF(Assms!$C$36=1,AG109,IF(Assms!$C$36=2,AT109,IF(Assms!$C$36=3,BG109,BT109)))</f>
        <v>0.02</v>
      </c>
      <c r="U109" s="201">
        <v>20</v>
      </c>
      <c r="V109" s="62">
        <f>IF(Assms!$F$37=1,LXtables!B109,IF(Assms!$F$37=2,LXtables!O109,IF(Assms!$F$37=3,LXtables!AB109,IF(Assms!$F$37=4,LXtables!AO109,IF(Assms!$F$37=5,LXtables!BB109,LXtables!BO109)))))</f>
        <v>0.02</v>
      </c>
      <c r="W109" s="62">
        <f>IF(Assms!$F$37=1,LXtables!C109,IF(Assms!$F$37=2,LXtables!P109,IF(Assms!$F$37=3,LXtables!AC109,IF(Assms!$F$37=4,LXtables!AP109,IF(Assms!$F$37=5,LXtables!BC109,LXtables!BP109)))))</f>
        <v>0.02</v>
      </c>
      <c r="X109" s="62">
        <f>IF(Assms!$F$37=1,LXtables!D109,IF(Assms!$F$37=2,LXtables!Q109,IF(Assms!$F$37=3,LXtables!AD109,IF(Assms!$F$37=4,LXtables!AQ109,IF(Assms!$F$37=5,LXtables!BD109,LXtables!BQ109)))))</f>
        <v>0.02</v>
      </c>
      <c r="Y109" s="62">
        <f>IF(Assms!$F$37=1,LXtables!E109,IF(Assms!$F$37=2,LXtables!R109,IF(Assms!$F$37=3,LXtables!AE109,IF(Assms!$F$37=4,LXtables!AR109,IF(Assms!$F$37=5,LXtables!BE109,LXtables!BR109)))))</f>
        <v>0.01</v>
      </c>
      <c r="Z109" s="62">
        <f>IF(Assms!$F$37=1,LXtables!F109,IF(Assms!$F$37=2,LXtables!S109,IF(Assms!$F$37=3,LXtables!AF109,IF(Assms!$F$37=4,LXtables!AS109,IF(Assms!$F$37=5,LXtables!BF109,LXtables!BS109)))))</f>
        <v>0.01</v>
      </c>
      <c r="AA109" s="62">
        <f>IF(Assms!$F$37=1,LXtables!G109,IF(Assms!$F$37=2,LXtables!T109,IF(Assms!$F$37=3,LXtables!AG109,IF(Assms!$F$37=4,LXtables!AT109,IF(Assms!$F$37=5,LXtables!BG109,LXtables!BT109)))))</f>
        <v>0.02</v>
      </c>
      <c r="AB109" s="62">
        <f>IF(Assms!$F$37=1,LXtables!H109,IF(Assms!$F$37=2,LXtables!U109,IF(Assms!$F$37=3,LXtables!AH109,IF(Assms!$F$37=4,LXtables!AU109,IF(Assms!$F$37=5,LXtables!BH109,LXtables!BU109)))))</f>
        <v>0.02</v>
      </c>
      <c r="AC109" s="62">
        <f>IF(Assms!$F$37=1,LXtables!I109,IF(Assms!$F$37=2,LXtables!V109,IF(Assms!$F$37=3,LXtables!AI109,IF(Assms!$F$37=4,LXtables!AV109,IF(Assms!$F$37=5,LXtables!BI109,LXtables!BV109)))))</f>
        <v>0.01</v>
      </c>
      <c r="AD109" s="62">
        <f>IF(Assms!$F$37=1,LXtables!J109,IF(Assms!$F$37=2,LXtables!W109,IF(Assms!$F$37=3,LXtables!AJ109,IF(Assms!$F$37=4,LXtables!AW109,IF(Assms!$F$37=5,LXtables!BJ109,LXtables!BW109)))))</f>
        <v>0.01</v>
      </c>
      <c r="AE109" s="62">
        <f>IF(Assms!$F$37=1,LXtables!K109,IF(Assms!$F$37=2,LXtables!X109,IF(Assms!$F$37=3,LXtables!AK109,IF(Assms!$F$37=4,LXtables!AX109,IF(Assms!$F$37=5,LXtables!BK109,LXtables!BX109)))))</f>
        <v>0.01</v>
      </c>
      <c r="AF109" s="62">
        <f>IF(Assms!$F$37=1,LXtables!L109,IF(Assms!$F$37=2,LXtables!Y109,IF(Assms!$F$37=3,LXtables!AL109,IF(Assms!$F$37=4,LXtables!AY109,IF(Assms!$F$37=5,LXtables!BL109,LXtables!BY109)))))</f>
        <v>0.02</v>
      </c>
      <c r="AG109" s="62">
        <f>IF(Assms!$F$37=1,LXtables!M109,IF(Assms!$F$37=2,LXtables!Z109,IF(Assms!$F$37=3,LXtables!AM109,IF(Assms!$F$37=4,LXtables!AZ109,IF(Assms!$F$37=5,LXtables!BM109,LXtables!BZ109)))))</f>
        <v>0.02</v>
      </c>
      <c r="AH109">
        <v>20</v>
      </c>
      <c r="AI109" s="62">
        <f>IF(Assms!$F$37=1,LXtables!CC109,IF(Assms!$F$37=2,LXtables!CP109,IF(Assms!$F$37=3,LXtables!DC109,IF(Assms!$F$37=4,LXtables!DP109,IF(Assms!$F$37=5,LXtables!EC109,LXtables!EP109)))))</f>
        <v>0.02</v>
      </c>
      <c r="AJ109" s="62">
        <f>IF(Assms!$F$37=1,LXtables!CD109,IF(Assms!$F$37=2,LXtables!CQ109,IF(Assms!$F$37=3,LXtables!DD109,IF(Assms!$F$37=4,LXtables!DQ109,IF(Assms!$F$37=5,LXtables!ED109,LXtables!EQ109)))))</f>
        <v>0.02</v>
      </c>
      <c r="AK109" s="62">
        <f>IF(Assms!$F$37=1,LXtables!CE109,IF(Assms!$F$37=2,LXtables!CR109,IF(Assms!$F$37=3,LXtables!DE109,IF(Assms!$F$37=4,LXtables!DR109,IF(Assms!$F$37=5,LXtables!EE109,LXtables!ER109)))))</f>
        <v>0.02</v>
      </c>
      <c r="AL109" s="62">
        <f>IF(Assms!$F$37=1,LXtables!CF109,IF(Assms!$F$37=2,LXtables!CS109,IF(Assms!$F$37=3,LXtables!DF109,IF(Assms!$F$37=4,LXtables!DS109,IF(Assms!$F$37=5,LXtables!EF109,LXtables!ES109)))))</f>
        <v>0.01</v>
      </c>
      <c r="AM109" s="62">
        <f>IF(Assms!$F$37=1,LXtables!CG109,IF(Assms!$F$37=2,LXtables!CT109,IF(Assms!$F$37=3,LXtables!DG109,IF(Assms!$F$37=4,LXtables!DT109,IF(Assms!$F$37=5,LXtables!EG109,LXtables!ET109)))))</f>
        <v>0.01</v>
      </c>
      <c r="AN109" s="62">
        <f>IF(Assms!$F$37=1,LXtables!CH109,IF(Assms!$F$37=2,LXtables!CU109,IF(Assms!$F$37=3,LXtables!DH109,IF(Assms!$F$37=4,LXtables!DU109,IF(Assms!$F$37=5,LXtables!EH109,LXtables!EU109)))))</f>
        <v>0.02</v>
      </c>
      <c r="AO109" s="62">
        <f>IF(Assms!$F$37=1,LXtables!CI109,IF(Assms!$F$37=2,LXtables!CV109,IF(Assms!$F$37=3,LXtables!DI109,IF(Assms!$F$37=4,LXtables!DV109,IF(Assms!$F$37=5,LXtables!EI109,LXtables!EV109)))))</f>
        <v>0.02</v>
      </c>
      <c r="AP109" s="62">
        <f>IF(Assms!$F$37=1,LXtables!CJ109,IF(Assms!$F$37=2,LXtables!CW109,IF(Assms!$F$37=3,LXtables!DJ109,IF(Assms!$F$37=4,LXtables!DW109,IF(Assms!$F$37=5,LXtables!EJ109,LXtables!EW109)))))</f>
        <v>0.01</v>
      </c>
      <c r="AQ109" s="62">
        <f>IF(Assms!$F$37=1,LXtables!CK109,IF(Assms!$F$37=2,LXtables!CX109,IF(Assms!$F$37=3,LXtables!DK109,IF(Assms!$F$37=4,LXtables!DX109,IF(Assms!$F$37=5,LXtables!EK109,LXtables!EX109)))))</f>
        <v>0.01</v>
      </c>
      <c r="AR109" s="62">
        <f>IF(Assms!$F$37=1,LXtables!CL109,IF(Assms!$F$37=2,LXtables!CY109,IF(Assms!$F$37=3,LXtables!DL109,IF(Assms!$F$37=4,LXtables!DY109,IF(Assms!$F$37=5,LXtables!EL109,LXtables!EY109)))))</f>
        <v>0.01</v>
      </c>
      <c r="AS109" s="62">
        <f>IF(Assms!$F$37=1,LXtables!CM109,IF(Assms!$F$37=2,LXtables!CZ109,IF(Assms!$F$37=3,LXtables!DM109,IF(Assms!$F$37=4,LXtables!DZ109,IF(Assms!$F$37=5,LXtables!EM109,LXtables!EZ109)))))</f>
        <v>0.02</v>
      </c>
      <c r="AT109" s="62">
        <f>IF(Assms!$F$37=1,LXtables!CN109,IF(Assms!$F$37=2,LXtables!DA109,IF(Assms!$F$37=3,LXtables!DN109,IF(Assms!$F$37=4,LXtables!EA109,IF(Assms!$F$37=5,LXtables!EN109,LXtables!FA109)))))</f>
        <v>0.02</v>
      </c>
      <c r="AU109">
        <v>20</v>
      </c>
      <c r="AV109" s="62">
        <f>IF(Assms!$F$37=1,LXtables!FD109,IF(Assms!$F$37=2,LXtables!FQ109,IF(Assms!$F$37=3,LXtables!GD109,IF(Assms!$F$37=4,LXtables!GQ109,IF(Assms!$F$37=5,LXtables!HD109,LXtables!HQ109)))))</f>
        <v>0.02</v>
      </c>
      <c r="AW109" s="62">
        <f>IF(Assms!$F$37=1,LXtables!FE109,IF(Assms!$F$37=2,LXtables!FR109,IF(Assms!$F$37=3,LXtables!GE109,IF(Assms!$F$37=4,LXtables!GR109,IF(Assms!$F$37=5,LXtables!HE109,LXtables!HR109)))))</f>
        <v>0.02</v>
      </c>
      <c r="AX109" s="62">
        <f>IF(Assms!$F$37=1,LXtables!FF109,IF(Assms!$F$37=2,LXtables!FS109,IF(Assms!$F$37=3,LXtables!GF109,IF(Assms!$F$37=4,LXtables!GS109,IF(Assms!$F$37=5,LXtables!HF109,LXtables!HS109)))))</f>
        <v>0.02</v>
      </c>
      <c r="AY109" s="62">
        <f>IF(Assms!$F$37=1,LXtables!FG109,IF(Assms!$F$37=2,LXtables!FT109,IF(Assms!$F$37=3,LXtables!GG109,IF(Assms!$F$37=4,LXtables!GT109,IF(Assms!$F$37=5,LXtables!HG109,LXtables!HT109)))))</f>
        <v>0.01</v>
      </c>
      <c r="AZ109" s="62">
        <f>IF(Assms!$F$37=1,LXtables!FH109,IF(Assms!$F$37=2,LXtables!FU109,IF(Assms!$F$37=3,LXtables!GH109,IF(Assms!$F$37=4,LXtables!GU109,IF(Assms!$F$37=5,LXtables!HH109,LXtables!HU109)))))</f>
        <v>0.01</v>
      </c>
      <c r="BA109" s="62">
        <f>IF(Assms!$F$37=1,LXtables!FI109,IF(Assms!$F$37=2,LXtables!FV109,IF(Assms!$F$37=3,LXtables!GI109,IF(Assms!$F$37=4,LXtables!GV109,IF(Assms!$F$37=5,LXtables!HI109,LXtables!HV109)))))</f>
        <v>0.02</v>
      </c>
      <c r="BB109" s="62">
        <f>IF(Assms!$F$37=1,LXtables!FJ109,IF(Assms!$F$37=2,LXtables!FW109,IF(Assms!$F$37=3,LXtables!GJ109,IF(Assms!$F$37=4,LXtables!GW109,IF(Assms!$F$37=5,LXtables!HJ109,LXtables!HW109)))))</f>
        <v>0.02</v>
      </c>
      <c r="BC109" s="62">
        <f>IF(Assms!$F$37=1,LXtables!FK109,IF(Assms!$F$37=2,LXtables!FX109,IF(Assms!$F$37=3,LXtables!GK109,IF(Assms!$F$37=4,LXtables!GX109,IF(Assms!$F$37=5,LXtables!HK109,LXtables!HX109)))))</f>
        <v>0.02</v>
      </c>
      <c r="BD109" s="62">
        <f>IF(Assms!$F$37=1,LXtables!FL109,IF(Assms!$F$37=2,LXtables!FY109,IF(Assms!$F$37=3,LXtables!GL109,IF(Assms!$F$37=4,LXtables!GY109,IF(Assms!$F$37=5,LXtables!HL109,LXtables!HY109)))))</f>
        <v>0.02</v>
      </c>
      <c r="BE109" s="62">
        <f>IF(Assms!$F$37=1,LXtables!FM109,IF(Assms!$F$37=2,LXtables!FZ109,IF(Assms!$F$37=3,LXtables!GM109,IF(Assms!$F$37=4,LXtables!GZ109,IF(Assms!$F$37=5,LXtables!HM109,LXtables!HZ109)))))</f>
        <v>0.02</v>
      </c>
      <c r="BF109" s="62">
        <f>IF(Assms!$F$37=1,LXtables!FN109,IF(Assms!$F$37=2,LXtables!GA109,IF(Assms!$F$37=3,LXtables!GN109,IF(Assms!$F$37=4,LXtables!HA109,IF(Assms!$F$37=5,LXtables!HN109,LXtables!IA109)))))</f>
        <v>0.02</v>
      </c>
      <c r="BG109" s="62">
        <f>IF(Assms!$F$37=1,LXtables!FO109,IF(Assms!$F$37=2,LXtables!GB109,IF(Assms!$F$37=3,LXtables!GO109,IF(Assms!$F$37=4,LXtables!HB109,IF(Assms!$F$37=5,LXtables!HO109,LXtables!IB109)))))</f>
        <v>0.02</v>
      </c>
      <c r="BH109">
        <v>20</v>
      </c>
      <c r="BI109" s="62">
        <f>IF(Assms!$F$37=1,LXtables!IE109,IF(Assms!$F$37=2,LXtables!IR109,IF(Assms!$F$37=3,LXtables!JE109,IF(Assms!$F$37=4,LXtables!JR109,IF(Assms!$F$37=5,LXtables!KE109,LXtables!KR109)))))</f>
        <v>0.02</v>
      </c>
      <c r="BJ109" s="62">
        <f>IF(Assms!$F$37=1,LXtables!IF109,IF(Assms!$F$37=2,LXtables!IS109,IF(Assms!$F$37=3,LXtables!JF109,IF(Assms!$F$37=4,LXtables!JS109,IF(Assms!$F$37=5,LXtables!KF109,LXtables!KS109)))))</f>
        <v>0.02</v>
      </c>
      <c r="BK109" s="62">
        <f>IF(Assms!$F$37=1,LXtables!IG109,IF(Assms!$F$37=2,LXtables!IT109,IF(Assms!$F$37=3,LXtables!JG109,IF(Assms!$F$37=4,LXtables!JT109,IF(Assms!$F$37=5,LXtables!KG109,LXtables!KT109)))))</f>
        <v>0.02</v>
      </c>
      <c r="BL109" s="62">
        <f>IF(Assms!$F$37=1,LXtables!IH109,IF(Assms!$F$37=2,LXtables!IU109,IF(Assms!$F$37=3,LXtables!JH109,IF(Assms!$F$37=4,LXtables!JU109,IF(Assms!$F$37=5,LXtables!KH109,LXtables!KU109)))))</f>
        <v>0.02</v>
      </c>
      <c r="BM109" s="62">
        <f>IF(Assms!$F$37=1,LXtables!II109,IF(Assms!$F$37=2,LXtables!IV109,IF(Assms!$F$37=3,LXtables!JI109,IF(Assms!$F$37=4,LXtables!JV109,IF(Assms!$F$37=5,LXtables!KI109,LXtables!KV109)))))</f>
        <v>0.02</v>
      </c>
      <c r="BN109" s="62">
        <f>IF(Assms!$F$37=1,LXtables!IJ109,IF(Assms!$F$37=2,LXtables!IW109,IF(Assms!$F$37=3,LXtables!JJ109,IF(Assms!$F$37=4,LXtables!JW109,IF(Assms!$F$37=5,LXtables!KJ109,LXtables!KW109)))))</f>
        <v>0.02</v>
      </c>
      <c r="BO109" s="62">
        <f>IF(Assms!$F$37=1,LXtables!IK109,IF(Assms!$F$37=2,LXtables!IX109,IF(Assms!$F$37=3,LXtables!JK109,IF(Assms!$F$37=4,LXtables!JX109,IF(Assms!$F$37=5,LXtables!KK109,LXtables!KX109)))))</f>
        <v>0.02</v>
      </c>
      <c r="BP109" s="62">
        <f>IF(Assms!$F$37=1,LXtables!IL109,IF(Assms!$F$37=2,LXtables!IY109,IF(Assms!$F$37=3,LXtables!JL109,IF(Assms!$F$37=4,LXtables!JY109,IF(Assms!$F$37=5,LXtables!KL109,LXtables!KY109)))))</f>
        <v>0.02</v>
      </c>
      <c r="BQ109" s="62">
        <f>IF(Assms!$F$37=1,LXtables!IM109,IF(Assms!$F$37=2,LXtables!IZ109,IF(Assms!$F$37=3,LXtables!JM109,IF(Assms!$F$37=4,LXtables!JZ109,IF(Assms!$F$37=5,LXtables!KM109,LXtables!KZ109)))))</f>
        <v>0.02</v>
      </c>
      <c r="BR109" s="62">
        <f>IF(Assms!$F$37=1,LXtables!IN109,IF(Assms!$F$37=2,LXtables!JA109,IF(Assms!$F$37=3,LXtables!JN109,IF(Assms!$F$37=4,LXtables!KA109,IF(Assms!$F$37=5,LXtables!KN109,LXtables!LA109)))))</f>
        <v>0.02</v>
      </c>
      <c r="BS109" s="62">
        <f>IF(Assms!$F$37=1,LXtables!IO109,IF(Assms!$F$37=2,LXtables!JB109,IF(Assms!$F$37=3,LXtables!JO109,IF(Assms!$F$37=4,LXtables!KB109,IF(Assms!$F$37=5,LXtables!KO109,LXtables!LB109)))))</f>
        <v>0.02</v>
      </c>
      <c r="BT109" s="62">
        <f>IF(Assms!$F$37=1,LXtables!IP109,IF(Assms!$F$37=2,LXtables!JC109,IF(Assms!$F$37=3,LXtables!JP109,IF(Assms!$F$37=4,LXtables!KC109,IF(Assms!$F$37=5,LXtables!KP109,LXtables!LC109)))))</f>
        <v>0.02</v>
      </c>
    </row>
    <row r="110" spans="8:72">
      <c r="H110" s="201">
        <v>21</v>
      </c>
      <c r="I110" s="62">
        <f>IF(Assms!$C$36=1,V110,IF(Assms!$C$36=2,AI110,IF(Assms!$C$36=3,AV110,BI110)))</f>
        <v>0.02</v>
      </c>
      <c r="J110" s="62">
        <f>IF(Assms!$C$36=1,W110,IF(Assms!$C$36=2,AJ110,IF(Assms!$C$36=3,AW110,BJ110)))</f>
        <v>0.02</v>
      </c>
      <c r="K110" s="62">
        <f>IF(Assms!$C$36=1,X110,IF(Assms!$C$36=2,AK110,IF(Assms!$C$36=3,AX110,BK110)))</f>
        <v>0.02</v>
      </c>
      <c r="L110" s="62">
        <f>IF(Assms!$C$36=1,Y110,IF(Assms!$C$36=2,AL110,IF(Assms!$C$36=3,AY110,BL110)))</f>
        <v>0.01</v>
      </c>
      <c r="M110" s="62">
        <f>IF(Assms!$C$36=1,Z110,IF(Assms!$C$36=2,AM110,IF(Assms!$C$36=3,AZ110,BM110)))</f>
        <v>0.01</v>
      </c>
      <c r="N110" s="62">
        <f>IF(Assms!$C$36=1,AA110,IF(Assms!$C$36=2,AN110,IF(Assms!$C$36=3,BA110,BN110)))</f>
        <v>0.02</v>
      </c>
      <c r="O110" s="62">
        <f>IF(Assms!$C$36=1,AB110,IF(Assms!$C$36=2,AO110,IF(Assms!$C$36=3,BB110,BO110)))</f>
        <v>0.02</v>
      </c>
      <c r="P110" s="62">
        <f>IF(Assms!$C$36=1,AC110,IF(Assms!$C$36=2,AP110,IF(Assms!$C$36=3,BC110,BP110)))</f>
        <v>0.01</v>
      </c>
      <c r="Q110" s="62">
        <f>IF(Assms!$C$36=1,AD110,IF(Assms!$C$36=2,AQ110,IF(Assms!$C$36=3,BD110,BQ110)))</f>
        <v>0.01</v>
      </c>
      <c r="R110" s="62">
        <f>IF(Assms!$C$36=1,AE110,IF(Assms!$C$36=2,AR110,IF(Assms!$C$36=3,BE110,BR110)))</f>
        <v>0.01</v>
      </c>
      <c r="S110" s="62">
        <f>IF(Assms!$C$36=1,AF110,IF(Assms!$C$36=2,AS110,IF(Assms!$C$36=3,BF110,BS110)))</f>
        <v>0.02</v>
      </c>
      <c r="T110" s="62">
        <f>IF(Assms!$C$36=1,AG110,IF(Assms!$C$36=2,AT110,IF(Assms!$C$36=3,BG110,BT110)))</f>
        <v>0.02</v>
      </c>
      <c r="U110" s="201">
        <v>21</v>
      </c>
      <c r="V110" s="62">
        <f>IF(Assms!$F$37=1,LXtables!B110,IF(Assms!$F$37=2,LXtables!O110,IF(Assms!$F$37=3,LXtables!AB110,IF(Assms!$F$37=4,LXtables!AO110,IF(Assms!$F$37=5,LXtables!BB110,LXtables!BO110)))))</f>
        <v>0.02</v>
      </c>
      <c r="W110" s="62">
        <f>IF(Assms!$F$37=1,LXtables!C110,IF(Assms!$F$37=2,LXtables!P110,IF(Assms!$F$37=3,LXtables!AC110,IF(Assms!$F$37=4,LXtables!AP110,IF(Assms!$F$37=5,LXtables!BC110,LXtables!BP110)))))</f>
        <v>0.02</v>
      </c>
      <c r="X110" s="62">
        <f>IF(Assms!$F$37=1,LXtables!D110,IF(Assms!$F$37=2,LXtables!Q110,IF(Assms!$F$37=3,LXtables!AD110,IF(Assms!$F$37=4,LXtables!AQ110,IF(Assms!$F$37=5,LXtables!BD110,LXtables!BQ110)))))</f>
        <v>0.02</v>
      </c>
      <c r="Y110" s="62">
        <f>IF(Assms!$F$37=1,LXtables!E110,IF(Assms!$F$37=2,LXtables!R110,IF(Assms!$F$37=3,LXtables!AE110,IF(Assms!$F$37=4,LXtables!AR110,IF(Assms!$F$37=5,LXtables!BE110,LXtables!BR110)))))</f>
        <v>0.01</v>
      </c>
      <c r="Z110" s="62">
        <f>IF(Assms!$F$37=1,LXtables!F110,IF(Assms!$F$37=2,LXtables!S110,IF(Assms!$F$37=3,LXtables!AF110,IF(Assms!$F$37=4,LXtables!AS110,IF(Assms!$F$37=5,LXtables!BF110,LXtables!BS110)))))</f>
        <v>0.01</v>
      </c>
      <c r="AA110" s="62">
        <f>IF(Assms!$F$37=1,LXtables!G110,IF(Assms!$F$37=2,LXtables!T110,IF(Assms!$F$37=3,LXtables!AG110,IF(Assms!$F$37=4,LXtables!AT110,IF(Assms!$F$37=5,LXtables!BG110,LXtables!BT110)))))</f>
        <v>0.02</v>
      </c>
      <c r="AB110" s="62">
        <f>IF(Assms!$F$37=1,LXtables!H110,IF(Assms!$F$37=2,LXtables!U110,IF(Assms!$F$37=3,LXtables!AH110,IF(Assms!$F$37=4,LXtables!AU110,IF(Assms!$F$37=5,LXtables!BH110,LXtables!BU110)))))</f>
        <v>0.02</v>
      </c>
      <c r="AC110" s="62">
        <f>IF(Assms!$F$37=1,LXtables!I110,IF(Assms!$F$37=2,LXtables!V110,IF(Assms!$F$37=3,LXtables!AI110,IF(Assms!$F$37=4,LXtables!AV110,IF(Assms!$F$37=5,LXtables!BI110,LXtables!BV110)))))</f>
        <v>0.01</v>
      </c>
      <c r="AD110" s="62">
        <f>IF(Assms!$F$37=1,LXtables!J110,IF(Assms!$F$37=2,LXtables!W110,IF(Assms!$F$37=3,LXtables!AJ110,IF(Assms!$F$37=4,LXtables!AW110,IF(Assms!$F$37=5,LXtables!BJ110,LXtables!BW110)))))</f>
        <v>0.01</v>
      </c>
      <c r="AE110" s="62">
        <f>IF(Assms!$F$37=1,LXtables!K110,IF(Assms!$F$37=2,LXtables!X110,IF(Assms!$F$37=3,LXtables!AK110,IF(Assms!$F$37=4,LXtables!AX110,IF(Assms!$F$37=5,LXtables!BK110,LXtables!BX110)))))</f>
        <v>0.01</v>
      </c>
      <c r="AF110" s="62">
        <f>IF(Assms!$F$37=1,LXtables!L110,IF(Assms!$F$37=2,LXtables!Y110,IF(Assms!$F$37=3,LXtables!AL110,IF(Assms!$F$37=4,LXtables!AY110,IF(Assms!$F$37=5,LXtables!BL110,LXtables!BY110)))))</f>
        <v>0.02</v>
      </c>
      <c r="AG110" s="62">
        <f>IF(Assms!$F$37=1,LXtables!M110,IF(Assms!$F$37=2,LXtables!Z110,IF(Assms!$F$37=3,LXtables!AM110,IF(Assms!$F$37=4,LXtables!AZ110,IF(Assms!$F$37=5,LXtables!BM110,LXtables!BZ110)))))</f>
        <v>0.02</v>
      </c>
      <c r="AH110">
        <v>21</v>
      </c>
      <c r="AI110" s="62">
        <f>IF(Assms!$F$37=1,LXtables!CC110,IF(Assms!$F$37=2,LXtables!CP110,IF(Assms!$F$37=3,LXtables!DC110,IF(Assms!$F$37=4,LXtables!DP110,IF(Assms!$F$37=5,LXtables!EC110,LXtables!EP110)))))</f>
        <v>0.02</v>
      </c>
      <c r="AJ110" s="62">
        <f>IF(Assms!$F$37=1,LXtables!CD110,IF(Assms!$F$37=2,LXtables!CQ110,IF(Assms!$F$37=3,LXtables!DD110,IF(Assms!$F$37=4,LXtables!DQ110,IF(Assms!$F$37=5,LXtables!ED110,LXtables!EQ110)))))</f>
        <v>0.02</v>
      </c>
      <c r="AK110" s="62">
        <f>IF(Assms!$F$37=1,LXtables!CE110,IF(Assms!$F$37=2,LXtables!CR110,IF(Assms!$F$37=3,LXtables!DE110,IF(Assms!$F$37=4,LXtables!DR110,IF(Assms!$F$37=5,LXtables!EE110,LXtables!ER110)))))</f>
        <v>0.02</v>
      </c>
      <c r="AL110" s="62">
        <f>IF(Assms!$F$37=1,LXtables!CF110,IF(Assms!$F$37=2,LXtables!CS110,IF(Assms!$F$37=3,LXtables!DF110,IF(Assms!$F$37=4,LXtables!DS110,IF(Assms!$F$37=5,LXtables!EF110,LXtables!ES110)))))</f>
        <v>0.01</v>
      </c>
      <c r="AM110" s="62">
        <f>IF(Assms!$F$37=1,LXtables!CG110,IF(Assms!$F$37=2,LXtables!CT110,IF(Assms!$F$37=3,LXtables!DG110,IF(Assms!$F$37=4,LXtables!DT110,IF(Assms!$F$37=5,LXtables!EG110,LXtables!ET110)))))</f>
        <v>0.01</v>
      </c>
      <c r="AN110" s="62">
        <f>IF(Assms!$F$37=1,LXtables!CH110,IF(Assms!$F$37=2,LXtables!CU110,IF(Assms!$F$37=3,LXtables!DH110,IF(Assms!$F$37=4,LXtables!DU110,IF(Assms!$F$37=5,LXtables!EH110,LXtables!EU110)))))</f>
        <v>0.02</v>
      </c>
      <c r="AO110" s="62">
        <f>IF(Assms!$F$37=1,LXtables!CI110,IF(Assms!$F$37=2,LXtables!CV110,IF(Assms!$F$37=3,LXtables!DI110,IF(Assms!$F$37=4,LXtables!DV110,IF(Assms!$F$37=5,LXtables!EI110,LXtables!EV110)))))</f>
        <v>0.02</v>
      </c>
      <c r="AP110" s="62">
        <f>IF(Assms!$F$37=1,LXtables!CJ110,IF(Assms!$F$37=2,LXtables!CW110,IF(Assms!$F$37=3,LXtables!DJ110,IF(Assms!$F$37=4,LXtables!DW110,IF(Assms!$F$37=5,LXtables!EJ110,LXtables!EW110)))))</f>
        <v>0.01</v>
      </c>
      <c r="AQ110" s="62">
        <f>IF(Assms!$F$37=1,LXtables!CK110,IF(Assms!$F$37=2,LXtables!CX110,IF(Assms!$F$37=3,LXtables!DK110,IF(Assms!$F$37=4,LXtables!DX110,IF(Assms!$F$37=5,LXtables!EK110,LXtables!EX110)))))</f>
        <v>0.01</v>
      </c>
      <c r="AR110" s="62">
        <f>IF(Assms!$F$37=1,LXtables!CL110,IF(Assms!$F$37=2,LXtables!CY110,IF(Assms!$F$37=3,LXtables!DL110,IF(Assms!$F$37=4,LXtables!DY110,IF(Assms!$F$37=5,LXtables!EL110,LXtables!EY110)))))</f>
        <v>0.01</v>
      </c>
      <c r="AS110" s="62">
        <f>IF(Assms!$F$37=1,LXtables!CM110,IF(Assms!$F$37=2,LXtables!CZ110,IF(Assms!$F$37=3,LXtables!DM110,IF(Assms!$F$37=4,LXtables!DZ110,IF(Assms!$F$37=5,LXtables!EM110,LXtables!EZ110)))))</f>
        <v>0.02</v>
      </c>
      <c r="AT110" s="62">
        <f>IF(Assms!$F$37=1,LXtables!CN110,IF(Assms!$F$37=2,LXtables!DA110,IF(Assms!$F$37=3,LXtables!DN110,IF(Assms!$F$37=4,LXtables!EA110,IF(Assms!$F$37=5,LXtables!EN110,LXtables!FA110)))))</f>
        <v>0.02</v>
      </c>
      <c r="AU110">
        <v>21</v>
      </c>
      <c r="AV110" s="62">
        <f>IF(Assms!$F$37=1,LXtables!FD110,IF(Assms!$F$37=2,LXtables!FQ110,IF(Assms!$F$37=3,LXtables!GD110,IF(Assms!$F$37=4,LXtables!GQ110,IF(Assms!$F$37=5,LXtables!HD110,LXtables!HQ110)))))</f>
        <v>0.02</v>
      </c>
      <c r="AW110" s="62">
        <f>IF(Assms!$F$37=1,LXtables!FE110,IF(Assms!$F$37=2,LXtables!FR110,IF(Assms!$F$37=3,LXtables!GE110,IF(Assms!$F$37=4,LXtables!GR110,IF(Assms!$F$37=5,LXtables!HE110,LXtables!HR110)))))</f>
        <v>0.02</v>
      </c>
      <c r="AX110" s="62">
        <f>IF(Assms!$F$37=1,LXtables!FF110,IF(Assms!$F$37=2,LXtables!FS110,IF(Assms!$F$37=3,LXtables!GF110,IF(Assms!$F$37=4,LXtables!GS110,IF(Assms!$F$37=5,LXtables!HF110,LXtables!HS110)))))</f>
        <v>0.02</v>
      </c>
      <c r="AY110" s="62">
        <f>IF(Assms!$F$37=1,LXtables!FG110,IF(Assms!$F$37=2,LXtables!FT110,IF(Assms!$F$37=3,LXtables!GG110,IF(Assms!$F$37=4,LXtables!GT110,IF(Assms!$F$37=5,LXtables!HG110,LXtables!HT110)))))</f>
        <v>0.01</v>
      </c>
      <c r="AZ110" s="62">
        <f>IF(Assms!$F$37=1,LXtables!FH110,IF(Assms!$F$37=2,LXtables!FU110,IF(Assms!$F$37=3,LXtables!GH110,IF(Assms!$F$37=4,LXtables!GU110,IF(Assms!$F$37=5,LXtables!HH110,LXtables!HU110)))))</f>
        <v>0.01</v>
      </c>
      <c r="BA110" s="62">
        <f>IF(Assms!$F$37=1,LXtables!FI110,IF(Assms!$F$37=2,LXtables!FV110,IF(Assms!$F$37=3,LXtables!GI110,IF(Assms!$F$37=4,LXtables!GV110,IF(Assms!$F$37=5,LXtables!HI110,LXtables!HV110)))))</f>
        <v>0.02</v>
      </c>
      <c r="BB110" s="62">
        <f>IF(Assms!$F$37=1,LXtables!FJ110,IF(Assms!$F$37=2,LXtables!FW110,IF(Assms!$F$37=3,LXtables!GJ110,IF(Assms!$F$37=4,LXtables!GW110,IF(Assms!$F$37=5,LXtables!HJ110,LXtables!HW110)))))</f>
        <v>0.02</v>
      </c>
      <c r="BC110" s="62">
        <f>IF(Assms!$F$37=1,LXtables!FK110,IF(Assms!$F$37=2,LXtables!FX110,IF(Assms!$F$37=3,LXtables!GK110,IF(Assms!$F$37=4,LXtables!GX110,IF(Assms!$F$37=5,LXtables!HK110,LXtables!HX110)))))</f>
        <v>0.02</v>
      </c>
      <c r="BD110" s="62">
        <f>IF(Assms!$F$37=1,LXtables!FL110,IF(Assms!$F$37=2,LXtables!FY110,IF(Assms!$F$37=3,LXtables!GL110,IF(Assms!$F$37=4,LXtables!GY110,IF(Assms!$F$37=5,LXtables!HL110,LXtables!HY110)))))</f>
        <v>0.02</v>
      </c>
      <c r="BE110" s="62">
        <f>IF(Assms!$F$37=1,LXtables!FM110,IF(Assms!$F$37=2,LXtables!FZ110,IF(Assms!$F$37=3,LXtables!GM110,IF(Assms!$F$37=4,LXtables!GZ110,IF(Assms!$F$37=5,LXtables!HM110,LXtables!HZ110)))))</f>
        <v>0.02</v>
      </c>
      <c r="BF110" s="62">
        <f>IF(Assms!$F$37=1,LXtables!FN110,IF(Assms!$F$37=2,LXtables!GA110,IF(Assms!$F$37=3,LXtables!GN110,IF(Assms!$F$37=4,LXtables!HA110,IF(Assms!$F$37=5,LXtables!HN110,LXtables!IA110)))))</f>
        <v>0.02</v>
      </c>
      <c r="BG110" s="62">
        <f>IF(Assms!$F$37=1,LXtables!FO110,IF(Assms!$F$37=2,LXtables!GB110,IF(Assms!$F$37=3,LXtables!GO110,IF(Assms!$F$37=4,LXtables!HB110,IF(Assms!$F$37=5,LXtables!HO110,LXtables!IB110)))))</f>
        <v>0.02</v>
      </c>
      <c r="BH110">
        <v>21</v>
      </c>
      <c r="BI110" s="62">
        <f>IF(Assms!$F$37=1,LXtables!IE110,IF(Assms!$F$37=2,LXtables!IR110,IF(Assms!$F$37=3,LXtables!JE110,IF(Assms!$F$37=4,LXtables!JR110,IF(Assms!$F$37=5,LXtables!KE110,LXtables!KR110)))))</f>
        <v>0.02</v>
      </c>
      <c r="BJ110" s="62">
        <f>IF(Assms!$F$37=1,LXtables!IF110,IF(Assms!$F$37=2,LXtables!IS110,IF(Assms!$F$37=3,LXtables!JF110,IF(Assms!$F$37=4,LXtables!JS110,IF(Assms!$F$37=5,LXtables!KF110,LXtables!KS110)))))</f>
        <v>0.02</v>
      </c>
      <c r="BK110" s="62">
        <f>IF(Assms!$F$37=1,LXtables!IG110,IF(Assms!$F$37=2,LXtables!IT110,IF(Assms!$F$37=3,LXtables!JG110,IF(Assms!$F$37=4,LXtables!JT110,IF(Assms!$F$37=5,LXtables!KG110,LXtables!KT110)))))</f>
        <v>0.02</v>
      </c>
      <c r="BL110" s="62">
        <f>IF(Assms!$F$37=1,LXtables!IH110,IF(Assms!$F$37=2,LXtables!IU110,IF(Assms!$F$37=3,LXtables!JH110,IF(Assms!$F$37=4,LXtables!JU110,IF(Assms!$F$37=5,LXtables!KH110,LXtables!KU110)))))</f>
        <v>0.02</v>
      </c>
      <c r="BM110" s="62">
        <f>IF(Assms!$F$37=1,LXtables!II110,IF(Assms!$F$37=2,LXtables!IV110,IF(Assms!$F$37=3,LXtables!JI110,IF(Assms!$F$37=4,LXtables!JV110,IF(Assms!$F$37=5,LXtables!KI110,LXtables!KV110)))))</f>
        <v>0.02</v>
      </c>
      <c r="BN110" s="62">
        <f>IF(Assms!$F$37=1,LXtables!IJ110,IF(Assms!$F$37=2,LXtables!IW110,IF(Assms!$F$37=3,LXtables!JJ110,IF(Assms!$F$37=4,LXtables!JW110,IF(Assms!$F$37=5,LXtables!KJ110,LXtables!KW110)))))</f>
        <v>0.02</v>
      </c>
      <c r="BO110" s="62">
        <f>IF(Assms!$F$37=1,LXtables!IK110,IF(Assms!$F$37=2,LXtables!IX110,IF(Assms!$F$37=3,LXtables!JK110,IF(Assms!$F$37=4,LXtables!JX110,IF(Assms!$F$37=5,LXtables!KK110,LXtables!KX110)))))</f>
        <v>0.02</v>
      </c>
      <c r="BP110" s="62">
        <f>IF(Assms!$F$37=1,LXtables!IL110,IF(Assms!$F$37=2,LXtables!IY110,IF(Assms!$F$37=3,LXtables!JL110,IF(Assms!$F$37=4,LXtables!JY110,IF(Assms!$F$37=5,LXtables!KL110,LXtables!KY110)))))</f>
        <v>0.02</v>
      </c>
      <c r="BQ110" s="62">
        <f>IF(Assms!$F$37=1,LXtables!IM110,IF(Assms!$F$37=2,LXtables!IZ110,IF(Assms!$F$37=3,LXtables!JM110,IF(Assms!$F$37=4,LXtables!JZ110,IF(Assms!$F$37=5,LXtables!KM110,LXtables!KZ110)))))</f>
        <v>0.02</v>
      </c>
      <c r="BR110" s="62">
        <f>IF(Assms!$F$37=1,LXtables!IN110,IF(Assms!$F$37=2,LXtables!JA110,IF(Assms!$F$37=3,LXtables!JN110,IF(Assms!$F$37=4,LXtables!KA110,IF(Assms!$F$37=5,LXtables!KN110,LXtables!LA110)))))</f>
        <v>0.02</v>
      </c>
      <c r="BS110" s="62">
        <f>IF(Assms!$F$37=1,LXtables!IO110,IF(Assms!$F$37=2,LXtables!JB110,IF(Assms!$F$37=3,LXtables!JO110,IF(Assms!$F$37=4,LXtables!KB110,IF(Assms!$F$37=5,LXtables!KO110,LXtables!LB110)))))</f>
        <v>0.02</v>
      </c>
      <c r="BT110" s="62">
        <f>IF(Assms!$F$37=1,LXtables!IP110,IF(Assms!$F$37=2,LXtables!JC110,IF(Assms!$F$37=3,LXtables!JP110,IF(Assms!$F$37=4,LXtables!KC110,IF(Assms!$F$37=5,LXtables!KP110,LXtables!LC110)))))</f>
        <v>0.02</v>
      </c>
    </row>
    <row r="111" spans="8:72">
      <c r="H111" s="201">
        <v>22</v>
      </c>
      <c r="I111" s="62">
        <f>IF(Assms!$C$36=1,V111,IF(Assms!$C$36=2,AI111,IF(Assms!$C$36=3,AV111,BI111)))</f>
        <v>0.02</v>
      </c>
      <c r="J111" s="62">
        <f>IF(Assms!$C$36=1,W111,IF(Assms!$C$36=2,AJ111,IF(Assms!$C$36=3,AW111,BJ111)))</f>
        <v>0.02</v>
      </c>
      <c r="K111" s="62">
        <f>IF(Assms!$C$36=1,X111,IF(Assms!$C$36=2,AK111,IF(Assms!$C$36=3,AX111,BK111)))</f>
        <v>0.02</v>
      </c>
      <c r="L111" s="62">
        <f>IF(Assms!$C$36=1,Y111,IF(Assms!$C$36=2,AL111,IF(Assms!$C$36=3,AY111,BL111)))</f>
        <v>0.01</v>
      </c>
      <c r="M111" s="62">
        <f>IF(Assms!$C$36=1,Z111,IF(Assms!$C$36=2,AM111,IF(Assms!$C$36=3,AZ111,BM111)))</f>
        <v>0.01</v>
      </c>
      <c r="N111" s="62">
        <f>IF(Assms!$C$36=1,AA111,IF(Assms!$C$36=2,AN111,IF(Assms!$C$36=3,BA111,BN111)))</f>
        <v>0.02</v>
      </c>
      <c r="O111" s="62">
        <f>IF(Assms!$C$36=1,AB111,IF(Assms!$C$36=2,AO111,IF(Assms!$C$36=3,BB111,BO111)))</f>
        <v>0.02</v>
      </c>
      <c r="P111" s="62">
        <f>IF(Assms!$C$36=1,AC111,IF(Assms!$C$36=2,AP111,IF(Assms!$C$36=3,BC111,BP111)))</f>
        <v>0.01</v>
      </c>
      <c r="Q111" s="62">
        <f>IF(Assms!$C$36=1,AD111,IF(Assms!$C$36=2,AQ111,IF(Assms!$C$36=3,BD111,BQ111)))</f>
        <v>0.01</v>
      </c>
      <c r="R111" s="62">
        <f>IF(Assms!$C$36=1,AE111,IF(Assms!$C$36=2,AR111,IF(Assms!$C$36=3,BE111,BR111)))</f>
        <v>0.01</v>
      </c>
      <c r="S111" s="62">
        <f>IF(Assms!$C$36=1,AF111,IF(Assms!$C$36=2,AS111,IF(Assms!$C$36=3,BF111,BS111)))</f>
        <v>0.02</v>
      </c>
      <c r="T111" s="62">
        <f>IF(Assms!$C$36=1,AG111,IF(Assms!$C$36=2,AT111,IF(Assms!$C$36=3,BG111,BT111)))</f>
        <v>0.02</v>
      </c>
      <c r="U111" s="201">
        <v>22</v>
      </c>
      <c r="V111" s="62">
        <f>IF(Assms!$F$37=1,LXtables!B111,IF(Assms!$F$37=2,LXtables!O111,IF(Assms!$F$37=3,LXtables!AB111,IF(Assms!$F$37=4,LXtables!AO111,IF(Assms!$F$37=5,LXtables!BB111,LXtables!BO111)))))</f>
        <v>0.02</v>
      </c>
      <c r="W111" s="62">
        <f>IF(Assms!$F$37=1,LXtables!C111,IF(Assms!$F$37=2,LXtables!P111,IF(Assms!$F$37=3,LXtables!AC111,IF(Assms!$F$37=4,LXtables!AP111,IF(Assms!$F$37=5,LXtables!BC111,LXtables!BP111)))))</f>
        <v>0.02</v>
      </c>
      <c r="X111" s="62">
        <f>IF(Assms!$F$37=1,LXtables!D111,IF(Assms!$F$37=2,LXtables!Q111,IF(Assms!$F$37=3,LXtables!AD111,IF(Assms!$F$37=4,LXtables!AQ111,IF(Assms!$F$37=5,LXtables!BD111,LXtables!BQ111)))))</f>
        <v>0.02</v>
      </c>
      <c r="Y111" s="62">
        <f>IF(Assms!$F$37=1,LXtables!E111,IF(Assms!$F$37=2,LXtables!R111,IF(Assms!$F$37=3,LXtables!AE111,IF(Assms!$F$37=4,LXtables!AR111,IF(Assms!$F$37=5,LXtables!BE111,LXtables!BR111)))))</f>
        <v>0.01</v>
      </c>
      <c r="Z111" s="62">
        <f>IF(Assms!$F$37=1,LXtables!F111,IF(Assms!$F$37=2,LXtables!S111,IF(Assms!$F$37=3,LXtables!AF111,IF(Assms!$F$37=4,LXtables!AS111,IF(Assms!$F$37=5,LXtables!BF111,LXtables!BS111)))))</f>
        <v>0.01</v>
      </c>
      <c r="AA111" s="62">
        <f>IF(Assms!$F$37=1,LXtables!G111,IF(Assms!$F$37=2,LXtables!T111,IF(Assms!$F$37=3,LXtables!AG111,IF(Assms!$F$37=4,LXtables!AT111,IF(Assms!$F$37=5,LXtables!BG111,LXtables!BT111)))))</f>
        <v>0.02</v>
      </c>
      <c r="AB111" s="62">
        <f>IF(Assms!$F$37=1,LXtables!H111,IF(Assms!$F$37=2,LXtables!U111,IF(Assms!$F$37=3,LXtables!AH111,IF(Assms!$F$37=4,LXtables!AU111,IF(Assms!$F$37=5,LXtables!BH111,LXtables!BU111)))))</f>
        <v>0.02</v>
      </c>
      <c r="AC111" s="62">
        <f>IF(Assms!$F$37=1,LXtables!I111,IF(Assms!$F$37=2,LXtables!V111,IF(Assms!$F$37=3,LXtables!AI111,IF(Assms!$F$37=4,LXtables!AV111,IF(Assms!$F$37=5,LXtables!BI111,LXtables!BV111)))))</f>
        <v>0.01</v>
      </c>
      <c r="AD111" s="62">
        <f>IF(Assms!$F$37=1,LXtables!J111,IF(Assms!$F$37=2,LXtables!W111,IF(Assms!$F$37=3,LXtables!AJ111,IF(Assms!$F$37=4,LXtables!AW111,IF(Assms!$F$37=5,LXtables!BJ111,LXtables!BW111)))))</f>
        <v>0.01</v>
      </c>
      <c r="AE111" s="62">
        <f>IF(Assms!$F$37=1,LXtables!K111,IF(Assms!$F$37=2,LXtables!X111,IF(Assms!$F$37=3,LXtables!AK111,IF(Assms!$F$37=4,LXtables!AX111,IF(Assms!$F$37=5,LXtables!BK111,LXtables!BX111)))))</f>
        <v>0.01</v>
      </c>
      <c r="AF111" s="62">
        <f>IF(Assms!$F$37=1,LXtables!L111,IF(Assms!$F$37=2,LXtables!Y111,IF(Assms!$F$37=3,LXtables!AL111,IF(Assms!$F$37=4,LXtables!AY111,IF(Assms!$F$37=5,LXtables!BL111,LXtables!BY111)))))</f>
        <v>0.02</v>
      </c>
      <c r="AG111" s="62">
        <f>IF(Assms!$F$37=1,LXtables!M111,IF(Assms!$F$37=2,LXtables!Z111,IF(Assms!$F$37=3,LXtables!AM111,IF(Assms!$F$37=4,LXtables!AZ111,IF(Assms!$F$37=5,LXtables!BM111,LXtables!BZ111)))))</f>
        <v>0.02</v>
      </c>
      <c r="AH111">
        <v>22</v>
      </c>
      <c r="AI111" s="62">
        <f>IF(Assms!$F$37=1,LXtables!CC111,IF(Assms!$F$37=2,LXtables!CP111,IF(Assms!$F$37=3,LXtables!DC111,IF(Assms!$F$37=4,LXtables!DP111,IF(Assms!$F$37=5,LXtables!EC111,LXtables!EP111)))))</f>
        <v>0.02</v>
      </c>
      <c r="AJ111" s="62">
        <f>IF(Assms!$F$37=1,LXtables!CD111,IF(Assms!$F$37=2,LXtables!CQ111,IF(Assms!$F$37=3,LXtables!DD111,IF(Assms!$F$37=4,LXtables!DQ111,IF(Assms!$F$37=5,LXtables!ED111,LXtables!EQ111)))))</f>
        <v>0.02</v>
      </c>
      <c r="AK111" s="62">
        <f>IF(Assms!$F$37=1,LXtables!CE111,IF(Assms!$F$37=2,LXtables!CR111,IF(Assms!$F$37=3,LXtables!DE111,IF(Assms!$F$37=4,LXtables!DR111,IF(Assms!$F$37=5,LXtables!EE111,LXtables!ER111)))))</f>
        <v>0.02</v>
      </c>
      <c r="AL111" s="62">
        <f>IF(Assms!$F$37=1,LXtables!CF111,IF(Assms!$F$37=2,LXtables!CS111,IF(Assms!$F$37=3,LXtables!DF111,IF(Assms!$F$37=4,LXtables!DS111,IF(Assms!$F$37=5,LXtables!EF111,LXtables!ES111)))))</f>
        <v>0.01</v>
      </c>
      <c r="AM111" s="62">
        <f>IF(Assms!$F$37=1,LXtables!CG111,IF(Assms!$F$37=2,LXtables!CT111,IF(Assms!$F$37=3,LXtables!DG111,IF(Assms!$F$37=4,LXtables!DT111,IF(Assms!$F$37=5,LXtables!EG111,LXtables!ET111)))))</f>
        <v>0.01</v>
      </c>
      <c r="AN111" s="62">
        <f>IF(Assms!$F$37=1,LXtables!CH111,IF(Assms!$F$37=2,LXtables!CU111,IF(Assms!$F$37=3,LXtables!DH111,IF(Assms!$F$37=4,LXtables!DU111,IF(Assms!$F$37=5,LXtables!EH111,LXtables!EU111)))))</f>
        <v>0.02</v>
      </c>
      <c r="AO111" s="62">
        <f>IF(Assms!$F$37=1,LXtables!CI111,IF(Assms!$F$37=2,LXtables!CV111,IF(Assms!$F$37=3,LXtables!DI111,IF(Assms!$F$37=4,LXtables!DV111,IF(Assms!$F$37=5,LXtables!EI111,LXtables!EV111)))))</f>
        <v>0.02</v>
      </c>
      <c r="AP111" s="62">
        <f>IF(Assms!$F$37=1,LXtables!CJ111,IF(Assms!$F$37=2,LXtables!CW111,IF(Assms!$F$37=3,LXtables!DJ111,IF(Assms!$F$37=4,LXtables!DW111,IF(Assms!$F$37=5,LXtables!EJ111,LXtables!EW111)))))</f>
        <v>0.01</v>
      </c>
      <c r="AQ111" s="62">
        <f>IF(Assms!$F$37=1,LXtables!CK111,IF(Assms!$F$37=2,LXtables!CX111,IF(Assms!$F$37=3,LXtables!DK111,IF(Assms!$F$37=4,LXtables!DX111,IF(Assms!$F$37=5,LXtables!EK111,LXtables!EX111)))))</f>
        <v>0.01</v>
      </c>
      <c r="AR111" s="62">
        <f>IF(Assms!$F$37=1,LXtables!CL111,IF(Assms!$F$37=2,LXtables!CY111,IF(Assms!$F$37=3,LXtables!DL111,IF(Assms!$F$37=4,LXtables!DY111,IF(Assms!$F$37=5,LXtables!EL111,LXtables!EY111)))))</f>
        <v>0.01</v>
      </c>
      <c r="AS111" s="62">
        <f>IF(Assms!$F$37=1,LXtables!CM111,IF(Assms!$F$37=2,LXtables!CZ111,IF(Assms!$F$37=3,LXtables!DM111,IF(Assms!$F$37=4,LXtables!DZ111,IF(Assms!$F$37=5,LXtables!EM111,LXtables!EZ111)))))</f>
        <v>0.02</v>
      </c>
      <c r="AT111" s="62">
        <f>IF(Assms!$F$37=1,LXtables!CN111,IF(Assms!$F$37=2,LXtables!DA111,IF(Assms!$F$37=3,LXtables!DN111,IF(Assms!$F$37=4,LXtables!EA111,IF(Assms!$F$37=5,LXtables!EN111,LXtables!FA111)))))</f>
        <v>0.02</v>
      </c>
      <c r="AU111">
        <v>22</v>
      </c>
      <c r="AV111" s="62">
        <f>IF(Assms!$F$37=1,LXtables!FD111,IF(Assms!$F$37=2,LXtables!FQ111,IF(Assms!$F$37=3,LXtables!GD111,IF(Assms!$F$37=4,LXtables!GQ111,IF(Assms!$F$37=5,LXtables!HD111,LXtables!HQ111)))))</f>
        <v>0.02</v>
      </c>
      <c r="AW111" s="62">
        <f>IF(Assms!$F$37=1,LXtables!FE111,IF(Assms!$F$37=2,LXtables!FR111,IF(Assms!$F$37=3,LXtables!GE111,IF(Assms!$F$37=4,LXtables!GR111,IF(Assms!$F$37=5,LXtables!HE111,LXtables!HR111)))))</f>
        <v>0.02</v>
      </c>
      <c r="AX111" s="62">
        <f>IF(Assms!$F$37=1,LXtables!FF111,IF(Assms!$F$37=2,LXtables!FS111,IF(Assms!$F$37=3,LXtables!GF111,IF(Assms!$F$37=4,LXtables!GS111,IF(Assms!$F$37=5,LXtables!HF111,LXtables!HS111)))))</f>
        <v>0.02</v>
      </c>
      <c r="AY111" s="62">
        <f>IF(Assms!$F$37=1,LXtables!FG111,IF(Assms!$F$37=2,LXtables!FT111,IF(Assms!$F$37=3,LXtables!GG111,IF(Assms!$F$37=4,LXtables!GT111,IF(Assms!$F$37=5,LXtables!HG111,LXtables!HT111)))))</f>
        <v>0.01</v>
      </c>
      <c r="AZ111" s="62">
        <f>IF(Assms!$F$37=1,LXtables!FH111,IF(Assms!$F$37=2,LXtables!FU111,IF(Assms!$F$37=3,LXtables!GH111,IF(Assms!$F$37=4,LXtables!GU111,IF(Assms!$F$37=5,LXtables!HH111,LXtables!HU111)))))</f>
        <v>0.01</v>
      </c>
      <c r="BA111" s="62">
        <f>IF(Assms!$F$37=1,LXtables!FI111,IF(Assms!$F$37=2,LXtables!FV111,IF(Assms!$F$37=3,LXtables!GI111,IF(Assms!$F$37=4,LXtables!GV111,IF(Assms!$F$37=5,LXtables!HI111,LXtables!HV111)))))</f>
        <v>0.02</v>
      </c>
      <c r="BB111" s="62">
        <f>IF(Assms!$F$37=1,LXtables!FJ111,IF(Assms!$F$37=2,LXtables!FW111,IF(Assms!$F$37=3,LXtables!GJ111,IF(Assms!$F$37=4,LXtables!GW111,IF(Assms!$F$37=5,LXtables!HJ111,LXtables!HW111)))))</f>
        <v>0.02</v>
      </c>
      <c r="BC111" s="62">
        <f>IF(Assms!$F$37=1,LXtables!FK111,IF(Assms!$F$37=2,LXtables!FX111,IF(Assms!$F$37=3,LXtables!GK111,IF(Assms!$F$37=4,LXtables!GX111,IF(Assms!$F$37=5,LXtables!HK111,LXtables!HX111)))))</f>
        <v>0.02</v>
      </c>
      <c r="BD111" s="62">
        <f>IF(Assms!$F$37=1,LXtables!FL111,IF(Assms!$F$37=2,LXtables!FY111,IF(Assms!$F$37=3,LXtables!GL111,IF(Assms!$F$37=4,LXtables!GY111,IF(Assms!$F$37=5,LXtables!HL111,LXtables!HY111)))))</f>
        <v>0.02</v>
      </c>
      <c r="BE111" s="62">
        <f>IF(Assms!$F$37=1,LXtables!FM111,IF(Assms!$F$37=2,LXtables!FZ111,IF(Assms!$F$37=3,LXtables!GM111,IF(Assms!$F$37=4,LXtables!GZ111,IF(Assms!$F$37=5,LXtables!HM111,LXtables!HZ111)))))</f>
        <v>0.02</v>
      </c>
      <c r="BF111" s="62">
        <f>IF(Assms!$F$37=1,LXtables!FN111,IF(Assms!$F$37=2,LXtables!GA111,IF(Assms!$F$37=3,LXtables!GN111,IF(Assms!$F$37=4,LXtables!HA111,IF(Assms!$F$37=5,LXtables!HN111,LXtables!IA111)))))</f>
        <v>0.02</v>
      </c>
      <c r="BG111" s="62">
        <f>IF(Assms!$F$37=1,LXtables!FO111,IF(Assms!$F$37=2,LXtables!GB111,IF(Assms!$F$37=3,LXtables!GO111,IF(Assms!$F$37=4,LXtables!HB111,IF(Assms!$F$37=5,LXtables!HO111,LXtables!IB111)))))</f>
        <v>0.02</v>
      </c>
      <c r="BH111">
        <v>22</v>
      </c>
      <c r="BI111" s="62">
        <f>IF(Assms!$F$37=1,LXtables!IE111,IF(Assms!$F$37=2,LXtables!IR111,IF(Assms!$F$37=3,LXtables!JE111,IF(Assms!$F$37=4,LXtables!JR111,IF(Assms!$F$37=5,LXtables!KE111,LXtables!KR111)))))</f>
        <v>0.02</v>
      </c>
      <c r="BJ111" s="62">
        <f>IF(Assms!$F$37=1,LXtables!IF111,IF(Assms!$F$37=2,LXtables!IS111,IF(Assms!$F$37=3,LXtables!JF111,IF(Assms!$F$37=4,LXtables!JS111,IF(Assms!$F$37=5,LXtables!KF111,LXtables!KS111)))))</f>
        <v>0.02</v>
      </c>
      <c r="BK111" s="62">
        <f>IF(Assms!$F$37=1,LXtables!IG111,IF(Assms!$F$37=2,LXtables!IT111,IF(Assms!$F$37=3,LXtables!JG111,IF(Assms!$F$37=4,LXtables!JT111,IF(Assms!$F$37=5,LXtables!KG111,LXtables!KT111)))))</f>
        <v>0.02</v>
      </c>
      <c r="BL111" s="62">
        <f>IF(Assms!$F$37=1,LXtables!IH111,IF(Assms!$F$37=2,LXtables!IU111,IF(Assms!$F$37=3,LXtables!JH111,IF(Assms!$F$37=4,LXtables!JU111,IF(Assms!$F$37=5,LXtables!KH111,LXtables!KU111)))))</f>
        <v>0.02</v>
      </c>
      <c r="BM111" s="62">
        <f>IF(Assms!$F$37=1,LXtables!II111,IF(Assms!$F$37=2,LXtables!IV111,IF(Assms!$F$37=3,LXtables!JI111,IF(Assms!$F$37=4,LXtables!JV111,IF(Assms!$F$37=5,LXtables!KI111,LXtables!KV111)))))</f>
        <v>0.02</v>
      </c>
      <c r="BN111" s="62">
        <f>IF(Assms!$F$37=1,LXtables!IJ111,IF(Assms!$F$37=2,LXtables!IW111,IF(Assms!$F$37=3,LXtables!JJ111,IF(Assms!$F$37=4,LXtables!JW111,IF(Assms!$F$37=5,LXtables!KJ111,LXtables!KW111)))))</f>
        <v>0.02</v>
      </c>
      <c r="BO111" s="62">
        <f>IF(Assms!$F$37=1,LXtables!IK111,IF(Assms!$F$37=2,LXtables!IX111,IF(Assms!$F$37=3,LXtables!JK111,IF(Assms!$F$37=4,LXtables!JX111,IF(Assms!$F$37=5,LXtables!KK111,LXtables!KX111)))))</f>
        <v>0.02</v>
      </c>
      <c r="BP111" s="62">
        <f>IF(Assms!$F$37=1,LXtables!IL111,IF(Assms!$F$37=2,LXtables!IY111,IF(Assms!$F$37=3,LXtables!JL111,IF(Assms!$F$37=4,LXtables!JY111,IF(Assms!$F$37=5,LXtables!KL111,LXtables!KY111)))))</f>
        <v>0.02</v>
      </c>
      <c r="BQ111" s="62">
        <f>IF(Assms!$F$37=1,LXtables!IM111,IF(Assms!$F$37=2,LXtables!IZ111,IF(Assms!$F$37=3,LXtables!JM111,IF(Assms!$F$37=4,LXtables!JZ111,IF(Assms!$F$37=5,LXtables!KM111,LXtables!KZ111)))))</f>
        <v>0.02</v>
      </c>
      <c r="BR111" s="62">
        <f>IF(Assms!$F$37=1,LXtables!IN111,IF(Assms!$F$37=2,LXtables!JA111,IF(Assms!$F$37=3,LXtables!JN111,IF(Assms!$F$37=4,LXtables!KA111,IF(Assms!$F$37=5,LXtables!KN111,LXtables!LA111)))))</f>
        <v>0.02</v>
      </c>
      <c r="BS111" s="62">
        <f>IF(Assms!$F$37=1,LXtables!IO111,IF(Assms!$F$37=2,LXtables!JB111,IF(Assms!$F$37=3,LXtables!JO111,IF(Assms!$F$37=4,LXtables!KB111,IF(Assms!$F$37=5,LXtables!KO111,LXtables!LB111)))))</f>
        <v>0.02</v>
      </c>
      <c r="BT111" s="62">
        <f>IF(Assms!$F$37=1,LXtables!IP111,IF(Assms!$F$37=2,LXtables!JC111,IF(Assms!$F$37=3,LXtables!JP111,IF(Assms!$F$37=4,LXtables!KC111,IF(Assms!$F$37=5,LXtables!KP111,LXtables!LC111)))))</f>
        <v>0.02</v>
      </c>
    </row>
    <row r="112" spans="8:72">
      <c r="H112" s="201">
        <v>23</v>
      </c>
      <c r="I112" s="62">
        <f>IF(Assms!$C$36=1,V112,IF(Assms!$C$36=2,AI112,IF(Assms!$C$36=3,AV112,BI112)))</f>
        <v>0.02</v>
      </c>
      <c r="J112" s="62">
        <f>IF(Assms!$C$36=1,W112,IF(Assms!$C$36=2,AJ112,IF(Assms!$C$36=3,AW112,BJ112)))</f>
        <v>0.02</v>
      </c>
      <c r="K112" s="62">
        <f>IF(Assms!$C$36=1,X112,IF(Assms!$C$36=2,AK112,IF(Assms!$C$36=3,AX112,BK112)))</f>
        <v>0.02</v>
      </c>
      <c r="L112" s="62">
        <f>IF(Assms!$C$36=1,Y112,IF(Assms!$C$36=2,AL112,IF(Assms!$C$36=3,AY112,BL112)))</f>
        <v>0.01</v>
      </c>
      <c r="M112" s="62">
        <f>IF(Assms!$C$36=1,Z112,IF(Assms!$C$36=2,AM112,IF(Assms!$C$36=3,AZ112,BM112)))</f>
        <v>0.01</v>
      </c>
      <c r="N112" s="62">
        <f>IF(Assms!$C$36=1,AA112,IF(Assms!$C$36=2,AN112,IF(Assms!$C$36=3,BA112,BN112)))</f>
        <v>0.02</v>
      </c>
      <c r="O112" s="62">
        <f>IF(Assms!$C$36=1,AB112,IF(Assms!$C$36=2,AO112,IF(Assms!$C$36=3,BB112,BO112)))</f>
        <v>0.02</v>
      </c>
      <c r="P112" s="62">
        <f>IF(Assms!$C$36=1,AC112,IF(Assms!$C$36=2,AP112,IF(Assms!$C$36=3,BC112,BP112)))</f>
        <v>0.01</v>
      </c>
      <c r="Q112" s="62">
        <f>IF(Assms!$C$36=1,AD112,IF(Assms!$C$36=2,AQ112,IF(Assms!$C$36=3,BD112,BQ112)))</f>
        <v>0.01</v>
      </c>
      <c r="R112" s="62">
        <f>IF(Assms!$C$36=1,AE112,IF(Assms!$C$36=2,AR112,IF(Assms!$C$36=3,BE112,BR112)))</f>
        <v>0.01</v>
      </c>
      <c r="S112" s="62">
        <f>IF(Assms!$C$36=1,AF112,IF(Assms!$C$36=2,AS112,IF(Assms!$C$36=3,BF112,BS112)))</f>
        <v>0.02</v>
      </c>
      <c r="T112" s="62">
        <f>IF(Assms!$C$36=1,AG112,IF(Assms!$C$36=2,AT112,IF(Assms!$C$36=3,BG112,BT112)))</f>
        <v>0.02</v>
      </c>
      <c r="U112" s="201">
        <v>23</v>
      </c>
      <c r="V112" s="62">
        <f>IF(Assms!$F$37=1,LXtables!B112,IF(Assms!$F$37=2,LXtables!O112,IF(Assms!$F$37=3,LXtables!AB112,IF(Assms!$F$37=4,LXtables!AO112,IF(Assms!$F$37=5,LXtables!BB112,LXtables!BO112)))))</f>
        <v>0.02</v>
      </c>
      <c r="W112" s="62">
        <f>IF(Assms!$F$37=1,LXtables!C112,IF(Assms!$F$37=2,LXtables!P112,IF(Assms!$F$37=3,LXtables!AC112,IF(Assms!$F$37=4,LXtables!AP112,IF(Assms!$F$37=5,LXtables!BC112,LXtables!BP112)))))</f>
        <v>0.02</v>
      </c>
      <c r="X112" s="62">
        <f>IF(Assms!$F$37=1,LXtables!D112,IF(Assms!$F$37=2,LXtables!Q112,IF(Assms!$F$37=3,LXtables!AD112,IF(Assms!$F$37=4,LXtables!AQ112,IF(Assms!$F$37=5,LXtables!BD112,LXtables!BQ112)))))</f>
        <v>0.02</v>
      </c>
      <c r="Y112" s="62">
        <f>IF(Assms!$F$37=1,LXtables!E112,IF(Assms!$F$37=2,LXtables!R112,IF(Assms!$F$37=3,LXtables!AE112,IF(Assms!$F$37=4,LXtables!AR112,IF(Assms!$F$37=5,LXtables!BE112,LXtables!BR112)))))</f>
        <v>0.01</v>
      </c>
      <c r="Z112" s="62">
        <f>IF(Assms!$F$37=1,LXtables!F112,IF(Assms!$F$37=2,LXtables!S112,IF(Assms!$F$37=3,LXtables!AF112,IF(Assms!$F$37=4,LXtables!AS112,IF(Assms!$F$37=5,LXtables!BF112,LXtables!BS112)))))</f>
        <v>0.01</v>
      </c>
      <c r="AA112" s="62">
        <f>IF(Assms!$F$37=1,LXtables!G112,IF(Assms!$F$37=2,LXtables!T112,IF(Assms!$F$37=3,LXtables!AG112,IF(Assms!$F$37=4,LXtables!AT112,IF(Assms!$F$37=5,LXtables!BG112,LXtables!BT112)))))</f>
        <v>0.02</v>
      </c>
      <c r="AB112" s="62">
        <f>IF(Assms!$F$37=1,LXtables!H112,IF(Assms!$F$37=2,LXtables!U112,IF(Assms!$F$37=3,LXtables!AH112,IF(Assms!$F$37=4,LXtables!AU112,IF(Assms!$F$37=5,LXtables!BH112,LXtables!BU112)))))</f>
        <v>0.02</v>
      </c>
      <c r="AC112" s="62">
        <f>IF(Assms!$F$37=1,LXtables!I112,IF(Assms!$F$37=2,LXtables!V112,IF(Assms!$F$37=3,LXtables!AI112,IF(Assms!$F$37=4,LXtables!AV112,IF(Assms!$F$37=5,LXtables!BI112,LXtables!BV112)))))</f>
        <v>0.01</v>
      </c>
      <c r="AD112" s="62">
        <f>IF(Assms!$F$37=1,LXtables!J112,IF(Assms!$F$37=2,LXtables!W112,IF(Assms!$F$37=3,LXtables!AJ112,IF(Assms!$F$37=4,LXtables!AW112,IF(Assms!$F$37=5,LXtables!BJ112,LXtables!BW112)))))</f>
        <v>0.01</v>
      </c>
      <c r="AE112" s="62">
        <f>IF(Assms!$F$37=1,LXtables!K112,IF(Assms!$F$37=2,LXtables!X112,IF(Assms!$F$37=3,LXtables!AK112,IF(Assms!$F$37=4,LXtables!AX112,IF(Assms!$F$37=5,LXtables!BK112,LXtables!BX112)))))</f>
        <v>0.01</v>
      </c>
      <c r="AF112" s="62">
        <f>IF(Assms!$F$37=1,LXtables!L112,IF(Assms!$F$37=2,LXtables!Y112,IF(Assms!$F$37=3,LXtables!AL112,IF(Assms!$F$37=4,LXtables!AY112,IF(Assms!$F$37=5,LXtables!BL112,LXtables!BY112)))))</f>
        <v>0.02</v>
      </c>
      <c r="AG112" s="62">
        <f>IF(Assms!$F$37=1,LXtables!M112,IF(Assms!$F$37=2,LXtables!Z112,IF(Assms!$F$37=3,LXtables!AM112,IF(Assms!$F$37=4,LXtables!AZ112,IF(Assms!$F$37=5,LXtables!BM112,LXtables!BZ112)))))</f>
        <v>0.02</v>
      </c>
      <c r="AH112">
        <v>23</v>
      </c>
      <c r="AI112" s="62">
        <f>IF(Assms!$F$37=1,LXtables!CC112,IF(Assms!$F$37=2,LXtables!CP112,IF(Assms!$F$37=3,LXtables!DC112,IF(Assms!$F$37=4,LXtables!DP112,IF(Assms!$F$37=5,LXtables!EC112,LXtables!EP112)))))</f>
        <v>0.02</v>
      </c>
      <c r="AJ112" s="62">
        <f>IF(Assms!$F$37=1,LXtables!CD112,IF(Assms!$F$37=2,LXtables!CQ112,IF(Assms!$F$37=3,LXtables!DD112,IF(Assms!$F$37=4,LXtables!DQ112,IF(Assms!$F$37=5,LXtables!ED112,LXtables!EQ112)))))</f>
        <v>0.02</v>
      </c>
      <c r="AK112" s="62">
        <f>IF(Assms!$F$37=1,LXtables!CE112,IF(Assms!$F$37=2,LXtables!CR112,IF(Assms!$F$37=3,LXtables!DE112,IF(Assms!$F$37=4,LXtables!DR112,IF(Assms!$F$37=5,LXtables!EE112,LXtables!ER112)))))</f>
        <v>0.02</v>
      </c>
      <c r="AL112" s="62">
        <f>IF(Assms!$F$37=1,LXtables!CF112,IF(Assms!$F$37=2,LXtables!CS112,IF(Assms!$F$37=3,LXtables!DF112,IF(Assms!$F$37=4,LXtables!DS112,IF(Assms!$F$37=5,LXtables!EF112,LXtables!ES112)))))</f>
        <v>0.01</v>
      </c>
      <c r="AM112" s="62">
        <f>IF(Assms!$F$37=1,LXtables!CG112,IF(Assms!$F$37=2,LXtables!CT112,IF(Assms!$F$37=3,LXtables!DG112,IF(Assms!$F$37=4,LXtables!DT112,IF(Assms!$F$37=5,LXtables!EG112,LXtables!ET112)))))</f>
        <v>0.01</v>
      </c>
      <c r="AN112" s="62">
        <f>IF(Assms!$F$37=1,LXtables!CH112,IF(Assms!$F$37=2,LXtables!CU112,IF(Assms!$F$37=3,LXtables!DH112,IF(Assms!$F$37=4,LXtables!DU112,IF(Assms!$F$37=5,LXtables!EH112,LXtables!EU112)))))</f>
        <v>0.02</v>
      </c>
      <c r="AO112" s="62">
        <f>IF(Assms!$F$37=1,LXtables!CI112,IF(Assms!$F$37=2,LXtables!CV112,IF(Assms!$F$37=3,LXtables!DI112,IF(Assms!$F$37=4,LXtables!DV112,IF(Assms!$F$37=5,LXtables!EI112,LXtables!EV112)))))</f>
        <v>0.02</v>
      </c>
      <c r="AP112" s="62">
        <f>IF(Assms!$F$37=1,LXtables!CJ112,IF(Assms!$F$37=2,LXtables!CW112,IF(Assms!$F$37=3,LXtables!DJ112,IF(Assms!$F$37=4,LXtables!DW112,IF(Assms!$F$37=5,LXtables!EJ112,LXtables!EW112)))))</f>
        <v>0.01</v>
      </c>
      <c r="AQ112" s="62">
        <f>IF(Assms!$F$37=1,LXtables!CK112,IF(Assms!$F$37=2,LXtables!CX112,IF(Assms!$F$37=3,LXtables!DK112,IF(Assms!$F$37=4,LXtables!DX112,IF(Assms!$F$37=5,LXtables!EK112,LXtables!EX112)))))</f>
        <v>0.01</v>
      </c>
      <c r="AR112" s="62">
        <f>IF(Assms!$F$37=1,LXtables!CL112,IF(Assms!$F$37=2,LXtables!CY112,IF(Assms!$F$37=3,LXtables!DL112,IF(Assms!$F$37=4,LXtables!DY112,IF(Assms!$F$37=5,LXtables!EL112,LXtables!EY112)))))</f>
        <v>0.01</v>
      </c>
      <c r="AS112" s="62">
        <f>IF(Assms!$F$37=1,LXtables!CM112,IF(Assms!$F$37=2,LXtables!CZ112,IF(Assms!$F$37=3,LXtables!DM112,IF(Assms!$F$37=4,LXtables!DZ112,IF(Assms!$F$37=5,LXtables!EM112,LXtables!EZ112)))))</f>
        <v>0.02</v>
      </c>
      <c r="AT112" s="62">
        <f>IF(Assms!$F$37=1,LXtables!CN112,IF(Assms!$F$37=2,LXtables!DA112,IF(Assms!$F$37=3,LXtables!DN112,IF(Assms!$F$37=4,LXtables!EA112,IF(Assms!$F$37=5,LXtables!EN112,LXtables!FA112)))))</f>
        <v>0.02</v>
      </c>
      <c r="AU112">
        <v>23</v>
      </c>
      <c r="AV112" s="62">
        <f>IF(Assms!$F$37=1,LXtables!FD112,IF(Assms!$F$37=2,LXtables!FQ112,IF(Assms!$F$37=3,LXtables!GD112,IF(Assms!$F$37=4,LXtables!GQ112,IF(Assms!$F$37=5,LXtables!HD112,LXtables!HQ112)))))</f>
        <v>0.02</v>
      </c>
      <c r="AW112" s="62">
        <f>IF(Assms!$F$37=1,LXtables!FE112,IF(Assms!$F$37=2,LXtables!FR112,IF(Assms!$F$37=3,LXtables!GE112,IF(Assms!$F$37=4,LXtables!GR112,IF(Assms!$F$37=5,LXtables!HE112,LXtables!HR112)))))</f>
        <v>0.02</v>
      </c>
      <c r="AX112" s="62">
        <f>IF(Assms!$F$37=1,LXtables!FF112,IF(Assms!$F$37=2,LXtables!FS112,IF(Assms!$F$37=3,LXtables!GF112,IF(Assms!$F$37=4,LXtables!GS112,IF(Assms!$F$37=5,LXtables!HF112,LXtables!HS112)))))</f>
        <v>0.02</v>
      </c>
      <c r="AY112" s="62">
        <f>IF(Assms!$F$37=1,LXtables!FG112,IF(Assms!$F$37=2,LXtables!FT112,IF(Assms!$F$37=3,LXtables!GG112,IF(Assms!$F$37=4,LXtables!GT112,IF(Assms!$F$37=5,LXtables!HG112,LXtables!HT112)))))</f>
        <v>0.01</v>
      </c>
      <c r="AZ112" s="62">
        <f>IF(Assms!$F$37=1,LXtables!FH112,IF(Assms!$F$37=2,LXtables!FU112,IF(Assms!$F$37=3,LXtables!GH112,IF(Assms!$F$37=4,LXtables!GU112,IF(Assms!$F$37=5,LXtables!HH112,LXtables!HU112)))))</f>
        <v>0.01</v>
      </c>
      <c r="BA112" s="62">
        <f>IF(Assms!$F$37=1,LXtables!FI112,IF(Assms!$F$37=2,LXtables!FV112,IF(Assms!$F$37=3,LXtables!GI112,IF(Assms!$F$37=4,LXtables!GV112,IF(Assms!$F$37=5,LXtables!HI112,LXtables!HV112)))))</f>
        <v>0.02</v>
      </c>
      <c r="BB112" s="62">
        <f>IF(Assms!$F$37=1,LXtables!FJ112,IF(Assms!$F$37=2,LXtables!FW112,IF(Assms!$F$37=3,LXtables!GJ112,IF(Assms!$F$37=4,LXtables!GW112,IF(Assms!$F$37=5,LXtables!HJ112,LXtables!HW112)))))</f>
        <v>0.02</v>
      </c>
      <c r="BC112" s="62">
        <f>IF(Assms!$F$37=1,LXtables!FK112,IF(Assms!$F$37=2,LXtables!FX112,IF(Assms!$F$37=3,LXtables!GK112,IF(Assms!$F$37=4,LXtables!GX112,IF(Assms!$F$37=5,LXtables!HK112,LXtables!HX112)))))</f>
        <v>0.02</v>
      </c>
      <c r="BD112" s="62">
        <f>IF(Assms!$F$37=1,LXtables!FL112,IF(Assms!$F$37=2,LXtables!FY112,IF(Assms!$F$37=3,LXtables!GL112,IF(Assms!$F$37=4,LXtables!GY112,IF(Assms!$F$37=5,LXtables!HL112,LXtables!HY112)))))</f>
        <v>0.02</v>
      </c>
      <c r="BE112" s="62">
        <f>IF(Assms!$F$37=1,LXtables!FM112,IF(Assms!$F$37=2,LXtables!FZ112,IF(Assms!$F$37=3,LXtables!GM112,IF(Assms!$F$37=4,LXtables!GZ112,IF(Assms!$F$37=5,LXtables!HM112,LXtables!HZ112)))))</f>
        <v>0.02</v>
      </c>
      <c r="BF112" s="62">
        <f>IF(Assms!$F$37=1,LXtables!FN112,IF(Assms!$F$37=2,LXtables!GA112,IF(Assms!$F$37=3,LXtables!GN112,IF(Assms!$F$37=4,LXtables!HA112,IF(Assms!$F$37=5,LXtables!HN112,LXtables!IA112)))))</f>
        <v>0.02</v>
      </c>
      <c r="BG112" s="62">
        <f>IF(Assms!$F$37=1,LXtables!FO112,IF(Assms!$F$37=2,LXtables!GB112,IF(Assms!$F$37=3,LXtables!GO112,IF(Assms!$F$37=4,LXtables!HB112,IF(Assms!$F$37=5,LXtables!HO112,LXtables!IB112)))))</f>
        <v>0.02</v>
      </c>
      <c r="BH112">
        <v>23</v>
      </c>
      <c r="BI112" s="62">
        <f>IF(Assms!$F$37=1,LXtables!IE112,IF(Assms!$F$37=2,LXtables!IR112,IF(Assms!$F$37=3,LXtables!JE112,IF(Assms!$F$37=4,LXtables!JR112,IF(Assms!$F$37=5,LXtables!KE112,LXtables!KR112)))))</f>
        <v>0.02</v>
      </c>
      <c r="BJ112" s="62">
        <f>IF(Assms!$F$37=1,LXtables!IF112,IF(Assms!$F$37=2,LXtables!IS112,IF(Assms!$F$37=3,LXtables!JF112,IF(Assms!$F$37=4,LXtables!JS112,IF(Assms!$F$37=5,LXtables!KF112,LXtables!KS112)))))</f>
        <v>0.02</v>
      </c>
      <c r="BK112" s="62">
        <f>IF(Assms!$F$37=1,LXtables!IG112,IF(Assms!$F$37=2,LXtables!IT112,IF(Assms!$F$37=3,LXtables!JG112,IF(Assms!$F$37=4,LXtables!JT112,IF(Assms!$F$37=5,LXtables!KG112,LXtables!KT112)))))</f>
        <v>0.02</v>
      </c>
      <c r="BL112" s="62">
        <f>IF(Assms!$F$37=1,LXtables!IH112,IF(Assms!$F$37=2,LXtables!IU112,IF(Assms!$F$37=3,LXtables!JH112,IF(Assms!$F$37=4,LXtables!JU112,IF(Assms!$F$37=5,LXtables!KH112,LXtables!KU112)))))</f>
        <v>0.02</v>
      </c>
      <c r="BM112" s="62">
        <f>IF(Assms!$F$37=1,LXtables!II112,IF(Assms!$F$37=2,LXtables!IV112,IF(Assms!$F$37=3,LXtables!JI112,IF(Assms!$F$37=4,LXtables!JV112,IF(Assms!$F$37=5,LXtables!KI112,LXtables!KV112)))))</f>
        <v>0.02</v>
      </c>
      <c r="BN112" s="62">
        <f>IF(Assms!$F$37=1,LXtables!IJ112,IF(Assms!$F$37=2,LXtables!IW112,IF(Assms!$F$37=3,LXtables!JJ112,IF(Assms!$F$37=4,LXtables!JW112,IF(Assms!$F$37=5,LXtables!KJ112,LXtables!KW112)))))</f>
        <v>0.02</v>
      </c>
      <c r="BO112" s="62">
        <f>IF(Assms!$F$37=1,LXtables!IK112,IF(Assms!$F$37=2,LXtables!IX112,IF(Assms!$F$37=3,LXtables!JK112,IF(Assms!$F$37=4,LXtables!JX112,IF(Assms!$F$37=5,LXtables!KK112,LXtables!KX112)))))</f>
        <v>0.02</v>
      </c>
      <c r="BP112" s="62">
        <f>IF(Assms!$F$37=1,LXtables!IL112,IF(Assms!$F$37=2,LXtables!IY112,IF(Assms!$F$37=3,LXtables!JL112,IF(Assms!$F$37=4,LXtables!JY112,IF(Assms!$F$37=5,LXtables!KL112,LXtables!KY112)))))</f>
        <v>0.02</v>
      </c>
      <c r="BQ112" s="62">
        <f>IF(Assms!$F$37=1,LXtables!IM112,IF(Assms!$F$37=2,LXtables!IZ112,IF(Assms!$F$37=3,LXtables!JM112,IF(Assms!$F$37=4,LXtables!JZ112,IF(Assms!$F$37=5,LXtables!KM112,LXtables!KZ112)))))</f>
        <v>0.02</v>
      </c>
      <c r="BR112" s="62">
        <f>IF(Assms!$F$37=1,LXtables!IN112,IF(Assms!$F$37=2,LXtables!JA112,IF(Assms!$F$37=3,LXtables!JN112,IF(Assms!$F$37=4,LXtables!KA112,IF(Assms!$F$37=5,LXtables!KN112,LXtables!LA112)))))</f>
        <v>0.02</v>
      </c>
      <c r="BS112" s="62">
        <f>IF(Assms!$F$37=1,LXtables!IO112,IF(Assms!$F$37=2,LXtables!JB112,IF(Assms!$F$37=3,LXtables!JO112,IF(Assms!$F$37=4,LXtables!KB112,IF(Assms!$F$37=5,LXtables!KO112,LXtables!LB112)))))</f>
        <v>0.02</v>
      </c>
      <c r="BT112" s="62">
        <f>IF(Assms!$F$37=1,LXtables!IP112,IF(Assms!$F$37=2,LXtables!JC112,IF(Assms!$F$37=3,LXtables!JP112,IF(Assms!$F$37=4,LXtables!KC112,IF(Assms!$F$37=5,LXtables!KP112,LXtables!LC112)))))</f>
        <v>0.02</v>
      </c>
    </row>
    <row r="113" spans="8:72">
      <c r="H113" s="201">
        <v>24</v>
      </c>
      <c r="I113" s="62">
        <f>IF(Assms!$C$36=1,V113,IF(Assms!$C$36=2,AI113,IF(Assms!$C$36=3,AV113,BI113)))</f>
        <v>0.02</v>
      </c>
      <c r="J113" s="62">
        <f>IF(Assms!$C$36=1,W113,IF(Assms!$C$36=2,AJ113,IF(Assms!$C$36=3,AW113,BJ113)))</f>
        <v>0.02</v>
      </c>
      <c r="K113" s="62">
        <f>IF(Assms!$C$36=1,X113,IF(Assms!$C$36=2,AK113,IF(Assms!$C$36=3,AX113,BK113)))</f>
        <v>0.02</v>
      </c>
      <c r="L113" s="62">
        <f>IF(Assms!$C$36=1,Y113,IF(Assms!$C$36=2,AL113,IF(Assms!$C$36=3,AY113,BL113)))</f>
        <v>0.01</v>
      </c>
      <c r="M113" s="62">
        <f>IF(Assms!$C$36=1,Z113,IF(Assms!$C$36=2,AM113,IF(Assms!$C$36=3,AZ113,BM113)))</f>
        <v>0.01</v>
      </c>
      <c r="N113" s="62">
        <f>IF(Assms!$C$36=1,AA113,IF(Assms!$C$36=2,AN113,IF(Assms!$C$36=3,BA113,BN113)))</f>
        <v>0.02</v>
      </c>
      <c r="O113" s="62">
        <f>IF(Assms!$C$36=1,AB113,IF(Assms!$C$36=2,AO113,IF(Assms!$C$36=3,BB113,BO113)))</f>
        <v>0.02</v>
      </c>
      <c r="P113" s="62">
        <f>IF(Assms!$C$36=1,AC113,IF(Assms!$C$36=2,AP113,IF(Assms!$C$36=3,BC113,BP113)))</f>
        <v>0.01</v>
      </c>
      <c r="Q113" s="62">
        <f>IF(Assms!$C$36=1,AD113,IF(Assms!$C$36=2,AQ113,IF(Assms!$C$36=3,BD113,BQ113)))</f>
        <v>0.01</v>
      </c>
      <c r="R113" s="62">
        <f>IF(Assms!$C$36=1,AE113,IF(Assms!$C$36=2,AR113,IF(Assms!$C$36=3,BE113,BR113)))</f>
        <v>0.01</v>
      </c>
      <c r="S113" s="62">
        <f>IF(Assms!$C$36=1,AF113,IF(Assms!$C$36=2,AS113,IF(Assms!$C$36=3,BF113,BS113)))</f>
        <v>0.02</v>
      </c>
      <c r="T113" s="62">
        <f>IF(Assms!$C$36=1,AG113,IF(Assms!$C$36=2,AT113,IF(Assms!$C$36=3,BG113,BT113)))</f>
        <v>0.02</v>
      </c>
      <c r="U113" s="201">
        <v>24</v>
      </c>
      <c r="V113" s="62">
        <f>IF(Assms!$F$37=1,LXtables!B113,IF(Assms!$F$37=2,LXtables!O113,IF(Assms!$F$37=3,LXtables!AB113,IF(Assms!$F$37=4,LXtables!AO113,IF(Assms!$F$37=5,LXtables!BB113,LXtables!BO113)))))</f>
        <v>0.02</v>
      </c>
      <c r="W113" s="62">
        <f>IF(Assms!$F$37=1,LXtables!C113,IF(Assms!$F$37=2,LXtables!P113,IF(Assms!$F$37=3,LXtables!AC113,IF(Assms!$F$37=4,LXtables!AP113,IF(Assms!$F$37=5,LXtables!BC113,LXtables!BP113)))))</f>
        <v>0.02</v>
      </c>
      <c r="X113" s="62">
        <f>IF(Assms!$F$37=1,LXtables!D113,IF(Assms!$F$37=2,LXtables!Q113,IF(Assms!$F$37=3,LXtables!AD113,IF(Assms!$F$37=4,LXtables!AQ113,IF(Assms!$F$37=5,LXtables!BD113,LXtables!BQ113)))))</f>
        <v>0.02</v>
      </c>
      <c r="Y113" s="62">
        <f>IF(Assms!$F$37=1,LXtables!E113,IF(Assms!$F$37=2,LXtables!R113,IF(Assms!$F$37=3,LXtables!AE113,IF(Assms!$F$37=4,LXtables!AR113,IF(Assms!$F$37=5,LXtables!BE113,LXtables!BR113)))))</f>
        <v>0.01</v>
      </c>
      <c r="Z113" s="62">
        <f>IF(Assms!$F$37=1,LXtables!F113,IF(Assms!$F$37=2,LXtables!S113,IF(Assms!$F$37=3,LXtables!AF113,IF(Assms!$F$37=4,LXtables!AS113,IF(Assms!$F$37=5,LXtables!BF113,LXtables!BS113)))))</f>
        <v>0.01</v>
      </c>
      <c r="AA113" s="62">
        <f>IF(Assms!$F$37=1,LXtables!G113,IF(Assms!$F$37=2,LXtables!T113,IF(Assms!$F$37=3,LXtables!AG113,IF(Assms!$F$37=4,LXtables!AT113,IF(Assms!$F$37=5,LXtables!BG113,LXtables!BT113)))))</f>
        <v>0.02</v>
      </c>
      <c r="AB113" s="62">
        <f>IF(Assms!$F$37=1,LXtables!H113,IF(Assms!$F$37=2,LXtables!U113,IF(Assms!$F$37=3,LXtables!AH113,IF(Assms!$F$37=4,LXtables!AU113,IF(Assms!$F$37=5,LXtables!BH113,LXtables!BU113)))))</f>
        <v>0.02</v>
      </c>
      <c r="AC113" s="62">
        <f>IF(Assms!$F$37=1,LXtables!I113,IF(Assms!$F$37=2,LXtables!V113,IF(Assms!$F$37=3,LXtables!AI113,IF(Assms!$F$37=4,LXtables!AV113,IF(Assms!$F$37=5,LXtables!BI113,LXtables!BV113)))))</f>
        <v>0.01</v>
      </c>
      <c r="AD113" s="62">
        <f>IF(Assms!$F$37=1,LXtables!J113,IF(Assms!$F$37=2,LXtables!W113,IF(Assms!$F$37=3,LXtables!AJ113,IF(Assms!$F$37=4,LXtables!AW113,IF(Assms!$F$37=5,LXtables!BJ113,LXtables!BW113)))))</f>
        <v>0.01</v>
      </c>
      <c r="AE113" s="62">
        <f>IF(Assms!$F$37=1,LXtables!K113,IF(Assms!$F$37=2,LXtables!X113,IF(Assms!$F$37=3,LXtables!AK113,IF(Assms!$F$37=4,LXtables!AX113,IF(Assms!$F$37=5,LXtables!BK113,LXtables!BX113)))))</f>
        <v>0.01</v>
      </c>
      <c r="AF113" s="62">
        <f>IF(Assms!$F$37=1,LXtables!L113,IF(Assms!$F$37=2,LXtables!Y113,IF(Assms!$F$37=3,LXtables!AL113,IF(Assms!$F$37=4,LXtables!AY113,IF(Assms!$F$37=5,LXtables!BL113,LXtables!BY113)))))</f>
        <v>0.02</v>
      </c>
      <c r="AG113" s="62">
        <f>IF(Assms!$F$37=1,LXtables!M113,IF(Assms!$F$37=2,LXtables!Z113,IF(Assms!$F$37=3,LXtables!AM113,IF(Assms!$F$37=4,LXtables!AZ113,IF(Assms!$F$37=5,LXtables!BM113,LXtables!BZ113)))))</f>
        <v>0.02</v>
      </c>
      <c r="AH113">
        <v>24</v>
      </c>
      <c r="AI113" s="62">
        <f>IF(Assms!$F$37=1,LXtables!CC113,IF(Assms!$F$37=2,LXtables!CP113,IF(Assms!$F$37=3,LXtables!DC113,IF(Assms!$F$37=4,LXtables!DP113,IF(Assms!$F$37=5,LXtables!EC113,LXtables!EP113)))))</f>
        <v>0.02</v>
      </c>
      <c r="AJ113" s="62">
        <f>IF(Assms!$F$37=1,LXtables!CD113,IF(Assms!$F$37=2,LXtables!CQ113,IF(Assms!$F$37=3,LXtables!DD113,IF(Assms!$F$37=4,LXtables!DQ113,IF(Assms!$F$37=5,LXtables!ED113,LXtables!EQ113)))))</f>
        <v>0.02</v>
      </c>
      <c r="AK113" s="62">
        <f>IF(Assms!$F$37=1,LXtables!CE113,IF(Assms!$F$37=2,LXtables!CR113,IF(Assms!$F$37=3,LXtables!DE113,IF(Assms!$F$37=4,LXtables!DR113,IF(Assms!$F$37=5,LXtables!EE113,LXtables!ER113)))))</f>
        <v>0.02</v>
      </c>
      <c r="AL113" s="62">
        <f>IF(Assms!$F$37=1,LXtables!CF113,IF(Assms!$F$37=2,LXtables!CS113,IF(Assms!$F$37=3,LXtables!DF113,IF(Assms!$F$37=4,LXtables!DS113,IF(Assms!$F$37=5,LXtables!EF113,LXtables!ES113)))))</f>
        <v>0.01</v>
      </c>
      <c r="AM113" s="62">
        <f>IF(Assms!$F$37=1,LXtables!CG113,IF(Assms!$F$37=2,LXtables!CT113,IF(Assms!$F$37=3,LXtables!DG113,IF(Assms!$F$37=4,LXtables!DT113,IF(Assms!$F$37=5,LXtables!EG113,LXtables!ET113)))))</f>
        <v>0.01</v>
      </c>
      <c r="AN113" s="62">
        <f>IF(Assms!$F$37=1,LXtables!CH113,IF(Assms!$F$37=2,LXtables!CU113,IF(Assms!$F$37=3,LXtables!DH113,IF(Assms!$F$37=4,LXtables!DU113,IF(Assms!$F$37=5,LXtables!EH113,LXtables!EU113)))))</f>
        <v>0.02</v>
      </c>
      <c r="AO113" s="62">
        <f>IF(Assms!$F$37=1,LXtables!CI113,IF(Assms!$F$37=2,LXtables!CV113,IF(Assms!$F$37=3,LXtables!DI113,IF(Assms!$F$37=4,LXtables!DV113,IF(Assms!$F$37=5,LXtables!EI113,LXtables!EV113)))))</f>
        <v>0.02</v>
      </c>
      <c r="AP113" s="62">
        <f>IF(Assms!$F$37=1,LXtables!CJ113,IF(Assms!$F$37=2,LXtables!CW113,IF(Assms!$F$37=3,LXtables!DJ113,IF(Assms!$F$37=4,LXtables!DW113,IF(Assms!$F$37=5,LXtables!EJ113,LXtables!EW113)))))</f>
        <v>0.01</v>
      </c>
      <c r="AQ113" s="62">
        <f>IF(Assms!$F$37=1,LXtables!CK113,IF(Assms!$F$37=2,LXtables!CX113,IF(Assms!$F$37=3,LXtables!DK113,IF(Assms!$F$37=4,LXtables!DX113,IF(Assms!$F$37=5,LXtables!EK113,LXtables!EX113)))))</f>
        <v>0.01</v>
      </c>
      <c r="AR113" s="62">
        <f>IF(Assms!$F$37=1,LXtables!CL113,IF(Assms!$F$37=2,LXtables!CY113,IF(Assms!$F$37=3,LXtables!DL113,IF(Assms!$F$37=4,LXtables!DY113,IF(Assms!$F$37=5,LXtables!EL113,LXtables!EY113)))))</f>
        <v>0.01</v>
      </c>
      <c r="AS113" s="62">
        <f>IF(Assms!$F$37=1,LXtables!CM113,IF(Assms!$F$37=2,LXtables!CZ113,IF(Assms!$F$37=3,LXtables!DM113,IF(Assms!$F$37=4,LXtables!DZ113,IF(Assms!$F$37=5,LXtables!EM113,LXtables!EZ113)))))</f>
        <v>0.02</v>
      </c>
      <c r="AT113" s="62">
        <f>IF(Assms!$F$37=1,LXtables!CN113,IF(Assms!$F$37=2,LXtables!DA113,IF(Assms!$F$37=3,LXtables!DN113,IF(Assms!$F$37=4,LXtables!EA113,IF(Assms!$F$37=5,LXtables!EN113,LXtables!FA113)))))</f>
        <v>0.02</v>
      </c>
      <c r="AU113">
        <v>24</v>
      </c>
      <c r="AV113" s="62">
        <f>IF(Assms!$F$37=1,LXtables!FD113,IF(Assms!$F$37=2,LXtables!FQ113,IF(Assms!$F$37=3,LXtables!GD113,IF(Assms!$F$37=4,LXtables!GQ113,IF(Assms!$F$37=5,LXtables!HD113,LXtables!HQ113)))))</f>
        <v>0.02</v>
      </c>
      <c r="AW113" s="62">
        <f>IF(Assms!$F$37=1,LXtables!FE113,IF(Assms!$F$37=2,LXtables!FR113,IF(Assms!$F$37=3,LXtables!GE113,IF(Assms!$F$37=4,LXtables!GR113,IF(Assms!$F$37=5,LXtables!HE113,LXtables!HR113)))))</f>
        <v>0.02</v>
      </c>
      <c r="AX113" s="62">
        <f>IF(Assms!$F$37=1,LXtables!FF113,IF(Assms!$F$37=2,LXtables!FS113,IF(Assms!$F$37=3,LXtables!GF113,IF(Assms!$F$37=4,LXtables!GS113,IF(Assms!$F$37=5,LXtables!HF113,LXtables!HS113)))))</f>
        <v>0.02</v>
      </c>
      <c r="AY113" s="62">
        <f>IF(Assms!$F$37=1,LXtables!FG113,IF(Assms!$F$37=2,LXtables!FT113,IF(Assms!$F$37=3,LXtables!GG113,IF(Assms!$F$37=4,LXtables!GT113,IF(Assms!$F$37=5,LXtables!HG113,LXtables!HT113)))))</f>
        <v>0.01</v>
      </c>
      <c r="AZ113" s="62">
        <f>IF(Assms!$F$37=1,LXtables!FH113,IF(Assms!$F$37=2,LXtables!FU113,IF(Assms!$F$37=3,LXtables!GH113,IF(Assms!$F$37=4,LXtables!GU113,IF(Assms!$F$37=5,LXtables!HH113,LXtables!HU113)))))</f>
        <v>0.01</v>
      </c>
      <c r="BA113" s="62">
        <f>IF(Assms!$F$37=1,LXtables!FI113,IF(Assms!$F$37=2,LXtables!FV113,IF(Assms!$F$37=3,LXtables!GI113,IF(Assms!$F$37=4,LXtables!GV113,IF(Assms!$F$37=5,LXtables!HI113,LXtables!HV113)))))</f>
        <v>0.02</v>
      </c>
      <c r="BB113" s="62">
        <f>IF(Assms!$F$37=1,LXtables!FJ113,IF(Assms!$F$37=2,LXtables!FW113,IF(Assms!$F$37=3,LXtables!GJ113,IF(Assms!$F$37=4,LXtables!GW113,IF(Assms!$F$37=5,LXtables!HJ113,LXtables!HW113)))))</f>
        <v>0.02</v>
      </c>
      <c r="BC113" s="62">
        <f>IF(Assms!$F$37=1,LXtables!FK113,IF(Assms!$F$37=2,LXtables!FX113,IF(Assms!$F$37=3,LXtables!GK113,IF(Assms!$F$37=4,LXtables!GX113,IF(Assms!$F$37=5,LXtables!HK113,LXtables!HX113)))))</f>
        <v>0.02</v>
      </c>
      <c r="BD113" s="62">
        <f>IF(Assms!$F$37=1,LXtables!FL113,IF(Assms!$F$37=2,LXtables!FY113,IF(Assms!$F$37=3,LXtables!GL113,IF(Assms!$F$37=4,LXtables!GY113,IF(Assms!$F$37=5,LXtables!HL113,LXtables!HY113)))))</f>
        <v>0.02</v>
      </c>
      <c r="BE113" s="62">
        <f>IF(Assms!$F$37=1,LXtables!FM113,IF(Assms!$F$37=2,LXtables!FZ113,IF(Assms!$F$37=3,LXtables!GM113,IF(Assms!$F$37=4,LXtables!GZ113,IF(Assms!$F$37=5,LXtables!HM113,LXtables!HZ113)))))</f>
        <v>0.02</v>
      </c>
      <c r="BF113" s="62">
        <f>IF(Assms!$F$37=1,LXtables!FN113,IF(Assms!$F$37=2,LXtables!GA113,IF(Assms!$F$37=3,LXtables!GN113,IF(Assms!$F$37=4,LXtables!HA113,IF(Assms!$F$37=5,LXtables!HN113,LXtables!IA113)))))</f>
        <v>0.02</v>
      </c>
      <c r="BG113" s="62">
        <f>IF(Assms!$F$37=1,LXtables!FO113,IF(Assms!$F$37=2,LXtables!GB113,IF(Assms!$F$37=3,LXtables!GO113,IF(Assms!$F$37=4,LXtables!HB113,IF(Assms!$F$37=5,LXtables!HO113,LXtables!IB113)))))</f>
        <v>0.02</v>
      </c>
      <c r="BH113">
        <v>24</v>
      </c>
      <c r="BI113" s="62">
        <f>IF(Assms!$F$37=1,LXtables!IE113,IF(Assms!$F$37=2,LXtables!IR113,IF(Assms!$F$37=3,LXtables!JE113,IF(Assms!$F$37=4,LXtables!JR113,IF(Assms!$F$37=5,LXtables!KE113,LXtables!KR113)))))</f>
        <v>0.02</v>
      </c>
      <c r="BJ113" s="62">
        <f>IF(Assms!$F$37=1,LXtables!IF113,IF(Assms!$F$37=2,LXtables!IS113,IF(Assms!$F$37=3,LXtables!JF113,IF(Assms!$F$37=4,LXtables!JS113,IF(Assms!$F$37=5,LXtables!KF113,LXtables!KS113)))))</f>
        <v>0.02</v>
      </c>
      <c r="BK113" s="62">
        <f>IF(Assms!$F$37=1,LXtables!IG113,IF(Assms!$F$37=2,LXtables!IT113,IF(Assms!$F$37=3,LXtables!JG113,IF(Assms!$F$37=4,LXtables!JT113,IF(Assms!$F$37=5,LXtables!KG113,LXtables!KT113)))))</f>
        <v>0.02</v>
      </c>
      <c r="BL113" s="62">
        <f>IF(Assms!$F$37=1,LXtables!IH113,IF(Assms!$F$37=2,LXtables!IU113,IF(Assms!$F$37=3,LXtables!JH113,IF(Assms!$F$37=4,LXtables!JU113,IF(Assms!$F$37=5,LXtables!KH113,LXtables!KU113)))))</f>
        <v>0.02</v>
      </c>
      <c r="BM113" s="62">
        <f>IF(Assms!$F$37=1,LXtables!II113,IF(Assms!$F$37=2,LXtables!IV113,IF(Assms!$F$37=3,LXtables!JI113,IF(Assms!$F$37=4,LXtables!JV113,IF(Assms!$F$37=5,LXtables!KI113,LXtables!KV113)))))</f>
        <v>0.02</v>
      </c>
      <c r="BN113" s="62">
        <f>IF(Assms!$F$37=1,LXtables!IJ113,IF(Assms!$F$37=2,LXtables!IW113,IF(Assms!$F$37=3,LXtables!JJ113,IF(Assms!$F$37=4,LXtables!JW113,IF(Assms!$F$37=5,LXtables!KJ113,LXtables!KW113)))))</f>
        <v>0.02</v>
      </c>
      <c r="BO113" s="62">
        <f>IF(Assms!$F$37=1,LXtables!IK113,IF(Assms!$F$37=2,LXtables!IX113,IF(Assms!$F$37=3,LXtables!JK113,IF(Assms!$F$37=4,LXtables!JX113,IF(Assms!$F$37=5,LXtables!KK113,LXtables!KX113)))))</f>
        <v>0.02</v>
      </c>
      <c r="BP113" s="62">
        <f>IF(Assms!$F$37=1,LXtables!IL113,IF(Assms!$F$37=2,LXtables!IY113,IF(Assms!$F$37=3,LXtables!JL113,IF(Assms!$F$37=4,LXtables!JY113,IF(Assms!$F$37=5,LXtables!KL113,LXtables!KY113)))))</f>
        <v>0.02</v>
      </c>
      <c r="BQ113" s="62">
        <f>IF(Assms!$F$37=1,LXtables!IM113,IF(Assms!$F$37=2,LXtables!IZ113,IF(Assms!$F$37=3,LXtables!JM113,IF(Assms!$F$37=4,LXtables!JZ113,IF(Assms!$F$37=5,LXtables!KM113,LXtables!KZ113)))))</f>
        <v>0.02</v>
      </c>
      <c r="BR113" s="62">
        <f>IF(Assms!$F$37=1,LXtables!IN113,IF(Assms!$F$37=2,LXtables!JA113,IF(Assms!$F$37=3,LXtables!JN113,IF(Assms!$F$37=4,LXtables!KA113,IF(Assms!$F$37=5,LXtables!KN113,LXtables!LA113)))))</f>
        <v>0.02</v>
      </c>
      <c r="BS113" s="62">
        <f>IF(Assms!$F$37=1,LXtables!IO113,IF(Assms!$F$37=2,LXtables!JB113,IF(Assms!$F$37=3,LXtables!JO113,IF(Assms!$F$37=4,LXtables!KB113,IF(Assms!$F$37=5,LXtables!KO113,LXtables!LB113)))))</f>
        <v>0.02</v>
      </c>
      <c r="BT113" s="62">
        <f>IF(Assms!$F$37=1,LXtables!IP113,IF(Assms!$F$37=2,LXtables!JC113,IF(Assms!$F$37=3,LXtables!JP113,IF(Assms!$F$37=4,LXtables!KC113,IF(Assms!$F$37=5,LXtables!KP113,LXtables!LC113)))))</f>
        <v>0.02</v>
      </c>
    </row>
    <row r="114" spans="8:72">
      <c r="H114" s="201">
        <v>25</v>
      </c>
      <c r="I114" s="62">
        <f>IF(Assms!$C$36=1,V114,IF(Assms!$C$36=2,AI114,IF(Assms!$C$36=3,AV114,BI114)))</f>
        <v>0.02</v>
      </c>
      <c r="J114" s="62">
        <f>IF(Assms!$C$36=1,W114,IF(Assms!$C$36=2,AJ114,IF(Assms!$C$36=3,AW114,BJ114)))</f>
        <v>0.02</v>
      </c>
      <c r="K114" s="62">
        <f>IF(Assms!$C$36=1,X114,IF(Assms!$C$36=2,AK114,IF(Assms!$C$36=3,AX114,BK114)))</f>
        <v>0.02</v>
      </c>
      <c r="L114" s="62">
        <f>IF(Assms!$C$36=1,Y114,IF(Assms!$C$36=2,AL114,IF(Assms!$C$36=3,AY114,BL114)))</f>
        <v>0.01</v>
      </c>
      <c r="M114" s="62">
        <f>IF(Assms!$C$36=1,Z114,IF(Assms!$C$36=2,AM114,IF(Assms!$C$36=3,AZ114,BM114)))</f>
        <v>0.01</v>
      </c>
      <c r="N114" s="62">
        <f>IF(Assms!$C$36=1,AA114,IF(Assms!$C$36=2,AN114,IF(Assms!$C$36=3,BA114,BN114)))</f>
        <v>0.02</v>
      </c>
      <c r="O114" s="62">
        <f>IF(Assms!$C$36=1,AB114,IF(Assms!$C$36=2,AO114,IF(Assms!$C$36=3,BB114,BO114)))</f>
        <v>0.02</v>
      </c>
      <c r="P114" s="62">
        <f>IF(Assms!$C$36=1,AC114,IF(Assms!$C$36=2,AP114,IF(Assms!$C$36=3,BC114,BP114)))</f>
        <v>0.01</v>
      </c>
      <c r="Q114" s="62">
        <f>IF(Assms!$C$36=1,AD114,IF(Assms!$C$36=2,AQ114,IF(Assms!$C$36=3,BD114,BQ114)))</f>
        <v>0.01</v>
      </c>
      <c r="R114" s="62">
        <f>IF(Assms!$C$36=1,AE114,IF(Assms!$C$36=2,AR114,IF(Assms!$C$36=3,BE114,BR114)))</f>
        <v>0.01</v>
      </c>
      <c r="S114" s="62">
        <f>IF(Assms!$C$36=1,AF114,IF(Assms!$C$36=2,AS114,IF(Assms!$C$36=3,BF114,BS114)))</f>
        <v>0.02</v>
      </c>
      <c r="T114" s="62">
        <f>IF(Assms!$C$36=1,AG114,IF(Assms!$C$36=2,AT114,IF(Assms!$C$36=3,BG114,BT114)))</f>
        <v>0.02</v>
      </c>
      <c r="U114" s="201">
        <v>25</v>
      </c>
      <c r="V114" s="62">
        <f>IF(Assms!$F$37=1,LXtables!B114,IF(Assms!$F$37=2,LXtables!O114,IF(Assms!$F$37=3,LXtables!AB114,IF(Assms!$F$37=4,LXtables!AO114,IF(Assms!$F$37=5,LXtables!BB114,LXtables!BO114)))))</f>
        <v>0.02</v>
      </c>
      <c r="W114" s="62">
        <f>IF(Assms!$F$37=1,LXtables!C114,IF(Assms!$F$37=2,LXtables!P114,IF(Assms!$F$37=3,LXtables!AC114,IF(Assms!$F$37=4,LXtables!AP114,IF(Assms!$F$37=5,LXtables!BC114,LXtables!BP114)))))</f>
        <v>0.02</v>
      </c>
      <c r="X114" s="62">
        <f>IF(Assms!$F$37=1,LXtables!D114,IF(Assms!$F$37=2,LXtables!Q114,IF(Assms!$F$37=3,LXtables!AD114,IF(Assms!$F$37=4,LXtables!AQ114,IF(Assms!$F$37=5,LXtables!BD114,LXtables!BQ114)))))</f>
        <v>0.02</v>
      </c>
      <c r="Y114" s="62">
        <f>IF(Assms!$F$37=1,LXtables!E114,IF(Assms!$F$37=2,LXtables!R114,IF(Assms!$F$37=3,LXtables!AE114,IF(Assms!$F$37=4,LXtables!AR114,IF(Assms!$F$37=5,LXtables!BE114,LXtables!BR114)))))</f>
        <v>0.01</v>
      </c>
      <c r="Z114" s="62">
        <f>IF(Assms!$F$37=1,LXtables!F114,IF(Assms!$F$37=2,LXtables!S114,IF(Assms!$F$37=3,LXtables!AF114,IF(Assms!$F$37=4,LXtables!AS114,IF(Assms!$F$37=5,LXtables!BF114,LXtables!BS114)))))</f>
        <v>0.01</v>
      </c>
      <c r="AA114" s="62">
        <f>IF(Assms!$F$37=1,LXtables!G114,IF(Assms!$F$37=2,LXtables!T114,IF(Assms!$F$37=3,LXtables!AG114,IF(Assms!$F$37=4,LXtables!AT114,IF(Assms!$F$37=5,LXtables!BG114,LXtables!BT114)))))</f>
        <v>0.02</v>
      </c>
      <c r="AB114" s="62">
        <f>IF(Assms!$F$37=1,LXtables!H114,IF(Assms!$F$37=2,LXtables!U114,IF(Assms!$F$37=3,LXtables!AH114,IF(Assms!$F$37=4,LXtables!AU114,IF(Assms!$F$37=5,LXtables!BH114,LXtables!BU114)))))</f>
        <v>0.02</v>
      </c>
      <c r="AC114" s="62">
        <f>IF(Assms!$F$37=1,LXtables!I114,IF(Assms!$F$37=2,LXtables!V114,IF(Assms!$F$37=3,LXtables!AI114,IF(Assms!$F$37=4,LXtables!AV114,IF(Assms!$F$37=5,LXtables!BI114,LXtables!BV114)))))</f>
        <v>0.01</v>
      </c>
      <c r="AD114" s="62">
        <f>IF(Assms!$F$37=1,LXtables!J114,IF(Assms!$F$37=2,LXtables!W114,IF(Assms!$F$37=3,LXtables!AJ114,IF(Assms!$F$37=4,LXtables!AW114,IF(Assms!$F$37=5,LXtables!BJ114,LXtables!BW114)))))</f>
        <v>0.01</v>
      </c>
      <c r="AE114" s="62">
        <f>IF(Assms!$F$37=1,LXtables!K114,IF(Assms!$F$37=2,LXtables!X114,IF(Assms!$F$37=3,LXtables!AK114,IF(Assms!$F$37=4,LXtables!AX114,IF(Assms!$F$37=5,LXtables!BK114,LXtables!BX114)))))</f>
        <v>0.01</v>
      </c>
      <c r="AF114" s="62">
        <f>IF(Assms!$F$37=1,LXtables!L114,IF(Assms!$F$37=2,LXtables!Y114,IF(Assms!$F$37=3,LXtables!AL114,IF(Assms!$F$37=4,LXtables!AY114,IF(Assms!$F$37=5,LXtables!BL114,LXtables!BY114)))))</f>
        <v>0.02</v>
      </c>
      <c r="AG114" s="62">
        <f>IF(Assms!$F$37=1,LXtables!M114,IF(Assms!$F$37=2,LXtables!Z114,IF(Assms!$F$37=3,LXtables!AM114,IF(Assms!$F$37=4,LXtables!AZ114,IF(Assms!$F$37=5,LXtables!BM114,LXtables!BZ114)))))</f>
        <v>0.02</v>
      </c>
      <c r="AH114">
        <v>25</v>
      </c>
      <c r="AI114" s="62">
        <f>IF(Assms!$F$37=1,LXtables!CC114,IF(Assms!$F$37=2,LXtables!CP114,IF(Assms!$F$37=3,LXtables!DC114,IF(Assms!$F$37=4,LXtables!DP114,IF(Assms!$F$37=5,LXtables!EC114,LXtables!EP114)))))</f>
        <v>0.02</v>
      </c>
      <c r="AJ114" s="62">
        <f>IF(Assms!$F$37=1,LXtables!CD114,IF(Assms!$F$37=2,LXtables!CQ114,IF(Assms!$F$37=3,LXtables!DD114,IF(Assms!$F$37=4,LXtables!DQ114,IF(Assms!$F$37=5,LXtables!ED114,LXtables!EQ114)))))</f>
        <v>0.02</v>
      </c>
      <c r="AK114" s="62">
        <f>IF(Assms!$F$37=1,LXtables!CE114,IF(Assms!$F$37=2,LXtables!CR114,IF(Assms!$F$37=3,LXtables!DE114,IF(Assms!$F$37=4,LXtables!DR114,IF(Assms!$F$37=5,LXtables!EE114,LXtables!ER114)))))</f>
        <v>0.02</v>
      </c>
      <c r="AL114" s="62">
        <f>IF(Assms!$F$37=1,LXtables!CF114,IF(Assms!$F$37=2,LXtables!CS114,IF(Assms!$F$37=3,LXtables!DF114,IF(Assms!$F$37=4,LXtables!DS114,IF(Assms!$F$37=5,LXtables!EF114,LXtables!ES114)))))</f>
        <v>0.01</v>
      </c>
      <c r="AM114" s="62">
        <f>IF(Assms!$F$37=1,LXtables!CG114,IF(Assms!$F$37=2,LXtables!CT114,IF(Assms!$F$37=3,LXtables!DG114,IF(Assms!$F$37=4,LXtables!DT114,IF(Assms!$F$37=5,LXtables!EG114,LXtables!ET114)))))</f>
        <v>0.01</v>
      </c>
      <c r="AN114" s="62">
        <f>IF(Assms!$F$37=1,LXtables!CH114,IF(Assms!$F$37=2,LXtables!CU114,IF(Assms!$F$37=3,LXtables!DH114,IF(Assms!$F$37=4,LXtables!DU114,IF(Assms!$F$37=5,LXtables!EH114,LXtables!EU114)))))</f>
        <v>0.02</v>
      </c>
      <c r="AO114" s="62">
        <f>IF(Assms!$F$37=1,LXtables!CI114,IF(Assms!$F$37=2,LXtables!CV114,IF(Assms!$F$37=3,LXtables!DI114,IF(Assms!$F$37=4,LXtables!DV114,IF(Assms!$F$37=5,LXtables!EI114,LXtables!EV114)))))</f>
        <v>0.02</v>
      </c>
      <c r="AP114" s="62">
        <f>IF(Assms!$F$37=1,LXtables!CJ114,IF(Assms!$F$37=2,LXtables!CW114,IF(Assms!$F$37=3,LXtables!DJ114,IF(Assms!$F$37=4,LXtables!DW114,IF(Assms!$F$37=5,LXtables!EJ114,LXtables!EW114)))))</f>
        <v>0.01</v>
      </c>
      <c r="AQ114" s="62">
        <f>IF(Assms!$F$37=1,LXtables!CK114,IF(Assms!$F$37=2,LXtables!CX114,IF(Assms!$F$37=3,LXtables!DK114,IF(Assms!$F$37=4,LXtables!DX114,IF(Assms!$F$37=5,LXtables!EK114,LXtables!EX114)))))</f>
        <v>0.01</v>
      </c>
      <c r="AR114" s="62">
        <f>IF(Assms!$F$37=1,LXtables!CL114,IF(Assms!$F$37=2,LXtables!CY114,IF(Assms!$F$37=3,LXtables!DL114,IF(Assms!$F$37=4,LXtables!DY114,IF(Assms!$F$37=5,LXtables!EL114,LXtables!EY114)))))</f>
        <v>0.01</v>
      </c>
      <c r="AS114" s="62">
        <f>IF(Assms!$F$37=1,LXtables!CM114,IF(Assms!$F$37=2,LXtables!CZ114,IF(Assms!$F$37=3,LXtables!DM114,IF(Assms!$F$37=4,LXtables!DZ114,IF(Assms!$F$37=5,LXtables!EM114,LXtables!EZ114)))))</f>
        <v>0.02</v>
      </c>
      <c r="AT114" s="62">
        <f>IF(Assms!$F$37=1,LXtables!CN114,IF(Assms!$F$37=2,LXtables!DA114,IF(Assms!$F$37=3,LXtables!DN114,IF(Assms!$F$37=4,LXtables!EA114,IF(Assms!$F$37=5,LXtables!EN114,LXtables!FA114)))))</f>
        <v>0.02</v>
      </c>
      <c r="AU114">
        <v>25</v>
      </c>
      <c r="AV114" s="62">
        <f>IF(Assms!$F$37=1,LXtables!FD114,IF(Assms!$F$37=2,LXtables!FQ114,IF(Assms!$F$37=3,LXtables!GD114,IF(Assms!$F$37=4,LXtables!GQ114,IF(Assms!$F$37=5,LXtables!HD114,LXtables!HQ114)))))</f>
        <v>0.02</v>
      </c>
      <c r="AW114" s="62">
        <f>IF(Assms!$F$37=1,LXtables!FE114,IF(Assms!$F$37=2,LXtables!FR114,IF(Assms!$F$37=3,LXtables!GE114,IF(Assms!$F$37=4,LXtables!GR114,IF(Assms!$F$37=5,LXtables!HE114,LXtables!HR114)))))</f>
        <v>0.02</v>
      </c>
      <c r="AX114" s="62">
        <f>IF(Assms!$F$37=1,LXtables!FF114,IF(Assms!$F$37=2,LXtables!FS114,IF(Assms!$F$37=3,LXtables!GF114,IF(Assms!$F$37=4,LXtables!GS114,IF(Assms!$F$37=5,LXtables!HF114,LXtables!HS114)))))</f>
        <v>0.02</v>
      </c>
      <c r="AY114" s="62">
        <f>IF(Assms!$F$37=1,LXtables!FG114,IF(Assms!$F$37=2,LXtables!FT114,IF(Assms!$F$37=3,LXtables!GG114,IF(Assms!$F$37=4,LXtables!GT114,IF(Assms!$F$37=5,LXtables!HG114,LXtables!HT114)))))</f>
        <v>0.01</v>
      </c>
      <c r="AZ114" s="62">
        <f>IF(Assms!$F$37=1,LXtables!FH114,IF(Assms!$F$37=2,LXtables!FU114,IF(Assms!$F$37=3,LXtables!GH114,IF(Assms!$F$37=4,LXtables!GU114,IF(Assms!$F$37=5,LXtables!HH114,LXtables!HU114)))))</f>
        <v>0.01</v>
      </c>
      <c r="BA114" s="62">
        <f>IF(Assms!$F$37=1,LXtables!FI114,IF(Assms!$F$37=2,LXtables!FV114,IF(Assms!$F$37=3,LXtables!GI114,IF(Assms!$F$37=4,LXtables!GV114,IF(Assms!$F$37=5,LXtables!HI114,LXtables!HV114)))))</f>
        <v>0.02</v>
      </c>
      <c r="BB114" s="62">
        <f>IF(Assms!$F$37=1,LXtables!FJ114,IF(Assms!$F$37=2,LXtables!FW114,IF(Assms!$F$37=3,LXtables!GJ114,IF(Assms!$F$37=4,LXtables!GW114,IF(Assms!$F$37=5,LXtables!HJ114,LXtables!HW114)))))</f>
        <v>0.02</v>
      </c>
      <c r="BC114" s="62">
        <f>IF(Assms!$F$37=1,LXtables!FK114,IF(Assms!$F$37=2,LXtables!FX114,IF(Assms!$F$37=3,LXtables!GK114,IF(Assms!$F$37=4,LXtables!GX114,IF(Assms!$F$37=5,LXtables!HK114,LXtables!HX114)))))</f>
        <v>0.02</v>
      </c>
      <c r="BD114" s="62">
        <f>IF(Assms!$F$37=1,LXtables!FL114,IF(Assms!$F$37=2,LXtables!FY114,IF(Assms!$F$37=3,LXtables!GL114,IF(Assms!$F$37=4,LXtables!GY114,IF(Assms!$F$37=5,LXtables!HL114,LXtables!HY114)))))</f>
        <v>0.02</v>
      </c>
      <c r="BE114" s="62">
        <f>IF(Assms!$F$37=1,LXtables!FM114,IF(Assms!$F$37=2,LXtables!FZ114,IF(Assms!$F$37=3,LXtables!GM114,IF(Assms!$F$37=4,LXtables!GZ114,IF(Assms!$F$37=5,LXtables!HM114,LXtables!HZ114)))))</f>
        <v>0.02</v>
      </c>
      <c r="BF114" s="62">
        <f>IF(Assms!$F$37=1,LXtables!FN114,IF(Assms!$F$37=2,LXtables!GA114,IF(Assms!$F$37=3,LXtables!GN114,IF(Assms!$F$37=4,LXtables!HA114,IF(Assms!$F$37=5,LXtables!HN114,LXtables!IA114)))))</f>
        <v>0.02</v>
      </c>
      <c r="BG114" s="62">
        <f>IF(Assms!$F$37=1,LXtables!FO114,IF(Assms!$F$37=2,LXtables!GB114,IF(Assms!$F$37=3,LXtables!GO114,IF(Assms!$F$37=4,LXtables!HB114,IF(Assms!$F$37=5,LXtables!HO114,LXtables!IB114)))))</f>
        <v>0.02</v>
      </c>
      <c r="BH114">
        <v>25</v>
      </c>
      <c r="BI114" s="62">
        <f>IF(Assms!$F$37=1,LXtables!IE114,IF(Assms!$F$37=2,LXtables!IR114,IF(Assms!$F$37=3,LXtables!JE114,IF(Assms!$F$37=4,LXtables!JR114,IF(Assms!$F$37=5,LXtables!KE114,LXtables!KR114)))))</f>
        <v>0.02</v>
      </c>
      <c r="BJ114" s="62">
        <f>IF(Assms!$F$37=1,LXtables!IF114,IF(Assms!$F$37=2,LXtables!IS114,IF(Assms!$F$37=3,LXtables!JF114,IF(Assms!$F$37=4,LXtables!JS114,IF(Assms!$F$37=5,LXtables!KF114,LXtables!KS114)))))</f>
        <v>0.02</v>
      </c>
      <c r="BK114" s="62">
        <f>IF(Assms!$F$37=1,LXtables!IG114,IF(Assms!$F$37=2,LXtables!IT114,IF(Assms!$F$37=3,LXtables!JG114,IF(Assms!$F$37=4,LXtables!JT114,IF(Assms!$F$37=5,LXtables!KG114,LXtables!KT114)))))</f>
        <v>0.02</v>
      </c>
      <c r="BL114" s="62">
        <f>IF(Assms!$F$37=1,LXtables!IH114,IF(Assms!$F$37=2,LXtables!IU114,IF(Assms!$F$37=3,LXtables!JH114,IF(Assms!$F$37=4,LXtables!JU114,IF(Assms!$F$37=5,LXtables!KH114,LXtables!KU114)))))</f>
        <v>0.02</v>
      </c>
      <c r="BM114" s="62">
        <f>IF(Assms!$F$37=1,LXtables!II114,IF(Assms!$F$37=2,LXtables!IV114,IF(Assms!$F$37=3,LXtables!JI114,IF(Assms!$F$37=4,LXtables!JV114,IF(Assms!$F$37=5,LXtables!KI114,LXtables!KV114)))))</f>
        <v>0.02</v>
      </c>
      <c r="BN114" s="62">
        <f>IF(Assms!$F$37=1,LXtables!IJ114,IF(Assms!$F$37=2,LXtables!IW114,IF(Assms!$F$37=3,LXtables!JJ114,IF(Assms!$F$37=4,LXtables!JW114,IF(Assms!$F$37=5,LXtables!KJ114,LXtables!KW114)))))</f>
        <v>0.02</v>
      </c>
      <c r="BO114" s="62">
        <f>IF(Assms!$F$37=1,LXtables!IK114,IF(Assms!$F$37=2,LXtables!IX114,IF(Assms!$F$37=3,LXtables!JK114,IF(Assms!$F$37=4,LXtables!JX114,IF(Assms!$F$37=5,LXtables!KK114,LXtables!KX114)))))</f>
        <v>0.02</v>
      </c>
      <c r="BP114" s="62">
        <f>IF(Assms!$F$37=1,LXtables!IL114,IF(Assms!$F$37=2,LXtables!IY114,IF(Assms!$F$37=3,LXtables!JL114,IF(Assms!$F$37=4,LXtables!JY114,IF(Assms!$F$37=5,LXtables!KL114,LXtables!KY114)))))</f>
        <v>0.02</v>
      </c>
      <c r="BQ114" s="62">
        <f>IF(Assms!$F$37=1,LXtables!IM114,IF(Assms!$F$37=2,LXtables!IZ114,IF(Assms!$F$37=3,LXtables!JM114,IF(Assms!$F$37=4,LXtables!JZ114,IF(Assms!$F$37=5,LXtables!KM114,LXtables!KZ114)))))</f>
        <v>0.02</v>
      </c>
      <c r="BR114" s="62">
        <f>IF(Assms!$F$37=1,LXtables!IN114,IF(Assms!$F$37=2,LXtables!JA114,IF(Assms!$F$37=3,LXtables!JN114,IF(Assms!$F$37=4,LXtables!KA114,IF(Assms!$F$37=5,LXtables!KN114,LXtables!LA114)))))</f>
        <v>0.02</v>
      </c>
      <c r="BS114" s="62">
        <f>IF(Assms!$F$37=1,LXtables!IO114,IF(Assms!$F$37=2,LXtables!JB114,IF(Assms!$F$37=3,LXtables!JO114,IF(Assms!$F$37=4,LXtables!KB114,IF(Assms!$F$37=5,LXtables!KO114,LXtables!LB114)))))</f>
        <v>0.02</v>
      </c>
      <c r="BT114" s="62">
        <f>IF(Assms!$F$37=1,LXtables!IP114,IF(Assms!$F$37=2,LXtables!JC114,IF(Assms!$F$37=3,LXtables!JP114,IF(Assms!$F$37=4,LXtables!KC114,IF(Assms!$F$37=5,LXtables!KP114,LXtables!LC114)))))</f>
        <v>0.02</v>
      </c>
    </row>
    <row r="115" spans="8:72">
      <c r="H115" s="201">
        <v>26</v>
      </c>
      <c r="I115" s="62">
        <f>IF(Assms!$C$36=1,V115,IF(Assms!$C$36=2,AI115,IF(Assms!$C$36=3,AV115,BI115)))</f>
        <v>0.02</v>
      </c>
      <c r="J115" s="62">
        <f>IF(Assms!$C$36=1,W115,IF(Assms!$C$36=2,AJ115,IF(Assms!$C$36=3,AW115,BJ115)))</f>
        <v>0.02</v>
      </c>
      <c r="K115" s="62">
        <f>IF(Assms!$C$36=1,X115,IF(Assms!$C$36=2,AK115,IF(Assms!$C$36=3,AX115,BK115)))</f>
        <v>0.02</v>
      </c>
      <c r="L115" s="62">
        <f>IF(Assms!$C$36=1,Y115,IF(Assms!$C$36=2,AL115,IF(Assms!$C$36=3,AY115,BL115)))</f>
        <v>0.01</v>
      </c>
      <c r="M115" s="62">
        <f>IF(Assms!$C$36=1,Z115,IF(Assms!$C$36=2,AM115,IF(Assms!$C$36=3,AZ115,BM115)))</f>
        <v>0.01</v>
      </c>
      <c r="N115" s="62">
        <f>IF(Assms!$C$36=1,AA115,IF(Assms!$C$36=2,AN115,IF(Assms!$C$36=3,BA115,BN115)))</f>
        <v>0.02</v>
      </c>
      <c r="O115" s="62">
        <f>IF(Assms!$C$36=1,AB115,IF(Assms!$C$36=2,AO115,IF(Assms!$C$36=3,BB115,BO115)))</f>
        <v>0.02</v>
      </c>
      <c r="P115" s="62">
        <f>IF(Assms!$C$36=1,AC115,IF(Assms!$C$36=2,AP115,IF(Assms!$C$36=3,BC115,BP115)))</f>
        <v>0.01</v>
      </c>
      <c r="Q115" s="62">
        <f>IF(Assms!$C$36=1,AD115,IF(Assms!$C$36=2,AQ115,IF(Assms!$C$36=3,BD115,BQ115)))</f>
        <v>0.01</v>
      </c>
      <c r="R115" s="62">
        <f>IF(Assms!$C$36=1,AE115,IF(Assms!$C$36=2,AR115,IF(Assms!$C$36=3,BE115,BR115)))</f>
        <v>0.01</v>
      </c>
      <c r="S115" s="62">
        <f>IF(Assms!$C$36=1,AF115,IF(Assms!$C$36=2,AS115,IF(Assms!$C$36=3,BF115,BS115)))</f>
        <v>0.02</v>
      </c>
      <c r="T115" s="62">
        <f>IF(Assms!$C$36=1,AG115,IF(Assms!$C$36=2,AT115,IF(Assms!$C$36=3,BG115,BT115)))</f>
        <v>0.02</v>
      </c>
      <c r="U115" s="201">
        <v>26</v>
      </c>
      <c r="V115" s="62">
        <f>IF(Assms!$F$37=1,LXtables!B115,IF(Assms!$F$37=2,LXtables!O115,IF(Assms!$F$37=3,LXtables!AB115,IF(Assms!$F$37=4,LXtables!AO115,IF(Assms!$F$37=5,LXtables!BB115,LXtables!BO115)))))</f>
        <v>0.02</v>
      </c>
      <c r="W115" s="62">
        <f>IF(Assms!$F$37=1,LXtables!C115,IF(Assms!$F$37=2,LXtables!P115,IF(Assms!$F$37=3,LXtables!AC115,IF(Assms!$F$37=4,LXtables!AP115,IF(Assms!$F$37=5,LXtables!BC115,LXtables!BP115)))))</f>
        <v>0.02</v>
      </c>
      <c r="X115" s="62">
        <f>IF(Assms!$F$37=1,LXtables!D115,IF(Assms!$F$37=2,LXtables!Q115,IF(Assms!$F$37=3,LXtables!AD115,IF(Assms!$F$37=4,LXtables!AQ115,IF(Assms!$F$37=5,LXtables!BD115,LXtables!BQ115)))))</f>
        <v>0.02</v>
      </c>
      <c r="Y115" s="62">
        <f>IF(Assms!$F$37=1,LXtables!E115,IF(Assms!$F$37=2,LXtables!R115,IF(Assms!$F$37=3,LXtables!AE115,IF(Assms!$F$37=4,LXtables!AR115,IF(Assms!$F$37=5,LXtables!BE115,LXtables!BR115)))))</f>
        <v>0.01</v>
      </c>
      <c r="Z115" s="62">
        <f>IF(Assms!$F$37=1,LXtables!F115,IF(Assms!$F$37=2,LXtables!S115,IF(Assms!$F$37=3,LXtables!AF115,IF(Assms!$F$37=4,LXtables!AS115,IF(Assms!$F$37=5,LXtables!BF115,LXtables!BS115)))))</f>
        <v>0.01</v>
      </c>
      <c r="AA115" s="62">
        <f>IF(Assms!$F$37=1,LXtables!G115,IF(Assms!$F$37=2,LXtables!T115,IF(Assms!$F$37=3,LXtables!AG115,IF(Assms!$F$37=4,LXtables!AT115,IF(Assms!$F$37=5,LXtables!BG115,LXtables!BT115)))))</f>
        <v>0.02</v>
      </c>
      <c r="AB115" s="62">
        <f>IF(Assms!$F$37=1,LXtables!H115,IF(Assms!$F$37=2,LXtables!U115,IF(Assms!$F$37=3,LXtables!AH115,IF(Assms!$F$37=4,LXtables!AU115,IF(Assms!$F$37=5,LXtables!BH115,LXtables!BU115)))))</f>
        <v>0.02</v>
      </c>
      <c r="AC115" s="62">
        <f>IF(Assms!$F$37=1,LXtables!I115,IF(Assms!$F$37=2,LXtables!V115,IF(Assms!$F$37=3,LXtables!AI115,IF(Assms!$F$37=4,LXtables!AV115,IF(Assms!$F$37=5,LXtables!BI115,LXtables!BV115)))))</f>
        <v>0.01</v>
      </c>
      <c r="AD115" s="62">
        <f>IF(Assms!$F$37=1,LXtables!J115,IF(Assms!$F$37=2,LXtables!W115,IF(Assms!$F$37=3,LXtables!AJ115,IF(Assms!$F$37=4,LXtables!AW115,IF(Assms!$F$37=5,LXtables!BJ115,LXtables!BW115)))))</f>
        <v>0.01</v>
      </c>
      <c r="AE115" s="62">
        <f>IF(Assms!$F$37=1,LXtables!K115,IF(Assms!$F$37=2,LXtables!X115,IF(Assms!$F$37=3,LXtables!AK115,IF(Assms!$F$37=4,LXtables!AX115,IF(Assms!$F$37=5,LXtables!BK115,LXtables!BX115)))))</f>
        <v>0.01</v>
      </c>
      <c r="AF115" s="62">
        <f>IF(Assms!$F$37=1,LXtables!L115,IF(Assms!$F$37=2,LXtables!Y115,IF(Assms!$F$37=3,LXtables!AL115,IF(Assms!$F$37=4,LXtables!AY115,IF(Assms!$F$37=5,LXtables!BL115,LXtables!BY115)))))</f>
        <v>0.02</v>
      </c>
      <c r="AG115" s="62">
        <f>IF(Assms!$F$37=1,LXtables!M115,IF(Assms!$F$37=2,LXtables!Z115,IF(Assms!$F$37=3,LXtables!AM115,IF(Assms!$F$37=4,LXtables!AZ115,IF(Assms!$F$37=5,LXtables!BM115,LXtables!BZ115)))))</f>
        <v>0.02</v>
      </c>
      <c r="AH115">
        <v>26</v>
      </c>
      <c r="AI115" s="62">
        <f>IF(Assms!$F$37=1,LXtables!CC115,IF(Assms!$F$37=2,LXtables!CP115,IF(Assms!$F$37=3,LXtables!DC115,IF(Assms!$F$37=4,LXtables!DP115,IF(Assms!$F$37=5,LXtables!EC115,LXtables!EP115)))))</f>
        <v>0.02</v>
      </c>
      <c r="AJ115" s="62">
        <f>IF(Assms!$F$37=1,LXtables!CD115,IF(Assms!$F$37=2,LXtables!CQ115,IF(Assms!$F$37=3,LXtables!DD115,IF(Assms!$F$37=4,LXtables!DQ115,IF(Assms!$F$37=5,LXtables!ED115,LXtables!EQ115)))))</f>
        <v>0.02</v>
      </c>
      <c r="AK115" s="62">
        <f>IF(Assms!$F$37=1,LXtables!CE115,IF(Assms!$F$37=2,LXtables!CR115,IF(Assms!$F$37=3,LXtables!DE115,IF(Assms!$F$37=4,LXtables!DR115,IF(Assms!$F$37=5,LXtables!EE115,LXtables!ER115)))))</f>
        <v>0.02</v>
      </c>
      <c r="AL115" s="62">
        <f>IF(Assms!$F$37=1,LXtables!CF115,IF(Assms!$F$37=2,LXtables!CS115,IF(Assms!$F$37=3,LXtables!DF115,IF(Assms!$F$37=4,LXtables!DS115,IF(Assms!$F$37=5,LXtables!EF115,LXtables!ES115)))))</f>
        <v>0.01</v>
      </c>
      <c r="AM115" s="62">
        <f>IF(Assms!$F$37=1,LXtables!CG115,IF(Assms!$F$37=2,LXtables!CT115,IF(Assms!$F$37=3,LXtables!DG115,IF(Assms!$F$37=4,LXtables!DT115,IF(Assms!$F$37=5,LXtables!EG115,LXtables!ET115)))))</f>
        <v>0.01</v>
      </c>
      <c r="AN115" s="62">
        <f>IF(Assms!$F$37=1,LXtables!CH115,IF(Assms!$F$37=2,LXtables!CU115,IF(Assms!$F$37=3,LXtables!DH115,IF(Assms!$F$37=4,LXtables!DU115,IF(Assms!$F$37=5,LXtables!EH115,LXtables!EU115)))))</f>
        <v>0.02</v>
      </c>
      <c r="AO115" s="62">
        <f>IF(Assms!$F$37=1,LXtables!CI115,IF(Assms!$F$37=2,LXtables!CV115,IF(Assms!$F$37=3,LXtables!DI115,IF(Assms!$F$37=4,LXtables!DV115,IF(Assms!$F$37=5,LXtables!EI115,LXtables!EV115)))))</f>
        <v>0.02</v>
      </c>
      <c r="AP115" s="62">
        <f>IF(Assms!$F$37=1,LXtables!CJ115,IF(Assms!$F$37=2,LXtables!CW115,IF(Assms!$F$37=3,LXtables!DJ115,IF(Assms!$F$37=4,LXtables!DW115,IF(Assms!$F$37=5,LXtables!EJ115,LXtables!EW115)))))</f>
        <v>0.01</v>
      </c>
      <c r="AQ115" s="62">
        <f>IF(Assms!$F$37=1,LXtables!CK115,IF(Assms!$F$37=2,LXtables!CX115,IF(Assms!$F$37=3,LXtables!DK115,IF(Assms!$F$37=4,LXtables!DX115,IF(Assms!$F$37=5,LXtables!EK115,LXtables!EX115)))))</f>
        <v>0.01</v>
      </c>
      <c r="AR115" s="62">
        <f>IF(Assms!$F$37=1,LXtables!CL115,IF(Assms!$F$37=2,LXtables!CY115,IF(Assms!$F$37=3,LXtables!DL115,IF(Assms!$F$37=4,LXtables!DY115,IF(Assms!$F$37=5,LXtables!EL115,LXtables!EY115)))))</f>
        <v>0.01</v>
      </c>
      <c r="AS115" s="62">
        <f>IF(Assms!$F$37=1,LXtables!CM115,IF(Assms!$F$37=2,LXtables!CZ115,IF(Assms!$F$37=3,LXtables!DM115,IF(Assms!$F$37=4,LXtables!DZ115,IF(Assms!$F$37=5,LXtables!EM115,LXtables!EZ115)))))</f>
        <v>0.02</v>
      </c>
      <c r="AT115" s="62">
        <f>IF(Assms!$F$37=1,LXtables!CN115,IF(Assms!$F$37=2,LXtables!DA115,IF(Assms!$F$37=3,LXtables!DN115,IF(Assms!$F$37=4,LXtables!EA115,IF(Assms!$F$37=5,LXtables!EN115,LXtables!FA115)))))</f>
        <v>0.02</v>
      </c>
      <c r="AU115">
        <v>26</v>
      </c>
      <c r="AV115" s="62">
        <f>IF(Assms!$F$37=1,LXtables!FD115,IF(Assms!$F$37=2,LXtables!FQ115,IF(Assms!$F$37=3,LXtables!GD115,IF(Assms!$F$37=4,LXtables!GQ115,IF(Assms!$F$37=5,LXtables!HD115,LXtables!HQ115)))))</f>
        <v>0.02</v>
      </c>
      <c r="AW115" s="62">
        <f>IF(Assms!$F$37=1,LXtables!FE115,IF(Assms!$F$37=2,LXtables!FR115,IF(Assms!$F$37=3,LXtables!GE115,IF(Assms!$F$37=4,LXtables!GR115,IF(Assms!$F$37=5,LXtables!HE115,LXtables!HR115)))))</f>
        <v>0.02</v>
      </c>
      <c r="AX115" s="62">
        <f>IF(Assms!$F$37=1,LXtables!FF115,IF(Assms!$F$37=2,LXtables!FS115,IF(Assms!$F$37=3,LXtables!GF115,IF(Assms!$F$37=4,LXtables!GS115,IF(Assms!$F$37=5,LXtables!HF115,LXtables!HS115)))))</f>
        <v>0.02</v>
      </c>
      <c r="AY115" s="62">
        <f>IF(Assms!$F$37=1,LXtables!FG115,IF(Assms!$F$37=2,LXtables!FT115,IF(Assms!$F$37=3,LXtables!GG115,IF(Assms!$F$37=4,LXtables!GT115,IF(Assms!$F$37=5,LXtables!HG115,LXtables!HT115)))))</f>
        <v>0.01</v>
      </c>
      <c r="AZ115" s="62">
        <f>IF(Assms!$F$37=1,LXtables!FH115,IF(Assms!$F$37=2,LXtables!FU115,IF(Assms!$F$37=3,LXtables!GH115,IF(Assms!$F$37=4,LXtables!GU115,IF(Assms!$F$37=5,LXtables!HH115,LXtables!HU115)))))</f>
        <v>0.01</v>
      </c>
      <c r="BA115" s="62">
        <f>IF(Assms!$F$37=1,LXtables!FI115,IF(Assms!$F$37=2,LXtables!FV115,IF(Assms!$F$37=3,LXtables!GI115,IF(Assms!$F$37=4,LXtables!GV115,IF(Assms!$F$37=5,LXtables!HI115,LXtables!HV115)))))</f>
        <v>0.02</v>
      </c>
      <c r="BB115" s="62">
        <f>IF(Assms!$F$37=1,LXtables!FJ115,IF(Assms!$F$37=2,LXtables!FW115,IF(Assms!$F$37=3,LXtables!GJ115,IF(Assms!$F$37=4,LXtables!GW115,IF(Assms!$F$37=5,LXtables!HJ115,LXtables!HW115)))))</f>
        <v>0.02</v>
      </c>
      <c r="BC115" s="62">
        <f>IF(Assms!$F$37=1,LXtables!FK115,IF(Assms!$F$37=2,LXtables!FX115,IF(Assms!$F$37=3,LXtables!GK115,IF(Assms!$F$37=4,LXtables!GX115,IF(Assms!$F$37=5,LXtables!HK115,LXtables!HX115)))))</f>
        <v>0.02</v>
      </c>
      <c r="BD115" s="62">
        <f>IF(Assms!$F$37=1,LXtables!FL115,IF(Assms!$F$37=2,LXtables!FY115,IF(Assms!$F$37=3,LXtables!GL115,IF(Assms!$F$37=4,LXtables!GY115,IF(Assms!$F$37=5,LXtables!HL115,LXtables!HY115)))))</f>
        <v>0.02</v>
      </c>
      <c r="BE115" s="62">
        <f>IF(Assms!$F$37=1,LXtables!FM115,IF(Assms!$F$37=2,LXtables!FZ115,IF(Assms!$F$37=3,LXtables!GM115,IF(Assms!$F$37=4,LXtables!GZ115,IF(Assms!$F$37=5,LXtables!HM115,LXtables!HZ115)))))</f>
        <v>0.02</v>
      </c>
      <c r="BF115" s="62">
        <f>IF(Assms!$F$37=1,LXtables!FN115,IF(Assms!$F$37=2,LXtables!GA115,IF(Assms!$F$37=3,LXtables!GN115,IF(Assms!$F$37=4,LXtables!HA115,IF(Assms!$F$37=5,LXtables!HN115,LXtables!IA115)))))</f>
        <v>0.02</v>
      </c>
      <c r="BG115" s="62">
        <f>IF(Assms!$F$37=1,LXtables!FO115,IF(Assms!$F$37=2,LXtables!GB115,IF(Assms!$F$37=3,LXtables!GO115,IF(Assms!$F$37=4,LXtables!HB115,IF(Assms!$F$37=5,LXtables!HO115,LXtables!IB115)))))</f>
        <v>0.02</v>
      </c>
      <c r="BH115">
        <v>26</v>
      </c>
      <c r="BI115" s="62">
        <f>IF(Assms!$F$37=1,LXtables!IE115,IF(Assms!$F$37=2,LXtables!IR115,IF(Assms!$F$37=3,LXtables!JE115,IF(Assms!$F$37=4,LXtables!JR115,IF(Assms!$F$37=5,LXtables!KE115,LXtables!KR115)))))</f>
        <v>0.02</v>
      </c>
      <c r="BJ115" s="62">
        <f>IF(Assms!$F$37=1,LXtables!IF115,IF(Assms!$F$37=2,LXtables!IS115,IF(Assms!$F$37=3,LXtables!JF115,IF(Assms!$F$37=4,LXtables!JS115,IF(Assms!$F$37=5,LXtables!KF115,LXtables!KS115)))))</f>
        <v>0.02</v>
      </c>
      <c r="BK115" s="62">
        <f>IF(Assms!$F$37=1,LXtables!IG115,IF(Assms!$F$37=2,LXtables!IT115,IF(Assms!$F$37=3,LXtables!JG115,IF(Assms!$F$37=4,LXtables!JT115,IF(Assms!$F$37=5,LXtables!KG115,LXtables!KT115)))))</f>
        <v>0.02</v>
      </c>
      <c r="BL115" s="62">
        <f>IF(Assms!$F$37=1,LXtables!IH115,IF(Assms!$F$37=2,LXtables!IU115,IF(Assms!$F$37=3,LXtables!JH115,IF(Assms!$F$37=4,LXtables!JU115,IF(Assms!$F$37=5,LXtables!KH115,LXtables!KU115)))))</f>
        <v>0.02</v>
      </c>
      <c r="BM115" s="62">
        <f>IF(Assms!$F$37=1,LXtables!II115,IF(Assms!$F$37=2,LXtables!IV115,IF(Assms!$F$37=3,LXtables!JI115,IF(Assms!$F$37=4,LXtables!JV115,IF(Assms!$F$37=5,LXtables!KI115,LXtables!KV115)))))</f>
        <v>0.02</v>
      </c>
      <c r="BN115" s="62">
        <f>IF(Assms!$F$37=1,LXtables!IJ115,IF(Assms!$F$37=2,LXtables!IW115,IF(Assms!$F$37=3,LXtables!JJ115,IF(Assms!$F$37=4,LXtables!JW115,IF(Assms!$F$37=5,LXtables!KJ115,LXtables!KW115)))))</f>
        <v>0.02</v>
      </c>
      <c r="BO115" s="62">
        <f>IF(Assms!$F$37=1,LXtables!IK115,IF(Assms!$F$37=2,LXtables!IX115,IF(Assms!$F$37=3,LXtables!JK115,IF(Assms!$F$37=4,LXtables!JX115,IF(Assms!$F$37=5,LXtables!KK115,LXtables!KX115)))))</f>
        <v>0.02</v>
      </c>
      <c r="BP115" s="62">
        <f>IF(Assms!$F$37=1,LXtables!IL115,IF(Assms!$F$37=2,LXtables!IY115,IF(Assms!$F$37=3,LXtables!JL115,IF(Assms!$F$37=4,LXtables!JY115,IF(Assms!$F$37=5,LXtables!KL115,LXtables!KY115)))))</f>
        <v>0.02</v>
      </c>
      <c r="BQ115" s="62">
        <f>IF(Assms!$F$37=1,LXtables!IM115,IF(Assms!$F$37=2,LXtables!IZ115,IF(Assms!$F$37=3,LXtables!JM115,IF(Assms!$F$37=4,LXtables!JZ115,IF(Assms!$F$37=5,LXtables!KM115,LXtables!KZ115)))))</f>
        <v>0.02</v>
      </c>
      <c r="BR115" s="62">
        <f>IF(Assms!$F$37=1,LXtables!IN115,IF(Assms!$F$37=2,LXtables!JA115,IF(Assms!$F$37=3,LXtables!JN115,IF(Assms!$F$37=4,LXtables!KA115,IF(Assms!$F$37=5,LXtables!KN115,LXtables!LA115)))))</f>
        <v>0.02</v>
      </c>
      <c r="BS115" s="62">
        <f>IF(Assms!$F$37=1,LXtables!IO115,IF(Assms!$F$37=2,LXtables!JB115,IF(Assms!$F$37=3,LXtables!JO115,IF(Assms!$F$37=4,LXtables!KB115,IF(Assms!$F$37=5,LXtables!KO115,LXtables!LB115)))))</f>
        <v>0.02</v>
      </c>
      <c r="BT115" s="62">
        <f>IF(Assms!$F$37=1,LXtables!IP115,IF(Assms!$F$37=2,LXtables!JC115,IF(Assms!$F$37=3,LXtables!JP115,IF(Assms!$F$37=4,LXtables!KC115,IF(Assms!$F$37=5,LXtables!KP115,LXtables!LC115)))))</f>
        <v>0.02</v>
      </c>
    </row>
    <row r="116" spans="8:72">
      <c r="H116" s="201">
        <v>27</v>
      </c>
      <c r="I116" s="62">
        <f>IF(Assms!$C$36=1,V116,IF(Assms!$C$36=2,AI116,IF(Assms!$C$36=3,AV116,BI116)))</f>
        <v>0.02</v>
      </c>
      <c r="J116" s="62">
        <f>IF(Assms!$C$36=1,W116,IF(Assms!$C$36=2,AJ116,IF(Assms!$C$36=3,AW116,BJ116)))</f>
        <v>0.02</v>
      </c>
      <c r="K116" s="62">
        <f>IF(Assms!$C$36=1,X116,IF(Assms!$C$36=2,AK116,IF(Assms!$C$36=3,AX116,BK116)))</f>
        <v>0.02</v>
      </c>
      <c r="L116" s="62">
        <f>IF(Assms!$C$36=1,Y116,IF(Assms!$C$36=2,AL116,IF(Assms!$C$36=3,AY116,BL116)))</f>
        <v>0.01</v>
      </c>
      <c r="M116" s="62">
        <f>IF(Assms!$C$36=1,Z116,IF(Assms!$C$36=2,AM116,IF(Assms!$C$36=3,AZ116,BM116)))</f>
        <v>0.01</v>
      </c>
      <c r="N116" s="62">
        <f>IF(Assms!$C$36=1,AA116,IF(Assms!$C$36=2,AN116,IF(Assms!$C$36=3,BA116,BN116)))</f>
        <v>0.01</v>
      </c>
      <c r="O116" s="62">
        <f>IF(Assms!$C$36=1,AB116,IF(Assms!$C$36=2,AO116,IF(Assms!$C$36=3,BB116,BO116)))</f>
        <v>0.01</v>
      </c>
      <c r="P116" s="62">
        <f>IF(Assms!$C$36=1,AC116,IF(Assms!$C$36=2,AP116,IF(Assms!$C$36=3,BC116,BP116)))</f>
        <v>0.02</v>
      </c>
      <c r="Q116" s="62">
        <f>IF(Assms!$C$36=1,AD116,IF(Assms!$C$36=2,AQ116,IF(Assms!$C$36=3,BD116,BQ116)))</f>
        <v>0.02</v>
      </c>
      <c r="R116" s="62">
        <f>IF(Assms!$C$36=1,AE116,IF(Assms!$C$36=2,AR116,IF(Assms!$C$36=3,BE116,BR116)))</f>
        <v>0.02</v>
      </c>
      <c r="S116" s="62">
        <f>IF(Assms!$C$36=1,AF116,IF(Assms!$C$36=2,AS116,IF(Assms!$C$36=3,BF116,BS116)))</f>
        <v>0.02</v>
      </c>
      <c r="T116" s="62">
        <f>IF(Assms!$C$36=1,AG116,IF(Assms!$C$36=2,AT116,IF(Assms!$C$36=3,BG116,BT116)))</f>
        <v>0.02</v>
      </c>
      <c r="U116" s="201">
        <v>27</v>
      </c>
      <c r="V116" s="62">
        <f>IF(Assms!$F$37=1,LXtables!B116,IF(Assms!$F$37=2,LXtables!O116,IF(Assms!$F$37=3,LXtables!AB116,IF(Assms!$F$37=4,LXtables!AO116,IF(Assms!$F$37=5,LXtables!BB116,LXtables!BO116)))))</f>
        <v>0.02</v>
      </c>
      <c r="W116" s="62">
        <f>IF(Assms!$F$37=1,LXtables!C116,IF(Assms!$F$37=2,LXtables!P116,IF(Assms!$F$37=3,LXtables!AC116,IF(Assms!$F$37=4,LXtables!AP116,IF(Assms!$F$37=5,LXtables!BC116,LXtables!BP116)))))</f>
        <v>0.02</v>
      </c>
      <c r="X116" s="62">
        <f>IF(Assms!$F$37=1,LXtables!D116,IF(Assms!$F$37=2,LXtables!Q116,IF(Assms!$F$37=3,LXtables!AD116,IF(Assms!$F$37=4,LXtables!AQ116,IF(Assms!$F$37=5,LXtables!BD116,LXtables!BQ116)))))</f>
        <v>0.02</v>
      </c>
      <c r="Y116" s="62">
        <f>IF(Assms!$F$37=1,LXtables!E116,IF(Assms!$F$37=2,LXtables!R116,IF(Assms!$F$37=3,LXtables!AE116,IF(Assms!$F$37=4,LXtables!AR116,IF(Assms!$F$37=5,LXtables!BE116,LXtables!BR116)))))</f>
        <v>0.01</v>
      </c>
      <c r="Z116" s="62">
        <f>IF(Assms!$F$37=1,LXtables!F116,IF(Assms!$F$37=2,LXtables!S116,IF(Assms!$F$37=3,LXtables!AF116,IF(Assms!$F$37=4,LXtables!AS116,IF(Assms!$F$37=5,LXtables!BF116,LXtables!BS116)))))</f>
        <v>0.01</v>
      </c>
      <c r="AA116" s="62">
        <f>IF(Assms!$F$37=1,LXtables!G116,IF(Assms!$F$37=2,LXtables!T116,IF(Assms!$F$37=3,LXtables!AG116,IF(Assms!$F$37=4,LXtables!AT116,IF(Assms!$F$37=5,LXtables!BG116,LXtables!BT116)))))</f>
        <v>0.01</v>
      </c>
      <c r="AB116" s="62">
        <f>IF(Assms!$F$37=1,LXtables!H116,IF(Assms!$F$37=2,LXtables!U116,IF(Assms!$F$37=3,LXtables!AH116,IF(Assms!$F$37=4,LXtables!AU116,IF(Assms!$F$37=5,LXtables!BH116,LXtables!BU116)))))</f>
        <v>0.01</v>
      </c>
      <c r="AC116" s="62">
        <f>IF(Assms!$F$37=1,LXtables!I116,IF(Assms!$F$37=2,LXtables!V116,IF(Assms!$F$37=3,LXtables!AI116,IF(Assms!$F$37=4,LXtables!AV116,IF(Assms!$F$37=5,LXtables!BI116,LXtables!BV116)))))</f>
        <v>0.02</v>
      </c>
      <c r="AD116" s="62">
        <f>IF(Assms!$F$37=1,LXtables!J116,IF(Assms!$F$37=2,LXtables!W116,IF(Assms!$F$37=3,LXtables!AJ116,IF(Assms!$F$37=4,LXtables!AW116,IF(Assms!$F$37=5,LXtables!BJ116,LXtables!BW116)))))</f>
        <v>0.02</v>
      </c>
      <c r="AE116" s="62">
        <f>IF(Assms!$F$37=1,LXtables!K116,IF(Assms!$F$37=2,LXtables!X116,IF(Assms!$F$37=3,LXtables!AK116,IF(Assms!$F$37=4,LXtables!AX116,IF(Assms!$F$37=5,LXtables!BK116,LXtables!BX116)))))</f>
        <v>0.02</v>
      </c>
      <c r="AF116" s="62">
        <f>IF(Assms!$F$37=1,LXtables!L116,IF(Assms!$F$37=2,LXtables!Y116,IF(Assms!$F$37=3,LXtables!AL116,IF(Assms!$F$37=4,LXtables!AY116,IF(Assms!$F$37=5,LXtables!BL116,LXtables!BY116)))))</f>
        <v>0.02</v>
      </c>
      <c r="AG116" s="62">
        <f>IF(Assms!$F$37=1,LXtables!M116,IF(Assms!$F$37=2,LXtables!Z116,IF(Assms!$F$37=3,LXtables!AM116,IF(Assms!$F$37=4,LXtables!AZ116,IF(Assms!$F$37=5,LXtables!BM116,LXtables!BZ116)))))</f>
        <v>0.02</v>
      </c>
      <c r="AH116">
        <v>27</v>
      </c>
      <c r="AI116" s="62">
        <f>IF(Assms!$F$37=1,LXtables!CC116,IF(Assms!$F$37=2,LXtables!CP116,IF(Assms!$F$37=3,LXtables!DC116,IF(Assms!$F$37=4,LXtables!DP116,IF(Assms!$F$37=5,LXtables!EC116,LXtables!EP116)))))</f>
        <v>0.02</v>
      </c>
      <c r="AJ116" s="62">
        <f>IF(Assms!$F$37=1,LXtables!CD116,IF(Assms!$F$37=2,LXtables!CQ116,IF(Assms!$F$37=3,LXtables!DD116,IF(Assms!$F$37=4,LXtables!DQ116,IF(Assms!$F$37=5,LXtables!ED116,LXtables!EQ116)))))</f>
        <v>0.02</v>
      </c>
      <c r="AK116" s="62">
        <f>IF(Assms!$F$37=1,LXtables!CE116,IF(Assms!$F$37=2,LXtables!CR116,IF(Assms!$F$37=3,LXtables!DE116,IF(Assms!$F$37=4,LXtables!DR116,IF(Assms!$F$37=5,LXtables!EE116,LXtables!ER116)))))</f>
        <v>0.02</v>
      </c>
      <c r="AL116" s="62">
        <f>IF(Assms!$F$37=1,LXtables!CF116,IF(Assms!$F$37=2,LXtables!CS116,IF(Assms!$F$37=3,LXtables!DF116,IF(Assms!$F$37=4,LXtables!DS116,IF(Assms!$F$37=5,LXtables!EF116,LXtables!ES116)))))</f>
        <v>0.01</v>
      </c>
      <c r="AM116" s="62">
        <f>IF(Assms!$F$37=1,LXtables!CG116,IF(Assms!$F$37=2,LXtables!CT116,IF(Assms!$F$37=3,LXtables!DG116,IF(Assms!$F$37=4,LXtables!DT116,IF(Assms!$F$37=5,LXtables!EG116,LXtables!ET116)))))</f>
        <v>0.01</v>
      </c>
      <c r="AN116" s="62">
        <f>IF(Assms!$F$37=1,LXtables!CH116,IF(Assms!$F$37=2,LXtables!CU116,IF(Assms!$F$37=3,LXtables!DH116,IF(Assms!$F$37=4,LXtables!DU116,IF(Assms!$F$37=5,LXtables!EH116,LXtables!EU116)))))</f>
        <v>0.01</v>
      </c>
      <c r="AO116" s="62">
        <f>IF(Assms!$F$37=1,LXtables!CI116,IF(Assms!$F$37=2,LXtables!CV116,IF(Assms!$F$37=3,LXtables!DI116,IF(Assms!$F$37=4,LXtables!DV116,IF(Assms!$F$37=5,LXtables!EI116,LXtables!EV116)))))</f>
        <v>0.01</v>
      </c>
      <c r="AP116" s="62">
        <f>IF(Assms!$F$37=1,LXtables!CJ116,IF(Assms!$F$37=2,LXtables!CW116,IF(Assms!$F$37=3,LXtables!DJ116,IF(Assms!$F$37=4,LXtables!DW116,IF(Assms!$F$37=5,LXtables!EJ116,LXtables!EW116)))))</f>
        <v>0.01</v>
      </c>
      <c r="AQ116" s="62">
        <f>IF(Assms!$F$37=1,LXtables!CK116,IF(Assms!$F$37=2,LXtables!CX116,IF(Assms!$F$37=3,LXtables!DK116,IF(Assms!$F$37=4,LXtables!DX116,IF(Assms!$F$37=5,LXtables!EK116,LXtables!EX116)))))</f>
        <v>0.01</v>
      </c>
      <c r="AR116" s="62">
        <f>IF(Assms!$F$37=1,LXtables!CL116,IF(Assms!$F$37=2,LXtables!CY116,IF(Assms!$F$37=3,LXtables!DL116,IF(Assms!$F$37=4,LXtables!DY116,IF(Assms!$F$37=5,LXtables!EL116,LXtables!EY116)))))</f>
        <v>0.01</v>
      </c>
      <c r="AS116" s="62">
        <f>IF(Assms!$F$37=1,LXtables!CM116,IF(Assms!$F$37=2,LXtables!CZ116,IF(Assms!$F$37=3,LXtables!DM116,IF(Assms!$F$37=4,LXtables!DZ116,IF(Assms!$F$37=5,LXtables!EM116,LXtables!EZ116)))))</f>
        <v>0.02</v>
      </c>
      <c r="AT116" s="62">
        <f>IF(Assms!$F$37=1,LXtables!CN116,IF(Assms!$F$37=2,LXtables!DA116,IF(Assms!$F$37=3,LXtables!DN116,IF(Assms!$F$37=4,LXtables!EA116,IF(Assms!$F$37=5,LXtables!EN116,LXtables!FA116)))))</f>
        <v>0.02</v>
      </c>
      <c r="AU116">
        <v>27</v>
      </c>
      <c r="AV116" s="62">
        <f>IF(Assms!$F$37=1,LXtables!FD116,IF(Assms!$F$37=2,LXtables!FQ116,IF(Assms!$F$37=3,LXtables!GD116,IF(Assms!$F$37=4,LXtables!GQ116,IF(Assms!$F$37=5,LXtables!HD116,LXtables!HQ116)))))</f>
        <v>0.02</v>
      </c>
      <c r="AW116" s="62">
        <f>IF(Assms!$F$37=1,LXtables!FE116,IF(Assms!$F$37=2,LXtables!FR116,IF(Assms!$F$37=3,LXtables!GE116,IF(Assms!$F$37=4,LXtables!GR116,IF(Assms!$F$37=5,LXtables!HE116,LXtables!HR116)))))</f>
        <v>0.02</v>
      </c>
      <c r="AX116" s="62">
        <f>IF(Assms!$F$37=1,LXtables!FF116,IF(Assms!$F$37=2,LXtables!FS116,IF(Assms!$F$37=3,LXtables!GF116,IF(Assms!$F$37=4,LXtables!GS116,IF(Assms!$F$37=5,LXtables!HF116,LXtables!HS116)))))</f>
        <v>0.02</v>
      </c>
      <c r="AY116" s="62">
        <f>IF(Assms!$F$37=1,LXtables!FG116,IF(Assms!$F$37=2,LXtables!FT116,IF(Assms!$F$37=3,LXtables!GG116,IF(Assms!$F$37=4,LXtables!GT116,IF(Assms!$F$37=5,LXtables!HG116,LXtables!HT116)))))</f>
        <v>0.01</v>
      </c>
      <c r="AZ116" s="62">
        <f>IF(Assms!$F$37=1,LXtables!FH116,IF(Assms!$F$37=2,LXtables!FU116,IF(Assms!$F$37=3,LXtables!GH116,IF(Assms!$F$37=4,LXtables!GU116,IF(Assms!$F$37=5,LXtables!HH116,LXtables!HU116)))))</f>
        <v>0.01</v>
      </c>
      <c r="BA116" s="62">
        <f>IF(Assms!$F$37=1,LXtables!FI116,IF(Assms!$F$37=2,LXtables!FV116,IF(Assms!$F$37=3,LXtables!GI116,IF(Assms!$F$37=4,LXtables!GV116,IF(Assms!$F$37=5,LXtables!HI116,LXtables!HV116)))))</f>
        <v>0.01</v>
      </c>
      <c r="BB116" s="62">
        <f>IF(Assms!$F$37=1,LXtables!FJ116,IF(Assms!$F$37=2,LXtables!FW116,IF(Assms!$F$37=3,LXtables!GJ116,IF(Assms!$F$37=4,LXtables!GW116,IF(Assms!$F$37=5,LXtables!HJ116,LXtables!HW116)))))</f>
        <v>0.01</v>
      </c>
      <c r="BC116" s="62">
        <f>IF(Assms!$F$37=1,LXtables!FK116,IF(Assms!$F$37=2,LXtables!FX116,IF(Assms!$F$37=3,LXtables!GK116,IF(Assms!$F$37=4,LXtables!GX116,IF(Assms!$F$37=5,LXtables!HK116,LXtables!HX116)))))</f>
        <v>0.01</v>
      </c>
      <c r="BD116" s="62">
        <f>IF(Assms!$F$37=1,LXtables!FL116,IF(Assms!$F$37=2,LXtables!FY116,IF(Assms!$F$37=3,LXtables!GL116,IF(Assms!$F$37=4,LXtables!GY116,IF(Assms!$F$37=5,LXtables!HL116,LXtables!HY116)))))</f>
        <v>0.01</v>
      </c>
      <c r="BE116" s="62">
        <f>IF(Assms!$F$37=1,LXtables!FM116,IF(Assms!$F$37=2,LXtables!FZ116,IF(Assms!$F$37=3,LXtables!GM116,IF(Assms!$F$37=4,LXtables!GZ116,IF(Assms!$F$37=5,LXtables!HM116,LXtables!HZ116)))))</f>
        <v>0.01</v>
      </c>
      <c r="BF116" s="62">
        <f>IF(Assms!$F$37=1,LXtables!FN116,IF(Assms!$F$37=2,LXtables!GA116,IF(Assms!$F$37=3,LXtables!GN116,IF(Assms!$F$37=4,LXtables!HA116,IF(Assms!$F$37=5,LXtables!HN116,LXtables!IA116)))))</f>
        <v>0.02</v>
      </c>
      <c r="BG116" s="62">
        <f>IF(Assms!$F$37=1,LXtables!FO116,IF(Assms!$F$37=2,LXtables!GB116,IF(Assms!$F$37=3,LXtables!GO116,IF(Assms!$F$37=4,LXtables!HB116,IF(Assms!$F$37=5,LXtables!HO116,LXtables!IB116)))))</f>
        <v>0.02</v>
      </c>
      <c r="BH116">
        <v>27</v>
      </c>
      <c r="BI116" s="62">
        <f>IF(Assms!$F$37=1,LXtables!IE116,IF(Assms!$F$37=2,LXtables!IR116,IF(Assms!$F$37=3,LXtables!JE116,IF(Assms!$F$37=4,LXtables!JR116,IF(Assms!$F$37=5,LXtables!KE116,LXtables!KR116)))))</f>
        <v>0.02</v>
      </c>
      <c r="BJ116" s="62">
        <f>IF(Assms!$F$37=1,LXtables!IF116,IF(Assms!$F$37=2,LXtables!IS116,IF(Assms!$F$37=3,LXtables!JF116,IF(Assms!$F$37=4,LXtables!JS116,IF(Assms!$F$37=5,LXtables!KF116,LXtables!KS116)))))</f>
        <v>0.02</v>
      </c>
      <c r="BK116" s="62">
        <f>IF(Assms!$F$37=1,LXtables!IG116,IF(Assms!$F$37=2,LXtables!IT116,IF(Assms!$F$37=3,LXtables!JG116,IF(Assms!$F$37=4,LXtables!JT116,IF(Assms!$F$37=5,LXtables!KG116,LXtables!KT116)))))</f>
        <v>0.02</v>
      </c>
      <c r="BL116" s="62">
        <f>IF(Assms!$F$37=1,LXtables!IH116,IF(Assms!$F$37=2,LXtables!IU116,IF(Assms!$F$37=3,LXtables!JH116,IF(Assms!$F$37=4,LXtables!JU116,IF(Assms!$F$37=5,LXtables!KH116,LXtables!KU116)))))</f>
        <v>0.01</v>
      </c>
      <c r="BM116" s="62">
        <f>IF(Assms!$F$37=1,LXtables!II116,IF(Assms!$F$37=2,LXtables!IV116,IF(Assms!$F$37=3,LXtables!JI116,IF(Assms!$F$37=4,LXtables!JV116,IF(Assms!$F$37=5,LXtables!KI116,LXtables!KV116)))))</f>
        <v>0.01</v>
      </c>
      <c r="BN116" s="62">
        <f>IF(Assms!$F$37=1,LXtables!IJ116,IF(Assms!$F$37=2,LXtables!IW116,IF(Assms!$F$37=3,LXtables!JJ116,IF(Assms!$F$37=4,LXtables!JW116,IF(Assms!$F$37=5,LXtables!KJ116,LXtables!KW116)))))</f>
        <v>0.01</v>
      </c>
      <c r="BO116" s="62">
        <f>IF(Assms!$F$37=1,LXtables!IK116,IF(Assms!$F$37=2,LXtables!IX116,IF(Assms!$F$37=3,LXtables!JK116,IF(Assms!$F$37=4,LXtables!JX116,IF(Assms!$F$37=5,LXtables!KK116,LXtables!KX116)))))</f>
        <v>0.02</v>
      </c>
      <c r="BP116" s="62">
        <f>IF(Assms!$F$37=1,LXtables!IL116,IF(Assms!$F$37=2,LXtables!IY116,IF(Assms!$F$37=3,LXtables!JL116,IF(Assms!$F$37=4,LXtables!JY116,IF(Assms!$F$37=5,LXtables!KL116,LXtables!KY116)))))</f>
        <v>0.02</v>
      </c>
      <c r="BQ116" s="62">
        <f>IF(Assms!$F$37=1,LXtables!IM116,IF(Assms!$F$37=2,LXtables!IZ116,IF(Assms!$F$37=3,LXtables!JM116,IF(Assms!$F$37=4,LXtables!JZ116,IF(Assms!$F$37=5,LXtables!KM116,LXtables!KZ116)))))</f>
        <v>0.02</v>
      </c>
      <c r="BR116" s="62">
        <f>IF(Assms!$F$37=1,LXtables!IN116,IF(Assms!$F$37=2,LXtables!JA116,IF(Assms!$F$37=3,LXtables!JN116,IF(Assms!$F$37=4,LXtables!KA116,IF(Assms!$F$37=5,LXtables!KN116,LXtables!LA116)))))</f>
        <v>0.02</v>
      </c>
      <c r="BS116" s="62">
        <f>IF(Assms!$F$37=1,LXtables!IO116,IF(Assms!$F$37=2,LXtables!JB116,IF(Assms!$F$37=3,LXtables!JO116,IF(Assms!$F$37=4,LXtables!KB116,IF(Assms!$F$37=5,LXtables!KO116,LXtables!LB116)))))</f>
        <v>0.02</v>
      </c>
      <c r="BT116" s="62">
        <f>IF(Assms!$F$37=1,LXtables!IP116,IF(Assms!$F$37=2,LXtables!JC116,IF(Assms!$F$37=3,LXtables!JP116,IF(Assms!$F$37=4,LXtables!KC116,IF(Assms!$F$37=5,LXtables!KP116,LXtables!LC116)))))</f>
        <v>0.02</v>
      </c>
    </row>
    <row r="117" spans="8:72">
      <c r="H117" s="201">
        <v>28</v>
      </c>
      <c r="I117" s="62">
        <f>IF(Assms!$C$36=1,V117,IF(Assms!$C$36=2,AI117,IF(Assms!$C$36=3,AV117,BI117)))</f>
        <v>0.02</v>
      </c>
      <c r="J117" s="62">
        <f>IF(Assms!$C$36=1,W117,IF(Assms!$C$36=2,AJ117,IF(Assms!$C$36=3,AW117,BJ117)))</f>
        <v>0.02</v>
      </c>
      <c r="K117" s="62">
        <f>IF(Assms!$C$36=1,X117,IF(Assms!$C$36=2,AK117,IF(Assms!$C$36=3,AX117,BK117)))</f>
        <v>0.02</v>
      </c>
      <c r="L117" s="62">
        <f>IF(Assms!$C$36=1,Y117,IF(Assms!$C$36=2,AL117,IF(Assms!$C$36=3,AY117,BL117)))</f>
        <v>0.01</v>
      </c>
      <c r="M117" s="62">
        <f>IF(Assms!$C$36=1,Z117,IF(Assms!$C$36=2,AM117,IF(Assms!$C$36=3,AZ117,BM117)))</f>
        <v>0.01</v>
      </c>
      <c r="N117" s="62">
        <f>IF(Assms!$C$36=1,AA117,IF(Assms!$C$36=2,AN117,IF(Assms!$C$36=3,BA117,BN117)))</f>
        <v>0.01</v>
      </c>
      <c r="O117" s="62">
        <f>IF(Assms!$C$36=1,AB117,IF(Assms!$C$36=2,AO117,IF(Assms!$C$36=3,BB117,BO117)))</f>
        <v>0.02</v>
      </c>
      <c r="P117" s="62">
        <f>IF(Assms!$C$36=1,AC117,IF(Assms!$C$36=2,AP117,IF(Assms!$C$36=3,BC117,BP117)))</f>
        <v>0.02</v>
      </c>
      <c r="Q117" s="62">
        <f>IF(Assms!$C$36=1,AD117,IF(Assms!$C$36=2,AQ117,IF(Assms!$C$36=3,BD117,BQ117)))</f>
        <v>0.02</v>
      </c>
      <c r="R117" s="62">
        <f>IF(Assms!$C$36=1,AE117,IF(Assms!$C$36=2,AR117,IF(Assms!$C$36=3,BE117,BR117)))</f>
        <v>0.02</v>
      </c>
      <c r="S117" s="62">
        <f>IF(Assms!$C$36=1,AF117,IF(Assms!$C$36=2,AS117,IF(Assms!$C$36=3,BF117,BS117)))</f>
        <v>0.02</v>
      </c>
      <c r="T117" s="62">
        <f>IF(Assms!$C$36=1,AG117,IF(Assms!$C$36=2,AT117,IF(Assms!$C$36=3,BG117,BT117)))</f>
        <v>0.02</v>
      </c>
      <c r="U117" s="201">
        <v>28</v>
      </c>
      <c r="V117" s="62">
        <f>IF(Assms!$F$37=1,LXtables!B117,IF(Assms!$F$37=2,LXtables!O117,IF(Assms!$F$37=3,LXtables!AB117,IF(Assms!$F$37=4,LXtables!AO117,IF(Assms!$F$37=5,LXtables!BB117,LXtables!BO117)))))</f>
        <v>0.02</v>
      </c>
      <c r="W117" s="62">
        <f>IF(Assms!$F$37=1,LXtables!C117,IF(Assms!$F$37=2,LXtables!P117,IF(Assms!$F$37=3,LXtables!AC117,IF(Assms!$F$37=4,LXtables!AP117,IF(Assms!$F$37=5,LXtables!BC117,LXtables!BP117)))))</f>
        <v>0.02</v>
      </c>
      <c r="X117" s="62">
        <f>IF(Assms!$F$37=1,LXtables!D117,IF(Assms!$F$37=2,LXtables!Q117,IF(Assms!$F$37=3,LXtables!AD117,IF(Assms!$F$37=4,LXtables!AQ117,IF(Assms!$F$37=5,LXtables!BD117,LXtables!BQ117)))))</f>
        <v>0.02</v>
      </c>
      <c r="Y117" s="62">
        <f>IF(Assms!$F$37=1,LXtables!E117,IF(Assms!$F$37=2,LXtables!R117,IF(Assms!$F$37=3,LXtables!AE117,IF(Assms!$F$37=4,LXtables!AR117,IF(Assms!$F$37=5,LXtables!BE117,LXtables!BR117)))))</f>
        <v>0.01</v>
      </c>
      <c r="Z117" s="62">
        <f>IF(Assms!$F$37=1,LXtables!F117,IF(Assms!$F$37=2,LXtables!S117,IF(Assms!$F$37=3,LXtables!AF117,IF(Assms!$F$37=4,LXtables!AS117,IF(Assms!$F$37=5,LXtables!BF117,LXtables!BS117)))))</f>
        <v>0.01</v>
      </c>
      <c r="AA117" s="62">
        <f>IF(Assms!$F$37=1,LXtables!G117,IF(Assms!$F$37=2,LXtables!T117,IF(Assms!$F$37=3,LXtables!AG117,IF(Assms!$F$37=4,LXtables!AT117,IF(Assms!$F$37=5,LXtables!BG117,LXtables!BT117)))))</f>
        <v>0.01</v>
      </c>
      <c r="AB117" s="62">
        <f>IF(Assms!$F$37=1,LXtables!H117,IF(Assms!$F$37=2,LXtables!U117,IF(Assms!$F$37=3,LXtables!AH117,IF(Assms!$F$37=4,LXtables!AU117,IF(Assms!$F$37=5,LXtables!BH117,LXtables!BU117)))))</f>
        <v>0.02</v>
      </c>
      <c r="AC117" s="62">
        <f>IF(Assms!$F$37=1,LXtables!I117,IF(Assms!$F$37=2,LXtables!V117,IF(Assms!$F$37=3,LXtables!AI117,IF(Assms!$F$37=4,LXtables!AV117,IF(Assms!$F$37=5,LXtables!BI117,LXtables!BV117)))))</f>
        <v>0.02</v>
      </c>
      <c r="AD117" s="62">
        <f>IF(Assms!$F$37=1,LXtables!J117,IF(Assms!$F$37=2,LXtables!W117,IF(Assms!$F$37=3,LXtables!AJ117,IF(Assms!$F$37=4,LXtables!AW117,IF(Assms!$F$37=5,LXtables!BJ117,LXtables!BW117)))))</f>
        <v>0.02</v>
      </c>
      <c r="AE117" s="62">
        <f>IF(Assms!$F$37=1,LXtables!K117,IF(Assms!$F$37=2,LXtables!X117,IF(Assms!$F$37=3,LXtables!AK117,IF(Assms!$F$37=4,LXtables!AX117,IF(Assms!$F$37=5,LXtables!BK117,LXtables!BX117)))))</f>
        <v>0.02</v>
      </c>
      <c r="AF117" s="62">
        <f>IF(Assms!$F$37=1,LXtables!L117,IF(Assms!$F$37=2,LXtables!Y117,IF(Assms!$F$37=3,LXtables!AL117,IF(Assms!$F$37=4,LXtables!AY117,IF(Assms!$F$37=5,LXtables!BL117,LXtables!BY117)))))</f>
        <v>0.02</v>
      </c>
      <c r="AG117" s="62">
        <f>IF(Assms!$F$37=1,LXtables!M117,IF(Assms!$F$37=2,LXtables!Z117,IF(Assms!$F$37=3,LXtables!AM117,IF(Assms!$F$37=4,LXtables!AZ117,IF(Assms!$F$37=5,LXtables!BM117,LXtables!BZ117)))))</f>
        <v>0.02</v>
      </c>
      <c r="AH117">
        <v>28</v>
      </c>
      <c r="AI117" s="62">
        <f>IF(Assms!$F$37=1,LXtables!CC117,IF(Assms!$F$37=2,LXtables!CP117,IF(Assms!$F$37=3,LXtables!DC117,IF(Assms!$F$37=4,LXtables!DP117,IF(Assms!$F$37=5,LXtables!EC117,LXtables!EP117)))))</f>
        <v>0.02</v>
      </c>
      <c r="AJ117" s="62">
        <f>IF(Assms!$F$37=1,LXtables!CD117,IF(Assms!$F$37=2,LXtables!CQ117,IF(Assms!$F$37=3,LXtables!DD117,IF(Assms!$F$37=4,LXtables!DQ117,IF(Assms!$F$37=5,LXtables!ED117,LXtables!EQ117)))))</f>
        <v>0.02</v>
      </c>
      <c r="AK117" s="62">
        <f>IF(Assms!$F$37=1,LXtables!CE117,IF(Assms!$F$37=2,LXtables!CR117,IF(Assms!$F$37=3,LXtables!DE117,IF(Assms!$F$37=4,LXtables!DR117,IF(Assms!$F$37=5,LXtables!EE117,LXtables!ER117)))))</f>
        <v>0.02</v>
      </c>
      <c r="AL117" s="62">
        <f>IF(Assms!$F$37=1,LXtables!CF117,IF(Assms!$F$37=2,LXtables!CS117,IF(Assms!$F$37=3,LXtables!DF117,IF(Assms!$F$37=4,LXtables!DS117,IF(Assms!$F$37=5,LXtables!EF117,LXtables!ES117)))))</f>
        <v>0.01</v>
      </c>
      <c r="AM117" s="62">
        <f>IF(Assms!$F$37=1,LXtables!CG117,IF(Assms!$F$37=2,LXtables!CT117,IF(Assms!$F$37=3,LXtables!DG117,IF(Assms!$F$37=4,LXtables!DT117,IF(Assms!$F$37=5,LXtables!EG117,LXtables!ET117)))))</f>
        <v>0.01</v>
      </c>
      <c r="AN117" s="62">
        <f>IF(Assms!$F$37=1,LXtables!CH117,IF(Assms!$F$37=2,LXtables!CU117,IF(Assms!$F$37=3,LXtables!DH117,IF(Assms!$F$37=4,LXtables!DU117,IF(Assms!$F$37=5,LXtables!EH117,LXtables!EU117)))))</f>
        <v>0.01</v>
      </c>
      <c r="AO117" s="62">
        <f>IF(Assms!$F$37=1,LXtables!CI117,IF(Assms!$F$37=2,LXtables!CV117,IF(Assms!$F$37=3,LXtables!DI117,IF(Assms!$F$37=4,LXtables!DV117,IF(Assms!$F$37=5,LXtables!EI117,LXtables!EV117)))))</f>
        <v>0.01</v>
      </c>
      <c r="AP117" s="62">
        <f>IF(Assms!$F$37=1,LXtables!CJ117,IF(Assms!$F$37=2,LXtables!CW117,IF(Assms!$F$37=3,LXtables!DJ117,IF(Assms!$F$37=4,LXtables!DW117,IF(Assms!$F$37=5,LXtables!EJ117,LXtables!EW117)))))</f>
        <v>0.01</v>
      </c>
      <c r="AQ117" s="62">
        <f>IF(Assms!$F$37=1,LXtables!CK117,IF(Assms!$F$37=2,LXtables!CX117,IF(Assms!$F$37=3,LXtables!DK117,IF(Assms!$F$37=4,LXtables!DX117,IF(Assms!$F$37=5,LXtables!EK117,LXtables!EX117)))))</f>
        <v>0.01</v>
      </c>
      <c r="AR117" s="62">
        <f>IF(Assms!$F$37=1,LXtables!CL117,IF(Assms!$F$37=2,LXtables!CY117,IF(Assms!$F$37=3,LXtables!DL117,IF(Assms!$F$37=4,LXtables!DY117,IF(Assms!$F$37=5,LXtables!EL117,LXtables!EY117)))))</f>
        <v>0.01</v>
      </c>
      <c r="AS117" s="62">
        <f>IF(Assms!$F$37=1,LXtables!CM117,IF(Assms!$F$37=2,LXtables!CZ117,IF(Assms!$F$37=3,LXtables!DM117,IF(Assms!$F$37=4,LXtables!DZ117,IF(Assms!$F$37=5,LXtables!EM117,LXtables!EZ117)))))</f>
        <v>0.02</v>
      </c>
      <c r="AT117" s="62">
        <f>IF(Assms!$F$37=1,LXtables!CN117,IF(Assms!$F$37=2,LXtables!DA117,IF(Assms!$F$37=3,LXtables!DN117,IF(Assms!$F$37=4,LXtables!EA117,IF(Assms!$F$37=5,LXtables!EN117,LXtables!FA117)))))</f>
        <v>0.02</v>
      </c>
      <c r="AU117">
        <v>28</v>
      </c>
      <c r="AV117" s="62">
        <f>IF(Assms!$F$37=1,LXtables!FD117,IF(Assms!$F$37=2,LXtables!FQ117,IF(Assms!$F$37=3,LXtables!GD117,IF(Assms!$F$37=4,LXtables!GQ117,IF(Assms!$F$37=5,LXtables!HD117,LXtables!HQ117)))))</f>
        <v>0.02</v>
      </c>
      <c r="AW117" s="62">
        <f>IF(Assms!$F$37=1,LXtables!FE117,IF(Assms!$F$37=2,LXtables!FR117,IF(Assms!$F$37=3,LXtables!GE117,IF(Assms!$F$37=4,LXtables!GR117,IF(Assms!$F$37=5,LXtables!HE117,LXtables!HR117)))))</f>
        <v>0.02</v>
      </c>
      <c r="AX117" s="62">
        <f>IF(Assms!$F$37=1,LXtables!FF117,IF(Assms!$F$37=2,LXtables!FS117,IF(Assms!$F$37=3,LXtables!GF117,IF(Assms!$F$37=4,LXtables!GS117,IF(Assms!$F$37=5,LXtables!HF117,LXtables!HS117)))))</f>
        <v>0.01</v>
      </c>
      <c r="AY117" s="62">
        <f>IF(Assms!$F$37=1,LXtables!FG117,IF(Assms!$F$37=2,LXtables!FT117,IF(Assms!$F$37=3,LXtables!GG117,IF(Assms!$F$37=4,LXtables!GT117,IF(Assms!$F$37=5,LXtables!HG117,LXtables!HT117)))))</f>
        <v>0.01</v>
      </c>
      <c r="AZ117" s="62">
        <f>IF(Assms!$F$37=1,LXtables!FH117,IF(Assms!$F$37=2,LXtables!FU117,IF(Assms!$F$37=3,LXtables!GH117,IF(Assms!$F$37=4,LXtables!GU117,IF(Assms!$F$37=5,LXtables!HH117,LXtables!HU117)))))</f>
        <v>0.01</v>
      </c>
      <c r="BA117" s="62">
        <f>IF(Assms!$F$37=1,LXtables!FI117,IF(Assms!$F$37=2,LXtables!FV117,IF(Assms!$F$37=3,LXtables!GI117,IF(Assms!$F$37=4,LXtables!GV117,IF(Assms!$F$37=5,LXtables!HI117,LXtables!HV117)))))</f>
        <v>0.01</v>
      </c>
      <c r="BB117" s="62">
        <f>IF(Assms!$F$37=1,LXtables!FJ117,IF(Assms!$F$37=2,LXtables!FW117,IF(Assms!$F$37=3,LXtables!GJ117,IF(Assms!$F$37=4,LXtables!GW117,IF(Assms!$F$37=5,LXtables!HJ117,LXtables!HW117)))))</f>
        <v>0.01</v>
      </c>
      <c r="BC117" s="62">
        <f>IF(Assms!$F$37=1,LXtables!FK117,IF(Assms!$F$37=2,LXtables!FX117,IF(Assms!$F$37=3,LXtables!GK117,IF(Assms!$F$37=4,LXtables!GX117,IF(Assms!$F$37=5,LXtables!HK117,LXtables!HX117)))))</f>
        <v>0.01</v>
      </c>
      <c r="BD117" s="62">
        <f>IF(Assms!$F$37=1,LXtables!FL117,IF(Assms!$F$37=2,LXtables!FY117,IF(Assms!$F$37=3,LXtables!GL117,IF(Assms!$F$37=4,LXtables!GY117,IF(Assms!$F$37=5,LXtables!HL117,LXtables!HY117)))))</f>
        <v>0.01</v>
      </c>
      <c r="BE117" s="62">
        <f>IF(Assms!$F$37=1,LXtables!FM117,IF(Assms!$F$37=2,LXtables!FZ117,IF(Assms!$F$37=3,LXtables!GM117,IF(Assms!$F$37=4,LXtables!GZ117,IF(Assms!$F$37=5,LXtables!HM117,LXtables!HZ117)))))</f>
        <v>0.01</v>
      </c>
      <c r="BF117" s="62">
        <f>IF(Assms!$F$37=1,LXtables!FN117,IF(Assms!$F$37=2,LXtables!GA117,IF(Assms!$F$37=3,LXtables!GN117,IF(Assms!$F$37=4,LXtables!HA117,IF(Assms!$F$37=5,LXtables!HN117,LXtables!IA117)))))</f>
        <v>0.02</v>
      </c>
      <c r="BG117" s="62">
        <f>IF(Assms!$F$37=1,LXtables!FO117,IF(Assms!$F$37=2,LXtables!GB117,IF(Assms!$F$37=3,LXtables!GO117,IF(Assms!$F$37=4,LXtables!HB117,IF(Assms!$F$37=5,LXtables!HO117,LXtables!IB117)))))</f>
        <v>0.02</v>
      </c>
      <c r="BH117">
        <v>28</v>
      </c>
      <c r="BI117" s="62">
        <f>IF(Assms!$F$37=1,LXtables!IE117,IF(Assms!$F$37=2,LXtables!IR117,IF(Assms!$F$37=3,LXtables!JE117,IF(Assms!$F$37=4,LXtables!JR117,IF(Assms!$F$37=5,LXtables!KE117,LXtables!KR117)))))</f>
        <v>0.02</v>
      </c>
      <c r="BJ117" s="62">
        <f>IF(Assms!$F$37=1,LXtables!IF117,IF(Assms!$F$37=2,LXtables!IS117,IF(Assms!$F$37=3,LXtables!JF117,IF(Assms!$F$37=4,LXtables!JS117,IF(Assms!$F$37=5,LXtables!KF117,LXtables!KS117)))))</f>
        <v>0.02</v>
      </c>
      <c r="BK117" s="62">
        <f>IF(Assms!$F$37=1,LXtables!IG117,IF(Assms!$F$37=2,LXtables!IT117,IF(Assms!$F$37=3,LXtables!JG117,IF(Assms!$F$37=4,LXtables!JT117,IF(Assms!$F$37=5,LXtables!KG117,LXtables!KT117)))))</f>
        <v>0.02</v>
      </c>
      <c r="BL117" s="62">
        <f>IF(Assms!$F$37=1,LXtables!IH117,IF(Assms!$F$37=2,LXtables!IU117,IF(Assms!$F$37=3,LXtables!JH117,IF(Assms!$F$37=4,LXtables!JU117,IF(Assms!$F$37=5,LXtables!KH117,LXtables!KU117)))))</f>
        <v>0.01</v>
      </c>
      <c r="BM117" s="62">
        <f>IF(Assms!$F$37=1,LXtables!II117,IF(Assms!$F$37=2,LXtables!IV117,IF(Assms!$F$37=3,LXtables!JI117,IF(Assms!$F$37=4,LXtables!JV117,IF(Assms!$F$37=5,LXtables!KI117,LXtables!KV117)))))</f>
        <v>0.01</v>
      </c>
      <c r="BN117" s="62">
        <f>IF(Assms!$F$37=1,LXtables!IJ117,IF(Assms!$F$37=2,LXtables!IW117,IF(Assms!$F$37=3,LXtables!JJ117,IF(Assms!$F$37=4,LXtables!JW117,IF(Assms!$F$37=5,LXtables!KJ117,LXtables!KW117)))))</f>
        <v>0.01</v>
      </c>
      <c r="BO117" s="62">
        <f>IF(Assms!$F$37=1,LXtables!IK117,IF(Assms!$F$37=2,LXtables!IX117,IF(Assms!$F$37=3,LXtables!JK117,IF(Assms!$F$37=4,LXtables!JX117,IF(Assms!$F$37=5,LXtables!KK117,LXtables!KX117)))))</f>
        <v>0.01</v>
      </c>
      <c r="BP117" s="62">
        <f>IF(Assms!$F$37=1,LXtables!IL117,IF(Assms!$F$37=2,LXtables!IY117,IF(Assms!$F$37=3,LXtables!JL117,IF(Assms!$F$37=4,LXtables!JY117,IF(Assms!$F$37=5,LXtables!KL117,LXtables!KY117)))))</f>
        <v>0.02</v>
      </c>
      <c r="BQ117" s="62">
        <f>IF(Assms!$F$37=1,LXtables!IM117,IF(Assms!$F$37=2,LXtables!IZ117,IF(Assms!$F$37=3,LXtables!JM117,IF(Assms!$F$37=4,LXtables!JZ117,IF(Assms!$F$37=5,LXtables!KM117,LXtables!KZ117)))))</f>
        <v>0.02</v>
      </c>
      <c r="BR117" s="62">
        <f>IF(Assms!$F$37=1,LXtables!IN117,IF(Assms!$F$37=2,LXtables!JA117,IF(Assms!$F$37=3,LXtables!JN117,IF(Assms!$F$37=4,LXtables!KA117,IF(Assms!$F$37=5,LXtables!KN117,LXtables!LA117)))))</f>
        <v>0.02</v>
      </c>
      <c r="BS117" s="62">
        <f>IF(Assms!$F$37=1,LXtables!IO117,IF(Assms!$F$37=2,LXtables!JB117,IF(Assms!$F$37=3,LXtables!JO117,IF(Assms!$F$37=4,LXtables!KB117,IF(Assms!$F$37=5,LXtables!KO117,LXtables!LB117)))))</f>
        <v>0.02</v>
      </c>
      <c r="BT117" s="62">
        <f>IF(Assms!$F$37=1,LXtables!IP117,IF(Assms!$F$37=2,LXtables!JC117,IF(Assms!$F$37=3,LXtables!JP117,IF(Assms!$F$37=4,LXtables!KC117,IF(Assms!$F$37=5,LXtables!KP117,LXtables!LC117)))))</f>
        <v>0.02</v>
      </c>
    </row>
    <row r="118" spans="8:72">
      <c r="H118" s="201">
        <v>29</v>
      </c>
      <c r="I118" s="62">
        <f>IF(Assms!$C$36=1,V118,IF(Assms!$C$36=2,AI118,IF(Assms!$C$36=3,AV118,BI118)))</f>
        <v>0.02</v>
      </c>
      <c r="J118" s="62">
        <f>IF(Assms!$C$36=1,W118,IF(Assms!$C$36=2,AJ118,IF(Assms!$C$36=3,AW118,BJ118)))</f>
        <v>0.02</v>
      </c>
      <c r="K118" s="62">
        <f>IF(Assms!$C$36=1,X118,IF(Assms!$C$36=2,AK118,IF(Assms!$C$36=3,AX118,BK118)))</f>
        <v>0.02</v>
      </c>
      <c r="L118" s="62">
        <f>IF(Assms!$C$36=1,Y118,IF(Assms!$C$36=2,AL118,IF(Assms!$C$36=3,AY118,BL118)))</f>
        <v>0.02</v>
      </c>
      <c r="M118" s="62">
        <f>IF(Assms!$C$36=1,Z118,IF(Assms!$C$36=2,AM118,IF(Assms!$C$36=3,AZ118,BM118)))</f>
        <v>0.01</v>
      </c>
      <c r="N118" s="62">
        <f>IF(Assms!$C$36=1,AA118,IF(Assms!$C$36=2,AN118,IF(Assms!$C$36=3,BA118,BN118)))</f>
        <v>0.02</v>
      </c>
      <c r="O118" s="62">
        <f>IF(Assms!$C$36=1,AB118,IF(Assms!$C$36=2,AO118,IF(Assms!$C$36=3,BB118,BO118)))</f>
        <v>0.02</v>
      </c>
      <c r="P118" s="62">
        <f>IF(Assms!$C$36=1,AC118,IF(Assms!$C$36=2,AP118,IF(Assms!$C$36=3,BC118,BP118)))</f>
        <v>0.02</v>
      </c>
      <c r="Q118" s="62">
        <f>IF(Assms!$C$36=1,AD118,IF(Assms!$C$36=2,AQ118,IF(Assms!$C$36=3,BD118,BQ118)))</f>
        <v>0.02</v>
      </c>
      <c r="R118" s="62">
        <f>IF(Assms!$C$36=1,AE118,IF(Assms!$C$36=2,AR118,IF(Assms!$C$36=3,BE118,BR118)))</f>
        <v>0.02</v>
      </c>
      <c r="S118" s="62">
        <f>IF(Assms!$C$36=1,AF118,IF(Assms!$C$36=2,AS118,IF(Assms!$C$36=3,BF118,BS118)))</f>
        <v>0.02</v>
      </c>
      <c r="T118" s="62">
        <f>IF(Assms!$C$36=1,AG118,IF(Assms!$C$36=2,AT118,IF(Assms!$C$36=3,BG118,BT118)))</f>
        <v>0.02</v>
      </c>
      <c r="U118" s="201">
        <v>29</v>
      </c>
      <c r="V118" s="62">
        <f>IF(Assms!$F$37=1,LXtables!B118,IF(Assms!$F$37=2,LXtables!O118,IF(Assms!$F$37=3,LXtables!AB118,IF(Assms!$F$37=4,LXtables!AO118,IF(Assms!$F$37=5,LXtables!BB118,LXtables!BO118)))))</f>
        <v>0.02</v>
      </c>
      <c r="W118" s="62">
        <f>IF(Assms!$F$37=1,LXtables!C118,IF(Assms!$F$37=2,LXtables!P118,IF(Assms!$F$37=3,LXtables!AC118,IF(Assms!$F$37=4,LXtables!AP118,IF(Assms!$F$37=5,LXtables!BC118,LXtables!BP118)))))</f>
        <v>0.02</v>
      </c>
      <c r="X118" s="62">
        <f>IF(Assms!$F$37=1,LXtables!D118,IF(Assms!$F$37=2,LXtables!Q118,IF(Assms!$F$37=3,LXtables!AD118,IF(Assms!$F$37=4,LXtables!AQ118,IF(Assms!$F$37=5,LXtables!BD118,LXtables!BQ118)))))</f>
        <v>0.02</v>
      </c>
      <c r="Y118" s="62">
        <f>IF(Assms!$F$37=1,LXtables!E118,IF(Assms!$F$37=2,LXtables!R118,IF(Assms!$F$37=3,LXtables!AE118,IF(Assms!$F$37=4,LXtables!AR118,IF(Assms!$F$37=5,LXtables!BE118,LXtables!BR118)))))</f>
        <v>0.02</v>
      </c>
      <c r="Z118" s="62">
        <f>IF(Assms!$F$37=1,LXtables!F118,IF(Assms!$F$37=2,LXtables!S118,IF(Assms!$F$37=3,LXtables!AF118,IF(Assms!$F$37=4,LXtables!AS118,IF(Assms!$F$37=5,LXtables!BF118,LXtables!BS118)))))</f>
        <v>0.01</v>
      </c>
      <c r="AA118" s="62">
        <f>IF(Assms!$F$37=1,LXtables!G118,IF(Assms!$F$37=2,LXtables!T118,IF(Assms!$F$37=3,LXtables!AG118,IF(Assms!$F$37=4,LXtables!AT118,IF(Assms!$F$37=5,LXtables!BG118,LXtables!BT118)))))</f>
        <v>0.02</v>
      </c>
      <c r="AB118" s="62">
        <f>IF(Assms!$F$37=1,LXtables!H118,IF(Assms!$F$37=2,LXtables!U118,IF(Assms!$F$37=3,LXtables!AH118,IF(Assms!$F$37=4,LXtables!AU118,IF(Assms!$F$37=5,LXtables!BH118,LXtables!BU118)))))</f>
        <v>0.02</v>
      </c>
      <c r="AC118" s="62">
        <f>IF(Assms!$F$37=1,LXtables!I118,IF(Assms!$F$37=2,LXtables!V118,IF(Assms!$F$37=3,LXtables!AI118,IF(Assms!$F$37=4,LXtables!AV118,IF(Assms!$F$37=5,LXtables!BI118,LXtables!BV118)))))</f>
        <v>0.02</v>
      </c>
      <c r="AD118" s="62">
        <f>IF(Assms!$F$37=1,LXtables!J118,IF(Assms!$F$37=2,LXtables!W118,IF(Assms!$F$37=3,LXtables!AJ118,IF(Assms!$F$37=4,LXtables!AW118,IF(Assms!$F$37=5,LXtables!BJ118,LXtables!BW118)))))</f>
        <v>0.02</v>
      </c>
      <c r="AE118" s="62">
        <f>IF(Assms!$F$37=1,LXtables!K118,IF(Assms!$F$37=2,LXtables!X118,IF(Assms!$F$37=3,LXtables!AK118,IF(Assms!$F$37=4,LXtables!AX118,IF(Assms!$F$37=5,LXtables!BK118,LXtables!BX118)))))</f>
        <v>0.02</v>
      </c>
      <c r="AF118" s="62">
        <f>IF(Assms!$F$37=1,LXtables!L118,IF(Assms!$F$37=2,LXtables!Y118,IF(Assms!$F$37=3,LXtables!AL118,IF(Assms!$F$37=4,LXtables!AY118,IF(Assms!$F$37=5,LXtables!BL118,LXtables!BY118)))))</f>
        <v>0.02</v>
      </c>
      <c r="AG118" s="62">
        <f>IF(Assms!$F$37=1,LXtables!M118,IF(Assms!$F$37=2,LXtables!Z118,IF(Assms!$F$37=3,LXtables!AM118,IF(Assms!$F$37=4,LXtables!AZ118,IF(Assms!$F$37=5,LXtables!BM118,LXtables!BZ118)))))</f>
        <v>0.02</v>
      </c>
      <c r="AH118">
        <v>29</v>
      </c>
      <c r="AI118" s="62">
        <f>IF(Assms!$F$37=1,LXtables!CC118,IF(Assms!$F$37=2,LXtables!CP118,IF(Assms!$F$37=3,LXtables!DC118,IF(Assms!$F$37=4,LXtables!DP118,IF(Assms!$F$37=5,LXtables!EC118,LXtables!EP118)))))</f>
        <v>0.02</v>
      </c>
      <c r="AJ118" s="62">
        <f>IF(Assms!$F$37=1,LXtables!CD118,IF(Assms!$F$37=2,LXtables!CQ118,IF(Assms!$F$37=3,LXtables!DD118,IF(Assms!$F$37=4,LXtables!DQ118,IF(Assms!$F$37=5,LXtables!ED118,LXtables!EQ118)))))</f>
        <v>0.02</v>
      </c>
      <c r="AK118" s="62">
        <f>IF(Assms!$F$37=1,LXtables!CE118,IF(Assms!$F$37=2,LXtables!CR118,IF(Assms!$F$37=3,LXtables!DE118,IF(Assms!$F$37=4,LXtables!DR118,IF(Assms!$F$37=5,LXtables!EE118,LXtables!ER118)))))</f>
        <v>0.01</v>
      </c>
      <c r="AL118" s="62">
        <f>IF(Assms!$F$37=1,LXtables!CF118,IF(Assms!$F$37=2,LXtables!CS118,IF(Assms!$F$37=3,LXtables!DF118,IF(Assms!$F$37=4,LXtables!DS118,IF(Assms!$F$37=5,LXtables!EF118,LXtables!ES118)))))</f>
        <v>0.01</v>
      </c>
      <c r="AM118" s="62">
        <f>IF(Assms!$F$37=1,LXtables!CG118,IF(Assms!$F$37=2,LXtables!CT118,IF(Assms!$F$37=3,LXtables!DG118,IF(Assms!$F$37=4,LXtables!DT118,IF(Assms!$F$37=5,LXtables!EG118,LXtables!ET118)))))</f>
        <v>0.01</v>
      </c>
      <c r="AN118" s="62">
        <f>IF(Assms!$F$37=1,LXtables!CH118,IF(Assms!$F$37=2,LXtables!CU118,IF(Assms!$F$37=3,LXtables!DH118,IF(Assms!$F$37=4,LXtables!DU118,IF(Assms!$F$37=5,LXtables!EH118,LXtables!EU118)))))</f>
        <v>0.01</v>
      </c>
      <c r="AO118" s="62">
        <f>IF(Assms!$F$37=1,LXtables!CI118,IF(Assms!$F$37=2,LXtables!CV118,IF(Assms!$F$37=3,LXtables!DI118,IF(Assms!$F$37=4,LXtables!DV118,IF(Assms!$F$37=5,LXtables!EI118,LXtables!EV118)))))</f>
        <v>0.01</v>
      </c>
      <c r="AP118" s="62">
        <f>IF(Assms!$F$37=1,LXtables!CJ118,IF(Assms!$F$37=2,LXtables!CW118,IF(Assms!$F$37=3,LXtables!DJ118,IF(Assms!$F$37=4,LXtables!DW118,IF(Assms!$F$37=5,LXtables!EJ118,LXtables!EW118)))))</f>
        <v>0.01</v>
      </c>
      <c r="AQ118" s="62">
        <f>IF(Assms!$F$37=1,LXtables!CK118,IF(Assms!$F$37=2,LXtables!CX118,IF(Assms!$F$37=3,LXtables!DK118,IF(Assms!$F$37=4,LXtables!DX118,IF(Assms!$F$37=5,LXtables!EK118,LXtables!EX118)))))</f>
        <v>0.01</v>
      </c>
      <c r="AR118" s="62">
        <f>IF(Assms!$F$37=1,LXtables!CL118,IF(Assms!$F$37=2,LXtables!CY118,IF(Assms!$F$37=3,LXtables!DL118,IF(Assms!$F$37=4,LXtables!DY118,IF(Assms!$F$37=5,LXtables!EL118,LXtables!EY118)))))</f>
        <v>0.01</v>
      </c>
      <c r="AS118" s="62">
        <f>IF(Assms!$F$37=1,LXtables!CM118,IF(Assms!$F$37=2,LXtables!CZ118,IF(Assms!$F$37=3,LXtables!DM118,IF(Assms!$F$37=4,LXtables!DZ118,IF(Assms!$F$37=5,LXtables!EM118,LXtables!EZ118)))))</f>
        <v>0.02</v>
      </c>
      <c r="AT118" s="62">
        <f>IF(Assms!$F$37=1,LXtables!CN118,IF(Assms!$F$37=2,LXtables!DA118,IF(Assms!$F$37=3,LXtables!DN118,IF(Assms!$F$37=4,LXtables!EA118,IF(Assms!$F$37=5,LXtables!EN118,LXtables!FA118)))))</f>
        <v>0.02</v>
      </c>
      <c r="AU118">
        <v>29</v>
      </c>
      <c r="AV118" s="62">
        <f>IF(Assms!$F$37=1,LXtables!FD118,IF(Assms!$F$37=2,LXtables!FQ118,IF(Assms!$F$37=3,LXtables!GD118,IF(Assms!$F$37=4,LXtables!GQ118,IF(Assms!$F$37=5,LXtables!HD118,LXtables!HQ118)))))</f>
        <v>0.02</v>
      </c>
      <c r="AW118" s="62">
        <f>IF(Assms!$F$37=1,LXtables!FE118,IF(Assms!$F$37=2,LXtables!FR118,IF(Assms!$F$37=3,LXtables!GE118,IF(Assms!$F$37=4,LXtables!GR118,IF(Assms!$F$37=5,LXtables!HE118,LXtables!HR118)))))</f>
        <v>0.02</v>
      </c>
      <c r="AX118" s="62">
        <f>IF(Assms!$F$37=1,LXtables!FF118,IF(Assms!$F$37=2,LXtables!FS118,IF(Assms!$F$37=3,LXtables!GF118,IF(Assms!$F$37=4,LXtables!GS118,IF(Assms!$F$37=5,LXtables!HF118,LXtables!HS118)))))</f>
        <v>0.01</v>
      </c>
      <c r="AY118" s="62">
        <f>IF(Assms!$F$37=1,LXtables!FG118,IF(Assms!$F$37=2,LXtables!FT118,IF(Assms!$F$37=3,LXtables!GG118,IF(Assms!$F$37=4,LXtables!GT118,IF(Assms!$F$37=5,LXtables!HG118,LXtables!HT118)))))</f>
        <v>0.01</v>
      </c>
      <c r="AZ118" s="62">
        <f>IF(Assms!$F$37=1,LXtables!FH118,IF(Assms!$F$37=2,LXtables!FU118,IF(Assms!$F$37=3,LXtables!GH118,IF(Assms!$F$37=4,LXtables!GU118,IF(Assms!$F$37=5,LXtables!HH118,LXtables!HU118)))))</f>
        <v>0.01</v>
      </c>
      <c r="BA118" s="62">
        <f>IF(Assms!$F$37=1,LXtables!FI118,IF(Assms!$F$37=2,LXtables!FV118,IF(Assms!$F$37=3,LXtables!GI118,IF(Assms!$F$37=4,LXtables!GV118,IF(Assms!$F$37=5,LXtables!HI118,LXtables!HV118)))))</f>
        <v>0.01</v>
      </c>
      <c r="BB118" s="62">
        <f>IF(Assms!$F$37=1,LXtables!FJ118,IF(Assms!$F$37=2,LXtables!FW118,IF(Assms!$F$37=3,LXtables!GJ118,IF(Assms!$F$37=4,LXtables!GW118,IF(Assms!$F$37=5,LXtables!HJ118,LXtables!HW118)))))</f>
        <v>0.01</v>
      </c>
      <c r="BC118" s="62">
        <f>IF(Assms!$F$37=1,LXtables!FK118,IF(Assms!$F$37=2,LXtables!FX118,IF(Assms!$F$37=3,LXtables!GK118,IF(Assms!$F$37=4,LXtables!GX118,IF(Assms!$F$37=5,LXtables!HK118,LXtables!HX118)))))</f>
        <v>0.01</v>
      </c>
      <c r="BD118" s="62">
        <f>IF(Assms!$F$37=1,LXtables!FL118,IF(Assms!$F$37=2,LXtables!FY118,IF(Assms!$F$37=3,LXtables!GL118,IF(Assms!$F$37=4,LXtables!GY118,IF(Assms!$F$37=5,LXtables!HL118,LXtables!HY118)))))</f>
        <v>0.01</v>
      </c>
      <c r="BE118" s="62">
        <f>IF(Assms!$F$37=1,LXtables!FM118,IF(Assms!$F$37=2,LXtables!FZ118,IF(Assms!$F$37=3,LXtables!GM118,IF(Assms!$F$37=4,LXtables!GZ118,IF(Assms!$F$37=5,LXtables!HM118,LXtables!HZ118)))))</f>
        <v>0.01</v>
      </c>
      <c r="BF118" s="62">
        <f>IF(Assms!$F$37=1,LXtables!FN118,IF(Assms!$F$37=2,LXtables!GA118,IF(Assms!$F$37=3,LXtables!GN118,IF(Assms!$F$37=4,LXtables!HA118,IF(Assms!$F$37=5,LXtables!HN118,LXtables!IA118)))))</f>
        <v>0.01</v>
      </c>
      <c r="BG118" s="62">
        <f>IF(Assms!$F$37=1,LXtables!FO118,IF(Assms!$F$37=2,LXtables!GB118,IF(Assms!$F$37=3,LXtables!GO118,IF(Assms!$F$37=4,LXtables!HB118,IF(Assms!$F$37=5,LXtables!HO118,LXtables!IB118)))))</f>
        <v>0.02</v>
      </c>
      <c r="BH118">
        <v>29</v>
      </c>
      <c r="BI118" s="62">
        <f>IF(Assms!$F$37=1,LXtables!IE118,IF(Assms!$F$37=2,LXtables!IR118,IF(Assms!$F$37=3,LXtables!JE118,IF(Assms!$F$37=4,LXtables!JR118,IF(Assms!$F$37=5,LXtables!KE118,LXtables!KR118)))))</f>
        <v>0.02</v>
      </c>
      <c r="BJ118" s="62">
        <f>IF(Assms!$F$37=1,LXtables!IF118,IF(Assms!$F$37=2,LXtables!IS118,IF(Assms!$F$37=3,LXtables!JF118,IF(Assms!$F$37=4,LXtables!JS118,IF(Assms!$F$37=5,LXtables!KF118,LXtables!KS118)))))</f>
        <v>0.02</v>
      </c>
      <c r="BK118" s="62">
        <f>IF(Assms!$F$37=1,LXtables!IG118,IF(Assms!$F$37=2,LXtables!IT118,IF(Assms!$F$37=3,LXtables!JG118,IF(Assms!$F$37=4,LXtables!JT118,IF(Assms!$F$37=5,LXtables!KG118,LXtables!KT118)))))</f>
        <v>0.02</v>
      </c>
      <c r="BL118" s="62">
        <f>IF(Assms!$F$37=1,LXtables!IH118,IF(Assms!$F$37=2,LXtables!IU118,IF(Assms!$F$37=3,LXtables!JH118,IF(Assms!$F$37=4,LXtables!JU118,IF(Assms!$F$37=5,LXtables!KH118,LXtables!KU118)))))</f>
        <v>0.01</v>
      </c>
      <c r="BM118" s="62">
        <f>IF(Assms!$F$37=1,LXtables!II118,IF(Assms!$F$37=2,LXtables!IV118,IF(Assms!$F$37=3,LXtables!JI118,IF(Assms!$F$37=4,LXtables!JV118,IF(Assms!$F$37=5,LXtables!KI118,LXtables!KV118)))))</f>
        <v>0.01</v>
      </c>
      <c r="BN118" s="62">
        <f>IF(Assms!$F$37=1,LXtables!IJ118,IF(Assms!$F$37=2,LXtables!IW118,IF(Assms!$F$37=3,LXtables!JJ118,IF(Assms!$F$37=4,LXtables!JW118,IF(Assms!$F$37=5,LXtables!KJ118,LXtables!KW118)))))</f>
        <v>0.01</v>
      </c>
      <c r="BO118" s="62">
        <f>IF(Assms!$F$37=1,LXtables!IK118,IF(Assms!$F$37=2,LXtables!IX118,IF(Assms!$F$37=3,LXtables!JK118,IF(Assms!$F$37=4,LXtables!JX118,IF(Assms!$F$37=5,LXtables!KK118,LXtables!KX118)))))</f>
        <v>0.01</v>
      </c>
      <c r="BP118" s="62">
        <f>IF(Assms!$F$37=1,LXtables!IL118,IF(Assms!$F$37=2,LXtables!IY118,IF(Assms!$F$37=3,LXtables!JL118,IF(Assms!$F$37=4,LXtables!JY118,IF(Assms!$F$37=5,LXtables!KL118,LXtables!KY118)))))</f>
        <v>0.01</v>
      </c>
      <c r="BQ118" s="62">
        <f>IF(Assms!$F$37=1,LXtables!IM118,IF(Assms!$F$37=2,LXtables!IZ118,IF(Assms!$F$37=3,LXtables!JM118,IF(Assms!$F$37=4,LXtables!JZ118,IF(Assms!$F$37=5,LXtables!KM118,LXtables!KZ118)))))</f>
        <v>0.01</v>
      </c>
      <c r="BR118" s="62">
        <f>IF(Assms!$F$37=1,LXtables!IN118,IF(Assms!$F$37=2,LXtables!JA118,IF(Assms!$F$37=3,LXtables!JN118,IF(Assms!$F$37=4,LXtables!KA118,IF(Assms!$F$37=5,LXtables!KN118,LXtables!LA118)))))</f>
        <v>0.01</v>
      </c>
      <c r="BS118" s="62">
        <f>IF(Assms!$F$37=1,LXtables!IO118,IF(Assms!$F$37=2,LXtables!JB118,IF(Assms!$F$37=3,LXtables!JO118,IF(Assms!$F$37=4,LXtables!KB118,IF(Assms!$F$37=5,LXtables!KO118,LXtables!LB118)))))</f>
        <v>0.02</v>
      </c>
      <c r="BT118" s="62">
        <f>IF(Assms!$F$37=1,LXtables!IP118,IF(Assms!$F$37=2,LXtables!JC118,IF(Assms!$F$37=3,LXtables!JP118,IF(Assms!$F$37=4,LXtables!KC118,IF(Assms!$F$37=5,LXtables!KP118,LXtables!LC118)))))</f>
        <v>0.02</v>
      </c>
    </row>
    <row r="119" spans="8:72">
      <c r="H119" s="201">
        <v>30</v>
      </c>
      <c r="I119" s="62">
        <f>IF(Assms!$C$36=1,V119,IF(Assms!$C$36=2,AI119,IF(Assms!$C$36=3,AV119,BI119)))</f>
        <v>0.02</v>
      </c>
      <c r="J119" s="62">
        <f>IF(Assms!$C$36=1,W119,IF(Assms!$C$36=2,AJ119,IF(Assms!$C$36=3,AW119,BJ119)))</f>
        <v>0.02</v>
      </c>
      <c r="K119" s="62">
        <f>IF(Assms!$C$36=1,X119,IF(Assms!$C$36=2,AK119,IF(Assms!$C$36=3,AX119,BK119)))</f>
        <v>0.02</v>
      </c>
      <c r="L119" s="62">
        <f>IF(Assms!$C$36=1,Y119,IF(Assms!$C$36=2,AL119,IF(Assms!$C$36=3,AY119,BL119)))</f>
        <v>0.02</v>
      </c>
      <c r="M119" s="62">
        <f>IF(Assms!$C$36=1,Z119,IF(Assms!$C$36=2,AM119,IF(Assms!$C$36=3,AZ119,BM119)))</f>
        <v>0.01</v>
      </c>
      <c r="N119" s="62">
        <f>IF(Assms!$C$36=1,AA119,IF(Assms!$C$36=2,AN119,IF(Assms!$C$36=3,BA119,BN119)))</f>
        <v>0.02</v>
      </c>
      <c r="O119" s="62">
        <f>IF(Assms!$C$36=1,AB119,IF(Assms!$C$36=2,AO119,IF(Assms!$C$36=3,BB119,BO119)))</f>
        <v>0.02</v>
      </c>
      <c r="P119" s="62">
        <f>IF(Assms!$C$36=1,AC119,IF(Assms!$C$36=2,AP119,IF(Assms!$C$36=3,BC119,BP119)))</f>
        <v>0.02</v>
      </c>
      <c r="Q119" s="62">
        <f>IF(Assms!$C$36=1,AD119,IF(Assms!$C$36=2,AQ119,IF(Assms!$C$36=3,BD119,BQ119)))</f>
        <v>0.02</v>
      </c>
      <c r="R119" s="62">
        <f>IF(Assms!$C$36=1,AE119,IF(Assms!$C$36=2,AR119,IF(Assms!$C$36=3,BE119,BR119)))</f>
        <v>0.02</v>
      </c>
      <c r="S119" s="62">
        <f>IF(Assms!$C$36=1,AF119,IF(Assms!$C$36=2,AS119,IF(Assms!$C$36=3,BF119,BS119)))</f>
        <v>0.02</v>
      </c>
      <c r="T119" s="62">
        <f>IF(Assms!$C$36=1,AG119,IF(Assms!$C$36=2,AT119,IF(Assms!$C$36=3,BG119,BT119)))</f>
        <v>0.02</v>
      </c>
      <c r="U119" s="201">
        <v>30</v>
      </c>
      <c r="V119" s="62">
        <f>IF(Assms!$F$37=1,LXtables!B119,IF(Assms!$F$37=2,LXtables!O119,IF(Assms!$F$37=3,LXtables!AB119,IF(Assms!$F$37=4,LXtables!AO119,IF(Assms!$F$37=5,LXtables!BB119,LXtables!BO119)))))</f>
        <v>0.02</v>
      </c>
      <c r="W119" s="62">
        <f>IF(Assms!$F$37=1,LXtables!C119,IF(Assms!$F$37=2,LXtables!P119,IF(Assms!$F$37=3,LXtables!AC119,IF(Assms!$F$37=4,LXtables!AP119,IF(Assms!$F$37=5,LXtables!BC119,LXtables!BP119)))))</f>
        <v>0.02</v>
      </c>
      <c r="X119" s="62">
        <f>IF(Assms!$F$37=1,LXtables!D119,IF(Assms!$F$37=2,LXtables!Q119,IF(Assms!$F$37=3,LXtables!AD119,IF(Assms!$F$37=4,LXtables!AQ119,IF(Assms!$F$37=5,LXtables!BD119,LXtables!BQ119)))))</f>
        <v>0.02</v>
      </c>
      <c r="Y119" s="62">
        <f>IF(Assms!$F$37=1,LXtables!E119,IF(Assms!$F$37=2,LXtables!R119,IF(Assms!$F$37=3,LXtables!AE119,IF(Assms!$F$37=4,LXtables!AR119,IF(Assms!$F$37=5,LXtables!BE119,LXtables!BR119)))))</f>
        <v>0.02</v>
      </c>
      <c r="Z119" s="62">
        <f>IF(Assms!$F$37=1,LXtables!F119,IF(Assms!$F$37=2,LXtables!S119,IF(Assms!$F$37=3,LXtables!AF119,IF(Assms!$F$37=4,LXtables!AS119,IF(Assms!$F$37=5,LXtables!BF119,LXtables!BS119)))))</f>
        <v>0.01</v>
      </c>
      <c r="AA119" s="62">
        <f>IF(Assms!$F$37=1,LXtables!G119,IF(Assms!$F$37=2,LXtables!T119,IF(Assms!$F$37=3,LXtables!AG119,IF(Assms!$F$37=4,LXtables!AT119,IF(Assms!$F$37=5,LXtables!BG119,LXtables!BT119)))))</f>
        <v>0.02</v>
      </c>
      <c r="AB119" s="62">
        <f>IF(Assms!$F$37=1,LXtables!H119,IF(Assms!$F$37=2,LXtables!U119,IF(Assms!$F$37=3,LXtables!AH119,IF(Assms!$F$37=4,LXtables!AU119,IF(Assms!$F$37=5,LXtables!BH119,LXtables!BU119)))))</f>
        <v>0.02</v>
      </c>
      <c r="AC119" s="62">
        <f>IF(Assms!$F$37=1,LXtables!I119,IF(Assms!$F$37=2,LXtables!V119,IF(Assms!$F$37=3,LXtables!AI119,IF(Assms!$F$37=4,LXtables!AV119,IF(Assms!$F$37=5,LXtables!BI119,LXtables!BV119)))))</f>
        <v>0.02</v>
      </c>
      <c r="AD119" s="62">
        <f>IF(Assms!$F$37=1,LXtables!J119,IF(Assms!$F$37=2,LXtables!W119,IF(Assms!$F$37=3,LXtables!AJ119,IF(Assms!$F$37=4,LXtables!AW119,IF(Assms!$F$37=5,LXtables!BJ119,LXtables!BW119)))))</f>
        <v>0.02</v>
      </c>
      <c r="AE119" s="62">
        <f>IF(Assms!$F$37=1,LXtables!K119,IF(Assms!$F$37=2,LXtables!X119,IF(Assms!$F$37=3,LXtables!AK119,IF(Assms!$F$37=4,LXtables!AX119,IF(Assms!$F$37=5,LXtables!BK119,LXtables!BX119)))))</f>
        <v>0.02</v>
      </c>
      <c r="AF119" s="62">
        <f>IF(Assms!$F$37=1,LXtables!L119,IF(Assms!$F$37=2,LXtables!Y119,IF(Assms!$F$37=3,LXtables!AL119,IF(Assms!$F$37=4,LXtables!AY119,IF(Assms!$F$37=5,LXtables!BL119,LXtables!BY119)))))</f>
        <v>0.02</v>
      </c>
      <c r="AG119" s="62">
        <f>IF(Assms!$F$37=1,LXtables!M119,IF(Assms!$F$37=2,LXtables!Z119,IF(Assms!$F$37=3,LXtables!AM119,IF(Assms!$F$37=4,LXtables!AZ119,IF(Assms!$F$37=5,LXtables!BM119,LXtables!BZ119)))))</f>
        <v>0.02</v>
      </c>
      <c r="AH119">
        <v>30</v>
      </c>
      <c r="AI119" s="62">
        <f>IF(Assms!$F$37=1,LXtables!CC119,IF(Assms!$F$37=2,LXtables!CP119,IF(Assms!$F$37=3,LXtables!DC119,IF(Assms!$F$37=4,LXtables!DP119,IF(Assms!$F$37=5,LXtables!EC119,LXtables!EP119)))))</f>
        <v>0.02</v>
      </c>
      <c r="AJ119" s="62">
        <f>IF(Assms!$F$37=1,LXtables!CD119,IF(Assms!$F$37=2,LXtables!CQ119,IF(Assms!$F$37=3,LXtables!DD119,IF(Assms!$F$37=4,LXtables!DQ119,IF(Assms!$F$37=5,LXtables!ED119,LXtables!EQ119)))))</f>
        <v>0.02</v>
      </c>
      <c r="AK119" s="62">
        <f>IF(Assms!$F$37=1,LXtables!CE119,IF(Assms!$F$37=2,LXtables!CR119,IF(Assms!$F$37=3,LXtables!DE119,IF(Assms!$F$37=4,LXtables!DR119,IF(Assms!$F$37=5,LXtables!EE119,LXtables!ER119)))))</f>
        <v>0.01</v>
      </c>
      <c r="AL119" s="62">
        <f>IF(Assms!$F$37=1,LXtables!CF119,IF(Assms!$F$37=2,LXtables!CS119,IF(Assms!$F$37=3,LXtables!DF119,IF(Assms!$F$37=4,LXtables!DS119,IF(Assms!$F$37=5,LXtables!EF119,LXtables!ES119)))))</f>
        <v>0.01</v>
      </c>
      <c r="AM119" s="62">
        <f>IF(Assms!$F$37=1,LXtables!CG119,IF(Assms!$F$37=2,LXtables!CT119,IF(Assms!$F$37=3,LXtables!DG119,IF(Assms!$F$37=4,LXtables!DT119,IF(Assms!$F$37=5,LXtables!EG119,LXtables!ET119)))))</f>
        <v>0.01</v>
      </c>
      <c r="AN119" s="62">
        <f>IF(Assms!$F$37=1,LXtables!CH119,IF(Assms!$F$37=2,LXtables!CU119,IF(Assms!$F$37=3,LXtables!DH119,IF(Assms!$F$37=4,LXtables!DU119,IF(Assms!$F$37=5,LXtables!EH119,LXtables!EU119)))))</f>
        <v>0.01</v>
      </c>
      <c r="AO119" s="62">
        <f>IF(Assms!$F$37=1,LXtables!CI119,IF(Assms!$F$37=2,LXtables!CV119,IF(Assms!$F$37=3,LXtables!DI119,IF(Assms!$F$37=4,LXtables!DV119,IF(Assms!$F$37=5,LXtables!EI119,LXtables!EV119)))))</f>
        <v>0.01</v>
      </c>
      <c r="AP119" s="62">
        <f>IF(Assms!$F$37=1,LXtables!CJ119,IF(Assms!$F$37=2,LXtables!CW119,IF(Assms!$F$37=3,LXtables!DJ119,IF(Assms!$F$37=4,LXtables!DW119,IF(Assms!$F$37=5,LXtables!EJ119,LXtables!EW119)))))</f>
        <v>0.01</v>
      </c>
      <c r="AQ119" s="62">
        <f>IF(Assms!$F$37=1,LXtables!CK119,IF(Assms!$F$37=2,LXtables!CX119,IF(Assms!$F$37=3,LXtables!DK119,IF(Assms!$F$37=4,LXtables!DX119,IF(Assms!$F$37=5,LXtables!EK119,LXtables!EX119)))))</f>
        <v>0.01</v>
      </c>
      <c r="AR119" s="62">
        <f>IF(Assms!$F$37=1,LXtables!CL119,IF(Assms!$F$37=2,LXtables!CY119,IF(Assms!$F$37=3,LXtables!DL119,IF(Assms!$F$37=4,LXtables!DY119,IF(Assms!$F$37=5,LXtables!EL119,LXtables!EY119)))))</f>
        <v>0.01</v>
      </c>
      <c r="AS119" s="62">
        <f>IF(Assms!$F$37=1,LXtables!CM119,IF(Assms!$F$37=2,LXtables!CZ119,IF(Assms!$F$37=3,LXtables!DM119,IF(Assms!$F$37=4,LXtables!DZ119,IF(Assms!$F$37=5,LXtables!EM119,LXtables!EZ119)))))</f>
        <v>0.02</v>
      </c>
      <c r="AT119" s="62">
        <f>IF(Assms!$F$37=1,LXtables!CN119,IF(Assms!$F$37=2,LXtables!DA119,IF(Assms!$F$37=3,LXtables!DN119,IF(Assms!$F$37=4,LXtables!EA119,IF(Assms!$F$37=5,LXtables!EN119,LXtables!FA119)))))</f>
        <v>0.02</v>
      </c>
      <c r="AU119">
        <v>30</v>
      </c>
      <c r="AV119" s="62">
        <f>IF(Assms!$F$37=1,LXtables!FD119,IF(Assms!$F$37=2,LXtables!FQ119,IF(Assms!$F$37=3,LXtables!GD119,IF(Assms!$F$37=4,LXtables!GQ119,IF(Assms!$F$37=5,LXtables!HD119,LXtables!HQ119)))))</f>
        <v>0.02</v>
      </c>
      <c r="AW119" s="62">
        <f>IF(Assms!$F$37=1,LXtables!FE119,IF(Assms!$F$37=2,LXtables!FR119,IF(Assms!$F$37=3,LXtables!GE119,IF(Assms!$F$37=4,LXtables!GR119,IF(Assms!$F$37=5,LXtables!HE119,LXtables!HR119)))))</f>
        <v>0.02</v>
      </c>
      <c r="AX119" s="62">
        <f>IF(Assms!$F$37=1,LXtables!FF119,IF(Assms!$F$37=2,LXtables!FS119,IF(Assms!$F$37=3,LXtables!GF119,IF(Assms!$F$37=4,LXtables!GS119,IF(Assms!$F$37=5,LXtables!HF119,LXtables!HS119)))))</f>
        <v>0.01</v>
      </c>
      <c r="AY119" s="62">
        <f>IF(Assms!$F$37=1,LXtables!FG119,IF(Assms!$F$37=2,LXtables!FT119,IF(Assms!$F$37=3,LXtables!GG119,IF(Assms!$F$37=4,LXtables!GT119,IF(Assms!$F$37=5,LXtables!HG119,LXtables!HT119)))))</f>
        <v>0.01</v>
      </c>
      <c r="AZ119" s="62">
        <f>IF(Assms!$F$37=1,LXtables!FH119,IF(Assms!$F$37=2,LXtables!FU119,IF(Assms!$F$37=3,LXtables!GH119,IF(Assms!$F$37=4,LXtables!GU119,IF(Assms!$F$37=5,LXtables!HH119,LXtables!HU119)))))</f>
        <v>0.01</v>
      </c>
      <c r="BA119" s="62">
        <f>IF(Assms!$F$37=1,LXtables!FI119,IF(Assms!$F$37=2,LXtables!FV119,IF(Assms!$F$37=3,LXtables!GI119,IF(Assms!$F$37=4,LXtables!GV119,IF(Assms!$F$37=5,LXtables!HI119,LXtables!HV119)))))</f>
        <v>0.01</v>
      </c>
      <c r="BB119" s="62">
        <f>IF(Assms!$F$37=1,LXtables!FJ119,IF(Assms!$F$37=2,LXtables!FW119,IF(Assms!$F$37=3,LXtables!GJ119,IF(Assms!$F$37=4,LXtables!GW119,IF(Assms!$F$37=5,LXtables!HJ119,LXtables!HW119)))))</f>
        <v>0.01</v>
      </c>
      <c r="BC119" s="62">
        <f>IF(Assms!$F$37=1,LXtables!FK119,IF(Assms!$F$37=2,LXtables!FX119,IF(Assms!$F$37=3,LXtables!GK119,IF(Assms!$F$37=4,LXtables!GX119,IF(Assms!$F$37=5,LXtables!HK119,LXtables!HX119)))))</f>
        <v>0.01</v>
      </c>
      <c r="BD119" s="62">
        <f>IF(Assms!$F$37=1,LXtables!FL119,IF(Assms!$F$37=2,LXtables!FY119,IF(Assms!$F$37=3,LXtables!GL119,IF(Assms!$F$37=4,LXtables!GY119,IF(Assms!$F$37=5,LXtables!HL119,LXtables!HY119)))))</f>
        <v>0.01</v>
      </c>
      <c r="BE119" s="62">
        <f>IF(Assms!$F$37=1,LXtables!FM119,IF(Assms!$F$37=2,LXtables!FZ119,IF(Assms!$F$37=3,LXtables!GM119,IF(Assms!$F$37=4,LXtables!GZ119,IF(Assms!$F$37=5,LXtables!HM119,LXtables!HZ119)))))</f>
        <v>0.01</v>
      </c>
      <c r="BF119" s="62">
        <f>IF(Assms!$F$37=1,LXtables!FN119,IF(Assms!$F$37=2,LXtables!GA119,IF(Assms!$F$37=3,LXtables!GN119,IF(Assms!$F$37=4,LXtables!HA119,IF(Assms!$F$37=5,LXtables!HN119,LXtables!IA119)))))</f>
        <v>0.01</v>
      </c>
      <c r="BG119" s="62">
        <f>IF(Assms!$F$37=1,LXtables!FO119,IF(Assms!$F$37=2,LXtables!GB119,IF(Assms!$F$37=3,LXtables!GO119,IF(Assms!$F$37=4,LXtables!HB119,IF(Assms!$F$37=5,LXtables!HO119,LXtables!IB119)))))</f>
        <v>0.02</v>
      </c>
      <c r="BH119">
        <v>30</v>
      </c>
      <c r="BI119" s="62">
        <f>IF(Assms!$F$37=1,LXtables!IE119,IF(Assms!$F$37=2,LXtables!IR119,IF(Assms!$F$37=3,LXtables!JE119,IF(Assms!$F$37=4,LXtables!JR119,IF(Assms!$F$37=5,LXtables!KE119,LXtables!KR119)))))</f>
        <v>0.02</v>
      </c>
      <c r="BJ119" s="62">
        <f>IF(Assms!$F$37=1,LXtables!IF119,IF(Assms!$F$37=2,LXtables!IS119,IF(Assms!$F$37=3,LXtables!JF119,IF(Assms!$F$37=4,LXtables!JS119,IF(Assms!$F$37=5,LXtables!KF119,LXtables!KS119)))))</f>
        <v>0.02</v>
      </c>
      <c r="BK119" s="62">
        <f>IF(Assms!$F$37=1,LXtables!IG119,IF(Assms!$F$37=2,LXtables!IT119,IF(Assms!$F$37=3,LXtables!JG119,IF(Assms!$F$37=4,LXtables!JT119,IF(Assms!$F$37=5,LXtables!KG119,LXtables!KT119)))))</f>
        <v>0.02</v>
      </c>
      <c r="BL119" s="62">
        <f>IF(Assms!$F$37=1,LXtables!IH119,IF(Assms!$F$37=2,LXtables!IU119,IF(Assms!$F$37=3,LXtables!JH119,IF(Assms!$F$37=4,LXtables!JU119,IF(Assms!$F$37=5,LXtables!KH119,LXtables!KU119)))))</f>
        <v>0.01</v>
      </c>
      <c r="BM119" s="62">
        <f>IF(Assms!$F$37=1,LXtables!II119,IF(Assms!$F$37=2,LXtables!IV119,IF(Assms!$F$37=3,LXtables!JI119,IF(Assms!$F$37=4,LXtables!JV119,IF(Assms!$F$37=5,LXtables!KI119,LXtables!KV119)))))</f>
        <v>0.01</v>
      </c>
      <c r="BN119" s="62">
        <f>IF(Assms!$F$37=1,LXtables!IJ119,IF(Assms!$F$37=2,LXtables!IW119,IF(Assms!$F$37=3,LXtables!JJ119,IF(Assms!$F$37=4,LXtables!JW119,IF(Assms!$F$37=5,LXtables!KJ119,LXtables!KW119)))))</f>
        <v>0.01</v>
      </c>
      <c r="BO119" s="62">
        <f>IF(Assms!$F$37=1,LXtables!IK119,IF(Assms!$F$37=2,LXtables!IX119,IF(Assms!$F$37=3,LXtables!JK119,IF(Assms!$F$37=4,LXtables!JX119,IF(Assms!$F$37=5,LXtables!KK119,LXtables!KX119)))))</f>
        <v>0.01</v>
      </c>
      <c r="BP119" s="62">
        <f>IF(Assms!$F$37=1,LXtables!IL119,IF(Assms!$F$37=2,LXtables!IY119,IF(Assms!$F$37=3,LXtables!JL119,IF(Assms!$F$37=4,LXtables!JY119,IF(Assms!$F$37=5,LXtables!KL119,LXtables!KY119)))))</f>
        <v>0.01</v>
      </c>
      <c r="BQ119" s="62">
        <f>IF(Assms!$F$37=1,LXtables!IM119,IF(Assms!$F$37=2,LXtables!IZ119,IF(Assms!$F$37=3,LXtables!JM119,IF(Assms!$F$37=4,LXtables!JZ119,IF(Assms!$F$37=5,LXtables!KM119,LXtables!KZ119)))))</f>
        <v>0.01</v>
      </c>
      <c r="BR119" s="62">
        <f>IF(Assms!$F$37=1,LXtables!IN119,IF(Assms!$F$37=2,LXtables!JA119,IF(Assms!$F$37=3,LXtables!JN119,IF(Assms!$F$37=4,LXtables!KA119,IF(Assms!$F$37=5,LXtables!KN119,LXtables!LA119)))))</f>
        <v>0.01</v>
      </c>
      <c r="BS119" s="62">
        <f>IF(Assms!$F$37=1,LXtables!IO119,IF(Assms!$F$37=2,LXtables!JB119,IF(Assms!$F$37=3,LXtables!JO119,IF(Assms!$F$37=4,LXtables!KB119,IF(Assms!$F$37=5,LXtables!KO119,LXtables!LB119)))))</f>
        <v>0.02</v>
      </c>
      <c r="BT119" s="62">
        <f>IF(Assms!$F$37=1,LXtables!IP119,IF(Assms!$F$37=2,LXtables!JC119,IF(Assms!$F$37=3,LXtables!JP119,IF(Assms!$F$37=4,LXtables!KC119,IF(Assms!$F$37=5,LXtables!KP119,LXtables!LC119)))))</f>
        <v>0.02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A08B-C78F-4834-96E9-F6687143AE69}">
  <dimension ref="A1:LC119"/>
  <sheetViews>
    <sheetView workbookViewId="0"/>
  </sheetViews>
  <sheetFormatPr defaultRowHeight="15"/>
  <sheetData>
    <row r="1" spans="1:315">
      <c r="A1" t="s">
        <v>273</v>
      </c>
      <c r="E1" t="s">
        <v>274</v>
      </c>
      <c r="N1" t="s">
        <v>273</v>
      </c>
      <c r="R1" t="s">
        <v>275</v>
      </c>
      <c r="AA1" t="s">
        <v>273</v>
      </c>
      <c r="AE1" t="s">
        <v>276</v>
      </c>
      <c r="AN1" t="s">
        <v>273</v>
      </c>
      <c r="AR1" t="s">
        <v>277</v>
      </c>
      <c r="BA1" t="s">
        <v>273</v>
      </c>
      <c r="BE1" t="s">
        <v>278</v>
      </c>
      <c r="BN1" t="s">
        <v>273</v>
      </c>
      <c r="BR1" t="s">
        <v>279</v>
      </c>
      <c r="CA1" s="198"/>
      <c r="CB1" t="s">
        <v>280</v>
      </c>
      <c r="CF1" t="s">
        <v>274</v>
      </c>
      <c r="CO1" t="s">
        <v>280</v>
      </c>
      <c r="CS1" t="s">
        <v>275</v>
      </c>
      <c r="DB1" t="s">
        <v>280</v>
      </c>
      <c r="DF1" t="s">
        <v>276</v>
      </c>
      <c r="DO1" t="s">
        <v>280</v>
      </c>
      <c r="DS1" t="s">
        <v>277</v>
      </c>
      <c r="EB1" t="s">
        <v>280</v>
      </c>
      <c r="EF1" t="s">
        <v>278</v>
      </c>
      <c r="EO1" t="s">
        <v>280</v>
      </c>
      <c r="ES1" t="s">
        <v>279</v>
      </c>
      <c r="FB1" s="198"/>
      <c r="FC1" t="s">
        <v>281</v>
      </c>
      <c r="FH1" t="s">
        <v>274</v>
      </c>
      <c r="FP1" t="s">
        <v>281</v>
      </c>
      <c r="FU1" t="s">
        <v>275</v>
      </c>
      <c r="GC1" t="s">
        <v>281</v>
      </c>
      <c r="GH1" t="s">
        <v>276</v>
      </c>
      <c r="GP1" t="s">
        <v>281</v>
      </c>
      <c r="GU1" t="s">
        <v>277</v>
      </c>
      <c r="HC1" t="s">
        <v>281</v>
      </c>
      <c r="HH1" t="s">
        <v>278</v>
      </c>
      <c r="HP1" t="s">
        <v>281</v>
      </c>
      <c r="HU1" t="s">
        <v>279</v>
      </c>
      <c r="IC1" s="198"/>
      <c r="ID1" t="s">
        <v>282</v>
      </c>
      <c r="IH1" t="s">
        <v>274</v>
      </c>
      <c r="IQ1" t="s">
        <v>282</v>
      </c>
      <c r="IU1" t="s">
        <v>275</v>
      </c>
      <c r="JD1" t="s">
        <v>282</v>
      </c>
      <c r="JH1" t="s">
        <v>276</v>
      </c>
      <c r="JQ1" t="s">
        <v>282</v>
      </c>
      <c r="JU1" t="s">
        <v>277</v>
      </c>
      <c r="KD1" t="s">
        <v>282</v>
      </c>
      <c r="KH1" t="s">
        <v>278</v>
      </c>
      <c r="KQ1" t="s">
        <v>282</v>
      </c>
      <c r="KU1" t="s">
        <v>279</v>
      </c>
    </row>
    <row r="2" spans="1:315">
      <c r="CA2" s="198"/>
      <c r="FB2" s="198"/>
      <c r="IC2" s="198"/>
    </row>
    <row r="3" spans="1:315">
      <c r="B3">
        <v>20</v>
      </c>
      <c r="C3">
        <v>25</v>
      </c>
      <c r="D3">
        <v>30</v>
      </c>
      <c r="E3">
        <v>35</v>
      </c>
      <c r="F3">
        <v>40</v>
      </c>
      <c r="G3">
        <v>45</v>
      </c>
      <c r="H3">
        <v>50</v>
      </c>
      <c r="I3">
        <v>55</v>
      </c>
      <c r="J3">
        <v>60</v>
      </c>
      <c r="K3">
        <v>65</v>
      </c>
      <c r="L3">
        <v>70</v>
      </c>
      <c r="M3">
        <v>75</v>
      </c>
      <c r="N3" t="s">
        <v>283</v>
      </c>
      <c r="O3">
        <v>20</v>
      </c>
      <c r="P3">
        <v>25</v>
      </c>
      <c r="Q3">
        <v>30</v>
      </c>
      <c r="R3">
        <v>35</v>
      </c>
      <c r="S3">
        <v>40</v>
      </c>
      <c r="T3">
        <v>45</v>
      </c>
      <c r="U3">
        <v>50</v>
      </c>
      <c r="V3">
        <v>55</v>
      </c>
      <c r="W3">
        <v>60</v>
      </c>
      <c r="X3">
        <v>65</v>
      </c>
      <c r="Y3">
        <v>70</v>
      </c>
      <c r="Z3">
        <v>75</v>
      </c>
      <c r="AA3" t="s">
        <v>283</v>
      </c>
      <c r="AB3">
        <v>20</v>
      </c>
      <c r="AC3">
        <v>25</v>
      </c>
      <c r="AD3">
        <v>30</v>
      </c>
      <c r="AE3">
        <v>35</v>
      </c>
      <c r="AF3">
        <v>40</v>
      </c>
      <c r="AG3">
        <v>45</v>
      </c>
      <c r="AH3">
        <v>50</v>
      </c>
      <c r="AI3">
        <v>55</v>
      </c>
      <c r="AJ3">
        <v>60</v>
      </c>
      <c r="AK3">
        <v>65</v>
      </c>
      <c r="AL3">
        <v>70</v>
      </c>
      <c r="AM3">
        <v>75</v>
      </c>
      <c r="AN3" t="s">
        <v>283</v>
      </c>
      <c r="AO3">
        <v>20</v>
      </c>
      <c r="AP3">
        <v>25</v>
      </c>
      <c r="AQ3">
        <v>30</v>
      </c>
      <c r="AR3">
        <v>35</v>
      </c>
      <c r="AS3">
        <v>40</v>
      </c>
      <c r="AT3">
        <v>45</v>
      </c>
      <c r="AU3">
        <v>50</v>
      </c>
      <c r="AV3">
        <v>55</v>
      </c>
      <c r="AW3">
        <v>60</v>
      </c>
      <c r="AX3">
        <v>65</v>
      </c>
      <c r="AY3">
        <v>70</v>
      </c>
      <c r="AZ3">
        <v>75</v>
      </c>
      <c r="BA3" t="s">
        <v>283</v>
      </c>
      <c r="BB3">
        <v>20</v>
      </c>
      <c r="BC3">
        <v>25</v>
      </c>
      <c r="BD3">
        <v>30</v>
      </c>
      <c r="BE3">
        <v>35</v>
      </c>
      <c r="BF3">
        <v>40</v>
      </c>
      <c r="BG3">
        <v>45</v>
      </c>
      <c r="BH3">
        <v>50</v>
      </c>
      <c r="BI3">
        <v>55</v>
      </c>
      <c r="BJ3">
        <v>60</v>
      </c>
      <c r="BK3">
        <v>65</v>
      </c>
      <c r="BL3">
        <v>70</v>
      </c>
      <c r="BM3">
        <v>75</v>
      </c>
      <c r="BN3" t="s">
        <v>283</v>
      </c>
      <c r="BO3">
        <v>20</v>
      </c>
      <c r="BP3">
        <v>25</v>
      </c>
      <c r="BQ3">
        <v>30</v>
      </c>
      <c r="BR3">
        <v>35</v>
      </c>
      <c r="BS3">
        <v>40</v>
      </c>
      <c r="BT3">
        <v>45</v>
      </c>
      <c r="BU3">
        <v>50</v>
      </c>
      <c r="BV3">
        <v>55</v>
      </c>
      <c r="BW3">
        <v>60</v>
      </c>
      <c r="BX3">
        <v>65</v>
      </c>
      <c r="BY3">
        <v>70</v>
      </c>
      <c r="BZ3">
        <v>75</v>
      </c>
      <c r="CA3" s="198"/>
      <c r="CB3" t="s">
        <v>283</v>
      </c>
      <c r="CC3">
        <v>20</v>
      </c>
      <c r="CD3">
        <v>25</v>
      </c>
      <c r="CE3">
        <v>30</v>
      </c>
      <c r="CF3">
        <v>35</v>
      </c>
      <c r="CG3">
        <v>40</v>
      </c>
      <c r="CH3">
        <v>45</v>
      </c>
      <c r="CI3">
        <v>50</v>
      </c>
      <c r="CJ3">
        <v>55</v>
      </c>
      <c r="CK3">
        <v>60</v>
      </c>
      <c r="CL3">
        <v>65</v>
      </c>
      <c r="CM3">
        <v>70</v>
      </c>
      <c r="CN3">
        <v>75</v>
      </c>
      <c r="CO3" t="s">
        <v>283</v>
      </c>
      <c r="CP3">
        <v>20</v>
      </c>
      <c r="CQ3">
        <v>25</v>
      </c>
      <c r="CR3">
        <v>30</v>
      </c>
      <c r="CS3">
        <v>35</v>
      </c>
      <c r="CT3">
        <v>40</v>
      </c>
      <c r="CU3">
        <v>45</v>
      </c>
      <c r="CV3">
        <v>50</v>
      </c>
      <c r="CW3">
        <v>55</v>
      </c>
      <c r="CX3">
        <v>60</v>
      </c>
      <c r="CY3">
        <v>65</v>
      </c>
      <c r="CZ3">
        <v>70</v>
      </c>
      <c r="DA3">
        <v>75</v>
      </c>
      <c r="DB3" t="s">
        <v>283</v>
      </c>
      <c r="DC3">
        <v>20</v>
      </c>
      <c r="DD3">
        <v>25</v>
      </c>
      <c r="DE3">
        <v>30</v>
      </c>
      <c r="DF3">
        <v>35</v>
      </c>
      <c r="DG3">
        <v>40</v>
      </c>
      <c r="DH3">
        <v>45</v>
      </c>
      <c r="DI3">
        <v>50</v>
      </c>
      <c r="DJ3">
        <v>55</v>
      </c>
      <c r="DK3">
        <v>60</v>
      </c>
      <c r="DL3">
        <v>65</v>
      </c>
      <c r="DM3">
        <v>70</v>
      </c>
      <c r="DN3">
        <v>75</v>
      </c>
      <c r="DO3" t="s">
        <v>283</v>
      </c>
      <c r="DP3">
        <v>20</v>
      </c>
      <c r="DQ3">
        <v>25</v>
      </c>
      <c r="DR3">
        <v>30</v>
      </c>
      <c r="DS3">
        <v>35</v>
      </c>
      <c r="DT3">
        <v>40</v>
      </c>
      <c r="DU3">
        <v>45</v>
      </c>
      <c r="DV3">
        <v>50</v>
      </c>
      <c r="DW3">
        <v>55</v>
      </c>
      <c r="DX3">
        <v>60</v>
      </c>
      <c r="DY3">
        <v>65</v>
      </c>
      <c r="DZ3">
        <v>70</v>
      </c>
      <c r="EA3">
        <v>75</v>
      </c>
      <c r="EB3" t="s">
        <v>283</v>
      </c>
      <c r="EC3">
        <v>20</v>
      </c>
      <c r="ED3">
        <v>25</v>
      </c>
      <c r="EE3">
        <v>30</v>
      </c>
      <c r="EF3">
        <v>35</v>
      </c>
      <c r="EG3">
        <v>40</v>
      </c>
      <c r="EH3">
        <v>45</v>
      </c>
      <c r="EI3">
        <v>50</v>
      </c>
      <c r="EJ3">
        <v>55</v>
      </c>
      <c r="EK3">
        <v>60</v>
      </c>
      <c r="EL3">
        <v>65</v>
      </c>
      <c r="EM3">
        <v>70</v>
      </c>
      <c r="EN3">
        <v>75</v>
      </c>
      <c r="EO3" t="s">
        <v>283</v>
      </c>
      <c r="EP3">
        <v>20</v>
      </c>
      <c r="EQ3">
        <v>25</v>
      </c>
      <c r="ER3">
        <v>30</v>
      </c>
      <c r="ES3">
        <v>35</v>
      </c>
      <c r="ET3">
        <v>40</v>
      </c>
      <c r="EU3">
        <v>45</v>
      </c>
      <c r="EV3">
        <v>50</v>
      </c>
      <c r="EW3">
        <v>55</v>
      </c>
      <c r="EX3">
        <v>60</v>
      </c>
      <c r="EY3">
        <v>65</v>
      </c>
      <c r="EZ3">
        <v>70</v>
      </c>
      <c r="FA3">
        <v>75</v>
      </c>
      <c r="FB3" s="198"/>
      <c r="FC3" t="s">
        <v>283</v>
      </c>
      <c r="FD3">
        <v>20</v>
      </c>
      <c r="FE3">
        <v>25</v>
      </c>
      <c r="FF3">
        <v>30</v>
      </c>
      <c r="FG3">
        <v>35</v>
      </c>
      <c r="FH3">
        <v>40</v>
      </c>
      <c r="FI3">
        <v>45</v>
      </c>
      <c r="FJ3">
        <v>50</v>
      </c>
      <c r="FK3">
        <v>55</v>
      </c>
      <c r="FL3">
        <v>60</v>
      </c>
      <c r="FM3">
        <v>65</v>
      </c>
      <c r="FN3">
        <v>70</v>
      </c>
      <c r="FO3">
        <v>75</v>
      </c>
      <c r="FP3" t="s">
        <v>283</v>
      </c>
      <c r="FQ3">
        <v>20</v>
      </c>
      <c r="FR3">
        <v>25</v>
      </c>
      <c r="FS3">
        <v>30</v>
      </c>
      <c r="FT3">
        <v>35</v>
      </c>
      <c r="FU3">
        <v>40</v>
      </c>
      <c r="FV3">
        <v>45</v>
      </c>
      <c r="FW3">
        <v>50</v>
      </c>
      <c r="FX3">
        <v>55</v>
      </c>
      <c r="FY3">
        <v>60</v>
      </c>
      <c r="FZ3">
        <v>65</v>
      </c>
      <c r="GA3">
        <v>70</v>
      </c>
      <c r="GB3">
        <v>75</v>
      </c>
      <c r="GC3" t="s">
        <v>283</v>
      </c>
      <c r="GD3">
        <v>20</v>
      </c>
      <c r="GE3">
        <v>25</v>
      </c>
      <c r="GF3">
        <v>30</v>
      </c>
      <c r="GG3">
        <v>35</v>
      </c>
      <c r="GH3">
        <v>40</v>
      </c>
      <c r="GI3">
        <v>45</v>
      </c>
      <c r="GJ3">
        <v>50</v>
      </c>
      <c r="GK3">
        <v>55</v>
      </c>
      <c r="GL3">
        <v>60</v>
      </c>
      <c r="GM3">
        <v>65</v>
      </c>
      <c r="GN3">
        <v>70</v>
      </c>
      <c r="GO3">
        <v>75</v>
      </c>
      <c r="GP3" t="s">
        <v>283</v>
      </c>
      <c r="GQ3">
        <v>20</v>
      </c>
      <c r="GR3">
        <v>25</v>
      </c>
      <c r="GS3">
        <v>30</v>
      </c>
      <c r="GT3">
        <v>35</v>
      </c>
      <c r="GU3">
        <v>40</v>
      </c>
      <c r="GV3">
        <v>45</v>
      </c>
      <c r="GW3">
        <v>50</v>
      </c>
      <c r="GX3">
        <v>55</v>
      </c>
      <c r="GY3">
        <v>60</v>
      </c>
      <c r="GZ3">
        <v>65</v>
      </c>
      <c r="HA3">
        <v>70</v>
      </c>
      <c r="HB3">
        <v>75</v>
      </c>
      <c r="HC3" t="s">
        <v>283</v>
      </c>
      <c r="HD3">
        <v>20</v>
      </c>
      <c r="HE3">
        <v>25</v>
      </c>
      <c r="HF3">
        <v>30</v>
      </c>
      <c r="HG3">
        <v>35</v>
      </c>
      <c r="HH3">
        <v>40</v>
      </c>
      <c r="HI3">
        <v>45</v>
      </c>
      <c r="HJ3">
        <v>50</v>
      </c>
      <c r="HK3">
        <v>55</v>
      </c>
      <c r="HL3">
        <v>60</v>
      </c>
      <c r="HM3">
        <v>65</v>
      </c>
      <c r="HN3">
        <v>70</v>
      </c>
      <c r="HO3">
        <v>75</v>
      </c>
      <c r="HP3" t="s">
        <v>283</v>
      </c>
      <c r="HQ3">
        <v>20</v>
      </c>
      <c r="HR3">
        <v>25</v>
      </c>
      <c r="HS3">
        <v>30</v>
      </c>
      <c r="HT3">
        <v>35</v>
      </c>
      <c r="HU3">
        <v>40</v>
      </c>
      <c r="HV3">
        <v>45</v>
      </c>
      <c r="HW3">
        <v>50</v>
      </c>
      <c r="HX3">
        <v>55</v>
      </c>
      <c r="HY3">
        <v>60</v>
      </c>
      <c r="HZ3">
        <v>65</v>
      </c>
      <c r="IA3">
        <v>70</v>
      </c>
      <c r="IB3">
        <v>75</v>
      </c>
      <c r="IC3" s="198"/>
      <c r="ID3" t="s">
        <v>283</v>
      </c>
      <c r="IE3">
        <v>20</v>
      </c>
      <c r="IF3">
        <v>25</v>
      </c>
      <c r="IG3">
        <v>30</v>
      </c>
      <c r="IH3">
        <v>35</v>
      </c>
      <c r="II3">
        <v>40</v>
      </c>
      <c r="IJ3">
        <v>45</v>
      </c>
      <c r="IK3">
        <v>50</v>
      </c>
      <c r="IL3">
        <v>55</v>
      </c>
      <c r="IM3">
        <v>60</v>
      </c>
      <c r="IN3">
        <v>65</v>
      </c>
      <c r="IO3">
        <v>70</v>
      </c>
      <c r="IP3">
        <v>75</v>
      </c>
      <c r="IQ3" t="s">
        <v>283</v>
      </c>
      <c r="IR3">
        <v>20</v>
      </c>
      <c r="IS3">
        <v>25</v>
      </c>
      <c r="IT3">
        <v>30</v>
      </c>
      <c r="IU3">
        <v>35</v>
      </c>
      <c r="IV3">
        <v>40</v>
      </c>
      <c r="IW3">
        <v>45</v>
      </c>
      <c r="IX3">
        <v>50</v>
      </c>
      <c r="IY3">
        <v>55</v>
      </c>
      <c r="IZ3">
        <v>60</v>
      </c>
      <c r="JA3">
        <v>65</v>
      </c>
      <c r="JB3">
        <v>70</v>
      </c>
      <c r="JC3">
        <v>75</v>
      </c>
      <c r="JD3" t="s">
        <v>283</v>
      </c>
      <c r="JE3">
        <v>20</v>
      </c>
      <c r="JF3">
        <v>25</v>
      </c>
      <c r="JG3">
        <v>30</v>
      </c>
      <c r="JH3">
        <v>35</v>
      </c>
      <c r="JI3">
        <v>40</v>
      </c>
      <c r="JJ3">
        <v>45</v>
      </c>
      <c r="JK3">
        <v>50</v>
      </c>
      <c r="JL3">
        <v>55</v>
      </c>
      <c r="JM3">
        <v>60</v>
      </c>
      <c r="JN3">
        <v>65</v>
      </c>
      <c r="JO3">
        <v>70</v>
      </c>
      <c r="JP3">
        <v>75</v>
      </c>
      <c r="JQ3" t="s">
        <v>283</v>
      </c>
      <c r="JR3">
        <v>20</v>
      </c>
      <c r="JS3">
        <v>25</v>
      </c>
      <c r="JT3">
        <v>30</v>
      </c>
      <c r="JU3">
        <v>35</v>
      </c>
      <c r="JV3">
        <v>40</v>
      </c>
      <c r="JW3">
        <v>45</v>
      </c>
      <c r="JX3">
        <v>50</v>
      </c>
      <c r="JY3">
        <v>55</v>
      </c>
      <c r="JZ3">
        <v>60</v>
      </c>
      <c r="KA3">
        <v>65</v>
      </c>
      <c r="KB3">
        <v>70</v>
      </c>
      <c r="KC3">
        <v>75</v>
      </c>
      <c r="KD3" t="s">
        <v>283</v>
      </c>
      <c r="KE3">
        <v>20</v>
      </c>
      <c r="KF3">
        <v>25</v>
      </c>
      <c r="KG3">
        <v>30</v>
      </c>
      <c r="KH3">
        <v>35</v>
      </c>
      <c r="KI3">
        <v>40</v>
      </c>
      <c r="KJ3">
        <v>45</v>
      </c>
      <c r="KK3">
        <v>50</v>
      </c>
      <c r="KL3">
        <v>55</v>
      </c>
      <c r="KM3">
        <v>60</v>
      </c>
      <c r="KN3">
        <v>65</v>
      </c>
      <c r="KO3">
        <v>70</v>
      </c>
      <c r="KP3">
        <v>75</v>
      </c>
      <c r="KQ3" t="s">
        <v>283</v>
      </c>
      <c r="KR3">
        <v>20</v>
      </c>
      <c r="KS3">
        <v>25</v>
      </c>
      <c r="KT3">
        <v>30</v>
      </c>
      <c r="KU3">
        <v>35</v>
      </c>
      <c r="KV3">
        <v>40</v>
      </c>
      <c r="KW3">
        <v>45</v>
      </c>
      <c r="KX3">
        <v>50</v>
      </c>
      <c r="KY3">
        <v>55</v>
      </c>
      <c r="KZ3">
        <v>60</v>
      </c>
      <c r="LA3">
        <v>65</v>
      </c>
      <c r="LB3">
        <v>70</v>
      </c>
      <c r="LC3">
        <v>75</v>
      </c>
    </row>
    <row r="4" spans="1:315">
      <c r="A4">
        <v>1</v>
      </c>
      <c r="B4" s="62">
        <v>0.11</v>
      </c>
      <c r="C4" s="62">
        <v>0.1</v>
      </c>
      <c r="D4" s="62">
        <v>0.08</v>
      </c>
      <c r="E4" s="62">
        <v>0.06</v>
      </c>
      <c r="F4" s="62">
        <v>0.06</v>
      </c>
      <c r="G4" s="62">
        <v>0.06</v>
      </c>
      <c r="H4" s="62">
        <v>0.06</v>
      </c>
      <c r="I4" s="62">
        <v>0.06</v>
      </c>
      <c r="J4" s="62">
        <v>0.05</v>
      </c>
      <c r="K4" s="62">
        <v>0.05</v>
      </c>
      <c r="L4" s="62">
        <v>0.05</v>
      </c>
      <c r="M4" s="62">
        <v>0.06</v>
      </c>
      <c r="N4">
        <v>1</v>
      </c>
      <c r="O4" s="62">
        <v>0.09</v>
      </c>
      <c r="P4" s="62">
        <v>0.08</v>
      </c>
      <c r="Q4" s="62">
        <v>0.06</v>
      </c>
      <c r="R4" s="62">
        <v>0.05</v>
      </c>
      <c r="S4" s="62">
        <v>0.05</v>
      </c>
      <c r="T4" s="62">
        <v>0.05</v>
      </c>
      <c r="U4" s="62">
        <v>0.05</v>
      </c>
      <c r="V4" s="62">
        <v>0.05</v>
      </c>
      <c r="W4" s="62">
        <v>0.05</v>
      </c>
      <c r="X4" s="62">
        <v>0.05</v>
      </c>
      <c r="Y4" s="62">
        <v>0.05</v>
      </c>
      <c r="Z4" s="62">
        <v>0.06</v>
      </c>
      <c r="AA4">
        <v>1</v>
      </c>
      <c r="AB4" s="62">
        <v>0.08</v>
      </c>
      <c r="AC4" s="62">
        <v>7.0000000000000007E-2</v>
      </c>
      <c r="AD4" s="62">
        <v>0.06</v>
      </c>
      <c r="AE4" s="62">
        <v>0.05</v>
      </c>
      <c r="AF4" s="62">
        <v>0.05</v>
      </c>
      <c r="AG4" s="62">
        <v>0.05</v>
      </c>
      <c r="AH4" s="62">
        <v>0.05</v>
      </c>
      <c r="AI4" s="62">
        <v>0.05</v>
      </c>
      <c r="AJ4" s="62">
        <v>0.05</v>
      </c>
      <c r="AK4" s="62">
        <v>0.06</v>
      </c>
      <c r="AL4" s="62">
        <v>0.06</v>
      </c>
      <c r="AM4" s="62">
        <v>7.0000000000000007E-2</v>
      </c>
      <c r="AN4">
        <v>1</v>
      </c>
      <c r="AO4" s="62">
        <v>7.0000000000000007E-2</v>
      </c>
      <c r="AP4" s="62">
        <v>7.0000000000000007E-2</v>
      </c>
      <c r="AQ4" s="62">
        <v>0.05</v>
      </c>
      <c r="AR4" s="62">
        <v>0.05</v>
      </c>
      <c r="AS4" s="62">
        <v>0.05</v>
      </c>
      <c r="AT4" s="62">
        <v>0.05</v>
      </c>
      <c r="AU4" s="62">
        <v>0.05</v>
      </c>
      <c r="AV4" s="62">
        <v>0.06</v>
      </c>
      <c r="AW4" s="62">
        <v>0.06</v>
      </c>
      <c r="AX4" s="62">
        <v>0.06</v>
      </c>
      <c r="AY4" s="62">
        <v>7.0000000000000007E-2</v>
      </c>
      <c r="AZ4" s="62">
        <v>0.09</v>
      </c>
      <c r="BA4">
        <v>1</v>
      </c>
      <c r="BB4" s="62">
        <v>0.06</v>
      </c>
      <c r="BC4" s="62">
        <v>0.06</v>
      </c>
      <c r="BD4" s="62">
        <v>0.05</v>
      </c>
      <c r="BE4" s="62">
        <v>0.05</v>
      </c>
      <c r="BF4" s="62">
        <v>0.05</v>
      </c>
      <c r="BG4" s="62">
        <v>0.05</v>
      </c>
      <c r="BH4" s="62">
        <v>0.05</v>
      </c>
      <c r="BI4" s="62">
        <v>0.06</v>
      </c>
      <c r="BJ4" s="62">
        <v>0.06</v>
      </c>
      <c r="BK4" s="62">
        <v>7.0000000000000007E-2</v>
      </c>
      <c r="BL4" s="62">
        <v>0.08</v>
      </c>
      <c r="BM4" s="62">
        <v>0.1</v>
      </c>
      <c r="BN4">
        <v>1</v>
      </c>
      <c r="BO4" s="62">
        <v>0.08</v>
      </c>
      <c r="BP4" s="62">
        <v>7.0000000000000007E-2</v>
      </c>
      <c r="BQ4" s="62">
        <v>0.06</v>
      </c>
      <c r="BR4" s="62">
        <v>0.05</v>
      </c>
      <c r="BS4" s="62">
        <v>0.05</v>
      </c>
      <c r="BT4" s="62">
        <v>0.06</v>
      </c>
      <c r="BU4" s="62">
        <v>0.06</v>
      </c>
      <c r="BV4" s="62">
        <v>0.06</v>
      </c>
      <c r="BW4" s="62">
        <v>7.0000000000000007E-2</v>
      </c>
      <c r="BX4" s="62">
        <v>7.0000000000000007E-2</v>
      </c>
      <c r="BY4" s="62">
        <v>0.08</v>
      </c>
      <c r="BZ4" s="62">
        <v>0.09</v>
      </c>
      <c r="CA4" s="198"/>
      <c r="CB4">
        <v>1</v>
      </c>
      <c r="CC4" s="62">
        <v>0.15</v>
      </c>
      <c r="CD4" s="62">
        <v>0.13</v>
      </c>
      <c r="CE4" s="62">
        <v>0.1</v>
      </c>
      <c r="CF4" s="62">
        <v>0.08</v>
      </c>
      <c r="CG4" s="62">
        <v>0.08</v>
      </c>
      <c r="CH4" s="62">
        <v>7.0000000000000007E-2</v>
      </c>
      <c r="CI4" s="62">
        <v>7.0000000000000007E-2</v>
      </c>
      <c r="CJ4" s="62">
        <v>7.0000000000000007E-2</v>
      </c>
      <c r="CK4" s="62">
        <v>7.0000000000000007E-2</v>
      </c>
      <c r="CL4" s="62">
        <v>7.0000000000000007E-2</v>
      </c>
      <c r="CM4" s="62">
        <v>7.0000000000000007E-2</v>
      </c>
      <c r="CN4" s="62">
        <v>0.08</v>
      </c>
      <c r="CO4">
        <v>1</v>
      </c>
      <c r="CP4" s="62">
        <v>0.11</v>
      </c>
      <c r="CQ4" s="62">
        <v>0.1</v>
      </c>
      <c r="CR4" s="62">
        <v>0.08</v>
      </c>
      <c r="CS4" s="62">
        <v>7.0000000000000007E-2</v>
      </c>
      <c r="CT4" s="62">
        <v>0.06</v>
      </c>
      <c r="CU4" s="62">
        <v>0.06</v>
      </c>
      <c r="CV4" s="62">
        <v>7.0000000000000007E-2</v>
      </c>
      <c r="CW4" s="62">
        <v>7.0000000000000007E-2</v>
      </c>
      <c r="CX4" s="62">
        <v>0.06</v>
      </c>
      <c r="CY4" s="62">
        <v>0.06</v>
      </c>
      <c r="CZ4" s="62">
        <v>7.0000000000000007E-2</v>
      </c>
      <c r="DA4" s="62">
        <v>0.08</v>
      </c>
      <c r="DB4">
        <v>1</v>
      </c>
      <c r="DC4" s="62">
        <v>0.1</v>
      </c>
      <c r="DD4" s="62">
        <v>0.09</v>
      </c>
      <c r="DE4" s="62">
        <v>7.0000000000000007E-2</v>
      </c>
      <c r="DF4" s="62">
        <v>7.0000000000000007E-2</v>
      </c>
      <c r="DG4" s="62">
        <v>0.06</v>
      </c>
      <c r="DH4" s="62">
        <v>0.06</v>
      </c>
      <c r="DI4" s="62">
        <v>7.0000000000000007E-2</v>
      </c>
      <c r="DJ4" s="62">
        <v>7.0000000000000007E-2</v>
      </c>
      <c r="DK4" s="62">
        <v>7.0000000000000007E-2</v>
      </c>
      <c r="DL4" s="62">
        <v>7.0000000000000007E-2</v>
      </c>
      <c r="DM4" s="62">
        <v>0.08</v>
      </c>
      <c r="DN4" s="62">
        <v>0.09</v>
      </c>
      <c r="DO4">
        <v>1</v>
      </c>
      <c r="DP4" s="62">
        <v>0.09</v>
      </c>
      <c r="DQ4" s="62">
        <v>0.08</v>
      </c>
      <c r="DR4" s="62">
        <v>7.0000000000000007E-2</v>
      </c>
      <c r="DS4" s="62">
        <v>0.06</v>
      </c>
      <c r="DT4" s="62">
        <v>0.06</v>
      </c>
      <c r="DU4" s="62">
        <v>0.06</v>
      </c>
      <c r="DV4" s="62">
        <v>7.0000000000000007E-2</v>
      </c>
      <c r="DW4" s="62">
        <v>7.0000000000000007E-2</v>
      </c>
      <c r="DX4" s="62">
        <v>0.08</v>
      </c>
      <c r="DY4" s="62">
        <v>0.08</v>
      </c>
      <c r="DZ4" s="62">
        <v>0.09</v>
      </c>
      <c r="EA4" s="62">
        <v>0.11</v>
      </c>
      <c r="EB4">
        <v>1</v>
      </c>
      <c r="EC4" s="62">
        <v>0.08</v>
      </c>
      <c r="ED4" s="62">
        <v>7.0000000000000007E-2</v>
      </c>
      <c r="EE4" s="62">
        <v>0.06</v>
      </c>
      <c r="EF4" s="62">
        <v>0.06</v>
      </c>
      <c r="EG4" s="62">
        <v>0.06</v>
      </c>
      <c r="EH4" s="62">
        <v>0.06</v>
      </c>
      <c r="EI4" s="62">
        <v>7.0000000000000007E-2</v>
      </c>
      <c r="EJ4" s="62">
        <v>0.08</v>
      </c>
      <c r="EK4" s="62">
        <v>0.08</v>
      </c>
      <c r="EL4" s="62">
        <v>0.08</v>
      </c>
      <c r="EM4" s="62">
        <v>0.1</v>
      </c>
      <c r="EN4" s="62">
        <v>0.12</v>
      </c>
      <c r="EO4">
        <v>1</v>
      </c>
      <c r="EP4" s="62">
        <v>0.1</v>
      </c>
      <c r="EQ4" s="62">
        <v>0.09</v>
      </c>
      <c r="ER4" s="62">
        <v>0.08</v>
      </c>
      <c r="ES4" s="62">
        <v>7.0000000000000007E-2</v>
      </c>
      <c r="ET4" s="62">
        <v>7.0000000000000007E-2</v>
      </c>
      <c r="EU4" s="62">
        <v>7.0000000000000007E-2</v>
      </c>
      <c r="EV4" s="62">
        <v>0.08</v>
      </c>
      <c r="EW4" s="62">
        <v>0.08</v>
      </c>
      <c r="EX4" s="62">
        <v>0.08</v>
      </c>
      <c r="EY4" s="62">
        <v>0.09</v>
      </c>
      <c r="EZ4" s="62">
        <v>0.1</v>
      </c>
      <c r="FA4" s="62">
        <v>0.12</v>
      </c>
      <c r="FB4" s="198"/>
      <c r="FC4">
        <v>1</v>
      </c>
      <c r="FD4" s="62">
        <v>0.19</v>
      </c>
      <c r="FE4" s="62">
        <v>0.17</v>
      </c>
      <c r="FF4" s="62">
        <v>0.13</v>
      </c>
      <c r="FG4" s="62">
        <v>0.11</v>
      </c>
      <c r="FH4" s="62">
        <v>0.1</v>
      </c>
      <c r="FI4" s="62">
        <v>0.1</v>
      </c>
      <c r="FJ4" s="62">
        <v>0.1</v>
      </c>
      <c r="FK4" s="62">
        <v>0.1</v>
      </c>
      <c r="FL4" s="62">
        <v>0.09</v>
      </c>
      <c r="FM4" s="62">
        <v>0.09</v>
      </c>
      <c r="FN4" s="62">
        <v>0.09</v>
      </c>
      <c r="FO4" s="62">
        <v>0.1</v>
      </c>
      <c r="FP4">
        <v>1</v>
      </c>
      <c r="FQ4" s="62">
        <v>0.15</v>
      </c>
      <c r="FR4" s="62">
        <v>0.14000000000000001</v>
      </c>
      <c r="FS4" s="62">
        <v>0.11</v>
      </c>
      <c r="FT4" s="62">
        <v>0.09</v>
      </c>
      <c r="FU4" s="62">
        <v>0.09</v>
      </c>
      <c r="FV4" s="62">
        <v>0.09</v>
      </c>
      <c r="FW4" s="62">
        <v>0.09</v>
      </c>
      <c r="FX4" s="62">
        <v>0.09</v>
      </c>
      <c r="FY4" s="62">
        <v>0.08</v>
      </c>
      <c r="FZ4" s="62">
        <v>0.08</v>
      </c>
      <c r="GA4" s="62">
        <v>0.09</v>
      </c>
      <c r="GB4" s="62">
        <v>0.1</v>
      </c>
      <c r="GC4">
        <v>1</v>
      </c>
      <c r="GD4" s="62">
        <v>0.13</v>
      </c>
      <c r="GE4" s="62">
        <v>0.12</v>
      </c>
      <c r="GF4" s="62">
        <v>0.1</v>
      </c>
      <c r="GG4" s="62">
        <v>0.09</v>
      </c>
      <c r="GH4" s="62">
        <v>0.08</v>
      </c>
      <c r="GI4" s="62">
        <v>0.09</v>
      </c>
      <c r="GJ4" s="62">
        <v>0.09</v>
      </c>
      <c r="GK4" s="62">
        <v>0.09</v>
      </c>
      <c r="GL4" s="62">
        <v>0.09</v>
      </c>
      <c r="GM4" s="62">
        <v>0.09</v>
      </c>
      <c r="GN4" s="62">
        <v>0.1</v>
      </c>
      <c r="GO4" s="62">
        <v>0.12</v>
      </c>
      <c r="GP4">
        <v>1</v>
      </c>
      <c r="GQ4" s="62">
        <v>0.12</v>
      </c>
      <c r="GR4" s="62">
        <v>0.11</v>
      </c>
      <c r="GS4" s="62">
        <v>0.09</v>
      </c>
      <c r="GT4" s="62">
        <v>0.08</v>
      </c>
      <c r="GU4" s="62">
        <v>0.08</v>
      </c>
      <c r="GV4" s="62">
        <v>0.09</v>
      </c>
      <c r="GW4" s="62">
        <v>0.09</v>
      </c>
      <c r="GX4" s="62">
        <v>0.1</v>
      </c>
      <c r="GY4" s="62">
        <v>0.1</v>
      </c>
      <c r="GZ4" s="62">
        <v>0.11</v>
      </c>
      <c r="HA4" s="62">
        <v>0.12</v>
      </c>
      <c r="HB4" s="62">
        <v>0.15</v>
      </c>
      <c r="HC4">
        <v>1</v>
      </c>
      <c r="HD4" s="62">
        <v>0.1</v>
      </c>
      <c r="HE4" s="62">
        <v>0.1</v>
      </c>
      <c r="HF4" s="62">
        <v>0.08</v>
      </c>
      <c r="HG4" s="62">
        <v>0.08</v>
      </c>
      <c r="HH4" s="62">
        <v>0.08</v>
      </c>
      <c r="HI4" s="62">
        <v>0.08</v>
      </c>
      <c r="HJ4" s="62">
        <v>0.09</v>
      </c>
      <c r="HK4" s="62">
        <v>0.1</v>
      </c>
      <c r="HL4" s="62">
        <v>0.11</v>
      </c>
      <c r="HM4" s="62">
        <v>0.11</v>
      </c>
      <c r="HN4" s="62">
        <v>0.13</v>
      </c>
      <c r="HO4" s="62">
        <v>0.16</v>
      </c>
      <c r="HP4">
        <v>1</v>
      </c>
      <c r="HQ4" s="62">
        <v>0.13</v>
      </c>
      <c r="HR4" s="62">
        <v>0.12</v>
      </c>
      <c r="HS4" s="62">
        <v>0.1</v>
      </c>
      <c r="HT4" s="62">
        <v>0.09</v>
      </c>
      <c r="HU4" s="62">
        <v>0.09</v>
      </c>
      <c r="HV4" s="62">
        <v>0.09</v>
      </c>
      <c r="HW4" s="62">
        <v>0.1</v>
      </c>
      <c r="HX4" s="62">
        <v>0.11</v>
      </c>
      <c r="HY4" s="62">
        <v>0.11</v>
      </c>
      <c r="HZ4" s="62">
        <v>0.12</v>
      </c>
      <c r="IA4" s="62">
        <v>0.13</v>
      </c>
      <c r="IB4" s="62">
        <v>0.16</v>
      </c>
      <c r="IC4" s="198"/>
      <c r="ID4">
        <v>1</v>
      </c>
      <c r="IE4" s="62">
        <v>0.28999999999999998</v>
      </c>
      <c r="IF4" s="62">
        <v>0.26</v>
      </c>
      <c r="IG4" s="62">
        <v>0.2</v>
      </c>
      <c r="IH4" s="62">
        <v>0.16</v>
      </c>
      <c r="II4" s="62">
        <v>0.15</v>
      </c>
      <c r="IJ4" s="62">
        <v>0.15</v>
      </c>
      <c r="IK4" s="62">
        <v>0.15</v>
      </c>
      <c r="IL4" s="62">
        <v>0.14000000000000001</v>
      </c>
      <c r="IM4" s="62">
        <v>0.14000000000000001</v>
      </c>
      <c r="IN4" s="62">
        <v>0.13</v>
      </c>
      <c r="IO4" s="62">
        <v>0.14000000000000001</v>
      </c>
      <c r="IP4" s="62">
        <v>0.16</v>
      </c>
      <c r="IQ4">
        <v>1</v>
      </c>
      <c r="IR4" s="62">
        <v>0.23</v>
      </c>
      <c r="IS4" s="62">
        <v>0.21</v>
      </c>
      <c r="IT4" s="62">
        <v>0.16</v>
      </c>
      <c r="IU4" s="62">
        <v>0.14000000000000001</v>
      </c>
      <c r="IV4" s="62">
        <v>0.13</v>
      </c>
      <c r="IW4" s="62">
        <v>0.13</v>
      </c>
      <c r="IX4" s="62">
        <v>0.13</v>
      </c>
      <c r="IY4" s="62">
        <v>0.13</v>
      </c>
      <c r="IZ4" s="62">
        <v>0.13</v>
      </c>
      <c r="JA4" s="62">
        <v>0.13</v>
      </c>
      <c r="JB4" s="62">
        <v>0.13</v>
      </c>
      <c r="JC4" s="62">
        <v>0.15</v>
      </c>
      <c r="JD4">
        <v>1</v>
      </c>
      <c r="JE4" s="62">
        <v>0.2</v>
      </c>
      <c r="JF4" s="62">
        <v>0.19</v>
      </c>
      <c r="JG4" s="62">
        <v>0.15</v>
      </c>
      <c r="JH4" s="62">
        <v>0.13</v>
      </c>
      <c r="JI4" s="62">
        <v>0.13</v>
      </c>
      <c r="JJ4" s="62">
        <v>0.13</v>
      </c>
      <c r="JK4" s="62">
        <v>0.14000000000000001</v>
      </c>
      <c r="JL4" s="62">
        <v>0.14000000000000001</v>
      </c>
      <c r="JM4" s="62">
        <v>0.14000000000000001</v>
      </c>
      <c r="JN4" s="62">
        <v>0.14000000000000001</v>
      </c>
      <c r="JO4" s="62">
        <v>0.16</v>
      </c>
      <c r="JP4" s="62">
        <v>0.18</v>
      </c>
      <c r="JQ4">
        <v>1</v>
      </c>
      <c r="JR4" s="62">
        <v>0.17</v>
      </c>
      <c r="JS4" s="62">
        <v>0.17</v>
      </c>
      <c r="JT4" s="62">
        <v>0.14000000000000001</v>
      </c>
      <c r="JU4" s="62">
        <v>0.12</v>
      </c>
      <c r="JV4" s="62">
        <v>0.12</v>
      </c>
      <c r="JW4" s="62">
        <v>0.13</v>
      </c>
      <c r="JX4" s="62">
        <v>0.14000000000000001</v>
      </c>
      <c r="JY4" s="62">
        <v>0.15</v>
      </c>
      <c r="JZ4" s="62">
        <v>0.15</v>
      </c>
      <c r="KA4" s="62">
        <v>0.16</v>
      </c>
      <c r="KB4" s="62">
        <v>0.18</v>
      </c>
      <c r="KC4" s="62">
        <v>0.22</v>
      </c>
      <c r="KD4">
        <v>1</v>
      </c>
      <c r="KE4" s="62">
        <v>0.15</v>
      </c>
      <c r="KF4" s="62">
        <v>0.15</v>
      </c>
      <c r="KG4" s="62">
        <v>0.13</v>
      </c>
      <c r="KH4" s="62">
        <v>0.12</v>
      </c>
      <c r="KI4" s="62">
        <v>0.12</v>
      </c>
      <c r="KJ4" s="62">
        <v>0.13</v>
      </c>
      <c r="KK4" s="62">
        <v>0.14000000000000001</v>
      </c>
      <c r="KL4" s="62">
        <v>0.15</v>
      </c>
      <c r="KM4" s="62">
        <v>0.16</v>
      </c>
      <c r="KN4" s="62">
        <v>0.17</v>
      </c>
      <c r="KO4" s="62">
        <v>0.2</v>
      </c>
      <c r="KP4" s="62">
        <v>0.24</v>
      </c>
      <c r="KQ4">
        <v>1</v>
      </c>
      <c r="KR4" s="62">
        <v>0.19</v>
      </c>
      <c r="KS4" s="62">
        <v>0.18</v>
      </c>
      <c r="KT4" s="62">
        <v>0.15</v>
      </c>
      <c r="KU4" s="62">
        <v>0.14000000000000001</v>
      </c>
      <c r="KV4" s="62">
        <v>0.14000000000000001</v>
      </c>
      <c r="KW4" s="62">
        <v>0.14000000000000001</v>
      </c>
      <c r="KX4" s="62">
        <v>0.15</v>
      </c>
      <c r="KY4" s="62">
        <v>0.16</v>
      </c>
      <c r="KZ4" s="62">
        <v>0.17</v>
      </c>
      <c r="LA4" s="62">
        <v>0.18</v>
      </c>
      <c r="LB4" s="62">
        <v>0.2</v>
      </c>
      <c r="LC4" s="62">
        <v>0.24</v>
      </c>
    </row>
    <row r="5" spans="1:315">
      <c r="A5">
        <v>2</v>
      </c>
      <c r="B5" s="62">
        <v>0.1</v>
      </c>
      <c r="C5" s="62">
        <v>0.09</v>
      </c>
      <c r="D5" s="62">
        <v>7.0000000000000007E-2</v>
      </c>
      <c r="E5" s="62">
        <v>0.06</v>
      </c>
      <c r="F5" s="62">
        <v>0.05</v>
      </c>
      <c r="G5" s="62">
        <v>0.05</v>
      </c>
      <c r="H5" s="62">
        <v>0.05</v>
      </c>
      <c r="I5" s="62">
        <v>0.05</v>
      </c>
      <c r="J5" s="62">
        <v>0.05</v>
      </c>
      <c r="K5" s="62">
        <v>0.05</v>
      </c>
      <c r="L5" s="62">
        <v>0.05</v>
      </c>
      <c r="M5" s="62">
        <v>0.05</v>
      </c>
      <c r="N5">
        <v>2</v>
      </c>
      <c r="O5" s="62">
        <v>0.09</v>
      </c>
      <c r="P5" s="62">
        <v>0.08</v>
      </c>
      <c r="Q5" s="62">
        <v>0.06</v>
      </c>
      <c r="R5" s="62">
        <v>0.05</v>
      </c>
      <c r="S5" s="62">
        <v>0.05</v>
      </c>
      <c r="T5" s="62">
        <v>0.05</v>
      </c>
      <c r="U5" s="62">
        <v>0.05</v>
      </c>
      <c r="V5" s="62">
        <v>0.05</v>
      </c>
      <c r="W5" s="62">
        <v>0.05</v>
      </c>
      <c r="X5" s="62">
        <v>0.05</v>
      </c>
      <c r="Y5" s="62">
        <v>0.05</v>
      </c>
      <c r="Z5" s="62">
        <v>0.06</v>
      </c>
      <c r="AA5">
        <v>2</v>
      </c>
      <c r="AB5" s="62">
        <v>0.08</v>
      </c>
      <c r="AC5" s="62">
        <v>7.0000000000000007E-2</v>
      </c>
      <c r="AD5" s="62">
        <v>0.06</v>
      </c>
      <c r="AE5" s="62">
        <v>0.05</v>
      </c>
      <c r="AF5" s="62">
        <v>0.05</v>
      </c>
      <c r="AG5" s="62">
        <v>0.05</v>
      </c>
      <c r="AH5" s="62">
        <v>0.05</v>
      </c>
      <c r="AI5" s="62">
        <v>0.05</v>
      </c>
      <c r="AJ5" s="62">
        <v>0.05</v>
      </c>
      <c r="AK5" s="62">
        <v>0.05</v>
      </c>
      <c r="AL5" s="62">
        <v>0.06</v>
      </c>
      <c r="AM5" s="62">
        <v>7.0000000000000007E-2</v>
      </c>
      <c r="AN5">
        <v>2</v>
      </c>
      <c r="AO5" s="62">
        <v>7.0000000000000007E-2</v>
      </c>
      <c r="AP5" s="62">
        <v>7.0000000000000007E-2</v>
      </c>
      <c r="AQ5" s="62">
        <v>0.05</v>
      </c>
      <c r="AR5" s="62">
        <v>0.05</v>
      </c>
      <c r="AS5" s="62">
        <v>0.05</v>
      </c>
      <c r="AT5" s="62">
        <v>0.05</v>
      </c>
      <c r="AU5" s="62">
        <v>0.05</v>
      </c>
      <c r="AV5" s="62">
        <v>0.06</v>
      </c>
      <c r="AW5" s="62">
        <v>0.06</v>
      </c>
      <c r="AX5" s="62">
        <v>0.06</v>
      </c>
      <c r="AY5" s="62">
        <v>7.0000000000000007E-2</v>
      </c>
      <c r="AZ5" s="62">
        <v>0.09</v>
      </c>
      <c r="BA5">
        <v>2</v>
      </c>
      <c r="BB5" s="62">
        <v>0.06</v>
      </c>
      <c r="BC5" s="62">
        <v>0.06</v>
      </c>
      <c r="BD5" s="62">
        <v>0.05</v>
      </c>
      <c r="BE5" s="62">
        <v>0.05</v>
      </c>
      <c r="BF5" s="62">
        <v>0.05</v>
      </c>
      <c r="BG5" s="62">
        <v>0.05</v>
      </c>
      <c r="BH5" s="62">
        <v>0.06</v>
      </c>
      <c r="BI5" s="62">
        <v>0.06</v>
      </c>
      <c r="BJ5" s="62">
        <v>7.0000000000000007E-2</v>
      </c>
      <c r="BK5" s="62">
        <v>7.0000000000000007E-2</v>
      </c>
      <c r="BL5" s="62">
        <v>0.08</v>
      </c>
      <c r="BM5" s="62">
        <v>0.1</v>
      </c>
      <c r="BN5">
        <v>2</v>
      </c>
      <c r="BO5" s="62">
        <v>0.09</v>
      </c>
      <c r="BP5" s="62">
        <v>0.08</v>
      </c>
      <c r="BQ5" s="62">
        <v>7.0000000000000007E-2</v>
      </c>
      <c r="BR5" s="62">
        <v>0.06</v>
      </c>
      <c r="BS5" s="62">
        <v>0.06</v>
      </c>
      <c r="BT5" s="62">
        <v>7.0000000000000007E-2</v>
      </c>
      <c r="BU5" s="62">
        <v>7.0000000000000007E-2</v>
      </c>
      <c r="BV5" s="62">
        <v>7.0000000000000007E-2</v>
      </c>
      <c r="BW5" s="62">
        <v>0.08</v>
      </c>
      <c r="BX5" s="62">
        <v>0.08</v>
      </c>
      <c r="BY5" s="62">
        <v>0.09</v>
      </c>
      <c r="BZ5" s="62">
        <v>0.11</v>
      </c>
      <c r="CA5" s="198"/>
      <c r="CB5">
        <v>2</v>
      </c>
      <c r="CC5" s="62">
        <v>0.12</v>
      </c>
      <c r="CD5" s="62">
        <v>0.11</v>
      </c>
      <c r="CE5" s="62">
        <v>0.08</v>
      </c>
      <c r="CF5" s="62">
        <v>7.0000000000000007E-2</v>
      </c>
      <c r="CG5" s="62">
        <v>0.06</v>
      </c>
      <c r="CH5" s="62">
        <v>0.06</v>
      </c>
      <c r="CI5" s="62">
        <v>0.06</v>
      </c>
      <c r="CJ5" s="62">
        <v>0.06</v>
      </c>
      <c r="CK5" s="62">
        <v>0.06</v>
      </c>
      <c r="CL5" s="62">
        <v>0.06</v>
      </c>
      <c r="CM5" s="62">
        <v>0.06</v>
      </c>
      <c r="CN5" s="62">
        <v>7.0000000000000007E-2</v>
      </c>
      <c r="CO5">
        <v>2</v>
      </c>
      <c r="CP5" s="62">
        <v>0.11</v>
      </c>
      <c r="CQ5" s="62">
        <v>0.1</v>
      </c>
      <c r="CR5" s="62">
        <v>7.0000000000000007E-2</v>
      </c>
      <c r="CS5" s="62">
        <v>0.06</v>
      </c>
      <c r="CT5" s="62">
        <v>0.06</v>
      </c>
      <c r="CU5" s="62">
        <v>0.06</v>
      </c>
      <c r="CV5" s="62">
        <v>0.06</v>
      </c>
      <c r="CW5" s="62">
        <v>0.06</v>
      </c>
      <c r="CX5" s="62">
        <v>0.06</v>
      </c>
      <c r="CY5" s="62">
        <v>0.06</v>
      </c>
      <c r="CZ5" s="62">
        <v>0.06</v>
      </c>
      <c r="DA5" s="62">
        <v>7.0000000000000007E-2</v>
      </c>
      <c r="DB5">
        <v>2</v>
      </c>
      <c r="DC5" s="62">
        <v>0.09</v>
      </c>
      <c r="DD5" s="62">
        <v>0.09</v>
      </c>
      <c r="DE5" s="62">
        <v>7.0000000000000007E-2</v>
      </c>
      <c r="DF5" s="62">
        <v>0.06</v>
      </c>
      <c r="DG5" s="62">
        <v>0.06</v>
      </c>
      <c r="DH5" s="62">
        <v>0.06</v>
      </c>
      <c r="DI5" s="62">
        <v>0.06</v>
      </c>
      <c r="DJ5" s="62">
        <v>0.06</v>
      </c>
      <c r="DK5" s="62">
        <v>0.06</v>
      </c>
      <c r="DL5" s="62">
        <v>7.0000000000000007E-2</v>
      </c>
      <c r="DM5" s="62">
        <v>7.0000000000000007E-2</v>
      </c>
      <c r="DN5" s="62">
        <v>0.09</v>
      </c>
      <c r="DO5">
        <v>2</v>
      </c>
      <c r="DP5" s="62">
        <v>0.08</v>
      </c>
      <c r="DQ5" s="62">
        <v>0.08</v>
      </c>
      <c r="DR5" s="62">
        <v>7.0000000000000007E-2</v>
      </c>
      <c r="DS5" s="62">
        <v>0.06</v>
      </c>
      <c r="DT5" s="62">
        <v>0.06</v>
      </c>
      <c r="DU5" s="62">
        <v>0.06</v>
      </c>
      <c r="DV5" s="62">
        <v>7.0000000000000007E-2</v>
      </c>
      <c r="DW5" s="62">
        <v>7.0000000000000007E-2</v>
      </c>
      <c r="DX5" s="62">
        <v>7.0000000000000007E-2</v>
      </c>
      <c r="DY5" s="62">
        <v>0.08</v>
      </c>
      <c r="DZ5" s="62">
        <v>0.09</v>
      </c>
      <c r="EA5" s="62">
        <v>0.11</v>
      </c>
      <c r="EB5">
        <v>2</v>
      </c>
      <c r="EC5" s="62">
        <v>0.08</v>
      </c>
      <c r="ED5" s="62">
        <v>0.08</v>
      </c>
      <c r="EE5" s="62">
        <v>0.06</v>
      </c>
      <c r="EF5" s="62">
        <v>0.06</v>
      </c>
      <c r="EG5" s="62">
        <v>0.06</v>
      </c>
      <c r="EH5" s="62">
        <v>0.06</v>
      </c>
      <c r="EI5" s="62">
        <v>7.0000000000000007E-2</v>
      </c>
      <c r="EJ5" s="62">
        <v>0.08</v>
      </c>
      <c r="EK5" s="62">
        <v>0.08</v>
      </c>
      <c r="EL5" s="62">
        <v>0.09</v>
      </c>
      <c r="EM5" s="62">
        <v>0.1</v>
      </c>
      <c r="EN5" s="62">
        <v>0.13</v>
      </c>
      <c r="EO5">
        <v>2</v>
      </c>
      <c r="EP5" s="62">
        <v>0.11</v>
      </c>
      <c r="EQ5" s="62">
        <v>0.1</v>
      </c>
      <c r="ER5" s="62">
        <v>0.09</v>
      </c>
      <c r="ES5" s="62">
        <v>0.08</v>
      </c>
      <c r="ET5" s="62">
        <v>0.08</v>
      </c>
      <c r="EU5" s="62">
        <v>0.08</v>
      </c>
      <c r="EV5" s="62">
        <v>0.09</v>
      </c>
      <c r="EW5" s="62">
        <v>0.09</v>
      </c>
      <c r="EX5" s="62">
        <v>0.09</v>
      </c>
      <c r="EY5" s="62">
        <v>0.1</v>
      </c>
      <c r="EZ5" s="62">
        <v>0.11</v>
      </c>
      <c r="FA5" s="62">
        <v>0.14000000000000001</v>
      </c>
      <c r="FB5" s="198"/>
      <c r="FC5">
        <v>2</v>
      </c>
      <c r="FD5" s="62">
        <v>0.16</v>
      </c>
      <c r="FE5" s="62">
        <v>0.14000000000000001</v>
      </c>
      <c r="FF5" s="62">
        <v>0.11</v>
      </c>
      <c r="FG5" s="62">
        <v>0.09</v>
      </c>
      <c r="FH5" s="62">
        <v>0.08</v>
      </c>
      <c r="FI5" s="62">
        <v>0.08</v>
      </c>
      <c r="FJ5" s="62">
        <v>0.08</v>
      </c>
      <c r="FK5" s="62">
        <v>0.08</v>
      </c>
      <c r="FL5" s="62">
        <v>7.0000000000000007E-2</v>
      </c>
      <c r="FM5" s="62">
        <v>7.0000000000000007E-2</v>
      </c>
      <c r="FN5" s="62">
        <v>0.08</v>
      </c>
      <c r="FO5" s="62">
        <v>0.09</v>
      </c>
      <c r="FP5">
        <v>2</v>
      </c>
      <c r="FQ5" s="62">
        <v>0.13</v>
      </c>
      <c r="FR5" s="62">
        <v>0.12</v>
      </c>
      <c r="FS5" s="62">
        <v>0.09</v>
      </c>
      <c r="FT5" s="62">
        <v>0.08</v>
      </c>
      <c r="FU5" s="62">
        <v>0.08</v>
      </c>
      <c r="FV5" s="62">
        <v>0.08</v>
      </c>
      <c r="FW5" s="62">
        <v>0.08</v>
      </c>
      <c r="FX5" s="62">
        <v>0.08</v>
      </c>
      <c r="FY5" s="62">
        <v>7.0000000000000007E-2</v>
      </c>
      <c r="FZ5" s="62">
        <v>7.0000000000000007E-2</v>
      </c>
      <c r="GA5" s="62">
        <v>0.08</v>
      </c>
      <c r="GB5" s="62">
        <v>0.09</v>
      </c>
      <c r="GC5">
        <v>2</v>
      </c>
      <c r="GD5" s="62">
        <v>0.12</v>
      </c>
      <c r="GE5" s="62">
        <v>0.11</v>
      </c>
      <c r="GF5" s="62">
        <v>0.09</v>
      </c>
      <c r="GG5" s="62">
        <v>0.08</v>
      </c>
      <c r="GH5" s="62">
        <v>7.0000000000000007E-2</v>
      </c>
      <c r="GI5" s="62">
        <v>0.08</v>
      </c>
      <c r="GJ5" s="62">
        <v>0.08</v>
      </c>
      <c r="GK5" s="62">
        <v>0.08</v>
      </c>
      <c r="GL5" s="62">
        <v>0.08</v>
      </c>
      <c r="GM5" s="62">
        <v>0.08</v>
      </c>
      <c r="GN5" s="62">
        <v>0.09</v>
      </c>
      <c r="GO5" s="62">
        <v>0.11</v>
      </c>
      <c r="GP5">
        <v>2</v>
      </c>
      <c r="GQ5" s="62">
        <v>0.11</v>
      </c>
      <c r="GR5" s="62">
        <v>0.1</v>
      </c>
      <c r="GS5" s="62">
        <v>0.08</v>
      </c>
      <c r="GT5" s="62">
        <v>0.08</v>
      </c>
      <c r="GU5" s="62">
        <v>0.08</v>
      </c>
      <c r="GV5" s="62">
        <v>0.08</v>
      </c>
      <c r="GW5" s="62">
        <v>0.09</v>
      </c>
      <c r="GX5" s="62">
        <v>0.09</v>
      </c>
      <c r="GY5" s="62">
        <v>0.09</v>
      </c>
      <c r="GZ5" s="62">
        <v>0.1</v>
      </c>
      <c r="HA5" s="62">
        <v>0.11</v>
      </c>
      <c r="HB5" s="62">
        <v>0.13</v>
      </c>
      <c r="HC5">
        <v>2</v>
      </c>
      <c r="HD5" s="62">
        <v>0.1</v>
      </c>
      <c r="HE5" s="62">
        <v>0.1</v>
      </c>
      <c r="HF5" s="62">
        <v>0.08</v>
      </c>
      <c r="HG5" s="62">
        <v>0.08</v>
      </c>
      <c r="HH5" s="62">
        <v>0.08</v>
      </c>
      <c r="HI5" s="62">
        <v>0.08</v>
      </c>
      <c r="HJ5" s="62">
        <v>0.09</v>
      </c>
      <c r="HK5" s="62">
        <v>0.1</v>
      </c>
      <c r="HL5" s="62">
        <v>0.1</v>
      </c>
      <c r="HM5" s="62">
        <v>0.11</v>
      </c>
      <c r="HN5" s="62">
        <v>0.13</v>
      </c>
      <c r="HO5" s="62">
        <v>0.16</v>
      </c>
      <c r="HP5">
        <v>2</v>
      </c>
      <c r="HQ5" s="62">
        <v>0.14000000000000001</v>
      </c>
      <c r="HR5" s="62">
        <v>0.13</v>
      </c>
      <c r="HS5" s="62">
        <v>0.11</v>
      </c>
      <c r="HT5" s="62">
        <v>0.1</v>
      </c>
      <c r="HU5" s="62">
        <v>0.1</v>
      </c>
      <c r="HV5" s="62">
        <v>0.1</v>
      </c>
      <c r="HW5" s="62">
        <v>0.11</v>
      </c>
      <c r="HX5" s="62">
        <v>0.12</v>
      </c>
      <c r="HY5" s="62">
        <v>0.12</v>
      </c>
      <c r="HZ5" s="62">
        <v>0.13</v>
      </c>
      <c r="IA5" s="62">
        <v>0.14000000000000001</v>
      </c>
      <c r="IB5" s="62">
        <v>0.17</v>
      </c>
      <c r="IC5" s="198"/>
      <c r="ID5">
        <v>2</v>
      </c>
      <c r="IE5" s="62">
        <v>0.23</v>
      </c>
      <c r="IF5" s="62">
        <v>0.2</v>
      </c>
      <c r="IG5" s="62">
        <v>0.15</v>
      </c>
      <c r="IH5" s="62">
        <v>0.13</v>
      </c>
      <c r="II5" s="62">
        <v>0.12</v>
      </c>
      <c r="IJ5" s="62">
        <v>0.12</v>
      </c>
      <c r="IK5" s="62">
        <v>0.11</v>
      </c>
      <c r="IL5" s="62">
        <v>0.11</v>
      </c>
      <c r="IM5" s="62">
        <v>0.11</v>
      </c>
      <c r="IN5" s="62">
        <v>0.1</v>
      </c>
      <c r="IO5" s="62">
        <v>0.11</v>
      </c>
      <c r="IP5" s="62">
        <v>0.12</v>
      </c>
      <c r="IQ5">
        <v>2</v>
      </c>
      <c r="IR5" s="62">
        <v>0.19</v>
      </c>
      <c r="IS5" s="62">
        <v>0.17</v>
      </c>
      <c r="IT5" s="62">
        <v>0.13</v>
      </c>
      <c r="IU5" s="62">
        <v>0.12</v>
      </c>
      <c r="IV5" s="62">
        <v>0.11</v>
      </c>
      <c r="IW5" s="62">
        <v>0.11</v>
      </c>
      <c r="IX5" s="62">
        <v>0.11</v>
      </c>
      <c r="IY5" s="62">
        <v>0.11</v>
      </c>
      <c r="IZ5" s="62">
        <v>0.11</v>
      </c>
      <c r="JA5" s="62">
        <v>0.11</v>
      </c>
      <c r="JB5" s="62">
        <v>0.11</v>
      </c>
      <c r="JC5" s="62">
        <v>0.13</v>
      </c>
      <c r="JD5">
        <v>2</v>
      </c>
      <c r="JE5" s="62">
        <v>0.17</v>
      </c>
      <c r="JF5" s="62">
        <v>0.16</v>
      </c>
      <c r="JG5" s="62">
        <v>0.13</v>
      </c>
      <c r="JH5" s="62">
        <v>0.11</v>
      </c>
      <c r="JI5" s="62">
        <v>0.11</v>
      </c>
      <c r="JJ5" s="62">
        <v>0.11</v>
      </c>
      <c r="JK5" s="62">
        <v>0.11</v>
      </c>
      <c r="JL5" s="62">
        <v>0.12</v>
      </c>
      <c r="JM5" s="62">
        <v>0.12</v>
      </c>
      <c r="JN5" s="62">
        <v>0.12</v>
      </c>
      <c r="JO5" s="62">
        <v>0.13</v>
      </c>
      <c r="JP5" s="62">
        <v>0.16</v>
      </c>
      <c r="JQ5">
        <v>2</v>
      </c>
      <c r="JR5" s="62">
        <v>0.15</v>
      </c>
      <c r="JS5" s="62">
        <v>0.15</v>
      </c>
      <c r="JT5" s="62">
        <v>0.12</v>
      </c>
      <c r="JU5" s="62">
        <v>0.11</v>
      </c>
      <c r="JV5" s="62">
        <v>0.11</v>
      </c>
      <c r="JW5" s="62">
        <v>0.11</v>
      </c>
      <c r="JX5" s="62">
        <v>0.12</v>
      </c>
      <c r="JY5" s="62">
        <v>0.13</v>
      </c>
      <c r="JZ5" s="62">
        <v>0.13</v>
      </c>
      <c r="KA5" s="62">
        <v>0.14000000000000001</v>
      </c>
      <c r="KB5" s="62">
        <v>0.16</v>
      </c>
      <c r="KC5" s="62">
        <v>0.19</v>
      </c>
      <c r="KD5">
        <v>2</v>
      </c>
      <c r="KE5" s="62">
        <v>0.14000000000000001</v>
      </c>
      <c r="KF5" s="62">
        <v>0.14000000000000001</v>
      </c>
      <c r="KG5" s="62">
        <v>0.12</v>
      </c>
      <c r="KH5" s="62">
        <v>0.11</v>
      </c>
      <c r="KI5" s="62">
        <v>0.11</v>
      </c>
      <c r="KJ5" s="62">
        <v>0.12</v>
      </c>
      <c r="KK5" s="62">
        <v>0.13</v>
      </c>
      <c r="KL5" s="62">
        <v>0.14000000000000001</v>
      </c>
      <c r="KM5" s="62">
        <v>0.15</v>
      </c>
      <c r="KN5" s="62">
        <v>0.16</v>
      </c>
      <c r="KO5" s="62">
        <v>0.18</v>
      </c>
      <c r="KP5" s="62">
        <v>0.23</v>
      </c>
      <c r="KQ5">
        <v>2</v>
      </c>
      <c r="KR5" s="62">
        <v>0.2</v>
      </c>
      <c r="KS5" s="62">
        <v>0.19</v>
      </c>
      <c r="KT5" s="62">
        <v>0.16</v>
      </c>
      <c r="KU5" s="62">
        <v>0.14000000000000001</v>
      </c>
      <c r="KV5" s="62">
        <v>0.14000000000000001</v>
      </c>
      <c r="KW5" s="62">
        <v>0.15</v>
      </c>
      <c r="KX5" s="62">
        <v>0.16</v>
      </c>
      <c r="KY5" s="62">
        <v>0.17</v>
      </c>
      <c r="KZ5" s="62">
        <v>0.17</v>
      </c>
      <c r="LA5" s="62">
        <v>0.18</v>
      </c>
      <c r="LB5" s="62">
        <v>0.2</v>
      </c>
      <c r="LC5" s="62">
        <v>0.25</v>
      </c>
    </row>
    <row r="6" spans="1:315">
      <c r="A6">
        <v>3</v>
      </c>
      <c r="B6" s="62">
        <v>0.09</v>
      </c>
      <c r="C6" s="62">
        <v>0.08</v>
      </c>
      <c r="D6" s="62">
        <v>0.06</v>
      </c>
      <c r="E6" s="62">
        <v>0.05</v>
      </c>
      <c r="F6" s="62">
        <v>0.05</v>
      </c>
      <c r="G6" s="62">
        <v>0.05</v>
      </c>
      <c r="H6" s="62">
        <v>0.05</v>
      </c>
      <c r="I6" s="62">
        <v>0.05</v>
      </c>
      <c r="J6" s="62">
        <v>0.04</v>
      </c>
      <c r="K6" s="62">
        <v>0.04</v>
      </c>
      <c r="L6" s="62">
        <v>0.04</v>
      </c>
      <c r="M6" s="62">
        <v>0.05</v>
      </c>
      <c r="N6">
        <v>3</v>
      </c>
      <c r="O6" s="62">
        <v>0.08</v>
      </c>
      <c r="P6" s="62">
        <v>7.0000000000000007E-2</v>
      </c>
      <c r="Q6" s="62">
        <v>0.06</v>
      </c>
      <c r="R6" s="62">
        <v>0.05</v>
      </c>
      <c r="S6" s="62">
        <v>0.05</v>
      </c>
      <c r="T6" s="62">
        <v>0.05</v>
      </c>
      <c r="U6" s="62">
        <v>0.05</v>
      </c>
      <c r="V6" s="62">
        <v>0.05</v>
      </c>
      <c r="W6" s="62">
        <v>0.05</v>
      </c>
      <c r="X6" s="62">
        <v>0.05</v>
      </c>
      <c r="Y6" s="62">
        <v>0.05</v>
      </c>
      <c r="Z6" s="62">
        <v>0.06</v>
      </c>
      <c r="AA6">
        <v>3</v>
      </c>
      <c r="AB6" s="62">
        <v>7.0000000000000007E-2</v>
      </c>
      <c r="AC6" s="62">
        <v>7.0000000000000007E-2</v>
      </c>
      <c r="AD6" s="62">
        <v>0.05</v>
      </c>
      <c r="AE6" s="62">
        <v>0.05</v>
      </c>
      <c r="AF6" s="62">
        <v>0.05</v>
      </c>
      <c r="AG6" s="62">
        <v>0.05</v>
      </c>
      <c r="AH6" s="62">
        <v>0.05</v>
      </c>
      <c r="AI6" s="62">
        <v>0.05</v>
      </c>
      <c r="AJ6" s="62">
        <v>0.05</v>
      </c>
      <c r="AK6" s="62">
        <v>0.05</v>
      </c>
      <c r="AL6" s="62">
        <v>0.06</v>
      </c>
      <c r="AM6" s="62">
        <v>7.0000000000000007E-2</v>
      </c>
      <c r="AN6">
        <v>3</v>
      </c>
      <c r="AO6" s="62">
        <v>7.0000000000000007E-2</v>
      </c>
      <c r="AP6" s="62">
        <v>7.0000000000000007E-2</v>
      </c>
      <c r="AQ6" s="62">
        <v>0.05</v>
      </c>
      <c r="AR6" s="62">
        <v>0.05</v>
      </c>
      <c r="AS6" s="62">
        <v>0.05</v>
      </c>
      <c r="AT6" s="62">
        <v>0.05</v>
      </c>
      <c r="AU6" s="62">
        <v>0.05</v>
      </c>
      <c r="AV6" s="62">
        <v>0.06</v>
      </c>
      <c r="AW6" s="62">
        <v>0.06</v>
      </c>
      <c r="AX6" s="62">
        <v>0.06</v>
      </c>
      <c r="AY6" s="62">
        <v>7.0000000000000007E-2</v>
      </c>
      <c r="AZ6" s="62">
        <v>0.09</v>
      </c>
      <c r="BA6">
        <v>3</v>
      </c>
      <c r="BB6" s="62">
        <v>7.0000000000000007E-2</v>
      </c>
      <c r="BC6" s="62">
        <v>0.06</v>
      </c>
      <c r="BD6" s="62">
        <v>0.05</v>
      </c>
      <c r="BE6" s="62">
        <v>0.05</v>
      </c>
      <c r="BF6" s="62">
        <v>0.05</v>
      </c>
      <c r="BG6" s="62">
        <v>0.05</v>
      </c>
      <c r="BH6" s="62">
        <v>0.06</v>
      </c>
      <c r="BI6" s="62">
        <v>7.0000000000000007E-2</v>
      </c>
      <c r="BJ6" s="62">
        <v>7.0000000000000007E-2</v>
      </c>
      <c r="BK6" s="62">
        <v>7.0000000000000007E-2</v>
      </c>
      <c r="BL6" s="62">
        <v>0.08</v>
      </c>
      <c r="BM6" s="62">
        <v>0.11</v>
      </c>
      <c r="BN6">
        <v>3</v>
      </c>
      <c r="BO6" s="62">
        <v>0.1</v>
      </c>
      <c r="BP6" s="62">
        <v>0.09</v>
      </c>
      <c r="BQ6" s="62">
        <v>0.08</v>
      </c>
      <c r="BR6" s="62">
        <v>7.0000000000000007E-2</v>
      </c>
      <c r="BS6" s="62">
        <v>7.0000000000000007E-2</v>
      </c>
      <c r="BT6" s="62">
        <v>7.0000000000000007E-2</v>
      </c>
      <c r="BU6" s="62">
        <v>0.08</v>
      </c>
      <c r="BV6" s="62">
        <v>0.08</v>
      </c>
      <c r="BW6" s="62">
        <v>0.08</v>
      </c>
      <c r="BX6" s="62">
        <v>0.09</v>
      </c>
      <c r="BY6" s="62">
        <v>0.1</v>
      </c>
      <c r="BZ6" s="62">
        <v>0.12</v>
      </c>
      <c r="CA6" s="198"/>
      <c r="CB6">
        <v>3</v>
      </c>
      <c r="CC6" s="62">
        <v>0.11</v>
      </c>
      <c r="CD6" s="62">
        <v>0.1</v>
      </c>
      <c r="CE6" s="62">
        <v>0.08</v>
      </c>
      <c r="CF6" s="62">
        <v>0.06</v>
      </c>
      <c r="CG6" s="62">
        <v>0.06</v>
      </c>
      <c r="CH6" s="62">
        <v>0.06</v>
      </c>
      <c r="CI6" s="62">
        <v>0.06</v>
      </c>
      <c r="CJ6" s="62">
        <v>0.06</v>
      </c>
      <c r="CK6" s="62">
        <v>0.05</v>
      </c>
      <c r="CL6" s="62">
        <v>0.05</v>
      </c>
      <c r="CM6" s="62">
        <v>0.05</v>
      </c>
      <c r="CN6" s="62">
        <v>0.06</v>
      </c>
      <c r="CO6">
        <v>3</v>
      </c>
      <c r="CP6" s="62">
        <v>0.1</v>
      </c>
      <c r="CQ6" s="62">
        <v>0.09</v>
      </c>
      <c r="CR6" s="62">
        <v>7.0000000000000007E-2</v>
      </c>
      <c r="CS6" s="62">
        <v>0.06</v>
      </c>
      <c r="CT6" s="62">
        <v>0.06</v>
      </c>
      <c r="CU6" s="62">
        <v>0.06</v>
      </c>
      <c r="CV6" s="62">
        <v>0.06</v>
      </c>
      <c r="CW6" s="62">
        <v>0.06</v>
      </c>
      <c r="CX6" s="62">
        <v>0.06</v>
      </c>
      <c r="CY6" s="62">
        <v>0.05</v>
      </c>
      <c r="CZ6" s="62">
        <v>0.06</v>
      </c>
      <c r="DA6" s="62">
        <v>7.0000000000000007E-2</v>
      </c>
      <c r="DB6">
        <v>3</v>
      </c>
      <c r="DC6" s="62">
        <v>0.09</v>
      </c>
      <c r="DD6" s="62">
        <v>0.08</v>
      </c>
      <c r="DE6" s="62">
        <v>7.0000000000000007E-2</v>
      </c>
      <c r="DF6" s="62">
        <v>0.06</v>
      </c>
      <c r="DG6" s="62">
        <v>0.06</v>
      </c>
      <c r="DH6" s="62">
        <v>0.06</v>
      </c>
      <c r="DI6" s="62">
        <v>0.06</v>
      </c>
      <c r="DJ6" s="62">
        <v>0.06</v>
      </c>
      <c r="DK6" s="62">
        <v>0.06</v>
      </c>
      <c r="DL6" s="62">
        <v>0.06</v>
      </c>
      <c r="DM6" s="62">
        <v>7.0000000000000007E-2</v>
      </c>
      <c r="DN6" s="62">
        <v>0.08</v>
      </c>
      <c r="DO6">
        <v>3</v>
      </c>
      <c r="DP6" s="62">
        <v>0.08</v>
      </c>
      <c r="DQ6" s="62">
        <v>0.08</v>
      </c>
      <c r="DR6" s="62">
        <v>0.06</v>
      </c>
      <c r="DS6" s="62">
        <v>0.06</v>
      </c>
      <c r="DT6" s="62">
        <v>0.06</v>
      </c>
      <c r="DU6" s="62">
        <v>0.06</v>
      </c>
      <c r="DV6" s="62">
        <v>7.0000000000000007E-2</v>
      </c>
      <c r="DW6" s="62">
        <v>7.0000000000000007E-2</v>
      </c>
      <c r="DX6" s="62">
        <v>7.0000000000000007E-2</v>
      </c>
      <c r="DY6" s="62">
        <v>0.08</v>
      </c>
      <c r="DZ6" s="62">
        <v>0.08</v>
      </c>
      <c r="EA6" s="62">
        <v>0.1</v>
      </c>
      <c r="EB6">
        <v>3</v>
      </c>
      <c r="EC6" s="62">
        <v>0.08</v>
      </c>
      <c r="ED6" s="62">
        <v>0.08</v>
      </c>
      <c r="EE6" s="62">
        <v>7.0000000000000007E-2</v>
      </c>
      <c r="EF6" s="62">
        <v>0.06</v>
      </c>
      <c r="EG6" s="62">
        <v>0.06</v>
      </c>
      <c r="EH6" s="62">
        <v>7.0000000000000007E-2</v>
      </c>
      <c r="EI6" s="62">
        <v>7.0000000000000007E-2</v>
      </c>
      <c r="EJ6" s="62">
        <v>0.08</v>
      </c>
      <c r="EK6" s="62">
        <v>0.08</v>
      </c>
      <c r="EL6" s="62">
        <v>0.09</v>
      </c>
      <c r="EM6" s="62">
        <v>0.1</v>
      </c>
      <c r="EN6" s="62">
        <v>0.13</v>
      </c>
      <c r="EO6">
        <v>3</v>
      </c>
      <c r="EP6" s="62">
        <v>0.12</v>
      </c>
      <c r="EQ6" s="62">
        <v>0.11</v>
      </c>
      <c r="ER6" s="62">
        <v>0.09</v>
      </c>
      <c r="ES6" s="62">
        <v>0.08</v>
      </c>
      <c r="ET6" s="62">
        <v>0.08</v>
      </c>
      <c r="EU6" s="62">
        <v>0.09</v>
      </c>
      <c r="EV6" s="62">
        <v>0.09</v>
      </c>
      <c r="EW6" s="62">
        <v>0.1</v>
      </c>
      <c r="EX6" s="62">
        <v>0.1</v>
      </c>
      <c r="EY6" s="62">
        <v>0.11</v>
      </c>
      <c r="EZ6" s="62">
        <v>0.12</v>
      </c>
      <c r="FA6" s="62">
        <v>0.15</v>
      </c>
      <c r="FB6" s="198"/>
      <c r="FC6">
        <v>3</v>
      </c>
      <c r="FD6" s="62">
        <v>0.14000000000000001</v>
      </c>
      <c r="FE6" s="62">
        <v>0.13</v>
      </c>
      <c r="FF6" s="62">
        <v>0.1</v>
      </c>
      <c r="FG6" s="62">
        <v>0.08</v>
      </c>
      <c r="FH6" s="62">
        <v>7.0000000000000007E-2</v>
      </c>
      <c r="FI6" s="62">
        <v>7.0000000000000007E-2</v>
      </c>
      <c r="FJ6" s="62">
        <v>7.0000000000000007E-2</v>
      </c>
      <c r="FK6" s="62">
        <v>7.0000000000000007E-2</v>
      </c>
      <c r="FL6" s="62">
        <v>7.0000000000000007E-2</v>
      </c>
      <c r="FM6" s="62">
        <v>0.06</v>
      </c>
      <c r="FN6" s="62">
        <v>7.0000000000000007E-2</v>
      </c>
      <c r="FO6" s="62">
        <v>0.08</v>
      </c>
      <c r="FP6">
        <v>3</v>
      </c>
      <c r="FQ6" s="62">
        <v>0.12</v>
      </c>
      <c r="FR6" s="62">
        <v>0.11</v>
      </c>
      <c r="FS6" s="62">
        <v>0.09</v>
      </c>
      <c r="FT6" s="62">
        <v>7.0000000000000007E-2</v>
      </c>
      <c r="FU6" s="62">
        <v>7.0000000000000007E-2</v>
      </c>
      <c r="FV6" s="62">
        <v>7.0000000000000007E-2</v>
      </c>
      <c r="FW6" s="62">
        <v>7.0000000000000007E-2</v>
      </c>
      <c r="FX6" s="62">
        <v>7.0000000000000007E-2</v>
      </c>
      <c r="FY6" s="62">
        <v>7.0000000000000007E-2</v>
      </c>
      <c r="FZ6" s="62">
        <v>7.0000000000000007E-2</v>
      </c>
      <c r="GA6" s="62">
        <v>7.0000000000000007E-2</v>
      </c>
      <c r="GB6" s="62">
        <v>0.08</v>
      </c>
      <c r="GC6">
        <v>3</v>
      </c>
      <c r="GD6" s="62">
        <v>0.11</v>
      </c>
      <c r="GE6" s="62">
        <v>0.1</v>
      </c>
      <c r="GF6" s="62">
        <v>0.08</v>
      </c>
      <c r="GG6" s="62">
        <v>7.0000000000000007E-2</v>
      </c>
      <c r="GH6" s="62">
        <v>7.0000000000000007E-2</v>
      </c>
      <c r="GI6" s="62">
        <v>7.0000000000000007E-2</v>
      </c>
      <c r="GJ6" s="62">
        <v>7.0000000000000007E-2</v>
      </c>
      <c r="GK6" s="62">
        <v>0.08</v>
      </c>
      <c r="GL6" s="62">
        <v>0.08</v>
      </c>
      <c r="GM6" s="62">
        <v>0.08</v>
      </c>
      <c r="GN6" s="62">
        <v>0.09</v>
      </c>
      <c r="GO6" s="62">
        <v>0.1</v>
      </c>
      <c r="GP6">
        <v>3</v>
      </c>
      <c r="GQ6" s="62">
        <v>0.1</v>
      </c>
      <c r="GR6" s="62">
        <v>0.1</v>
      </c>
      <c r="GS6" s="62">
        <v>0.08</v>
      </c>
      <c r="GT6" s="62">
        <v>7.0000000000000007E-2</v>
      </c>
      <c r="GU6" s="62">
        <v>7.0000000000000007E-2</v>
      </c>
      <c r="GV6" s="62">
        <v>0.08</v>
      </c>
      <c r="GW6" s="62">
        <v>0.08</v>
      </c>
      <c r="GX6" s="62">
        <v>0.09</v>
      </c>
      <c r="GY6" s="62">
        <v>0.09</v>
      </c>
      <c r="GZ6" s="62">
        <v>0.09</v>
      </c>
      <c r="HA6" s="62">
        <v>0.1</v>
      </c>
      <c r="HB6" s="62">
        <v>0.13</v>
      </c>
      <c r="HC6">
        <v>3</v>
      </c>
      <c r="HD6" s="62">
        <v>0.1</v>
      </c>
      <c r="HE6" s="62">
        <v>0.1</v>
      </c>
      <c r="HF6" s="62">
        <v>0.08</v>
      </c>
      <c r="HG6" s="62">
        <v>7.0000000000000007E-2</v>
      </c>
      <c r="HH6" s="62">
        <v>0.08</v>
      </c>
      <c r="HI6" s="62">
        <v>0.08</v>
      </c>
      <c r="HJ6" s="62">
        <v>0.09</v>
      </c>
      <c r="HK6" s="62">
        <v>0.1</v>
      </c>
      <c r="HL6" s="62">
        <v>0.1</v>
      </c>
      <c r="HM6" s="62">
        <v>0.11</v>
      </c>
      <c r="HN6" s="62">
        <v>0.13</v>
      </c>
      <c r="HO6" s="62">
        <v>0.16</v>
      </c>
      <c r="HP6">
        <v>3</v>
      </c>
      <c r="HQ6" s="62">
        <v>0.14000000000000001</v>
      </c>
      <c r="HR6" s="62">
        <v>0.14000000000000001</v>
      </c>
      <c r="HS6" s="62">
        <v>0.11</v>
      </c>
      <c r="HT6" s="62">
        <v>0.1</v>
      </c>
      <c r="HU6" s="62">
        <v>0.1</v>
      </c>
      <c r="HV6" s="62">
        <v>0.11</v>
      </c>
      <c r="HW6" s="62">
        <v>0.12</v>
      </c>
      <c r="HX6" s="62">
        <v>0.12</v>
      </c>
      <c r="HY6" s="62">
        <v>0.13</v>
      </c>
      <c r="HZ6" s="62">
        <v>0.13</v>
      </c>
      <c r="IA6" s="62">
        <v>0.15</v>
      </c>
      <c r="IB6" s="62">
        <v>0.18</v>
      </c>
      <c r="IC6" s="198"/>
      <c r="ID6">
        <v>3</v>
      </c>
      <c r="IE6" s="62">
        <v>0.2</v>
      </c>
      <c r="IF6" s="62">
        <v>0.17</v>
      </c>
      <c r="IG6" s="62">
        <v>0.13</v>
      </c>
      <c r="IH6" s="62">
        <v>0.11</v>
      </c>
      <c r="II6" s="62">
        <v>0.1</v>
      </c>
      <c r="IJ6" s="62">
        <v>0.1</v>
      </c>
      <c r="IK6" s="62">
        <v>0.1</v>
      </c>
      <c r="IL6" s="62">
        <v>0.1</v>
      </c>
      <c r="IM6" s="62">
        <v>0.09</v>
      </c>
      <c r="IN6" s="62">
        <v>0.09</v>
      </c>
      <c r="IO6" s="62">
        <v>0.09</v>
      </c>
      <c r="IP6" s="62">
        <v>0.11</v>
      </c>
      <c r="IQ6">
        <v>3</v>
      </c>
      <c r="IR6" s="62">
        <v>0.17</v>
      </c>
      <c r="IS6" s="62">
        <v>0.16</v>
      </c>
      <c r="IT6" s="62">
        <v>0.12</v>
      </c>
      <c r="IU6" s="62">
        <v>0.1</v>
      </c>
      <c r="IV6" s="62">
        <v>0.1</v>
      </c>
      <c r="IW6" s="62">
        <v>0.1</v>
      </c>
      <c r="IX6" s="62">
        <v>0.1</v>
      </c>
      <c r="IY6" s="62">
        <v>0.1</v>
      </c>
      <c r="IZ6" s="62">
        <v>0.09</v>
      </c>
      <c r="JA6" s="62">
        <v>0.09</v>
      </c>
      <c r="JB6" s="62">
        <v>0.1</v>
      </c>
      <c r="JC6" s="62">
        <v>0.11</v>
      </c>
      <c r="JD6">
        <v>3</v>
      </c>
      <c r="JE6" s="62">
        <v>0.15</v>
      </c>
      <c r="JF6" s="62">
        <v>0.14000000000000001</v>
      </c>
      <c r="JG6" s="62">
        <v>0.11</v>
      </c>
      <c r="JH6" s="62">
        <v>0.1</v>
      </c>
      <c r="JI6" s="62">
        <v>0.1</v>
      </c>
      <c r="JJ6" s="62">
        <v>0.1</v>
      </c>
      <c r="JK6" s="62">
        <v>0.1</v>
      </c>
      <c r="JL6" s="62">
        <v>0.11</v>
      </c>
      <c r="JM6" s="62">
        <v>0.11</v>
      </c>
      <c r="JN6" s="62">
        <v>0.11</v>
      </c>
      <c r="JO6" s="62">
        <v>0.12</v>
      </c>
      <c r="JP6" s="62">
        <v>0.14000000000000001</v>
      </c>
      <c r="JQ6">
        <v>3</v>
      </c>
      <c r="JR6" s="62">
        <v>0.14000000000000001</v>
      </c>
      <c r="JS6" s="62">
        <v>0.14000000000000001</v>
      </c>
      <c r="JT6" s="62">
        <v>0.11</v>
      </c>
      <c r="JU6" s="62">
        <v>0.1</v>
      </c>
      <c r="JV6" s="62">
        <v>0.1</v>
      </c>
      <c r="JW6" s="62">
        <v>0.11</v>
      </c>
      <c r="JX6" s="62">
        <v>0.11</v>
      </c>
      <c r="JY6" s="62">
        <v>0.12</v>
      </c>
      <c r="JZ6" s="62">
        <v>0.12</v>
      </c>
      <c r="KA6" s="62">
        <v>0.13</v>
      </c>
      <c r="KB6" s="62">
        <v>0.15</v>
      </c>
      <c r="KC6" s="62">
        <v>0.18</v>
      </c>
      <c r="KD6">
        <v>3</v>
      </c>
      <c r="KE6" s="62">
        <v>0.14000000000000001</v>
      </c>
      <c r="KF6" s="62">
        <v>0.13</v>
      </c>
      <c r="KG6" s="62">
        <v>0.11</v>
      </c>
      <c r="KH6" s="62">
        <v>0.1</v>
      </c>
      <c r="KI6" s="62">
        <v>0.11</v>
      </c>
      <c r="KJ6" s="62">
        <v>0.11</v>
      </c>
      <c r="KK6" s="62">
        <v>0.13</v>
      </c>
      <c r="KL6" s="62">
        <v>0.14000000000000001</v>
      </c>
      <c r="KM6" s="62">
        <v>0.14000000000000001</v>
      </c>
      <c r="KN6" s="62">
        <v>0.15</v>
      </c>
      <c r="KO6" s="62">
        <v>0.18</v>
      </c>
      <c r="KP6" s="62">
        <v>0.22</v>
      </c>
      <c r="KQ6">
        <v>3</v>
      </c>
      <c r="KR6" s="62">
        <v>0.2</v>
      </c>
      <c r="KS6" s="62">
        <v>0.19</v>
      </c>
      <c r="KT6" s="62">
        <v>0.16</v>
      </c>
      <c r="KU6" s="62">
        <v>0.14000000000000001</v>
      </c>
      <c r="KV6" s="62">
        <v>0.14000000000000001</v>
      </c>
      <c r="KW6" s="62">
        <v>0.15</v>
      </c>
      <c r="KX6" s="62">
        <v>0.16</v>
      </c>
      <c r="KY6" s="62">
        <v>0.17</v>
      </c>
      <c r="KZ6" s="62">
        <v>0.17</v>
      </c>
      <c r="LA6" s="62">
        <v>0.18</v>
      </c>
      <c r="LB6" s="62">
        <v>0.21</v>
      </c>
      <c r="LC6" s="62">
        <v>0.25</v>
      </c>
    </row>
    <row r="7" spans="1:315">
      <c r="A7">
        <v>4</v>
      </c>
      <c r="B7" s="62">
        <v>0.09</v>
      </c>
      <c r="C7" s="62">
        <v>0.08</v>
      </c>
      <c r="D7" s="62">
        <v>0.06</v>
      </c>
      <c r="E7" s="62">
        <v>0.05</v>
      </c>
      <c r="F7" s="62">
        <v>0.05</v>
      </c>
      <c r="G7" s="62">
        <v>0.05</v>
      </c>
      <c r="H7" s="62">
        <v>0.05</v>
      </c>
      <c r="I7" s="62">
        <v>0.04</v>
      </c>
      <c r="J7" s="62">
        <v>0.04</v>
      </c>
      <c r="K7" s="62">
        <v>0.04</v>
      </c>
      <c r="L7" s="62">
        <v>0.04</v>
      </c>
      <c r="M7" s="62">
        <v>0.05</v>
      </c>
      <c r="N7">
        <v>4</v>
      </c>
      <c r="O7" s="62">
        <v>0.08</v>
      </c>
      <c r="P7" s="62">
        <v>7.0000000000000007E-2</v>
      </c>
      <c r="Q7" s="62">
        <v>0.06</v>
      </c>
      <c r="R7" s="62">
        <v>0.05</v>
      </c>
      <c r="S7" s="62">
        <v>0.05</v>
      </c>
      <c r="T7" s="62">
        <v>0.05</v>
      </c>
      <c r="U7" s="62">
        <v>0.05</v>
      </c>
      <c r="V7" s="62">
        <v>0.05</v>
      </c>
      <c r="W7" s="62">
        <v>0.04</v>
      </c>
      <c r="X7" s="62">
        <v>0.04</v>
      </c>
      <c r="Y7" s="62">
        <v>0.05</v>
      </c>
      <c r="Z7" s="62">
        <v>0.05</v>
      </c>
      <c r="AA7">
        <v>4</v>
      </c>
      <c r="AB7" s="62">
        <v>7.0000000000000007E-2</v>
      </c>
      <c r="AC7" s="62">
        <v>7.0000000000000007E-2</v>
      </c>
      <c r="AD7" s="62">
        <v>0.05</v>
      </c>
      <c r="AE7" s="62">
        <v>0.05</v>
      </c>
      <c r="AF7" s="62">
        <v>0.05</v>
      </c>
      <c r="AG7" s="62">
        <v>0.05</v>
      </c>
      <c r="AH7" s="62">
        <v>0.05</v>
      </c>
      <c r="AI7" s="62">
        <v>0.05</v>
      </c>
      <c r="AJ7" s="62">
        <v>0.05</v>
      </c>
      <c r="AK7" s="62">
        <v>0.05</v>
      </c>
      <c r="AL7" s="62">
        <v>0.06</v>
      </c>
      <c r="AM7" s="62">
        <v>7.0000000000000007E-2</v>
      </c>
      <c r="AN7">
        <v>4</v>
      </c>
      <c r="AO7" s="62">
        <v>7.0000000000000007E-2</v>
      </c>
      <c r="AP7" s="62">
        <v>7.0000000000000007E-2</v>
      </c>
      <c r="AQ7" s="62">
        <v>0.05</v>
      </c>
      <c r="AR7" s="62">
        <v>0.05</v>
      </c>
      <c r="AS7" s="62">
        <v>0.05</v>
      </c>
      <c r="AT7" s="62">
        <v>0.05</v>
      </c>
      <c r="AU7" s="62">
        <v>0.05</v>
      </c>
      <c r="AV7" s="62">
        <v>0.06</v>
      </c>
      <c r="AW7" s="62">
        <v>0.06</v>
      </c>
      <c r="AX7" s="62">
        <v>0.06</v>
      </c>
      <c r="AY7" s="62">
        <v>7.0000000000000007E-2</v>
      </c>
      <c r="AZ7" s="62">
        <v>0.09</v>
      </c>
      <c r="BA7">
        <v>4</v>
      </c>
      <c r="BB7" s="62">
        <v>7.0000000000000007E-2</v>
      </c>
      <c r="BC7" s="62">
        <v>7.0000000000000007E-2</v>
      </c>
      <c r="BD7" s="62">
        <v>0.06</v>
      </c>
      <c r="BE7" s="62">
        <v>0.05</v>
      </c>
      <c r="BF7" s="62">
        <v>0.05</v>
      </c>
      <c r="BG7" s="62">
        <v>0.06</v>
      </c>
      <c r="BH7" s="62">
        <v>0.06</v>
      </c>
      <c r="BI7" s="62">
        <v>7.0000000000000007E-2</v>
      </c>
      <c r="BJ7" s="62">
        <v>7.0000000000000007E-2</v>
      </c>
      <c r="BK7" s="62">
        <v>0.08</v>
      </c>
      <c r="BL7" s="62">
        <v>0.09</v>
      </c>
      <c r="BM7" s="62">
        <v>0.11</v>
      </c>
      <c r="BN7">
        <v>4</v>
      </c>
      <c r="BO7" s="62">
        <v>0.1</v>
      </c>
      <c r="BP7" s="62">
        <v>0.1</v>
      </c>
      <c r="BQ7" s="62">
        <v>0.08</v>
      </c>
      <c r="BR7" s="62">
        <v>7.0000000000000007E-2</v>
      </c>
      <c r="BS7" s="62">
        <v>7.0000000000000007E-2</v>
      </c>
      <c r="BT7" s="62">
        <v>0.08</v>
      </c>
      <c r="BU7" s="62">
        <v>0.08</v>
      </c>
      <c r="BV7" s="62">
        <v>0.09</v>
      </c>
      <c r="BW7" s="62">
        <v>0.09</v>
      </c>
      <c r="BX7" s="62">
        <v>0.09</v>
      </c>
      <c r="BY7" s="62">
        <v>0.1</v>
      </c>
      <c r="BZ7" s="62">
        <v>0.13</v>
      </c>
      <c r="CA7" s="198"/>
      <c r="CB7">
        <v>4</v>
      </c>
      <c r="CC7" s="62">
        <v>0.11</v>
      </c>
      <c r="CD7" s="62">
        <v>0.1</v>
      </c>
      <c r="CE7" s="62">
        <v>7.0000000000000007E-2</v>
      </c>
      <c r="CF7" s="62">
        <v>0.06</v>
      </c>
      <c r="CG7" s="62">
        <v>0.06</v>
      </c>
      <c r="CH7" s="62">
        <v>0.05</v>
      </c>
      <c r="CI7" s="62">
        <v>0.05</v>
      </c>
      <c r="CJ7" s="62">
        <v>0.05</v>
      </c>
      <c r="CK7" s="62">
        <v>0.05</v>
      </c>
      <c r="CL7" s="62">
        <v>0.05</v>
      </c>
      <c r="CM7" s="62">
        <v>0.05</v>
      </c>
      <c r="CN7" s="62">
        <v>0.06</v>
      </c>
      <c r="CO7">
        <v>4</v>
      </c>
      <c r="CP7" s="62">
        <v>0.1</v>
      </c>
      <c r="CQ7" s="62">
        <v>0.09</v>
      </c>
      <c r="CR7" s="62">
        <v>7.0000000000000007E-2</v>
      </c>
      <c r="CS7" s="62">
        <v>0.06</v>
      </c>
      <c r="CT7" s="62">
        <v>0.05</v>
      </c>
      <c r="CU7" s="62">
        <v>0.05</v>
      </c>
      <c r="CV7" s="62">
        <v>0.05</v>
      </c>
      <c r="CW7" s="62">
        <v>0.05</v>
      </c>
      <c r="CX7" s="62">
        <v>0.05</v>
      </c>
      <c r="CY7" s="62">
        <v>0.05</v>
      </c>
      <c r="CZ7" s="62">
        <v>0.06</v>
      </c>
      <c r="DA7" s="62">
        <v>0.06</v>
      </c>
      <c r="DB7">
        <v>4</v>
      </c>
      <c r="DC7" s="62">
        <v>0.09</v>
      </c>
      <c r="DD7" s="62">
        <v>0.08</v>
      </c>
      <c r="DE7" s="62">
        <v>0.06</v>
      </c>
      <c r="DF7" s="62">
        <v>0.06</v>
      </c>
      <c r="DG7" s="62">
        <v>0.05</v>
      </c>
      <c r="DH7" s="62">
        <v>0.06</v>
      </c>
      <c r="DI7" s="62">
        <v>0.06</v>
      </c>
      <c r="DJ7" s="62">
        <v>0.06</v>
      </c>
      <c r="DK7" s="62">
        <v>0.06</v>
      </c>
      <c r="DL7" s="62">
        <v>0.06</v>
      </c>
      <c r="DM7" s="62">
        <v>7.0000000000000007E-2</v>
      </c>
      <c r="DN7" s="62">
        <v>0.08</v>
      </c>
      <c r="DO7">
        <v>4</v>
      </c>
      <c r="DP7" s="62">
        <v>0.08</v>
      </c>
      <c r="DQ7" s="62">
        <v>0.08</v>
      </c>
      <c r="DR7" s="62">
        <v>0.06</v>
      </c>
      <c r="DS7" s="62">
        <v>0.06</v>
      </c>
      <c r="DT7" s="62">
        <v>0.06</v>
      </c>
      <c r="DU7" s="62">
        <v>0.06</v>
      </c>
      <c r="DV7" s="62">
        <v>0.06</v>
      </c>
      <c r="DW7" s="62">
        <v>7.0000000000000007E-2</v>
      </c>
      <c r="DX7" s="62">
        <v>7.0000000000000007E-2</v>
      </c>
      <c r="DY7" s="62">
        <v>7.0000000000000007E-2</v>
      </c>
      <c r="DZ7" s="62">
        <v>0.08</v>
      </c>
      <c r="EA7" s="62">
        <v>0.1</v>
      </c>
      <c r="EB7">
        <v>4</v>
      </c>
      <c r="EC7" s="62">
        <v>0.08</v>
      </c>
      <c r="ED7" s="62">
        <v>0.08</v>
      </c>
      <c r="EE7" s="62">
        <v>7.0000000000000007E-2</v>
      </c>
      <c r="EF7" s="62">
        <v>0.06</v>
      </c>
      <c r="EG7" s="62">
        <v>0.06</v>
      </c>
      <c r="EH7" s="62">
        <v>7.0000000000000007E-2</v>
      </c>
      <c r="EI7" s="62">
        <v>7.0000000000000007E-2</v>
      </c>
      <c r="EJ7" s="62">
        <v>0.08</v>
      </c>
      <c r="EK7" s="62">
        <v>0.08</v>
      </c>
      <c r="EL7" s="62">
        <v>0.09</v>
      </c>
      <c r="EM7" s="62">
        <v>0.1</v>
      </c>
      <c r="EN7" s="62">
        <v>0.13</v>
      </c>
      <c r="EO7">
        <v>4</v>
      </c>
      <c r="EP7" s="62">
        <v>0.12</v>
      </c>
      <c r="EQ7" s="62">
        <v>0.12</v>
      </c>
      <c r="ER7" s="62">
        <v>0.09</v>
      </c>
      <c r="ES7" s="62">
        <v>0.09</v>
      </c>
      <c r="ET7" s="62">
        <v>0.09</v>
      </c>
      <c r="EU7" s="62">
        <v>0.09</v>
      </c>
      <c r="EV7" s="62">
        <v>0.1</v>
      </c>
      <c r="EW7" s="62">
        <v>0.1</v>
      </c>
      <c r="EX7" s="62">
        <v>0.11</v>
      </c>
      <c r="EY7" s="62">
        <v>0.11</v>
      </c>
      <c r="EZ7" s="62">
        <v>0.12</v>
      </c>
      <c r="FA7" s="62">
        <v>0.15</v>
      </c>
      <c r="FB7" s="198"/>
      <c r="FC7">
        <v>4</v>
      </c>
      <c r="FD7" s="62">
        <v>0.13</v>
      </c>
      <c r="FE7" s="62">
        <v>0.12</v>
      </c>
      <c r="FF7" s="62">
        <v>0.09</v>
      </c>
      <c r="FG7" s="62">
        <v>7.0000000000000007E-2</v>
      </c>
      <c r="FH7" s="62">
        <v>7.0000000000000007E-2</v>
      </c>
      <c r="FI7" s="62">
        <v>7.0000000000000007E-2</v>
      </c>
      <c r="FJ7" s="62">
        <v>7.0000000000000007E-2</v>
      </c>
      <c r="FK7" s="62">
        <v>0.06</v>
      </c>
      <c r="FL7" s="62">
        <v>0.06</v>
      </c>
      <c r="FM7" s="62">
        <v>0.06</v>
      </c>
      <c r="FN7" s="62">
        <v>0.06</v>
      </c>
      <c r="FO7" s="62">
        <v>7.0000000000000007E-2</v>
      </c>
      <c r="FP7">
        <v>4</v>
      </c>
      <c r="FQ7" s="62">
        <v>0.12</v>
      </c>
      <c r="FR7" s="62">
        <v>0.1</v>
      </c>
      <c r="FS7" s="62">
        <v>0.08</v>
      </c>
      <c r="FT7" s="62">
        <v>7.0000000000000007E-2</v>
      </c>
      <c r="FU7" s="62">
        <v>7.0000000000000007E-2</v>
      </c>
      <c r="FV7" s="62">
        <v>0.06</v>
      </c>
      <c r="FW7" s="62">
        <v>7.0000000000000007E-2</v>
      </c>
      <c r="FX7" s="62">
        <v>7.0000000000000007E-2</v>
      </c>
      <c r="FY7" s="62">
        <v>0.06</v>
      </c>
      <c r="FZ7" s="62">
        <v>0.06</v>
      </c>
      <c r="GA7" s="62">
        <v>7.0000000000000007E-2</v>
      </c>
      <c r="GB7" s="62">
        <v>0.08</v>
      </c>
      <c r="GC7">
        <v>4</v>
      </c>
      <c r="GD7" s="62">
        <v>0.1</v>
      </c>
      <c r="GE7" s="62">
        <v>0.1</v>
      </c>
      <c r="GF7" s="62">
        <v>0.08</v>
      </c>
      <c r="GG7" s="62">
        <v>7.0000000000000007E-2</v>
      </c>
      <c r="GH7" s="62">
        <v>7.0000000000000007E-2</v>
      </c>
      <c r="GI7" s="62">
        <v>7.0000000000000007E-2</v>
      </c>
      <c r="GJ7" s="62">
        <v>7.0000000000000007E-2</v>
      </c>
      <c r="GK7" s="62">
        <v>7.0000000000000007E-2</v>
      </c>
      <c r="GL7" s="62">
        <v>7.0000000000000007E-2</v>
      </c>
      <c r="GM7" s="62">
        <v>7.0000000000000007E-2</v>
      </c>
      <c r="GN7" s="62">
        <v>0.08</v>
      </c>
      <c r="GO7" s="62">
        <v>0.1</v>
      </c>
      <c r="GP7">
        <v>4</v>
      </c>
      <c r="GQ7" s="62">
        <v>0.1</v>
      </c>
      <c r="GR7" s="62">
        <v>0.09</v>
      </c>
      <c r="GS7" s="62">
        <v>0.08</v>
      </c>
      <c r="GT7" s="62">
        <v>7.0000000000000007E-2</v>
      </c>
      <c r="GU7" s="62">
        <v>7.0000000000000007E-2</v>
      </c>
      <c r="GV7" s="62">
        <v>7.0000000000000007E-2</v>
      </c>
      <c r="GW7" s="62">
        <v>0.08</v>
      </c>
      <c r="GX7" s="62">
        <v>0.08</v>
      </c>
      <c r="GY7" s="62">
        <v>0.09</v>
      </c>
      <c r="GZ7" s="62">
        <v>0.09</v>
      </c>
      <c r="HA7" s="62">
        <v>0.1</v>
      </c>
      <c r="HB7" s="62">
        <v>0.12</v>
      </c>
      <c r="HC7">
        <v>4</v>
      </c>
      <c r="HD7" s="62">
        <v>0.1</v>
      </c>
      <c r="HE7" s="62">
        <v>0.1</v>
      </c>
      <c r="HF7" s="62">
        <v>0.08</v>
      </c>
      <c r="HG7" s="62">
        <v>7.0000000000000007E-2</v>
      </c>
      <c r="HH7" s="62">
        <v>0.08</v>
      </c>
      <c r="HI7" s="62">
        <v>0.08</v>
      </c>
      <c r="HJ7" s="62">
        <v>0.09</v>
      </c>
      <c r="HK7" s="62">
        <v>0.1</v>
      </c>
      <c r="HL7" s="62">
        <v>0.1</v>
      </c>
      <c r="HM7" s="62">
        <v>0.11</v>
      </c>
      <c r="HN7" s="62">
        <v>0.13</v>
      </c>
      <c r="HO7" s="62">
        <v>0.16</v>
      </c>
      <c r="HP7">
        <v>4</v>
      </c>
      <c r="HQ7" s="62">
        <v>0.15</v>
      </c>
      <c r="HR7" s="62">
        <v>0.14000000000000001</v>
      </c>
      <c r="HS7" s="62">
        <v>0.12</v>
      </c>
      <c r="HT7" s="62">
        <v>0.1</v>
      </c>
      <c r="HU7" s="62">
        <v>0.1</v>
      </c>
      <c r="HV7" s="62">
        <v>0.11</v>
      </c>
      <c r="HW7" s="62">
        <v>0.12</v>
      </c>
      <c r="HX7" s="62">
        <v>0.12</v>
      </c>
      <c r="HY7" s="62">
        <v>0.13</v>
      </c>
      <c r="HZ7" s="62">
        <v>0.13</v>
      </c>
      <c r="IA7" s="62">
        <v>0.15</v>
      </c>
      <c r="IB7" s="62">
        <v>0.18</v>
      </c>
      <c r="IC7" s="198"/>
      <c r="ID7">
        <v>4</v>
      </c>
      <c r="IE7" s="62">
        <v>0.18</v>
      </c>
      <c r="IF7" s="62">
        <v>0.16</v>
      </c>
      <c r="IG7" s="62">
        <v>0.12</v>
      </c>
      <c r="IH7" s="62">
        <v>0.1</v>
      </c>
      <c r="II7" s="62">
        <v>0.09</v>
      </c>
      <c r="IJ7" s="62">
        <v>0.09</v>
      </c>
      <c r="IK7" s="62">
        <v>0.09</v>
      </c>
      <c r="IL7" s="62">
        <v>0.09</v>
      </c>
      <c r="IM7" s="62">
        <v>0.08</v>
      </c>
      <c r="IN7" s="62">
        <v>0.08</v>
      </c>
      <c r="IO7" s="62">
        <v>0.08</v>
      </c>
      <c r="IP7" s="62">
        <v>0.09</v>
      </c>
      <c r="IQ7">
        <v>4</v>
      </c>
      <c r="IR7" s="62">
        <v>0.16</v>
      </c>
      <c r="IS7" s="62">
        <v>0.14000000000000001</v>
      </c>
      <c r="IT7" s="62">
        <v>0.11</v>
      </c>
      <c r="IU7" s="62">
        <v>0.09</v>
      </c>
      <c r="IV7" s="62">
        <v>0.09</v>
      </c>
      <c r="IW7" s="62">
        <v>0.09</v>
      </c>
      <c r="IX7" s="62">
        <v>0.09</v>
      </c>
      <c r="IY7" s="62">
        <v>0.09</v>
      </c>
      <c r="IZ7" s="62">
        <v>0.09</v>
      </c>
      <c r="JA7" s="62">
        <v>0.09</v>
      </c>
      <c r="JB7" s="62">
        <v>0.09</v>
      </c>
      <c r="JC7" s="62">
        <v>0.1</v>
      </c>
      <c r="JD7">
        <v>4</v>
      </c>
      <c r="JE7" s="62">
        <v>0.14000000000000001</v>
      </c>
      <c r="JF7" s="62">
        <v>0.13</v>
      </c>
      <c r="JG7" s="62">
        <v>0.1</v>
      </c>
      <c r="JH7" s="62">
        <v>0.09</v>
      </c>
      <c r="JI7" s="62">
        <v>0.09</v>
      </c>
      <c r="JJ7" s="62">
        <v>0.09</v>
      </c>
      <c r="JK7" s="62">
        <v>0.1</v>
      </c>
      <c r="JL7" s="62">
        <v>0.1</v>
      </c>
      <c r="JM7" s="62">
        <v>0.1</v>
      </c>
      <c r="JN7" s="62">
        <v>0.1</v>
      </c>
      <c r="JO7" s="62">
        <v>0.11</v>
      </c>
      <c r="JP7" s="62">
        <v>0.13</v>
      </c>
      <c r="JQ7">
        <v>4</v>
      </c>
      <c r="JR7" s="62">
        <v>0.13</v>
      </c>
      <c r="JS7" s="62">
        <v>0.13</v>
      </c>
      <c r="JT7" s="62">
        <v>0.1</v>
      </c>
      <c r="JU7" s="62">
        <v>0.09</v>
      </c>
      <c r="JV7" s="62">
        <v>0.09</v>
      </c>
      <c r="JW7" s="62">
        <v>0.1</v>
      </c>
      <c r="JX7" s="62">
        <v>0.11</v>
      </c>
      <c r="JY7" s="62">
        <v>0.11</v>
      </c>
      <c r="JZ7" s="62">
        <v>0.12</v>
      </c>
      <c r="KA7" s="62">
        <v>0.12</v>
      </c>
      <c r="KB7" s="62">
        <v>0.14000000000000001</v>
      </c>
      <c r="KC7" s="62">
        <v>0.17</v>
      </c>
      <c r="KD7">
        <v>4</v>
      </c>
      <c r="KE7" s="62">
        <v>0.13</v>
      </c>
      <c r="KF7" s="62">
        <v>0.13</v>
      </c>
      <c r="KG7" s="62">
        <v>0.11</v>
      </c>
      <c r="KH7" s="62">
        <v>0.1</v>
      </c>
      <c r="KI7" s="62">
        <v>0.1</v>
      </c>
      <c r="KJ7" s="62">
        <v>0.11</v>
      </c>
      <c r="KK7" s="62">
        <v>0.12</v>
      </c>
      <c r="KL7" s="62">
        <v>0.13</v>
      </c>
      <c r="KM7" s="62">
        <v>0.14000000000000001</v>
      </c>
      <c r="KN7" s="62">
        <v>0.15</v>
      </c>
      <c r="KO7" s="62">
        <v>0.17</v>
      </c>
      <c r="KP7" s="62">
        <v>0.21</v>
      </c>
      <c r="KQ7">
        <v>4</v>
      </c>
      <c r="KR7" s="62">
        <v>0.2</v>
      </c>
      <c r="KS7" s="62">
        <v>0.19</v>
      </c>
      <c r="KT7" s="62">
        <v>0.16</v>
      </c>
      <c r="KU7" s="62">
        <v>0.14000000000000001</v>
      </c>
      <c r="KV7" s="62">
        <v>0.14000000000000001</v>
      </c>
      <c r="KW7" s="62">
        <v>0.15</v>
      </c>
      <c r="KX7" s="62">
        <v>0.16</v>
      </c>
      <c r="KY7" s="62">
        <v>0.17</v>
      </c>
      <c r="KZ7" s="62">
        <v>0.17</v>
      </c>
      <c r="LA7" s="62">
        <v>0.18</v>
      </c>
      <c r="LB7" s="62">
        <v>0.2</v>
      </c>
      <c r="LC7" s="62">
        <v>0.25</v>
      </c>
    </row>
    <row r="8" spans="1:315">
      <c r="A8">
        <v>5</v>
      </c>
      <c r="B8" s="62">
        <v>0.09</v>
      </c>
      <c r="C8" s="62">
        <v>0.08</v>
      </c>
      <c r="D8" s="62">
        <v>0.06</v>
      </c>
      <c r="E8" s="62">
        <v>0.05</v>
      </c>
      <c r="F8" s="62">
        <v>0.05</v>
      </c>
      <c r="G8" s="62">
        <v>0.04</v>
      </c>
      <c r="H8" s="62">
        <v>0.04</v>
      </c>
      <c r="I8" s="62">
        <v>0.04</v>
      </c>
      <c r="J8" s="62">
        <v>0.06</v>
      </c>
      <c r="K8" s="62">
        <v>0.06</v>
      </c>
      <c r="L8" s="62">
        <v>7.0000000000000007E-2</v>
      </c>
      <c r="M8" s="62">
        <v>7.0000000000000007E-2</v>
      </c>
      <c r="N8">
        <v>5</v>
      </c>
      <c r="O8" s="62">
        <v>0.08</v>
      </c>
      <c r="P8" s="62">
        <v>7.0000000000000007E-2</v>
      </c>
      <c r="Q8" s="62">
        <v>0.06</v>
      </c>
      <c r="R8" s="62">
        <v>0.05</v>
      </c>
      <c r="S8" s="62">
        <v>0.04</v>
      </c>
      <c r="T8" s="62">
        <v>0.04</v>
      </c>
      <c r="U8" s="62">
        <v>0.04</v>
      </c>
      <c r="V8" s="62">
        <v>0.04</v>
      </c>
      <c r="W8" s="62">
        <v>0.06</v>
      </c>
      <c r="X8" s="62">
        <v>7.0000000000000007E-2</v>
      </c>
      <c r="Y8" s="62">
        <v>7.0000000000000007E-2</v>
      </c>
      <c r="Z8" s="62">
        <v>0.08</v>
      </c>
      <c r="AA8">
        <v>5</v>
      </c>
      <c r="AB8" s="62">
        <v>7.0000000000000007E-2</v>
      </c>
      <c r="AC8" s="62">
        <v>7.0000000000000007E-2</v>
      </c>
      <c r="AD8" s="62">
        <v>0.05</v>
      </c>
      <c r="AE8" s="62">
        <v>0.05</v>
      </c>
      <c r="AF8" s="62">
        <v>0.05</v>
      </c>
      <c r="AG8" s="62">
        <v>0.05</v>
      </c>
      <c r="AH8" s="62">
        <v>0.05</v>
      </c>
      <c r="AI8" s="62">
        <v>0.05</v>
      </c>
      <c r="AJ8" s="62">
        <v>7.0000000000000007E-2</v>
      </c>
      <c r="AK8" s="62">
        <v>0.08</v>
      </c>
      <c r="AL8" s="62">
        <v>0.09</v>
      </c>
      <c r="AM8" s="62">
        <v>0.11</v>
      </c>
      <c r="AN8">
        <v>5</v>
      </c>
      <c r="AO8" s="62">
        <v>7.0000000000000007E-2</v>
      </c>
      <c r="AP8" s="62">
        <v>7.0000000000000007E-2</v>
      </c>
      <c r="AQ8" s="62">
        <v>0.05</v>
      </c>
      <c r="AR8" s="62">
        <v>0.05</v>
      </c>
      <c r="AS8" s="62">
        <v>0.05</v>
      </c>
      <c r="AT8" s="62">
        <v>0.05</v>
      </c>
      <c r="AU8" s="62">
        <v>0.05</v>
      </c>
      <c r="AV8" s="62">
        <v>0.06</v>
      </c>
      <c r="AW8" s="62">
        <v>0.09</v>
      </c>
      <c r="AX8" s="62">
        <v>0.1</v>
      </c>
      <c r="AY8" s="62">
        <v>0.11</v>
      </c>
      <c r="AZ8" s="62">
        <v>0.14000000000000001</v>
      </c>
      <c r="BA8">
        <v>5</v>
      </c>
      <c r="BB8" s="62">
        <v>7.0000000000000007E-2</v>
      </c>
      <c r="BC8" s="62">
        <v>7.0000000000000007E-2</v>
      </c>
      <c r="BD8" s="62">
        <v>0.06</v>
      </c>
      <c r="BE8" s="62">
        <v>0.05</v>
      </c>
      <c r="BF8" s="62">
        <v>0.05</v>
      </c>
      <c r="BG8" s="62">
        <v>0.06</v>
      </c>
      <c r="BH8" s="62">
        <v>0.06</v>
      </c>
      <c r="BI8" s="62">
        <v>7.0000000000000007E-2</v>
      </c>
      <c r="BJ8" s="62">
        <v>0.1</v>
      </c>
      <c r="BK8" s="62">
        <v>0.12</v>
      </c>
      <c r="BL8" s="62">
        <v>0.14000000000000001</v>
      </c>
      <c r="BM8" s="62">
        <v>0.18</v>
      </c>
      <c r="BN8">
        <v>5</v>
      </c>
      <c r="BO8" s="62">
        <v>0.11</v>
      </c>
      <c r="BP8" s="62">
        <v>0.1</v>
      </c>
      <c r="BQ8" s="62">
        <v>0.08</v>
      </c>
      <c r="BR8" s="62">
        <v>0.08</v>
      </c>
      <c r="BS8" s="62">
        <v>7.0000000000000007E-2</v>
      </c>
      <c r="BT8" s="62">
        <v>0.08</v>
      </c>
      <c r="BU8" s="62">
        <v>0.08</v>
      </c>
      <c r="BV8" s="62">
        <v>0.09</v>
      </c>
      <c r="BW8" s="62">
        <v>0.13</v>
      </c>
      <c r="BX8" s="62">
        <v>0.15</v>
      </c>
      <c r="BY8" s="62">
        <v>0.17</v>
      </c>
      <c r="BZ8" s="62">
        <v>0.21</v>
      </c>
      <c r="CA8" s="198"/>
      <c r="CB8">
        <v>5</v>
      </c>
      <c r="CC8" s="62">
        <v>0.1</v>
      </c>
      <c r="CD8" s="62">
        <v>0.09</v>
      </c>
      <c r="CE8" s="62">
        <v>7.0000000000000007E-2</v>
      </c>
      <c r="CF8" s="62">
        <v>0.06</v>
      </c>
      <c r="CG8" s="62">
        <v>0.05</v>
      </c>
      <c r="CH8" s="62">
        <v>0.05</v>
      </c>
      <c r="CI8" s="62">
        <v>0.05</v>
      </c>
      <c r="CJ8" s="62">
        <v>0.05</v>
      </c>
      <c r="CK8" s="62">
        <v>7.0000000000000007E-2</v>
      </c>
      <c r="CL8" s="62">
        <v>7.0000000000000007E-2</v>
      </c>
      <c r="CM8" s="62">
        <v>0.08</v>
      </c>
      <c r="CN8" s="62">
        <v>0.09</v>
      </c>
      <c r="CO8">
        <v>5</v>
      </c>
      <c r="CP8" s="62">
        <v>0.09</v>
      </c>
      <c r="CQ8" s="62">
        <v>0.08</v>
      </c>
      <c r="CR8" s="62">
        <v>0.06</v>
      </c>
      <c r="CS8" s="62">
        <v>0.06</v>
      </c>
      <c r="CT8" s="62">
        <v>0.05</v>
      </c>
      <c r="CU8" s="62">
        <v>0.05</v>
      </c>
      <c r="CV8" s="62">
        <v>0.05</v>
      </c>
      <c r="CW8" s="62">
        <v>0.05</v>
      </c>
      <c r="CX8" s="62">
        <v>7.0000000000000007E-2</v>
      </c>
      <c r="CY8" s="62">
        <v>0.08</v>
      </c>
      <c r="CZ8" s="62">
        <v>0.09</v>
      </c>
      <c r="DA8" s="62">
        <v>0.1</v>
      </c>
      <c r="DB8">
        <v>5</v>
      </c>
      <c r="DC8" s="62">
        <v>0.08</v>
      </c>
      <c r="DD8" s="62">
        <v>0.08</v>
      </c>
      <c r="DE8" s="62">
        <v>0.06</v>
      </c>
      <c r="DF8" s="62">
        <v>0.05</v>
      </c>
      <c r="DG8" s="62">
        <v>0.05</v>
      </c>
      <c r="DH8" s="62">
        <v>0.05</v>
      </c>
      <c r="DI8" s="62">
        <v>0.06</v>
      </c>
      <c r="DJ8" s="62">
        <v>0.06</v>
      </c>
      <c r="DK8" s="62">
        <v>0.08</v>
      </c>
      <c r="DL8" s="62">
        <v>0.1</v>
      </c>
      <c r="DM8" s="62">
        <v>0.1</v>
      </c>
      <c r="DN8" s="62">
        <v>0.12</v>
      </c>
      <c r="DO8">
        <v>5</v>
      </c>
      <c r="DP8" s="62">
        <v>0.08</v>
      </c>
      <c r="DQ8" s="62">
        <v>0.08</v>
      </c>
      <c r="DR8" s="62">
        <v>0.06</v>
      </c>
      <c r="DS8" s="62">
        <v>0.06</v>
      </c>
      <c r="DT8" s="62">
        <v>0.06</v>
      </c>
      <c r="DU8" s="62">
        <v>0.06</v>
      </c>
      <c r="DV8" s="62">
        <v>0.06</v>
      </c>
      <c r="DW8" s="62">
        <v>7.0000000000000007E-2</v>
      </c>
      <c r="DX8" s="62">
        <v>0.1</v>
      </c>
      <c r="DY8" s="62">
        <v>0.12</v>
      </c>
      <c r="DZ8" s="62">
        <v>0.13</v>
      </c>
      <c r="EA8" s="62">
        <v>0.16</v>
      </c>
      <c r="EB8">
        <v>5</v>
      </c>
      <c r="EC8" s="62">
        <v>0.08</v>
      </c>
      <c r="ED8" s="62">
        <v>0.08</v>
      </c>
      <c r="EE8" s="62">
        <v>7.0000000000000007E-2</v>
      </c>
      <c r="EF8" s="62">
        <v>0.06</v>
      </c>
      <c r="EG8" s="62">
        <v>0.06</v>
      </c>
      <c r="EH8" s="62">
        <v>7.0000000000000007E-2</v>
      </c>
      <c r="EI8" s="62">
        <v>7.0000000000000007E-2</v>
      </c>
      <c r="EJ8" s="62">
        <v>0.08</v>
      </c>
      <c r="EK8" s="62">
        <v>0.12</v>
      </c>
      <c r="EL8" s="62">
        <v>0.15</v>
      </c>
      <c r="EM8" s="62">
        <v>0.17</v>
      </c>
      <c r="EN8" s="62">
        <v>0.21</v>
      </c>
      <c r="EO8">
        <v>5</v>
      </c>
      <c r="EP8" s="62">
        <v>0.12</v>
      </c>
      <c r="EQ8" s="62">
        <v>0.12</v>
      </c>
      <c r="ER8" s="62">
        <v>0.1</v>
      </c>
      <c r="ES8" s="62">
        <v>0.09</v>
      </c>
      <c r="ET8" s="62">
        <v>0.09</v>
      </c>
      <c r="EU8" s="62">
        <v>0.09</v>
      </c>
      <c r="EV8" s="62">
        <v>0.1</v>
      </c>
      <c r="EW8" s="62">
        <v>0.1</v>
      </c>
      <c r="EX8" s="62">
        <v>0.16</v>
      </c>
      <c r="EY8" s="62">
        <v>0.18</v>
      </c>
      <c r="EZ8" s="62">
        <v>0.2</v>
      </c>
      <c r="FA8" s="62">
        <v>0.25</v>
      </c>
      <c r="FB8" s="198"/>
      <c r="FC8">
        <v>5</v>
      </c>
      <c r="FD8" s="62">
        <v>0.12</v>
      </c>
      <c r="FE8" s="62">
        <v>0.11</v>
      </c>
      <c r="FF8" s="62">
        <v>0.08</v>
      </c>
      <c r="FG8" s="62">
        <v>7.0000000000000007E-2</v>
      </c>
      <c r="FH8" s="62">
        <v>0.06</v>
      </c>
      <c r="FI8" s="62">
        <v>0.06</v>
      </c>
      <c r="FJ8" s="62">
        <v>0.06</v>
      </c>
      <c r="FK8" s="62">
        <v>0.06</v>
      </c>
      <c r="FL8" s="62">
        <v>0.08</v>
      </c>
      <c r="FM8" s="62">
        <v>0.09</v>
      </c>
      <c r="FN8" s="62">
        <v>0.09</v>
      </c>
      <c r="FO8" s="62">
        <v>0.1</v>
      </c>
      <c r="FP8">
        <v>5</v>
      </c>
      <c r="FQ8" s="62">
        <v>0.11</v>
      </c>
      <c r="FR8" s="62">
        <v>0.1</v>
      </c>
      <c r="FS8" s="62">
        <v>0.08</v>
      </c>
      <c r="FT8" s="62">
        <v>7.0000000000000007E-2</v>
      </c>
      <c r="FU8" s="62">
        <v>0.06</v>
      </c>
      <c r="FV8" s="62">
        <v>0.06</v>
      </c>
      <c r="FW8" s="62">
        <v>0.06</v>
      </c>
      <c r="FX8" s="62">
        <v>0.06</v>
      </c>
      <c r="FY8" s="62">
        <v>0.09</v>
      </c>
      <c r="FZ8" s="62">
        <v>0.1</v>
      </c>
      <c r="GA8" s="62">
        <v>0.1</v>
      </c>
      <c r="GB8" s="62">
        <v>0.12</v>
      </c>
      <c r="GC8">
        <v>5</v>
      </c>
      <c r="GD8" s="62">
        <v>0.1</v>
      </c>
      <c r="GE8" s="62">
        <v>0.09</v>
      </c>
      <c r="GF8" s="62">
        <v>7.0000000000000007E-2</v>
      </c>
      <c r="GG8" s="62">
        <v>7.0000000000000007E-2</v>
      </c>
      <c r="GH8" s="62">
        <v>0.06</v>
      </c>
      <c r="GI8" s="62">
        <v>0.06</v>
      </c>
      <c r="GJ8" s="62">
        <v>7.0000000000000007E-2</v>
      </c>
      <c r="GK8" s="62">
        <v>7.0000000000000007E-2</v>
      </c>
      <c r="GL8" s="62">
        <v>0.1</v>
      </c>
      <c r="GM8" s="62">
        <v>0.11</v>
      </c>
      <c r="GN8" s="62">
        <v>0.12</v>
      </c>
      <c r="GO8" s="62">
        <v>0.15</v>
      </c>
      <c r="GP8">
        <v>5</v>
      </c>
      <c r="GQ8" s="62">
        <v>0.1</v>
      </c>
      <c r="GR8" s="62">
        <v>0.09</v>
      </c>
      <c r="GS8" s="62">
        <v>0.08</v>
      </c>
      <c r="GT8" s="62">
        <v>7.0000000000000007E-2</v>
      </c>
      <c r="GU8" s="62">
        <v>7.0000000000000007E-2</v>
      </c>
      <c r="GV8" s="62">
        <v>7.0000000000000007E-2</v>
      </c>
      <c r="GW8" s="62">
        <v>0.08</v>
      </c>
      <c r="GX8" s="62">
        <v>0.08</v>
      </c>
      <c r="GY8" s="62">
        <v>0.12</v>
      </c>
      <c r="GZ8" s="62">
        <v>0.14000000000000001</v>
      </c>
      <c r="HA8" s="62">
        <v>0.16</v>
      </c>
      <c r="HB8" s="62">
        <v>0.19</v>
      </c>
      <c r="HC8">
        <v>5</v>
      </c>
      <c r="HD8" s="62">
        <v>0.1</v>
      </c>
      <c r="HE8" s="62">
        <v>0.1</v>
      </c>
      <c r="HF8" s="62">
        <v>0.08</v>
      </c>
      <c r="HG8" s="62">
        <v>7.0000000000000007E-2</v>
      </c>
      <c r="HH8" s="62">
        <v>7.0000000000000007E-2</v>
      </c>
      <c r="HI8" s="62">
        <v>0.08</v>
      </c>
      <c r="HJ8" s="62">
        <v>0.09</v>
      </c>
      <c r="HK8" s="62">
        <v>0.1</v>
      </c>
      <c r="HL8" s="62">
        <v>0.15</v>
      </c>
      <c r="HM8" s="62">
        <v>0.17</v>
      </c>
      <c r="HN8" s="62">
        <v>0.2</v>
      </c>
      <c r="HO8" s="62">
        <v>0.25</v>
      </c>
      <c r="HP8">
        <v>5</v>
      </c>
      <c r="HQ8" s="62">
        <v>0.15</v>
      </c>
      <c r="HR8" s="62">
        <v>0.14000000000000001</v>
      </c>
      <c r="HS8" s="62">
        <v>0.12</v>
      </c>
      <c r="HT8" s="62">
        <v>0.1</v>
      </c>
      <c r="HU8" s="62">
        <v>0.1</v>
      </c>
      <c r="HV8" s="62">
        <v>0.11</v>
      </c>
      <c r="HW8" s="62">
        <v>0.12</v>
      </c>
      <c r="HX8" s="62">
        <v>0.12</v>
      </c>
      <c r="HY8" s="62">
        <v>0.19</v>
      </c>
      <c r="HZ8" s="62">
        <v>0.22</v>
      </c>
      <c r="IA8" s="62">
        <v>0.24</v>
      </c>
      <c r="IB8" s="62">
        <v>0.3</v>
      </c>
      <c r="IC8" s="198"/>
      <c r="ID8">
        <v>5</v>
      </c>
      <c r="IE8" s="62">
        <v>0.16</v>
      </c>
      <c r="IF8" s="62">
        <v>0.14000000000000001</v>
      </c>
      <c r="IG8" s="62">
        <v>0.11</v>
      </c>
      <c r="IH8" s="62">
        <v>0.09</v>
      </c>
      <c r="II8" s="62">
        <v>0.08</v>
      </c>
      <c r="IJ8" s="62">
        <v>0.08</v>
      </c>
      <c r="IK8" s="62">
        <v>0.08</v>
      </c>
      <c r="IL8" s="62">
        <v>0.08</v>
      </c>
      <c r="IM8" s="62">
        <v>0.11</v>
      </c>
      <c r="IN8" s="62">
        <v>0.12</v>
      </c>
      <c r="IO8" s="62">
        <v>0.12</v>
      </c>
      <c r="IP8" s="62">
        <v>0.14000000000000001</v>
      </c>
      <c r="IQ8">
        <v>5</v>
      </c>
      <c r="IR8" s="62">
        <v>0.14000000000000001</v>
      </c>
      <c r="IS8" s="62">
        <v>0.13</v>
      </c>
      <c r="IT8" s="62">
        <v>0.1</v>
      </c>
      <c r="IU8" s="62">
        <v>0.09</v>
      </c>
      <c r="IV8" s="62">
        <v>0.08</v>
      </c>
      <c r="IW8" s="62">
        <v>0.08</v>
      </c>
      <c r="IX8" s="62">
        <v>0.08</v>
      </c>
      <c r="IY8" s="62">
        <v>0.08</v>
      </c>
      <c r="IZ8" s="62">
        <v>0.11</v>
      </c>
      <c r="JA8" s="62">
        <v>0.13</v>
      </c>
      <c r="JB8" s="62">
        <v>0.13</v>
      </c>
      <c r="JC8" s="62">
        <v>0.15</v>
      </c>
      <c r="JD8">
        <v>5</v>
      </c>
      <c r="JE8" s="62">
        <v>0.13</v>
      </c>
      <c r="JF8" s="62">
        <v>0.12</v>
      </c>
      <c r="JG8" s="62">
        <v>0.1</v>
      </c>
      <c r="JH8" s="62">
        <v>0.09</v>
      </c>
      <c r="JI8" s="62">
        <v>0.08</v>
      </c>
      <c r="JJ8" s="62">
        <v>0.09</v>
      </c>
      <c r="JK8" s="62">
        <v>0.09</v>
      </c>
      <c r="JL8" s="62">
        <v>0.09</v>
      </c>
      <c r="JM8" s="62">
        <v>0.13</v>
      </c>
      <c r="JN8" s="62">
        <v>0.15</v>
      </c>
      <c r="JO8" s="62">
        <v>0.16</v>
      </c>
      <c r="JP8" s="62">
        <v>0.19</v>
      </c>
      <c r="JQ8">
        <v>5</v>
      </c>
      <c r="JR8" s="62">
        <v>0.13</v>
      </c>
      <c r="JS8" s="62">
        <v>0.12</v>
      </c>
      <c r="JT8" s="62">
        <v>0.1</v>
      </c>
      <c r="JU8" s="62">
        <v>0.09</v>
      </c>
      <c r="JV8" s="62">
        <v>0.09</v>
      </c>
      <c r="JW8" s="62">
        <v>0.09</v>
      </c>
      <c r="JX8" s="62">
        <v>0.1</v>
      </c>
      <c r="JY8" s="62">
        <v>0.11</v>
      </c>
      <c r="JZ8" s="62">
        <v>0.16</v>
      </c>
      <c r="KA8" s="62">
        <v>0.18</v>
      </c>
      <c r="KB8" s="62">
        <v>0.21</v>
      </c>
      <c r="KC8" s="62">
        <v>0.25</v>
      </c>
      <c r="KD8">
        <v>5</v>
      </c>
      <c r="KE8" s="62">
        <v>0.13</v>
      </c>
      <c r="KF8" s="62">
        <v>0.13</v>
      </c>
      <c r="KG8" s="62">
        <v>0.11</v>
      </c>
      <c r="KH8" s="62">
        <v>0.1</v>
      </c>
      <c r="KI8" s="62">
        <v>0.1</v>
      </c>
      <c r="KJ8" s="62">
        <v>0.11</v>
      </c>
      <c r="KK8" s="62">
        <v>0.12</v>
      </c>
      <c r="KL8" s="62">
        <v>0.13</v>
      </c>
      <c r="KM8" s="62">
        <v>0.19</v>
      </c>
      <c r="KN8" s="62">
        <v>0.23</v>
      </c>
      <c r="KO8" s="62">
        <v>0.26</v>
      </c>
      <c r="KP8" s="62">
        <v>0.33</v>
      </c>
      <c r="KQ8">
        <v>5</v>
      </c>
      <c r="KR8" s="62">
        <v>0.19</v>
      </c>
      <c r="KS8" s="62">
        <v>0.19</v>
      </c>
      <c r="KT8" s="62">
        <v>0.15</v>
      </c>
      <c r="KU8" s="62">
        <v>0.14000000000000001</v>
      </c>
      <c r="KV8" s="62">
        <v>0.14000000000000001</v>
      </c>
      <c r="KW8" s="62">
        <v>0.14000000000000001</v>
      </c>
      <c r="KX8" s="62">
        <v>0.16</v>
      </c>
      <c r="KY8" s="62">
        <v>0.16</v>
      </c>
      <c r="KZ8" s="62">
        <v>0.24</v>
      </c>
      <c r="LA8" s="62">
        <v>0.28000000000000003</v>
      </c>
      <c r="LB8" s="62">
        <v>0.32</v>
      </c>
      <c r="LC8" s="62">
        <v>0.39</v>
      </c>
    </row>
    <row r="9" spans="1:315">
      <c r="A9">
        <v>6</v>
      </c>
      <c r="B9" s="62">
        <v>0.09</v>
      </c>
      <c r="C9" s="62">
        <v>0.08</v>
      </c>
      <c r="D9" s="62">
        <v>0.06</v>
      </c>
      <c r="E9" s="62">
        <v>0.05</v>
      </c>
      <c r="F9" s="62">
        <v>0.04</v>
      </c>
      <c r="G9" s="62">
        <v>0.04</v>
      </c>
      <c r="H9" s="62">
        <v>0.04</v>
      </c>
      <c r="I9" s="62">
        <v>0.04</v>
      </c>
      <c r="J9" s="62">
        <v>0.04</v>
      </c>
      <c r="K9" s="62">
        <v>0.04</v>
      </c>
      <c r="L9" s="62">
        <v>0.04</v>
      </c>
      <c r="M9" s="62">
        <v>0.05</v>
      </c>
      <c r="N9">
        <v>6</v>
      </c>
      <c r="O9" s="62">
        <v>0.08</v>
      </c>
      <c r="P9" s="62">
        <v>7.0000000000000007E-2</v>
      </c>
      <c r="Q9" s="62">
        <v>0.05</v>
      </c>
      <c r="R9" s="62">
        <v>0.05</v>
      </c>
      <c r="S9" s="62">
        <v>0.04</v>
      </c>
      <c r="T9" s="62">
        <v>0.04</v>
      </c>
      <c r="U9" s="62">
        <v>0.04</v>
      </c>
      <c r="V9" s="62">
        <v>0.04</v>
      </c>
      <c r="W9" s="62">
        <v>0.04</v>
      </c>
      <c r="X9" s="62">
        <v>0.04</v>
      </c>
      <c r="Y9" s="62">
        <v>0.04</v>
      </c>
      <c r="Z9" s="62">
        <v>0.05</v>
      </c>
      <c r="AA9">
        <v>6</v>
      </c>
      <c r="AB9" s="62">
        <v>7.0000000000000007E-2</v>
      </c>
      <c r="AC9" s="62">
        <v>7.0000000000000007E-2</v>
      </c>
      <c r="AD9" s="62">
        <v>0.05</v>
      </c>
      <c r="AE9" s="62">
        <v>0.05</v>
      </c>
      <c r="AF9" s="62">
        <v>0.05</v>
      </c>
      <c r="AG9" s="62">
        <v>0.05</v>
      </c>
      <c r="AH9" s="62">
        <v>0.05</v>
      </c>
      <c r="AI9" s="62">
        <v>0.05</v>
      </c>
      <c r="AJ9" s="62">
        <v>0.05</v>
      </c>
      <c r="AK9" s="62">
        <v>0.05</v>
      </c>
      <c r="AL9" s="62">
        <v>0.06</v>
      </c>
      <c r="AM9" s="62">
        <v>7.0000000000000007E-2</v>
      </c>
      <c r="AN9">
        <v>6</v>
      </c>
      <c r="AO9" s="62">
        <v>7.0000000000000007E-2</v>
      </c>
      <c r="AP9" s="62">
        <v>7.0000000000000007E-2</v>
      </c>
      <c r="AQ9" s="62">
        <v>0.05</v>
      </c>
      <c r="AR9" s="62">
        <v>0.05</v>
      </c>
      <c r="AS9" s="62">
        <v>0.05</v>
      </c>
      <c r="AT9" s="62">
        <v>0.05</v>
      </c>
      <c r="AU9" s="62">
        <v>0.06</v>
      </c>
      <c r="AV9" s="62">
        <v>0.06</v>
      </c>
      <c r="AW9" s="62">
        <v>0.06</v>
      </c>
      <c r="AX9" s="62">
        <v>0.06</v>
      </c>
      <c r="AY9" s="62">
        <v>7.0000000000000007E-2</v>
      </c>
      <c r="AZ9" s="62">
        <v>0.09</v>
      </c>
      <c r="BA9">
        <v>6</v>
      </c>
      <c r="BB9" s="62">
        <v>7.0000000000000007E-2</v>
      </c>
      <c r="BC9" s="62">
        <v>7.0000000000000007E-2</v>
      </c>
      <c r="BD9" s="62">
        <v>0.06</v>
      </c>
      <c r="BE9" s="62">
        <v>0.05</v>
      </c>
      <c r="BF9" s="62">
        <v>0.06</v>
      </c>
      <c r="BG9" s="62">
        <v>0.06</v>
      </c>
      <c r="BH9" s="62">
        <v>7.0000000000000007E-2</v>
      </c>
      <c r="BI9" s="62">
        <v>7.0000000000000007E-2</v>
      </c>
      <c r="BJ9" s="62">
        <v>7.0000000000000007E-2</v>
      </c>
      <c r="BK9" s="62">
        <v>0.08</v>
      </c>
      <c r="BL9" s="62">
        <v>0.09</v>
      </c>
      <c r="BM9" s="62">
        <v>0.11</v>
      </c>
      <c r="BN9">
        <v>6</v>
      </c>
      <c r="BO9" s="62">
        <v>0.11</v>
      </c>
      <c r="BP9" s="62">
        <v>0.1</v>
      </c>
      <c r="BQ9" s="62">
        <v>0.09</v>
      </c>
      <c r="BR9" s="62">
        <v>0.08</v>
      </c>
      <c r="BS9" s="62">
        <v>0.08</v>
      </c>
      <c r="BT9" s="62">
        <v>0.08</v>
      </c>
      <c r="BU9" s="62">
        <v>0.09</v>
      </c>
      <c r="BV9" s="62">
        <v>0.09</v>
      </c>
      <c r="BW9" s="62">
        <v>0.1</v>
      </c>
      <c r="BX9" s="62">
        <v>0.1</v>
      </c>
      <c r="BY9" s="62">
        <v>0.11</v>
      </c>
      <c r="BZ9" s="62">
        <v>0.14000000000000001</v>
      </c>
      <c r="CA9" s="198"/>
      <c r="CB9">
        <v>6</v>
      </c>
      <c r="CC9" s="62">
        <v>0.1</v>
      </c>
      <c r="CD9" s="62">
        <v>0.09</v>
      </c>
      <c r="CE9" s="62">
        <v>7.0000000000000007E-2</v>
      </c>
      <c r="CF9" s="62">
        <v>0.06</v>
      </c>
      <c r="CG9" s="62">
        <v>0.05</v>
      </c>
      <c r="CH9" s="62">
        <v>0.05</v>
      </c>
      <c r="CI9" s="62">
        <v>0.05</v>
      </c>
      <c r="CJ9" s="62">
        <v>0.05</v>
      </c>
      <c r="CK9" s="62">
        <v>0.05</v>
      </c>
      <c r="CL9" s="62">
        <v>0.04</v>
      </c>
      <c r="CM9" s="62">
        <v>0.05</v>
      </c>
      <c r="CN9" s="62">
        <v>0.05</v>
      </c>
      <c r="CO9">
        <v>6</v>
      </c>
      <c r="CP9" s="62">
        <v>0.09</v>
      </c>
      <c r="CQ9" s="62">
        <v>0.08</v>
      </c>
      <c r="CR9" s="62">
        <v>0.06</v>
      </c>
      <c r="CS9" s="62">
        <v>0.05</v>
      </c>
      <c r="CT9" s="62">
        <v>0.05</v>
      </c>
      <c r="CU9" s="62">
        <v>0.05</v>
      </c>
      <c r="CV9" s="62">
        <v>0.05</v>
      </c>
      <c r="CW9" s="62">
        <v>0.05</v>
      </c>
      <c r="CX9" s="62">
        <v>0.05</v>
      </c>
      <c r="CY9" s="62">
        <v>0.05</v>
      </c>
      <c r="CZ9" s="62">
        <v>0.05</v>
      </c>
      <c r="DA9" s="62">
        <v>0.06</v>
      </c>
      <c r="DB9">
        <v>6</v>
      </c>
      <c r="DC9" s="62">
        <v>0.08</v>
      </c>
      <c r="DD9" s="62">
        <v>0.08</v>
      </c>
      <c r="DE9" s="62">
        <v>0.06</v>
      </c>
      <c r="DF9" s="62">
        <v>0.05</v>
      </c>
      <c r="DG9" s="62">
        <v>0.05</v>
      </c>
      <c r="DH9" s="62">
        <v>0.05</v>
      </c>
      <c r="DI9" s="62">
        <v>0.06</v>
      </c>
      <c r="DJ9" s="62">
        <v>0.06</v>
      </c>
      <c r="DK9" s="62">
        <v>0.06</v>
      </c>
      <c r="DL9" s="62">
        <v>0.06</v>
      </c>
      <c r="DM9" s="62">
        <v>0.06</v>
      </c>
      <c r="DN9" s="62">
        <v>0.08</v>
      </c>
      <c r="DO9">
        <v>6</v>
      </c>
      <c r="DP9" s="62">
        <v>0.08</v>
      </c>
      <c r="DQ9" s="62">
        <v>0.08</v>
      </c>
      <c r="DR9" s="62">
        <v>0.06</v>
      </c>
      <c r="DS9" s="62">
        <v>0.06</v>
      </c>
      <c r="DT9" s="62">
        <v>0.06</v>
      </c>
      <c r="DU9" s="62">
        <v>0.06</v>
      </c>
      <c r="DV9" s="62">
        <v>0.06</v>
      </c>
      <c r="DW9" s="62">
        <v>7.0000000000000007E-2</v>
      </c>
      <c r="DX9" s="62">
        <v>7.0000000000000007E-2</v>
      </c>
      <c r="DY9" s="62">
        <v>7.0000000000000007E-2</v>
      </c>
      <c r="DZ9" s="62">
        <v>0.08</v>
      </c>
      <c r="EA9" s="62">
        <v>0.1</v>
      </c>
      <c r="EB9">
        <v>6</v>
      </c>
      <c r="EC9" s="62">
        <v>0.08</v>
      </c>
      <c r="ED9" s="62">
        <v>0.08</v>
      </c>
      <c r="EE9" s="62">
        <v>7.0000000000000007E-2</v>
      </c>
      <c r="EF9" s="62">
        <v>0.06</v>
      </c>
      <c r="EG9" s="62">
        <v>0.06</v>
      </c>
      <c r="EH9" s="62">
        <v>7.0000000000000007E-2</v>
      </c>
      <c r="EI9" s="62">
        <v>0.08</v>
      </c>
      <c r="EJ9" s="62">
        <v>0.08</v>
      </c>
      <c r="EK9" s="62">
        <v>0.09</v>
      </c>
      <c r="EL9" s="62">
        <v>0.09</v>
      </c>
      <c r="EM9" s="62">
        <v>0.11</v>
      </c>
      <c r="EN9" s="62">
        <v>0.13</v>
      </c>
      <c r="EO9">
        <v>6</v>
      </c>
      <c r="EP9" s="62">
        <v>0.13</v>
      </c>
      <c r="EQ9" s="62">
        <v>0.12</v>
      </c>
      <c r="ER9" s="62">
        <v>0.1</v>
      </c>
      <c r="ES9" s="62">
        <v>0.09</v>
      </c>
      <c r="ET9" s="62">
        <v>0.09</v>
      </c>
      <c r="EU9" s="62">
        <v>0.09</v>
      </c>
      <c r="EV9" s="62">
        <v>0.1</v>
      </c>
      <c r="EW9" s="62">
        <v>0.11</v>
      </c>
      <c r="EX9" s="62">
        <v>0.11</v>
      </c>
      <c r="EY9" s="62">
        <v>0.11</v>
      </c>
      <c r="EZ9" s="62">
        <v>0.13</v>
      </c>
      <c r="FA9" s="62">
        <v>0.16</v>
      </c>
      <c r="FB9" s="198"/>
      <c r="FC9">
        <v>6</v>
      </c>
      <c r="FD9" s="62">
        <v>0.11</v>
      </c>
      <c r="FE9" s="62">
        <v>0.1</v>
      </c>
      <c r="FF9" s="62">
        <v>0.08</v>
      </c>
      <c r="FG9" s="62">
        <v>0.06</v>
      </c>
      <c r="FH9" s="62">
        <v>0.06</v>
      </c>
      <c r="FI9" s="62">
        <v>0.06</v>
      </c>
      <c r="FJ9" s="62">
        <v>0.06</v>
      </c>
      <c r="FK9" s="62">
        <v>0.06</v>
      </c>
      <c r="FL9" s="62">
        <v>0.05</v>
      </c>
      <c r="FM9" s="62">
        <v>0.05</v>
      </c>
      <c r="FN9" s="62">
        <v>0.05</v>
      </c>
      <c r="FO9" s="62">
        <v>0.06</v>
      </c>
      <c r="FP9">
        <v>6</v>
      </c>
      <c r="FQ9" s="62">
        <v>0.1</v>
      </c>
      <c r="FR9" s="62">
        <v>0.09</v>
      </c>
      <c r="FS9" s="62">
        <v>7.0000000000000007E-2</v>
      </c>
      <c r="FT9" s="62">
        <v>0.06</v>
      </c>
      <c r="FU9" s="62">
        <v>0.06</v>
      </c>
      <c r="FV9" s="62">
        <v>0.06</v>
      </c>
      <c r="FW9" s="62">
        <v>0.06</v>
      </c>
      <c r="FX9" s="62">
        <v>0.06</v>
      </c>
      <c r="FY9" s="62">
        <v>0.06</v>
      </c>
      <c r="FZ9" s="62">
        <v>0.06</v>
      </c>
      <c r="GA9" s="62">
        <v>0.06</v>
      </c>
      <c r="GB9" s="62">
        <v>7.0000000000000007E-2</v>
      </c>
      <c r="GC9">
        <v>6</v>
      </c>
      <c r="GD9" s="62">
        <v>0.1</v>
      </c>
      <c r="GE9" s="62">
        <v>0.09</v>
      </c>
      <c r="GF9" s="62">
        <v>7.0000000000000007E-2</v>
      </c>
      <c r="GG9" s="62">
        <v>0.06</v>
      </c>
      <c r="GH9" s="62">
        <v>0.06</v>
      </c>
      <c r="GI9" s="62">
        <v>0.06</v>
      </c>
      <c r="GJ9" s="62">
        <v>7.0000000000000007E-2</v>
      </c>
      <c r="GK9" s="62">
        <v>7.0000000000000007E-2</v>
      </c>
      <c r="GL9" s="62">
        <v>7.0000000000000007E-2</v>
      </c>
      <c r="GM9" s="62">
        <v>7.0000000000000007E-2</v>
      </c>
      <c r="GN9" s="62">
        <v>7.0000000000000007E-2</v>
      </c>
      <c r="GO9" s="62">
        <v>0.09</v>
      </c>
      <c r="GP9">
        <v>6</v>
      </c>
      <c r="GQ9" s="62">
        <v>0.09</v>
      </c>
      <c r="GR9" s="62">
        <v>0.09</v>
      </c>
      <c r="GS9" s="62">
        <v>7.0000000000000007E-2</v>
      </c>
      <c r="GT9" s="62">
        <v>7.0000000000000007E-2</v>
      </c>
      <c r="GU9" s="62">
        <v>7.0000000000000007E-2</v>
      </c>
      <c r="GV9" s="62">
        <v>7.0000000000000007E-2</v>
      </c>
      <c r="GW9" s="62">
        <v>7.0000000000000007E-2</v>
      </c>
      <c r="GX9" s="62">
        <v>0.08</v>
      </c>
      <c r="GY9" s="62">
        <v>0.08</v>
      </c>
      <c r="GZ9" s="62">
        <v>0.09</v>
      </c>
      <c r="HA9" s="62">
        <v>0.1</v>
      </c>
      <c r="HB9" s="62">
        <v>0.12</v>
      </c>
      <c r="HC9">
        <v>6</v>
      </c>
      <c r="HD9" s="62">
        <v>0.1</v>
      </c>
      <c r="HE9" s="62">
        <v>0.09</v>
      </c>
      <c r="HF9" s="62">
        <v>0.08</v>
      </c>
      <c r="HG9" s="62">
        <v>7.0000000000000007E-2</v>
      </c>
      <c r="HH9" s="62">
        <v>7.0000000000000007E-2</v>
      </c>
      <c r="HI9" s="62">
        <v>0.08</v>
      </c>
      <c r="HJ9" s="62">
        <v>0.09</v>
      </c>
      <c r="HK9" s="62">
        <v>0.1</v>
      </c>
      <c r="HL9" s="62">
        <v>0.1</v>
      </c>
      <c r="HM9" s="62">
        <v>0.11</v>
      </c>
      <c r="HN9" s="62">
        <v>0.12</v>
      </c>
      <c r="HO9" s="62">
        <v>0.15</v>
      </c>
      <c r="HP9">
        <v>6</v>
      </c>
      <c r="HQ9" s="62">
        <v>0.15</v>
      </c>
      <c r="HR9" s="62">
        <v>0.14000000000000001</v>
      </c>
      <c r="HS9" s="62">
        <v>0.12</v>
      </c>
      <c r="HT9" s="62">
        <v>0.1</v>
      </c>
      <c r="HU9" s="62">
        <v>0.1</v>
      </c>
      <c r="HV9" s="62">
        <v>0.11</v>
      </c>
      <c r="HW9" s="62">
        <v>0.12</v>
      </c>
      <c r="HX9" s="62">
        <v>0.12</v>
      </c>
      <c r="HY9" s="62">
        <v>0.13</v>
      </c>
      <c r="HZ9" s="62">
        <v>0.13</v>
      </c>
      <c r="IA9" s="62">
        <v>0.15</v>
      </c>
      <c r="IB9" s="62">
        <v>0.18</v>
      </c>
      <c r="IC9" s="198"/>
      <c r="ID9">
        <v>6</v>
      </c>
      <c r="IE9" s="62">
        <v>0.15</v>
      </c>
      <c r="IF9" s="62">
        <v>0.13</v>
      </c>
      <c r="IG9" s="62">
        <v>0.1</v>
      </c>
      <c r="IH9" s="62">
        <v>0.08</v>
      </c>
      <c r="II9" s="62">
        <v>0.08</v>
      </c>
      <c r="IJ9" s="62">
        <v>7.0000000000000007E-2</v>
      </c>
      <c r="IK9" s="62">
        <v>7.0000000000000007E-2</v>
      </c>
      <c r="IL9" s="62">
        <v>7.0000000000000007E-2</v>
      </c>
      <c r="IM9" s="62">
        <v>7.0000000000000007E-2</v>
      </c>
      <c r="IN9" s="62">
        <v>7.0000000000000007E-2</v>
      </c>
      <c r="IO9" s="62">
        <v>7.0000000000000007E-2</v>
      </c>
      <c r="IP9" s="62">
        <v>0.08</v>
      </c>
      <c r="IQ9">
        <v>6</v>
      </c>
      <c r="IR9" s="62">
        <v>0.13</v>
      </c>
      <c r="IS9" s="62">
        <v>0.12</v>
      </c>
      <c r="IT9" s="62">
        <v>0.09</v>
      </c>
      <c r="IU9" s="62">
        <v>0.08</v>
      </c>
      <c r="IV9" s="62">
        <v>0.08</v>
      </c>
      <c r="IW9" s="62">
        <v>0.08</v>
      </c>
      <c r="IX9" s="62">
        <v>0.08</v>
      </c>
      <c r="IY9" s="62">
        <v>0.08</v>
      </c>
      <c r="IZ9" s="62">
        <v>7.0000000000000007E-2</v>
      </c>
      <c r="JA9" s="62">
        <v>7.0000000000000007E-2</v>
      </c>
      <c r="JB9" s="62">
        <v>0.08</v>
      </c>
      <c r="JC9" s="62">
        <v>0.09</v>
      </c>
      <c r="JD9">
        <v>6</v>
      </c>
      <c r="JE9" s="62">
        <v>0.12</v>
      </c>
      <c r="JF9" s="62">
        <v>0.12</v>
      </c>
      <c r="JG9" s="62">
        <v>0.09</v>
      </c>
      <c r="JH9" s="62">
        <v>0.08</v>
      </c>
      <c r="JI9" s="62">
        <v>0.08</v>
      </c>
      <c r="JJ9" s="62">
        <v>0.08</v>
      </c>
      <c r="JK9" s="62">
        <v>0.08</v>
      </c>
      <c r="JL9" s="62">
        <v>0.09</v>
      </c>
      <c r="JM9" s="62">
        <v>0.09</v>
      </c>
      <c r="JN9" s="62">
        <v>0.09</v>
      </c>
      <c r="JO9" s="62">
        <v>0.1</v>
      </c>
      <c r="JP9" s="62">
        <v>0.11</v>
      </c>
      <c r="JQ9">
        <v>6</v>
      </c>
      <c r="JR9" s="62">
        <v>0.12</v>
      </c>
      <c r="JS9" s="62">
        <v>0.12</v>
      </c>
      <c r="JT9" s="62">
        <v>0.09</v>
      </c>
      <c r="JU9" s="62">
        <v>0.09</v>
      </c>
      <c r="JV9" s="62">
        <v>0.08</v>
      </c>
      <c r="JW9" s="62">
        <v>0.09</v>
      </c>
      <c r="JX9" s="62">
        <v>0.1</v>
      </c>
      <c r="JY9" s="62">
        <v>0.1</v>
      </c>
      <c r="JZ9" s="62">
        <v>0.1</v>
      </c>
      <c r="KA9" s="62">
        <v>0.11</v>
      </c>
      <c r="KB9" s="62">
        <v>0.12</v>
      </c>
      <c r="KC9" s="62">
        <v>0.15</v>
      </c>
      <c r="KD9">
        <v>6</v>
      </c>
      <c r="KE9" s="62">
        <v>0.12</v>
      </c>
      <c r="KF9" s="62">
        <v>0.12</v>
      </c>
      <c r="KG9" s="62">
        <v>0.1</v>
      </c>
      <c r="KH9" s="62">
        <v>0.09</v>
      </c>
      <c r="KI9" s="62">
        <v>0.1</v>
      </c>
      <c r="KJ9" s="62">
        <v>0.1</v>
      </c>
      <c r="KK9" s="62">
        <v>0.11</v>
      </c>
      <c r="KL9" s="62">
        <v>0.12</v>
      </c>
      <c r="KM9" s="62">
        <v>0.13</v>
      </c>
      <c r="KN9" s="62">
        <v>0.14000000000000001</v>
      </c>
      <c r="KO9" s="62">
        <v>0.16</v>
      </c>
      <c r="KP9" s="62">
        <v>0.2</v>
      </c>
      <c r="KQ9">
        <v>6</v>
      </c>
      <c r="KR9" s="62">
        <v>0.19</v>
      </c>
      <c r="KS9" s="62">
        <v>0.18</v>
      </c>
      <c r="KT9" s="62">
        <v>0.15</v>
      </c>
      <c r="KU9" s="62">
        <v>0.13</v>
      </c>
      <c r="KV9" s="62">
        <v>0.13</v>
      </c>
      <c r="KW9" s="62">
        <v>0.14000000000000001</v>
      </c>
      <c r="KX9" s="62">
        <v>0.15</v>
      </c>
      <c r="KY9" s="62">
        <v>0.16</v>
      </c>
      <c r="KZ9" s="62">
        <v>0.17</v>
      </c>
      <c r="LA9" s="62">
        <v>0.17</v>
      </c>
      <c r="LB9" s="62">
        <v>0.19</v>
      </c>
      <c r="LC9" s="62">
        <v>0.24</v>
      </c>
    </row>
    <row r="10" spans="1:315">
      <c r="A10">
        <v>7</v>
      </c>
      <c r="B10" s="62">
        <v>0.08</v>
      </c>
      <c r="C10" s="62">
        <v>7.0000000000000007E-2</v>
      </c>
      <c r="D10" s="62">
        <v>0.06</v>
      </c>
      <c r="E10" s="62">
        <v>0.05</v>
      </c>
      <c r="F10" s="62">
        <v>0.04</v>
      </c>
      <c r="G10" s="62">
        <v>0.04</v>
      </c>
      <c r="H10" s="62">
        <v>0.04</v>
      </c>
      <c r="I10" s="62">
        <v>0.04</v>
      </c>
      <c r="J10" s="62">
        <v>0.04</v>
      </c>
      <c r="K10" s="62">
        <v>0.04</v>
      </c>
      <c r="L10" s="62">
        <v>0.04</v>
      </c>
      <c r="M10" s="62">
        <v>0.04</v>
      </c>
      <c r="N10">
        <v>7</v>
      </c>
      <c r="O10" s="62">
        <v>0.08</v>
      </c>
      <c r="P10" s="62">
        <v>7.0000000000000007E-2</v>
      </c>
      <c r="Q10" s="62">
        <v>0.05</v>
      </c>
      <c r="R10" s="62">
        <v>0.05</v>
      </c>
      <c r="S10" s="62">
        <v>0.04</v>
      </c>
      <c r="T10" s="62">
        <v>0.04</v>
      </c>
      <c r="U10" s="62">
        <v>0.04</v>
      </c>
      <c r="V10" s="62">
        <v>0.04</v>
      </c>
      <c r="W10" s="62">
        <v>0.04</v>
      </c>
      <c r="X10" s="62">
        <v>0.04</v>
      </c>
      <c r="Y10" s="62">
        <v>0.04</v>
      </c>
      <c r="Z10" s="62">
        <v>0.05</v>
      </c>
      <c r="AA10">
        <v>7</v>
      </c>
      <c r="AB10" s="62">
        <v>7.0000000000000007E-2</v>
      </c>
      <c r="AC10" s="62">
        <v>7.0000000000000007E-2</v>
      </c>
      <c r="AD10" s="62">
        <v>0.05</v>
      </c>
      <c r="AE10" s="62">
        <v>0.05</v>
      </c>
      <c r="AF10" s="62">
        <v>0.04</v>
      </c>
      <c r="AG10" s="62">
        <v>0.05</v>
      </c>
      <c r="AH10" s="62">
        <v>0.05</v>
      </c>
      <c r="AI10" s="62">
        <v>0.05</v>
      </c>
      <c r="AJ10" s="62">
        <v>0.05</v>
      </c>
      <c r="AK10" s="62">
        <v>0.05</v>
      </c>
      <c r="AL10" s="62">
        <v>0.06</v>
      </c>
      <c r="AM10" s="62">
        <v>7.0000000000000007E-2</v>
      </c>
      <c r="AN10">
        <v>7</v>
      </c>
      <c r="AO10" s="62">
        <v>7.0000000000000007E-2</v>
      </c>
      <c r="AP10" s="62">
        <v>7.0000000000000007E-2</v>
      </c>
      <c r="AQ10" s="62">
        <v>0.05</v>
      </c>
      <c r="AR10" s="62">
        <v>0.05</v>
      </c>
      <c r="AS10" s="62">
        <v>0.05</v>
      </c>
      <c r="AT10" s="62">
        <v>0.05</v>
      </c>
      <c r="AU10" s="62">
        <v>0.06</v>
      </c>
      <c r="AV10" s="62">
        <v>0.06</v>
      </c>
      <c r="AW10" s="62">
        <v>0.06</v>
      </c>
      <c r="AX10" s="62">
        <v>0.06</v>
      </c>
      <c r="AY10" s="62">
        <v>7.0000000000000007E-2</v>
      </c>
      <c r="AZ10" s="62">
        <v>0.09</v>
      </c>
      <c r="BA10">
        <v>7</v>
      </c>
      <c r="BB10" s="62">
        <v>7.0000000000000007E-2</v>
      </c>
      <c r="BC10" s="62">
        <v>7.0000000000000007E-2</v>
      </c>
      <c r="BD10" s="62">
        <v>0.06</v>
      </c>
      <c r="BE10" s="62">
        <v>0.06</v>
      </c>
      <c r="BF10" s="62">
        <v>0.06</v>
      </c>
      <c r="BG10" s="62">
        <v>0.06</v>
      </c>
      <c r="BH10" s="62">
        <v>7.0000000000000007E-2</v>
      </c>
      <c r="BI10" s="62">
        <v>7.0000000000000007E-2</v>
      </c>
      <c r="BJ10" s="62">
        <v>0.08</v>
      </c>
      <c r="BK10" s="62">
        <v>0.08</v>
      </c>
      <c r="BL10" s="62">
        <v>0.09</v>
      </c>
      <c r="BM10" s="62">
        <v>0.12</v>
      </c>
      <c r="BN10">
        <v>7</v>
      </c>
      <c r="BO10" s="62">
        <v>0.11</v>
      </c>
      <c r="BP10" s="62">
        <v>0.11</v>
      </c>
      <c r="BQ10" s="62">
        <v>0.09</v>
      </c>
      <c r="BR10" s="62">
        <v>0.08</v>
      </c>
      <c r="BS10" s="62">
        <v>0.08</v>
      </c>
      <c r="BT10" s="62">
        <v>0.08</v>
      </c>
      <c r="BU10" s="62">
        <v>0.09</v>
      </c>
      <c r="BV10" s="62">
        <v>0.09</v>
      </c>
      <c r="BW10" s="62">
        <v>0.1</v>
      </c>
      <c r="BX10" s="62">
        <v>0.1</v>
      </c>
      <c r="BY10" s="62">
        <v>0.11</v>
      </c>
      <c r="BZ10" s="62">
        <v>0.14000000000000001</v>
      </c>
      <c r="CA10" s="198"/>
      <c r="CB10">
        <v>7</v>
      </c>
      <c r="CC10" s="62">
        <v>0.09</v>
      </c>
      <c r="CD10" s="62">
        <v>0.08</v>
      </c>
      <c r="CE10" s="62">
        <v>0.06</v>
      </c>
      <c r="CF10" s="62">
        <v>0.05</v>
      </c>
      <c r="CG10" s="62">
        <v>0.05</v>
      </c>
      <c r="CH10" s="62">
        <v>0.05</v>
      </c>
      <c r="CI10" s="62">
        <v>0.05</v>
      </c>
      <c r="CJ10" s="62">
        <v>0.05</v>
      </c>
      <c r="CK10" s="62">
        <v>0.04</v>
      </c>
      <c r="CL10" s="62">
        <v>0.04</v>
      </c>
      <c r="CM10" s="62">
        <v>0.04</v>
      </c>
      <c r="CN10" s="62">
        <v>0.05</v>
      </c>
      <c r="CO10">
        <v>7</v>
      </c>
      <c r="CP10" s="62">
        <v>0.09</v>
      </c>
      <c r="CQ10" s="62">
        <v>0.08</v>
      </c>
      <c r="CR10" s="62">
        <v>0.06</v>
      </c>
      <c r="CS10" s="62">
        <v>0.05</v>
      </c>
      <c r="CT10" s="62">
        <v>0.05</v>
      </c>
      <c r="CU10" s="62">
        <v>0.05</v>
      </c>
      <c r="CV10" s="62">
        <v>0.05</v>
      </c>
      <c r="CW10" s="62">
        <v>0.05</v>
      </c>
      <c r="CX10" s="62">
        <v>0.05</v>
      </c>
      <c r="CY10" s="62">
        <v>0.05</v>
      </c>
      <c r="CZ10" s="62">
        <v>0.05</v>
      </c>
      <c r="DA10" s="62">
        <v>0.06</v>
      </c>
      <c r="DB10">
        <v>7</v>
      </c>
      <c r="DC10" s="62">
        <v>0.08</v>
      </c>
      <c r="DD10" s="62">
        <v>0.08</v>
      </c>
      <c r="DE10" s="62">
        <v>0.06</v>
      </c>
      <c r="DF10" s="62">
        <v>0.05</v>
      </c>
      <c r="DG10" s="62">
        <v>0.05</v>
      </c>
      <c r="DH10" s="62">
        <v>0.05</v>
      </c>
      <c r="DI10" s="62">
        <v>0.05</v>
      </c>
      <c r="DJ10" s="62">
        <v>0.06</v>
      </c>
      <c r="DK10" s="62">
        <v>0.06</v>
      </c>
      <c r="DL10" s="62">
        <v>0.06</v>
      </c>
      <c r="DM10" s="62">
        <v>0.06</v>
      </c>
      <c r="DN10" s="62">
        <v>7.0000000000000007E-2</v>
      </c>
      <c r="DO10">
        <v>7</v>
      </c>
      <c r="DP10" s="62">
        <v>0.08</v>
      </c>
      <c r="DQ10" s="62">
        <v>0.08</v>
      </c>
      <c r="DR10" s="62">
        <v>0.06</v>
      </c>
      <c r="DS10" s="62">
        <v>0.06</v>
      </c>
      <c r="DT10" s="62">
        <v>0.06</v>
      </c>
      <c r="DU10" s="62">
        <v>0.06</v>
      </c>
      <c r="DV10" s="62">
        <v>0.06</v>
      </c>
      <c r="DW10" s="62">
        <v>7.0000000000000007E-2</v>
      </c>
      <c r="DX10" s="62">
        <v>7.0000000000000007E-2</v>
      </c>
      <c r="DY10" s="62">
        <v>7.0000000000000007E-2</v>
      </c>
      <c r="DZ10" s="62">
        <v>0.08</v>
      </c>
      <c r="EA10" s="62">
        <v>0.1</v>
      </c>
      <c r="EB10">
        <v>7</v>
      </c>
      <c r="EC10" s="62">
        <v>0.08</v>
      </c>
      <c r="ED10" s="62">
        <v>0.08</v>
      </c>
      <c r="EE10" s="62">
        <v>7.0000000000000007E-2</v>
      </c>
      <c r="EF10" s="62">
        <v>0.06</v>
      </c>
      <c r="EG10" s="62">
        <v>0.06</v>
      </c>
      <c r="EH10" s="62">
        <v>7.0000000000000007E-2</v>
      </c>
      <c r="EI10" s="62">
        <v>0.08</v>
      </c>
      <c r="EJ10" s="62">
        <v>0.08</v>
      </c>
      <c r="EK10" s="62">
        <v>0.09</v>
      </c>
      <c r="EL10" s="62">
        <v>0.09</v>
      </c>
      <c r="EM10" s="62">
        <v>0.11</v>
      </c>
      <c r="EN10" s="62">
        <v>0.13</v>
      </c>
      <c r="EO10">
        <v>7</v>
      </c>
      <c r="EP10" s="62">
        <v>0.13</v>
      </c>
      <c r="EQ10" s="62">
        <v>0.12</v>
      </c>
      <c r="ER10" s="62">
        <v>0.1</v>
      </c>
      <c r="ES10" s="62">
        <v>0.09</v>
      </c>
      <c r="ET10" s="62">
        <v>0.09</v>
      </c>
      <c r="EU10" s="62">
        <v>0.09</v>
      </c>
      <c r="EV10" s="62">
        <v>0.1</v>
      </c>
      <c r="EW10" s="62">
        <v>0.11</v>
      </c>
      <c r="EX10" s="62">
        <v>0.11</v>
      </c>
      <c r="EY10" s="62">
        <v>0.12</v>
      </c>
      <c r="EZ10" s="62">
        <v>0.13</v>
      </c>
      <c r="FA10" s="62">
        <v>0.16</v>
      </c>
      <c r="FB10" s="198"/>
      <c r="FC10">
        <v>7</v>
      </c>
      <c r="FD10" s="62">
        <v>0.11</v>
      </c>
      <c r="FE10" s="62">
        <v>0.1</v>
      </c>
      <c r="FF10" s="62">
        <v>7.0000000000000007E-2</v>
      </c>
      <c r="FG10" s="62">
        <v>0.06</v>
      </c>
      <c r="FH10" s="62">
        <v>0.06</v>
      </c>
      <c r="FI10" s="62">
        <v>0.06</v>
      </c>
      <c r="FJ10" s="62">
        <v>0.06</v>
      </c>
      <c r="FK10" s="62">
        <v>0.05</v>
      </c>
      <c r="FL10" s="62">
        <v>0.05</v>
      </c>
      <c r="FM10" s="62">
        <v>0.05</v>
      </c>
      <c r="FN10" s="62">
        <v>0.05</v>
      </c>
      <c r="FO10" s="62">
        <v>0.06</v>
      </c>
      <c r="FP10">
        <v>7</v>
      </c>
      <c r="FQ10" s="62">
        <v>0.1</v>
      </c>
      <c r="FR10" s="62">
        <v>0.09</v>
      </c>
      <c r="FS10" s="62">
        <v>7.0000000000000007E-2</v>
      </c>
      <c r="FT10" s="62">
        <v>0.06</v>
      </c>
      <c r="FU10" s="62">
        <v>0.06</v>
      </c>
      <c r="FV10" s="62">
        <v>0.06</v>
      </c>
      <c r="FW10" s="62">
        <v>0.06</v>
      </c>
      <c r="FX10" s="62">
        <v>0.06</v>
      </c>
      <c r="FY10" s="62">
        <v>0.06</v>
      </c>
      <c r="FZ10" s="62">
        <v>0.05</v>
      </c>
      <c r="GA10" s="62">
        <v>0.06</v>
      </c>
      <c r="GB10" s="62">
        <v>7.0000000000000007E-2</v>
      </c>
      <c r="GC10">
        <v>7</v>
      </c>
      <c r="GD10" s="62">
        <v>0.09</v>
      </c>
      <c r="GE10" s="62">
        <v>0.09</v>
      </c>
      <c r="GF10" s="62">
        <v>7.0000000000000007E-2</v>
      </c>
      <c r="GG10" s="62">
        <v>0.06</v>
      </c>
      <c r="GH10" s="62">
        <v>0.06</v>
      </c>
      <c r="GI10" s="62">
        <v>0.06</v>
      </c>
      <c r="GJ10" s="62">
        <v>0.06</v>
      </c>
      <c r="GK10" s="62">
        <v>0.06</v>
      </c>
      <c r="GL10" s="62">
        <v>7.0000000000000007E-2</v>
      </c>
      <c r="GM10" s="62">
        <v>7.0000000000000007E-2</v>
      </c>
      <c r="GN10" s="62">
        <v>7.0000000000000007E-2</v>
      </c>
      <c r="GO10" s="62">
        <v>0.09</v>
      </c>
      <c r="GP10">
        <v>7</v>
      </c>
      <c r="GQ10" s="62">
        <v>0.09</v>
      </c>
      <c r="GR10" s="62">
        <v>0.09</v>
      </c>
      <c r="GS10" s="62">
        <v>7.0000000000000007E-2</v>
      </c>
      <c r="GT10" s="62">
        <v>0.06</v>
      </c>
      <c r="GU10" s="62">
        <v>0.06</v>
      </c>
      <c r="GV10" s="62">
        <v>7.0000000000000007E-2</v>
      </c>
      <c r="GW10" s="62">
        <v>7.0000000000000007E-2</v>
      </c>
      <c r="GX10" s="62">
        <v>0.08</v>
      </c>
      <c r="GY10" s="62">
        <v>0.08</v>
      </c>
      <c r="GZ10" s="62">
        <v>0.08</v>
      </c>
      <c r="HA10" s="62">
        <v>0.09</v>
      </c>
      <c r="HB10" s="62">
        <v>0.11</v>
      </c>
      <c r="HC10">
        <v>7</v>
      </c>
      <c r="HD10" s="62">
        <v>0.1</v>
      </c>
      <c r="HE10" s="62">
        <v>0.09</v>
      </c>
      <c r="HF10" s="62">
        <v>0.08</v>
      </c>
      <c r="HG10" s="62">
        <v>7.0000000000000007E-2</v>
      </c>
      <c r="HH10" s="62">
        <v>7.0000000000000007E-2</v>
      </c>
      <c r="HI10" s="62">
        <v>0.08</v>
      </c>
      <c r="HJ10" s="62">
        <v>0.09</v>
      </c>
      <c r="HK10" s="62">
        <v>0.09</v>
      </c>
      <c r="HL10" s="62">
        <v>0.1</v>
      </c>
      <c r="HM10" s="62">
        <v>0.11</v>
      </c>
      <c r="HN10" s="62">
        <v>0.12</v>
      </c>
      <c r="HO10" s="62">
        <v>0.15</v>
      </c>
      <c r="HP10">
        <v>7</v>
      </c>
      <c r="HQ10" s="62">
        <v>0.15</v>
      </c>
      <c r="HR10" s="62">
        <v>0.14000000000000001</v>
      </c>
      <c r="HS10" s="62">
        <v>0.12</v>
      </c>
      <c r="HT10" s="62">
        <v>0.1</v>
      </c>
      <c r="HU10" s="62">
        <v>0.1</v>
      </c>
      <c r="HV10" s="62">
        <v>0.11</v>
      </c>
      <c r="HW10" s="62">
        <v>0.12</v>
      </c>
      <c r="HX10" s="62">
        <v>0.12</v>
      </c>
      <c r="HY10" s="62">
        <v>0.13</v>
      </c>
      <c r="HZ10" s="62">
        <v>0.13</v>
      </c>
      <c r="IA10" s="62">
        <v>0.15</v>
      </c>
      <c r="IB10" s="62">
        <v>0.18</v>
      </c>
      <c r="IC10" s="198"/>
      <c r="ID10">
        <v>7</v>
      </c>
      <c r="IE10" s="62">
        <v>0.14000000000000001</v>
      </c>
      <c r="IF10" s="62">
        <v>0.12</v>
      </c>
      <c r="IG10" s="62">
        <v>0.09</v>
      </c>
      <c r="IH10" s="62">
        <v>0.08</v>
      </c>
      <c r="II10" s="62">
        <v>7.0000000000000007E-2</v>
      </c>
      <c r="IJ10" s="62">
        <v>7.0000000000000007E-2</v>
      </c>
      <c r="IK10" s="62">
        <v>7.0000000000000007E-2</v>
      </c>
      <c r="IL10" s="62">
        <v>7.0000000000000007E-2</v>
      </c>
      <c r="IM10" s="62">
        <v>0.06</v>
      </c>
      <c r="IN10" s="62">
        <v>0.06</v>
      </c>
      <c r="IO10" s="62">
        <v>7.0000000000000007E-2</v>
      </c>
      <c r="IP10" s="62">
        <v>7.0000000000000007E-2</v>
      </c>
      <c r="IQ10">
        <v>7</v>
      </c>
      <c r="IR10" s="62">
        <v>0.13</v>
      </c>
      <c r="IS10" s="62">
        <v>0.11</v>
      </c>
      <c r="IT10" s="62">
        <v>0.09</v>
      </c>
      <c r="IU10" s="62">
        <v>0.08</v>
      </c>
      <c r="IV10" s="62">
        <v>7.0000000000000007E-2</v>
      </c>
      <c r="IW10" s="62">
        <v>7.0000000000000007E-2</v>
      </c>
      <c r="IX10" s="62">
        <v>7.0000000000000007E-2</v>
      </c>
      <c r="IY10" s="62">
        <v>7.0000000000000007E-2</v>
      </c>
      <c r="IZ10" s="62">
        <v>7.0000000000000007E-2</v>
      </c>
      <c r="JA10" s="62">
        <v>7.0000000000000007E-2</v>
      </c>
      <c r="JB10" s="62">
        <v>7.0000000000000007E-2</v>
      </c>
      <c r="JC10" s="62">
        <v>0.08</v>
      </c>
      <c r="JD10">
        <v>7</v>
      </c>
      <c r="JE10" s="62">
        <v>0.12</v>
      </c>
      <c r="JF10" s="62">
        <v>0.11</v>
      </c>
      <c r="JG10" s="62">
        <v>0.09</v>
      </c>
      <c r="JH10" s="62">
        <v>0.08</v>
      </c>
      <c r="JI10" s="62">
        <v>7.0000000000000007E-2</v>
      </c>
      <c r="JJ10" s="62">
        <v>0.08</v>
      </c>
      <c r="JK10" s="62">
        <v>0.08</v>
      </c>
      <c r="JL10" s="62">
        <v>0.08</v>
      </c>
      <c r="JM10" s="62">
        <v>0.08</v>
      </c>
      <c r="JN10" s="62">
        <v>0.08</v>
      </c>
      <c r="JO10" s="62">
        <v>0.09</v>
      </c>
      <c r="JP10" s="62">
        <v>0.11</v>
      </c>
      <c r="JQ10">
        <v>7</v>
      </c>
      <c r="JR10" s="62">
        <v>0.11</v>
      </c>
      <c r="JS10" s="62">
        <v>0.11</v>
      </c>
      <c r="JT10" s="62">
        <v>0.09</v>
      </c>
      <c r="JU10" s="62">
        <v>0.08</v>
      </c>
      <c r="JV10" s="62">
        <v>0.08</v>
      </c>
      <c r="JW10" s="62">
        <v>0.09</v>
      </c>
      <c r="JX10" s="62">
        <v>0.09</v>
      </c>
      <c r="JY10" s="62">
        <v>0.1</v>
      </c>
      <c r="JZ10" s="62">
        <v>0.1</v>
      </c>
      <c r="KA10" s="62">
        <v>0.11</v>
      </c>
      <c r="KB10" s="62">
        <v>0.12</v>
      </c>
      <c r="KC10" s="62">
        <v>0.14000000000000001</v>
      </c>
      <c r="KD10">
        <v>7</v>
      </c>
      <c r="KE10" s="62">
        <v>0.12</v>
      </c>
      <c r="KF10" s="62">
        <v>0.12</v>
      </c>
      <c r="KG10" s="62">
        <v>0.1</v>
      </c>
      <c r="KH10" s="62">
        <v>0.09</v>
      </c>
      <c r="KI10" s="62">
        <v>0.09</v>
      </c>
      <c r="KJ10" s="62">
        <v>0.1</v>
      </c>
      <c r="KK10" s="62">
        <v>0.11</v>
      </c>
      <c r="KL10" s="62">
        <v>0.12</v>
      </c>
      <c r="KM10" s="62">
        <v>0.13</v>
      </c>
      <c r="KN10" s="62">
        <v>0.14000000000000001</v>
      </c>
      <c r="KO10" s="62">
        <v>0.16</v>
      </c>
      <c r="KP10" s="62">
        <v>0.19</v>
      </c>
      <c r="KQ10">
        <v>7</v>
      </c>
      <c r="KR10" s="62">
        <v>0.18</v>
      </c>
      <c r="KS10" s="62">
        <v>0.18</v>
      </c>
      <c r="KT10" s="62">
        <v>0.15</v>
      </c>
      <c r="KU10" s="62">
        <v>0.13</v>
      </c>
      <c r="KV10" s="62">
        <v>0.13</v>
      </c>
      <c r="KW10" s="62">
        <v>0.14000000000000001</v>
      </c>
      <c r="KX10" s="62">
        <v>0.15</v>
      </c>
      <c r="KY10" s="62">
        <v>0.16</v>
      </c>
      <c r="KZ10" s="62">
        <v>0.16</v>
      </c>
      <c r="LA10" s="62">
        <v>0.17</v>
      </c>
      <c r="LB10" s="62">
        <v>0.19</v>
      </c>
      <c r="LC10" s="62">
        <v>0.23</v>
      </c>
    </row>
    <row r="11" spans="1:315">
      <c r="A11">
        <v>8</v>
      </c>
      <c r="B11" s="62">
        <v>0.08</v>
      </c>
      <c r="C11" s="62">
        <v>7.0000000000000007E-2</v>
      </c>
      <c r="D11" s="62">
        <v>0.06</v>
      </c>
      <c r="E11" s="62">
        <v>0.05</v>
      </c>
      <c r="F11" s="62">
        <v>0.04</v>
      </c>
      <c r="G11" s="62">
        <v>0.04</v>
      </c>
      <c r="H11" s="62">
        <v>0.04</v>
      </c>
      <c r="I11" s="62">
        <v>0.04</v>
      </c>
      <c r="J11" s="62">
        <v>0.04</v>
      </c>
      <c r="K11" s="62">
        <v>0.04</v>
      </c>
      <c r="L11" s="62">
        <v>0.04</v>
      </c>
      <c r="M11" s="62">
        <v>0.04</v>
      </c>
      <c r="N11">
        <v>8</v>
      </c>
      <c r="O11" s="62">
        <v>7.0000000000000007E-2</v>
      </c>
      <c r="P11" s="62">
        <v>7.0000000000000007E-2</v>
      </c>
      <c r="Q11" s="62">
        <v>0.05</v>
      </c>
      <c r="R11" s="62">
        <v>0.04</v>
      </c>
      <c r="S11" s="62">
        <v>0.04</v>
      </c>
      <c r="T11" s="62">
        <v>0.04</v>
      </c>
      <c r="U11" s="62">
        <v>0.04</v>
      </c>
      <c r="V11" s="62">
        <v>0.04</v>
      </c>
      <c r="W11" s="62">
        <v>0.04</v>
      </c>
      <c r="X11" s="62">
        <v>0.04</v>
      </c>
      <c r="Y11" s="62">
        <v>0.04</v>
      </c>
      <c r="Z11" s="62">
        <v>0.05</v>
      </c>
      <c r="AA11">
        <v>8</v>
      </c>
      <c r="AB11" s="62">
        <v>7.0000000000000007E-2</v>
      </c>
      <c r="AC11" s="62">
        <v>7.0000000000000007E-2</v>
      </c>
      <c r="AD11" s="62">
        <v>0.05</v>
      </c>
      <c r="AE11" s="62">
        <v>0.05</v>
      </c>
      <c r="AF11" s="62">
        <v>0.04</v>
      </c>
      <c r="AG11" s="62">
        <v>0.05</v>
      </c>
      <c r="AH11" s="62">
        <v>0.05</v>
      </c>
      <c r="AI11" s="62">
        <v>0.05</v>
      </c>
      <c r="AJ11" s="62">
        <v>0.05</v>
      </c>
      <c r="AK11" s="62">
        <v>0.05</v>
      </c>
      <c r="AL11" s="62">
        <v>0.05</v>
      </c>
      <c r="AM11" s="62">
        <v>7.0000000000000007E-2</v>
      </c>
      <c r="AN11">
        <v>8</v>
      </c>
      <c r="AO11" s="62">
        <v>7.0000000000000007E-2</v>
      </c>
      <c r="AP11" s="62">
        <v>7.0000000000000007E-2</v>
      </c>
      <c r="AQ11" s="62">
        <v>0.05</v>
      </c>
      <c r="AR11" s="62">
        <v>0.05</v>
      </c>
      <c r="AS11" s="62">
        <v>0.05</v>
      </c>
      <c r="AT11" s="62">
        <v>0.05</v>
      </c>
      <c r="AU11" s="62">
        <v>0.06</v>
      </c>
      <c r="AV11" s="62">
        <v>0.06</v>
      </c>
      <c r="AW11" s="62">
        <v>0.06</v>
      </c>
      <c r="AX11" s="62">
        <v>0.06</v>
      </c>
      <c r="AY11" s="62">
        <v>7.0000000000000007E-2</v>
      </c>
      <c r="AZ11" s="62">
        <v>0.09</v>
      </c>
      <c r="BA11">
        <v>8</v>
      </c>
      <c r="BB11" s="62">
        <v>7.0000000000000007E-2</v>
      </c>
      <c r="BC11" s="62">
        <v>7.0000000000000007E-2</v>
      </c>
      <c r="BD11" s="62">
        <v>0.06</v>
      </c>
      <c r="BE11" s="62">
        <v>0.06</v>
      </c>
      <c r="BF11" s="62">
        <v>0.06</v>
      </c>
      <c r="BG11" s="62">
        <v>0.06</v>
      </c>
      <c r="BH11" s="62">
        <v>7.0000000000000007E-2</v>
      </c>
      <c r="BI11" s="62">
        <v>7.0000000000000007E-2</v>
      </c>
      <c r="BJ11" s="62">
        <v>0.08</v>
      </c>
      <c r="BK11" s="62">
        <v>0.08</v>
      </c>
      <c r="BL11" s="62">
        <v>0.1</v>
      </c>
      <c r="BM11" s="62">
        <v>0.12</v>
      </c>
      <c r="BN11">
        <v>8</v>
      </c>
      <c r="BO11" s="62">
        <v>0.11</v>
      </c>
      <c r="BP11" s="62">
        <v>0.11</v>
      </c>
      <c r="BQ11" s="62">
        <v>0.09</v>
      </c>
      <c r="BR11" s="62">
        <v>0.08</v>
      </c>
      <c r="BS11" s="62">
        <v>0.08</v>
      </c>
      <c r="BT11" s="62">
        <v>0.08</v>
      </c>
      <c r="BU11" s="62">
        <v>0.09</v>
      </c>
      <c r="BV11" s="62">
        <v>0.1</v>
      </c>
      <c r="BW11" s="62">
        <v>0.1</v>
      </c>
      <c r="BX11" s="62">
        <v>0.1</v>
      </c>
      <c r="BY11" s="62">
        <v>0.12</v>
      </c>
      <c r="BZ11" s="62">
        <v>0.14000000000000001</v>
      </c>
      <c r="CA11" s="198"/>
      <c r="CB11">
        <v>8</v>
      </c>
      <c r="CC11" s="62">
        <v>0.09</v>
      </c>
      <c r="CD11" s="62">
        <v>0.08</v>
      </c>
      <c r="CE11" s="62">
        <v>0.06</v>
      </c>
      <c r="CF11" s="62">
        <v>0.05</v>
      </c>
      <c r="CG11" s="62">
        <v>0.05</v>
      </c>
      <c r="CH11" s="62">
        <v>0.05</v>
      </c>
      <c r="CI11" s="62">
        <v>0.05</v>
      </c>
      <c r="CJ11" s="62">
        <v>0.05</v>
      </c>
      <c r="CK11" s="62">
        <v>0.04</v>
      </c>
      <c r="CL11" s="62">
        <v>0.04</v>
      </c>
      <c r="CM11" s="62">
        <v>0.04</v>
      </c>
      <c r="CN11" s="62">
        <v>0.05</v>
      </c>
      <c r="CO11">
        <v>8</v>
      </c>
      <c r="CP11" s="62">
        <v>0.08</v>
      </c>
      <c r="CQ11" s="62">
        <v>0.08</v>
      </c>
      <c r="CR11" s="62">
        <v>0.06</v>
      </c>
      <c r="CS11" s="62">
        <v>0.05</v>
      </c>
      <c r="CT11" s="62">
        <v>0.05</v>
      </c>
      <c r="CU11" s="62">
        <v>0.05</v>
      </c>
      <c r="CV11" s="62">
        <v>0.05</v>
      </c>
      <c r="CW11" s="62">
        <v>0.05</v>
      </c>
      <c r="CX11" s="62">
        <v>0.05</v>
      </c>
      <c r="CY11" s="62">
        <v>0.05</v>
      </c>
      <c r="CZ11" s="62">
        <v>0.05</v>
      </c>
      <c r="DA11" s="62">
        <v>0.06</v>
      </c>
      <c r="DB11">
        <v>8</v>
      </c>
      <c r="DC11" s="62">
        <v>0.08</v>
      </c>
      <c r="DD11" s="62">
        <v>7.0000000000000007E-2</v>
      </c>
      <c r="DE11" s="62">
        <v>0.06</v>
      </c>
      <c r="DF11" s="62">
        <v>0.05</v>
      </c>
      <c r="DG11" s="62">
        <v>0.05</v>
      </c>
      <c r="DH11" s="62">
        <v>0.05</v>
      </c>
      <c r="DI11" s="62">
        <v>0.05</v>
      </c>
      <c r="DJ11" s="62">
        <v>0.06</v>
      </c>
      <c r="DK11" s="62">
        <v>0.06</v>
      </c>
      <c r="DL11" s="62">
        <v>0.06</v>
      </c>
      <c r="DM11" s="62">
        <v>0.06</v>
      </c>
      <c r="DN11" s="62">
        <v>7.0000000000000007E-2</v>
      </c>
      <c r="DO11">
        <v>8</v>
      </c>
      <c r="DP11" s="62">
        <v>0.08</v>
      </c>
      <c r="DQ11" s="62">
        <v>0.08</v>
      </c>
      <c r="DR11" s="62">
        <v>0.06</v>
      </c>
      <c r="DS11" s="62">
        <v>0.06</v>
      </c>
      <c r="DT11" s="62">
        <v>0.06</v>
      </c>
      <c r="DU11" s="62">
        <v>0.06</v>
      </c>
      <c r="DV11" s="62">
        <v>0.06</v>
      </c>
      <c r="DW11" s="62">
        <v>7.0000000000000007E-2</v>
      </c>
      <c r="DX11" s="62">
        <v>7.0000000000000007E-2</v>
      </c>
      <c r="DY11" s="62">
        <v>7.0000000000000007E-2</v>
      </c>
      <c r="DZ11" s="62">
        <v>0.08</v>
      </c>
      <c r="EA11" s="62">
        <v>0.1</v>
      </c>
      <c r="EB11">
        <v>8</v>
      </c>
      <c r="EC11" s="62">
        <v>0.08</v>
      </c>
      <c r="ED11" s="62">
        <v>0.08</v>
      </c>
      <c r="EE11" s="62">
        <v>7.0000000000000007E-2</v>
      </c>
      <c r="EF11" s="62">
        <v>0.06</v>
      </c>
      <c r="EG11" s="62">
        <v>0.06</v>
      </c>
      <c r="EH11" s="62">
        <v>7.0000000000000007E-2</v>
      </c>
      <c r="EI11" s="62">
        <v>0.08</v>
      </c>
      <c r="EJ11" s="62">
        <v>0.08</v>
      </c>
      <c r="EK11" s="62">
        <v>0.09</v>
      </c>
      <c r="EL11" s="62">
        <v>0.09</v>
      </c>
      <c r="EM11" s="62">
        <v>0.11</v>
      </c>
      <c r="EN11" s="62">
        <v>0.13</v>
      </c>
      <c r="EO11">
        <v>8</v>
      </c>
      <c r="EP11" s="62">
        <v>0.13</v>
      </c>
      <c r="EQ11" s="62">
        <v>0.12</v>
      </c>
      <c r="ER11" s="62">
        <v>0.1</v>
      </c>
      <c r="ES11" s="62">
        <v>0.09</v>
      </c>
      <c r="ET11" s="62">
        <v>0.09</v>
      </c>
      <c r="EU11" s="62">
        <v>0.09</v>
      </c>
      <c r="EV11" s="62">
        <v>0.1</v>
      </c>
      <c r="EW11" s="62">
        <v>0.11</v>
      </c>
      <c r="EX11" s="62">
        <v>0.11</v>
      </c>
      <c r="EY11" s="62">
        <v>0.12</v>
      </c>
      <c r="EZ11" s="62">
        <v>0.13</v>
      </c>
      <c r="FA11" s="62">
        <v>0.16</v>
      </c>
      <c r="FB11" s="198"/>
      <c r="FC11">
        <v>8</v>
      </c>
      <c r="FD11" s="62">
        <v>0.1</v>
      </c>
      <c r="FE11" s="62">
        <v>0.09</v>
      </c>
      <c r="FF11" s="62">
        <v>7.0000000000000007E-2</v>
      </c>
      <c r="FG11" s="62">
        <v>0.06</v>
      </c>
      <c r="FH11" s="62">
        <v>0.05</v>
      </c>
      <c r="FI11" s="62">
        <v>0.05</v>
      </c>
      <c r="FJ11" s="62">
        <v>0.05</v>
      </c>
      <c r="FK11" s="62">
        <v>0.05</v>
      </c>
      <c r="FL11" s="62">
        <v>0.05</v>
      </c>
      <c r="FM11" s="62">
        <v>0.05</v>
      </c>
      <c r="FN11" s="62">
        <v>0.05</v>
      </c>
      <c r="FO11" s="62">
        <v>0.06</v>
      </c>
      <c r="FP11">
        <v>8</v>
      </c>
      <c r="FQ11" s="62">
        <v>0.1</v>
      </c>
      <c r="FR11" s="62">
        <v>0.09</v>
      </c>
      <c r="FS11" s="62">
        <v>7.0000000000000007E-2</v>
      </c>
      <c r="FT11" s="62">
        <v>0.06</v>
      </c>
      <c r="FU11" s="62">
        <v>0.05</v>
      </c>
      <c r="FV11" s="62">
        <v>0.05</v>
      </c>
      <c r="FW11" s="62">
        <v>0.05</v>
      </c>
      <c r="FX11" s="62">
        <v>0.05</v>
      </c>
      <c r="FY11" s="62">
        <v>0.05</v>
      </c>
      <c r="FZ11" s="62">
        <v>0.05</v>
      </c>
      <c r="GA11" s="62">
        <v>0.06</v>
      </c>
      <c r="GB11" s="62">
        <v>0.06</v>
      </c>
      <c r="GC11">
        <v>8</v>
      </c>
      <c r="GD11" s="62">
        <v>0.09</v>
      </c>
      <c r="GE11" s="62">
        <v>0.08</v>
      </c>
      <c r="GF11" s="62">
        <v>7.0000000000000007E-2</v>
      </c>
      <c r="GG11" s="62">
        <v>0.06</v>
      </c>
      <c r="GH11" s="62">
        <v>0.06</v>
      </c>
      <c r="GI11" s="62">
        <v>0.06</v>
      </c>
      <c r="GJ11" s="62">
        <v>0.06</v>
      </c>
      <c r="GK11" s="62">
        <v>0.06</v>
      </c>
      <c r="GL11" s="62">
        <v>0.06</v>
      </c>
      <c r="GM11" s="62">
        <v>0.06</v>
      </c>
      <c r="GN11" s="62">
        <v>7.0000000000000007E-2</v>
      </c>
      <c r="GO11" s="62">
        <v>0.08</v>
      </c>
      <c r="GP11">
        <v>8</v>
      </c>
      <c r="GQ11" s="62">
        <v>0.09</v>
      </c>
      <c r="GR11" s="62">
        <v>0.09</v>
      </c>
      <c r="GS11" s="62">
        <v>7.0000000000000007E-2</v>
      </c>
      <c r="GT11" s="62">
        <v>0.06</v>
      </c>
      <c r="GU11" s="62">
        <v>0.06</v>
      </c>
      <c r="GV11" s="62">
        <v>7.0000000000000007E-2</v>
      </c>
      <c r="GW11" s="62">
        <v>7.0000000000000007E-2</v>
      </c>
      <c r="GX11" s="62">
        <v>0.08</v>
      </c>
      <c r="GY11" s="62">
        <v>0.08</v>
      </c>
      <c r="GZ11" s="62">
        <v>0.08</v>
      </c>
      <c r="HA11" s="62">
        <v>0.09</v>
      </c>
      <c r="HB11" s="62">
        <v>0.11</v>
      </c>
      <c r="HC11">
        <v>8</v>
      </c>
      <c r="HD11" s="62">
        <v>0.09</v>
      </c>
      <c r="HE11" s="62">
        <v>0.09</v>
      </c>
      <c r="HF11" s="62">
        <v>0.08</v>
      </c>
      <c r="HG11" s="62">
        <v>7.0000000000000007E-2</v>
      </c>
      <c r="HH11" s="62">
        <v>7.0000000000000007E-2</v>
      </c>
      <c r="HI11" s="62">
        <v>0.08</v>
      </c>
      <c r="HJ11" s="62">
        <v>0.09</v>
      </c>
      <c r="HK11" s="62">
        <v>0.09</v>
      </c>
      <c r="HL11" s="62">
        <v>0.1</v>
      </c>
      <c r="HM11" s="62">
        <v>0.11</v>
      </c>
      <c r="HN11" s="62">
        <v>0.12</v>
      </c>
      <c r="HO11" s="62">
        <v>0.15</v>
      </c>
      <c r="HP11">
        <v>8</v>
      </c>
      <c r="HQ11" s="62">
        <v>0.14000000000000001</v>
      </c>
      <c r="HR11" s="62">
        <v>0.14000000000000001</v>
      </c>
      <c r="HS11" s="62">
        <v>0.11</v>
      </c>
      <c r="HT11" s="62">
        <v>0.1</v>
      </c>
      <c r="HU11" s="62">
        <v>0.1</v>
      </c>
      <c r="HV11" s="62">
        <v>0.11</v>
      </c>
      <c r="HW11" s="62">
        <v>0.12</v>
      </c>
      <c r="HX11" s="62">
        <v>0.12</v>
      </c>
      <c r="HY11" s="62">
        <v>0.13</v>
      </c>
      <c r="HZ11" s="62">
        <v>0.13</v>
      </c>
      <c r="IA11" s="62">
        <v>0.15</v>
      </c>
      <c r="IB11" s="62">
        <v>0.18</v>
      </c>
      <c r="IC11" s="198"/>
      <c r="ID11">
        <v>8</v>
      </c>
      <c r="IE11" s="62">
        <v>0.13</v>
      </c>
      <c r="IF11" s="62">
        <v>0.12</v>
      </c>
      <c r="IG11" s="62">
        <v>0.09</v>
      </c>
      <c r="IH11" s="62">
        <v>7.0000000000000007E-2</v>
      </c>
      <c r="II11" s="62">
        <v>7.0000000000000007E-2</v>
      </c>
      <c r="IJ11" s="62">
        <v>7.0000000000000007E-2</v>
      </c>
      <c r="IK11" s="62">
        <v>7.0000000000000007E-2</v>
      </c>
      <c r="IL11" s="62">
        <v>0.06</v>
      </c>
      <c r="IM11" s="62">
        <v>0.06</v>
      </c>
      <c r="IN11" s="62">
        <v>0.06</v>
      </c>
      <c r="IO11" s="62">
        <v>0.06</v>
      </c>
      <c r="IP11" s="62">
        <v>7.0000000000000007E-2</v>
      </c>
      <c r="IQ11">
        <v>8</v>
      </c>
      <c r="IR11" s="62">
        <v>0.12</v>
      </c>
      <c r="IS11" s="62">
        <v>0.11</v>
      </c>
      <c r="IT11" s="62">
        <v>0.08</v>
      </c>
      <c r="IU11" s="62">
        <v>7.0000000000000007E-2</v>
      </c>
      <c r="IV11" s="62">
        <v>7.0000000000000007E-2</v>
      </c>
      <c r="IW11" s="62">
        <v>7.0000000000000007E-2</v>
      </c>
      <c r="IX11" s="62">
        <v>7.0000000000000007E-2</v>
      </c>
      <c r="IY11" s="62">
        <v>7.0000000000000007E-2</v>
      </c>
      <c r="IZ11" s="62">
        <v>7.0000000000000007E-2</v>
      </c>
      <c r="JA11" s="62">
        <v>0.06</v>
      </c>
      <c r="JB11" s="62">
        <v>7.0000000000000007E-2</v>
      </c>
      <c r="JC11" s="62">
        <v>0.08</v>
      </c>
      <c r="JD11">
        <v>8</v>
      </c>
      <c r="JE11" s="62">
        <v>0.11</v>
      </c>
      <c r="JF11" s="62">
        <v>0.1</v>
      </c>
      <c r="JG11" s="62">
        <v>0.08</v>
      </c>
      <c r="JH11" s="62">
        <v>7.0000000000000007E-2</v>
      </c>
      <c r="JI11" s="62">
        <v>7.0000000000000007E-2</v>
      </c>
      <c r="JJ11" s="62">
        <v>7.0000000000000007E-2</v>
      </c>
      <c r="JK11" s="62">
        <v>0.08</v>
      </c>
      <c r="JL11" s="62">
        <v>0.08</v>
      </c>
      <c r="JM11" s="62">
        <v>0.08</v>
      </c>
      <c r="JN11" s="62">
        <v>0.08</v>
      </c>
      <c r="JO11" s="62">
        <v>0.09</v>
      </c>
      <c r="JP11" s="62">
        <v>0.1</v>
      </c>
      <c r="JQ11">
        <v>8</v>
      </c>
      <c r="JR11" s="62">
        <v>0.11</v>
      </c>
      <c r="JS11" s="62">
        <v>0.11</v>
      </c>
      <c r="JT11" s="62">
        <v>0.09</v>
      </c>
      <c r="JU11" s="62">
        <v>0.08</v>
      </c>
      <c r="JV11" s="62">
        <v>0.08</v>
      </c>
      <c r="JW11" s="62">
        <v>0.08</v>
      </c>
      <c r="JX11" s="62">
        <v>0.09</v>
      </c>
      <c r="JY11" s="62">
        <v>0.09</v>
      </c>
      <c r="JZ11" s="62">
        <v>0.1</v>
      </c>
      <c r="KA11" s="62">
        <v>0.1</v>
      </c>
      <c r="KB11" s="62">
        <v>0.11</v>
      </c>
      <c r="KC11" s="62">
        <v>0.14000000000000001</v>
      </c>
      <c r="KD11">
        <v>8</v>
      </c>
      <c r="KE11" s="62">
        <v>0.12</v>
      </c>
      <c r="KF11" s="62">
        <v>0.12</v>
      </c>
      <c r="KG11" s="62">
        <v>0.1</v>
      </c>
      <c r="KH11" s="62">
        <v>0.09</v>
      </c>
      <c r="KI11" s="62">
        <v>0.09</v>
      </c>
      <c r="KJ11" s="62">
        <v>0.1</v>
      </c>
      <c r="KK11" s="62">
        <v>0.11</v>
      </c>
      <c r="KL11" s="62">
        <v>0.12</v>
      </c>
      <c r="KM11" s="62">
        <v>0.12</v>
      </c>
      <c r="KN11" s="62">
        <v>0.13</v>
      </c>
      <c r="KO11" s="62">
        <v>0.15</v>
      </c>
      <c r="KP11" s="62">
        <v>0.19</v>
      </c>
      <c r="KQ11">
        <v>8</v>
      </c>
      <c r="KR11" s="62">
        <v>0.18</v>
      </c>
      <c r="KS11" s="62">
        <v>0.17</v>
      </c>
      <c r="KT11" s="62">
        <v>0.14000000000000001</v>
      </c>
      <c r="KU11" s="62">
        <v>0.13</v>
      </c>
      <c r="KV11" s="62">
        <v>0.13</v>
      </c>
      <c r="KW11" s="62">
        <v>0.13</v>
      </c>
      <c r="KX11" s="62">
        <v>0.14000000000000001</v>
      </c>
      <c r="KY11" s="62">
        <v>0.15</v>
      </c>
      <c r="KZ11" s="62">
        <v>0.16</v>
      </c>
      <c r="LA11" s="62">
        <v>0.16</v>
      </c>
      <c r="LB11" s="62">
        <v>0.18</v>
      </c>
      <c r="LC11" s="62">
        <v>0.23</v>
      </c>
    </row>
    <row r="12" spans="1:315">
      <c r="A12">
        <v>9</v>
      </c>
      <c r="B12" s="62">
        <v>0.1</v>
      </c>
      <c r="C12" s="62">
        <v>0.09</v>
      </c>
      <c r="D12" s="62">
        <v>0.06</v>
      </c>
      <c r="E12" s="62">
        <v>0.05</v>
      </c>
      <c r="F12" s="62">
        <v>0.05</v>
      </c>
      <c r="G12" s="62">
        <v>0.05</v>
      </c>
      <c r="H12" s="62">
        <v>0.05</v>
      </c>
      <c r="I12" s="62">
        <v>0.05</v>
      </c>
      <c r="J12" s="62">
        <v>0.05</v>
      </c>
      <c r="K12" s="62">
        <v>0.04</v>
      </c>
      <c r="L12" s="62">
        <v>0.05</v>
      </c>
      <c r="M12" s="62">
        <v>0.05</v>
      </c>
      <c r="N12">
        <v>9</v>
      </c>
      <c r="O12" s="62">
        <v>0.09</v>
      </c>
      <c r="P12" s="62">
        <v>0.08</v>
      </c>
      <c r="Q12" s="62">
        <v>0.06</v>
      </c>
      <c r="R12" s="62">
        <v>0.05</v>
      </c>
      <c r="S12" s="62">
        <v>0.05</v>
      </c>
      <c r="T12" s="62">
        <v>0.05</v>
      </c>
      <c r="U12" s="62">
        <v>0.05</v>
      </c>
      <c r="V12" s="62">
        <v>0.05</v>
      </c>
      <c r="W12" s="62">
        <v>0.05</v>
      </c>
      <c r="X12" s="62">
        <v>0.05</v>
      </c>
      <c r="Y12" s="62">
        <v>0.05</v>
      </c>
      <c r="Z12" s="62">
        <v>0.06</v>
      </c>
      <c r="AA12">
        <v>9</v>
      </c>
      <c r="AB12" s="62">
        <v>0.08</v>
      </c>
      <c r="AC12" s="62">
        <v>0.08</v>
      </c>
      <c r="AD12" s="62">
        <v>0.06</v>
      </c>
      <c r="AE12" s="62">
        <v>0.05</v>
      </c>
      <c r="AF12" s="62">
        <v>0.05</v>
      </c>
      <c r="AG12" s="62">
        <v>0.05</v>
      </c>
      <c r="AH12" s="62">
        <v>0.06</v>
      </c>
      <c r="AI12" s="62">
        <v>0.06</v>
      </c>
      <c r="AJ12" s="62">
        <v>0.06</v>
      </c>
      <c r="AK12" s="62">
        <v>0.06</v>
      </c>
      <c r="AL12" s="62">
        <v>7.0000000000000007E-2</v>
      </c>
      <c r="AM12" s="62">
        <v>0.08</v>
      </c>
      <c r="AN12">
        <v>9</v>
      </c>
      <c r="AO12" s="62">
        <v>0.08</v>
      </c>
      <c r="AP12" s="62">
        <v>0.08</v>
      </c>
      <c r="AQ12" s="62">
        <v>7.0000000000000007E-2</v>
      </c>
      <c r="AR12" s="62">
        <v>0.06</v>
      </c>
      <c r="AS12" s="62">
        <v>0.06</v>
      </c>
      <c r="AT12" s="62">
        <v>0.06</v>
      </c>
      <c r="AU12" s="62">
        <v>7.0000000000000007E-2</v>
      </c>
      <c r="AV12" s="62">
        <v>7.0000000000000007E-2</v>
      </c>
      <c r="AW12" s="62">
        <v>7.0000000000000007E-2</v>
      </c>
      <c r="AX12" s="62">
        <v>0.08</v>
      </c>
      <c r="AY12" s="62">
        <v>0.09</v>
      </c>
      <c r="AZ12" s="62">
        <v>0.1</v>
      </c>
      <c r="BA12">
        <v>9</v>
      </c>
      <c r="BB12" s="62">
        <v>0.09</v>
      </c>
      <c r="BC12" s="62">
        <v>0.09</v>
      </c>
      <c r="BD12" s="62">
        <v>7.0000000000000007E-2</v>
      </c>
      <c r="BE12" s="62">
        <v>7.0000000000000007E-2</v>
      </c>
      <c r="BF12" s="62">
        <v>7.0000000000000007E-2</v>
      </c>
      <c r="BG12" s="62">
        <v>7.0000000000000007E-2</v>
      </c>
      <c r="BH12" s="62">
        <v>0.08</v>
      </c>
      <c r="BI12" s="62">
        <v>0.09</v>
      </c>
      <c r="BJ12" s="62">
        <v>0.09</v>
      </c>
      <c r="BK12" s="62">
        <v>0.1</v>
      </c>
      <c r="BL12" s="62">
        <v>0.12</v>
      </c>
      <c r="BM12" s="62">
        <v>0.14000000000000001</v>
      </c>
      <c r="BN12">
        <v>9</v>
      </c>
      <c r="BO12" s="62">
        <v>0.14000000000000001</v>
      </c>
      <c r="BP12" s="62">
        <v>0.13</v>
      </c>
      <c r="BQ12" s="62">
        <v>0.11</v>
      </c>
      <c r="BR12" s="62">
        <v>0.1</v>
      </c>
      <c r="BS12" s="62">
        <v>0.1</v>
      </c>
      <c r="BT12" s="62">
        <v>0.1</v>
      </c>
      <c r="BU12" s="62">
        <v>0.11</v>
      </c>
      <c r="BV12" s="62">
        <v>0.12</v>
      </c>
      <c r="BW12" s="62">
        <v>0.12</v>
      </c>
      <c r="BX12" s="62">
        <v>0.12</v>
      </c>
      <c r="BY12" s="62">
        <v>0.14000000000000001</v>
      </c>
      <c r="BZ12" s="62">
        <v>0.17</v>
      </c>
      <c r="CA12" s="198"/>
      <c r="CB12">
        <v>9</v>
      </c>
      <c r="CC12" s="62">
        <v>0.11</v>
      </c>
      <c r="CD12" s="62">
        <v>0.09</v>
      </c>
      <c r="CE12" s="62">
        <v>7.0000000000000007E-2</v>
      </c>
      <c r="CF12" s="62">
        <v>0.06</v>
      </c>
      <c r="CG12" s="62">
        <v>0.06</v>
      </c>
      <c r="CH12" s="62">
        <v>0.05</v>
      </c>
      <c r="CI12" s="62">
        <v>0.05</v>
      </c>
      <c r="CJ12" s="62">
        <v>0.05</v>
      </c>
      <c r="CK12" s="62">
        <v>0.05</v>
      </c>
      <c r="CL12" s="62">
        <v>0.05</v>
      </c>
      <c r="CM12" s="62">
        <v>0.05</v>
      </c>
      <c r="CN12" s="62">
        <v>0.06</v>
      </c>
      <c r="CO12">
        <v>9</v>
      </c>
      <c r="CP12" s="62">
        <v>0.1</v>
      </c>
      <c r="CQ12" s="62">
        <v>0.09</v>
      </c>
      <c r="CR12" s="62">
        <v>7.0000000000000007E-2</v>
      </c>
      <c r="CS12" s="62">
        <v>0.06</v>
      </c>
      <c r="CT12" s="62">
        <v>0.05</v>
      </c>
      <c r="CU12" s="62">
        <v>0.05</v>
      </c>
      <c r="CV12" s="62">
        <v>0.06</v>
      </c>
      <c r="CW12" s="62">
        <v>0.06</v>
      </c>
      <c r="CX12" s="62">
        <v>0.05</v>
      </c>
      <c r="CY12" s="62">
        <v>0.05</v>
      </c>
      <c r="CZ12" s="62">
        <v>0.06</v>
      </c>
      <c r="DA12" s="62">
        <v>7.0000000000000007E-2</v>
      </c>
      <c r="DB12">
        <v>9</v>
      </c>
      <c r="DC12" s="62">
        <v>0.09</v>
      </c>
      <c r="DD12" s="62">
        <v>0.09</v>
      </c>
      <c r="DE12" s="62">
        <v>7.0000000000000007E-2</v>
      </c>
      <c r="DF12" s="62">
        <v>0.06</v>
      </c>
      <c r="DG12" s="62">
        <v>0.06</v>
      </c>
      <c r="DH12" s="62">
        <v>0.06</v>
      </c>
      <c r="DI12" s="62">
        <v>0.06</v>
      </c>
      <c r="DJ12" s="62">
        <v>0.06</v>
      </c>
      <c r="DK12" s="62">
        <v>0.06</v>
      </c>
      <c r="DL12" s="62">
        <v>7.0000000000000007E-2</v>
      </c>
      <c r="DM12" s="62">
        <v>7.0000000000000007E-2</v>
      </c>
      <c r="DN12" s="62">
        <v>0.09</v>
      </c>
      <c r="DO12">
        <v>9</v>
      </c>
      <c r="DP12" s="62">
        <v>0.09</v>
      </c>
      <c r="DQ12" s="62">
        <v>0.09</v>
      </c>
      <c r="DR12" s="62">
        <v>7.0000000000000007E-2</v>
      </c>
      <c r="DS12" s="62">
        <v>7.0000000000000007E-2</v>
      </c>
      <c r="DT12" s="62">
        <v>7.0000000000000007E-2</v>
      </c>
      <c r="DU12" s="62">
        <v>7.0000000000000007E-2</v>
      </c>
      <c r="DV12" s="62">
        <v>7.0000000000000007E-2</v>
      </c>
      <c r="DW12" s="62">
        <v>0.08</v>
      </c>
      <c r="DX12" s="62">
        <v>0.08</v>
      </c>
      <c r="DY12" s="62">
        <v>0.09</v>
      </c>
      <c r="DZ12" s="62">
        <v>0.1</v>
      </c>
      <c r="EA12" s="62">
        <v>0.12</v>
      </c>
      <c r="EB12">
        <v>9</v>
      </c>
      <c r="EC12" s="62">
        <v>0.1</v>
      </c>
      <c r="ED12" s="62">
        <v>0.1</v>
      </c>
      <c r="EE12" s="62">
        <v>0.08</v>
      </c>
      <c r="EF12" s="62">
        <v>0.08</v>
      </c>
      <c r="EG12" s="62">
        <v>0.08</v>
      </c>
      <c r="EH12" s="62">
        <v>0.08</v>
      </c>
      <c r="EI12" s="62">
        <v>0.09</v>
      </c>
      <c r="EJ12" s="62">
        <v>0.1</v>
      </c>
      <c r="EK12" s="62">
        <v>0.1</v>
      </c>
      <c r="EL12" s="62">
        <v>0.11</v>
      </c>
      <c r="EM12" s="62">
        <v>0.13</v>
      </c>
      <c r="EN12" s="62">
        <v>0.16</v>
      </c>
      <c r="EO12">
        <v>9</v>
      </c>
      <c r="EP12" s="62">
        <v>0.15</v>
      </c>
      <c r="EQ12" s="62">
        <v>0.15</v>
      </c>
      <c r="ER12" s="62">
        <v>0.12</v>
      </c>
      <c r="ES12" s="62">
        <v>0.11</v>
      </c>
      <c r="ET12" s="62">
        <v>0.11</v>
      </c>
      <c r="EU12" s="62">
        <v>0.11</v>
      </c>
      <c r="EV12" s="62">
        <v>0.12</v>
      </c>
      <c r="EW12" s="62">
        <v>0.13</v>
      </c>
      <c r="EX12" s="62">
        <v>0.13</v>
      </c>
      <c r="EY12" s="62">
        <v>0.14000000000000001</v>
      </c>
      <c r="EZ12" s="62">
        <v>0.16</v>
      </c>
      <c r="FA12" s="62">
        <v>0.19</v>
      </c>
      <c r="FB12" s="198"/>
      <c r="FC12">
        <v>9</v>
      </c>
      <c r="FD12" s="62">
        <v>0.12</v>
      </c>
      <c r="FE12" s="62">
        <v>0.11</v>
      </c>
      <c r="FF12" s="62">
        <v>0.08</v>
      </c>
      <c r="FG12" s="62">
        <v>7.0000000000000007E-2</v>
      </c>
      <c r="FH12" s="62">
        <v>0.06</v>
      </c>
      <c r="FI12" s="62">
        <v>0.06</v>
      </c>
      <c r="FJ12" s="62">
        <v>0.06</v>
      </c>
      <c r="FK12" s="62">
        <v>0.06</v>
      </c>
      <c r="FL12" s="62">
        <v>0.06</v>
      </c>
      <c r="FM12" s="62">
        <v>0.05</v>
      </c>
      <c r="FN12" s="62">
        <v>0.06</v>
      </c>
      <c r="FO12" s="62">
        <v>0.06</v>
      </c>
      <c r="FP12">
        <v>9</v>
      </c>
      <c r="FQ12" s="62">
        <v>0.11</v>
      </c>
      <c r="FR12" s="62">
        <v>0.1</v>
      </c>
      <c r="FS12" s="62">
        <v>0.08</v>
      </c>
      <c r="FT12" s="62">
        <v>7.0000000000000007E-2</v>
      </c>
      <c r="FU12" s="62">
        <v>0.06</v>
      </c>
      <c r="FV12" s="62">
        <v>0.06</v>
      </c>
      <c r="FW12" s="62">
        <v>0.06</v>
      </c>
      <c r="FX12" s="62">
        <v>0.06</v>
      </c>
      <c r="FY12" s="62">
        <v>0.06</v>
      </c>
      <c r="FZ12" s="62">
        <v>0.06</v>
      </c>
      <c r="GA12" s="62">
        <v>0.06</v>
      </c>
      <c r="GB12" s="62">
        <v>7.0000000000000007E-2</v>
      </c>
      <c r="GC12">
        <v>9</v>
      </c>
      <c r="GD12" s="62">
        <v>0.1</v>
      </c>
      <c r="GE12" s="62">
        <v>0.1</v>
      </c>
      <c r="GF12" s="62">
        <v>0.08</v>
      </c>
      <c r="GG12" s="62">
        <v>7.0000000000000007E-2</v>
      </c>
      <c r="GH12" s="62">
        <v>7.0000000000000007E-2</v>
      </c>
      <c r="GI12" s="62">
        <v>7.0000000000000007E-2</v>
      </c>
      <c r="GJ12" s="62">
        <v>7.0000000000000007E-2</v>
      </c>
      <c r="GK12" s="62">
        <v>7.0000000000000007E-2</v>
      </c>
      <c r="GL12" s="62">
        <v>7.0000000000000007E-2</v>
      </c>
      <c r="GM12" s="62">
        <v>7.0000000000000007E-2</v>
      </c>
      <c r="GN12" s="62">
        <v>0.08</v>
      </c>
      <c r="GO12" s="62">
        <v>0.1</v>
      </c>
      <c r="GP12">
        <v>9</v>
      </c>
      <c r="GQ12" s="62">
        <v>0.1</v>
      </c>
      <c r="GR12" s="62">
        <v>0.1</v>
      </c>
      <c r="GS12" s="62">
        <v>0.08</v>
      </c>
      <c r="GT12" s="62">
        <v>7.0000000000000007E-2</v>
      </c>
      <c r="GU12" s="62">
        <v>7.0000000000000007E-2</v>
      </c>
      <c r="GV12" s="62">
        <v>0.08</v>
      </c>
      <c r="GW12" s="62">
        <v>0.08</v>
      </c>
      <c r="GX12" s="62">
        <v>0.09</v>
      </c>
      <c r="GY12" s="62">
        <v>0.09</v>
      </c>
      <c r="GZ12" s="62">
        <v>0.1</v>
      </c>
      <c r="HA12" s="62">
        <v>0.11</v>
      </c>
      <c r="HB12" s="62">
        <v>0.13</v>
      </c>
      <c r="HC12">
        <v>9</v>
      </c>
      <c r="HD12" s="62">
        <v>0.11</v>
      </c>
      <c r="HE12" s="62">
        <v>0.11</v>
      </c>
      <c r="HF12" s="62">
        <v>0.09</v>
      </c>
      <c r="HG12" s="62">
        <v>0.09</v>
      </c>
      <c r="HH12" s="62">
        <v>0.09</v>
      </c>
      <c r="HI12" s="62">
        <v>0.09</v>
      </c>
      <c r="HJ12" s="62">
        <v>0.1</v>
      </c>
      <c r="HK12" s="62">
        <v>0.11</v>
      </c>
      <c r="HL12" s="62">
        <v>0.12</v>
      </c>
      <c r="HM12" s="62">
        <v>0.13</v>
      </c>
      <c r="HN12" s="62">
        <v>0.14000000000000001</v>
      </c>
      <c r="HO12" s="62">
        <v>0.18</v>
      </c>
      <c r="HP12">
        <v>9</v>
      </c>
      <c r="HQ12" s="62">
        <v>0.17</v>
      </c>
      <c r="HR12" s="62">
        <v>0.16</v>
      </c>
      <c r="HS12" s="62">
        <v>0.13</v>
      </c>
      <c r="HT12" s="62">
        <v>0.12</v>
      </c>
      <c r="HU12" s="62">
        <v>0.12</v>
      </c>
      <c r="HV12" s="62">
        <v>0.13</v>
      </c>
      <c r="HW12" s="62">
        <v>0.14000000000000001</v>
      </c>
      <c r="HX12" s="62">
        <v>0.14000000000000001</v>
      </c>
      <c r="HY12" s="62">
        <v>0.15</v>
      </c>
      <c r="HZ12" s="62">
        <v>0.16</v>
      </c>
      <c r="IA12" s="62">
        <v>0.18</v>
      </c>
      <c r="IB12" s="62">
        <v>0.21</v>
      </c>
      <c r="IC12" s="198"/>
      <c r="ID12">
        <v>9</v>
      </c>
      <c r="IE12" s="62">
        <v>0.15</v>
      </c>
      <c r="IF12" s="62">
        <v>0.13</v>
      </c>
      <c r="IG12" s="62">
        <v>0.1</v>
      </c>
      <c r="IH12" s="62">
        <v>0.08</v>
      </c>
      <c r="II12" s="62">
        <v>0.08</v>
      </c>
      <c r="IJ12" s="62">
        <v>7.0000000000000007E-2</v>
      </c>
      <c r="IK12" s="62">
        <v>7.0000000000000007E-2</v>
      </c>
      <c r="IL12" s="62">
        <v>7.0000000000000007E-2</v>
      </c>
      <c r="IM12" s="62">
        <v>7.0000000000000007E-2</v>
      </c>
      <c r="IN12" s="62">
        <v>7.0000000000000007E-2</v>
      </c>
      <c r="IO12" s="62">
        <v>7.0000000000000007E-2</v>
      </c>
      <c r="IP12" s="62">
        <v>0.08</v>
      </c>
      <c r="IQ12">
        <v>9</v>
      </c>
      <c r="IR12" s="62">
        <v>0.13</v>
      </c>
      <c r="IS12" s="62">
        <v>0.12</v>
      </c>
      <c r="IT12" s="62">
        <v>0.09</v>
      </c>
      <c r="IU12" s="62">
        <v>0.08</v>
      </c>
      <c r="IV12" s="62">
        <v>0.08</v>
      </c>
      <c r="IW12" s="62">
        <v>7.0000000000000007E-2</v>
      </c>
      <c r="IX12" s="62">
        <v>0.08</v>
      </c>
      <c r="IY12" s="62">
        <v>0.08</v>
      </c>
      <c r="IZ12" s="62">
        <v>7.0000000000000007E-2</v>
      </c>
      <c r="JA12" s="62">
        <v>7.0000000000000007E-2</v>
      </c>
      <c r="JB12" s="62">
        <v>0.08</v>
      </c>
      <c r="JC12" s="62">
        <v>0.09</v>
      </c>
      <c r="JD12">
        <v>9</v>
      </c>
      <c r="JE12" s="62">
        <v>0.13</v>
      </c>
      <c r="JF12" s="62">
        <v>0.12</v>
      </c>
      <c r="JG12" s="62">
        <v>0.1</v>
      </c>
      <c r="JH12" s="62">
        <v>0.08</v>
      </c>
      <c r="JI12" s="62">
        <v>0.08</v>
      </c>
      <c r="JJ12" s="62">
        <v>0.08</v>
      </c>
      <c r="JK12" s="62">
        <v>0.09</v>
      </c>
      <c r="JL12" s="62">
        <v>0.09</v>
      </c>
      <c r="JM12" s="62">
        <v>0.09</v>
      </c>
      <c r="JN12" s="62">
        <v>0.09</v>
      </c>
      <c r="JO12" s="62">
        <v>0.1</v>
      </c>
      <c r="JP12" s="62">
        <v>0.12</v>
      </c>
      <c r="JQ12">
        <v>9</v>
      </c>
      <c r="JR12" s="62">
        <v>0.13</v>
      </c>
      <c r="JS12" s="62">
        <v>0.12</v>
      </c>
      <c r="JT12" s="62">
        <v>0.1</v>
      </c>
      <c r="JU12" s="62">
        <v>0.09</v>
      </c>
      <c r="JV12" s="62">
        <v>0.09</v>
      </c>
      <c r="JW12" s="62">
        <v>0.09</v>
      </c>
      <c r="JX12" s="62">
        <v>0.1</v>
      </c>
      <c r="JY12" s="62">
        <v>0.11</v>
      </c>
      <c r="JZ12" s="62">
        <v>0.11</v>
      </c>
      <c r="KA12" s="62">
        <v>0.12</v>
      </c>
      <c r="KB12" s="62">
        <v>0.13</v>
      </c>
      <c r="KC12" s="62">
        <v>0.16</v>
      </c>
      <c r="KD12">
        <v>9</v>
      </c>
      <c r="KE12" s="62">
        <v>0.14000000000000001</v>
      </c>
      <c r="KF12" s="62">
        <v>0.13</v>
      </c>
      <c r="KG12" s="62">
        <v>0.11</v>
      </c>
      <c r="KH12" s="62">
        <v>0.1</v>
      </c>
      <c r="KI12" s="62">
        <v>0.11</v>
      </c>
      <c r="KJ12" s="62">
        <v>0.11</v>
      </c>
      <c r="KK12" s="62">
        <v>0.13</v>
      </c>
      <c r="KL12" s="62">
        <v>0.14000000000000001</v>
      </c>
      <c r="KM12" s="62">
        <v>0.14000000000000001</v>
      </c>
      <c r="KN12" s="62">
        <v>0.15</v>
      </c>
      <c r="KO12" s="62">
        <v>0.18</v>
      </c>
      <c r="KP12" s="62">
        <v>0.22</v>
      </c>
      <c r="KQ12">
        <v>9</v>
      </c>
      <c r="KR12" s="62">
        <v>0.21</v>
      </c>
      <c r="KS12" s="62">
        <v>0.2</v>
      </c>
      <c r="KT12" s="62">
        <v>0.16</v>
      </c>
      <c r="KU12" s="62">
        <v>0.15</v>
      </c>
      <c r="KV12" s="62">
        <v>0.15</v>
      </c>
      <c r="KW12" s="62">
        <v>0.15</v>
      </c>
      <c r="KX12" s="62">
        <v>0.17</v>
      </c>
      <c r="KY12" s="62">
        <v>0.18</v>
      </c>
      <c r="KZ12" s="62">
        <v>0.18</v>
      </c>
      <c r="LA12" s="62">
        <v>0.19</v>
      </c>
      <c r="LB12" s="62">
        <v>0.21</v>
      </c>
      <c r="LC12" s="62">
        <v>0.26</v>
      </c>
    </row>
    <row r="13" spans="1:315">
      <c r="A13" s="199">
        <v>10</v>
      </c>
      <c r="B13" s="62">
        <v>0.1</v>
      </c>
      <c r="C13" s="62">
        <v>0.09</v>
      </c>
      <c r="D13" s="62">
        <v>0.06</v>
      </c>
      <c r="E13" s="62">
        <v>0.05</v>
      </c>
      <c r="F13" s="62">
        <v>0.05</v>
      </c>
      <c r="G13" s="62">
        <v>0.05</v>
      </c>
      <c r="H13" s="62">
        <v>0.05</v>
      </c>
      <c r="I13" s="62">
        <v>0.05</v>
      </c>
      <c r="J13" s="62">
        <v>0.05</v>
      </c>
      <c r="K13" s="62">
        <v>0.04</v>
      </c>
      <c r="L13" s="62">
        <v>0.05</v>
      </c>
      <c r="M13" s="62">
        <v>0.05</v>
      </c>
      <c r="N13">
        <v>9</v>
      </c>
      <c r="O13" s="62">
        <v>0.09</v>
      </c>
      <c r="P13" s="62">
        <v>0.08</v>
      </c>
      <c r="Q13" s="62">
        <v>0.06</v>
      </c>
      <c r="R13" s="62">
        <v>0.05</v>
      </c>
      <c r="S13" s="62">
        <v>0.05</v>
      </c>
      <c r="T13" s="62">
        <v>0.05</v>
      </c>
      <c r="U13" s="62">
        <v>0.05</v>
      </c>
      <c r="V13" s="62">
        <v>0.05</v>
      </c>
      <c r="W13" s="62">
        <v>0.05</v>
      </c>
      <c r="X13" s="62">
        <v>0.05</v>
      </c>
      <c r="Y13" s="62">
        <v>0.05</v>
      </c>
      <c r="Z13" s="62">
        <v>0.06</v>
      </c>
      <c r="AA13">
        <v>9</v>
      </c>
      <c r="AB13" s="62">
        <v>0.08</v>
      </c>
      <c r="AC13" s="62">
        <v>0.08</v>
      </c>
      <c r="AD13" s="62">
        <v>0.06</v>
      </c>
      <c r="AE13" s="62">
        <v>0.05</v>
      </c>
      <c r="AF13" s="62">
        <v>0.05</v>
      </c>
      <c r="AG13" s="62">
        <v>0.05</v>
      </c>
      <c r="AH13" s="62">
        <v>0.06</v>
      </c>
      <c r="AI13" s="62">
        <v>0.06</v>
      </c>
      <c r="AJ13" s="62">
        <v>0.06</v>
      </c>
      <c r="AK13" s="62">
        <v>0.06</v>
      </c>
      <c r="AL13" s="62">
        <v>7.0000000000000007E-2</v>
      </c>
      <c r="AM13" s="62">
        <v>0.08</v>
      </c>
      <c r="AN13">
        <v>9</v>
      </c>
      <c r="AO13" s="62">
        <v>0.08</v>
      </c>
      <c r="AP13" s="62">
        <v>0.08</v>
      </c>
      <c r="AQ13" s="62">
        <v>7.0000000000000007E-2</v>
      </c>
      <c r="AR13" s="62">
        <v>0.06</v>
      </c>
      <c r="AS13" s="62">
        <v>0.06</v>
      </c>
      <c r="AT13" s="62">
        <v>0.06</v>
      </c>
      <c r="AU13" s="62">
        <v>7.0000000000000007E-2</v>
      </c>
      <c r="AV13" s="62">
        <v>7.0000000000000007E-2</v>
      </c>
      <c r="AW13" s="62">
        <v>7.0000000000000007E-2</v>
      </c>
      <c r="AX13" s="62">
        <v>0.08</v>
      </c>
      <c r="AY13" s="62">
        <v>0.09</v>
      </c>
      <c r="AZ13" s="62">
        <v>0.1</v>
      </c>
      <c r="BA13">
        <v>9</v>
      </c>
      <c r="BB13" s="62">
        <v>0.09</v>
      </c>
      <c r="BC13" s="62">
        <v>0.09</v>
      </c>
      <c r="BD13" s="62">
        <v>7.0000000000000007E-2</v>
      </c>
      <c r="BE13" s="62">
        <v>7.0000000000000007E-2</v>
      </c>
      <c r="BF13" s="62">
        <v>7.0000000000000007E-2</v>
      </c>
      <c r="BG13" s="62">
        <v>7.0000000000000007E-2</v>
      </c>
      <c r="BH13" s="62">
        <v>0.08</v>
      </c>
      <c r="BI13" s="62">
        <v>0.09</v>
      </c>
      <c r="BJ13" s="62">
        <v>0.09</v>
      </c>
      <c r="BK13" s="62">
        <v>0.1</v>
      </c>
      <c r="BL13" s="62">
        <v>0.12</v>
      </c>
      <c r="BM13" s="62">
        <v>0.14000000000000001</v>
      </c>
      <c r="BN13">
        <v>9</v>
      </c>
      <c r="BO13" s="62">
        <v>0.14000000000000001</v>
      </c>
      <c r="BP13" s="62">
        <v>0.13</v>
      </c>
      <c r="BQ13" s="62">
        <v>0.11</v>
      </c>
      <c r="BR13" s="62">
        <v>0.1</v>
      </c>
      <c r="BS13" s="62">
        <v>0.1</v>
      </c>
      <c r="BT13" s="62">
        <v>0.1</v>
      </c>
      <c r="BU13" s="62">
        <v>0.11</v>
      </c>
      <c r="BV13" s="62">
        <v>0.12</v>
      </c>
      <c r="BW13" s="62">
        <v>0.12</v>
      </c>
      <c r="BX13" s="62">
        <v>0.12</v>
      </c>
      <c r="BY13" s="62">
        <v>0.14000000000000001</v>
      </c>
      <c r="BZ13" s="62">
        <v>0.17</v>
      </c>
      <c r="CA13" s="198"/>
      <c r="CB13">
        <v>9</v>
      </c>
      <c r="CC13" s="62">
        <v>0.11</v>
      </c>
      <c r="CD13" s="62">
        <v>0.09</v>
      </c>
      <c r="CE13" s="62">
        <v>7.0000000000000007E-2</v>
      </c>
      <c r="CF13" s="62">
        <v>0.06</v>
      </c>
      <c r="CG13" s="62">
        <v>0.06</v>
      </c>
      <c r="CH13" s="62">
        <v>0.05</v>
      </c>
      <c r="CI13" s="62">
        <v>0.05</v>
      </c>
      <c r="CJ13" s="62">
        <v>0.05</v>
      </c>
      <c r="CK13" s="62">
        <v>0.05</v>
      </c>
      <c r="CL13" s="62">
        <v>0.05</v>
      </c>
      <c r="CM13" s="62">
        <v>0.05</v>
      </c>
      <c r="CN13" s="62">
        <v>0.06</v>
      </c>
      <c r="CO13">
        <v>9</v>
      </c>
      <c r="CP13" s="62">
        <v>0.1</v>
      </c>
      <c r="CQ13" s="62">
        <v>0.09</v>
      </c>
      <c r="CR13" s="62">
        <v>7.0000000000000007E-2</v>
      </c>
      <c r="CS13" s="62">
        <v>0.06</v>
      </c>
      <c r="CT13" s="62">
        <v>0.05</v>
      </c>
      <c r="CU13" s="62">
        <v>0.05</v>
      </c>
      <c r="CV13" s="62">
        <v>0.06</v>
      </c>
      <c r="CW13" s="62">
        <v>0.06</v>
      </c>
      <c r="CX13" s="62">
        <v>0.05</v>
      </c>
      <c r="CY13" s="62">
        <v>0.05</v>
      </c>
      <c r="CZ13" s="62">
        <v>0.06</v>
      </c>
      <c r="DA13" s="62">
        <v>7.0000000000000007E-2</v>
      </c>
      <c r="DB13">
        <v>9</v>
      </c>
      <c r="DC13" s="62">
        <v>0.09</v>
      </c>
      <c r="DD13" s="62">
        <v>0.09</v>
      </c>
      <c r="DE13" s="62">
        <v>7.0000000000000007E-2</v>
      </c>
      <c r="DF13" s="62">
        <v>0.06</v>
      </c>
      <c r="DG13" s="62">
        <v>0.06</v>
      </c>
      <c r="DH13" s="62">
        <v>0.06</v>
      </c>
      <c r="DI13" s="62">
        <v>0.06</v>
      </c>
      <c r="DJ13" s="62">
        <v>0.06</v>
      </c>
      <c r="DK13" s="62">
        <v>0.06</v>
      </c>
      <c r="DL13" s="62">
        <v>7.0000000000000007E-2</v>
      </c>
      <c r="DM13" s="62">
        <v>7.0000000000000007E-2</v>
      </c>
      <c r="DN13" s="62">
        <v>0.09</v>
      </c>
      <c r="DO13">
        <v>9</v>
      </c>
      <c r="DP13" s="62">
        <v>0.09</v>
      </c>
      <c r="DQ13" s="62">
        <v>0.09</v>
      </c>
      <c r="DR13" s="62">
        <v>7.0000000000000007E-2</v>
      </c>
      <c r="DS13" s="62">
        <v>7.0000000000000007E-2</v>
      </c>
      <c r="DT13" s="62">
        <v>7.0000000000000007E-2</v>
      </c>
      <c r="DU13" s="62">
        <v>7.0000000000000007E-2</v>
      </c>
      <c r="DV13" s="62">
        <v>7.0000000000000007E-2</v>
      </c>
      <c r="DW13" s="62">
        <v>0.08</v>
      </c>
      <c r="DX13" s="62">
        <v>0.08</v>
      </c>
      <c r="DY13" s="62">
        <v>0.09</v>
      </c>
      <c r="DZ13" s="62">
        <v>0.1</v>
      </c>
      <c r="EA13" s="62">
        <v>0.12</v>
      </c>
      <c r="EB13">
        <v>9</v>
      </c>
      <c r="EC13" s="62">
        <v>0.1</v>
      </c>
      <c r="ED13" s="62">
        <v>0.1</v>
      </c>
      <c r="EE13" s="62">
        <v>0.08</v>
      </c>
      <c r="EF13" s="62">
        <v>0.08</v>
      </c>
      <c r="EG13" s="62">
        <v>0.08</v>
      </c>
      <c r="EH13" s="62">
        <v>0.08</v>
      </c>
      <c r="EI13" s="62">
        <v>0.09</v>
      </c>
      <c r="EJ13" s="62">
        <v>0.1</v>
      </c>
      <c r="EK13" s="62">
        <v>0.1</v>
      </c>
      <c r="EL13" s="62">
        <v>0.11</v>
      </c>
      <c r="EM13" s="62">
        <v>0.13</v>
      </c>
      <c r="EN13" s="62">
        <v>0.16</v>
      </c>
      <c r="EO13">
        <v>9</v>
      </c>
      <c r="EP13" s="62">
        <v>0.15</v>
      </c>
      <c r="EQ13" s="62">
        <v>0.15</v>
      </c>
      <c r="ER13" s="62">
        <v>0.12</v>
      </c>
      <c r="ES13" s="62">
        <v>0.11</v>
      </c>
      <c r="ET13" s="62">
        <v>0.11</v>
      </c>
      <c r="EU13" s="62">
        <v>0.11</v>
      </c>
      <c r="EV13" s="62">
        <v>0.12</v>
      </c>
      <c r="EW13" s="62">
        <v>0.13</v>
      </c>
      <c r="EX13" s="62">
        <v>0.13</v>
      </c>
      <c r="EY13" s="62">
        <v>0.14000000000000001</v>
      </c>
      <c r="EZ13" s="62">
        <v>0.16</v>
      </c>
      <c r="FA13" s="62">
        <v>0.19</v>
      </c>
      <c r="FB13" s="198"/>
      <c r="FC13">
        <v>9</v>
      </c>
      <c r="FD13" s="62">
        <v>0.12</v>
      </c>
      <c r="FE13" s="62">
        <v>0.11</v>
      </c>
      <c r="FF13" s="62">
        <v>0.08</v>
      </c>
      <c r="FG13" s="62">
        <v>7.0000000000000007E-2</v>
      </c>
      <c r="FH13" s="62">
        <v>0.06</v>
      </c>
      <c r="FI13" s="62">
        <v>0.06</v>
      </c>
      <c r="FJ13" s="62">
        <v>0.06</v>
      </c>
      <c r="FK13" s="62">
        <v>0.06</v>
      </c>
      <c r="FL13" s="62">
        <v>0.06</v>
      </c>
      <c r="FM13" s="62">
        <v>0.05</v>
      </c>
      <c r="FN13" s="62">
        <v>0.06</v>
      </c>
      <c r="FO13" s="62">
        <v>0.06</v>
      </c>
      <c r="FP13">
        <v>9</v>
      </c>
      <c r="FQ13" s="62">
        <v>0.11</v>
      </c>
      <c r="FR13" s="62">
        <v>0.1</v>
      </c>
      <c r="FS13" s="62">
        <v>0.08</v>
      </c>
      <c r="FT13" s="62">
        <v>7.0000000000000007E-2</v>
      </c>
      <c r="FU13" s="62">
        <v>0.06</v>
      </c>
      <c r="FV13" s="62">
        <v>0.06</v>
      </c>
      <c r="FW13" s="62">
        <v>0.06</v>
      </c>
      <c r="FX13" s="62">
        <v>0.06</v>
      </c>
      <c r="FY13" s="62">
        <v>0.06</v>
      </c>
      <c r="FZ13" s="62">
        <v>0.06</v>
      </c>
      <c r="GA13" s="62">
        <v>0.06</v>
      </c>
      <c r="GB13" s="62">
        <v>7.0000000000000007E-2</v>
      </c>
      <c r="GC13">
        <v>9</v>
      </c>
      <c r="GD13" s="62">
        <v>0.1</v>
      </c>
      <c r="GE13" s="62">
        <v>0.1</v>
      </c>
      <c r="GF13" s="62">
        <v>0.08</v>
      </c>
      <c r="GG13" s="62">
        <v>7.0000000000000007E-2</v>
      </c>
      <c r="GH13" s="62">
        <v>7.0000000000000007E-2</v>
      </c>
      <c r="GI13" s="62">
        <v>7.0000000000000007E-2</v>
      </c>
      <c r="GJ13" s="62">
        <v>7.0000000000000007E-2</v>
      </c>
      <c r="GK13" s="62">
        <v>7.0000000000000007E-2</v>
      </c>
      <c r="GL13" s="62">
        <v>7.0000000000000007E-2</v>
      </c>
      <c r="GM13" s="62">
        <v>7.0000000000000007E-2</v>
      </c>
      <c r="GN13" s="62">
        <v>0.08</v>
      </c>
      <c r="GO13" s="62">
        <v>0.1</v>
      </c>
      <c r="GP13">
        <v>9</v>
      </c>
      <c r="GQ13" s="62">
        <v>0.1</v>
      </c>
      <c r="GR13" s="62">
        <v>0.1</v>
      </c>
      <c r="GS13" s="62">
        <v>0.08</v>
      </c>
      <c r="GT13" s="62">
        <v>7.0000000000000007E-2</v>
      </c>
      <c r="GU13" s="62">
        <v>7.0000000000000007E-2</v>
      </c>
      <c r="GV13" s="62">
        <v>0.08</v>
      </c>
      <c r="GW13" s="62">
        <v>0.08</v>
      </c>
      <c r="GX13" s="62">
        <v>0.09</v>
      </c>
      <c r="GY13" s="62">
        <v>0.09</v>
      </c>
      <c r="GZ13" s="62">
        <v>0.1</v>
      </c>
      <c r="HA13" s="62">
        <v>0.11</v>
      </c>
      <c r="HB13" s="62">
        <v>0.13</v>
      </c>
      <c r="HC13">
        <v>9</v>
      </c>
      <c r="HD13" s="62">
        <v>0.11</v>
      </c>
      <c r="HE13" s="62">
        <v>0.11</v>
      </c>
      <c r="HF13" s="62">
        <v>0.09</v>
      </c>
      <c r="HG13" s="62">
        <v>0.09</v>
      </c>
      <c r="HH13" s="62">
        <v>0.09</v>
      </c>
      <c r="HI13" s="62">
        <v>0.09</v>
      </c>
      <c r="HJ13" s="62">
        <v>0.1</v>
      </c>
      <c r="HK13" s="62">
        <v>0.11</v>
      </c>
      <c r="HL13" s="62">
        <v>0.12</v>
      </c>
      <c r="HM13" s="62">
        <v>0.13</v>
      </c>
      <c r="HN13" s="62">
        <v>0.14000000000000001</v>
      </c>
      <c r="HO13" s="62">
        <v>0.18</v>
      </c>
      <c r="HP13">
        <v>9</v>
      </c>
      <c r="HQ13" s="62">
        <v>0.17</v>
      </c>
      <c r="HR13" s="62">
        <v>0.16</v>
      </c>
      <c r="HS13" s="62">
        <v>0.13</v>
      </c>
      <c r="HT13" s="62">
        <v>0.12</v>
      </c>
      <c r="HU13" s="62">
        <v>0.12</v>
      </c>
      <c r="HV13" s="62">
        <v>0.13</v>
      </c>
      <c r="HW13" s="62">
        <v>0.14000000000000001</v>
      </c>
      <c r="HX13" s="62">
        <v>0.14000000000000001</v>
      </c>
      <c r="HY13" s="62">
        <v>0.15</v>
      </c>
      <c r="HZ13" s="62">
        <v>0.16</v>
      </c>
      <c r="IA13" s="62">
        <v>0.18</v>
      </c>
      <c r="IB13" s="62">
        <v>0.21</v>
      </c>
      <c r="IC13" s="198"/>
      <c r="ID13">
        <v>9</v>
      </c>
      <c r="IE13" s="62">
        <v>0.15</v>
      </c>
      <c r="IF13" s="62">
        <v>0.13</v>
      </c>
      <c r="IG13" s="62">
        <v>0.1</v>
      </c>
      <c r="IH13" s="62">
        <v>0.08</v>
      </c>
      <c r="II13" s="62">
        <v>0.08</v>
      </c>
      <c r="IJ13" s="62">
        <v>7.0000000000000007E-2</v>
      </c>
      <c r="IK13" s="62">
        <v>7.0000000000000007E-2</v>
      </c>
      <c r="IL13" s="62">
        <v>7.0000000000000007E-2</v>
      </c>
      <c r="IM13" s="62">
        <v>7.0000000000000007E-2</v>
      </c>
      <c r="IN13" s="62">
        <v>7.0000000000000007E-2</v>
      </c>
      <c r="IO13" s="62">
        <v>7.0000000000000007E-2</v>
      </c>
      <c r="IP13" s="62">
        <v>0.08</v>
      </c>
      <c r="IQ13">
        <v>9</v>
      </c>
      <c r="IR13" s="62">
        <v>0.13</v>
      </c>
      <c r="IS13" s="62">
        <v>0.12</v>
      </c>
      <c r="IT13" s="62">
        <v>0.09</v>
      </c>
      <c r="IU13" s="62">
        <v>0.08</v>
      </c>
      <c r="IV13" s="62">
        <v>0.08</v>
      </c>
      <c r="IW13" s="62">
        <v>7.0000000000000007E-2</v>
      </c>
      <c r="IX13" s="62">
        <v>0.08</v>
      </c>
      <c r="IY13" s="62">
        <v>0.08</v>
      </c>
      <c r="IZ13" s="62">
        <v>7.0000000000000007E-2</v>
      </c>
      <c r="JA13" s="62">
        <v>7.0000000000000007E-2</v>
      </c>
      <c r="JB13" s="62">
        <v>0.08</v>
      </c>
      <c r="JC13" s="62">
        <v>0.09</v>
      </c>
      <c r="JD13">
        <v>9</v>
      </c>
      <c r="JE13" s="62">
        <v>0.13</v>
      </c>
      <c r="JF13" s="62">
        <v>0.12</v>
      </c>
      <c r="JG13" s="62">
        <v>0.1</v>
      </c>
      <c r="JH13" s="62">
        <v>0.08</v>
      </c>
      <c r="JI13" s="62">
        <v>0.08</v>
      </c>
      <c r="JJ13" s="62">
        <v>0.08</v>
      </c>
      <c r="JK13" s="62">
        <v>0.09</v>
      </c>
      <c r="JL13" s="62">
        <v>0.09</v>
      </c>
      <c r="JM13" s="62">
        <v>0.09</v>
      </c>
      <c r="JN13" s="62">
        <v>0.09</v>
      </c>
      <c r="JO13" s="62">
        <v>0.1</v>
      </c>
      <c r="JP13" s="62">
        <v>0.12</v>
      </c>
      <c r="JQ13">
        <v>9</v>
      </c>
      <c r="JR13" s="62">
        <v>0.13</v>
      </c>
      <c r="JS13" s="62">
        <v>0.12</v>
      </c>
      <c r="JT13" s="62">
        <v>0.1</v>
      </c>
      <c r="JU13" s="62">
        <v>0.09</v>
      </c>
      <c r="JV13" s="62">
        <v>0.09</v>
      </c>
      <c r="JW13" s="62">
        <v>0.09</v>
      </c>
      <c r="JX13" s="62">
        <v>0.1</v>
      </c>
      <c r="JY13" s="62">
        <v>0.11</v>
      </c>
      <c r="JZ13" s="62">
        <v>0.11</v>
      </c>
      <c r="KA13" s="62">
        <v>0.12</v>
      </c>
      <c r="KB13" s="62">
        <v>0.13</v>
      </c>
      <c r="KC13" s="62">
        <v>0.16</v>
      </c>
      <c r="KD13">
        <v>9</v>
      </c>
      <c r="KE13" s="62">
        <v>0.14000000000000001</v>
      </c>
      <c r="KF13" s="62">
        <v>0.13</v>
      </c>
      <c r="KG13" s="62">
        <v>0.11</v>
      </c>
      <c r="KH13" s="62">
        <v>0.1</v>
      </c>
      <c r="KI13" s="62">
        <v>0.11</v>
      </c>
      <c r="KJ13" s="62">
        <v>0.11</v>
      </c>
      <c r="KK13" s="62">
        <v>0.13</v>
      </c>
      <c r="KL13" s="62">
        <v>0.14000000000000001</v>
      </c>
      <c r="KM13" s="62">
        <v>0.14000000000000001</v>
      </c>
      <c r="KN13" s="62">
        <v>0.15</v>
      </c>
      <c r="KO13" s="62">
        <v>0.18</v>
      </c>
      <c r="KP13" s="62">
        <v>0.22</v>
      </c>
      <c r="KQ13">
        <v>9</v>
      </c>
      <c r="KR13" s="62">
        <v>0.21</v>
      </c>
      <c r="KS13" s="62">
        <v>0.2</v>
      </c>
      <c r="KT13" s="62">
        <v>0.16</v>
      </c>
      <c r="KU13" s="62">
        <v>0.15</v>
      </c>
      <c r="KV13" s="62">
        <v>0.15</v>
      </c>
      <c r="KW13" s="62">
        <v>0.15</v>
      </c>
      <c r="KX13" s="62">
        <v>0.17</v>
      </c>
      <c r="KY13" s="62">
        <v>0.18</v>
      </c>
      <c r="KZ13" s="62">
        <v>0.18</v>
      </c>
      <c r="LA13" s="62">
        <v>0.19</v>
      </c>
      <c r="LB13" s="62">
        <v>0.21</v>
      </c>
      <c r="LC13" s="62">
        <v>0.26</v>
      </c>
    </row>
    <row r="14" spans="1:315">
      <c r="A14" s="199">
        <v>11</v>
      </c>
      <c r="B14" s="62">
        <v>0.1</v>
      </c>
      <c r="C14" s="62">
        <v>0.09</v>
      </c>
      <c r="D14" s="62">
        <v>0.06</v>
      </c>
      <c r="E14" s="62">
        <v>0.05</v>
      </c>
      <c r="F14" s="62">
        <v>0.05</v>
      </c>
      <c r="G14" s="62">
        <v>0.05</v>
      </c>
      <c r="H14" s="62">
        <v>0.05</v>
      </c>
      <c r="I14" s="62">
        <v>0.05</v>
      </c>
      <c r="J14" s="62">
        <v>0.05</v>
      </c>
      <c r="K14" s="62">
        <v>0.04</v>
      </c>
      <c r="L14" s="62">
        <v>0.05</v>
      </c>
      <c r="M14" s="62">
        <v>0.05</v>
      </c>
      <c r="N14">
        <v>9</v>
      </c>
      <c r="O14" s="62">
        <v>0.09</v>
      </c>
      <c r="P14" s="62">
        <v>0.08</v>
      </c>
      <c r="Q14" s="62">
        <v>0.06</v>
      </c>
      <c r="R14" s="62">
        <v>0.05</v>
      </c>
      <c r="S14" s="62">
        <v>0.05</v>
      </c>
      <c r="T14" s="62">
        <v>0.05</v>
      </c>
      <c r="U14" s="62">
        <v>0.05</v>
      </c>
      <c r="V14" s="62">
        <v>0.05</v>
      </c>
      <c r="W14" s="62">
        <v>0.05</v>
      </c>
      <c r="X14" s="62">
        <v>0.05</v>
      </c>
      <c r="Y14" s="62">
        <v>0.05</v>
      </c>
      <c r="Z14" s="62">
        <v>0.06</v>
      </c>
      <c r="AA14">
        <v>9</v>
      </c>
      <c r="AB14" s="62">
        <v>0.08</v>
      </c>
      <c r="AC14" s="62">
        <v>0.08</v>
      </c>
      <c r="AD14" s="62">
        <v>0.06</v>
      </c>
      <c r="AE14" s="62">
        <v>0.05</v>
      </c>
      <c r="AF14" s="62">
        <v>0.05</v>
      </c>
      <c r="AG14" s="62">
        <v>0.05</v>
      </c>
      <c r="AH14" s="62">
        <v>0.06</v>
      </c>
      <c r="AI14" s="62">
        <v>0.06</v>
      </c>
      <c r="AJ14" s="62">
        <v>0.06</v>
      </c>
      <c r="AK14" s="62">
        <v>0.06</v>
      </c>
      <c r="AL14" s="62">
        <v>7.0000000000000007E-2</v>
      </c>
      <c r="AM14" s="62">
        <v>0.08</v>
      </c>
      <c r="AN14">
        <v>9</v>
      </c>
      <c r="AO14" s="62">
        <v>0.08</v>
      </c>
      <c r="AP14" s="62">
        <v>0.08</v>
      </c>
      <c r="AQ14" s="62">
        <v>7.0000000000000007E-2</v>
      </c>
      <c r="AR14" s="62">
        <v>0.06</v>
      </c>
      <c r="AS14" s="62">
        <v>0.06</v>
      </c>
      <c r="AT14" s="62">
        <v>0.06</v>
      </c>
      <c r="AU14" s="62">
        <v>7.0000000000000007E-2</v>
      </c>
      <c r="AV14" s="62">
        <v>7.0000000000000007E-2</v>
      </c>
      <c r="AW14" s="62">
        <v>7.0000000000000007E-2</v>
      </c>
      <c r="AX14" s="62">
        <v>0.08</v>
      </c>
      <c r="AY14" s="62">
        <v>0.09</v>
      </c>
      <c r="AZ14" s="62">
        <v>0.1</v>
      </c>
      <c r="BA14">
        <v>9</v>
      </c>
      <c r="BB14" s="62">
        <v>0.09</v>
      </c>
      <c r="BC14" s="62">
        <v>0.09</v>
      </c>
      <c r="BD14" s="62">
        <v>7.0000000000000007E-2</v>
      </c>
      <c r="BE14" s="62">
        <v>7.0000000000000007E-2</v>
      </c>
      <c r="BF14" s="62">
        <v>7.0000000000000007E-2</v>
      </c>
      <c r="BG14" s="62">
        <v>7.0000000000000007E-2</v>
      </c>
      <c r="BH14" s="62">
        <v>0.08</v>
      </c>
      <c r="BI14" s="62">
        <v>0.09</v>
      </c>
      <c r="BJ14" s="62">
        <v>0.09</v>
      </c>
      <c r="BK14" s="62">
        <v>0.1</v>
      </c>
      <c r="BL14" s="62">
        <v>0.12</v>
      </c>
      <c r="BM14" s="62">
        <v>0.14000000000000001</v>
      </c>
      <c r="BN14">
        <v>9</v>
      </c>
      <c r="BO14" s="62">
        <v>0.14000000000000001</v>
      </c>
      <c r="BP14" s="62">
        <v>0.13</v>
      </c>
      <c r="BQ14" s="62">
        <v>0.11</v>
      </c>
      <c r="BR14" s="62">
        <v>0.1</v>
      </c>
      <c r="BS14" s="62">
        <v>0.1</v>
      </c>
      <c r="BT14" s="62">
        <v>0.1</v>
      </c>
      <c r="BU14" s="62">
        <v>0.11</v>
      </c>
      <c r="BV14" s="62">
        <v>0.12</v>
      </c>
      <c r="BW14" s="62">
        <v>0.12</v>
      </c>
      <c r="BX14" s="62">
        <v>0.12</v>
      </c>
      <c r="BY14" s="62">
        <v>0.14000000000000001</v>
      </c>
      <c r="BZ14" s="62">
        <v>0.17</v>
      </c>
      <c r="CA14" s="198"/>
      <c r="CB14">
        <v>9</v>
      </c>
      <c r="CC14" s="62">
        <v>0.11</v>
      </c>
      <c r="CD14" s="62">
        <v>0.09</v>
      </c>
      <c r="CE14" s="62">
        <v>7.0000000000000007E-2</v>
      </c>
      <c r="CF14" s="62">
        <v>0.06</v>
      </c>
      <c r="CG14" s="62">
        <v>0.06</v>
      </c>
      <c r="CH14" s="62">
        <v>0.05</v>
      </c>
      <c r="CI14" s="62">
        <v>0.05</v>
      </c>
      <c r="CJ14" s="62">
        <v>0.05</v>
      </c>
      <c r="CK14" s="62">
        <v>0.05</v>
      </c>
      <c r="CL14" s="62">
        <v>0.05</v>
      </c>
      <c r="CM14" s="62">
        <v>0.05</v>
      </c>
      <c r="CN14" s="62">
        <v>0.06</v>
      </c>
      <c r="CO14">
        <v>9</v>
      </c>
      <c r="CP14" s="62">
        <v>0.1</v>
      </c>
      <c r="CQ14" s="62">
        <v>0.09</v>
      </c>
      <c r="CR14" s="62">
        <v>7.0000000000000007E-2</v>
      </c>
      <c r="CS14" s="62">
        <v>0.06</v>
      </c>
      <c r="CT14" s="62">
        <v>0.05</v>
      </c>
      <c r="CU14" s="62">
        <v>0.05</v>
      </c>
      <c r="CV14" s="62">
        <v>0.06</v>
      </c>
      <c r="CW14" s="62">
        <v>0.06</v>
      </c>
      <c r="CX14" s="62">
        <v>0.05</v>
      </c>
      <c r="CY14" s="62">
        <v>0.05</v>
      </c>
      <c r="CZ14" s="62">
        <v>0.06</v>
      </c>
      <c r="DA14" s="62">
        <v>7.0000000000000007E-2</v>
      </c>
      <c r="DB14">
        <v>9</v>
      </c>
      <c r="DC14" s="62">
        <v>0.09</v>
      </c>
      <c r="DD14" s="62">
        <v>0.09</v>
      </c>
      <c r="DE14" s="62">
        <v>7.0000000000000007E-2</v>
      </c>
      <c r="DF14" s="62">
        <v>0.06</v>
      </c>
      <c r="DG14" s="62">
        <v>0.06</v>
      </c>
      <c r="DH14" s="62">
        <v>0.06</v>
      </c>
      <c r="DI14" s="62">
        <v>0.06</v>
      </c>
      <c r="DJ14" s="62">
        <v>0.06</v>
      </c>
      <c r="DK14" s="62">
        <v>0.06</v>
      </c>
      <c r="DL14" s="62">
        <v>7.0000000000000007E-2</v>
      </c>
      <c r="DM14" s="62">
        <v>7.0000000000000007E-2</v>
      </c>
      <c r="DN14" s="62">
        <v>0.09</v>
      </c>
      <c r="DO14">
        <v>9</v>
      </c>
      <c r="DP14" s="62">
        <v>0.09</v>
      </c>
      <c r="DQ14" s="62">
        <v>0.09</v>
      </c>
      <c r="DR14" s="62">
        <v>7.0000000000000007E-2</v>
      </c>
      <c r="DS14" s="62">
        <v>7.0000000000000007E-2</v>
      </c>
      <c r="DT14" s="62">
        <v>7.0000000000000007E-2</v>
      </c>
      <c r="DU14" s="62">
        <v>7.0000000000000007E-2</v>
      </c>
      <c r="DV14" s="62">
        <v>7.0000000000000007E-2</v>
      </c>
      <c r="DW14" s="62">
        <v>0.08</v>
      </c>
      <c r="DX14" s="62">
        <v>0.08</v>
      </c>
      <c r="DY14" s="62">
        <v>0.09</v>
      </c>
      <c r="DZ14" s="62">
        <v>0.1</v>
      </c>
      <c r="EA14" s="62">
        <v>0.12</v>
      </c>
      <c r="EB14">
        <v>9</v>
      </c>
      <c r="EC14" s="62">
        <v>0.1</v>
      </c>
      <c r="ED14" s="62">
        <v>0.1</v>
      </c>
      <c r="EE14" s="62">
        <v>0.08</v>
      </c>
      <c r="EF14" s="62">
        <v>0.08</v>
      </c>
      <c r="EG14" s="62">
        <v>0.08</v>
      </c>
      <c r="EH14" s="62">
        <v>0.08</v>
      </c>
      <c r="EI14" s="62">
        <v>0.09</v>
      </c>
      <c r="EJ14" s="62">
        <v>0.1</v>
      </c>
      <c r="EK14" s="62">
        <v>0.1</v>
      </c>
      <c r="EL14" s="62">
        <v>0.11</v>
      </c>
      <c r="EM14" s="62">
        <v>0.13</v>
      </c>
      <c r="EN14" s="62">
        <v>0.16</v>
      </c>
      <c r="EO14">
        <v>9</v>
      </c>
      <c r="EP14" s="62">
        <v>0.15</v>
      </c>
      <c r="EQ14" s="62">
        <v>0.15</v>
      </c>
      <c r="ER14" s="62">
        <v>0.12</v>
      </c>
      <c r="ES14" s="62">
        <v>0.11</v>
      </c>
      <c r="ET14" s="62">
        <v>0.11</v>
      </c>
      <c r="EU14" s="62">
        <v>0.11</v>
      </c>
      <c r="EV14" s="62">
        <v>0.12</v>
      </c>
      <c r="EW14" s="62">
        <v>0.13</v>
      </c>
      <c r="EX14" s="62">
        <v>0.13</v>
      </c>
      <c r="EY14" s="62">
        <v>0.14000000000000001</v>
      </c>
      <c r="EZ14" s="62">
        <v>0.16</v>
      </c>
      <c r="FA14" s="62">
        <v>0.19</v>
      </c>
      <c r="FB14" s="198"/>
      <c r="FC14">
        <v>9</v>
      </c>
      <c r="FD14" s="62">
        <v>0.12</v>
      </c>
      <c r="FE14" s="62">
        <v>0.11</v>
      </c>
      <c r="FF14" s="62">
        <v>0.08</v>
      </c>
      <c r="FG14" s="62">
        <v>7.0000000000000007E-2</v>
      </c>
      <c r="FH14" s="62">
        <v>0.06</v>
      </c>
      <c r="FI14" s="62">
        <v>0.06</v>
      </c>
      <c r="FJ14" s="62">
        <v>0.06</v>
      </c>
      <c r="FK14" s="62">
        <v>0.06</v>
      </c>
      <c r="FL14" s="62">
        <v>0.06</v>
      </c>
      <c r="FM14" s="62">
        <v>0.05</v>
      </c>
      <c r="FN14" s="62">
        <v>0.06</v>
      </c>
      <c r="FO14" s="62">
        <v>0.06</v>
      </c>
      <c r="FP14">
        <v>9</v>
      </c>
      <c r="FQ14" s="62">
        <v>0.11</v>
      </c>
      <c r="FR14" s="62">
        <v>0.1</v>
      </c>
      <c r="FS14" s="62">
        <v>0.08</v>
      </c>
      <c r="FT14" s="62">
        <v>7.0000000000000007E-2</v>
      </c>
      <c r="FU14" s="62">
        <v>0.06</v>
      </c>
      <c r="FV14" s="62">
        <v>0.06</v>
      </c>
      <c r="FW14" s="62">
        <v>0.06</v>
      </c>
      <c r="FX14" s="62">
        <v>0.06</v>
      </c>
      <c r="FY14" s="62">
        <v>0.06</v>
      </c>
      <c r="FZ14" s="62">
        <v>0.06</v>
      </c>
      <c r="GA14" s="62">
        <v>0.06</v>
      </c>
      <c r="GB14" s="62">
        <v>7.0000000000000007E-2</v>
      </c>
      <c r="GC14">
        <v>9</v>
      </c>
      <c r="GD14" s="62">
        <v>0.1</v>
      </c>
      <c r="GE14" s="62">
        <v>0.1</v>
      </c>
      <c r="GF14" s="62">
        <v>0.08</v>
      </c>
      <c r="GG14" s="62">
        <v>7.0000000000000007E-2</v>
      </c>
      <c r="GH14" s="62">
        <v>7.0000000000000007E-2</v>
      </c>
      <c r="GI14" s="62">
        <v>7.0000000000000007E-2</v>
      </c>
      <c r="GJ14" s="62">
        <v>7.0000000000000007E-2</v>
      </c>
      <c r="GK14" s="62">
        <v>7.0000000000000007E-2</v>
      </c>
      <c r="GL14" s="62">
        <v>7.0000000000000007E-2</v>
      </c>
      <c r="GM14" s="62">
        <v>7.0000000000000007E-2</v>
      </c>
      <c r="GN14" s="62">
        <v>0.08</v>
      </c>
      <c r="GO14" s="62">
        <v>0.1</v>
      </c>
      <c r="GP14">
        <v>9</v>
      </c>
      <c r="GQ14" s="62">
        <v>0.1</v>
      </c>
      <c r="GR14" s="62">
        <v>0.1</v>
      </c>
      <c r="GS14" s="62">
        <v>0.08</v>
      </c>
      <c r="GT14" s="62">
        <v>7.0000000000000007E-2</v>
      </c>
      <c r="GU14" s="62">
        <v>7.0000000000000007E-2</v>
      </c>
      <c r="GV14" s="62">
        <v>0.08</v>
      </c>
      <c r="GW14" s="62">
        <v>0.08</v>
      </c>
      <c r="GX14" s="62">
        <v>0.09</v>
      </c>
      <c r="GY14" s="62">
        <v>0.09</v>
      </c>
      <c r="GZ14" s="62">
        <v>0.1</v>
      </c>
      <c r="HA14" s="62">
        <v>0.11</v>
      </c>
      <c r="HB14" s="62">
        <v>0.13</v>
      </c>
      <c r="HC14">
        <v>9</v>
      </c>
      <c r="HD14" s="62">
        <v>0.11</v>
      </c>
      <c r="HE14" s="62">
        <v>0.11</v>
      </c>
      <c r="HF14" s="62">
        <v>0.09</v>
      </c>
      <c r="HG14" s="62">
        <v>0.09</v>
      </c>
      <c r="HH14" s="62">
        <v>0.09</v>
      </c>
      <c r="HI14" s="62">
        <v>0.09</v>
      </c>
      <c r="HJ14" s="62">
        <v>0.1</v>
      </c>
      <c r="HK14" s="62">
        <v>0.11</v>
      </c>
      <c r="HL14" s="62">
        <v>0.12</v>
      </c>
      <c r="HM14" s="62">
        <v>0.13</v>
      </c>
      <c r="HN14" s="62">
        <v>0.14000000000000001</v>
      </c>
      <c r="HO14" s="62">
        <v>0.18</v>
      </c>
      <c r="HP14">
        <v>9</v>
      </c>
      <c r="HQ14" s="62">
        <v>0.17</v>
      </c>
      <c r="HR14" s="62">
        <v>0.16</v>
      </c>
      <c r="HS14" s="62">
        <v>0.13</v>
      </c>
      <c r="HT14" s="62">
        <v>0.12</v>
      </c>
      <c r="HU14" s="62">
        <v>0.12</v>
      </c>
      <c r="HV14" s="62">
        <v>0.13</v>
      </c>
      <c r="HW14" s="62">
        <v>0.14000000000000001</v>
      </c>
      <c r="HX14" s="62">
        <v>0.14000000000000001</v>
      </c>
      <c r="HY14" s="62">
        <v>0.15</v>
      </c>
      <c r="HZ14" s="62">
        <v>0.16</v>
      </c>
      <c r="IA14" s="62">
        <v>0.18</v>
      </c>
      <c r="IB14" s="62">
        <v>0.21</v>
      </c>
      <c r="IC14" s="198"/>
      <c r="ID14">
        <v>9</v>
      </c>
      <c r="IE14" s="62">
        <v>0.15</v>
      </c>
      <c r="IF14" s="62">
        <v>0.13</v>
      </c>
      <c r="IG14" s="62">
        <v>0.1</v>
      </c>
      <c r="IH14" s="62">
        <v>0.08</v>
      </c>
      <c r="II14" s="62">
        <v>0.08</v>
      </c>
      <c r="IJ14" s="62">
        <v>7.0000000000000007E-2</v>
      </c>
      <c r="IK14" s="62">
        <v>7.0000000000000007E-2</v>
      </c>
      <c r="IL14" s="62">
        <v>7.0000000000000007E-2</v>
      </c>
      <c r="IM14" s="62">
        <v>7.0000000000000007E-2</v>
      </c>
      <c r="IN14" s="62">
        <v>7.0000000000000007E-2</v>
      </c>
      <c r="IO14" s="62">
        <v>7.0000000000000007E-2</v>
      </c>
      <c r="IP14" s="62">
        <v>0.08</v>
      </c>
      <c r="IQ14">
        <v>9</v>
      </c>
      <c r="IR14" s="62">
        <v>0.13</v>
      </c>
      <c r="IS14" s="62">
        <v>0.12</v>
      </c>
      <c r="IT14" s="62">
        <v>0.09</v>
      </c>
      <c r="IU14" s="62">
        <v>0.08</v>
      </c>
      <c r="IV14" s="62">
        <v>0.08</v>
      </c>
      <c r="IW14" s="62">
        <v>7.0000000000000007E-2</v>
      </c>
      <c r="IX14" s="62">
        <v>0.08</v>
      </c>
      <c r="IY14" s="62">
        <v>0.08</v>
      </c>
      <c r="IZ14" s="62">
        <v>7.0000000000000007E-2</v>
      </c>
      <c r="JA14" s="62">
        <v>7.0000000000000007E-2</v>
      </c>
      <c r="JB14" s="62">
        <v>0.08</v>
      </c>
      <c r="JC14" s="62">
        <v>0.09</v>
      </c>
      <c r="JD14">
        <v>9</v>
      </c>
      <c r="JE14" s="62">
        <v>0.13</v>
      </c>
      <c r="JF14" s="62">
        <v>0.12</v>
      </c>
      <c r="JG14" s="62">
        <v>0.1</v>
      </c>
      <c r="JH14" s="62">
        <v>0.08</v>
      </c>
      <c r="JI14" s="62">
        <v>0.08</v>
      </c>
      <c r="JJ14" s="62">
        <v>0.08</v>
      </c>
      <c r="JK14" s="62">
        <v>0.09</v>
      </c>
      <c r="JL14" s="62">
        <v>0.09</v>
      </c>
      <c r="JM14" s="62">
        <v>0.09</v>
      </c>
      <c r="JN14" s="62">
        <v>0.09</v>
      </c>
      <c r="JO14" s="62">
        <v>0.1</v>
      </c>
      <c r="JP14" s="62">
        <v>0.12</v>
      </c>
      <c r="JQ14">
        <v>9</v>
      </c>
      <c r="JR14" s="62">
        <v>0.13</v>
      </c>
      <c r="JS14" s="62">
        <v>0.12</v>
      </c>
      <c r="JT14" s="62">
        <v>0.1</v>
      </c>
      <c r="JU14" s="62">
        <v>0.09</v>
      </c>
      <c r="JV14" s="62">
        <v>0.09</v>
      </c>
      <c r="JW14" s="62">
        <v>0.09</v>
      </c>
      <c r="JX14" s="62">
        <v>0.1</v>
      </c>
      <c r="JY14" s="62">
        <v>0.11</v>
      </c>
      <c r="JZ14" s="62">
        <v>0.11</v>
      </c>
      <c r="KA14" s="62">
        <v>0.12</v>
      </c>
      <c r="KB14" s="62">
        <v>0.13</v>
      </c>
      <c r="KC14" s="62">
        <v>0.16</v>
      </c>
      <c r="KD14">
        <v>9</v>
      </c>
      <c r="KE14" s="62">
        <v>0.14000000000000001</v>
      </c>
      <c r="KF14" s="62">
        <v>0.13</v>
      </c>
      <c r="KG14" s="62">
        <v>0.11</v>
      </c>
      <c r="KH14" s="62">
        <v>0.1</v>
      </c>
      <c r="KI14" s="62">
        <v>0.11</v>
      </c>
      <c r="KJ14" s="62">
        <v>0.11</v>
      </c>
      <c r="KK14" s="62">
        <v>0.13</v>
      </c>
      <c r="KL14" s="62">
        <v>0.14000000000000001</v>
      </c>
      <c r="KM14" s="62">
        <v>0.14000000000000001</v>
      </c>
      <c r="KN14" s="62">
        <v>0.15</v>
      </c>
      <c r="KO14" s="62">
        <v>0.18</v>
      </c>
      <c r="KP14" s="62">
        <v>0.22</v>
      </c>
      <c r="KQ14">
        <v>9</v>
      </c>
      <c r="KR14" s="62">
        <v>0.21</v>
      </c>
      <c r="KS14" s="62">
        <v>0.2</v>
      </c>
      <c r="KT14" s="62">
        <v>0.16</v>
      </c>
      <c r="KU14" s="62">
        <v>0.15</v>
      </c>
      <c r="KV14" s="62">
        <v>0.15</v>
      </c>
      <c r="KW14" s="62">
        <v>0.15</v>
      </c>
      <c r="KX14" s="62">
        <v>0.17</v>
      </c>
      <c r="KY14" s="62">
        <v>0.18</v>
      </c>
      <c r="KZ14" s="62">
        <v>0.18</v>
      </c>
      <c r="LA14" s="62">
        <v>0.19</v>
      </c>
      <c r="LB14" s="62">
        <v>0.21</v>
      </c>
      <c r="LC14" s="62">
        <v>0.26</v>
      </c>
    </row>
    <row r="15" spans="1:315">
      <c r="A15" s="199">
        <v>12</v>
      </c>
      <c r="B15" s="62">
        <v>0.1</v>
      </c>
      <c r="C15" s="62">
        <v>0.09</v>
      </c>
      <c r="D15" s="62">
        <v>0.06</v>
      </c>
      <c r="E15" s="62">
        <v>0.05</v>
      </c>
      <c r="F15" s="62">
        <v>0.05</v>
      </c>
      <c r="G15" s="62">
        <v>0.05</v>
      </c>
      <c r="H15" s="62">
        <v>0.05</v>
      </c>
      <c r="I15" s="62">
        <v>0.05</v>
      </c>
      <c r="J15" s="62">
        <v>0.05</v>
      </c>
      <c r="K15" s="62">
        <v>0.04</v>
      </c>
      <c r="L15" s="62">
        <v>0.05</v>
      </c>
      <c r="M15" s="62">
        <v>0.05</v>
      </c>
      <c r="N15">
        <v>9</v>
      </c>
      <c r="O15" s="62">
        <v>0.09</v>
      </c>
      <c r="P15" s="62">
        <v>0.08</v>
      </c>
      <c r="Q15" s="62">
        <v>0.06</v>
      </c>
      <c r="R15" s="62">
        <v>0.05</v>
      </c>
      <c r="S15" s="62">
        <v>0.05</v>
      </c>
      <c r="T15" s="62">
        <v>0.05</v>
      </c>
      <c r="U15" s="62">
        <v>0.05</v>
      </c>
      <c r="V15" s="62">
        <v>0.05</v>
      </c>
      <c r="W15" s="62">
        <v>0.05</v>
      </c>
      <c r="X15" s="62">
        <v>0.05</v>
      </c>
      <c r="Y15" s="62">
        <v>0.05</v>
      </c>
      <c r="Z15" s="62">
        <v>0.06</v>
      </c>
      <c r="AA15">
        <v>9</v>
      </c>
      <c r="AB15" s="62">
        <v>0.08</v>
      </c>
      <c r="AC15" s="62">
        <v>0.08</v>
      </c>
      <c r="AD15" s="62">
        <v>0.06</v>
      </c>
      <c r="AE15" s="62">
        <v>0.05</v>
      </c>
      <c r="AF15" s="62">
        <v>0.05</v>
      </c>
      <c r="AG15" s="62">
        <v>0.05</v>
      </c>
      <c r="AH15" s="62">
        <v>0.06</v>
      </c>
      <c r="AI15" s="62">
        <v>0.06</v>
      </c>
      <c r="AJ15" s="62">
        <v>0.06</v>
      </c>
      <c r="AK15" s="62">
        <v>0.06</v>
      </c>
      <c r="AL15" s="62">
        <v>7.0000000000000007E-2</v>
      </c>
      <c r="AM15" s="62">
        <v>0.08</v>
      </c>
      <c r="AN15">
        <v>9</v>
      </c>
      <c r="AO15" s="62">
        <v>0.08</v>
      </c>
      <c r="AP15" s="62">
        <v>0.08</v>
      </c>
      <c r="AQ15" s="62">
        <v>7.0000000000000007E-2</v>
      </c>
      <c r="AR15" s="62">
        <v>0.06</v>
      </c>
      <c r="AS15" s="62">
        <v>0.06</v>
      </c>
      <c r="AT15" s="62">
        <v>0.06</v>
      </c>
      <c r="AU15" s="62">
        <v>7.0000000000000007E-2</v>
      </c>
      <c r="AV15" s="62">
        <v>7.0000000000000007E-2</v>
      </c>
      <c r="AW15" s="62">
        <v>7.0000000000000007E-2</v>
      </c>
      <c r="AX15" s="62">
        <v>0.08</v>
      </c>
      <c r="AY15" s="62">
        <v>0.09</v>
      </c>
      <c r="AZ15" s="62">
        <v>0.1</v>
      </c>
      <c r="BA15">
        <v>9</v>
      </c>
      <c r="BB15" s="62">
        <v>0.09</v>
      </c>
      <c r="BC15" s="62">
        <v>0.09</v>
      </c>
      <c r="BD15" s="62">
        <v>7.0000000000000007E-2</v>
      </c>
      <c r="BE15" s="62">
        <v>7.0000000000000007E-2</v>
      </c>
      <c r="BF15" s="62">
        <v>7.0000000000000007E-2</v>
      </c>
      <c r="BG15" s="62">
        <v>7.0000000000000007E-2</v>
      </c>
      <c r="BH15" s="62">
        <v>0.08</v>
      </c>
      <c r="BI15" s="62">
        <v>0.09</v>
      </c>
      <c r="BJ15" s="62">
        <v>0.09</v>
      </c>
      <c r="BK15" s="62">
        <v>0.1</v>
      </c>
      <c r="BL15" s="62">
        <v>0.12</v>
      </c>
      <c r="BM15" s="62">
        <v>0.14000000000000001</v>
      </c>
      <c r="BN15">
        <v>9</v>
      </c>
      <c r="BO15" s="62">
        <v>0.14000000000000001</v>
      </c>
      <c r="BP15" s="62">
        <v>0.13</v>
      </c>
      <c r="BQ15" s="62">
        <v>0.11</v>
      </c>
      <c r="BR15" s="62">
        <v>0.1</v>
      </c>
      <c r="BS15" s="62">
        <v>0.1</v>
      </c>
      <c r="BT15" s="62">
        <v>0.1</v>
      </c>
      <c r="BU15" s="62">
        <v>0.11</v>
      </c>
      <c r="BV15" s="62">
        <v>0.12</v>
      </c>
      <c r="BW15" s="62">
        <v>0.12</v>
      </c>
      <c r="BX15" s="62">
        <v>0.12</v>
      </c>
      <c r="BY15" s="62">
        <v>0.14000000000000001</v>
      </c>
      <c r="BZ15" s="62">
        <v>0.17</v>
      </c>
      <c r="CA15" s="198"/>
      <c r="CB15">
        <v>9</v>
      </c>
      <c r="CC15" s="62">
        <v>0.11</v>
      </c>
      <c r="CD15" s="62">
        <v>0.09</v>
      </c>
      <c r="CE15" s="62">
        <v>7.0000000000000007E-2</v>
      </c>
      <c r="CF15" s="62">
        <v>0.06</v>
      </c>
      <c r="CG15" s="62">
        <v>0.06</v>
      </c>
      <c r="CH15" s="62">
        <v>0.05</v>
      </c>
      <c r="CI15" s="62">
        <v>0.05</v>
      </c>
      <c r="CJ15" s="62">
        <v>0.05</v>
      </c>
      <c r="CK15" s="62">
        <v>0.05</v>
      </c>
      <c r="CL15" s="62">
        <v>0.05</v>
      </c>
      <c r="CM15" s="62">
        <v>0.05</v>
      </c>
      <c r="CN15" s="62">
        <v>0.06</v>
      </c>
      <c r="CO15">
        <v>9</v>
      </c>
      <c r="CP15" s="62">
        <v>0.1</v>
      </c>
      <c r="CQ15" s="62">
        <v>0.09</v>
      </c>
      <c r="CR15" s="62">
        <v>7.0000000000000007E-2</v>
      </c>
      <c r="CS15" s="62">
        <v>0.06</v>
      </c>
      <c r="CT15" s="62">
        <v>0.05</v>
      </c>
      <c r="CU15" s="62">
        <v>0.05</v>
      </c>
      <c r="CV15" s="62">
        <v>0.06</v>
      </c>
      <c r="CW15" s="62">
        <v>0.06</v>
      </c>
      <c r="CX15" s="62">
        <v>0.05</v>
      </c>
      <c r="CY15" s="62">
        <v>0.05</v>
      </c>
      <c r="CZ15" s="62">
        <v>0.06</v>
      </c>
      <c r="DA15" s="62">
        <v>7.0000000000000007E-2</v>
      </c>
      <c r="DB15">
        <v>9</v>
      </c>
      <c r="DC15" s="62">
        <v>0.09</v>
      </c>
      <c r="DD15" s="62">
        <v>0.09</v>
      </c>
      <c r="DE15" s="62">
        <v>7.0000000000000007E-2</v>
      </c>
      <c r="DF15" s="62">
        <v>0.06</v>
      </c>
      <c r="DG15" s="62">
        <v>0.06</v>
      </c>
      <c r="DH15" s="62">
        <v>0.06</v>
      </c>
      <c r="DI15" s="62">
        <v>0.06</v>
      </c>
      <c r="DJ15" s="62">
        <v>0.06</v>
      </c>
      <c r="DK15" s="62">
        <v>0.06</v>
      </c>
      <c r="DL15" s="62">
        <v>7.0000000000000007E-2</v>
      </c>
      <c r="DM15" s="62">
        <v>7.0000000000000007E-2</v>
      </c>
      <c r="DN15" s="62">
        <v>0.09</v>
      </c>
      <c r="DO15">
        <v>9</v>
      </c>
      <c r="DP15" s="62">
        <v>0.09</v>
      </c>
      <c r="DQ15" s="62">
        <v>0.09</v>
      </c>
      <c r="DR15" s="62">
        <v>7.0000000000000007E-2</v>
      </c>
      <c r="DS15" s="62">
        <v>7.0000000000000007E-2</v>
      </c>
      <c r="DT15" s="62">
        <v>7.0000000000000007E-2</v>
      </c>
      <c r="DU15" s="62">
        <v>7.0000000000000007E-2</v>
      </c>
      <c r="DV15" s="62">
        <v>7.0000000000000007E-2</v>
      </c>
      <c r="DW15" s="62">
        <v>0.08</v>
      </c>
      <c r="DX15" s="62">
        <v>0.08</v>
      </c>
      <c r="DY15" s="62">
        <v>0.09</v>
      </c>
      <c r="DZ15" s="62">
        <v>0.1</v>
      </c>
      <c r="EA15" s="62">
        <v>0.12</v>
      </c>
      <c r="EB15">
        <v>9</v>
      </c>
      <c r="EC15" s="62">
        <v>0.1</v>
      </c>
      <c r="ED15" s="62">
        <v>0.1</v>
      </c>
      <c r="EE15" s="62">
        <v>0.08</v>
      </c>
      <c r="EF15" s="62">
        <v>0.08</v>
      </c>
      <c r="EG15" s="62">
        <v>0.08</v>
      </c>
      <c r="EH15" s="62">
        <v>0.08</v>
      </c>
      <c r="EI15" s="62">
        <v>0.09</v>
      </c>
      <c r="EJ15" s="62">
        <v>0.1</v>
      </c>
      <c r="EK15" s="62">
        <v>0.1</v>
      </c>
      <c r="EL15" s="62">
        <v>0.11</v>
      </c>
      <c r="EM15" s="62">
        <v>0.13</v>
      </c>
      <c r="EN15" s="62">
        <v>0.16</v>
      </c>
      <c r="EO15">
        <v>9</v>
      </c>
      <c r="EP15" s="62">
        <v>0.15</v>
      </c>
      <c r="EQ15" s="62">
        <v>0.15</v>
      </c>
      <c r="ER15" s="62">
        <v>0.12</v>
      </c>
      <c r="ES15" s="62">
        <v>0.11</v>
      </c>
      <c r="ET15" s="62">
        <v>0.11</v>
      </c>
      <c r="EU15" s="62">
        <v>0.11</v>
      </c>
      <c r="EV15" s="62">
        <v>0.12</v>
      </c>
      <c r="EW15" s="62">
        <v>0.13</v>
      </c>
      <c r="EX15" s="62">
        <v>0.13</v>
      </c>
      <c r="EY15" s="62">
        <v>0.14000000000000001</v>
      </c>
      <c r="EZ15" s="62">
        <v>0.16</v>
      </c>
      <c r="FA15" s="62">
        <v>0.19</v>
      </c>
      <c r="FB15" s="198"/>
      <c r="FC15">
        <v>9</v>
      </c>
      <c r="FD15" s="62">
        <v>0.12</v>
      </c>
      <c r="FE15" s="62">
        <v>0.11</v>
      </c>
      <c r="FF15" s="62">
        <v>0.08</v>
      </c>
      <c r="FG15" s="62">
        <v>7.0000000000000007E-2</v>
      </c>
      <c r="FH15" s="62">
        <v>0.06</v>
      </c>
      <c r="FI15" s="62">
        <v>0.06</v>
      </c>
      <c r="FJ15" s="62">
        <v>0.06</v>
      </c>
      <c r="FK15" s="62">
        <v>0.06</v>
      </c>
      <c r="FL15" s="62">
        <v>0.06</v>
      </c>
      <c r="FM15" s="62">
        <v>0.05</v>
      </c>
      <c r="FN15" s="62">
        <v>0.06</v>
      </c>
      <c r="FO15" s="62">
        <v>0.06</v>
      </c>
      <c r="FP15">
        <v>9</v>
      </c>
      <c r="FQ15" s="62">
        <v>0.11</v>
      </c>
      <c r="FR15" s="62">
        <v>0.1</v>
      </c>
      <c r="FS15" s="62">
        <v>0.08</v>
      </c>
      <c r="FT15" s="62">
        <v>7.0000000000000007E-2</v>
      </c>
      <c r="FU15" s="62">
        <v>0.06</v>
      </c>
      <c r="FV15" s="62">
        <v>0.06</v>
      </c>
      <c r="FW15" s="62">
        <v>0.06</v>
      </c>
      <c r="FX15" s="62">
        <v>0.06</v>
      </c>
      <c r="FY15" s="62">
        <v>0.06</v>
      </c>
      <c r="FZ15" s="62">
        <v>0.06</v>
      </c>
      <c r="GA15" s="62">
        <v>0.06</v>
      </c>
      <c r="GB15" s="62">
        <v>7.0000000000000007E-2</v>
      </c>
      <c r="GC15">
        <v>9</v>
      </c>
      <c r="GD15" s="62">
        <v>0.1</v>
      </c>
      <c r="GE15" s="62">
        <v>0.1</v>
      </c>
      <c r="GF15" s="62">
        <v>0.08</v>
      </c>
      <c r="GG15" s="62">
        <v>7.0000000000000007E-2</v>
      </c>
      <c r="GH15" s="62">
        <v>7.0000000000000007E-2</v>
      </c>
      <c r="GI15" s="62">
        <v>7.0000000000000007E-2</v>
      </c>
      <c r="GJ15" s="62">
        <v>7.0000000000000007E-2</v>
      </c>
      <c r="GK15" s="62">
        <v>7.0000000000000007E-2</v>
      </c>
      <c r="GL15" s="62">
        <v>7.0000000000000007E-2</v>
      </c>
      <c r="GM15" s="62">
        <v>7.0000000000000007E-2</v>
      </c>
      <c r="GN15" s="62">
        <v>0.08</v>
      </c>
      <c r="GO15" s="62">
        <v>0.1</v>
      </c>
      <c r="GP15">
        <v>9</v>
      </c>
      <c r="GQ15" s="62">
        <v>0.1</v>
      </c>
      <c r="GR15" s="62">
        <v>0.1</v>
      </c>
      <c r="GS15" s="62">
        <v>0.08</v>
      </c>
      <c r="GT15" s="62">
        <v>7.0000000000000007E-2</v>
      </c>
      <c r="GU15" s="62">
        <v>7.0000000000000007E-2</v>
      </c>
      <c r="GV15" s="62">
        <v>0.08</v>
      </c>
      <c r="GW15" s="62">
        <v>0.08</v>
      </c>
      <c r="GX15" s="62">
        <v>0.09</v>
      </c>
      <c r="GY15" s="62">
        <v>0.09</v>
      </c>
      <c r="GZ15" s="62">
        <v>0.1</v>
      </c>
      <c r="HA15" s="62">
        <v>0.11</v>
      </c>
      <c r="HB15" s="62">
        <v>0.13</v>
      </c>
      <c r="HC15">
        <v>9</v>
      </c>
      <c r="HD15" s="62">
        <v>0.11</v>
      </c>
      <c r="HE15" s="62">
        <v>0.11</v>
      </c>
      <c r="HF15" s="62">
        <v>0.09</v>
      </c>
      <c r="HG15" s="62">
        <v>0.09</v>
      </c>
      <c r="HH15" s="62">
        <v>0.09</v>
      </c>
      <c r="HI15" s="62">
        <v>0.09</v>
      </c>
      <c r="HJ15" s="62">
        <v>0.1</v>
      </c>
      <c r="HK15" s="62">
        <v>0.11</v>
      </c>
      <c r="HL15" s="62">
        <v>0.12</v>
      </c>
      <c r="HM15" s="62">
        <v>0.13</v>
      </c>
      <c r="HN15" s="62">
        <v>0.14000000000000001</v>
      </c>
      <c r="HO15" s="62">
        <v>0.18</v>
      </c>
      <c r="HP15">
        <v>9</v>
      </c>
      <c r="HQ15" s="62">
        <v>0.17</v>
      </c>
      <c r="HR15" s="62">
        <v>0.16</v>
      </c>
      <c r="HS15" s="62">
        <v>0.13</v>
      </c>
      <c r="HT15" s="62">
        <v>0.12</v>
      </c>
      <c r="HU15" s="62">
        <v>0.12</v>
      </c>
      <c r="HV15" s="62">
        <v>0.13</v>
      </c>
      <c r="HW15" s="62">
        <v>0.14000000000000001</v>
      </c>
      <c r="HX15" s="62">
        <v>0.14000000000000001</v>
      </c>
      <c r="HY15" s="62">
        <v>0.15</v>
      </c>
      <c r="HZ15" s="62">
        <v>0.16</v>
      </c>
      <c r="IA15" s="62">
        <v>0.18</v>
      </c>
      <c r="IB15" s="62">
        <v>0.21</v>
      </c>
      <c r="IC15" s="198"/>
      <c r="ID15">
        <v>9</v>
      </c>
      <c r="IE15" s="62">
        <v>0.15</v>
      </c>
      <c r="IF15" s="62">
        <v>0.13</v>
      </c>
      <c r="IG15" s="62">
        <v>0.1</v>
      </c>
      <c r="IH15" s="62">
        <v>0.08</v>
      </c>
      <c r="II15" s="62">
        <v>0.08</v>
      </c>
      <c r="IJ15" s="62">
        <v>7.0000000000000007E-2</v>
      </c>
      <c r="IK15" s="62">
        <v>7.0000000000000007E-2</v>
      </c>
      <c r="IL15" s="62">
        <v>7.0000000000000007E-2</v>
      </c>
      <c r="IM15" s="62">
        <v>7.0000000000000007E-2</v>
      </c>
      <c r="IN15" s="62">
        <v>7.0000000000000007E-2</v>
      </c>
      <c r="IO15" s="62">
        <v>7.0000000000000007E-2</v>
      </c>
      <c r="IP15" s="62">
        <v>0.08</v>
      </c>
      <c r="IQ15">
        <v>9</v>
      </c>
      <c r="IR15" s="62">
        <v>0.13</v>
      </c>
      <c r="IS15" s="62">
        <v>0.12</v>
      </c>
      <c r="IT15" s="62">
        <v>0.09</v>
      </c>
      <c r="IU15" s="62">
        <v>0.08</v>
      </c>
      <c r="IV15" s="62">
        <v>0.08</v>
      </c>
      <c r="IW15" s="62">
        <v>7.0000000000000007E-2</v>
      </c>
      <c r="IX15" s="62">
        <v>0.08</v>
      </c>
      <c r="IY15" s="62">
        <v>0.08</v>
      </c>
      <c r="IZ15" s="62">
        <v>7.0000000000000007E-2</v>
      </c>
      <c r="JA15" s="62">
        <v>7.0000000000000007E-2</v>
      </c>
      <c r="JB15" s="62">
        <v>0.08</v>
      </c>
      <c r="JC15" s="62">
        <v>0.09</v>
      </c>
      <c r="JD15">
        <v>9</v>
      </c>
      <c r="JE15" s="62">
        <v>0.13</v>
      </c>
      <c r="JF15" s="62">
        <v>0.12</v>
      </c>
      <c r="JG15" s="62">
        <v>0.1</v>
      </c>
      <c r="JH15" s="62">
        <v>0.08</v>
      </c>
      <c r="JI15" s="62">
        <v>0.08</v>
      </c>
      <c r="JJ15" s="62">
        <v>0.08</v>
      </c>
      <c r="JK15" s="62">
        <v>0.09</v>
      </c>
      <c r="JL15" s="62">
        <v>0.09</v>
      </c>
      <c r="JM15" s="62">
        <v>0.09</v>
      </c>
      <c r="JN15" s="62">
        <v>0.09</v>
      </c>
      <c r="JO15" s="62">
        <v>0.1</v>
      </c>
      <c r="JP15" s="62">
        <v>0.12</v>
      </c>
      <c r="JQ15">
        <v>9</v>
      </c>
      <c r="JR15" s="62">
        <v>0.13</v>
      </c>
      <c r="JS15" s="62">
        <v>0.12</v>
      </c>
      <c r="JT15" s="62">
        <v>0.1</v>
      </c>
      <c r="JU15" s="62">
        <v>0.09</v>
      </c>
      <c r="JV15" s="62">
        <v>0.09</v>
      </c>
      <c r="JW15" s="62">
        <v>0.09</v>
      </c>
      <c r="JX15" s="62">
        <v>0.1</v>
      </c>
      <c r="JY15" s="62">
        <v>0.11</v>
      </c>
      <c r="JZ15" s="62">
        <v>0.11</v>
      </c>
      <c r="KA15" s="62">
        <v>0.12</v>
      </c>
      <c r="KB15" s="62">
        <v>0.13</v>
      </c>
      <c r="KC15" s="62">
        <v>0.16</v>
      </c>
      <c r="KD15">
        <v>9</v>
      </c>
      <c r="KE15" s="62">
        <v>0.14000000000000001</v>
      </c>
      <c r="KF15" s="62">
        <v>0.13</v>
      </c>
      <c r="KG15" s="62">
        <v>0.11</v>
      </c>
      <c r="KH15" s="62">
        <v>0.1</v>
      </c>
      <c r="KI15" s="62">
        <v>0.11</v>
      </c>
      <c r="KJ15" s="62">
        <v>0.11</v>
      </c>
      <c r="KK15" s="62">
        <v>0.13</v>
      </c>
      <c r="KL15" s="62">
        <v>0.14000000000000001</v>
      </c>
      <c r="KM15" s="62">
        <v>0.14000000000000001</v>
      </c>
      <c r="KN15" s="62">
        <v>0.15</v>
      </c>
      <c r="KO15" s="62">
        <v>0.18</v>
      </c>
      <c r="KP15" s="62">
        <v>0.22</v>
      </c>
      <c r="KQ15">
        <v>9</v>
      </c>
      <c r="KR15" s="62">
        <v>0.21</v>
      </c>
      <c r="KS15" s="62">
        <v>0.2</v>
      </c>
      <c r="KT15" s="62">
        <v>0.16</v>
      </c>
      <c r="KU15" s="62">
        <v>0.15</v>
      </c>
      <c r="KV15" s="62">
        <v>0.15</v>
      </c>
      <c r="KW15" s="62">
        <v>0.15</v>
      </c>
      <c r="KX15" s="62">
        <v>0.17</v>
      </c>
      <c r="KY15" s="62">
        <v>0.18</v>
      </c>
      <c r="KZ15" s="62">
        <v>0.18</v>
      </c>
      <c r="LA15" s="62">
        <v>0.19</v>
      </c>
      <c r="LB15" s="62">
        <v>0.21</v>
      </c>
      <c r="LC15" s="62">
        <v>0.26</v>
      </c>
    </row>
    <row r="16" spans="1:315">
      <c r="CA16" s="198"/>
      <c r="FB16" s="198"/>
      <c r="IC16" s="198"/>
    </row>
    <row r="17" spans="1:315">
      <c r="A17" t="s">
        <v>283</v>
      </c>
      <c r="B17">
        <v>20</v>
      </c>
      <c r="C17">
        <v>25</v>
      </c>
      <c r="D17">
        <v>30</v>
      </c>
      <c r="E17">
        <v>35</v>
      </c>
      <c r="F17">
        <v>40</v>
      </c>
      <c r="G17">
        <v>45</v>
      </c>
      <c r="H17">
        <v>50</v>
      </c>
      <c r="I17">
        <v>55</v>
      </c>
      <c r="J17">
        <v>60</v>
      </c>
      <c r="K17">
        <v>65</v>
      </c>
      <c r="L17">
        <v>70</v>
      </c>
      <c r="M17">
        <v>75</v>
      </c>
      <c r="N17" t="s">
        <v>283</v>
      </c>
      <c r="O17">
        <v>20</v>
      </c>
      <c r="P17">
        <v>25</v>
      </c>
      <c r="Q17">
        <v>30</v>
      </c>
      <c r="R17">
        <v>35</v>
      </c>
      <c r="S17">
        <v>40</v>
      </c>
      <c r="T17">
        <v>45</v>
      </c>
      <c r="U17">
        <v>50</v>
      </c>
      <c r="V17">
        <v>55</v>
      </c>
      <c r="W17">
        <v>60</v>
      </c>
      <c r="X17">
        <v>65</v>
      </c>
      <c r="Y17">
        <v>70</v>
      </c>
      <c r="Z17">
        <v>75</v>
      </c>
      <c r="AA17" t="s">
        <v>283</v>
      </c>
      <c r="AB17">
        <v>20</v>
      </c>
      <c r="AC17">
        <v>25</v>
      </c>
      <c r="AD17">
        <v>30</v>
      </c>
      <c r="AE17">
        <v>35</v>
      </c>
      <c r="AF17">
        <v>40</v>
      </c>
      <c r="AG17">
        <v>45</v>
      </c>
      <c r="AH17">
        <v>50</v>
      </c>
      <c r="AI17">
        <v>55</v>
      </c>
      <c r="AJ17">
        <v>60</v>
      </c>
      <c r="AK17">
        <v>65</v>
      </c>
      <c r="AL17">
        <v>70</v>
      </c>
      <c r="AM17">
        <v>75</v>
      </c>
      <c r="AN17" t="s">
        <v>283</v>
      </c>
      <c r="AO17">
        <v>20</v>
      </c>
      <c r="AP17">
        <v>25</v>
      </c>
      <c r="AQ17">
        <v>30</v>
      </c>
      <c r="AR17">
        <v>35</v>
      </c>
      <c r="AS17">
        <v>40</v>
      </c>
      <c r="AT17">
        <v>45</v>
      </c>
      <c r="AU17">
        <v>50</v>
      </c>
      <c r="AV17">
        <v>55</v>
      </c>
      <c r="AW17">
        <v>60</v>
      </c>
      <c r="AX17">
        <v>65</v>
      </c>
      <c r="AY17">
        <v>70</v>
      </c>
      <c r="AZ17">
        <v>75</v>
      </c>
      <c r="BA17" t="s">
        <v>283</v>
      </c>
      <c r="BB17">
        <v>20</v>
      </c>
      <c r="BC17">
        <v>25</v>
      </c>
      <c r="BD17">
        <v>30</v>
      </c>
      <c r="BE17">
        <v>35</v>
      </c>
      <c r="BF17">
        <v>40</v>
      </c>
      <c r="BG17">
        <v>45</v>
      </c>
      <c r="BH17">
        <v>50</v>
      </c>
      <c r="BI17">
        <v>55</v>
      </c>
      <c r="BJ17">
        <v>60</v>
      </c>
      <c r="BK17">
        <v>65</v>
      </c>
      <c r="BL17">
        <v>70</v>
      </c>
      <c r="BM17">
        <v>75</v>
      </c>
      <c r="BN17" t="s">
        <v>283</v>
      </c>
      <c r="BO17">
        <v>20</v>
      </c>
      <c r="BP17">
        <v>25</v>
      </c>
      <c r="BQ17">
        <v>30</v>
      </c>
      <c r="BR17">
        <v>35</v>
      </c>
      <c r="BS17">
        <v>40</v>
      </c>
      <c r="BT17">
        <v>45</v>
      </c>
      <c r="BU17">
        <v>50</v>
      </c>
      <c r="BV17">
        <v>55</v>
      </c>
      <c r="BW17">
        <v>60</v>
      </c>
      <c r="BX17">
        <v>65</v>
      </c>
      <c r="BY17">
        <v>70</v>
      </c>
      <c r="BZ17">
        <v>75</v>
      </c>
      <c r="CA17" s="198"/>
      <c r="CB17" t="s">
        <v>283</v>
      </c>
      <c r="CC17">
        <v>20</v>
      </c>
      <c r="CD17">
        <v>25</v>
      </c>
      <c r="CE17">
        <v>30</v>
      </c>
      <c r="CF17">
        <v>35</v>
      </c>
      <c r="CG17">
        <v>40</v>
      </c>
      <c r="CH17">
        <v>45</v>
      </c>
      <c r="CI17">
        <v>50</v>
      </c>
      <c r="CJ17">
        <v>55</v>
      </c>
      <c r="CK17">
        <v>60</v>
      </c>
      <c r="CL17">
        <v>65</v>
      </c>
      <c r="CM17">
        <v>70</v>
      </c>
      <c r="CN17">
        <v>75</v>
      </c>
      <c r="CO17" t="s">
        <v>283</v>
      </c>
      <c r="CP17">
        <v>20</v>
      </c>
      <c r="CQ17">
        <v>25</v>
      </c>
      <c r="CR17">
        <v>30</v>
      </c>
      <c r="CS17">
        <v>35</v>
      </c>
      <c r="CT17">
        <v>40</v>
      </c>
      <c r="CU17">
        <v>45</v>
      </c>
      <c r="CV17">
        <v>50</v>
      </c>
      <c r="CW17">
        <v>55</v>
      </c>
      <c r="CX17">
        <v>60</v>
      </c>
      <c r="CY17">
        <v>65</v>
      </c>
      <c r="CZ17">
        <v>70</v>
      </c>
      <c r="DA17">
        <v>75</v>
      </c>
      <c r="DB17" t="s">
        <v>283</v>
      </c>
      <c r="DC17">
        <v>20</v>
      </c>
      <c r="DD17">
        <v>25</v>
      </c>
      <c r="DE17">
        <v>30</v>
      </c>
      <c r="DF17">
        <v>35</v>
      </c>
      <c r="DG17">
        <v>40</v>
      </c>
      <c r="DH17">
        <v>45</v>
      </c>
      <c r="DI17">
        <v>50</v>
      </c>
      <c r="DJ17">
        <v>55</v>
      </c>
      <c r="DK17">
        <v>60</v>
      </c>
      <c r="DL17">
        <v>65</v>
      </c>
      <c r="DM17">
        <v>70</v>
      </c>
      <c r="DN17">
        <v>75</v>
      </c>
      <c r="DO17" t="s">
        <v>283</v>
      </c>
      <c r="DP17">
        <v>20</v>
      </c>
      <c r="DQ17">
        <v>25</v>
      </c>
      <c r="DR17">
        <v>30</v>
      </c>
      <c r="DS17">
        <v>35</v>
      </c>
      <c r="DT17">
        <v>40</v>
      </c>
      <c r="DU17">
        <v>45</v>
      </c>
      <c r="DV17">
        <v>50</v>
      </c>
      <c r="DW17">
        <v>55</v>
      </c>
      <c r="DX17">
        <v>60</v>
      </c>
      <c r="DY17">
        <v>65</v>
      </c>
      <c r="DZ17">
        <v>70</v>
      </c>
      <c r="EA17">
        <v>75</v>
      </c>
      <c r="EB17" t="s">
        <v>283</v>
      </c>
      <c r="EC17">
        <v>20</v>
      </c>
      <c r="ED17">
        <v>25</v>
      </c>
      <c r="EE17">
        <v>30</v>
      </c>
      <c r="EF17">
        <v>35</v>
      </c>
      <c r="EG17">
        <v>40</v>
      </c>
      <c r="EH17">
        <v>45</v>
      </c>
      <c r="EI17">
        <v>50</v>
      </c>
      <c r="EJ17">
        <v>55</v>
      </c>
      <c r="EK17">
        <v>60</v>
      </c>
      <c r="EL17">
        <v>65</v>
      </c>
      <c r="EM17">
        <v>70</v>
      </c>
      <c r="EN17">
        <v>75</v>
      </c>
      <c r="EO17" t="s">
        <v>283</v>
      </c>
      <c r="EP17">
        <v>20</v>
      </c>
      <c r="EQ17">
        <v>25</v>
      </c>
      <c r="ER17">
        <v>30</v>
      </c>
      <c r="ES17">
        <v>35</v>
      </c>
      <c r="ET17">
        <v>40</v>
      </c>
      <c r="EU17">
        <v>45</v>
      </c>
      <c r="EV17">
        <v>50</v>
      </c>
      <c r="EW17">
        <v>55</v>
      </c>
      <c r="EX17">
        <v>60</v>
      </c>
      <c r="EY17">
        <v>65</v>
      </c>
      <c r="EZ17">
        <v>70</v>
      </c>
      <c r="FA17">
        <v>75</v>
      </c>
      <c r="FB17" s="198"/>
      <c r="FC17" t="s">
        <v>283</v>
      </c>
      <c r="FD17">
        <v>20</v>
      </c>
      <c r="FE17">
        <v>25</v>
      </c>
      <c r="FF17">
        <v>30</v>
      </c>
      <c r="FG17">
        <v>35</v>
      </c>
      <c r="FH17">
        <v>40</v>
      </c>
      <c r="FI17">
        <v>45</v>
      </c>
      <c r="FJ17">
        <v>50</v>
      </c>
      <c r="FK17">
        <v>55</v>
      </c>
      <c r="FL17">
        <v>60</v>
      </c>
      <c r="FM17">
        <v>65</v>
      </c>
      <c r="FN17">
        <v>70</v>
      </c>
      <c r="FO17">
        <v>75</v>
      </c>
      <c r="FP17" t="s">
        <v>283</v>
      </c>
      <c r="FQ17">
        <v>20</v>
      </c>
      <c r="FR17">
        <v>25</v>
      </c>
      <c r="FS17">
        <v>30</v>
      </c>
      <c r="FT17">
        <v>35</v>
      </c>
      <c r="FU17">
        <v>40</v>
      </c>
      <c r="FV17">
        <v>45</v>
      </c>
      <c r="FW17">
        <v>50</v>
      </c>
      <c r="FX17">
        <v>55</v>
      </c>
      <c r="FY17">
        <v>60</v>
      </c>
      <c r="FZ17">
        <v>65</v>
      </c>
      <c r="GA17">
        <v>70</v>
      </c>
      <c r="GB17">
        <v>75</v>
      </c>
      <c r="GC17" t="s">
        <v>283</v>
      </c>
      <c r="GD17">
        <v>20</v>
      </c>
      <c r="GE17">
        <v>25</v>
      </c>
      <c r="GF17">
        <v>30</v>
      </c>
      <c r="GG17">
        <v>35</v>
      </c>
      <c r="GH17">
        <v>40</v>
      </c>
      <c r="GI17">
        <v>45</v>
      </c>
      <c r="GJ17">
        <v>50</v>
      </c>
      <c r="GK17">
        <v>55</v>
      </c>
      <c r="GL17">
        <v>60</v>
      </c>
      <c r="GM17">
        <v>65</v>
      </c>
      <c r="GN17">
        <v>70</v>
      </c>
      <c r="GO17">
        <v>75</v>
      </c>
      <c r="GP17" t="s">
        <v>283</v>
      </c>
      <c r="GQ17">
        <v>20</v>
      </c>
      <c r="GR17">
        <v>25</v>
      </c>
      <c r="GS17">
        <v>30</v>
      </c>
      <c r="GT17">
        <v>35</v>
      </c>
      <c r="GU17">
        <v>40</v>
      </c>
      <c r="GV17">
        <v>45</v>
      </c>
      <c r="GW17">
        <v>50</v>
      </c>
      <c r="GX17">
        <v>55</v>
      </c>
      <c r="GY17">
        <v>60</v>
      </c>
      <c r="GZ17">
        <v>65</v>
      </c>
      <c r="HA17">
        <v>70</v>
      </c>
      <c r="HB17">
        <v>75</v>
      </c>
      <c r="HC17" t="s">
        <v>283</v>
      </c>
      <c r="HD17">
        <v>20</v>
      </c>
      <c r="HE17">
        <v>25</v>
      </c>
      <c r="HF17">
        <v>30</v>
      </c>
      <c r="HG17">
        <v>35</v>
      </c>
      <c r="HH17">
        <v>40</v>
      </c>
      <c r="HI17">
        <v>45</v>
      </c>
      <c r="HJ17">
        <v>50</v>
      </c>
      <c r="HK17">
        <v>55</v>
      </c>
      <c r="HL17">
        <v>60</v>
      </c>
      <c r="HM17">
        <v>65</v>
      </c>
      <c r="HN17">
        <v>70</v>
      </c>
      <c r="HO17">
        <v>75</v>
      </c>
      <c r="HP17" t="s">
        <v>283</v>
      </c>
      <c r="HQ17">
        <v>20</v>
      </c>
      <c r="HR17">
        <v>25</v>
      </c>
      <c r="HS17">
        <v>30</v>
      </c>
      <c r="HT17">
        <v>35</v>
      </c>
      <c r="HU17">
        <v>40</v>
      </c>
      <c r="HV17">
        <v>45</v>
      </c>
      <c r="HW17">
        <v>50</v>
      </c>
      <c r="HX17">
        <v>55</v>
      </c>
      <c r="HY17">
        <v>60</v>
      </c>
      <c r="HZ17">
        <v>65</v>
      </c>
      <c r="IA17">
        <v>70</v>
      </c>
      <c r="IB17">
        <v>75</v>
      </c>
      <c r="IC17" s="198"/>
      <c r="ID17" t="s">
        <v>283</v>
      </c>
      <c r="IE17">
        <v>20</v>
      </c>
      <c r="IF17">
        <v>25</v>
      </c>
      <c r="IG17">
        <v>30</v>
      </c>
      <c r="IH17">
        <v>35</v>
      </c>
      <c r="II17">
        <v>40</v>
      </c>
      <c r="IJ17">
        <v>45</v>
      </c>
      <c r="IK17">
        <v>50</v>
      </c>
      <c r="IL17">
        <v>55</v>
      </c>
      <c r="IM17">
        <v>60</v>
      </c>
      <c r="IN17">
        <v>65</v>
      </c>
      <c r="IO17">
        <v>70</v>
      </c>
      <c r="IP17">
        <v>75</v>
      </c>
      <c r="IQ17" t="s">
        <v>283</v>
      </c>
      <c r="IR17">
        <v>20</v>
      </c>
      <c r="IS17">
        <v>25</v>
      </c>
      <c r="IT17">
        <v>30</v>
      </c>
      <c r="IU17">
        <v>35</v>
      </c>
      <c r="IV17">
        <v>40</v>
      </c>
      <c r="IW17">
        <v>45</v>
      </c>
      <c r="IX17">
        <v>50</v>
      </c>
      <c r="IY17">
        <v>55</v>
      </c>
      <c r="IZ17">
        <v>60</v>
      </c>
      <c r="JA17">
        <v>65</v>
      </c>
      <c r="JB17">
        <v>70</v>
      </c>
      <c r="JC17">
        <v>75</v>
      </c>
      <c r="JD17" t="s">
        <v>283</v>
      </c>
      <c r="JE17">
        <v>20</v>
      </c>
      <c r="JF17">
        <v>25</v>
      </c>
      <c r="JG17">
        <v>30</v>
      </c>
      <c r="JH17">
        <v>35</v>
      </c>
      <c r="JI17">
        <v>40</v>
      </c>
      <c r="JJ17">
        <v>45</v>
      </c>
      <c r="JK17">
        <v>50</v>
      </c>
      <c r="JL17">
        <v>55</v>
      </c>
      <c r="JM17">
        <v>60</v>
      </c>
      <c r="JN17">
        <v>65</v>
      </c>
      <c r="JO17">
        <v>70</v>
      </c>
      <c r="JP17">
        <v>75</v>
      </c>
      <c r="JQ17" t="s">
        <v>283</v>
      </c>
      <c r="JR17">
        <v>20</v>
      </c>
      <c r="JS17">
        <v>25</v>
      </c>
      <c r="JT17">
        <v>30</v>
      </c>
      <c r="JU17">
        <v>35</v>
      </c>
      <c r="JV17">
        <v>40</v>
      </c>
      <c r="JW17">
        <v>45</v>
      </c>
      <c r="JX17">
        <v>50</v>
      </c>
      <c r="JY17">
        <v>55</v>
      </c>
      <c r="JZ17">
        <v>60</v>
      </c>
      <c r="KA17">
        <v>65</v>
      </c>
      <c r="KB17">
        <v>70</v>
      </c>
      <c r="KC17">
        <v>75</v>
      </c>
      <c r="KD17" t="s">
        <v>283</v>
      </c>
      <c r="KE17">
        <v>20</v>
      </c>
      <c r="KF17">
        <v>25</v>
      </c>
      <c r="KG17">
        <v>30</v>
      </c>
      <c r="KH17">
        <v>35</v>
      </c>
      <c r="KI17">
        <v>40</v>
      </c>
      <c r="KJ17">
        <v>45</v>
      </c>
      <c r="KK17">
        <v>50</v>
      </c>
      <c r="KL17">
        <v>55</v>
      </c>
      <c r="KM17">
        <v>60</v>
      </c>
      <c r="KN17">
        <v>65</v>
      </c>
      <c r="KO17">
        <v>70</v>
      </c>
      <c r="KP17">
        <v>75</v>
      </c>
      <c r="KQ17" t="s">
        <v>283</v>
      </c>
      <c r="KR17">
        <v>20</v>
      </c>
      <c r="KS17">
        <v>25</v>
      </c>
      <c r="KT17">
        <v>30</v>
      </c>
      <c r="KU17">
        <v>35</v>
      </c>
      <c r="KV17">
        <v>40</v>
      </c>
      <c r="KW17">
        <v>45</v>
      </c>
      <c r="KX17">
        <v>50</v>
      </c>
      <c r="KY17">
        <v>55</v>
      </c>
      <c r="KZ17">
        <v>60</v>
      </c>
      <c r="LA17">
        <v>65</v>
      </c>
      <c r="LB17">
        <v>70</v>
      </c>
      <c r="LC17">
        <v>75</v>
      </c>
    </row>
    <row r="18" spans="1:315">
      <c r="A18">
        <v>1</v>
      </c>
      <c r="B18" s="62">
        <v>0.09</v>
      </c>
      <c r="C18" s="62">
        <v>0.08</v>
      </c>
      <c r="D18" s="62">
        <v>0.06</v>
      </c>
      <c r="E18" s="62">
        <v>0.05</v>
      </c>
      <c r="F18" s="62">
        <v>0.05</v>
      </c>
      <c r="G18" s="62">
        <v>0.05</v>
      </c>
      <c r="H18" s="62">
        <v>0.05</v>
      </c>
      <c r="I18" s="62">
        <v>0.05</v>
      </c>
      <c r="J18" s="62">
        <v>0.04</v>
      </c>
      <c r="K18" s="62">
        <v>0.04</v>
      </c>
      <c r="L18" s="62">
        <v>0.04</v>
      </c>
      <c r="M18" s="62">
        <v>0.05</v>
      </c>
      <c r="N18">
        <v>1</v>
      </c>
      <c r="O18" s="62">
        <v>7.0000000000000007E-2</v>
      </c>
      <c r="P18" s="62">
        <v>0.06</v>
      </c>
      <c r="Q18" s="62">
        <v>0.05</v>
      </c>
      <c r="R18" s="62">
        <v>0.04</v>
      </c>
      <c r="S18" s="62">
        <v>0.04</v>
      </c>
      <c r="T18" s="62">
        <v>0.04</v>
      </c>
      <c r="U18" s="62">
        <v>0.04</v>
      </c>
      <c r="V18" s="62">
        <v>0.04</v>
      </c>
      <c r="W18" s="62">
        <v>0.04</v>
      </c>
      <c r="X18" s="62">
        <v>0.04</v>
      </c>
      <c r="Y18" s="62">
        <v>0.04</v>
      </c>
      <c r="Z18" s="62">
        <v>0.05</v>
      </c>
      <c r="AA18">
        <v>1</v>
      </c>
      <c r="AB18" s="62">
        <v>0.06</v>
      </c>
      <c r="AC18" s="62">
        <v>0.05</v>
      </c>
      <c r="AD18" s="62">
        <v>0.04</v>
      </c>
      <c r="AE18" s="62">
        <v>0.04</v>
      </c>
      <c r="AF18" s="62">
        <v>0.04</v>
      </c>
      <c r="AG18" s="62">
        <v>0.04</v>
      </c>
      <c r="AH18" s="62">
        <v>0.04</v>
      </c>
      <c r="AI18" s="62">
        <v>0.04</v>
      </c>
      <c r="AJ18" s="62">
        <v>0.04</v>
      </c>
      <c r="AK18" s="62">
        <v>0.04</v>
      </c>
      <c r="AL18" s="62">
        <v>0.04</v>
      </c>
      <c r="AM18" s="62">
        <v>0.05</v>
      </c>
      <c r="AN18">
        <v>1</v>
      </c>
      <c r="AO18" s="62">
        <v>0.05</v>
      </c>
      <c r="AP18" s="62">
        <v>0.05</v>
      </c>
      <c r="AQ18" s="62">
        <v>0.04</v>
      </c>
      <c r="AR18" s="62">
        <v>0.03</v>
      </c>
      <c r="AS18" s="62">
        <v>0.03</v>
      </c>
      <c r="AT18" s="62">
        <v>0.04</v>
      </c>
      <c r="AU18" s="62">
        <v>0.04</v>
      </c>
      <c r="AV18" s="62">
        <v>0.04</v>
      </c>
      <c r="AW18" s="62">
        <v>0.04</v>
      </c>
      <c r="AX18" s="62">
        <v>0.04</v>
      </c>
      <c r="AY18" s="62">
        <v>0.05</v>
      </c>
      <c r="AZ18" s="62">
        <v>0.06</v>
      </c>
      <c r="BA18">
        <v>1</v>
      </c>
      <c r="BB18" s="62">
        <v>0.04</v>
      </c>
      <c r="BC18" s="62">
        <v>0.04</v>
      </c>
      <c r="BD18" s="62">
        <v>0.03</v>
      </c>
      <c r="BE18" s="62">
        <v>0.03</v>
      </c>
      <c r="BF18" s="62">
        <v>0.03</v>
      </c>
      <c r="BG18" s="62">
        <v>0.03</v>
      </c>
      <c r="BH18" s="62">
        <v>0.04</v>
      </c>
      <c r="BI18" s="62">
        <v>0.04</v>
      </c>
      <c r="BJ18" s="62">
        <v>0.04</v>
      </c>
      <c r="BK18" s="62">
        <v>0.04</v>
      </c>
      <c r="BL18" s="62">
        <v>0.05</v>
      </c>
      <c r="BM18" s="62">
        <v>0.06</v>
      </c>
      <c r="BN18">
        <v>1</v>
      </c>
      <c r="BO18" s="62">
        <v>0.05</v>
      </c>
      <c r="BP18" s="62">
        <v>0.05</v>
      </c>
      <c r="BQ18" s="62">
        <v>0.04</v>
      </c>
      <c r="BR18" s="62">
        <v>0.04</v>
      </c>
      <c r="BS18" s="62">
        <v>0.04</v>
      </c>
      <c r="BT18" s="62">
        <v>0.04</v>
      </c>
      <c r="BU18" s="62">
        <v>0.04</v>
      </c>
      <c r="BV18" s="62">
        <v>0.04</v>
      </c>
      <c r="BW18" s="62">
        <v>0.05</v>
      </c>
      <c r="BX18" s="62">
        <v>0.05</v>
      </c>
      <c r="BY18" s="62">
        <v>0.05</v>
      </c>
      <c r="BZ18" s="62">
        <v>0.06</v>
      </c>
      <c r="CA18" s="198"/>
      <c r="CB18">
        <v>1</v>
      </c>
      <c r="CC18" s="62">
        <v>0.12</v>
      </c>
      <c r="CD18" s="62">
        <v>0.1</v>
      </c>
      <c r="CE18" s="62">
        <v>0.08</v>
      </c>
      <c r="CF18" s="62">
        <v>7.0000000000000007E-2</v>
      </c>
      <c r="CG18" s="62">
        <v>0.06</v>
      </c>
      <c r="CH18" s="62">
        <v>0.06</v>
      </c>
      <c r="CI18" s="62">
        <v>0.06</v>
      </c>
      <c r="CJ18" s="62">
        <v>0.06</v>
      </c>
      <c r="CK18" s="62">
        <v>0.06</v>
      </c>
      <c r="CL18" s="62">
        <v>0.05</v>
      </c>
      <c r="CM18" s="62">
        <v>0.06</v>
      </c>
      <c r="CN18" s="62">
        <v>0.06</v>
      </c>
      <c r="CO18">
        <v>1</v>
      </c>
      <c r="CP18" s="62">
        <v>0.09</v>
      </c>
      <c r="CQ18" s="62">
        <v>0.08</v>
      </c>
      <c r="CR18" s="62">
        <v>0.06</v>
      </c>
      <c r="CS18" s="62">
        <v>0.05</v>
      </c>
      <c r="CT18" s="62">
        <v>0.05</v>
      </c>
      <c r="CU18" s="62">
        <v>0.05</v>
      </c>
      <c r="CV18" s="62">
        <v>0.05</v>
      </c>
      <c r="CW18" s="62">
        <v>0.05</v>
      </c>
      <c r="CX18" s="62">
        <v>0.05</v>
      </c>
      <c r="CY18" s="62">
        <v>0.05</v>
      </c>
      <c r="CZ18" s="62">
        <v>0.05</v>
      </c>
      <c r="DA18" s="62">
        <v>0.06</v>
      </c>
      <c r="DB18">
        <v>1</v>
      </c>
      <c r="DC18" s="62">
        <v>7.0000000000000007E-2</v>
      </c>
      <c r="DD18" s="62">
        <v>7.0000000000000007E-2</v>
      </c>
      <c r="DE18" s="62">
        <v>0.05</v>
      </c>
      <c r="DF18" s="62">
        <v>0.05</v>
      </c>
      <c r="DG18" s="62">
        <v>0.05</v>
      </c>
      <c r="DH18" s="62">
        <v>0.05</v>
      </c>
      <c r="DI18" s="62">
        <v>0.05</v>
      </c>
      <c r="DJ18" s="62">
        <v>0.05</v>
      </c>
      <c r="DK18" s="62">
        <v>0.05</v>
      </c>
      <c r="DL18" s="62">
        <v>0.05</v>
      </c>
      <c r="DM18" s="62">
        <v>0.06</v>
      </c>
      <c r="DN18" s="62">
        <v>7.0000000000000007E-2</v>
      </c>
      <c r="DO18">
        <v>1</v>
      </c>
      <c r="DP18" s="62">
        <v>0.06</v>
      </c>
      <c r="DQ18" s="62">
        <v>0.06</v>
      </c>
      <c r="DR18" s="62">
        <v>0.05</v>
      </c>
      <c r="DS18" s="62">
        <v>0.04</v>
      </c>
      <c r="DT18" s="62">
        <v>0.04</v>
      </c>
      <c r="DU18" s="62">
        <v>0.04</v>
      </c>
      <c r="DV18" s="62">
        <v>0.05</v>
      </c>
      <c r="DW18" s="62">
        <v>0.05</v>
      </c>
      <c r="DX18" s="62">
        <v>0.05</v>
      </c>
      <c r="DY18" s="62">
        <v>0.06</v>
      </c>
      <c r="DZ18" s="62">
        <v>0.06</v>
      </c>
      <c r="EA18" s="62">
        <v>0.08</v>
      </c>
      <c r="EB18">
        <v>1</v>
      </c>
      <c r="EC18" s="62">
        <v>0.05</v>
      </c>
      <c r="ED18" s="62">
        <v>0.05</v>
      </c>
      <c r="EE18" s="62">
        <v>0.04</v>
      </c>
      <c r="EF18" s="62">
        <v>0.04</v>
      </c>
      <c r="EG18" s="62">
        <v>0.04</v>
      </c>
      <c r="EH18" s="62">
        <v>0.04</v>
      </c>
      <c r="EI18" s="62">
        <v>0.05</v>
      </c>
      <c r="EJ18" s="62">
        <v>0.05</v>
      </c>
      <c r="EK18" s="62">
        <v>0.05</v>
      </c>
      <c r="EL18" s="62">
        <v>0.06</v>
      </c>
      <c r="EM18" s="62">
        <v>7.0000000000000007E-2</v>
      </c>
      <c r="EN18" s="62">
        <v>0.08</v>
      </c>
      <c r="EO18">
        <v>1</v>
      </c>
      <c r="EP18" s="62">
        <v>7.0000000000000007E-2</v>
      </c>
      <c r="EQ18" s="62">
        <v>0.06</v>
      </c>
      <c r="ER18" s="62">
        <v>0.05</v>
      </c>
      <c r="ES18" s="62">
        <v>0.05</v>
      </c>
      <c r="ET18" s="62">
        <v>0.05</v>
      </c>
      <c r="EU18" s="62">
        <v>0.05</v>
      </c>
      <c r="EV18" s="62">
        <v>0.05</v>
      </c>
      <c r="EW18" s="62">
        <v>0.06</v>
      </c>
      <c r="EX18" s="62">
        <v>0.06</v>
      </c>
      <c r="EY18" s="62">
        <v>0.06</v>
      </c>
      <c r="EZ18" s="62">
        <v>7.0000000000000007E-2</v>
      </c>
      <c r="FA18" s="62">
        <v>0.08</v>
      </c>
      <c r="FB18" s="198"/>
      <c r="FC18">
        <v>1</v>
      </c>
      <c r="FD18" s="62">
        <v>0.16</v>
      </c>
      <c r="FE18" s="62">
        <v>0.14000000000000001</v>
      </c>
      <c r="FF18" s="62">
        <v>0.11</v>
      </c>
      <c r="FG18" s="62">
        <v>0.09</v>
      </c>
      <c r="FH18" s="62">
        <v>0.08</v>
      </c>
      <c r="FI18" s="62">
        <v>0.08</v>
      </c>
      <c r="FJ18" s="62">
        <v>0.08</v>
      </c>
      <c r="FK18" s="62">
        <v>0.08</v>
      </c>
      <c r="FL18" s="62">
        <v>7.0000000000000007E-2</v>
      </c>
      <c r="FM18" s="62">
        <v>7.0000000000000007E-2</v>
      </c>
      <c r="FN18" s="62">
        <v>7.0000000000000007E-2</v>
      </c>
      <c r="FO18" s="62">
        <v>0.08</v>
      </c>
      <c r="FP18">
        <v>1</v>
      </c>
      <c r="FQ18" s="62">
        <v>0.12</v>
      </c>
      <c r="FR18" s="62">
        <v>0.1</v>
      </c>
      <c r="FS18" s="62">
        <v>0.08</v>
      </c>
      <c r="FT18" s="62">
        <v>7.0000000000000007E-2</v>
      </c>
      <c r="FU18" s="62">
        <v>0.06</v>
      </c>
      <c r="FV18" s="62">
        <v>0.06</v>
      </c>
      <c r="FW18" s="62">
        <v>7.0000000000000007E-2</v>
      </c>
      <c r="FX18" s="62">
        <v>7.0000000000000007E-2</v>
      </c>
      <c r="FY18" s="62">
        <v>0.06</v>
      </c>
      <c r="FZ18" s="62">
        <v>0.06</v>
      </c>
      <c r="GA18" s="62">
        <v>7.0000000000000007E-2</v>
      </c>
      <c r="GB18" s="62">
        <v>0.08</v>
      </c>
      <c r="GC18">
        <v>1</v>
      </c>
      <c r="GD18" s="62">
        <v>0.1</v>
      </c>
      <c r="GE18" s="62">
        <v>0.09</v>
      </c>
      <c r="GF18" s="62">
        <v>7.0000000000000007E-2</v>
      </c>
      <c r="GG18" s="62">
        <v>0.06</v>
      </c>
      <c r="GH18" s="62">
        <v>0.06</v>
      </c>
      <c r="GI18" s="62">
        <v>0.06</v>
      </c>
      <c r="GJ18" s="62">
        <v>0.06</v>
      </c>
      <c r="GK18" s="62">
        <v>7.0000000000000007E-2</v>
      </c>
      <c r="GL18" s="62">
        <v>7.0000000000000007E-2</v>
      </c>
      <c r="GM18" s="62">
        <v>7.0000000000000007E-2</v>
      </c>
      <c r="GN18" s="62">
        <v>7.0000000000000007E-2</v>
      </c>
      <c r="GO18" s="62">
        <v>0.09</v>
      </c>
      <c r="GP18">
        <v>1</v>
      </c>
      <c r="GQ18" s="62">
        <v>0.08</v>
      </c>
      <c r="GR18" s="62">
        <v>0.08</v>
      </c>
      <c r="GS18" s="62">
        <v>0.06</v>
      </c>
      <c r="GT18" s="62">
        <v>0.06</v>
      </c>
      <c r="GU18" s="62">
        <v>0.06</v>
      </c>
      <c r="GV18" s="62">
        <v>0.06</v>
      </c>
      <c r="GW18" s="62">
        <v>0.06</v>
      </c>
      <c r="GX18" s="62">
        <v>7.0000000000000007E-2</v>
      </c>
      <c r="GY18" s="62">
        <v>7.0000000000000007E-2</v>
      </c>
      <c r="GZ18" s="62">
        <v>7.0000000000000007E-2</v>
      </c>
      <c r="HA18" s="62">
        <v>0.08</v>
      </c>
      <c r="HB18" s="62">
        <v>0.1</v>
      </c>
      <c r="HC18">
        <v>1</v>
      </c>
      <c r="HD18" s="62">
        <v>7.0000000000000007E-2</v>
      </c>
      <c r="HE18" s="62">
        <v>7.0000000000000007E-2</v>
      </c>
      <c r="HF18" s="62">
        <v>0.06</v>
      </c>
      <c r="HG18" s="62">
        <v>0.05</v>
      </c>
      <c r="HH18" s="62">
        <v>0.05</v>
      </c>
      <c r="HI18" s="62">
        <v>0.06</v>
      </c>
      <c r="HJ18" s="62">
        <v>0.06</v>
      </c>
      <c r="HK18" s="62">
        <v>7.0000000000000007E-2</v>
      </c>
      <c r="HL18" s="62">
        <v>7.0000000000000007E-2</v>
      </c>
      <c r="HM18" s="62">
        <v>0.08</v>
      </c>
      <c r="HN18" s="62">
        <v>0.09</v>
      </c>
      <c r="HO18" s="62">
        <v>0.11</v>
      </c>
      <c r="HP18">
        <v>1</v>
      </c>
      <c r="HQ18" s="62">
        <v>0.09</v>
      </c>
      <c r="HR18" s="62">
        <v>0.08</v>
      </c>
      <c r="HS18" s="62">
        <v>7.0000000000000007E-2</v>
      </c>
      <c r="HT18" s="62">
        <v>0.06</v>
      </c>
      <c r="HU18" s="62">
        <v>0.06</v>
      </c>
      <c r="HV18" s="62">
        <v>7.0000000000000007E-2</v>
      </c>
      <c r="HW18" s="62">
        <v>7.0000000000000007E-2</v>
      </c>
      <c r="HX18" s="62">
        <v>7.0000000000000007E-2</v>
      </c>
      <c r="HY18" s="62">
        <v>0.08</v>
      </c>
      <c r="HZ18" s="62">
        <v>0.08</v>
      </c>
      <c r="IA18" s="62">
        <v>0.09</v>
      </c>
      <c r="IB18" s="62">
        <v>0.11</v>
      </c>
      <c r="IC18" s="198"/>
      <c r="ID18">
        <v>1</v>
      </c>
      <c r="IE18" s="62">
        <v>0.24</v>
      </c>
      <c r="IF18" s="62">
        <v>0.21</v>
      </c>
      <c r="IG18" s="62">
        <v>0.16</v>
      </c>
      <c r="IH18" s="62">
        <v>0.13</v>
      </c>
      <c r="II18" s="62">
        <v>0.12</v>
      </c>
      <c r="IJ18" s="62">
        <v>0.12</v>
      </c>
      <c r="IK18" s="62">
        <v>0.12</v>
      </c>
      <c r="IL18" s="62">
        <v>0.12</v>
      </c>
      <c r="IM18" s="62">
        <v>0.11</v>
      </c>
      <c r="IN18" s="62">
        <v>0.11</v>
      </c>
      <c r="IO18" s="62">
        <v>0.11</v>
      </c>
      <c r="IP18" s="62">
        <v>0.13</v>
      </c>
      <c r="IQ18">
        <v>1</v>
      </c>
      <c r="IR18" s="62">
        <v>0.17</v>
      </c>
      <c r="IS18" s="62">
        <v>0.16</v>
      </c>
      <c r="IT18" s="62">
        <v>0.12</v>
      </c>
      <c r="IU18" s="62">
        <v>0.1</v>
      </c>
      <c r="IV18" s="62">
        <v>0.1</v>
      </c>
      <c r="IW18" s="62">
        <v>0.1</v>
      </c>
      <c r="IX18" s="62">
        <v>0.1</v>
      </c>
      <c r="IY18" s="62">
        <v>0.1</v>
      </c>
      <c r="IZ18" s="62">
        <v>0.1</v>
      </c>
      <c r="JA18" s="62">
        <v>0.1</v>
      </c>
      <c r="JB18" s="62">
        <v>0.1</v>
      </c>
      <c r="JC18" s="62">
        <v>0.12</v>
      </c>
      <c r="JD18">
        <v>1</v>
      </c>
      <c r="JE18" s="62">
        <v>0.14000000000000001</v>
      </c>
      <c r="JF18" s="62">
        <v>0.13</v>
      </c>
      <c r="JG18" s="62">
        <v>0.11</v>
      </c>
      <c r="JH18" s="62">
        <v>0.09</v>
      </c>
      <c r="JI18" s="62">
        <v>0.09</v>
      </c>
      <c r="JJ18" s="62">
        <v>0.09</v>
      </c>
      <c r="JK18" s="62">
        <v>0.1</v>
      </c>
      <c r="JL18" s="62">
        <v>0.1</v>
      </c>
      <c r="JM18" s="62">
        <v>0.1</v>
      </c>
      <c r="JN18" s="62">
        <v>0.1</v>
      </c>
      <c r="JO18" s="62">
        <v>0.11</v>
      </c>
      <c r="JP18" s="62">
        <v>0.13</v>
      </c>
      <c r="JQ18">
        <v>1</v>
      </c>
      <c r="JR18" s="62">
        <v>0.12</v>
      </c>
      <c r="JS18" s="62">
        <v>0.12</v>
      </c>
      <c r="JT18" s="62">
        <v>0.09</v>
      </c>
      <c r="JU18" s="62">
        <v>0.09</v>
      </c>
      <c r="JV18" s="62">
        <v>0.09</v>
      </c>
      <c r="JW18" s="62">
        <v>0.09</v>
      </c>
      <c r="JX18" s="62">
        <v>0.1</v>
      </c>
      <c r="JY18" s="62">
        <v>0.1</v>
      </c>
      <c r="JZ18" s="62">
        <v>0.11</v>
      </c>
      <c r="KA18" s="62">
        <v>0.11</v>
      </c>
      <c r="KB18" s="62">
        <v>0.12</v>
      </c>
      <c r="KC18" s="62">
        <v>0.15</v>
      </c>
      <c r="KD18">
        <v>1</v>
      </c>
      <c r="KE18" s="62">
        <v>0.1</v>
      </c>
      <c r="KF18" s="62">
        <v>0.1</v>
      </c>
      <c r="KG18" s="62">
        <v>0.08</v>
      </c>
      <c r="KH18" s="62">
        <v>0.08</v>
      </c>
      <c r="KI18" s="62">
        <v>0.08</v>
      </c>
      <c r="KJ18" s="62">
        <v>0.09</v>
      </c>
      <c r="KK18" s="62">
        <v>0.09</v>
      </c>
      <c r="KL18" s="62">
        <v>0.1</v>
      </c>
      <c r="KM18" s="62">
        <v>0.11</v>
      </c>
      <c r="KN18" s="62">
        <v>0.11</v>
      </c>
      <c r="KO18" s="62">
        <v>0.13</v>
      </c>
      <c r="KP18" s="62">
        <v>0.16</v>
      </c>
      <c r="KQ18">
        <v>1</v>
      </c>
      <c r="KR18" s="62">
        <v>0.13</v>
      </c>
      <c r="KS18" s="62">
        <v>0.13</v>
      </c>
      <c r="KT18" s="62">
        <v>0.1</v>
      </c>
      <c r="KU18" s="62">
        <v>0.09</v>
      </c>
      <c r="KV18" s="62">
        <v>0.09</v>
      </c>
      <c r="KW18" s="62">
        <v>0.1</v>
      </c>
      <c r="KX18" s="62">
        <v>0.11</v>
      </c>
      <c r="KY18" s="62">
        <v>0.11</v>
      </c>
      <c r="KZ18" s="62">
        <v>0.12</v>
      </c>
      <c r="LA18" s="62">
        <v>0.12</v>
      </c>
      <c r="LB18" s="62">
        <v>0.14000000000000001</v>
      </c>
      <c r="LC18" s="62">
        <v>0.17</v>
      </c>
    </row>
    <row r="19" spans="1:315">
      <c r="A19">
        <v>2</v>
      </c>
      <c r="B19" s="62">
        <v>0.08</v>
      </c>
      <c r="C19" s="62">
        <v>7.0000000000000007E-2</v>
      </c>
      <c r="D19" s="62">
        <v>0.05</v>
      </c>
      <c r="E19" s="62">
        <v>0.05</v>
      </c>
      <c r="F19" s="62">
        <v>0.04</v>
      </c>
      <c r="G19" s="62">
        <v>0.04</v>
      </c>
      <c r="H19" s="62">
        <v>0.04</v>
      </c>
      <c r="I19" s="62">
        <v>0.04</v>
      </c>
      <c r="J19" s="62">
        <v>0.04</v>
      </c>
      <c r="K19" s="62">
        <v>0.04</v>
      </c>
      <c r="L19" s="62">
        <v>0.04</v>
      </c>
      <c r="M19" s="62">
        <v>0.04</v>
      </c>
      <c r="N19">
        <v>2</v>
      </c>
      <c r="O19" s="62">
        <v>0.06</v>
      </c>
      <c r="P19" s="62">
        <v>0.06</v>
      </c>
      <c r="Q19" s="62">
        <v>0.05</v>
      </c>
      <c r="R19" s="62">
        <v>0.04</v>
      </c>
      <c r="S19" s="62">
        <v>0.04</v>
      </c>
      <c r="T19" s="62">
        <v>0.04</v>
      </c>
      <c r="U19" s="62">
        <v>0.04</v>
      </c>
      <c r="V19" s="62">
        <v>0.04</v>
      </c>
      <c r="W19" s="62">
        <v>0.04</v>
      </c>
      <c r="X19" s="62">
        <v>0.04</v>
      </c>
      <c r="Y19" s="62">
        <v>0.04</v>
      </c>
      <c r="Z19" s="62">
        <v>0.04</v>
      </c>
      <c r="AA19">
        <v>2</v>
      </c>
      <c r="AB19" s="62">
        <v>0.05</v>
      </c>
      <c r="AC19" s="62">
        <v>0.05</v>
      </c>
      <c r="AD19" s="62">
        <v>0.04</v>
      </c>
      <c r="AE19" s="62">
        <v>0.04</v>
      </c>
      <c r="AF19" s="62">
        <v>0.03</v>
      </c>
      <c r="AG19" s="62">
        <v>0.03</v>
      </c>
      <c r="AH19" s="62">
        <v>0.04</v>
      </c>
      <c r="AI19" s="62">
        <v>0.04</v>
      </c>
      <c r="AJ19" s="62">
        <v>0.04</v>
      </c>
      <c r="AK19" s="62">
        <v>0.04</v>
      </c>
      <c r="AL19" s="62">
        <v>0.04</v>
      </c>
      <c r="AM19" s="62">
        <v>0.05</v>
      </c>
      <c r="AN19">
        <v>2</v>
      </c>
      <c r="AO19" s="62">
        <v>0.05</v>
      </c>
      <c r="AP19" s="62">
        <v>0.04</v>
      </c>
      <c r="AQ19" s="62">
        <v>0.04</v>
      </c>
      <c r="AR19" s="62">
        <v>0.03</v>
      </c>
      <c r="AS19" s="62">
        <v>0.03</v>
      </c>
      <c r="AT19" s="62">
        <v>0.03</v>
      </c>
      <c r="AU19" s="62">
        <v>0.04</v>
      </c>
      <c r="AV19" s="62">
        <v>0.04</v>
      </c>
      <c r="AW19" s="62">
        <v>0.04</v>
      </c>
      <c r="AX19" s="62">
        <v>0.04</v>
      </c>
      <c r="AY19" s="62">
        <v>0.05</v>
      </c>
      <c r="AZ19" s="62">
        <v>0.06</v>
      </c>
      <c r="BA19">
        <v>2</v>
      </c>
      <c r="BB19" s="62">
        <v>0.04</v>
      </c>
      <c r="BC19" s="62">
        <v>0.04</v>
      </c>
      <c r="BD19" s="62">
        <v>0.03</v>
      </c>
      <c r="BE19" s="62">
        <v>0.03</v>
      </c>
      <c r="BF19" s="62">
        <v>0.03</v>
      </c>
      <c r="BG19" s="62">
        <v>0.04</v>
      </c>
      <c r="BH19" s="62">
        <v>0.04</v>
      </c>
      <c r="BI19" s="62">
        <v>0.04</v>
      </c>
      <c r="BJ19" s="62">
        <v>0.04</v>
      </c>
      <c r="BK19" s="62">
        <v>0.05</v>
      </c>
      <c r="BL19" s="62">
        <v>0.05</v>
      </c>
      <c r="BM19" s="62">
        <v>7.0000000000000007E-2</v>
      </c>
      <c r="BN19">
        <v>2</v>
      </c>
      <c r="BO19" s="62">
        <v>0.06</v>
      </c>
      <c r="BP19" s="62">
        <v>0.06</v>
      </c>
      <c r="BQ19" s="62">
        <v>0.05</v>
      </c>
      <c r="BR19" s="62">
        <v>0.04</v>
      </c>
      <c r="BS19" s="62">
        <v>0.04</v>
      </c>
      <c r="BT19" s="62">
        <v>0.05</v>
      </c>
      <c r="BU19" s="62">
        <v>0.05</v>
      </c>
      <c r="BV19" s="62">
        <v>0.05</v>
      </c>
      <c r="BW19" s="62">
        <v>0.05</v>
      </c>
      <c r="BX19" s="62">
        <v>0.06</v>
      </c>
      <c r="BY19" s="62">
        <v>0.06</v>
      </c>
      <c r="BZ19" s="62">
        <v>0.08</v>
      </c>
      <c r="CA19" s="198"/>
      <c r="CB19">
        <v>2</v>
      </c>
      <c r="CC19" s="62">
        <v>0.1</v>
      </c>
      <c r="CD19" s="62">
        <v>0.09</v>
      </c>
      <c r="CE19" s="62">
        <v>7.0000000000000007E-2</v>
      </c>
      <c r="CF19" s="62">
        <v>0.06</v>
      </c>
      <c r="CG19" s="62">
        <v>0.05</v>
      </c>
      <c r="CH19" s="62">
        <v>0.05</v>
      </c>
      <c r="CI19" s="62">
        <v>0.05</v>
      </c>
      <c r="CJ19" s="62">
        <v>0.05</v>
      </c>
      <c r="CK19" s="62">
        <v>0.05</v>
      </c>
      <c r="CL19" s="62">
        <v>0.05</v>
      </c>
      <c r="CM19" s="62">
        <v>0.05</v>
      </c>
      <c r="CN19" s="62">
        <v>0.05</v>
      </c>
      <c r="CO19">
        <v>2</v>
      </c>
      <c r="CP19" s="62">
        <v>0.08</v>
      </c>
      <c r="CQ19" s="62">
        <v>7.0000000000000007E-2</v>
      </c>
      <c r="CR19" s="62">
        <v>0.06</v>
      </c>
      <c r="CS19" s="62">
        <v>0.05</v>
      </c>
      <c r="CT19" s="62">
        <v>0.04</v>
      </c>
      <c r="CU19" s="62">
        <v>0.04</v>
      </c>
      <c r="CV19" s="62">
        <v>0.05</v>
      </c>
      <c r="CW19" s="62">
        <v>0.05</v>
      </c>
      <c r="CX19" s="62">
        <v>0.04</v>
      </c>
      <c r="CY19" s="62">
        <v>0.04</v>
      </c>
      <c r="CZ19" s="62">
        <v>0.05</v>
      </c>
      <c r="DA19" s="62">
        <v>0.05</v>
      </c>
      <c r="DB19">
        <v>2</v>
      </c>
      <c r="DC19" s="62">
        <v>7.0000000000000007E-2</v>
      </c>
      <c r="DD19" s="62">
        <v>0.06</v>
      </c>
      <c r="DE19" s="62">
        <v>0.05</v>
      </c>
      <c r="DF19" s="62">
        <v>0.04</v>
      </c>
      <c r="DG19" s="62">
        <v>0.04</v>
      </c>
      <c r="DH19" s="62">
        <v>0.04</v>
      </c>
      <c r="DI19" s="62">
        <v>0.04</v>
      </c>
      <c r="DJ19" s="62">
        <v>0.05</v>
      </c>
      <c r="DK19" s="62">
        <v>0.05</v>
      </c>
      <c r="DL19" s="62">
        <v>0.05</v>
      </c>
      <c r="DM19" s="62">
        <v>0.05</v>
      </c>
      <c r="DN19" s="62">
        <v>0.06</v>
      </c>
      <c r="DO19">
        <v>2</v>
      </c>
      <c r="DP19" s="62">
        <v>0.06</v>
      </c>
      <c r="DQ19" s="62">
        <v>0.06</v>
      </c>
      <c r="DR19" s="62">
        <v>0.05</v>
      </c>
      <c r="DS19" s="62">
        <v>0.04</v>
      </c>
      <c r="DT19" s="62">
        <v>0.04</v>
      </c>
      <c r="DU19" s="62">
        <v>0.04</v>
      </c>
      <c r="DV19" s="62">
        <v>0.05</v>
      </c>
      <c r="DW19" s="62">
        <v>0.05</v>
      </c>
      <c r="DX19" s="62">
        <v>0.05</v>
      </c>
      <c r="DY19" s="62">
        <v>0.05</v>
      </c>
      <c r="DZ19" s="62">
        <v>0.06</v>
      </c>
      <c r="EA19" s="62">
        <v>7.0000000000000007E-2</v>
      </c>
      <c r="EB19">
        <v>2</v>
      </c>
      <c r="EC19" s="62">
        <v>0.05</v>
      </c>
      <c r="ED19" s="62">
        <v>0.05</v>
      </c>
      <c r="EE19" s="62">
        <v>0.04</v>
      </c>
      <c r="EF19" s="62">
        <v>0.04</v>
      </c>
      <c r="EG19" s="62">
        <v>0.04</v>
      </c>
      <c r="EH19" s="62">
        <v>0.04</v>
      </c>
      <c r="EI19" s="62">
        <v>0.05</v>
      </c>
      <c r="EJ19" s="62">
        <v>0.05</v>
      </c>
      <c r="EK19" s="62">
        <v>0.05</v>
      </c>
      <c r="EL19" s="62">
        <v>0.06</v>
      </c>
      <c r="EM19" s="62">
        <v>7.0000000000000007E-2</v>
      </c>
      <c r="EN19" s="62">
        <v>0.08</v>
      </c>
      <c r="EO19">
        <v>2</v>
      </c>
      <c r="EP19" s="62">
        <v>7.0000000000000007E-2</v>
      </c>
      <c r="EQ19" s="62">
        <v>7.0000000000000007E-2</v>
      </c>
      <c r="ER19" s="62">
        <v>0.06</v>
      </c>
      <c r="ES19" s="62">
        <v>0.05</v>
      </c>
      <c r="ET19" s="62">
        <v>0.05</v>
      </c>
      <c r="EU19" s="62">
        <v>0.06</v>
      </c>
      <c r="EV19" s="62">
        <v>0.06</v>
      </c>
      <c r="EW19" s="62">
        <v>0.06</v>
      </c>
      <c r="EX19" s="62">
        <v>7.0000000000000007E-2</v>
      </c>
      <c r="EY19" s="62">
        <v>7.0000000000000007E-2</v>
      </c>
      <c r="EZ19" s="62">
        <v>0.08</v>
      </c>
      <c r="FA19" s="62">
        <v>0.09</v>
      </c>
      <c r="FB19" s="198"/>
      <c r="FC19">
        <v>2</v>
      </c>
      <c r="FD19" s="62">
        <v>0.13</v>
      </c>
      <c r="FE19" s="62">
        <v>0.11</v>
      </c>
      <c r="FF19" s="62">
        <v>0.09</v>
      </c>
      <c r="FG19" s="62">
        <v>7.0000000000000007E-2</v>
      </c>
      <c r="FH19" s="62">
        <v>7.0000000000000007E-2</v>
      </c>
      <c r="FI19" s="62">
        <v>0.06</v>
      </c>
      <c r="FJ19" s="62">
        <v>0.06</v>
      </c>
      <c r="FK19" s="62">
        <v>0.06</v>
      </c>
      <c r="FL19" s="62">
        <v>0.06</v>
      </c>
      <c r="FM19" s="62">
        <v>0.06</v>
      </c>
      <c r="FN19" s="62">
        <v>0.06</v>
      </c>
      <c r="FO19" s="62">
        <v>7.0000000000000007E-2</v>
      </c>
      <c r="FP19">
        <v>2</v>
      </c>
      <c r="FQ19" s="62">
        <v>0.1</v>
      </c>
      <c r="FR19" s="62">
        <v>0.09</v>
      </c>
      <c r="FS19" s="62">
        <v>7.0000000000000007E-2</v>
      </c>
      <c r="FT19" s="62">
        <v>0.06</v>
      </c>
      <c r="FU19" s="62">
        <v>0.06</v>
      </c>
      <c r="FV19" s="62">
        <v>0.06</v>
      </c>
      <c r="FW19" s="62">
        <v>0.06</v>
      </c>
      <c r="FX19" s="62">
        <v>0.06</v>
      </c>
      <c r="FY19" s="62">
        <v>0.06</v>
      </c>
      <c r="FZ19" s="62">
        <v>0.06</v>
      </c>
      <c r="GA19" s="62">
        <v>0.06</v>
      </c>
      <c r="GB19" s="62">
        <v>7.0000000000000007E-2</v>
      </c>
      <c r="GC19">
        <v>2</v>
      </c>
      <c r="GD19" s="62">
        <v>0.08</v>
      </c>
      <c r="GE19" s="62">
        <v>0.08</v>
      </c>
      <c r="GF19" s="62">
        <v>0.06</v>
      </c>
      <c r="GG19" s="62">
        <v>0.06</v>
      </c>
      <c r="GH19" s="62">
        <v>0.05</v>
      </c>
      <c r="GI19" s="62">
        <v>0.05</v>
      </c>
      <c r="GJ19" s="62">
        <v>0.06</v>
      </c>
      <c r="GK19" s="62">
        <v>0.06</v>
      </c>
      <c r="GL19" s="62">
        <v>0.06</v>
      </c>
      <c r="GM19" s="62">
        <v>0.06</v>
      </c>
      <c r="GN19" s="62">
        <v>7.0000000000000007E-2</v>
      </c>
      <c r="GO19" s="62">
        <v>0.08</v>
      </c>
      <c r="GP19">
        <v>2</v>
      </c>
      <c r="GQ19" s="62">
        <v>7.0000000000000007E-2</v>
      </c>
      <c r="GR19" s="62">
        <v>7.0000000000000007E-2</v>
      </c>
      <c r="GS19" s="62">
        <v>0.06</v>
      </c>
      <c r="GT19" s="62">
        <v>0.05</v>
      </c>
      <c r="GU19" s="62">
        <v>0.05</v>
      </c>
      <c r="GV19" s="62">
        <v>0.05</v>
      </c>
      <c r="GW19" s="62">
        <v>0.06</v>
      </c>
      <c r="GX19" s="62">
        <v>0.06</v>
      </c>
      <c r="GY19" s="62">
        <v>0.06</v>
      </c>
      <c r="GZ19" s="62">
        <v>7.0000000000000007E-2</v>
      </c>
      <c r="HA19" s="62">
        <v>0.08</v>
      </c>
      <c r="HB19" s="62">
        <v>0.09</v>
      </c>
      <c r="HC19">
        <v>2</v>
      </c>
      <c r="HD19" s="62">
        <v>7.0000000000000007E-2</v>
      </c>
      <c r="HE19" s="62">
        <v>7.0000000000000007E-2</v>
      </c>
      <c r="HF19" s="62">
        <v>0.05</v>
      </c>
      <c r="HG19" s="62">
        <v>0.05</v>
      </c>
      <c r="HH19" s="62">
        <v>0.05</v>
      </c>
      <c r="HI19" s="62">
        <v>0.06</v>
      </c>
      <c r="HJ19" s="62">
        <v>0.06</v>
      </c>
      <c r="HK19" s="62">
        <v>7.0000000000000007E-2</v>
      </c>
      <c r="HL19" s="62">
        <v>7.0000000000000007E-2</v>
      </c>
      <c r="HM19" s="62">
        <v>7.0000000000000007E-2</v>
      </c>
      <c r="HN19" s="62">
        <v>0.09</v>
      </c>
      <c r="HO19" s="62">
        <v>0.11</v>
      </c>
      <c r="HP19">
        <v>2</v>
      </c>
      <c r="HQ19" s="62">
        <v>0.1</v>
      </c>
      <c r="HR19" s="62">
        <v>0.09</v>
      </c>
      <c r="HS19" s="62">
        <v>7.0000000000000007E-2</v>
      </c>
      <c r="HT19" s="62">
        <v>7.0000000000000007E-2</v>
      </c>
      <c r="HU19" s="62">
        <v>7.0000000000000007E-2</v>
      </c>
      <c r="HV19" s="62">
        <v>7.0000000000000007E-2</v>
      </c>
      <c r="HW19" s="62">
        <v>0.08</v>
      </c>
      <c r="HX19" s="62">
        <v>0.08</v>
      </c>
      <c r="HY19" s="62">
        <v>0.08</v>
      </c>
      <c r="HZ19" s="62">
        <v>0.09</v>
      </c>
      <c r="IA19" s="62">
        <v>0.1</v>
      </c>
      <c r="IB19" s="62">
        <v>0.12</v>
      </c>
      <c r="IC19" s="198"/>
      <c r="ID19">
        <v>2</v>
      </c>
      <c r="IE19" s="62">
        <v>0.18</v>
      </c>
      <c r="IF19" s="62">
        <v>0.16</v>
      </c>
      <c r="IG19" s="62">
        <v>0.12</v>
      </c>
      <c r="IH19" s="62">
        <v>0.1</v>
      </c>
      <c r="II19" s="62">
        <v>0.1</v>
      </c>
      <c r="IJ19" s="62">
        <v>0.09</v>
      </c>
      <c r="IK19" s="62">
        <v>0.09</v>
      </c>
      <c r="IL19" s="62">
        <v>0.09</v>
      </c>
      <c r="IM19" s="62">
        <v>0.09</v>
      </c>
      <c r="IN19" s="62">
        <v>0.08</v>
      </c>
      <c r="IO19" s="62">
        <v>0.09</v>
      </c>
      <c r="IP19" s="62">
        <v>0.1</v>
      </c>
      <c r="IQ19">
        <v>2</v>
      </c>
      <c r="IR19" s="62">
        <v>0.14000000000000001</v>
      </c>
      <c r="IS19" s="62">
        <v>0.13</v>
      </c>
      <c r="IT19" s="62">
        <v>0.1</v>
      </c>
      <c r="IU19" s="62">
        <v>0.09</v>
      </c>
      <c r="IV19" s="62">
        <v>0.08</v>
      </c>
      <c r="IW19" s="62">
        <v>0.08</v>
      </c>
      <c r="IX19" s="62">
        <v>0.08</v>
      </c>
      <c r="IY19" s="62">
        <v>0.08</v>
      </c>
      <c r="IZ19" s="62">
        <v>0.08</v>
      </c>
      <c r="JA19" s="62">
        <v>0.08</v>
      </c>
      <c r="JB19" s="62">
        <v>0.08</v>
      </c>
      <c r="JC19" s="62">
        <v>0.1</v>
      </c>
      <c r="JD19">
        <v>2</v>
      </c>
      <c r="JE19" s="62">
        <v>0.12</v>
      </c>
      <c r="JF19" s="62">
        <v>0.11</v>
      </c>
      <c r="JG19" s="62">
        <v>0.09</v>
      </c>
      <c r="JH19" s="62">
        <v>0.08</v>
      </c>
      <c r="JI19" s="62">
        <v>0.08</v>
      </c>
      <c r="JJ19" s="62">
        <v>0.08</v>
      </c>
      <c r="JK19" s="62">
        <v>0.08</v>
      </c>
      <c r="JL19" s="62">
        <v>0.08</v>
      </c>
      <c r="JM19" s="62">
        <v>0.08</v>
      </c>
      <c r="JN19" s="62">
        <v>0.09</v>
      </c>
      <c r="JO19" s="62">
        <v>0.09</v>
      </c>
      <c r="JP19" s="62">
        <v>0.11</v>
      </c>
      <c r="JQ19">
        <v>2</v>
      </c>
      <c r="JR19" s="62">
        <v>0.11</v>
      </c>
      <c r="JS19" s="62">
        <v>0.1</v>
      </c>
      <c r="JT19" s="62">
        <v>0.08</v>
      </c>
      <c r="JU19" s="62">
        <v>7.0000000000000007E-2</v>
      </c>
      <c r="JV19" s="62">
        <v>7.0000000000000007E-2</v>
      </c>
      <c r="JW19" s="62">
        <v>0.08</v>
      </c>
      <c r="JX19" s="62">
        <v>0.08</v>
      </c>
      <c r="JY19" s="62">
        <v>0.09</v>
      </c>
      <c r="JZ19" s="62">
        <v>0.09</v>
      </c>
      <c r="KA19" s="62">
        <v>0.1</v>
      </c>
      <c r="KB19" s="62">
        <v>0.11</v>
      </c>
      <c r="KC19" s="62">
        <v>0.13</v>
      </c>
      <c r="KD19">
        <v>2</v>
      </c>
      <c r="KE19" s="62">
        <v>0.1</v>
      </c>
      <c r="KF19" s="62">
        <v>0.09</v>
      </c>
      <c r="KG19" s="62">
        <v>0.08</v>
      </c>
      <c r="KH19" s="62">
        <v>7.0000000000000007E-2</v>
      </c>
      <c r="KI19" s="62">
        <v>7.0000000000000007E-2</v>
      </c>
      <c r="KJ19" s="62">
        <v>0.08</v>
      </c>
      <c r="KK19" s="62">
        <v>0.09</v>
      </c>
      <c r="KL19" s="62">
        <v>0.09</v>
      </c>
      <c r="KM19" s="62">
        <v>0.1</v>
      </c>
      <c r="KN19" s="62">
        <v>0.11</v>
      </c>
      <c r="KO19" s="62">
        <v>0.12</v>
      </c>
      <c r="KP19" s="62">
        <v>0.15</v>
      </c>
      <c r="KQ19">
        <v>2</v>
      </c>
      <c r="KR19" s="62">
        <v>0.14000000000000001</v>
      </c>
      <c r="KS19" s="62">
        <v>0.13</v>
      </c>
      <c r="KT19" s="62">
        <v>0.11</v>
      </c>
      <c r="KU19" s="62">
        <v>0.1</v>
      </c>
      <c r="KV19" s="62">
        <v>0.1</v>
      </c>
      <c r="KW19" s="62">
        <v>0.1</v>
      </c>
      <c r="KX19" s="62">
        <v>0.11</v>
      </c>
      <c r="KY19" s="62">
        <v>0.12</v>
      </c>
      <c r="KZ19" s="62">
        <v>0.12</v>
      </c>
      <c r="LA19" s="62">
        <v>0.12</v>
      </c>
      <c r="LB19" s="62">
        <v>0.14000000000000001</v>
      </c>
      <c r="LC19" s="62">
        <v>0.17</v>
      </c>
    </row>
    <row r="20" spans="1:315">
      <c r="A20">
        <v>3</v>
      </c>
      <c r="B20" s="62">
        <v>7.0000000000000007E-2</v>
      </c>
      <c r="C20" s="62">
        <v>7.0000000000000007E-2</v>
      </c>
      <c r="D20" s="62">
        <v>0.05</v>
      </c>
      <c r="E20" s="62">
        <v>0.04</v>
      </c>
      <c r="F20" s="62">
        <v>0.04</v>
      </c>
      <c r="G20" s="62">
        <v>0.04</v>
      </c>
      <c r="H20" s="62">
        <v>0.04</v>
      </c>
      <c r="I20" s="62">
        <v>0.04</v>
      </c>
      <c r="J20" s="62">
        <v>0.04</v>
      </c>
      <c r="K20" s="62">
        <v>0.03</v>
      </c>
      <c r="L20" s="62">
        <v>0.04</v>
      </c>
      <c r="M20" s="62">
        <v>0.04</v>
      </c>
      <c r="N20">
        <v>3</v>
      </c>
      <c r="O20" s="62">
        <v>0.06</v>
      </c>
      <c r="P20" s="62">
        <v>0.06</v>
      </c>
      <c r="Q20" s="62">
        <v>0.04</v>
      </c>
      <c r="R20" s="62">
        <v>0.04</v>
      </c>
      <c r="S20" s="62">
        <v>0.03</v>
      </c>
      <c r="T20" s="62">
        <v>0.03</v>
      </c>
      <c r="U20" s="62">
        <v>0.03</v>
      </c>
      <c r="V20" s="62">
        <v>0.03</v>
      </c>
      <c r="W20" s="62">
        <v>0.03</v>
      </c>
      <c r="X20" s="62">
        <v>0.03</v>
      </c>
      <c r="Y20" s="62">
        <v>0.04</v>
      </c>
      <c r="Z20" s="62">
        <v>0.04</v>
      </c>
      <c r="AA20">
        <v>3</v>
      </c>
      <c r="AB20" s="62">
        <v>0.05</v>
      </c>
      <c r="AC20" s="62">
        <v>0.05</v>
      </c>
      <c r="AD20" s="62">
        <v>0.04</v>
      </c>
      <c r="AE20" s="62">
        <v>0.03</v>
      </c>
      <c r="AF20" s="62">
        <v>0.03</v>
      </c>
      <c r="AG20" s="62">
        <v>0.03</v>
      </c>
      <c r="AH20" s="62">
        <v>0.04</v>
      </c>
      <c r="AI20" s="62">
        <v>0.04</v>
      </c>
      <c r="AJ20" s="62">
        <v>0.04</v>
      </c>
      <c r="AK20" s="62">
        <v>0.04</v>
      </c>
      <c r="AL20" s="62">
        <v>0.04</v>
      </c>
      <c r="AM20" s="62">
        <v>0.05</v>
      </c>
      <c r="AN20">
        <v>3</v>
      </c>
      <c r="AO20" s="62">
        <v>0.05</v>
      </c>
      <c r="AP20" s="62">
        <v>0.04</v>
      </c>
      <c r="AQ20" s="62">
        <v>0.04</v>
      </c>
      <c r="AR20" s="62">
        <v>0.03</v>
      </c>
      <c r="AS20" s="62">
        <v>0.03</v>
      </c>
      <c r="AT20" s="62">
        <v>0.03</v>
      </c>
      <c r="AU20" s="62">
        <v>0.04</v>
      </c>
      <c r="AV20" s="62">
        <v>0.04</v>
      </c>
      <c r="AW20" s="62">
        <v>0.04</v>
      </c>
      <c r="AX20" s="62">
        <v>0.04</v>
      </c>
      <c r="AY20" s="62">
        <v>0.05</v>
      </c>
      <c r="AZ20" s="62">
        <v>0.06</v>
      </c>
      <c r="BA20">
        <v>3</v>
      </c>
      <c r="BB20" s="62">
        <v>0.04</v>
      </c>
      <c r="BC20" s="62">
        <v>0.04</v>
      </c>
      <c r="BD20" s="62">
        <v>0.04</v>
      </c>
      <c r="BE20" s="62">
        <v>0.03</v>
      </c>
      <c r="BF20" s="62">
        <v>0.03</v>
      </c>
      <c r="BG20" s="62">
        <v>0.04</v>
      </c>
      <c r="BH20" s="62">
        <v>0.04</v>
      </c>
      <c r="BI20" s="62">
        <v>0.04</v>
      </c>
      <c r="BJ20" s="62">
        <v>0.05</v>
      </c>
      <c r="BK20" s="62">
        <v>0.05</v>
      </c>
      <c r="BL20" s="62">
        <v>0.06</v>
      </c>
      <c r="BM20" s="62">
        <v>7.0000000000000007E-2</v>
      </c>
      <c r="BN20">
        <v>3</v>
      </c>
      <c r="BO20" s="62">
        <v>0.06</v>
      </c>
      <c r="BP20" s="62">
        <v>0.06</v>
      </c>
      <c r="BQ20" s="62">
        <v>0.05</v>
      </c>
      <c r="BR20" s="62">
        <v>0.05</v>
      </c>
      <c r="BS20" s="62">
        <v>0.05</v>
      </c>
      <c r="BT20" s="62">
        <v>0.05</v>
      </c>
      <c r="BU20" s="62">
        <v>0.05</v>
      </c>
      <c r="BV20" s="62">
        <v>0.06</v>
      </c>
      <c r="BW20" s="62">
        <v>0.06</v>
      </c>
      <c r="BX20" s="62">
        <v>0.06</v>
      </c>
      <c r="BY20" s="62">
        <v>7.0000000000000007E-2</v>
      </c>
      <c r="BZ20" s="62">
        <v>0.08</v>
      </c>
      <c r="CA20" s="198"/>
      <c r="CB20">
        <v>3</v>
      </c>
      <c r="CC20" s="62">
        <v>0.09</v>
      </c>
      <c r="CD20" s="62">
        <v>0.08</v>
      </c>
      <c r="CE20" s="62">
        <v>0.06</v>
      </c>
      <c r="CF20" s="62">
        <v>0.05</v>
      </c>
      <c r="CG20" s="62">
        <v>0.05</v>
      </c>
      <c r="CH20" s="62">
        <v>0.05</v>
      </c>
      <c r="CI20" s="62">
        <v>0.05</v>
      </c>
      <c r="CJ20" s="62">
        <v>0.04</v>
      </c>
      <c r="CK20" s="62">
        <v>0.04</v>
      </c>
      <c r="CL20" s="62">
        <v>0.04</v>
      </c>
      <c r="CM20" s="62">
        <v>0.04</v>
      </c>
      <c r="CN20" s="62">
        <v>0.05</v>
      </c>
      <c r="CO20">
        <v>3</v>
      </c>
      <c r="CP20" s="62">
        <v>7.0000000000000007E-2</v>
      </c>
      <c r="CQ20" s="62">
        <v>7.0000000000000007E-2</v>
      </c>
      <c r="CR20" s="62">
        <v>0.05</v>
      </c>
      <c r="CS20" s="62">
        <v>0.04</v>
      </c>
      <c r="CT20" s="62">
        <v>0.04</v>
      </c>
      <c r="CU20" s="62">
        <v>0.04</v>
      </c>
      <c r="CV20" s="62">
        <v>0.04</v>
      </c>
      <c r="CW20" s="62">
        <v>0.04</v>
      </c>
      <c r="CX20" s="62">
        <v>0.04</v>
      </c>
      <c r="CY20" s="62">
        <v>0.04</v>
      </c>
      <c r="CZ20" s="62">
        <v>0.04</v>
      </c>
      <c r="DA20" s="62">
        <v>0.05</v>
      </c>
      <c r="DB20">
        <v>3</v>
      </c>
      <c r="DC20" s="62">
        <v>0.06</v>
      </c>
      <c r="DD20" s="62">
        <v>0.06</v>
      </c>
      <c r="DE20" s="62">
        <v>0.05</v>
      </c>
      <c r="DF20" s="62">
        <v>0.04</v>
      </c>
      <c r="DG20" s="62">
        <v>0.04</v>
      </c>
      <c r="DH20" s="62">
        <v>0.04</v>
      </c>
      <c r="DI20" s="62">
        <v>0.04</v>
      </c>
      <c r="DJ20" s="62">
        <v>0.04</v>
      </c>
      <c r="DK20" s="62">
        <v>0.04</v>
      </c>
      <c r="DL20" s="62">
        <v>0.04</v>
      </c>
      <c r="DM20" s="62">
        <v>0.05</v>
      </c>
      <c r="DN20" s="62">
        <v>0.06</v>
      </c>
      <c r="DO20">
        <v>3</v>
      </c>
      <c r="DP20" s="62">
        <v>0.06</v>
      </c>
      <c r="DQ20" s="62">
        <v>0.05</v>
      </c>
      <c r="DR20" s="62">
        <v>0.04</v>
      </c>
      <c r="DS20" s="62">
        <v>0.04</v>
      </c>
      <c r="DT20" s="62">
        <v>0.04</v>
      </c>
      <c r="DU20" s="62">
        <v>0.04</v>
      </c>
      <c r="DV20" s="62">
        <v>0.04</v>
      </c>
      <c r="DW20" s="62">
        <v>0.05</v>
      </c>
      <c r="DX20" s="62">
        <v>0.05</v>
      </c>
      <c r="DY20" s="62">
        <v>0.05</v>
      </c>
      <c r="DZ20" s="62">
        <v>0.06</v>
      </c>
      <c r="EA20" s="62">
        <v>7.0000000000000007E-2</v>
      </c>
      <c r="EB20">
        <v>3</v>
      </c>
      <c r="EC20" s="62">
        <v>0.05</v>
      </c>
      <c r="ED20" s="62">
        <v>0.05</v>
      </c>
      <c r="EE20" s="62">
        <v>0.04</v>
      </c>
      <c r="EF20" s="62">
        <v>0.04</v>
      </c>
      <c r="EG20" s="62">
        <v>0.04</v>
      </c>
      <c r="EH20" s="62">
        <v>0.04</v>
      </c>
      <c r="EI20" s="62">
        <v>0.05</v>
      </c>
      <c r="EJ20" s="62">
        <v>0.05</v>
      </c>
      <c r="EK20" s="62">
        <v>0.05</v>
      </c>
      <c r="EL20" s="62">
        <v>0.06</v>
      </c>
      <c r="EM20" s="62">
        <v>7.0000000000000007E-2</v>
      </c>
      <c r="EN20" s="62">
        <v>0.08</v>
      </c>
      <c r="EO20">
        <v>3</v>
      </c>
      <c r="EP20" s="62">
        <v>0.08</v>
      </c>
      <c r="EQ20" s="62">
        <v>0.08</v>
      </c>
      <c r="ER20" s="62">
        <v>0.06</v>
      </c>
      <c r="ES20" s="62">
        <v>0.06</v>
      </c>
      <c r="ET20" s="62">
        <v>0.06</v>
      </c>
      <c r="EU20" s="62">
        <v>0.06</v>
      </c>
      <c r="EV20" s="62">
        <v>0.06</v>
      </c>
      <c r="EW20" s="62">
        <v>7.0000000000000007E-2</v>
      </c>
      <c r="EX20" s="62">
        <v>7.0000000000000007E-2</v>
      </c>
      <c r="EY20" s="62">
        <v>7.0000000000000007E-2</v>
      </c>
      <c r="EZ20" s="62">
        <v>0.08</v>
      </c>
      <c r="FA20" s="62">
        <v>0.1</v>
      </c>
      <c r="FB20" s="198"/>
      <c r="FC20">
        <v>3</v>
      </c>
      <c r="FD20" s="62">
        <v>0.11</v>
      </c>
      <c r="FE20" s="62">
        <v>0.1</v>
      </c>
      <c r="FF20" s="62">
        <v>0.08</v>
      </c>
      <c r="FG20" s="62">
        <v>0.06</v>
      </c>
      <c r="FH20" s="62">
        <v>0.06</v>
      </c>
      <c r="FI20" s="62">
        <v>0.06</v>
      </c>
      <c r="FJ20" s="62">
        <v>0.06</v>
      </c>
      <c r="FK20" s="62">
        <v>0.06</v>
      </c>
      <c r="FL20" s="62">
        <v>0.05</v>
      </c>
      <c r="FM20" s="62">
        <v>0.05</v>
      </c>
      <c r="FN20" s="62">
        <v>0.05</v>
      </c>
      <c r="FO20" s="62">
        <v>0.06</v>
      </c>
      <c r="FP20">
        <v>3</v>
      </c>
      <c r="FQ20" s="62">
        <v>0.09</v>
      </c>
      <c r="FR20" s="62">
        <v>0.08</v>
      </c>
      <c r="FS20" s="62">
        <v>0.06</v>
      </c>
      <c r="FT20" s="62">
        <v>0.05</v>
      </c>
      <c r="FU20" s="62">
        <v>0.05</v>
      </c>
      <c r="FV20" s="62">
        <v>0.05</v>
      </c>
      <c r="FW20" s="62">
        <v>0.05</v>
      </c>
      <c r="FX20" s="62">
        <v>0.05</v>
      </c>
      <c r="FY20" s="62">
        <v>0.05</v>
      </c>
      <c r="FZ20" s="62">
        <v>0.05</v>
      </c>
      <c r="GA20" s="62">
        <v>0.05</v>
      </c>
      <c r="GB20" s="62">
        <v>0.06</v>
      </c>
      <c r="GC20">
        <v>3</v>
      </c>
      <c r="GD20" s="62">
        <v>0.08</v>
      </c>
      <c r="GE20" s="62">
        <v>7.0000000000000007E-2</v>
      </c>
      <c r="GF20" s="62">
        <v>0.06</v>
      </c>
      <c r="GG20" s="62">
        <v>0.05</v>
      </c>
      <c r="GH20" s="62">
        <v>0.05</v>
      </c>
      <c r="GI20" s="62">
        <v>0.05</v>
      </c>
      <c r="GJ20" s="62">
        <v>0.05</v>
      </c>
      <c r="GK20" s="62">
        <v>0.05</v>
      </c>
      <c r="GL20" s="62">
        <v>0.05</v>
      </c>
      <c r="GM20" s="62">
        <v>0.06</v>
      </c>
      <c r="GN20" s="62">
        <v>0.06</v>
      </c>
      <c r="GO20" s="62">
        <v>7.0000000000000007E-2</v>
      </c>
      <c r="GP20">
        <v>3</v>
      </c>
      <c r="GQ20" s="62">
        <v>7.0000000000000007E-2</v>
      </c>
      <c r="GR20" s="62">
        <v>7.0000000000000007E-2</v>
      </c>
      <c r="GS20" s="62">
        <v>0.05</v>
      </c>
      <c r="GT20" s="62">
        <v>0.05</v>
      </c>
      <c r="GU20" s="62">
        <v>0.05</v>
      </c>
      <c r="GV20" s="62">
        <v>0.05</v>
      </c>
      <c r="GW20" s="62">
        <v>0.06</v>
      </c>
      <c r="GX20" s="62">
        <v>0.06</v>
      </c>
      <c r="GY20" s="62">
        <v>0.06</v>
      </c>
      <c r="GZ20" s="62">
        <v>0.06</v>
      </c>
      <c r="HA20" s="62">
        <v>7.0000000000000007E-2</v>
      </c>
      <c r="HB20" s="62">
        <v>0.09</v>
      </c>
      <c r="HC20">
        <v>3</v>
      </c>
      <c r="HD20" s="62">
        <v>0.06</v>
      </c>
      <c r="HE20" s="62">
        <v>0.06</v>
      </c>
      <c r="HF20" s="62">
        <v>0.05</v>
      </c>
      <c r="HG20" s="62">
        <v>0.05</v>
      </c>
      <c r="HH20" s="62">
        <v>0.05</v>
      </c>
      <c r="HI20" s="62">
        <v>0.05</v>
      </c>
      <c r="HJ20" s="62">
        <v>0.06</v>
      </c>
      <c r="HK20" s="62">
        <v>0.06</v>
      </c>
      <c r="HL20" s="62">
        <v>7.0000000000000007E-2</v>
      </c>
      <c r="HM20" s="62">
        <v>7.0000000000000007E-2</v>
      </c>
      <c r="HN20" s="62">
        <v>0.08</v>
      </c>
      <c r="HO20" s="62">
        <v>0.1</v>
      </c>
      <c r="HP20">
        <v>3</v>
      </c>
      <c r="HQ20" s="62">
        <v>0.1</v>
      </c>
      <c r="HR20" s="62">
        <v>0.09</v>
      </c>
      <c r="HS20" s="62">
        <v>0.08</v>
      </c>
      <c r="HT20" s="62">
        <v>7.0000000000000007E-2</v>
      </c>
      <c r="HU20" s="62">
        <v>7.0000000000000007E-2</v>
      </c>
      <c r="HV20" s="62">
        <v>7.0000000000000007E-2</v>
      </c>
      <c r="HW20" s="62">
        <v>0.08</v>
      </c>
      <c r="HX20" s="62">
        <v>0.08</v>
      </c>
      <c r="HY20" s="62">
        <v>0.08</v>
      </c>
      <c r="HZ20" s="62">
        <v>0.09</v>
      </c>
      <c r="IA20" s="62">
        <v>0.1</v>
      </c>
      <c r="IB20" s="62">
        <v>0.12</v>
      </c>
      <c r="IC20" s="198"/>
      <c r="ID20">
        <v>3</v>
      </c>
      <c r="IE20" s="62">
        <v>0.16</v>
      </c>
      <c r="IF20" s="62">
        <v>0.14000000000000001</v>
      </c>
      <c r="IG20" s="62">
        <v>0.1</v>
      </c>
      <c r="IH20" s="62">
        <v>0.09</v>
      </c>
      <c r="II20" s="62">
        <v>0.08</v>
      </c>
      <c r="IJ20" s="62">
        <v>0.08</v>
      </c>
      <c r="IK20" s="62">
        <v>0.08</v>
      </c>
      <c r="IL20" s="62">
        <v>0.08</v>
      </c>
      <c r="IM20" s="62">
        <v>7.0000000000000007E-2</v>
      </c>
      <c r="IN20" s="62">
        <v>7.0000000000000007E-2</v>
      </c>
      <c r="IO20" s="62">
        <v>7.0000000000000007E-2</v>
      </c>
      <c r="IP20" s="62">
        <v>0.08</v>
      </c>
      <c r="IQ20">
        <v>3</v>
      </c>
      <c r="IR20" s="62">
        <v>0.13</v>
      </c>
      <c r="IS20" s="62">
        <v>0.11</v>
      </c>
      <c r="IT20" s="62">
        <v>0.09</v>
      </c>
      <c r="IU20" s="62">
        <v>0.08</v>
      </c>
      <c r="IV20" s="62">
        <v>7.0000000000000007E-2</v>
      </c>
      <c r="IW20" s="62">
        <v>7.0000000000000007E-2</v>
      </c>
      <c r="IX20" s="62">
        <v>7.0000000000000007E-2</v>
      </c>
      <c r="IY20" s="62">
        <v>7.0000000000000007E-2</v>
      </c>
      <c r="IZ20" s="62">
        <v>7.0000000000000007E-2</v>
      </c>
      <c r="JA20" s="62">
        <v>7.0000000000000007E-2</v>
      </c>
      <c r="JB20" s="62">
        <v>7.0000000000000007E-2</v>
      </c>
      <c r="JC20" s="62">
        <v>0.08</v>
      </c>
      <c r="JD20">
        <v>3</v>
      </c>
      <c r="JE20" s="62">
        <v>0.11</v>
      </c>
      <c r="JF20" s="62">
        <v>0.1</v>
      </c>
      <c r="JG20" s="62">
        <v>0.08</v>
      </c>
      <c r="JH20" s="62">
        <v>7.0000000000000007E-2</v>
      </c>
      <c r="JI20" s="62">
        <v>7.0000000000000007E-2</v>
      </c>
      <c r="JJ20" s="62">
        <v>7.0000000000000007E-2</v>
      </c>
      <c r="JK20" s="62">
        <v>7.0000000000000007E-2</v>
      </c>
      <c r="JL20" s="62">
        <v>7.0000000000000007E-2</v>
      </c>
      <c r="JM20" s="62">
        <v>7.0000000000000007E-2</v>
      </c>
      <c r="JN20" s="62">
        <v>0.08</v>
      </c>
      <c r="JO20" s="62">
        <v>0.08</v>
      </c>
      <c r="JP20" s="62">
        <v>0.1</v>
      </c>
      <c r="JQ20">
        <v>3</v>
      </c>
      <c r="JR20" s="62">
        <v>0.1</v>
      </c>
      <c r="JS20" s="62">
        <v>0.09</v>
      </c>
      <c r="JT20" s="62">
        <v>0.08</v>
      </c>
      <c r="JU20" s="62">
        <v>7.0000000000000007E-2</v>
      </c>
      <c r="JV20" s="62">
        <v>7.0000000000000007E-2</v>
      </c>
      <c r="JW20" s="62">
        <v>7.0000000000000007E-2</v>
      </c>
      <c r="JX20" s="62">
        <v>0.08</v>
      </c>
      <c r="JY20" s="62">
        <v>0.08</v>
      </c>
      <c r="JZ20" s="62">
        <v>0.08</v>
      </c>
      <c r="KA20" s="62">
        <v>0.09</v>
      </c>
      <c r="KB20" s="62">
        <v>0.1</v>
      </c>
      <c r="KC20" s="62">
        <v>0.12</v>
      </c>
      <c r="KD20">
        <v>3</v>
      </c>
      <c r="KE20" s="62">
        <v>0.09</v>
      </c>
      <c r="KF20" s="62">
        <v>0.09</v>
      </c>
      <c r="KG20" s="62">
        <v>7.0000000000000007E-2</v>
      </c>
      <c r="KH20" s="62">
        <v>7.0000000000000007E-2</v>
      </c>
      <c r="KI20" s="62">
        <v>7.0000000000000007E-2</v>
      </c>
      <c r="KJ20" s="62">
        <v>7.0000000000000007E-2</v>
      </c>
      <c r="KK20" s="62">
        <v>0.08</v>
      </c>
      <c r="KL20" s="62">
        <v>0.09</v>
      </c>
      <c r="KM20" s="62">
        <v>0.09</v>
      </c>
      <c r="KN20" s="62">
        <v>0.1</v>
      </c>
      <c r="KO20" s="62">
        <v>0.12</v>
      </c>
      <c r="KP20" s="62">
        <v>0.14000000000000001</v>
      </c>
      <c r="KQ20">
        <v>3</v>
      </c>
      <c r="KR20" s="62">
        <v>0.13</v>
      </c>
      <c r="KS20" s="62">
        <v>0.13</v>
      </c>
      <c r="KT20" s="62">
        <v>0.11</v>
      </c>
      <c r="KU20" s="62">
        <v>0.1</v>
      </c>
      <c r="KV20" s="62">
        <v>0.1</v>
      </c>
      <c r="KW20" s="62">
        <v>0.1</v>
      </c>
      <c r="KX20" s="62">
        <v>0.11</v>
      </c>
      <c r="KY20" s="62">
        <v>0.11</v>
      </c>
      <c r="KZ20" s="62">
        <v>0.12</v>
      </c>
      <c r="LA20" s="62">
        <v>0.12</v>
      </c>
      <c r="LB20" s="62">
        <v>0.14000000000000001</v>
      </c>
      <c r="LC20" s="62">
        <v>0.17</v>
      </c>
    </row>
    <row r="21" spans="1:315">
      <c r="A21">
        <v>4</v>
      </c>
      <c r="B21" s="62">
        <v>7.0000000000000007E-2</v>
      </c>
      <c r="C21" s="62">
        <v>0.06</v>
      </c>
      <c r="D21" s="62">
        <v>0.05</v>
      </c>
      <c r="E21" s="62">
        <v>0.04</v>
      </c>
      <c r="F21" s="62">
        <v>0.04</v>
      </c>
      <c r="G21" s="62">
        <v>0.04</v>
      </c>
      <c r="H21" s="62">
        <v>0.04</v>
      </c>
      <c r="I21" s="62">
        <v>0.03</v>
      </c>
      <c r="J21" s="62">
        <v>0.03</v>
      </c>
      <c r="K21" s="62">
        <v>0.03</v>
      </c>
      <c r="L21" s="62">
        <v>0.03</v>
      </c>
      <c r="M21" s="62">
        <v>0.04</v>
      </c>
      <c r="N21">
        <v>4</v>
      </c>
      <c r="O21" s="62">
        <v>0.06</v>
      </c>
      <c r="P21" s="62">
        <v>0.05</v>
      </c>
      <c r="Q21" s="62">
        <v>0.04</v>
      </c>
      <c r="R21" s="62">
        <v>0.04</v>
      </c>
      <c r="S21" s="62">
        <v>0.03</v>
      </c>
      <c r="T21" s="62">
        <v>0.03</v>
      </c>
      <c r="U21" s="62">
        <v>0.03</v>
      </c>
      <c r="V21" s="62">
        <v>0.03</v>
      </c>
      <c r="W21" s="62">
        <v>0.03</v>
      </c>
      <c r="X21" s="62">
        <v>0.03</v>
      </c>
      <c r="Y21" s="62">
        <v>0.03</v>
      </c>
      <c r="Z21" s="62">
        <v>0.04</v>
      </c>
      <c r="AA21">
        <v>4</v>
      </c>
      <c r="AB21" s="62">
        <v>0.05</v>
      </c>
      <c r="AC21" s="62">
        <v>0.05</v>
      </c>
      <c r="AD21" s="62">
        <v>0.04</v>
      </c>
      <c r="AE21" s="62">
        <v>0.03</v>
      </c>
      <c r="AF21" s="62">
        <v>0.03</v>
      </c>
      <c r="AG21" s="62">
        <v>0.03</v>
      </c>
      <c r="AH21" s="62">
        <v>0.03</v>
      </c>
      <c r="AI21" s="62">
        <v>0.04</v>
      </c>
      <c r="AJ21" s="62">
        <v>0.04</v>
      </c>
      <c r="AK21" s="62">
        <v>0.04</v>
      </c>
      <c r="AL21" s="62">
        <v>0.04</v>
      </c>
      <c r="AM21" s="62">
        <v>0.05</v>
      </c>
      <c r="AN21">
        <v>4</v>
      </c>
      <c r="AO21" s="62">
        <v>0.05</v>
      </c>
      <c r="AP21" s="62">
        <v>0.04</v>
      </c>
      <c r="AQ21" s="62">
        <v>0.04</v>
      </c>
      <c r="AR21" s="62">
        <v>0.03</v>
      </c>
      <c r="AS21" s="62">
        <v>0.03</v>
      </c>
      <c r="AT21" s="62">
        <v>0.03</v>
      </c>
      <c r="AU21" s="62">
        <v>0.04</v>
      </c>
      <c r="AV21" s="62">
        <v>0.04</v>
      </c>
      <c r="AW21" s="62">
        <v>0.04</v>
      </c>
      <c r="AX21" s="62">
        <v>0.04</v>
      </c>
      <c r="AY21" s="62">
        <v>0.05</v>
      </c>
      <c r="AZ21" s="62">
        <v>0.06</v>
      </c>
      <c r="BA21">
        <v>4</v>
      </c>
      <c r="BB21" s="62">
        <v>0.04</v>
      </c>
      <c r="BC21" s="62">
        <v>0.04</v>
      </c>
      <c r="BD21" s="62">
        <v>0.04</v>
      </c>
      <c r="BE21" s="62">
        <v>0.03</v>
      </c>
      <c r="BF21" s="62">
        <v>0.03</v>
      </c>
      <c r="BG21" s="62">
        <v>0.04</v>
      </c>
      <c r="BH21" s="62">
        <v>0.04</v>
      </c>
      <c r="BI21" s="62">
        <v>0.04</v>
      </c>
      <c r="BJ21" s="62">
        <v>0.05</v>
      </c>
      <c r="BK21" s="62">
        <v>0.05</v>
      </c>
      <c r="BL21" s="62">
        <v>0.06</v>
      </c>
      <c r="BM21" s="62">
        <v>7.0000000000000007E-2</v>
      </c>
      <c r="BN21">
        <v>4</v>
      </c>
      <c r="BO21" s="62">
        <v>7.0000000000000007E-2</v>
      </c>
      <c r="BP21" s="62">
        <v>0.06</v>
      </c>
      <c r="BQ21" s="62">
        <v>0.05</v>
      </c>
      <c r="BR21" s="62">
        <v>0.05</v>
      </c>
      <c r="BS21" s="62">
        <v>0.05</v>
      </c>
      <c r="BT21" s="62">
        <v>0.05</v>
      </c>
      <c r="BU21" s="62">
        <v>0.05</v>
      </c>
      <c r="BV21" s="62">
        <v>0.06</v>
      </c>
      <c r="BW21" s="62">
        <v>0.06</v>
      </c>
      <c r="BX21" s="62">
        <v>0.06</v>
      </c>
      <c r="BY21" s="62">
        <v>7.0000000000000007E-2</v>
      </c>
      <c r="BZ21" s="62">
        <v>0.08</v>
      </c>
      <c r="CA21" s="198"/>
      <c r="CB21">
        <v>4</v>
      </c>
      <c r="CC21" s="62">
        <v>0.08</v>
      </c>
      <c r="CD21" s="62">
        <v>7.0000000000000007E-2</v>
      </c>
      <c r="CE21" s="62">
        <v>0.06</v>
      </c>
      <c r="CF21" s="62">
        <v>0.05</v>
      </c>
      <c r="CG21" s="62">
        <v>0.04</v>
      </c>
      <c r="CH21" s="62">
        <v>0.04</v>
      </c>
      <c r="CI21" s="62">
        <v>0.04</v>
      </c>
      <c r="CJ21" s="62">
        <v>0.04</v>
      </c>
      <c r="CK21" s="62">
        <v>0.04</v>
      </c>
      <c r="CL21" s="62">
        <v>0.04</v>
      </c>
      <c r="CM21" s="62">
        <v>0.04</v>
      </c>
      <c r="CN21" s="62">
        <v>0.04</v>
      </c>
      <c r="CO21">
        <v>4</v>
      </c>
      <c r="CP21" s="62">
        <v>7.0000000000000007E-2</v>
      </c>
      <c r="CQ21" s="62">
        <v>0.06</v>
      </c>
      <c r="CR21" s="62">
        <v>0.05</v>
      </c>
      <c r="CS21" s="62">
        <v>0.04</v>
      </c>
      <c r="CT21" s="62">
        <v>0.04</v>
      </c>
      <c r="CU21" s="62">
        <v>0.04</v>
      </c>
      <c r="CV21" s="62">
        <v>0.04</v>
      </c>
      <c r="CW21" s="62">
        <v>0.04</v>
      </c>
      <c r="CX21" s="62">
        <v>0.04</v>
      </c>
      <c r="CY21" s="62">
        <v>0.04</v>
      </c>
      <c r="CZ21" s="62">
        <v>0.04</v>
      </c>
      <c r="DA21" s="62">
        <v>0.05</v>
      </c>
      <c r="DB21">
        <v>4</v>
      </c>
      <c r="DC21" s="62">
        <v>0.06</v>
      </c>
      <c r="DD21" s="62">
        <v>0.06</v>
      </c>
      <c r="DE21" s="62">
        <v>0.04</v>
      </c>
      <c r="DF21" s="62">
        <v>0.04</v>
      </c>
      <c r="DG21" s="62">
        <v>0.04</v>
      </c>
      <c r="DH21" s="62">
        <v>0.04</v>
      </c>
      <c r="DI21" s="62">
        <v>0.04</v>
      </c>
      <c r="DJ21" s="62">
        <v>0.04</v>
      </c>
      <c r="DK21" s="62">
        <v>0.04</v>
      </c>
      <c r="DL21" s="62">
        <v>0.04</v>
      </c>
      <c r="DM21" s="62">
        <v>0.05</v>
      </c>
      <c r="DN21" s="62">
        <v>0.05</v>
      </c>
      <c r="DO21">
        <v>4</v>
      </c>
      <c r="DP21" s="62">
        <v>0.05</v>
      </c>
      <c r="DQ21" s="62">
        <v>0.05</v>
      </c>
      <c r="DR21" s="62">
        <v>0.04</v>
      </c>
      <c r="DS21" s="62">
        <v>0.04</v>
      </c>
      <c r="DT21" s="62">
        <v>0.04</v>
      </c>
      <c r="DU21" s="62">
        <v>0.04</v>
      </c>
      <c r="DV21" s="62">
        <v>0.04</v>
      </c>
      <c r="DW21" s="62">
        <v>0.05</v>
      </c>
      <c r="DX21" s="62">
        <v>0.05</v>
      </c>
      <c r="DY21" s="62">
        <v>0.05</v>
      </c>
      <c r="DZ21" s="62">
        <v>0.06</v>
      </c>
      <c r="EA21" s="62">
        <v>7.0000000000000007E-2</v>
      </c>
      <c r="EB21">
        <v>4</v>
      </c>
      <c r="EC21" s="62">
        <v>0.05</v>
      </c>
      <c r="ED21" s="62">
        <v>0.05</v>
      </c>
      <c r="EE21" s="62">
        <v>0.04</v>
      </c>
      <c r="EF21" s="62">
        <v>0.04</v>
      </c>
      <c r="EG21" s="62">
        <v>0.04</v>
      </c>
      <c r="EH21" s="62">
        <v>0.04</v>
      </c>
      <c r="EI21" s="62">
        <v>0.05</v>
      </c>
      <c r="EJ21" s="62">
        <v>0.05</v>
      </c>
      <c r="EK21" s="62">
        <v>0.05</v>
      </c>
      <c r="EL21" s="62">
        <v>0.06</v>
      </c>
      <c r="EM21" s="62">
        <v>7.0000000000000007E-2</v>
      </c>
      <c r="EN21" s="62">
        <v>0.08</v>
      </c>
      <c r="EO21">
        <v>4</v>
      </c>
      <c r="EP21" s="62">
        <v>0.08</v>
      </c>
      <c r="EQ21" s="62">
        <v>0.08</v>
      </c>
      <c r="ER21" s="62">
        <v>0.06</v>
      </c>
      <c r="ES21" s="62">
        <v>0.06</v>
      </c>
      <c r="ET21" s="62">
        <v>0.06</v>
      </c>
      <c r="EU21" s="62">
        <v>0.06</v>
      </c>
      <c r="EV21" s="62">
        <v>0.06</v>
      </c>
      <c r="EW21" s="62">
        <v>7.0000000000000007E-2</v>
      </c>
      <c r="EX21" s="62">
        <v>7.0000000000000007E-2</v>
      </c>
      <c r="EY21" s="62">
        <v>7.0000000000000007E-2</v>
      </c>
      <c r="EZ21" s="62">
        <v>0.08</v>
      </c>
      <c r="FA21" s="62">
        <v>0.1</v>
      </c>
      <c r="FB21" s="198"/>
      <c r="FC21">
        <v>4</v>
      </c>
      <c r="FD21" s="62">
        <v>0.1</v>
      </c>
      <c r="FE21" s="62">
        <v>0.09</v>
      </c>
      <c r="FF21" s="62">
        <v>7.0000000000000007E-2</v>
      </c>
      <c r="FG21" s="62">
        <v>0.06</v>
      </c>
      <c r="FH21" s="62">
        <v>0.05</v>
      </c>
      <c r="FI21" s="62">
        <v>0.05</v>
      </c>
      <c r="FJ21" s="62">
        <v>0.05</v>
      </c>
      <c r="FK21" s="62">
        <v>0.05</v>
      </c>
      <c r="FL21" s="62">
        <v>0.05</v>
      </c>
      <c r="FM21" s="62">
        <v>0.05</v>
      </c>
      <c r="FN21" s="62">
        <v>0.05</v>
      </c>
      <c r="FO21" s="62">
        <v>0.05</v>
      </c>
      <c r="FP21">
        <v>4</v>
      </c>
      <c r="FQ21" s="62">
        <v>0.08</v>
      </c>
      <c r="FR21" s="62">
        <v>0.08</v>
      </c>
      <c r="FS21" s="62">
        <v>0.06</v>
      </c>
      <c r="FT21" s="62">
        <v>0.05</v>
      </c>
      <c r="FU21" s="62">
        <v>0.05</v>
      </c>
      <c r="FV21" s="62">
        <v>0.05</v>
      </c>
      <c r="FW21" s="62">
        <v>0.05</v>
      </c>
      <c r="FX21" s="62">
        <v>0.05</v>
      </c>
      <c r="FY21" s="62">
        <v>0.05</v>
      </c>
      <c r="FZ21" s="62">
        <v>0.05</v>
      </c>
      <c r="GA21" s="62">
        <v>0.05</v>
      </c>
      <c r="GB21" s="62">
        <v>0.06</v>
      </c>
      <c r="GC21">
        <v>4</v>
      </c>
      <c r="GD21" s="62">
        <v>7.0000000000000007E-2</v>
      </c>
      <c r="GE21" s="62">
        <v>7.0000000000000007E-2</v>
      </c>
      <c r="GF21" s="62">
        <v>0.05</v>
      </c>
      <c r="GG21" s="62">
        <v>0.05</v>
      </c>
      <c r="GH21" s="62">
        <v>0.05</v>
      </c>
      <c r="GI21" s="62">
        <v>0.05</v>
      </c>
      <c r="GJ21" s="62">
        <v>0.05</v>
      </c>
      <c r="GK21" s="62">
        <v>0.05</v>
      </c>
      <c r="GL21" s="62">
        <v>0.05</v>
      </c>
      <c r="GM21" s="62">
        <v>0.05</v>
      </c>
      <c r="GN21" s="62">
        <v>0.06</v>
      </c>
      <c r="GO21" s="62">
        <v>7.0000000000000007E-2</v>
      </c>
      <c r="GP21">
        <v>4</v>
      </c>
      <c r="GQ21" s="62">
        <v>7.0000000000000007E-2</v>
      </c>
      <c r="GR21" s="62">
        <v>0.06</v>
      </c>
      <c r="GS21" s="62">
        <v>0.05</v>
      </c>
      <c r="GT21" s="62">
        <v>0.05</v>
      </c>
      <c r="GU21" s="62">
        <v>0.05</v>
      </c>
      <c r="GV21" s="62">
        <v>0.05</v>
      </c>
      <c r="GW21" s="62">
        <v>0.05</v>
      </c>
      <c r="GX21" s="62">
        <v>0.06</v>
      </c>
      <c r="GY21" s="62">
        <v>0.06</v>
      </c>
      <c r="GZ21" s="62">
        <v>0.06</v>
      </c>
      <c r="HA21" s="62">
        <v>7.0000000000000007E-2</v>
      </c>
      <c r="HB21" s="62">
        <v>0.08</v>
      </c>
      <c r="HC21">
        <v>4</v>
      </c>
      <c r="HD21" s="62">
        <v>0.06</v>
      </c>
      <c r="HE21" s="62">
        <v>0.06</v>
      </c>
      <c r="HF21" s="62">
        <v>0.05</v>
      </c>
      <c r="HG21" s="62">
        <v>0.05</v>
      </c>
      <c r="HH21" s="62">
        <v>0.05</v>
      </c>
      <c r="HI21" s="62">
        <v>0.05</v>
      </c>
      <c r="HJ21" s="62">
        <v>0.06</v>
      </c>
      <c r="HK21" s="62">
        <v>0.06</v>
      </c>
      <c r="HL21" s="62">
        <v>7.0000000000000007E-2</v>
      </c>
      <c r="HM21" s="62">
        <v>7.0000000000000007E-2</v>
      </c>
      <c r="HN21" s="62">
        <v>0.08</v>
      </c>
      <c r="HO21" s="62">
        <v>0.1</v>
      </c>
      <c r="HP21">
        <v>4</v>
      </c>
      <c r="HQ21" s="62">
        <v>0.1</v>
      </c>
      <c r="HR21" s="62">
        <v>0.09</v>
      </c>
      <c r="HS21" s="62">
        <v>0.08</v>
      </c>
      <c r="HT21" s="62">
        <v>7.0000000000000007E-2</v>
      </c>
      <c r="HU21" s="62">
        <v>7.0000000000000007E-2</v>
      </c>
      <c r="HV21" s="62">
        <v>7.0000000000000007E-2</v>
      </c>
      <c r="HW21" s="62">
        <v>0.08</v>
      </c>
      <c r="HX21" s="62">
        <v>0.08</v>
      </c>
      <c r="HY21" s="62">
        <v>0.08</v>
      </c>
      <c r="HZ21" s="62">
        <v>0.09</v>
      </c>
      <c r="IA21" s="62">
        <v>0.1</v>
      </c>
      <c r="IB21" s="62">
        <v>0.12</v>
      </c>
      <c r="IC21" s="198"/>
      <c r="ID21">
        <v>4</v>
      </c>
      <c r="IE21" s="62">
        <v>0.14000000000000001</v>
      </c>
      <c r="IF21" s="62">
        <v>0.12</v>
      </c>
      <c r="IG21" s="62">
        <v>0.09</v>
      </c>
      <c r="IH21" s="62">
        <v>0.08</v>
      </c>
      <c r="II21" s="62">
        <v>7.0000000000000007E-2</v>
      </c>
      <c r="IJ21" s="62">
        <v>7.0000000000000007E-2</v>
      </c>
      <c r="IK21" s="62">
        <v>7.0000000000000007E-2</v>
      </c>
      <c r="IL21" s="62">
        <v>7.0000000000000007E-2</v>
      </c>
      <c r="IM21" s="62">
        <v>0.06</v>
      </c>
      <c r="IN21" s="62">
        <v>0.06</v>
      </c>
      <c r="IO21" s="62">
        <v>0.06</v>
      </c>
      <c r="IP21" s="62">
        <v>7.0000000000000007E-2</v>
      </c>
      <c r="IQ21">
        <v>4</v>
      </c>
      <c r="IR21" s="62">
        <v>0.11</v>
      </c>
      <c r="IS21" s="62">
        <v>0.1</v>
      </c>
      <c r="IT21" s="62">
        <v>0.08</v>
      </c>
      <c r="IU21" s="62">
        <v>7.0000000000000007E-2</v>
      </c>
      <c r="IV21" s="62">
        <v>0.06</v>
      </c>
      <c r="IW21" s="62">
        <v>0.06</v>
      </c>
      <c r="IX21" s="62">
        <v>0.06</v>
      </c>
      <c r="IY21" s="62">
        <v>0.06</v>
      </c>
      <c r="IZ21" s="62">
        <v>0.06</v>
      </c>
      <c r="JA21" s="62">
        <v>0.06</v>
      </c>
      <c r="JB21" s="62">
        <v>7.0000000000000007E-2</v>
      </c>
      <c r="JC21" s="62">
        <v>0.08</v>
      </c>
      <c r="JD21">
        <v>4</v>
      </c>
      <c r="JE21" s="62">
        <v>0.1</v>
      </c>
      <c r="JF21" s="62">
        <v>0.09</v>
      </c>
      <c r="JG21" s="62">
        <v>7.0000000000000007E-2</v>
      </c>
      <c r="JH21" s="62">
        <v>0.06</v>
      </c>
      <c r="JI21" s="62">
        <v>0.06</v>
      </c>
      <c r="JJ21" s="62">
        <v>0.06</v>
      </c>
      <c r="JK21" s="62">
        <v>7.0000000000000007E-2</v>
      </c>
      <c r="JL21" s="62">
        <v>7.0000000000000007E-2</v>
      </c>
      <c r="JM21" s="62">
        <v>7.0000000000000007E-2</v>
      </c>
      <c r="JN21" s="62">
        <v>7.0000000000000007E-2</v>
      </c>
      <c r="JO21" s="62">
        <v>0.08</v>
      </c>
      <c r="JP21" s="62">
        <v>0.09</v>
      </c>
      <c r="JQ21">
        <v>4</v>
      </c>
      <c r="JR21" s="62">
        <v>0.09</v>
      </c>
      <c r="JS21" s="62">
        <v>0.08</v>
      </c>
      <c r="JT21" s="62">
        <v>7.0000000000000007E-2</v>
      </c>
      <c r="JU21" s="62">
        <v>0.06</v>
      </c>
      <c r="JV21" s="62">
        <v>0.06</v>
      </c>
      <c r="JW21" s="62">
        <v>7.0000000000000007E-2</v>
      </c>
      <c r="JX21" s="62">
        <v>7.0000000000000007E-2</v>
      </c>
      <c r="JY21" s="62">
        <v>7.0000000000000007E-2</v>
      </c>
      <c r="JZ21" s="62">
        <v>0.08</v>
      </c>
      <c r="KA21" s="62">
        <v>0.08</v>
      </c>
      <c r="KB21" s="62">
        <v>0.09</v>
      </c>
      <c r="KC21" s="62">
        <v>0.11</v>
      </c>
      <c r="KD21">
        <v>4</v>
      </c>
      <c r="KE21" s="62">
        <v>0.09</v>
      </c>
      <c r="KF21" s="62">
        <v>0.08</v>
      </c>
      <c r="KG21" s="62">
        <v>7.0000000000000007E-2</v>
      </c>
      <c r="KH21" s="62">
        <v>0.06</v>
      </c>
      <c r="KI21" s="62">
        <v>7.0000000000000007E-2</v>
      </c>
      <c r="KJ21" s="62">
        <v>7.0000000000000007E-2</v>
      </c>
      <c r="KK21" s="62">
        <v>0.08</v>
      </c>
      <c r="KL21" s="62">
        <v>0.08</v>
      </c>
      <c r="KM21" s="62">
        <v>0.09</v>
      </c>
      <c r="KN21" s="62">
        <v>0.1</v>
      </c>
      <c r="KO21" s="62">
        <v>0.11</v>
      </c>
      <c r="KP21" s="62">
        <v>0.14000000000000001</v>
      </c>
      <c r="KQ21">
        <v>4</v>
      </c>
      <c r="KR21" s="62">
        <v>0.13</v>
      </c>
      <c r="KS21" s="62">
        <v>0.13</v>
      </c>
      <c r="KT21" s="62">
        <v>0.1</v>
      </c>
      <c r="KU21" s="62">
        <v>0.09</v>
      </c>
      <c r="KV21" s="62">
        <v>0.09</v>
      </c>
      <c r="KW21" s="62">
        <v>0.1</v>
      </c>
      <c r="KX21" s="62">
        <v>0.1</v>
      </c>
      <c r="KY21" s="62">
        <v>0.11</v>
      </c>
      <c r="KZ21" s="62">
        <v>0.11</v>
      </c>
      <c r="LA21" s="62">
        <v>0.12</v>
      </c>
      <c r="LB21" s="62">
        <v>0.13</v>
      </c>
      <c r="LC21" s="62">
        <v>0.16</v>
      </c>
    </row>
    <row r="22" spans="1:315">
      <c r="A22">
        <v>5</v>
      </c>
      <c r="B22" s="62">
        <v>7.0000000000000007E-2</v>
      </c>
      <c r="C22" s="62">
        <v>0.06</v>
      </c>
      <c r="D22" s="62">
        <v>0.05</v>
      </c>
      <c r="E22" s="62">
        <v>0.04</v>
      </c>
      <c r="F22" s="62">
        <v>0.03</v>
      </c>
      <c r="G22" s="62">
        <v>0.03</v>
      </c>
      <c r="H22" s="62">
        <v>0.03</v>
      </c>
      <c r="I22" s="62">
        <v>0.03</v>
      </c>
      <c r="J22" s="62">
        <v>0.05</v>
      </c>
      <c r="K22" s="62">
        <v>0.05</v>
      </c>
      <c r="L22" s="62">
        <v>0.05</v>
      </c>
      <c r="M22" s="62">
        <v>0.06</v>
      </c>
      <c r="N22">
        <v>5</v>
      </c>
      <c r="O22" s="62">
        <v>0.06</v>
      </c>
      <c r="P22" s="62">
        <v>0.05</v>
      </c>
      <c r="Q22" s="62">
        <v>0.04</v>
      </c>
      <c r="R22" s="62">
        <v>0.03</v>
      </c>
      <c r="S22" s="62">
        <v>0.03</v>
      </c>
      <c r="T22" s="62">
        <v>0.03</v>
      </c>
      <c r="U22" s="62">
        <v>0.03</v>
      </c>
      <c r="V22" s="62">
        <v>0.03</v>
      </c>
      <c r="W22" s="62">
        <v>0.04</v>
      </c>
      <c r="X22" s="62">
        <v>0.05</v>
      </c>
      <c r="Y22" s="62">
        <v>0.05</v>
      </c>
      <c r="Z22" s="62">
        <v>0.06</v>
      </c>
      <c r="AA22">
        <v>5</v>
      </c>
      <c r="AB22" s="62">
        <v>0.05</v>
      </c>
      <c r="AC22" s="62">
        <v>0.05</v>
      </c>
      <c r="AD22" s="62">
        <v>0.04</v>
      </c>
      <c r="AE22" s="62">
        <v>0.03</v>
      </c>
      <c r="AF22" s="62">
        <v>0.03</v>
      </c>
      <c r="AG22" s="62">
        <v>0.03</v>
      </c>
      <c r="AH22" s="62">
        <v>0.03</v>
      </c>
      <c r="AI22" s="62">
        <v>0.03</v>
      </c>
      <c r="AJ22" s="62">
        <v>0.05</v>
      </c>
      <c r="AK22" s="62">
        <v>0.06</v>
      </c>
      <c r="AL22" s="62">
        <v>0.06</v>
      </c>
      <c r="AM22" s="62">
        <v>7.0000000000000007E-2</v>
      </c>
      <c r="AN22">
        <v>5</v>
      </c>
      <c r="AO22" s="62">
        <v>0.04</v>
      </c>
      <c r="AP22" s="62">
        <v>0.04</v>
      </c>
      <c r="AQ22" s="62">
        <v>0.04</v>
      </c>
      <c r="AR22" s="62">
        <v>0.03</v>
      </c>
      <c r="AS22" s="62">
        <v>0.03</v>
      </c>
      <c r="AT22" s="62">
        <v>0.03</v>
      </c>
      <c r="AU22" s="62">
        <v>0.04</v>
      </c>
      <c r="AV22" s="62">
        <v>0.04</v>
      </c>
      <c r="AW22" s="62">
        <v>0.06</v>
      </c>
      <c r="AX22" s="62">
        <v>7.0000000000000007E-2</v>
      </c>
      <c r="AY22" s="62">
        <v>7.0000000000000007E-2</v>
      </c>
      <c r="AZ22" s="62">
        <v>0.09</v>
      </c>
      <c r="BA22">
        <v>5</v>
      </c>
      <c r="BB22" s="62">
        <v>0.04</v>
      </c>
      <c r="BC22" s="62">
        <v>0.04</v>
      </c>
      <c r="BD22" s="62">
        <v>0.04</v>
      </c>
      <c r="BE22" s="62">
        <v>0.03</v>
      </c>
      <c r="BF22" s="62">
        <v>0.03</v>
      </c>
      <c r="BG22" s="62">
        <v>0.04</v>
      </c>
      <c r="BH22" s="62">
        <v>0.04</v>
      </c>
      <c r="BI22" s="62">
        <v>0.04</v>
      </c>
      <c r="BJ22" s="62">
        <v>7.0000000000000007E-2</v>
      </c>
      <c r="BK22" s="62">
        <v>0.08</v>
      </c>
      <c r="BL22" s="62">
        <v>0.09</v>
      </c>
      <c r="BM22" s="62">
        <v>0.11</v>
      </c>
      <c r="BN22">
        <v>5</v>
      </c>
      <c r="BO22" s="62">
        <v>7.0000000000000007E-2</v>
      </c>
      <c r="BP22" s="62">
        <v>7.0000000000000007E-2</v>
      </c>
      <c r="BQ22" s="62">
        <v>0.05</v>
      </c>
      <c r="BR22" s="62">
        <v>0.05</v>
      </c>
      <c r="BS22" s="62">
        <v>0.05</v>
      </c>
      <c r="BT22" s="62">
        <v>0.05</v>
      </c>
      <c r="BU22" s="62">
        <v>0.06</v>
      </c>
      <c r="BV22" s="62">
        <v>0.06</v>
      </c>
      <c r="BW22" s="62">
        <v>0.09</v>
      </c>
      <c r="BX22" s="62">
        <v>0.1</v>
      </c>
      <c r="BY22" s="62">
        <v>0.11</v>
      </c>
      <c r="BZ22" s="62">
        <v>0.14000000000000001</v>
      </c>
      <c r="CA22" s="198"/>
      <c r="CB22">
        <v>5</v>
      </c>
      <c r="CC22" s="62">
        <v>0.08</v>
      </c>
      <c r="CD22" s="62">
        <v>7.0000000000000007E-2</v>
      </c>
      <c r="CE22" s="62">
        <v>0.05</v>
      </c>
      <c r="CF22" s="62">
        <v>0.04</v>
      </c>
      <c r="CG22" s="62">
        <v>0.04</v>
      </c>
      <c r="CH22" s="62">
        <v>0.04</v>
      </c>
      <c r="CI22" s="62">
        <v>0.04</v>
      </c>
      <c r="CJ22" s="62">
        <v>0.04</v>
      </c>
      <c r="CK22" s="62">
        <v>0.05</v>
      </c>
      <c r="CL22" s="62">
        <v>0.06</v>
      </c>
      <c r="CM22" s="62">
        <v>0.06</v>
      </c>
      <c r="CN22" s="62">
        <v>7.0000000000000007E-2</v>
      </c>
      <c r="CO22">
        <v>5</v>
      </c>
      <c r="CP22" s="62">
        <v>7.0000000000000007E-2</v>
      </c>
      <c r="CQ22" s="62">
        <v>0.06</v>
      </c>
      <c r="CR22" s="62">
        <v>0.05</v>
      </c>
      <c r="CS22" s="62">
        <v>0.04</v>
      </c>
      <c r="CT22" s="62">
        <v>0.04</v>
      </c>
      <c r="CU22" s="62">
        <v>0.04</v>
      </c>
      <c r="CV22" s="62">
        <v>0.04</v>
      </c>
      <c r="CW22" s="62">
        <v>0.04</v>
      </c>
      <c r="CX22" s="62">
        <v>0.05</v>
      </c>
      <c r="CY22" s="62">
        <v>0.06</v>
      </c>
      <c r="CZ22" s="62">
        <v>0.06</v>
      </c>
      <c r="DA22" s="62">
        <v>7.0000000000000007E-2</v>
      </c>
      <c r="DB22">
        <v>5</v>
      </c>
      <c r="DC22" s="62">
        <v>0.06</v>
      </c>
      <c r="DD22" s="62">
        <v>0.05</v>
      </c>
      <c r="DE22" s="62">
        <v>0.04</v>
      </c>
      <c r="DF22" s="62">
        <v>0.04</v>
      </c>
      <c r="DG22" s="62">
        <v>0.04</v>
      </c>
      <c r="DH22" s="62">
        <v>0.04</v>
      </c>
      <c r="DI22" s="62">
        <v>0.04</v>
      </c>
      <c r="DJ22" s="62">
        <v>0.04</v>
      </c>
      <c r="DK22" s="62">
        <v>0.06</v>
      </c>
      <c r="DL22" s="62">
        <v>0.06</v>
      </c>
      <c r="DM22" s="62">
        <v>7.0000000000000007E-2</v>
      </c>
      <c r="DN22" s="62">
        <v>0.08</v>
      </c>
      <c r="DO22">
        <v>5</v>
      </c>
      <c r="DP22" s="62">
        <v>0.05</v>
      </c>
      <c r="DQ22" s="62">
        <v>0.05</v>
      </c>
      <c r="DR22" s="62">
        <v>0.04</v>
      </c>
      <c r="DS22" s="62">
        <v>0.04</v>
      </c>
      <c r="DT22" s="62">
        <v>0.04</v>
      </c>
      <c r="DU22" s="62">
        <v>0.04</v>
      </c>
      <c r="DV22" s="62">
        <v>0.04</v>
      </c>
      <c r="DW22" s="62">
        <v>0.04</v>
      </c>
      <c r="DX22" s="62">
        <v>7.0000000000000007E-2</v>
      </c>
      <c r="DY22" s="62">
        <v>0.08</v>
      </c>
      <c r="DZ22" s="62">
        <v>0.09</v>
      </c>
      <c r="EA22" s="62">
        <v>0.1</v>
      </c>
      <c r="EB22">
        <v>5</v>
      </c>
      <c r="EC22" s="62">
        <v>0.05</v>
      </c>
      <c r="ED22" s="62">
        <v>0.05</v>
      </c>
      <c r="EE22" s="62">
        <v>0.04</v>
      </c>
      <c r="EF22" s="62">
        <v>0.04</v>
      </c>
      <c r="EG22" s="62">
        <v>0.04</v>
      </c>
      <c r="EH22" s="62">
        <v>0.04</v>
      </c>
      <c r="EI22" s="62">
        <v>0.05</v>
      </c>
      <c r="EJ22" s="62">
        <v>0.05</v>
      </c>
      <c r="EK22" s="62">
        <v>0.08</v>
      </c>
      <c r="EL22" s="62">
        <v>0.09</v>
      </c>
      <c r="EM22" s="62">
        <v>0.11</v>
      </c>
      <c r="EN22" s="62">
        <v>0.13</v>
      </c>
      <c r="EO22">
        <v>5</v>
      </c>
      <c r="EP22" s="62">
        <v>0.08</v>
      </c>
      <c r="EQ22" s="62">
        <v>0.08</v>
      </c>
      <c r="ER22" s="62">
        <v>0.06</v>
      </c>
      <c r="ES22" s="62">
        <v>0.06</v>
      </c>
      <c r="ET22" s="62">
        <v>0.06</v>
      </c>
      <c r="EU22" s="62">
        <v>0.06</v>
      </c>
      <c r="EV22" s="62">
        <v>0.06</v>
      </c>
      <c r="EW22" s="62">
        <v>7.0000000000000007E-2</v>
      </c>
      <c r="EX22" s="62">
        <v>0.1</v>
      </c>
      <c r="EY22" s="62">
        <v>0.12</v>
      </c>
      <c r="EZ22" s="62">
        <v>0.13</v>
      </c>
      <c r="FA22" s="62">
        <v>0.16</v>
      </c>
      <c r="FB22" s="198"/>
      <c r="FC22">
        <v>5</v>
      </c>
      <c r="FD22" s="62">
        <v>0.09</v>
      </c>
      <c r="FE22" s="62">
        <v>0.08</v>
      </c>
      <c r="FF22" s="62">
        <v>0.06</v>
      </c>
      <c r="FG22" s="62">
        <v>0.05</v>
      </c>
      <c r="FH22" s="62">
        <v>0.05</v>
      </c>
      <c r="FI22" s="62">
        <v>0.05</v>
      </c>
      <c r="FJ22" s="62">
        <v>0.05</v>
      </c>
      <c r="FK22" s="62">
        <v>0.05</v>
      </c>
      <c r="FL22" s="62">
        <v>0.06</v>
      </c>
      <c r="FM22" s="62">
        <v>7.0000000000000007E-2</v>
      </c>
      <c r="FN22" s="62">
        <v>7.0000000000000007E-2</v>
      </c>
      <c r="FO22" s="62">
        <v>0.08</v>
      </c>
      <c r="FP22">
        <v>5</v>
      </c>
      <c r="FQ22" s="62">
        <v>0.08</v>
      </c>
      <c r="FR22" s="62">
        <v>7.0000000000000007E-2</v>
      </c>
      <c r="FS22" s="62">
        <v>0.05</v>
      </c>
      <c r="FT22" s="62">
        <v>0.05</v>
      </c>
      <c r="FU22" s="62">
        <v>0.04</v>
      </c>
      <c r="FV22" s="62">
        <v>0.04</v>
      </c>
      <c r="FW22" s="62">
        <v>0.04</v>
      </c>
      <c r="FX22" s="62">
        <v>0.04</v>
      </c>
      <c r="FY22" s="62">
        <v>0.06</v>
      </c>
      <c r="FZ22" s="62">
        <v>7.0000000000000007E-2</v>
      </c>
      <c r="GA22" s="62">
        <v>7.0000000000000007E-2</v>
      </c>
      <c r="GB22" s="62">
        <v>0.08</v>
      </c>
      <c r="GC22">
        <v>5</v>
      </c>
      <c r="GD22" s="62">
        <v>7.0000000000000007E-2</v>
      </c>
      <c r="GE22" s="62">
        <v>0.06</v>
      </c>
      <c r="GF22" s="62">
        <v>0.05</v>
      </c>
      <c r="GG22" s="62">
        <v>0.04</v>
      </c>
      <c r="GH22" s="62">
        <v>0.04</v>
      </c>
      <c r="GI22" s="62">
        <v>0.04</v>
      </c>
      <c r="GJ22" s="62">
        <v>0.05</v>
      </c>
      <c r="GK22" s="62">
        <v>0.05</v>
      </c>
      <c r="GL22" s="62">
        <v>7.0000000000000007E-2</v>
      </c>
      <c r="GM22" s="62">
        <v>0.08</v>
      </c>
      <c r="GN22" s="62">
        <v>0.08</v>
      </c>
      <c r="GO22" s="62">
        <v>0.1</v>
      </c>
      <c r="GP22">
        <v>5</v>
      </c>
      <c r="GQ22" s="62">
        <v>0.06</v>
      </c>
      <c r="GR22" s="62">
        <v>0.06</v>
      </c>
      <c r="GS22" s="62">
        <v>0.05</v>
      </c>
      <c r="GT22" s="62">
        <v>0.04</v>
      </c>
      <c r="GU22" s="62">
        <v>0.04</v>
      </c>
      <c r="GV22" s="62">
        <v>0.05</v>
      </c>
      <c r="GW22" s="62">
        <v>0.05</v>
      </c>
      <c r="GX22" s="62">
        <v>0.05</v>
      </c>
      <c r="GY22" s="62">
        <v>0.08</v>
      </c>
      <c r="GZ22" s="62">
        <v>0.09</v>
      </c>
      <c r="HA22" s="62">
        <v>0.1</v>
      </c>
      <c r="HB22" s="62">
        <v>0.13</v>
      </c>
      <c r="HC22">
        <v>5</v>
      </c>
      <c r="HD22" s="62">
        <v>0.06</v>
      </c>
      <c r="HE22" s="62">
        <v>0.06</v>
      </c>
      <c r="HF22" s="62">
        <v>0.05</v>
      </c>
      <c r="HG22" s="62">
        <v>0.05</v>
      </c>
      <c r="HH22" s="62">
        <v>0.05</v>
      </c>
      <c r="HI22" s="62">
        <v>0.05</v>
      </c>
      <c r="HJ22" s="62">
        <v>0.06</v>
      </c>
      <c r="HK22" s="62">
        <v>0.06</v>
      </c>
      <c r="HL22" s="62">
        <v>0.09</v>
      </c>
      <c r="HM22" s="62">
        <v>0.11</v>
      </c>
      <c r="HN22" s="62">
        <v>0.13</v>
      </c>
      <c r="HO22" s="62">
        <v>0.16</v>
      </c>
      <c r="HP22">
        <v>5</v>
      </c>
      <c r="HQ22" s="62">
        <v>0.1</v>
      </c>
      <c r="HR22" s="62">
        <v>0.09</v>
      </c>
      <c r="HS22" s="62">
        <v>0.08</v>
      </c>
      <c r="HT22" s="62">
        <v>7.0000000000000007E-2</v>
      </c>
      <c r="HU22" s="62">
        <v>7.0000000000000007E-2</v>
      </c>
      <c r="HV22" s="62">
        <v>7.0000000000000007E-2</v>
      </c>
      <c r="HW22" s="62">
        <v>0.08</v>
      </c>
      <c r="HX22" s="62">
        <v>0.08</v>
      </c>
      <c r="HY22" s="62">
        <v>0.12</v>
      </c>
      <c r="HZ22" s="62">
        <v>0.14000000000000001</v>
      </c>
      <c r="IA22" s="62">
        <v>0.16</v>
      </c>
      <c r="IB22" s="62">
        <v>0.19</v>
      </c>
      <c r="IC22" s="198"/>
      <c r="ID22">
        <v>5</v>
      </c>
      <c r="IE22" s="62">
        <v>0.12</v>
      </c>
      <c r="IF22" s="62">
        <v>0.11</v>
      </c>
      <c r="IG22" s="62">
        <v>0.08</v>
      </c>
      <c r="IH22" s="62">
        <v>7.0000000000000007E-2</v>
      </c>
      <c r="II22" s="62">
        <v>0.06</v>
      </c>
      <c r="IJ22" s="62">
        <v>0.06</v>
      </c>
      <c r="IK22" s="62">
        <v>0.06</v>
      </c>
      <c r="IL22" s="62">
        <v>0.06</v>
      </c>
      <c r="IM22" s="62">
        <v>0.08</v>
      </c>
      <c r="IN22" s="62">
        <v>0.09</v>
      </c>
      <c r="IO22" s="62">
        <v>0.09</v>
      </c>
      <c r="IP22" s="62">
        <v>0.1</v>
      </c>
      <c r="IQ22">
        <v>5</v>
      </c>
      <c r="IR22" s="62">
        <v>0.1</v>
      </c>
      <c r="IS22" s="62">
        <v>0.09</v>
      </c>
      <c r="IT22" s="62">
        <v>7.0000000000000007E-2</v>
      </c>
      <c r="IU22" s="62">
        <v>0.06</v>
      </c>
      <c r="IV22" s="62">
        <v>0.06</v>
      </c>
      <c r="IW22" s="62">
        <v>0.06</v>
      </c>
      <c r="IX22" s="62">
        <v>0.06</v>
      </c>
      <c r="IY22" s="62">
        <v>0.06</v>
      </c>
      <c r="IZ22" s="62">
        <v>0.08</v>
      </c>
      <c r="JA22" s="62">
        <v>0.09</v>
      </c>
      <c r="JB22" s="62">
        <v>0.1</v>
      </c>
      <c r="JC22" s="62">
        <v>0.11</v>
      </c>
      <c r="JD22">
        <v>5</v>
      </c>
      <c r="JE22" s="62">
        <v>0.09</v>
      </c>
      <c r="JF22" s="62">
        <v>0.08</v>
      </c>
      <c r="JG22" s="62">
        <v>7.0000000000000007E-2</v>
      </c>
      <c r="JH22" s="62">
        <v>0.06</v>
      </c>
      <c r="JI22" s="62">
        <v>0.06</v>
      </c>
      <c r="JJ22" s="62">
        <v>0.06</v>
      </c>
      <c r="JK22" s="62">
        <v>0.06</v>
      </c>
      <c r="JL22" s="62">
        <v>0.06</v>
      </c>
      <c r="JM22" s="62">
        <v>0.09</v>
      </c>
      <c r="JN22" s="62">
        <v>0.1</v>
      </c>
      <c r="JO22" s="62">
        <v>0.11</v>
      </c>
      <c r="JP22" s="62">
        <v>0.13</v>
      </c>
      <c r="JQ22">
        <v>5</v>
      </c>
      <c r="JR22" s="62">
        <v>0.08</v>
      </c>
      <c r="JS22" s="62">
        <v>0.08</v>
      </c>
      <c r="JT22" s="62">
        <v>0.06</v>
      </c>
      <c r="JU22" s="62">
        <v>0.06</v>
      </c>
      <c r="JV22" s="62">
        <v>0.06</v>
      </c>
      <c r="JW22" s="62">
        <v>0.06</v>
      </c>
      <c r="JX22" s="62">
        <v>7.0000000000000007E-2</v>
      </c>
      <c r="JY22" s="62">
        <v>7.0000000000000007E-2</v>
      </c>
      <c r="JZ22" s="62">
        <v>0.1</v>
      </c>
      <c r="KA22" s="62">
        <v>0.12</v>
      </c>
      <c r="KB22" s="62">
        <v>0.13</v>
      </c>
      <c r="KC22" s="62">
        <v>0.16</v>
      </c>
      <c r="KD22">
        <v>5</v>
      </c>
      <c r="KE22" s="62">
        <v>0.08</v>
      </c>
      <c r="KF22" s="62">
        <v>0.08</v>
      </c>
      <c r="KG22" s="62">
        <v>7.0000000000000007E-2</v>
      </c>
      <c r="KH22" s="62">
        <v>0.06</v>
      </c>
      <c r="KI22" s="62">
        <v>0.06</v>
      </c>
      <c r="KJ22" s="62">
        <v>7.0000000000000007E-2</v>
      </c>
      <c r="KK22" s="62">
        <v>7.0000000000000007E-2</v>
      </c>
      <c r="KL22" s="62">
        <v>0.08</v>
      </c>
      <c r="KM22" s="62">
        <v>0.12</v>
      </c>
      <c r="KN22" s="62">
        <v>0.15</v>
      </c>
      <c r="KO22" s="62">
        <v>0.17</v>
      </c>
      <c r="KP22" s="62">
        <v>0.21</v>
      </c>
      <c r="KQ22">
        <v>5</v>
      </c>
      <c r="KR22" s="62">
        <v>0.13</v>
      </c>
      <c r="KS22" s="62">
        <v>0.12</v>
      </c>
      <c r="KT22" s="62">
        <v>0.1</v>
      </c>
      <c r="KU22" s="62">
        <v>0.09</v>
      </c>
      <c r="KV22" s="62">
        <v>0.09</v>
      </c>
      <c r="KW22" s="62">
        <v>0.09</v>
      </c>
      <c r="KX22" s="62">
        <v>0.1</v>
      </c>
      <c r="KY22" s="62">
        <v>0.11</v>
      </c>
      <c r="KZ22" s="62">
        <v>0.16</v>
      </c>
      <c r="LA22" s="62">
        <v>0.19</v>
      </c>
      <c r="LB22" s="62">
        <v>0.21</v>
      </c>
      <c r="LC22" s="62">
        <v>0.25</v>
      </c>
    </row>
    <row r="23" spans="1:315">
      <c r="A23">
        <v>6</v>
      </c>
      <c r="B23" s="62">
        <v>0.06</v>
      </c>
      <c r="C23" s="62">
        <v>0.06</v>
      </c>
      <c r="D23" s="62">
        <v>0.04</v>
      </c>
      <c r="E23" s="62">
        <v>0.04</v>
      </c>
      <c r="F23" s="62">
        <v>0.03</v>
      </c>
      <c r="G23" s="62">
        <v>0.03</v>
      </c>
      <c r="H23" s="62">
        <v>0.03</v>
      </c>
      <c r="I23" s="62">
        <v>0.03</v>
      </c>
      <c r="J23" s="62">
        <v>0.03</v>
      </c>
      <c r="K23" s="62">
        <v>0.03</v>
      </c>
      <c r="L23" s="62">
        <v>0.03</v>
      </c>
      <c r="M23" s="62">
        <v>0.03</v>
      </c>
      <c r="N23">
        <v>6</v>
      </c>
      <c r="O23" s="62">
        <v>0.05</v>
      </c>
      <c r="P23" s="62">
        <v>0.05</v>
      </c>
      <c r="Q23" s="62">
        <v>0.04</v>
      </c>
      <c r="R23" s="62">
        <v>0.03</v>
      </c>
      <c r="S23" s="62">
        <v>0.03</v>
      </c>
      <c r="T23" s="62">
        <v>0.03</v>
      </c>
      <c r="U23" s="62">
        <v>0.03</v>
      </c>
      <c r="V23" s="62">
        <v>0.03</v>
      </c>
      <c r="W23" s="62">
        <v>0.03</v>
      </c>
      <c r="X23" s="62">
        <v>0.03</v>
      </c>
      <c r="Y23" s="62">
        <v>0.03</v>
      </c>
      <c r="Z23" s="62">
        <v>0.04</v>
      </c>
      <c r="AA23">
        <v>6</v>
      </c>
      <c r="AB23" s="62">
        <v>0.05</v>
      </c>
      <c r="AC23" s="62">
        <v>0.04</v>
      </c>
      <c r="AD23" s="62">
        <v>0.04</v>
      </c>
      <c r="AE23" s="62">
        <v>0.03</v>
      </c>
      <c r="AF23" s="62">
        <v>0.03</v>
      </c>
      <c r="AG23" s="62">
        <v>0.03</v>
      </c>
      <c r="AH23" s="62">
        <v>0.03</v>
      </c>
      <c r="AI23" s="62">
        <v>0.03</v>
      </c>
      <c r="AJ23" s="62">
        <v>0.03</v>
      </c>
      <c r="AK23" s="62">
        <v>0.03</v>
      </c>
      <c r="AL23" s="62">
        <v>0.04</v>
      </c>
      <c r="AM23" s="62">
        <v>0.04</v>
      </c>
      <c r="AN23">
        <v>6</v>
      </c>
      <c r="AO23" s="62">
        <v>0.04</v>
      </c>
      <c r="AP23" s="62">
        <v>0.04</v>
      </c>
      <c r="AQ23" s="62">
        <v>0.03</v>
      </c>
      <c r="AR23" s="62">
        <v>0.03</v>
      </c>
      <c r="AS23" s="62">
        <v>0.03</v>
      </c>
      <c r="AT23" s="62">
        <v>0.03</v>
      </c>
      <c r="AU23" s="62">
        <v>0.04</v>
      </c>
      <c r="AV23" s="62">
        <v>0.04</v>
      </c>
      <c r="AW23" s="62">
        <v>0.04</v>
      </c>
      <c r="AX23" s="62">
        <v>0.04</v>
      </c>
      <c r="AY23" s="62">
        <v>0.05</v>
      </c>
      <c r="AZ23" s="62">
        <v>0.06</v>
      </c>
      <c r="BA23">
        <v>6</v>
      </c>
      <c r="BB23" s="62">
        <v>0.04</v>
      </c>
      <c r="BC23" s="62">
        <v>0.04</v>
      </c>
      <c r="BD23" s="62">
        <v>0.04</v>
      </c>
      <c r="BE23" s="62">
        <v>0.03</v>
      </c>
      <c r="BF23" s="62">
        <v>0.03</v>
      </c>
      <c r="BG23" s="62">
        <v>0.04</v>
      </c>
      <c r="BH23" s="62">
        <v>0.04</v>
      </c>
      <c r="BI23" s="62">
        <v>0.04</v>
      </c>
      <c r="BJ23" s="62">
        <v>0.05</v>
      </c>
      <c r="BK23" s="62">
        <v>0.05</v>
      </c>
      <c r="BL23" s="62">
        <v>0.06</v>
      </c>
      <c r="BM23" s="62">
        <v>7.0000000000000007E-2</v>
      </c>
      <c r="BN23">
        <v>6</v>
      </c>
      <c r="BO23" s="62">
        <v>7.0000000000000007E-2</v>
      </c>
      <c r="BP23" s="62">
        <v>7.0000000000000007E-2</v>
      </c>
      <c r="BQ23" s="62">
        <v>0.05</v>
      </c>
      <c r="BR23" s="62">
        <v>0.05</v>
      </c>
      <c r="BS23" s="62">
        <v>0.05</v>
      </c>
      <c r="BT23" s="62">
        <v>0.05</v>
      </c>
      <c r="BU23" s="62">
        <v>0.06</v>
      </c>
      <c r="BV23" s="62">
        <v>0.06</v>
      </c>
      <c r="BW23" s="62">
        <v>0.06</v>
      </c>
      <c r="BX23" s="62">
        <v>0.06</v>
      </c>
      <c r="BY23" s="62">
        <v>7.0000000000000007E-2</v>
      </c>
      <c r="BZ23" s="62">
        <v>0.09</v>
      </c>
      <c r="CA23" s="198"/>
      <c r="CB23">
        <v>6</v>
      </c>
      <c r="CC23" s="62">
        <v>7.0000000000000007E-2</v>
      </c>
      <c r="CD23" s="62">
        <v>7.0000000000000007E-2</v>
      </c>
      <c r="CE23" s="62">
        <v>0.05</v>
      </c>
      <c r="CF23" s="62">
        <v>0.04</v>
      </c>
      <c r="CG23" s="62">
        <v>0.04</v>
      </c>
      <c r="CH23" s="62">
        <v>0.04</v>
      </c>
      <c r="CI23" s="62">
        <v>0.04</v>
      </c>
      <c r="CJ23" s="62">
        <v>0.04</v>
      </c>
      <c r="CK23" s="62">
        <v>0.03</v>
      </c>
      <c r="CL23" s="62">
        <v>0.03</v>
      </c>
      <c r="CM23" s="62">
        <v>0.03</v>
      </c>
      <c r="CN23" s="62">
        <v>0.04</v>
      </c>
      <c r="CO23">
        <v>6</v>
      </c>
      <c r="CP23" s="62">
        <v>0.06</v>
      </c>
      <c r="CQ23" s="62">
        <v>0.06</v>
      </c>
      <c r="CR23" s="62">
        <v>0.04</v>
      </c>
      <c r="CS23" s="62">
        <v>0.04</v>
      </c>
      <c r="CT23" s="62">
        <v>0.04</v>
      </c>
      <c r="CU23" s="62">
        <v>0.04</v>
      </c>
      <c r="CV23" s="62">
        <v>0.04</v>
      </c>
      <c r="CW23" s="62">
        <v>0.04</v>
      </c>
      <c r="CX23" s="62">
        <v>0.03</v>
      </c>
      <c r="CY23" s="62">
        <v>0.03</v>
      </c>
      <c r="CZ23" s="62">
        <v>0.04</v>
      </c>
      <c r="DA23" s="62">
        <v>0.04</v>
      </c>
      <c r="DB23">
        <v>6</v>
      </c>
      <c r="DC23" s="62">
        <v>0.05</v>
      </c>
      <c r="DD23" s="62">
        <v>0.05</v>
      </c>
      <c r="DE23" s="62">
        <v>0.04</v>
      </c>
      <c r="DF23" s="62">
        <v>0.04</v>
      </c>
      <c r="DG23" s="62">
        <v>0.03</v>
      </c>
      <c r="DH23" s="62">
        <v>0.04</v>
      </c>
      <c r="DI23" s="62">
        <v>0.04</v>
      </c>
      <c r="DJ23" s="62">
        <v>0.04</v>
      </c>
      <c r="DK23" s="62">
        <v>0.04</v>
      </c>
      <c r="DL23" s="62">
        <v>0.04</v>
      </c>
      <c r="DM23" s="62">
        <v>0.04</v>
      </c>
      <c r="DN23" s="62">
        <v>0.05</v>
      </c>
      <c r="DO23">
        <v>6</v>
      </c>
      <c r="DP23" s="62">
        <v>0.05</v>
      </c>
      <c r="DQ23" s="62">
        <v>0.05</v>
      </c>
      <c r="DR23" s="62">
        <v>0.04</v>
      </c>
      <c r="DS23" s="62">
        <v>0.04</v>
      </c>
      <c r="DT23" s="62">
        <v>0.04</v>
      </c>
      <c r="DU23" s="62">
        <v>0.04</v>
      </c>
      <c r="DV23" s="62">
        <v>0.04</v>
      </c>
      <c r="DW23" s="62">
        <v>0.04</v>
      </c>
      <c r="DX23" s="62">
        <v>0.04</v>
      </c>
      <c r="DY23" s="62">
        <v>0.05</v>
      </c>
      <c r="DZ23" s="62">
        <v>0.05</v>
      </c>
      <c r="EA23" s="62">
        <v>0.06</v>
      </c>
      <c r="EB23">
        <v>6</v>
      </c>
      <c r="EC23" s="62">
        <v>0.05</v>
      </c>
      <c r="ED23" s="62">
        <v>0.05</v>
      </c>
      <c r="EE23" s="62">
        <v>0.04</v>
      </c>
      <c r="EF23" s="62">
        <v>0.04</v>
      </c>
      <c r="EG23" s="62">
        <v>0.04</v>
      </c>
      <c r="EH23" s="62">
        <v>0.04</v>
      </c>
      <c r="EI23" s="62">
        <v>0.05</v>
      </c>
      <c r="EJ23" s="62">
        <v>0.05</v>
      </c>
      <c r="EK23" s="62">
        <v>0.05</v>
      </c>
      <c r="EL23" s="62">
        <v>0.06</v>
      </c>
      <c r="EM23" s="62">
        <v>7.0000000000000007E-2</v>
      </c>
      <c r="EN23" s="62">
        <v>0.08</v>
      </c>
      <c r="EO23">
        <v>6</v>
      </c>
      <c r="EP23" s="62">
        <v>0.08</v>
      </c>
      <c r="EQ23" s="62">
        <v>0.08</v>
      </c>
      <c r="ER23" s="62">
        <v>0.06</v>
      </c>
      <c r="ES23" s="62">
        <v>0.06</v>
      </c>
      <c r="ET23" s="62">
        <v>0.06</v>
      </c>
      <c r="EU23" s="62">
        <v>0.06</v>
      </c>
      <c r="EV23" s="62">
        <v>0.06</v>
      </c>
      <c r="EW23" s="62">
        <v>7.0000000000000007E-2</v>
      </c>
      <c r="EX23" s="62">
        <v>7.0000000000000007E-2</v>
      </c>
      <c r="EY23" s="62">
        <v>7.0000000000000007E-2</v>
      </c>
      <c r="EZ23" s="62">
        <v>0.08</v>
      </c>
      <c r="FA23" s="62">
        <v>0.1</v>
      </c>
      <c r="FB23" s="198"/>
      <c r="FC23">
        <v>6</v>
      </c>
      <c r="FD23" s="62">
        <v>0.09</v>
      </c>
      <c r="FE23" s="62">
        <v>0.08</v>
      </c>
      <c r="FF23" s="62">
        <v>0.06</v>
      </c>
      <c r="FG23" s="62">
        <v>0.05</v>
      </c>
      <c r="FH23" s="62">
        <v>0.04</v>
      </c>
      <c r="FI23" s="62">
        <v>0.04</v>
      </c>
      <c r="FJ23" s="62">
        <v>0.04</v>
      </c>
      <c r="FK23" s="62">
        <v>0.04</v>
      </c>
      <c r="FL23" s="62">
        <v>0.04</v>
      </c>
      <c r="FM23" s="62">
        <v>0.04</v>
      </c>
      <c r="FN23" s="62">
        <v>0.04</v>
      </c>
      <c r="FO23" s="62">
        <v>0.05</v>
      </c>
      <c r="FP23">
        <v>6</v>
      </c>
      <c r="FQ23" s="62">
        <v>7.0000000000000007E-2</v>
      </c>
      <c r="FR23" s="62">
        <v>7.0000000000000007E-2</v>
      </c>
      <c r="FS23" s="62">
        <v>0.05</v>
      </c>
      <c r="FT23" s="62">
        <v>0.04</v>
      </c>
      <c r="FU23" s="62">
        <v>0.04</v>
      </c>
      <c r="FV23" s="62">
        <v>0.04</v>
      </c>
      <c r="FW23" s="62">
        <v>0.04</v>
      </c>
      <c r="FX23" s="62">
        <v>0.04</v>
      </c>
      <c r="FY23" s="62">
        <v>0.04</v>
      </c>
      <c r="FZ23" s="62">
        <v>0.04</v>
      </c>
      <c r="GA23" s="62">
        <v>0.04</v>
      </c>
      <c r="GB23" s="62">
        <v>0.05</v>
      </c>
      <c r="GC23">
        <v>6</v>
      </c>
      <c r="GD23" s="62">
        <v>0.06</v>
      </c>
      <c r="GE23" s="62">
        <v>0.06</v>
      </c>
      <c r="GF23" s="62">
        <v>0.05</v>
      </c>
      <c r="GG23" s="62">
        <v>0.04</v>
      </c>
      <c r="GH23" s="62">
        <v>0.04</v>
      </c>
      <c r="GI23" s="62">
        <v>0.04</v>
      </c>
      <c r="GJ23" s="62">
        <v>0.04</v>
      </c>
      <c r="GK23" s="62">
        <v>0.04</v>
      </c>
      <c r="GL23" s="62">
        <v>0.04</v>
      </c>
      <c r="GM23" s="62">
        <v>0.05</v>
      </c>
      <c r="GN23" s="62">
        <v>0.05</v>
      </c>
      <c r="GO23" s="62">
        <v>0.06</v>
      </c>
      <c r="GP23">
        <v>6</v>
      </c>
      <c r="GQ23" s="62">
        <v>0.06</v>
      </c>
      <c r="GR23" s="62">
        <v>0.06</v>
      </c>
      <c r="GS23" s="62">
        <v>0.05</v>
      </c>
      <c r="GT23" s="62">
        <v>0.04</v>
      </c>
      <c r="GU23" s="62">
        <v>0.04</v>
      </c>
      <c r="GV23" s="62">
        <v>0.04</v>
      </c>
      <c r="GW23" s="62">
        <v>0.05</v>
      </c>
      <c r="GX23" s="62">
        <v>0.05</v>
      </c>
      <c r="GY23" s="62">
        <v>0.05</v>
      </c>
      <c r="GZ23" s="62">
        <v>0.05</v>
      </c>
      <c r="HA23" s="62">
        <v>0.06</v>
      </c>
      <c r="HB23" s="62">
        <v>7.0000000000000007E-2</v>
      </c>
      <c r="HC23">
        <v>6</v>
      </c>
      <c r="HD23" s="62">
        <v>0.06</v>
      </c>
      <c r="HE23" s="62">
        <v>0.06</v>
      </c>
      <c r="HF23" s="62">
        <v>0.05</v>
      </c>
      <c r="HG23" s="62">
        <v>0.05</v>
      </c>
      <c r="HH23" s="62">
        <v>0.05</v>
      </c>
      <c r="HI23" s="62">
        <v>0.05</v>
      </c>
      <c r="HJ23" s="62">
        <v>0.05</v>
      </c>
      <c r="HK23" s="62">
        <v>0.06</v>
      </c>
      <c r="HL23" s="62">
        <v>0.06</v>
      </c>
      <c r="HM23" s="62">
        <v>7.0000000000000007E-2</v>
      </c>
      <c r="HN23" s="62">
        <v>0.08</v>
      </c>
      <c r="HO23" s="62">
        <v>0.1</v>
      </c>
      <c r="HP23">
        <v>6</v>
      </c>
      <c r="HQ23" s="62">
        <v>0.09</v>
      </c>
      <c r="HR23" s="62">
        <v>0.09</v>
      </c>
      <c r="HS23" s="62">
        <v>7.0000000000000007E-2</v>
      </c>
      <c r="HT23" s="62">
        <v>7.0000000000000007E-2</v>
      </c>
      <c r="HU23" s="62">
        <v>7.0000000000000007E-2</v>
      </c>
      <c r="HV23" s="62">
        <v>7.0000000000000007E-2</v>
      </c>
      <c r="HW23" s="62">
        <v>0.08</v>
      </c>
      <c r="HX23" s="62">
        <v>0.08</v>
      </c>
      <c r="HY23" s="62">
        <v>0.08</v>
      </c>
      <c r="HZ23" s="62">
        <v>0.09</v>
      </c>
      <c r="IA23" s="62">
        <v>0.1</v>
      </c>
      <c r="IB23" s="62">
        <v>0.12</v>
      </c>
      <c r="IC23" s="198"/>
      <c r="ID23">
        <v>6</v>
      </c>
      <c r="IE23" s="62">
        <v>0.11</v>
      </c>
      <c r="IF23" s="62">
        <v>0.1</v>
      </c>
      <c r="IG23" s="62">
        <v>7.0000000000000007E-2</v>
      </c>
      <c r="IH23" s="62">
        <v>0.06</v>
      </c>
      <c r="II23" s="62">
        <v>0.06</v>
      </c>
      <c r="IJ23" s="62">
        <v>0.06</v>
      </c>
      <c r="IK23" s="62">
        <v>0.06</v>
      </c>
      <c r="IL23" s="62">
        <v>0.05</v>
      </c>
      <c r="IM23" s="62">
        <v>0.05</v>
      </c>
      <c r="IN23" s="62">
        <v>0.05</v>
      </c>
      <c r="IO23" s="62">
        <v>0.05</v>
      </c>
      <c r="IP23" s="62">
        <v>0.06</v>
      </c>
      <c r="IQ23">
        <v>6</v>
      </c>
      <c r="IR23" s="62">
        <v>0.09</v>
      </c>
      <c r="IS23" s="62">
        <v>0.09</v>
      </c>
      <c r="IT23" s="62">
        <v>7.0000000000000007E-2</v>
      </c>
      <c r="IU23" s="62">
        <v>0.06</v>
      </c>
      <c r="IV23" s="62">
        <v>0.05</v>
      </c>
      <c r="IW23" s="62">
        <v>0.05</v>
      </c>
      <c r="IX23" s="62">
        <v>0.05</v>
      </c>
      <c r="IY23" s="62">
        <v>0.05</v>
      </c>
      <c r="IZ23" s="62">
        <v>0.05</v>
      </c>
      <c r="JA23" s="62">
        <v>0.05</v>
      </c>
      <c r="JB23" s="62">
        <v>0.05</v>
      </c>
      <c r="JC23" s="62">
        <v>0.06</v>
      </c>
      <c r="JD23">
        <v>6</v>
      </c>
      <c r="JE23" s="62">
        <v>0.08</v>
      </c>
      <c r="JF23" s="62">
        <v>0.08</v>
      </c>
      <c r="JG23" s="62">
        <v>0.06</v>
      </c>
      <c r="JH23" s="62">
        <v>0.05</v>
      </c>
      <c r="JI23" s="62">
        <v>0.05</v>
      </c>
      <c r="JJ23" s="62">
        <v>0.05</v>
      </c>
      <c r="JK23" s="62">
        <v>0.06</v>
      </c>
      <c r="JL23" s="62">
        <v>0.06</v>
      </c>
      <c r="JM23" s="62">
        <v>0.06</v>
      </c>
      <c r="JN23" s="62">
        <v>0.06</v>
      </c>
      <c r="JO23" s="62">
        <v>0.06</v>
      </c>
      <c r="JP23" s="62">
        <v>0.08</v>
      </c>
      <c r="JQ23">
        <v>6</v>
      </c>
      <c r="JR23" s="62">
        <v>0.08</v>
      </c>
      <c r="JS23" s="62">
        <v>7.0000000000000007E-2</v>
      </c>
      <c r="JT23" s="62">
        <v>0.06</v>
      </c>
      <c r="JU23" s="62">
        <v>0.05</v>
      </c>
      <c r="JV23" s="62">
        <v>0.05</v>
      </c>
      <c r="JW23" s="62">
        <v>0.06</v>
      </c>
      <c r="JX23" s="62">
        <v>0.06</v>
      </c>
      <c r="JY23" s="62">
        <v>7.0000000000000007E-2</v>
      </c>
      <c r="JZ23" s="62">
        <v>7.0000000000000007E-2</v>
      </c>
      <c r="KA23" s="62">
        <v>7.0000000000000007E-2</v>
      </c>
      <c r="KB23" s="62">
        <v>0.08</v>
      </c>
      <c r="KC23" s="62">
        <v>0.1</v>
      </c>
      <c r="KD23">
        <v>6</v>
      </c>
      <c r="KE23" s="62">
        <v>0.08</v>
      </c>
      <c r="KF23" s="62">
        <v>0.08</v>
      </c>
      <c r="KG23" s="62">
        <v>0.06</v>
      </c>
      <c r="KH23" s="62">
        <v>0.06</v>
      </c>
      <c r="KI23" s="62">
        <v>0.06</v>
      </c>
      <c r="KJ23" s="62">
        <v>0.06</v>
      </c>
      <c r="KK23" s="62">
        <v>7.0000000000000007E-2</v>
      </c>
      <c r="KL23" s="62">
        <v>0.08</v>
      </c>
      <c r="KM23" s="62">
        <v>0.08</v>
      </c>
      <c r="KN23" s="62">
        <v>0.09</v>
      </c>
      <c r="KO23" s="62">
        <v>0.1</v>
      </c>
      <c r="KP23" s="62">
        <v>0.12</v>
      </c>
      <c r="KQ23">
        <v>6</v>
      </c>
      <c r="KR23" s="62">
        <v>0.12</v>
      </c>
      <c r="KS23" s="62">
        <v>0.12</v>
      </c>
      <c r="KT23" s="62">
        <v>0.1</v>
      </c>
      <c r="KU23" s="62">
        <v>0.09</v>
      </c>
      <c r="KV23" s="62">
        <v>0.09</v>
      </c>
      <c r="KW23" s="62">
        <v>0.09</v>
      </c>
      <c r="KX23" s="62">
        <v>0.1</v>
      </c>
      <c r="KY23" s="62">
        <v>0.1</v>
      </c>
      <c r="KZ23" s="62">
        <v>0.11</v>
      </c>
      <c r="LA23" s="62">
        <v>0.11</v>
      </c>
      <c r="LB23" s="62">
        <v>0.12</v>
      </c>
      <c r="LC23" s="62">
        <v>0.15</v>
      </c>
    </row>
    <row r="24" spans="1:315">
      <c r="A24">
        <v>7</v>
      </c>
      <c r="B24" s="62">
        <v>0.06</v>
      </c>
      <c r="C24" s="62">
        <v>0.05</v>
      </c>
      <c r="D24" s="62">
        <v>0.04</v>
      </c>
      <c r="E24" s="62">
        <v>0.03</v>
      </c>
      <c r="F24" s="62">
        <v>0.03</v>
      </c>
      <c r="G24" s="62">
        <v>0.03</v>
      </c>
      <c r="H24" s="62">
        <v>0.03</v>
      </c>
      <c r="I24" s="62">
        <v>0.03</v>
      </c>
      <c r="J24" s="62">
        <v>0.03</v>
      </c>
      <c r="K24" s="62">
        <v>0.03</v>
      </c>
      <c r="L24" s="62">
        <v>0.03</v>
      </c>
      <c r="M24" s="62">
        <v>0.03</v>
      </c>
      <c r="N24">
        <v>7</v>
      </c>
      <c r="O24" s="62">
        <v>0.05</v>
      </c>
      <c r="P24" s="62">
        <v>0.05</v>
      </c>
      <c r="Q24" s="62">
        <v>0.04</v>
      </c>
      <c r="R24" s="62">
        <v>0.03</v>
      </c>
      <c r="S24" s="62">
        <v>0.03</v>
      </c>
      <c r="T24" s="62">
        <v>0.03</v>
      </c>
      <c r="U24" s="62">
        <v>0.03</v>
      </c>
      <c r="V24" s="62">
        <v>0.03</v>
      </c>
      <c r="W24" s="62">
        <v>0.03</v>
      </c>
      <c r="X24" s="62">
        <v>0.03</v>
      </c>
      <c r="Y24" s="62">
        <v>0.03</v>
      </c>
      <c r="Z24" s="62">
        <v>0.04</v>
      </c>
      <c r="AA24">
        <v>7</v>
      </c>
      <c r="AB24" s="62">
        <v>0.05</v>
      </c>
      <c r="AC24" s="62">
        <v>0.04</v>
      </c>
      <c r="AD24" s="62">
        <v>0.03</v>
      </c>
      <c r="AE24" s="62">
        <v>0.03</v>
      </c>
      <c r="AF24" s="62">
        <v>0.03</v>
      </c>
      <c r="AG24" s="62">
        <v>0.03</v>
      </c>
      <c r="AH24" s="62">
        <v>0.03</v>
      </c>
      <c r="AI24" s="62">
        <v>0.03</v>
      </c>
      <c r="AJ24" s="62">
        <v>0.03</v>
      </c>
      <c r="AK24" s="62">
        <v>0.03</v>
      </c>
      <c r="AL24" s="62">
        <v>0.04</v>
      </c>
      <c r="AM24" s="62">
        <v>0.04</v>
      </c>
      <c r="AN24">
        <v>7</v>
      </c>
      <c r="AO24" s="62">
        <v>0.04</v>
      </c>
      <c r="AP24" s="62">
        <v>0.04</v>
      </c>
      <c r="AQ24" s="62">
        <v>0.03</v>
      </c>
      <c r="AR24" s="62">
        <v>0.03</v>
      </c>
      <c r="AS24" s="62">
        <v>0.03</v>
      </c>
      <c r="AT24" s="62">
        <v>0.03</v>
      </c>
      <c r="AU24" s="62">
        <v>0.03</v>
      </c>
      <c r="AV24" s="62">
        <v>0.04</v>
      </c>
      <c r="AW24" s="62">
        <v>0.04</v>
      </c>
      <c r="AX24" s="62">
        <v>0.04</v>
      </c>
      <c r="AY24" s="62">
        <v>0.04</v>
      </c>
      <c r="AZ24" s="62">
        <v>0.05</v>
      </c>
      <c r="BA24">
        <v>7</v>
      </c>
      <c r="BB24" s="62">
        <v>0.04</v>
      </c>
      <c r="BC24" s="62">
        <v>0.04</v>
      </c>
      <c r="BD24" s="62">
        <v>0.04</v>
      </c>
      <c r="BE24" s="62">
        <v>0.03</v>
      </c>
      <c r="BF24" s="62">
        <v>0.03</v>
      </c>
      <c r="BG24" s="62">
        <v>0.04</v>
      </c>
      <c r="BH24" s="62">
        <v>0.04</v>
      </c>
      <c r="BI24" s="62">
        <v>0.04</v>
      </c>
      <c r="BJ24" s="62">
        <v>0.05</v>
      </c>
      <c r="BK24" s="62">
        <v>0.05</v>
      </c>
      <c r="BL24" s="62">
        <v>0.06</v>
      </c>
      <c r="BM24" s="62">
        <v>7.0000000000000007E-2</v>
      </c>
      <c r="BN24">
        <v>7</v>
      </c>
      <c r="BO24" s="62">
        <v>7.0000000000000007E-2</v>
      </c>
      <c r="BP24" s="62">
        <v>7.0000000000000007E-2</v>
      </c>
      <c r="BQ24" s="62">
        <v>0.05</v>
      </c>
      <c r="BR24" s="62">
        <v>0.05</v>
      </c>
      <c r="BS24" s="62">
        <v>0.05</v>
      </c>
      <c r="BT24" s="62">
        <v>0.05</v>
      </c>
      <c r="BU24" s="62">
        <v>0.06</v>
      </c>
      <c r="BV24" s="62">
        <v>0.06</v>
      </c>
      <c r="BW24" s="62">
        <v>0.06</v>
      </c>
      <c r="BX24" s="62">
        <v>0.06</v>
      </c>
      <c r="BY24" s="62">
        <v>7.0000000000000007E-2</v>
      </c>
      <c r="BZ24" s="62">
        <v>0.09</v>
      </c>
      <c r="CA24" s="198"/>
      <c r="CB24">
        <v>7</v>
      </c>
      <c r="CC24" s="62">
        <v>7.0000000000000007E-2</v>
      </c>
      <c r="CD24" s="62">
        <v>0.06</v>
      </c>
      <c r="CE24" s="62">
        <v>0.05</v>
      </c>
      <c r="CF24" s="62">
        <v>0.04</v>
      </c>
      <c r="CG24" s="62">
        <v>0.04</v>
      </c>
      <c r="CH24" s="62">
        <v>0.04</v>
      </c>
      <c r="CI24" s="62">
        <v>0.04</v>
      </c>
      <c r="CJ24" s="62">
        <v>0.03</v>
      </c>
      <c r="CK24" s="62">
        <v>0.03</v>
      </c>
      <c r="CL24" s="62">
        <v>0.03</v>
      </c>
      <c r="CM24" s="62">
        <v>0.03</v>
      </c>
      <c r="CN24" s="62">
        <v>0.04</v>
      </c>
      <c r="CO24">
        <v>7</v>
      </c>
      <c r="CP24" s="62">
        <v>0.06</v>
      </c>
      <c r="CQ24" s="62">
        <v>0.05</v>
      </c>
      <c r="CR24" s="62">
        <v>0.04</v>
      </c>
      <c r="CS24" s="62">
        <v>0.04</v>
      </c>
      <c r="CT24" s="62">
        <v>0.03</v>
      </c>
      <c r="CU24" s="62">
        <v>0.03</v>
      </c>
      <c r="CV24" s="62">
        <v>0.03</v>
      </c>
      <c r="CW24" s="62">
        <v>0.03</v>
      </c>
      <c r="CX24" s="62">
        <v>0.03</v>
      </c>
      <c r="CY24" s="62">
        <v>0.03</v>
      </c>
      <c r="CZ24" s="62">
        <v>0.03</v>
      </c>
      <c r="DA24" s="62">
        <v>0.04</v>
      </c>
      <c r="DB24">
        <v>7</v>
      </c>
      <c r="DC24" s="62">
        <v>0.05</v>
      </c>
      <c r="DD24" s="62">
        <v>0.05</v>
      </c>
      <c r="DE24" s="62">
        <v>0.04</v>
      </c>
      <c r="DF24" s="62">
        <v>0.03</v>
      </c>
      <c r="DG24" s="62">
        <v>0.03</v>
      </c>
      <c r="DH24" s="62">
        <v>0.03</v>
      </c>
      <c r="DI24" s="62">
        <v>0.04</v>
      </c>
      <c r="DJ24" s="62">
        <v>0.04</v>
      </c>
      <c r="DK24" s="62">
        <v>0.04</v>
      </c>
      <c r="DL24" s="62">
        <v>0.04</v>
      </c>
      <c r="DM24" s="62">
        <v>0.04</v>
      </c>
      <c r="DN24" s="62">
        <v>0.05</v>
      </c>
      <c r="DO24">
        <v>7</v>
      </c>
      <c r="DP24" s="62">
        <v>0.05</v>
      </c>
      <c r="DQ24" s="62">
        <v>0.05</v>
      </c>
      <c r="DR24" s="62">
        <v>0.04</v>
      </c>
      <c r="DS24" s="62">
        <v>0.04</v>
      </c>
      <c r="DT24" s="62">
        <v>0.04</v>
      </c>
      <c r="DU24" s="62">
        <v>0.04</v>
      </c>
      <c r="DV24" s="62">
        <v>0.04</v>
      </c>
      <c r="DW24" s="62">
        <v>0.04</v>
      </c>
      <c r="DX24" s="62">
        <v>0.04</v>
      </c>
      <c r="DY24" s="62">
        <v>0.05</v>
      </c>
      <c r="DZ24" s="62">
        <v>0.05</v>
      </c>
      <c r="EA24" s="62">
        <v>0.06</v>
      </c>
      <c r="EB24">
        <v>7</v>
      </c>
      <c r="EC24" s="62">
        <v>0.05</v>
      </c>
      <c r="ED24" s="62">
        <v>0.05</v>
      </c>
      <c r="EE24" s="62">
        <v>0.04</v>
      </c>
      <c r="EF24" s="62">
        <v>0.04</v>
      </c>
      <c r="EG24" s="62">
        <v>0.04</v>
      </c>
      <c r="EH24" s="62">
        <v>0.04</v>
      </c>
      <c r="EI24" s="62">
        <v>0.05</v>
      </c>
      <c r="EJ24" s="62">
        <v>0.05</v>
      </c>
      <c r="EK24" s="62">
        <v>0.05</v>
      </c>
      <c r="EL24" s="62">
        <v>0.06</v>
      </c>
      <c r="EM24" s="62">
        <v>0.06</v>
      </c>
      <c r="EN24" s="62">
        <v>0.08</v>
      </c>
      <c r="EO24">
        <v>7</v>
      </c>
      <c r="EP24" s="62">
        <v>0.08</v>
      </c>
      <c r="EQ24" s="62">
        <v>0.08</v>
      </c>
      <c r="ER24" s="62">
        <v>0.06</v>
      </c>
      <c r="ES24" s="62">
        <v>0.06</v>
      </c>
      <c r="ET24" s="62">
        <v>0.06</v>
      </c>
      <c r="EU24" s="62">
        <v>0.06</v>
      </c>
      <c r="EV24" s="62">
        <v>0.06</v>
      </c>
      <c r="EW24" s="62">
        <v>7.0000000000000007E-2</v>
      </c>
      <c r="EX24" s="62">
        <v>7.0000000000000007E-2</v>
      </c>
      <c r="EY24" s="62">
        <v>7.0000000000000007E-2</v>
      </c>
      <c r="EZ24" s="62">
        <v>0.08</v>
      </c>
      <c r="FA24" s="62">
        <v>0.1</v>
      </c>
      <c r="FB24" s="198"/>
      <c r="FC24">
        <v>7</v>
      </c>
      <c r="FD24" s="62">
        <v>0.08</v>
      </c>
      <c r="FE24" s="62">
        <v>7.0000000000000007E-2</v>
      </c>
      <c r="FF24" s="62">
        <v>0.05</v>
      </c>
      <c r="FG24" s="62">
        <v>0.05</v>
      </c>
      <c r="FH24" s="62">
        <v>0.04</v>
      </c>
      <c r="FI24" s="62">
        <v>0.04</v>
      </c>
      <c r="FJ24" s="62">
        <v>0.04</v>
      </c>
      <c r="FK24" s="62">
        <v>0.04</v>
      </c>
      <c r="FL24" s="62">
        <v>0.04</v>
      </c>
      <c r="FM24" s="62">
        <v>0.04</v>
      </c>
      <c r="FN24" s="62">
        <v>0.04</v>
      </c>
      <c r="FO24" s="62">
        <v>0.04</v>
      </c>
      <c r="FP24">
        <v>7</v>
      </c>
      <c r="FQ24" s="62">
        <v>7.0000000000000007E-2</v>
      </c>
      <c r="FR24" s="62">
        <v>0.06</v>
      </c>
      <c r="FS24" s="62">
        <v>0.05</v>
      </c>
      <c r="FT24" s="62">
        <v>0.04</v>
      </c>
      <c r="FU24" s="62">
        <v>0.04</v>
      </c>
      <c r="FV24" s="62">
        <v>0.04</v>
      </c>
      <c r="FW24" s="62">
        <v>0.04</v>
      </c>
      <c r="FX24" s="62">
        <v>0.04</v>
      </c>
      <c r="FY24" s="62">
        <v>0.04</v>
      </c>
      <c r="FZ24" s="62">
        <v>0.04</v>
      </c>
      <c r="GA24" s="62">
        <v>0.04</v>
      </c>
      <c r="GB24" s="62">
        <v>0.05</v>
      </c>
      <c r="GC24">
        <v>7</v>
      </c>
      <c r="GD24" s="62">
        <v>0.06</v>
      </c>
      <c r="GE24" s="62">
        <v>0.06</v>
      </c>
      <c r="GF24" s="62">
        <v>0.05</v>
      </c>
      <c r="GG24" s="62">
        <v>0.04</v>
      </c>
      <c r="GH24" s="62">
        <v>0.04</v>
      </c>
      <c r="GI24" s="62">
        <v>0.04</v>
      </c>
      <c r="GJ24" s="62">
        <v>0.04</v>
      </c>
      <c r="GK24" s="62">
        <v>0.04</v>
      </c>
      <c r="GL24" s="62">
        <v>0.04</v>
      </c>
      <c r="GM24" s="62">
        <v>0.04</v>
      </c>
      <c r="GN24" s="62">
        <v>0.05</v>
      </c>
      <c r="GO24" s="62">
        <v>0.06</v>
      </c>
      <c r="GP24">
        <v>7</v>
      </c>
      <c r="GQ24" s="62">
        <v>0.06</v>
      </c>
      <c r="GR24" s="62">
        <v>0.05</v>
      </c>
      <c r="GS24" s="62">
        <v>0.05</v>
      </c>
      <c r="GT24" s="62">
        <v>0.04</v>
      </c>
      <c r="GU24" s="62">
        <v>0.04</v>
      </c>
      <c r="GV24" s="62">
        <v>0.04</v>
      </c>
      <c r="GW24" s="62">
        <v>0.05</v>
      </c>
      <c r="GX24" s="62">
        <v>0.05</v>
      </c>
      <c r="GY24" s="62">
        <v>0.05</v>
      </c>
      <c r="GZ24" s="62">
        <v>0.05</v>
      </c>
      <c r="HA24" s="62">
        <v>0.06</v>
      </c>
      <c r="HB24" s="62">
        <v>7.0000000000000007E-2</v>
      </c>
      <c r="HC24">
        <v>7</v>
      </c>
      <c r="HD24" s="62">
        <v>0.06</v>
      </c>
      <c r="HE24" s="62">
        <v>0.06</v>
      </c>
      <c r="HF24" s="62">
        <v>0.05</v>
      </c>
      <c r="HG24" s="62">
        <v>0.04</v>
      </c>
      <c r="HH24" s="62">
        <v>0.05</v>
      </c>
      <c r="HI24" s="62">
        <v>0.05</v>
      </c>
      <c r="HJ24" s="62">
        <v>0.05</v>
      </c>
      <c r="HK24" s="62">
        <v>0.06</v>
      </c>
      <c r="HL24" s="62">
        <v>0.06</v>
      </c>
      <c r="HM24" s="62">
        <v>7.0000000000000007E-2</v>
      </c>
      <c r="HN24" s="62">
        <v>7.0000000000000007E-2</v>
      </c>
      <c r="HO24" s="62">
        <v>0.09</v>
      </c>
      <c r="HP24">
        <v>7</v>
      </c>
      <c r="HQ24" s="62">
        <v>0.09</v>
      </c>
      <c r="HR24" s="62">
        <v>0.09</v>
      </c>
      <c r="HS24" s="62">
        <v>7.0000000000000007E-2</v>
      </c>
      <c r="HT24" s="62">
        <v>7.0000000000000007E-2</v>
      </c>
      <c r="HU24" s="62">
        <v>0.06</v>
      </c>
      <c r="HV24" s="62">
        <v>7.0000000000000007E-2</v>
      </c>
      <c r="HW24" s="62">
        <v>7.0000000000000007E-2</v>
      </c>
      <c r="HX24" s="62">
        <v>0.08</v>
      </c>
      <c r="HY24" s="62">
        <v>0.08</v>
      </c>
      <c r="HZ24" s="62">
        <v>0.08</v>
      </c>
      <c r="IA24" s="62">
        <v>0.09</v>
      </c>
      <c r="IB24" s="62">
        <v>0.11</v>
      </c>
      <c r="IC24" s="198"/>
      <c r="ID24">
        <v>7</v>
      </c>
      <c r="IE24" s="62">
        <v>0.1</v>
      </c>
      <c r="IF24" s="62">
        <v>0.09</v>
      </c>
      <c r="IG24" s="62">
        <v>7.0000000000000007E-2</v>
      </c>
      <c r="IH24" s="62">
        <v>0.06</v>
      </c>
      <c r="II24" s="62">
        <v>0.05</v>
      </c>
      <c r="IJ24" s="62">
        <v>0.05</v>
      </c>
      <c r="IK24" s="62">
        <v>0.05</v>
      </c>
      <c r="IL24" s="62">
        <v>0.05</v>
      </c>
      <c r="IM24" s="62">
        <v>0.05</v>
      </c>
      <c r="IN24" s="62">
        <v>0.05</v>
      </c>
      <c r="IO24" s="62">
        <v>0.05</v>
      </c>
      <c r="IP24" s="62">
        <v>0.05</v>
      </c>
      <c r="IQ24">
        <v>7</v>
      </c>
      <c r="IR24" s="62">
        <v>0.09</v>
      </c>
      <c r="IS24" s="62">
        <v>0.08</v>
      </c>
      <c r="IT24" s="62">
        <v>0.06</v>
      </c>
      <c r="IU24" s="62">
        <v>0.05</v>
      </c>
      <c r="IV24" s="62">
        <v>0.05</v>
      </c>
      <c r="IW24" s="62">
        <v>0.05</v>
      </c>
      <c r="IX24" s="62">
        <v>0.05</v>
      </c>
      <c r="IY24" s="62">
        <v>0.05</v>
      </c>
      <c r="IZ24" s="62">
        <v>0.05</v>
      </c>
      <c r="JA24" s="62">
        <v>0.05</v>
      </c>
      <c r="JB24" s="62">
        <v>0.05</v>
      </c>
      <c r="JC24" s="62">
        <v>0.06</v>
      </c>
      <c r="JD24">
        <v>7</v>
      </c>
      <c r="JE24" s="62">
        <v>0.08</v>
      </c>
      <c r="JF24" s="62">
        <v>7.0000000000000007E-2</v>
      </c>
      <c r="JG24" s="62">
        <v>0.06</v>
      </c>
      <c r="JH24" s="62">
        <v>0.05</v>
      </c>
      <c r="JI24" s="62">
        <v>0.05</v>
      </c>
      <c r="JJ24" s="62">
        <v>0.05</v>
      </c>
      <c r="JK24" s="62">
        <v>0.05</v>
      </c>
      <c r="JL24" s="62">
        <v>0.05</v>
      </c>
      <c r="JM24" s="62">
        <v>0.05</v>
      </c>
      <c r="JN24" s="62">
        <v>0.05</v>
      </c>
      <c r="JO24" s="62">
        <v>0.06</v>
      </c>
      <c r="JP24" s="62">
        <v>7.0000000000000007E-2</v>
      </c>
      <c r="JQ24">
        <v>7</v>
      </c>
      <c r="JR24" s="62">
        <v>7.0000000000000007E-2</v>
      </c>
      <c r="JS24" s="62">
        <v>7.0000000000000007E-2</v>
      </c>
      <c r="JT24" s="62">
        <v>0.06</v>
      </c>
      <c r="JU24" s="62">
        <v>0.05</v>
      </c>
      <c r="JV24" s="62">
        <v>0.05</v>
      </c>
      <c r="JW24" s="62">
        <v>0.05</v>
      </c>
      <c r="JX24" s="62">
        <v>0.06</v>
      </c>
      <c r="JY24" s="62">
        <v>0.06</v>
      </c>
      <c r="JZ24" s="62">
        <v>0.06</v>
      </c>
      <c r="KA24" s="62">
        <v>7.0000000000000007E-2</v>
      </c>
      <c r="KB24" s="62">
        <v>7.0000000000000007E-2</v>
      </c>
      <c r="KC24" s="62">
        <v>0.09</v>
      </c>
      <c r="KD24">
        <v>7</v>
      </c>
      <c r="KE24" s="62">
        <v>7.0000000000000007E-2</v>
      </c>
      <c r="KF24" s="62">
        <v>7.0000000000000007E-2</v>
      </c>
      <c r="KG24" s="62">
        <v>0.06</v>
      </c>
      <c r="KH24" s="62">
        <v>0.06</v>
      </c>
      <c r="KI24" s="62">
        <v>0.06</v>
      </c>
      <c r="KJ24" s="62">
        <v>0.06</v>
      </c>
      <c r="KK24" s="62">
        <v>7.0000000000000007E-2</v>
      </c>
      <c r="KL24" s="62">
        <v>7.0000000000000007E-2</v>
      </c>
      <c r="KM24" s="62">
        <v>0.08</v>
      </c>
      <c r="KN24" s="62">
        <v>0.08</v>
      </c>
      <c r="KO24" s="62">
        <v>0.09</v>
      </c>
      <c r="KP24" s="62">
        <v>0.12</v>
      </c>
      <c r="KQ24">
        <v>7</v>
      </c>
      <c r="KR24" s="62">
        <v>0.12</v>
      </c>
      <c r="KS24" s="62">
        <v>0.11</v>
      </c>
      <c r="KT24" s="62">
        <v>0.09</v>
      </c>
      <c r="KU24" s="62">
        <v>0.08</v>
      </c>
      <c r="KV24" s="62">
        <v>0.08</v>
      </c>
      <c r="KW24" s="62">
        <v>0.09</v>
      </c>
      <c r="KX24" s="62">
        <v>0.09</v>
      </c>
      <c r="KY24" s="62">
        <v>0.1</v>
      </c>
      <c r="KZ24" s="62">
        <v>0.1</v>
      </c>
      <c r="LA24" s="62">
        <v>0.11</v>
      </c>
      <c r="LB24" s="62">
        <v>0.12</v>
      </c>
      <c r="LC24" s="62">
        <v>0.15</v>
      </c>
    </row>
    <row r="25" spans="1:315">
      <c r="A25">
        <v>8</v>
      </c>
      <c r="B25" s="62">
        <v>0.06</v>
      </c>
      <c r="C25" s="62">
        <v>0.05</v>
      </c>
      <c r="D25" s="62">
        <v>0.04</v>
      </c>
      <c r="E25" s="62">
        <v>0.03</v>
      </c>
      <c r="F25" s="62">
        <v>0.03</v>
      </c>
      <c r="G25" s="62">
        <v>0.03</v>
      </c>
      <c r="H25" s="62">
        <v>0.03</v>
      </c>
      <c r="I25" s="62">
        <v>0.03</v>
      </c>
      <c r="J25" s="62">
        <v>0.03</v>
      </c>
      <c r="K25" s="62">
        <v>0.03</v>
      </c>
      <c r="L25" s="62">
        <v>0.03</v>
      </c>
      <c r="M25" s="62">
        <v>0.03</v>
      </c>
      <c r="N25">
        <v>8</v>
      </c>
      <c r="O25" s="62">
        <v>0.05</v>
      </c>
      <c r="P25" s="62">
        <v>0.05</v>
      </c>
      <c r="Q25" s="62">
        <v>0.04</v>
      </c>
      <c r="R25" s="62">
        <v>0.03</v>
      </c>
      <c r="S25" s="62">
        <v>0.03</v>
      </c>
      <c r="T25" s="62">
        <v>0.03</v>
      </c>
      <c r="U25" s="62">
        <v>0.03</v>
      </c>
      <c r="V25" s="62">
        <v>0.03</v>
      </c>
      <c r="W25" s="62">
        <v>0.03</v>
      </c>
      <c r="X25" s="62">
        <v>0.03</v>
      </c>
      <c r="Y25" s="62">
        <v>0.03</v>
      </c>
      <c r="Z25" s="62">
        <v>0.03</v>
      </c>
      <c r="AA25">
        <v>8</v>
      </c>
      <c r="AB25" s="62">
        <v>0.05</v>
      </c>
      <c r="AC25" s="62">
        <v>0.04</v>
      </c>
      <c r="AD25" s="62">
        <v>0.03</v>
      </c>
      <c r="AE25" s="62">
        <v>0.03</v>
      </c>
      <c r="AF25" s="62">
        <v>0.03</v>
      </c>
      <c r="AG25" s="62">
        <v>0.03</v>
      </c>
      <c r="AH25" s="62">
        <v>0.03</v>
      </c>
      <c r="AI25" s="62">
        <v>0.03</v>
      </c>
      <c r="AJ25" s="62">
        <v>0.03</v>
      </c>
      <c r="AK25" s="62">
        <v>0.03</v>
      </c>
      <c r="AL25" s="62">
        <v>0.04</v>
      </c>
      <c r="AM25" s="62">
        <v>0.04</v>
      </c>
      <c r="AN25">
        <v>8</v>
      </c>
      <c r="AO25" s="62">
        <v>0.04</v>
      </c>
      <c r="AP25" s="62">
        <v>0.04</v>
      </c>
      <c r="AQ25" s="62">
        <v>0.03</v>
      </c>
      <c r="AR25" s="62">
        <v>0.03</v>
      </c>
      <c r="AS25" s="62">
        <v>0.03</v>
      </c>
      <c r="AT25" s="62">
        <v>0.03</v>
      </c>
      <c r="AU25" s="62">
        <v>0.03</v>
      </c>
      <c r="AV25" s="62">
        <v>0.04</v>
      </c>
      <c r="AW25" s="62">
        <v>0.04</v>
      </c>
      <c r="AX25" s="62">
        <v>0.04</v>
      </c>
      <c r="AY25" s="62">
        <v>0.04</v>
      </c>
      <c r="AZ25" s="62">
        <v>0.05</v>
      </c>
      <c r="BA25">
        <v>8</v>
      </c>
      <c r="BB25" s="62">
        <v>0.04</v>
      </c>
      <c r="BC25" s="62">
        <v>0.04</v>
      </c>
      <c r="BD25" s="62">
        <v>0.04</v>
      </c>
      <c r="BE25" s="62">
        <v>0.03</v>
      </c>
      <c r="BF25" s="62">
        <v>0.03</v>
      </c>
      <c r="BG25" s="62">
        <v>0.04</v>
      </c>
      <c r="BH25" s="62">
        <v>0.04</v>
      </c>
      <c r="BI25" s="62">
        <v>0.04</v>
      </c>
      <c r="BJ25" s="62">
        <v>0.05</v>
      </c>
      <c r="BK25" s="62">
        <v>0.05</v>
      </c>
      <c r="BL25" s="62">
        <v>0.06</v>
      </c>
      <c r="BM25" s="62">
        <v>7.0000000000000007E-2</v>
      </c>
      <c r="BN25">
        <v>8</v>
      </c>
      <c r="BO25" s="62">
        <v>7.0000000000000007E-2</v>
      </c>
      <c r="BP25" s="62">
        <v>7.0000000000000007E-2</v>
      </c>
      <c r="BQ25" s="62">
        <v>0.05</v>
      </c>
      <c r="BR25" s="62">
        <v>0.05</v>
      </c>
      <c r="BS25" s="62">
        <v>0.05</v>
      </c>
      <c r="BT25" s="62">
        <v>0.05</v>
      </c>
      <c r="BU25" s="62">
        <v>0.06</v>
      </c>
      <c r="BV25" s="62">
        <v>0.06</v>
      </c>
      <c r="BW25" s="62">
        <v>0.06</v>
      </c>
      <c r="BX25" s="62">
        <v>0.06</v>
      </c>
      <c r="BY25" s="62">
        <v>7.0000000000000007E-2</v>
      </c>
      <c r="BZ25" s="62">
        <v>0.09</v>
      </c>
      <c r="CA25" s="198"/>
      <c r="CB25">
        <v>8</v>
      </c>
      <c r="CC25" s="62">
        <v>7.0000000000000007E-2</v>
      </c>
      <c r="CD25" s="62">
        <v>0.06</v>
      </c>
      <c r="CE25" s="62">
        <v>0.04</v>
      </c>
      <c r="CF25" s="62">
        <v>0.04</v>
      </c>
      <c r="CG25" s="62">
        <v>0.03</v>
      </c>
      <c r="CH25" s="62">
        <v>0.03</v>
      </c>
      <c r="CI25" s="62">
        <v>0.03</v>
      </c>
      <c r="CJ25" s="62">
        <v>0.03</v>
      </c>
      <c r="CK25" s="62">
        <v>0.03</v>
      </c>
      <c r="CL25" s="62">
        <v>0.03</v>
      </c>
      <c r="CM25" s="62">
        <v>0.03</v>
      </c>
      <c r="CN25" s="62">
        <v>0.04</v>
      </c>
      <c r="CO25">
        <v>8</v>
      </c>
      <c r="CP25" s="62">
        <v>0.06</v>
      </c>
      <c r="CQ25" s="62">
        <v>0.05</v>
      </c>
      <c r="CR25" s="62">
        <v>0.04</v>
      </c>
      <c r="CS25" s="62">
        <v>0.03</v>
      </c>
      <c r="CT25" s="62">
        <v>0.03</v>
      </c>
      <c r="CU25" s="62">
        <v>0.03</v>
      </c>
      <c r="CV25" s="62">
        <v>0.03</v>
      </c>
      <c r="CW25" s="62">
        <v>0.03</v>
      </c>
      <c r="CX25" s="62">
        <v>0.03</v>
      </c>
      <c r="CY25" s="62">
        <v>0.03</v>
      </c>
      <c r="CZ25" s="62">
        <v>0.03</v>
      </c>
      <c r="DA25" s="62">
        <v>0.04</v>
      </c>
      <c r="DB25">
        <v>8</v>
      </c>
      <c r="DC25" s="62">
        <v>0.05</v>
      </c>
      <c r="DD25" s="62">
        <v>0.05</v>
      </c>
      <c r="DE25" s="62">
        <v>0.04</v>
      </c>
      <c r="DF25" s="62">
        <v>0.03</v>
      </c>
      <c r="DG25" s="62">
        <v>0.03</v>
      </c>
      <c r="DH25" s="62">
        <v>0.03</v>
      </c>
      <c r="DI25" s="62">
        <v>0.03</v>
      </c>
      <c r="DJ25" s="62">
        <v>0.04</v>
      </c>
      <c r="DK25" s="62">
        <v>0.04</v>
      </c>
      <c r="DL25" s="62">
        <v>0.04</v>
      </c>
      <c r="DM25" s="62">
        <v>0.04</v>
      </c>
      <c r="DN25" s="62">
        <v>0.05</v>
      </c>
      <c r="DO25">
        <v>8</v>
      </c>
      <c r="DP25" s="62">
        <v>0.05</v>
      </c>
      <c r="DQ25" s="62">
        <v>0.05</v>
      </c>
      <c r="DR25" s="62">
        <v>0.04</v>
      </c>
      <c r="DS25" s="62">
        <v>0.03</v>
      </c>
      <c r="DT25" s="62">
        <v>0.03</v>
      </c>
      <c r="DU25" s="62">
        <v>0.04</v>
      </c>
      <c r="DV25" s="62">
        <v>0.04</v>
      </c>
      <c r="DW25" s="62">
        <v>0.04</v>
      </c>
      <c r="DX25" s="62">
        <v>0.04</v>
      </c>
      <c r="DY25" s="62">
        <v>0.04</v>
      </c>
      <c r="DZ25" s="62">
        <v>0.05</v>
      </c>
      <c r="EA25" s="62">
        <v>0.06</v>
      </c>
      <c r="EB25">
        <v>8</v>
      </c>
      <c r="EC25" s="62">
        <v>0.05</v>
      </c>
      <c r="ED25" s="62">
        <v>0.05</v>
      </c>
      <c r="EE25" s="62">
        <v>0.04</v>
      </c>
      <c r="EF25" s="62">
        <v>0.04</v>
      </c>
      <c r="EG25" s="62">
        <v>0.04</v>
      </c>
      <c r="EH25" s="62">
        <v>0.04</v>
      </c>
      <c r="EI25" s="62">
        <v>0.05</v>
      </c>
      <c r="EJ25" s="62">
        <v>0.05</v>
      </c>
      <c r="EK25" s="62">
        <v>0.05</v>
      </c>
      <c r="EL25" s="62">
        <v>0.06</v>
      </c>
      <c r="EM25" s="62">
        <v>0.06</v>
      </c>
      <c r="EN25" s="62">
        <v>0.08</v>
      </c>
      <c r="EO25">
        <v>8</v>
      </c>
      <c r="EP25" s="62">
        <v>0.08</v>
      </c>
      <c r="EQ25" s="62">
        <v>7.0000000000000007E-2</v>
      </c>
      <c r="ER25" s="62">
        <v>0.06</v>
      </c>
      <c r="ES25" s="62">
        <v>0.06</v>
      </c>
      <c r="ET25" s="62">
        <v>0.06</v>
      </c>
      <c r="EU25" s="62">
        <v>0.06</v>
      </c>
      <c r="EV25" s="62">
        <v>0.06</v>
      </c>
      <c r="EW25" s="62">
        <v>7.0000000000000007E-2</v>
      </c>
      <c r="EX25" s="62">
        <v>7.0000000000000007E-2</v>
      </c>
      <c r="EY25" s="62">
        <v>7.0000000000000007E-2</v>
      </c>
      <c r="EZ25" s="62">
        <v>0.08</v>
      </c>
      <c r="FA25" s="62">
        <v>0.1</v>
      </c>
      <c r="FB25" s="198"/>
      <c r="FC25">
        <v>8</v>
      </c>
      <c r="FD25" s="62">
        <v>0.08</v>
      </c>
      <c r="FE25" s="62">
        <v>7.0000000000000007E-2</v>
      </c>
      <c r="FF25" s="62">
        <v>0.05</v>
      </c>
      <c r="FG25" s="62">
        <v>0.04</v>
      </c>
      <c r="FH25" s="62">
        <v>0.04</v>
      </c>
      <c r="FI25" s="62">
        <v>0.04</v>
      </c>
      <c r="FJ25" s="62">
        <v>0.04</v>
      </c>
      <c r="FK25" s="62">
        <v>0.04</v>
      </c>
      <c r="FL25" s="62">
        <v>0.04</v>
      </c>
      <c r="FM25" s="62">
        <v>0.03</v>
      </c>
      <c r="FN25" s="62">
        <v>0.04</v>
      </c>
      <c r="FO25" s="62">
        <v>0.04</v>
      </c>
      <c r="FP25">
        <v>8</v>
      </c>
      <c r="FQ25" s="62">
        <v>0.06</v>
      </c>
      <c r="FR25" s="62">
        <v>0.06</v>
      </c>
      <c r="FS25" s="62">
        <v>0.05</v>
      </c>
      <c r="FT25" s="62">
        <v>0.04</v>
      </c>
      <c r="FU25" s="62">
        <v>0.04</v>
      </c>
      <c r="FV25" s="62">
        <v>0.04</v>
      </c>
      <c r="FW25" s="62">
        <v>0.04</v>
      </c>
      <c r="FX25" s="62">
        <v>0.04</v>
      </c>
      <c r="FY25" s="62">
        <v>0.04</v>
      </c>
      <c r="FZ25" s="62">
        <v>0.04</v>
      </c>
      <c r="GA25" s="62">
        <v>0.04</v>
      </c>
      <c r="GB25" s="62">
        <v>0.04</v>
      </c>
      <c r="GC25">
        <v>8</v>
      </c>
      <c r="GD25" s="62">
        <v>0.06</v>
      </c>
      <c r="GE25" s="62">
        <v>0.05</v>
      </c>
      <c r="GF25" s="62">
        <v>0.04</v>
      </c>
      <c r="GG25" s="62">
        <v>0.04</v>
      </c>
      <c r="GH25" s="62">
        <v>0.04</v>
      </c>
      <c r="GI25" s="62">
        <v>0.04</v>
      </c>
      <c r="GJ25" s="62">
        <v>0.04</v>
      </c>
      <c r="GK25" s="62">
        <v>0.04</v>
      </c>
      <c r="GL25" s="62">
        <v>0.04</v>
      </c>
      <c r="GM25" s="62">
        <v>0.04</v>
      </c>
      <c r="GN25" s="62">
        <v>0.04</v>
      </c>
      <c r="GO25" s="62">
        <v>0.05</v>
      </c>
      <c r="GP25">
        <v>8</v>
      </c>
      <c r="GQ25" s="62">
        <v>0.05</v>
      </c>
      <c r="GR25" s="62">
        <v>0.05</v>
      </c>
      <c r="GS25" s="62">
        <v>0.04</v>
      </c>
      <c r="GT25" s="62">
        <v>0.04</v>
      </c>
      <c r="GU25" s="62">
        <v>0.04</v>
      </c>
      <c r="GV25" s="62">
        <v>0.04</v>
      </c>
      <c r="GW25" s="62">
        <v>0.04</v>
      </c>
      <c r="GX25" s="62">
        <v>0.05</v>
      </c>
      <c r="GY25" s="62">
        <v>0.05</v>
      </c>
      <c r="GZ25" s="62">
        <v>0.05</v>
      </c>
      <c r="HA25" s="62">
        <v>0.06</v>
      </c>
      <c r="HB25" s="62">
        <v>7.0000000000000007E-2</v>
      </c>
      <c r="HC25">
        <v>8</v>
      </c>
      <c r="HD25" s="62">
        <v>0.06</v>
      </c>
      <c r="HE25" s="62">
        <v>0.06</v>
      </c>
      <c r="HF25" s="62">
        <v>0.05</v>
      </c>
      <c r="HG25" s="62">
        <v>0.04</v>
      </c>
      <c r="HH25" s="62">
        <v>0.04</v>
      </c>
      <c r="HI25" s="62">
        <v>0.05</v>
      </c>
      <c r="HJ25" s="62">
        <v>0.05</v>
      </c>
      <c r="HK25" s="62">
        <v>0.06</v>
      </c>
      <c r="HL25" s="62">
        <v>0.06</v>
      </c>
      <c r="HM25" s="62">
        <v>0.06</v>
      </c>
      <c r="HN25" s="62">
        <v>7.0000000000000007E-2</v>
      </c>
      <c r="HO25" s="62">
        <v>0.09</v>
      </c>
      <c r="HP25">
        <v>8</v>
      </c>
      <c r="HQ25" s="62">
        <v>0.09</v>
      </c>
      <c r="HR25" s="62">
        <v>0.09</v>
      </c>
      <c r="HS25" s="62">
        <v>7.0000000000000007E-2</v>
      </c>
      <c r="HT25" s="62">
        <v>0.06</v>
      </c>
      <c r="HU25" s="62">
        <v>0.06</v>
      </c>
      <c r="HV25" s="62">
        <v>7.0000000000000007E-2</v>
      </c>
      <c r="HW25" s="62">
        <v>7.0000000000000007E-2</v>
      </c>
      <c r="HX25" s="62">
        <v>0.08</v>
      </c>
      <c r="HY25" s="62">
        <v>0.08</v>
      </c>
      <c r="HZ25" s="62">
        <v>0.08</v>
      </c>
      <c r="IA25" s="62">
        <v>0.09</v>
      </c>
      <c r="IB25" s="62">
        <v>0.11</v>
      </c>
      <c r="IC25" s="198"/>
      <c r="ID25">
        <v>8</v>
      </c>
      <c r="IE25" s="62">
        <v>0.09</v>
      </c>
      <c r="IF25" s="62">
        <v>0.08</v>
      </c>
      <c r="IG25" s="62">
        <v>0.06</v>
      </c>
      <c r="IH25" s="62">
        <v>0.05</v>
      </c>
      <c r="II25" s="62">
        <v>0.05</v>
      </c>
      <c r="IJ25" s="62">
        <v>0.05</v>
      </c>
      <c r="IK25" s="62">
        <v>0.05</v>
      </c>
      <c r="IL25" s="62">
        <v>0.05</v>
      </c>
      <c r="IM25" s="62">
        <v>0.04</v>
      </c>
      <c r="IN25" s="62">
        <v>0.04</v>
      </c>
      <c r="IO25" s="62">
        <v>0.04</v>
      </c>
      <c r="IP25" s="62">
        <v>0.05</v>
      </c>
      <c r="IQ25">
        <v>8</v>
      </c>
      <c r="IR25" s="62">
        <v>0.08</v>
      </c>
      <c r="IS25" s="62">
        <v>7.0000000000000007E-2</v>
      </c>
      <c r="IT25" s="62">
        <v>0.06</v>
      </c>
      <c r="IU25" s="62">
        <v>0.05</v>
      </c>
      <c r="IV25" s="62">
        <v>0.05</v>
      </c>
      <c r="IW25" s="62">
        <v>0.04</v>
      </c>
      <c r="IX25" s="62">
        <v>0.05</v>
      </c>
      <c r="IY25" s="62">
        <v>0.05</v>
      </c>
      <c r="IZ25" s="62">
        <v>0.04</v>
      </c>
      <c r="JA25" s="62">
        <v>0.04</v>
      </c>
      <c r="JB25" s="62">
        <v>0.05</v>
      </c>
      <c r="JC25" s="62">
        <v>0.05</v>
      </c>
      <c r="JD25">
        <v>8</v>
      </c>
      <c r="JE25" s="62">
        <v>7.0000000000000007E-2</v>
      </c>
      <c r="JF25" s="62">
        <v>7.0000000000000007E-2</v>
      </c>
      <c r="JG25" s="62">
        <v>0.05</v>
      </c>
      <c r="JH25" s="62">
        <v>0.05</v>
      </c>
      <c r="JI25" s="62">
        <v>0.05</v>
      </c>
      <c r="JJ25" s="62">
        <v>0.05</v>
      </c>
      <c r="JK25" s="62">
        <v>0.05</v>
      </c>
      <c r="JL25" s="62">
        <v>0.05</v>
      </c>
      <c r="JM25" s="62">
        <v>0.05</v>
      </c>
      <c r="JN25" s="62">
        <v>0.05</v>
      </c>
      <c r="JO25" s="62">
        <v>0.06</v>
      </c>
      <c r="JP25" s="62">
        <v>7.0000000000000007E-2</v>
      </c>
      <c r="JQ25">
        <v>8</v>
      </c>
      <c r="JR25" s="62">
        <v>7.0000000000000007E-2</v>
      </c>
      <c r="JS25" s="62">
        <v>7.0000000000000007E-2</v>
      </c>
      <c r="JT25" s="62">
        <v>0.05</v>
      </c>
      <c r="JU25" s="62">
        <v>0.05</v>
      </c>
      <c r="JV25" s="62">
        <v>0.05</v>
      </c>
      <c r="JW25" s="62">
        <v>0.05</v>
      </c>
      <c r="JX25" s="62">
        <v>0.05</v>
      </c>
      <c r="JY25" s="62">
        <v>0.06</v>
      </c>
      <c r="JZ25" s="62">
        <v>0.06</v>
      </c>
      <c r="KA25" s="62">
        <v>0.06</v>
      </c>
      <c r="KB25" s="62">
        <v>7.0000000000000007E-2</v>
      </c>
      <c r="KC25" s="62">
        <v>0.09</v>
      </c>
      <c r="KD25">
        <v>8</v>
      </c>
      <c r="KE25" s="62">
        <v>7.0000000000000007E-2</v>
      </c>
      <c r="KF25" s="62">
        <v>7.0000000000000007E-2</v>
      </c>
      <c r="KG25" s="62">
        <v>0.06</v>
      </c>
      <c r="KH25" s="62">
        <v>0.05</v>
      </c>
      <c r="KI25" s="62">
        <v>0.05</v>
      </c>
      <c r="KJ25" s="62">
        <v>0.06</v>
      </c>
      <c r="KK25" s="62">
        <v>0.06</v>
      </c>
      <c r="KL25" s="62">
        <v>7.0000000000000007E-2</v>
      </c>
      <c r="KM25" s="62">
        <v>7.0000000000000007E-2</v>
      </c>
      <c r="KN25" s="62">
        <v>0.08</v>
      </c>
      <c r="KO25" s="62">
        <v>0.09</v>
      </c>
      <c r="KP25" s="62">
        <v>0.11</v>
      </c>
      <c r="KQ25">
        <v>8</v>
      </c>
      <c r="KR25" s="62">
        <v>0.11</v>
      </c>
      <c r="KS25" s="62">
        <v>0.11</v>
      </c>
      <c r="KT25" s="62">
        <v>0.09</v>
      </c>
      <c r="KU25" s="62">
        <v>0.08</v>
      </c>
      <c r="KV25" s="62">
        <v>0.08</v>
      </c>
      <c r="KW25" s="62">
        <v>0.08</v>
      </c>
      <c r="KX25" s="62">
        <v>0.09</v>
      </c>
      <c r="KY25" s="62">
        <v>0.09</v>
      </c>
      <c r="KZ25" s="62">
        <v>0.1</v>
      </c>
      <c r="LA25" s="62">
        <v>0.1</v>
      </c>
      <c r="LB25" s="62">
        <v>0.11</v>
      </c>
      <c r="LC25" s="62">
        <v>0.14000000000000001</v>
      </c>
    </row>
    <row r="26" spans="1:315">
      <c r="A26">
        <v>9</v>
      </c>
      <c r="B26" s="62">
        <v>0.06</v>
      </c>
      <c r="C26" s="62">
        <v>0.05</v>
      </c>
      <c r="D26" s="62">
        <v>0.04</v>
      </c>
      <c r="E26" s="62">
        <v>0.03</v>
      </c>
      <c r="F26" s="62">
        <v>0.03</v>
      </c>
      <c r="G26" s="62">
        <v>0.03</v>
      </c>
      <c r="H26" s="62">
        <v>0.03</v>
      </c>
      <c r="I26" s="62">
        <v>0.03</v>
      </c>
      <c r="J26" s="62">
        <v>0.03</v>
      </c>
      <c r="K26" s="62">
        <v>0.03</v>
      </c>
      <c r="L26" s="62">
        <v>0.03</v>
      </c>
      <c r="M26" s="62">
        <v>0.03</v>
      </c>
      <c r="N26">
        <v>9</v>
      </c>
      <c r="O26" s="62">
        <v>0.05</v>
      </c>
      <c r="P26" s="62">
        <v>0.04</v>
      </c>
      <c r="Q26" s="62">
        <v>0.03</v>
      </c>
      <c r="R26" s="62">
        <v>0.03</v>
      </c>
      <c r="S26" s="62">
        <v>0.03</v>
      </c>
      <c r="T26" s="62">
        <v>0.03</v>
      </c>
      <c r="U26" s="62">
        <v>0.03</v>
      </c>
      <c r="V26" s="62">
        <v>0.03</v>
      </c>
      <c r="W26" s="62">
        <v>0.03</v>
      </c>
      <c r="X26" s="62">
        <v>0.03</v>
      </c>
      <c r="Y26" s="62">
        <v>0.03</v>
      </c>
      <c r="Z26" s="62">
        <v>0.03</v>
      </c>
      <c r="AA26">
        <v>9</v>
      </c>
      <c r="AB26" s="62">
        <v>0.04</v>
      </c>
      <c r="AC26" s="62">
        <v>0.04</v>
      </c>
      <c r="AD26" s="62">
        <v>0.03</v>
      </c>
      <c r="AE26" s="62">
        <v>0.03</v>
      </c>
      <c r="AF26" s="62">
        <v>0.03</v>
      </c>
      <c r="AG26" s="62">
        <v>0.03</v>
      </c>
      <c r="AH26" s="62">
        <v>0.03</v>
      </c>
      <c r="AI26" s="62">
        <v>0.03</v>
      </c>
      <c r="AJ26" s="62">
        <v>0.03</v>
      </c>
      <c r="AK26" s="62">
        <v>0.03</v>
      </c>
      <c r="AL26" s="62">
        <v>0.03</v>
      </c>
      <c r="AM26" s="62">
        <v>0.04</v>
      </c>
      <c r="AN26">
        <v>9</v>
      </c>
      <c r="AO26" s="62">
        <v>0.04</v>
      </c>
      <c r="AP26" s="62">
        <v>0.04</v>
      </c>
      <c r="AQ26" s="62">
        <v>0.03</v>
      </c>
      <c r="AR26" s="62">
        <v>0.03</v>
      </c>
      <c r="AS26" s="62">
        <v>0.03</v>
      </c>
      <c r="AT26" s="62">
        <v>0.03</v>
      </c>
      <c r="AU26" s="62">
        <v>0.03</v>
      </c>
      <c r="AV26" s="62">
        <v>0.04</v>
      </c>
      <c r="AW26" s="62">
        <v>0.04</v>
      </c>
      <c r="AX26" s="62">
        <v>0.04</v>
      </c>
      <c r="AY26" s="62">
        <v>0.04</v>
      </c>
      <c r="AZ26" s="62">
        <v>0.05</v>
      </c>
      <c r="BA26">
        <v>9</v>
      </c>
      <c r="BB26" s="62">
        <v>0.04</v>
      </c>
      <c r="BC26" s="62">
        <v>0.04</v>
      </c>
      <c r="BD26" s="62">
        <v>0.04</v>
      </c>
      <c r="BE26" s="62">
        <v>0.03</v>
      </c>
      <c r="BF26" s="62">
        <v>0.03</v>
      </c>
      <c r="BG26" s="62">
        <v>0.04</v>
      </c>
      <c r="BH26" s="62">
        <v>0.04</v>
      </c>
      <c r="BI26" s="62">
        <v>0.04</v>
      </c>
      <c r="BJ26" s="62">
        <v>0.05</v>
      </c>
      <c r="BK26" s="62">
        <v>0.05</v>
      </c>
      <c r="BL26" s="62">
        <v>0.06</v>
      </c>
      <c r="BM26" s="62">
        <v>7.0000000000000007E-2</v>
      </c>
      <c r="BN26">
        <v>9</v>
      </c>
      <c r="BO26" s="62">
        <v>7.0000000000000007E-2</v>
      </c>
      <c r="BP26" s="62">
        <v>7.0000000000000007E-2</v>
      </c>
      <c r="BQ26" s="62">
        <v>0.05</v>
      </c>
      <c r="BR26" s="62">
        <v>0.05</v>
      </c>
      <c r="BS26" s="62">
        <v>0.05</v>
      </c>
      <c r="BT26" s="62">
        <v>0.05</v>
      </c>
      <c r="BU26" s="62">
        <v>0.06</v>
      </c>
      <c r="BV26" s="62">
        <v>0.06</v>
      </c>
      <c r="BW26" s="62">
        <v>0.06</v>
      </c>
      <c r="BX26" s="62">
        <v>0.06</v>
      </c>
      <c r="BY26" s="62">
        <v>7.0000000000000007E-2</v>
      </c>
      <c r="BZ26" s="62">
        <v>0.09</v>
      </c>
      <c r="CA26" s="198"/>
      <c r="CB26">
        <v>9</v>
      </c>
      <c r="CC26" s="62">
        <v>0.06</v>
      </c>
      <c r="CD26" s="62">
        <v>0.06</v>
      </c>
      <c r="CE26" s="62">
        <v>0.04</v>
      </c>
      <c r="CF26" s="62">
        <v>0.04</v>
      </c>
      <c r="CG26" s="62">
        <v>0.03</v>
      </c>
      <c r="CH26" s="62">
        <v>0.03</v>
      </c>
      <c r="CI26" s="62">
        <v>0.03</v>
      </c>
      <c r="CJ26" s="62">
        <v>0.03</v>
      </c>
      <c r="CK26" s="62">
        <v>0.03</v>
      </c>
      <c r="CL26" s="62">
        <v>0.03</v>
      </c>
      <c r="CM26" s="62">
        <v>0.03</v>
      </c>
      <c r="CN26" s="62">
        <v>0.03</v>
      </c>
      <c r="CO26">
        <v>9</v>
      </c>
      <c r="CP26" s="62">
        <v>0.05</v>
      </c>
      <c r="CQ26" s="62">
        <v>0.05</v>
      </c>
      <c r="CR26" s="62">
        <v>0.04</v>
      </c>
      <c r="CS26" s="62">
        <v>0.03</v>
      </c>
      <c r="CT26" s="62">
        <v>0.03</v>
      </c>
      <c r="CU26" s="62">
        <v>0.03</v>
      </c>
      <c r="CV26" s="62">
        <v>0.03</v>
      </c>
      <c r="CW26" s="62">
        <v>0.03</v>
      </c>
      <c r="CX26" s="62">
        <v>0.03</v>
      </c>
      <c r="CY26" s="62">
        <v>0.03</v>
      </c>
      <c r="CZ26" s="62">
        <v>0.03</v>
      </c>
      <c r="DA26" s="62">
        <v>0.04</v>
      </c>
      <c r="DB26">
        <v>9</v>
      </c>
      <c r="DC26" s="62">
        <v>0.05</v>
      </c>
      <c r="DD26" s="62">
        <v>0.05</v>
      </c>
      <c r="DE26" s="62">
        <v>0.04</v>
      </c>
      <c r="DF26" s="62">
        <v>0.03</v>
      </c>
      <c r="DG26" s="62">
        <v>0.03</v>
      </c>
      <c r="DH26" s="62">
        <v>0.03</v>
      </c>
      <c r="DI26" s="62">
        <v>0.03</v>
      </c>
      <c r="DJ26" s="62">
        <v>0.03</v>
      </c>
      <c r="DK26" s="62">
        <v>0.03</v>
      </c>
      <c r="DL26" s="62">
        <v>0.03</v>
      </c>
      <c r="DM26" s="62">
        <v>0.04</v>
      </c>
      <c r="DN26" s="62">
        <v>0.05</v>
      </c>
      <c r="DO26">
        <v>9</v>
      </c>
      <c r="DP26" s="62">
        <v>0.05</v>
      </c>
      <c r="DQ26" s="62">
        <v>0.05</v>
      </c>
      <c r="DR26" s="62">
        <v>0.04</v>
      </c>
      <c r="DS26" s="62">
        <v>0.03</v>
      </c>
      <c r="DT26" s="62">
        <v>0.03</v>
      </c>
      <c r="DU26" s="62">
        <v>0.04</v>
      </c>
      <c r="DV26" s="62">
        <v>0.04</v>
      </c>
      <c r="DW26" s="62">
        <v>0.04</v>
      </c>
      <c r="DX26" s="62">
        <v>0.04</v>
      </c>
      <c r="DY26" s="62">
        <v>0.04</v>
      </c>
      <c r="DZ26" s="62">
        <v>0.05</v>
      </c>
      <c r="EA26" s="62">
        <v>0.06</v>
      </c>
      <c r="EB26">
        <v>9</v>
      </c>
      <c r="EC26" s="62">
        <v>0.05</v>
      </c>
      <c r="ED26" s="62">
        <v>0.05</v>
      </c>
      <c r="EE26" s="62">
        <v>0.04</v>
      </c>
      <c r="EF26" s="62">
        <v>0.04</v>
      </c>
      <c r="EG26" s="62">
        <v>0.04</v>
      </c>
      <c r="EH26" s="62">
        <v>0.04</v>
      </c>
      <c r="EI26" s="62">
        <v>0.05</v>
      </c>
      <c r="EJ26" s="62">
        <v>0.05</v>
      </c>
      <c r="EK26" s="62">
        <v>0.05</v>
      </c>
      <c r="EL26" s="62">
        <v>0.06</v>
      </c>
      <c r="EM26" s="62">
        <v>0.06</v>
      </c>
      <c r="EN26" s="62">
        <v>0.08</v>
      </c>
      <c r="EO26">
        <v>9</v>
      </c>
      <c r="EP26" s="62">
        <v>0.08</v>
      </c>
      <c r="EQ26" s="62">
        <v>7.0000000000000007E-2</v>
      </c>
      <c r="ER26" s="62">
        <v>0.06</v>
      </c>
      <c r="ES26" s="62">
        <v>0.05</v>
      </c>
      <c r="ET26" s="62">
        <v>0.05</v>
      </c>
      <c r="EU26" s="62">
        <v>0.06</v>
      </c>
      <c r="EV26" s="62">
        <v>0.06</v>
      </c>
      <c r="EW26" s="62">
        <v>0.06</v>
      </c>
      <c r="EX26" s="62">
        <v>7.0000000000000007E-2</v>
      </c>
      <c r="EY26" s="62">
        <v>7.0000000000000007E-2</v>
      </c>
      <c r="EZ26" s="62">
        <v>0.08</v>
      </c>
      <c r="FA26" s="62">
        <v>0.1</v>
      </c>
      <c r="FB26" s="198"/>
      <c r="FC26">
        <v>9</v>
      </c>
      <c r="FD26" s="62">
        <v>7.0000000000000007E-2</v>
      </c>
      <c r="FE26" s="62">
        <v>0.06</v>
      </c>
      <c r="FF26" s="62">
        <v>0.05</v>
      </c>
      <c r="FG26" s="62">
        <v>0.04</v>
      </c>
      <c r="FH26" s="62">
        <v>0.04</v>
      </c>
      <c r="FI26" s="62">
        <v>0.04</v>
      </c>
      <c r="FJ26" s="62">
        <v>0.04</v>
      </c>
      <c r="FK26" s="62">
        <v>0.04</v>
      </c>
      <c r="FL26" s="62">
        <v>0.03</v>
      </c>
      <c r="FM26" s="62">
        <v>0.03</v>
      </c>
      <c r="FN26" s="62">
        <v>0.03</v>
      </c>
      <c r="FO26" s="62">
        <v>0.04</v>
      </c>
      <c r="FP26">
        <v>9</v>
      </c>
      <c r="FQ26" s="62">
        <v>0.06</v>
      </c>
      <c r="FR26" s="62">
        <v>0.06</v>
      </c>
      <c r="FS26" s="62">
        <v>0.04</v>
      </c>
      <c r="FT26" s="62">
        <v>0.04</v>
      </c>
      <c r="FU26" s="62">
        <v>0.03</v>
      </c>
      <c r="FV26" s="62">
        <v>0.03</v>
      </c>
      <c r="FW26" s="62">
        <v>0.03</v>
      </c>
      <c r="FX26" s="62">
        <v>0.03</v>
      </c>
      <c r="FY26" s="62">
        <v>0.03</v>
      </c>
      <c r="FZ26" s="62">
        <v>0.03</v>
      </c>
      <c r="GA26" s="62">
        <v>0.04</v>
      </c>
      <c r="GB26" s="62">
        <v>0.04</v>
      </c>
      <c r="GC26">
        <v>9</v>
      </c>
      <c r="GD26" s="62">
        <v>0.06</v>
      </c>
      <c r="GE26" s="62">
        <v>0.05</v>
      </c>
      <c r="GF26" s="62">
        <v>0.04</v>
      </c>
      <c r="GG26" s="62">
        <v>0.04</v>
      </c>
      <c r="GH26" s="62">
        <v>0.03</v>
      </c>
      <c r="GI26" s="62">
        <v>0.04</v>
      </c>
      <c r="GJ26" s="62">
        <v>0.04</v>
      </c>
      <c r="GK26" s="62">
        <v>0.04</v>
      </c>
      <c r="GL26" s="62">
        <v>0.04</v>
      </c>
      <c r="GM26" s="62">
        <v>0.04</v>
      </c>
      <c r="GN26" s="62">
        <v>0.04</v>
      </c>
      <c r="GO26" s="62">
        <v>0.05</v>
      </c>
      <c r="GP26">
        <v>9</v>
      </c>
      <c r="GQ26" s="62">
        <v>0.05</v>
      </c>
      <c r="GR26" s="62">
        <v>0.05</v>
      </c>
      <c r="GS26" s="62">
        <v>0.04</v>
      </c>
      <c r="GT26" s="62">
        <v>0.04</v>
      </c>
      <c r="GU26" s="62">
        <v>0.04</v>
      </c>
      <c r="GV26" s="62">
        <v>0.04</v>
      </c>
      <c r="GW26" s="62">
        <v>0.04</v>
      </c>
      <c r="GX26" s="62">
        <v>0.05</v>
      </c>
      <c r="GY26" s="62">
        <v>0.05</v>
      </c>
      <c r="GZ26" s="62">
        <v>0.05</v>
      </c>
      <c r="HA26" s="62">
        <v>0.05</v>
      </c>
      <c r="HB26" s="62">
        <v>7.0000000000000007E-2</v>
      </c>
      <c r="HC26">
        <v>9</v>
      </c>
      <c r="HD26" s="62">
        <v>0.06</v>
      </c>
      <c r="HE26" s="62">
        <v>0.05</v>
      </c>
      <c r="HF26" s="62">
        <v>0.05</v>
      </c>
      <c r="HG26" s="62">
        <v>0.04</v>
      </c>
      <c r="HH26" s="62">
        <v>0.04</v>
      </c>
      <c r="HI26" s="62">
        <v>0.05</v>
      </c>
      <c r="HJ26" s="62">
        <v>0.05</v>
      </c>
      <c r="HK26" s="62">
        <v>0.06</v>
      </c>
      <c r="HL26" s="62">
        <v>0.06</v>
      </c>
      <c r="HM26" s="62">
        <v>0.06</v>
      </c>
      <c r="HN26" s="62">
        <v>7.0000000000000007E-2</v>
      </c>
      <c r="HO26" s="62">
        <v>0.09</v>
      </c>
      <c r="HP26">
        <v>9</v>
      </c>
      <c r="HQ26" s="62">
        <v>0.09</v>
      </c>
      <c r="HR26" s="62">
        <v>0.08</v>
      </c>
      <c r="HS26" s="62">
        <v>7.0000000000000007E-2</v>
      </c>
      <c r="HT26" s="62">
        <v>0.06</v>
      </c>
      <c r="HU26" s="62">
        <v>0.06</v>
      </c>
      <c r="HV26" s="62">
        <v>0.06</v>
      </c>
      <c r="HW26" s="62">
        <v>7.0000000000000007E-2</v>
      </c>
      <c r="HX26" s="62">
        <v>7.0000000000000007E-2</v>
      </c>
      <c r="HY26" s="62">
        <v>0.08</v>
      </c>
      <c r="HZ26" s="62">
        <v>0.08</v>
      </c>
      <c r="IA26" s="62">
        <v>0.09</v>
      </c>
      <c r="IB26" s="62">
        <v>0.11</v>
      </c>
      <c r="IC26" s="198"/>
      <c r="ID26">
        <v>9</v>
      </c>
      <c r="IE26" s="62">
        <v>0.09</v>
      </c>
      <c r="IF26" s="62">
        <v>0.08</v>
      </c>
      <c r="IG26" s="62">
        <v>0.06</v>
      </c>
      <c r="IH26" s="62">
        <v>0.05</v>
      </c>
      <c r="II26" s="62">
        <v>0.05</v>
      </c>
      <c r="IJ26" s="62">
        <v>0.04</v>
      </c>
      <c r="IK26" s="62">
        <v>0.04</v>
      </c>
      <c r="IL26" s="62">
        <v>0.04</v>
      </c>
      <c r="IM26" s="62">
        <v>0.04</v>
      </c>
      <c r="IN26" s="62">
        <v>0.04</v>
      </c>
      <c r="IO26" s="62">
        <v>0.04</v>
      </c>
      <c r="IP26" s="62">
        <v>0.05</v>
      </c>
      <c r="IQ26">
        <v>9</v>
      </c>
      <c r="IR26" s="62">
        <v>7.0000000000000007E-2</v>
      </c>
      <c r="IS26" s="62">
        <v>7.0000000000000007E-2</v>
      </c>
      <c r="IT26" s="62">
        <v>0.05</v>
      </c>
      <c r="IU26" s="62">
        <v>0.04</v>
      </c>
      <c r="IV26" s="62">
        <v>0.04</v>
      </c>
      <c r="IW26" s="62">
        <v>0.04</v>
      </c>
      <c r="IX26" s="62">
        <v>0.04</v>
      </c>
      <c r="IY26" s="62">
        <v>0.04</v>
      </c>
      <c r="IZ26" s="62">
        <v>0.04</v>
      </c>
      <c r="JA26" s="62">
        <v>0.04</v>
      </c>
      <c r="JB26" s="62">
        <v>0.04</v>
      </c>
      <c r="JC26" s="62">
        <v>0.05</v>
      </c>
      <c r="JD26">
        <v>9</v>
      </c>
      <c r="JE26" s="62">
        <v>7.0000000000000007E-2</v>
      </c>
      <c r="JF26" s="62">
        <v>0.06</v>
      </c>
      <c r="JG26" s="62">
        <v>0.05</v>
      </c>
      <c r="JH26" s="62">
        <v>0.04</v>
      </c>
      <c r="JI26" s="62">
        <v>0.04</v>
      </c>
      <c r="JJ26" s="62">
        <v>0.04</v>
      </c>
      <c r="JK26" s="62">
        <v>0.05</v>
      </c>
      <c r="JL26" s="62">
        <v>0.05</v>
      </c>
      <c r="JM26" s="62">
        <v>0.05</v>
      </c>
      <c r="JN26" s="62">
        <v>0.05</v>
      </c>
      <c r="JO26" s="62">
        <v>0.05</v>
      </c>
      <c r="JP26" s="62">
        <v>0.06</v>
      </c>
      <c r="JQ26">
        <v>9</v>
      </c>
      <c r="JR26" s="62">
        <v>0.06</v>
      </c>
      <c r="JS26" s="62">
        <v>0.06</v>
      </c>
      <c r="JT26" s="62">
        <v>0.05</v>
      </c>
      <c r="JU26" s="62">
        <v>0.05</v>
      </c>
      <c r="JV26" s="62">
        <v>0.05</v>
      </c>
      <c r="JW26" s="62">
        <v>0.05</v>
      </c>
      <c r="JX26" s="62">
        <v>0.05</v>
      </c>
      <c r="JY26" s="62">
        <v>0.05</v>
      </c>
      <c r="JZ26" s="62">
        <v>0.06</v>
      </c>
      <c r="KA26" s="62">
        <v>0.06</v>
      </c>
      <c r="KB26" s="62">
        <v>7.0000000000000007E-2</v>
      </c>
      <c r="KC26" s="62">
        <v>0.08</v>
      </c>
      <c r="KD26">
        <v>9</v>
      </c>
      <c r="KE26" s="62">
        <v>7.0000000000000007E-2</v>
      </c>
      <c r="KF26" s="62">
        <v>7.0000000000000007E-2</v>
      </c>
      <c r="KG26" s="62">
        <v>0.06</v>
      </c>
      <c r="KH26" s="62">
        <v>0.05</v>
      </c>
      <c r="KI26" s="62">
        <v>0.05</v>
      </c>
      <c r="KJ26" s="62">
        <v>0.06</v>
      </c>
      <c r="KK26" s="62">
        <v>0.06</v>
      </c>
      <c r="KL26" s="62">
        <v>7.0000000000000007E-2</v>
      </c>
      <c r="KM26" s="62">
        <v>7.0000000000000007E-2</v>
      </c>
      <c r="KN26" s="62">
        <v>0.08</v>
      </c>
      <c r="KO26" s="62">
        <v>0.09</v>
      </c>
      <c r="KP26" s="62">
        <v>0.11</v>
      </c>
      <c r="KQ26">
        <v>9</v>
      </c>
      <c r="KR26" s="62">
        <v>0.11</v>
      </c>
      <c r="KS26" s="62">
        <v>0.1</v>
      </c>
      <c r="KT26" s="62">
        <v>0.08</v>
      </c>
      <c r="KU26" s="62">
        <v>7.0000000000000007E-2</v>
      </c>
      <c r="KV26" s="62">
        <v>7.0000000000000007E-2</v>
      </c>
      <c r="KW26" s="62">
        <v>0.08</v>
      </c>
      <c r="KX26" s="62">
        <v>0.08</v>
      </c>
      <c r="KY26" s="62">
        <v>0.09</v>
      </c>
      <c r="KZ26" s="62">
        <v>0.09</v>
      </c>
      <c r="LA26" s="62">
        <v>0.1</v>
      </c>
      <c r="LB26" s="62">
        <v>0.11</v>
      </c>
      <c r="LC26" s="62">
        <v>0.13</v>
      </c>
    </row>
    <row r="27" spans="1:315">
      <c r="A27">
        <v>10</v>
      </c>
      <c r="B27" s="62">
        <v>0.06</v>
      </c>
      <c r="C27" s="62">
        <v>0.05</v>
      </c>
      <c r="D27" s="62">
        <v>0.04</v>
      </c>
      <c r="E27" s="62">
        <v>0.03</v>
      </c>
      <c r="F27" s="62">
        <v>0.03</v>
      </c>
      <c r="G27" s="62">
        <v>0.03</v>
      </c>
      <c r="H27" s="62">
        <v>0.03</v>
      </c>
      <c r="I27" s="62">
        <v>0.04</v>
      </c>
      <c r="J27" s="62">
        <v>0.04</v>
      </c>
      <c r="K27" s="62">
        <v>0.03</v>
      </c>
      <c r="L27" s="62">
        <v>0.03</v>
      </c>
      <c r="M27" s="62">
        <v>0.03</v>
      </c>
      <c r="N27">
        <v>10</v>
      </c>
      <c r="O27" s="62">
        <v>0.05</v>
      </c>
      <c r="P27" s="62">
        <v>0.04</v>
      </c>
      <c r="Q27" s="62">
        <v>0.03</v>
      </c>
      <c r="R27" s="62">
        <v>0.03</v>
      </c>
      <c r="S27" s="62">
        <v>0.03</v>
      </c>
      <c r="T27" s="62">
        <v>0.03</v>
      </c>
      <c r="U27" s="62">
        <v>0.03</v>
      </c>
      <c r="V27" s="62">
        <v>0.04</v>
      </c>
      <c r="W27" s="62">
        <v>0.04</v>
      </c>
      <c r="X27" s="62">
        <v>0.03</v>
      </c>
      <c r="Y27" s="62">
        <v>0.03</v>
      </c>
      <c r="Z27" s="62">
        <v>0.03</v>
      </c>
      <c r="AA27">
        <v>10</v>
      </c>
      <c r="AB27" s="62">
        <v>0.04</v>
      </c>
      <c r="AC27" s="62">
        <v>0.04</v>
      </c>
      <c r="AD27" s="62">
        <v>0.03</v>
      </c>
      <c r="AE27" s="62">
        <v>0.03</v>
      </c>
      <c r="AF27" s="62">
        <v>0.03</v>
      </c>
      <c r="AG27" s="62">
        <v>0.03</v>
      </c>
      <c r="AH27" s="62">
        <v>0.03</v>
      </c>
      <c r="AI27" s="62">
        <v>0.04</v>
      </c>
      <c r="AJ27" s="62">
        <v>0.04</v>
      </c>
      <c r="AK27" s="62">
        <v>0.03</v>
      </c>
      <c r="AL27" s="62">
        <v>0.03</v>
      </c>
      <c r="AM27" s="62">
        <v>0.04</v>
      </c>
      <c r="AN27">
        <v>10</v>
      </c>
      <c r="AO27" s="62">
        <v>0.04</v>
      </c>
      <c r="AP27" s="62">
        <v>0.04</v>
      </c>
      <c r="AQ27" s="62">
        <v>0.03</v>
      </c>
      <c r="AR27" s="62">
        <v>0.03</v>
      </c>
      <c r="AS27" s="62">
        <v>0.03</v>
      </c>
      <c r="AT27" s="62">
        <v>0.03</v>
      </c>
      <c r="AU27" s="62">
        <v>0.03</v>
      </c>
      <c r="AV27" s="62">
        <v>0.05</v>
      </c>
      <c r="AW27" s="62">
        <v>0.05</v>
      </c>
      <c r="AX27" s="62">
        <v>0.04</v>
      </c>
      <c r="AY27" s="62">
        <v>0.04</v>
      </c>
      <c r="AZ27" s="62">
        <v>0.05</v>
      </c>
      <c r="BA27">
        <v>10</v>
      </c>
      <c r="BB27" s="62">
        <v>0.05</v>
      </c>
      <c r="BC27" s="62">
        <v>0.04</v>
      </c>
      <c r="BD27" s="62">
        <v>0.04</v>
      </c>
      <c r="BE27" s="62">
        <v>0.03</v>
      </c>
      <c r="BF27" s="62">
        <v>0.03</v>
      </c>
      <c r="BG27" s="62">
        <v>0.04</v>
      </c>
      <c r="BH27" s="62">
        <v>0.04</v>
      </c>
      <c r="BI27" s="62">
        <v>0.06</v>
      </c>
      <c r="BJ27" s="62">
        <v>7.0000000000000007E-2</v>
      </c>
      <c r="BK27" s="62">
        <v>0.05</v>
      </c>
      <c r="BL27" s="62">
        <v>0.06</v>
      </c>
      <c r="BM27" s="62">
        <v>7.0000000000000007E-2</v>
      </c>
      <c r="BN27">
        <v>10</v>
      </c>
      <c r="BO27" s="62">
        <v>7.0000000000000007E-2</v>
      </c>
      <c r="BP27" s="62">
        <v>7.0000000000000007E-2</v>
      </c>
      <c r="BQ27" s="62">
        <v>0.05</v>
      </c>
      <c r="BR27" s="62">
        <v>0.05</v>
      </c>
      <c r="BS27" s="62">
        <v>0.05</v>
      </c>
      <c r="BT27" s="62">
        <v>0.05</v>
      </c>
      <c r="BU27" s="62">
        <v>0.06</v>
      </c>
      <c r="BV27" s="62">
        <v>0.08</v>
      </c>
      <c r="BW27" s="62">
        <v>0.09</v>
      </c>
      <c r="BX27" s="62">
        <v>0.06</v>
      </c>
      <c r="BY27" s="62">
        <v>7.0000000000000007E-2</v>
      </c>
      <c r="BZ27" s="62">
        <v>0.09</v>
      </c>
      <c r="CA27" s="198"/>
      <c r="CB27">
        <v>10</v>
      </c>
      <c r="CC27" s="62">
        <v>0.06</v>
      </c>
      <c r="CD27" s="62">
        <v>0.05</v>
      </c>
      <c r="CE27" s="62">
        <v>0.04</v>
      </c>
      <c r="CF27" s="62">
        <v>0.03</v>
      </c>
      <c r="CG27" s="62">
        <v>0.03</v>
      </c>
      <c r="CH27" s="62">
        <v>0.03</v>
      </c>
      <c r="CI27" s="62">
        <v>0.03</v>
      </c>
      <c r="CJ27" s="62">
        <v>0.04</v>
      </c>
      <c r="CK27" s="62">
        <v>0.04</v>
      </c>
      <c r="CL27" s="62">
        <v>0.03</v>
      </c>
      <c r="CM27" s="62">
        <v>0.03</v>
      </c>
      <c r="CN27" s="62">
        <v>0.03</v>
      </c>
      <c r="CO27">
        <v>10</v>
      </c>
      <c r="CP27" s="62">
        <v>0.05</v>
      </c>
      <c r="CQ27" s="62">
        <v>0.05</v>
      </c>
      <c r="CR27" s="62">
        <v>0.04</v>
      </c>
      <c r="CS27" s="62">
        <v>0.03</v>
      </c>
      <c r="CT27" s="62">
        <v>0.03</v>
      </c>
      <c r="CU27" s="62">
        <v>0.03</v>
      </c>
      <c r="CV27" s="62">
        <v>0.03</v>
      </c>
      <c r="CW27" s="62">
        <v>0.04</v>
      </c>
      <c r="CX27" s="62">
        <v>0.04</v>
      </c>
      <c r="CY27" s="62">
        <v>0.03</v>
      </c>
      <c r="CZ27" s="62">
        <v>0.03</v>
      </c>
      <c r="DA27" s="62">
        <v>0.04</v>
      </c>
      <c r="DB27">
        <v>10</v>
      </c>
      <c r="DC27" s="62">
        <v>0.05</v>
      </c>
      <c r="DD27" s="62">
        <v>0.04</v>
      </c>
      <c r="DE27" s="62">
        <v>0.04</v>
      </c>
      <c r="DF27" s="62">
        <v>0.03</v>
      </c>
      <c r="DG27" s="62">
        <v>0.03</v>
      </c>
      <c r="DH27" s="62">
        <v>0.03</v>
      </c>
      <c r="DI27" s="62">
        <v>0.03</v>
      </c>
      <c r="DJ27" s="62">
        <v>0.05</v>
      </c>
      <c r="DK27" s="62">
        <v>0.05</v>
      </c>
      <c r="DL27" s="62">
        <v>0.03</v>
      </c>
      <c r="DM27" s="62">
        <v>0.04</v>
      </c>
      <c r="DN27" s="62">
        <v>0.04</v>
      </c>
      <c r="DO27">
        <v>10</v>
      </c>
      <c r="DP27" s="62">
        <v>0.05</v>
      </c>
      <c r="DQ27" s="62">
        <v>0.04</v>
      </c>
      <c r="DR27" s="62">
        <v>0.04</v>
      </c>
      <c r="DS27" s="62">
        <v>0.03</v>
      </c>
      <c r="DT27" s="62">
        <v>0.03</v>
      </c>
      <c r="DU27" s="62">
        <v>0.03</v>
      </c>
      <c r="DV27" s="62">
        <v>0.04</v>
      </c>
      <c r="DW27" s="62">
        <v>0.06</v>
      </c>
      <c r="DX27" s="62">
        <v>0.06</v>
      </c>
      <c r="DY27" s="62">
        <v>0.04</v>
      </c>
      <c r="DZ27" s="62">
        <v>0.05</v>
      </c>
      <c r="EA27" s="62">
        <v>0.06</v>
      </c>
      <c r="EB27">
        <v>10</v>
      </c>
      <c r="EC27" s="62">
        <v>0.05</v>
      </c>
      <c r="ED27" s="62">
        <v>0.05</v>
      </c>
      <c r="EE27" s="62">
        <v>0.04</v>
      </c>
      <c r="EF27" s="62">
        <v>0.04</v>
      </c>
      <c r="EG27" s="62">
        <v>0.04</v>
      </c>
      <c r="EH27" s="62">
        <v>0.04</v>
      </c>
      <c r="EI27" s="62">
        <v>0.05</v>
      </c>
      <c r="EJ27" s="62">
        <v>7.0000000000000007E-2</v>
      </c>
      <c r="EK27" s="62">
        <v>0.08</v>
      </c>
      <c r="EL27" s="62">
        <v>0.06</v>
      </c>
      <c r="EM27" s="62">
        <v>0.06</v>
      </c>
      <c r="EN27" s="62">
        <v>0.08</v>
      </c>
      <c r="EO27">
        <v>10</v>
      </c>
      <c r="EP27" s="62">
        <v>0.08</v>
      </c>
      <c r="EQ27" s="62">
        <v>7.0000000000000007E-2</v>
      </c>
      <c r="ER27" s="62">
        <v>0.06</v>
      </c>
      <c r="ES27" s="62">
        <v>0.05</v>
      </c>
      <c r="ET27" s="62">
        <v>0.05</v>
      </c>
      <c r="EU27" s="62">
        <v>0.06</v>
      </c>
      <c r="EV27" s="62">
        <v>0.06</v>
      </c>
      <c r="EW27" s="62">
        <v>0.09</v>
      </c>
      <c r="EX27" s="62">
        <v>0.1</v>
      </c>
      <c r="EY27" s="62">
        <v>7.0000000000000007E-2</v>
      </c>
      <c r="EZ27" s="62">
        <v>0.08</v>
      </c>
      <c r="FA27" s="62">
        <v>0.1</v>
      </c>
      <c r="FB27" s="198"/>
      <c r="FC27">
        <v>10</v>
      </c>
      <c r="FD27" s="62">
        <v>7.0000000000000007E-2</v>
      </c>
      <c r="FE27" s="62">
        <v>0.06</v>
      </c>
      <c r="FF27" s="62">
        <v>0.05</v>
      </c>
      <c r="FG27" s="62">
        <v>0.04</v>
      </c>
      <c r="FH27" s="62">
        <v>0.04</v>
      </c>
      <c r="FI27" s="62">
        <v>0.03</v>
      </c>
      <c r="FJ27" s="62">
        <v>0.03</v>
      </c>
      <c r="FK27" s="62">
        <v>0.05</v>
      </c>
      <c r="FL27" s="62">
        <v>0.05</v>
      </c>
      <c r="FM27" s="62">
        <v>0.03</v>
      </c>
      <c r="FN27" s="62">
        <v>0.03</v>
      </c>
      <c r="FO27" s="62">
        <v>0.04</v>
      </c>
      <c r="FP27">
        <v>10</v>
      </c>
      <c r="FQ27" s="62">
        <v>0.06</v>
      </c>
      <c r="FR27" s="62">
        <v>0.05</v>
      </c>
      <c r="FS27" s="62">
        <v>0.04</v>
      </c>
      <c r="FT27" s="62">
        <v>0.04</v>
      </c>
      <c r="FU27" s="62">
        <v>0.03</v>
      </c>
      <c r="FV27" s="62">
        <v>0.03</v>
      </c>
      <c r="FW27" s="62">
        <v>0.03</v>
      </c>
      <c r="FX27" s="62">
        <v>0.05</v>
      </c>
      <c r="FY27" s="62">
        <v>0.05</v>
      </c>
      <c r="FZ27" s="62">
        <v>0.03</v>
      </c>
      <c r="GA27" s="62">
        <v>0.03</v>
      </c>
      <c r="GB27" s="62">
        <v>0.04</v>
      </c>
      <c r="GC27">
        <v>10</v>
      </c>
      <c r="GD27" s="62">
        <v>0.05</v>
      </c>
      <c r="GE27" s="62">
        <v>0.05</v>
      </c>
      <c r="GF27" s="62">
        <v>0.04</v>
      </c>
      <c r="GG27" s="62">
        <v>0.04</v>
      </c>
      <c r="GH27" s="62">
        <v>0.03</v>
      </c>
      <c r="GI27" s="62">
        <v>0.04</v>
      </c>
      <c r="GJ27" s="62">
        <v>0.04</v>
      </c>
      <c r="GK27" s="62">
        <v>0.05</v>
      </c>
      <c r="GL27" s="62">
        <v>0.05</v>
      </c>
      <c r="GM27" s="62">
        <v>0.04</v>
      </c>
      <c r="GN27" s="62">
        <v>0.04</v>
      </c>
      <c r="GO27" s="62">
        <v>0.05</v>
      </c>
      <c r="GP27">
        <v>10</v>
      </c>
      <c r="GQ27" s="62">
        <v>0.05</v>
      </c>
      <c r="GR27" s="62">
        <v>0.05</v>
      </c>
      <c r="GS27" s="62">
        <v>0.04</v>
      </c>
      <c r="GT27" s="62">
        <v>0.04</v>
      </c>
      <c r="GU27" s="62">
        <v>0.04</v>
      </c>
      <c r="GV27" s="62">
        <v>0.04</v>
      </c>
      <c r="GW27" s="62">
        <v>0.04</v>
      </c>
      <c r="GX27" s="62">
        <v>0.06</v>
      </c>
      <c r="GY27" s="62">
        <v>7.0000000000000007E-2</v>
      </c>
      <c r="GZ27" s="62">
        <v>0.05</v>
      </c>
      <c r="HA27" s="62">
        <v>0.05</v>
      </c>
      <c r="HB27" s="62">
        <v>7.0000000000000007E-2</v>
      </c>
      <c r="HC27">
        <v>10</v>
      </c>
      <c r="HD27" s="62">
        <v>0.06</v>
      </c>
      <c r="HE27" s="62">
        <v>0.06</v>
      </c>
      <c r="HF27" s="62">
        <v>0.05</v>
      </c>
      <c r="HG27" s="62">
        <v>0.04</v>
      </c>
      <c r="HH27" s="62">
        <v>0.04</v>
      </c>
      <c r="HI27" s="62">
        <v>0.05</v>
      </c>
      <c r="HJ27" s="62">
        <v>0.05</v>
      </c>
      <c r="HK27" s="62">
        <v>0.08</v>
      </c>
      <c r="HL27" s="62">
        <v>0.08</v>
      </c>
      <c r="HM27" s="62">
        <v>0.06</v>
      </c>
      <c r="HN27" s="62">
        <v>7.0000000000000007E-2</v>
      </c>
      <c r="HO27" s="62">
        <v>0.09</v>
      </c>
      <c r="HP27">
        <v>10</v>
      </c>
      <c r="HQ27" s="62">
        <v>0.09</v>
      </c>
      <c r="HR27" s="62">
        <v>0.08</v>
      </c>
      <c r="HS27" s="62">
        <v>7.0000000000000007E-2</v>
      </c>
      <c r="HT27" s="62">
        <v>0.06</v>
      </c>
      <c r="HU27" s="62">
        <v>0.06</v>
      </c>
      <c r="HV27" s="62">
        <v>0.06</v>
      </c>
      <c r="HW27" s="62">
        <v>7.0000000000000007E-2</v>
      </c>
      <c r="HX27" s="62">
        <v>0.1</v>
      </c>
      <c r="HY27" s="62">
        <v>0.11</v>
      </c>
      <c r="HZ27" s="62">
        <v>0.08</v>
      </c>
      <c r="IA27" s="62">
        <v>0.09</v>
      </c>
      <c r="IB27" s="62">
        <v>0.11</v>
      </c>
      <c r="IC27" s="198"/>
      <c r="ID27">
        <v>10</v>
      </c>
      <c r="IE27" s="62">
        <v>0.08</v>
      </c>
      <c r="IF27" s="62">
        <v>7.0000000000000007E-2</v>
      </c>
      <c r="IG27" s="62">
        <v>0.06</v>
      </c>
      <c r="IH27" s="62">
        <v>0.05</v>
      </c>
      <c r="II27" s="62">
        <v>0.04</v>
      </c>
      <c r="IJ27" s="62">
        <v>0.04</v>
      </c>
      <c r="IK27" s="62">
        <v>0.04</v>
      </c>
      <c r="IL27" s="62">
        <v>0.06</v>
      </c>
      <c r="IM27" s="62">
        <v>0.06</v>
      </c>
      <c r="IN27" s="62">
        <v>0.04</v>
      </c>
      <c r="IO27" s="62">
        <v>0.04</v>
      </c>
      <c r="IP27" s="62">
        <v>0.04</v>
      </c>
      <c r="IQ27">
        <v>10</v>
      </c>
      <c r="IR27" s="62">
        <v>7.0000000000000007E-2</v>
      </c>
      <c r="IS27" s="62">
        <v>0.06</v>
      </c>
      <c r="IT27" s="62">
        <v>0.05</v>
      </c>
      <c r="IU27" s="62">
        <v>0.04</v>
      </c>
      <c r="IV27" s="62">
        <v>0.04</v>
      </c>
      <c r="IW27" s="62">
        <v>0.04</v>
      </c>
      <c r="IX27" s="62">
        <v>0.04</v>
      </c>
      <c r="IY27" s="62">
        <v>0.06</v>
      </c>
      <c r="IZ27" s="62">
        <v>0.06</v>
      </c>
      <c r="JA27" s="62">
        <v>0.04</v>
      </c>
      <c r="JB27" s="62">
        <v>0.04</v>
      </c>
      <c r="JC27" s="62">
        <v>0.05</v>
      </c>
      <c r="JD27">
        <v>10</v>
      </c>
      <c r="JE27" s="62">
        <v>7.0000000000000007E-2</v>
      </c>
      <c r="JF27" s="62">
        <v>0.06</v>
      </c>
      <c r="JG27" s="62">
        <v>0.05</v>
      </c>
      <c r="JH27" s="62">
        <v>0.04</v>
      </c>
      <c r="JI27" s="62">
        <v>0.04</v>
      </c>
      <c r="JJ27" s="62">
        <v>0.04</v>
      </c>
      <c r="JK27" s="62">
        <v>0.04</v>
      </c>
      <c r="JL27" s="62">
        <v>7.0000000000000007E-2</v>
      </c>
      <c r="JM27" s="62">
        <v>7.0000000000000007E-2</v>
      </c>
      <c r="JN27" s="62">
        <v>0.05</v>
      </c>
      <c r="JO27" s="62">
        <v>0.05</v>
      </c>
      <c r="JP27" s="62">
        <v>0.06</v>
      </c>
      <c r="JQ27">
        <v>10</v>
      </c>
      <c r="JR27" s="62">
        <v>0.06</v>
      </c>
      <c r="JS27" s="62">
        <v>0.06</v>
      </c>
      <c r="JT27" s="62">
        <v>0.05</v>
      </c>
      <c r="JU27" s="62">
        <v>0.05</v>
      </c>
      <c r="JV27" s="62">
        <v>0.04</v>
      </c>
      <c r="JW27" s="62">
        <v>0.05</v>
      </c>
      <c r="JX27" s="62">
        <v>0.05</v>
      </c>
      <c r="JY27" s="62">
        <v>0.08</v>
      </c>
      <c r="JZ27" s="62">
        <v>0.08</v>
      </c>
      <c r="KA27" s="62">
        <v>0.06</v>
      </c>
      <c r="KB27" s="62">
        <v>7.0000000000000007E-2</v>
      </c>
      <c r="KC27" s="62">
        <v>0.08</v>
      </c>
      <c r="KD27">
        <v>10</v>
      </c>
      <c r="KE27" s="62">
        <v>7.0000000000000007E-2</v>
      </c>
      <c r="KF27" s="62">
        <v>7.0000000000000007E-2</v>
      </c>
      <c r="KG27" s="62">
        <v>0.06</v>
      </c>
      <c r="KH27" s="62">
        <v>0.05</v>
      </c>
      <c r="KI27" s="62">
        <v>0.05</v>
      </c>
      <c r="KJ27" s="62">
        <v>0.06</v>
      </c>
      <c r="KK27" s="62">
        <v>0.06</v>
      </c>
      <c r="KL27" s="62">
        <v>0.1</v>
      </c>
      <c r="KM27" s="62">
        <v>0.1</v>
      </c>
      <c r="KN27" s="62">
        <v>0.08</v>
      </c>
      <c r="KO27" s="62">
        <v>0.09</v>
      </c>
      <c r="KP27" s="62">
        <v>0.11</v>
      </c>
      <c r="KQ27">
        <v>10</v>
      </c>
      <c r="KR27" s="62">
        <v>0.1</v>
      </c>
      <c r="KS27" s="62">
        <v>0.1</v>
      </c>
      <c r="KT27" s="62">
        <v>0.08</v>
      </c>
      <c r="KU27" s="62">
        <v>7.0000000000000007E-2</v>
      </c>
      <c r="KV27" s="62">
        <v>7.0000000000000007E-2</v>
      </c>
      <c r="KW27" s="62">
        <v>0.08</v>
      </c>
      <c r="KX27" s="62">
        <v>0.08</v>
      </c>
      <c r="KY27" s="62">
        <v>0.13</v>
      </c>
      <c r="KZ27" s="62">
        <v>0.13</v>
      </c>
      <c r="LA27" s="62">
        <v>0.09</v>
      </c>
      <c r="LB27" s="62">
        <v>0.11</v>
      </c>
      <c r="LC27" s="62">
        <v>0.13</v>
      </c>
    </row>
    <row r="28" spans="1:315">
      <c r="A28">
        <v>11</v>
      </c>
      <c r="B28" s="62">
        <v>0.05</v>
      </c>
      <c r="C28" s="62">
        <v>0.05</v>
      </c>
      <c r="D28" s="62">
        <v>0.04</v>
      </c>
      <c r="E28" s="62">
        <v>0.03</v>
      </c>
      <c r="F28" s="62">
        <v>0.03</v>
      </c>
      <c r="G28" s="62">
        <v>0.03</v>
      </c>
      <c r="H28" s="62">
        <v>0.03</v>
      </c>
      <c r="I28" s="62">
        <v>0.03</v>
      </c>
      <c r="J28" s="62">
        <v>0.03</v>
      </c>
      <c r="K28" s="62">
        <v>0.02</v>
      </c>
      <c r="L28" s="62">
        <v>0.03</v>
      </c>
      <c r="M28" s="62">
        <v>0.03</v>
      </c>
      <c r="N28">
        <v>11</v>
      </c>
      <c r="O28" s="62">
        <v>0.05</v>
      </c>
      <c r="P28" s="62">
        <v>0.04</v>
      </c>
      <c r="Q28" s="62">
        <v>0.03</v>
      </c>
      <c r="R28" s="62">
        <v>0.03</v>
      </c>
      <c r="S28" s="62">
        <v>0.03</v>
      </c>
      <c r="T28" s="62">
        <v>0.03</v>
      </c>
      <c r="U28" s="62">
        <v>0.03</v>
      </c>
      <c r="V28" s="62">
        <v>0.03</v>
      </c>
      <c r="W28" s="62">
        <v>0.03</v>
      </c>
      <c r="X28" s="62">
        <v>0.03</v>
      </c>
      <c r="Y28" s="62">
        <v>0.03</v>
      </c>
      <c r="Z28" s="62">
        <v>0.03</v>
      </c>
      <c r="AA28">
        <v>11</v>
      </c>
      <c r="AB28" s="62">
        <v>0.04</v>
      </c>
      <c r="AC28" s="62">
        <v>0.04</v>
      </c>
      <c r="AD28" s="62">
        <v>0.03</v>
      </c>
      <c r="AE28" s="62">
        <v>0.03</v>
      </c>
      <c r="AF28" s="62">
        <v>0.03</v>
      </c>
      <c r="AG28" s="62">
        <v>0.03</v>
      </c>
      <c r="AH28" s="62">
        <v>0.03</v>
      </c>
      <c r="AI28" s="62">
        <v>0.03</v>
      </c>
      <c r="AJ28" s="62">
        <v>0.03</v>
      </c>
      <c r="AK28" s="62">
        <v>0.03</v>
      </c>
      <c r="AL28" s="62">
        <v>0.03</v>
      </c>
      <c r="AM28" s="62">
        <v>0.04</v>
      </c>
      <c r="AN28">
        <v>11</v>
      </c>
      <c r="AO28" s="62">
        <v>0.04</v>
      </c>
      <c r="AP28" s="62">
        <v>0.04</v>
      </c>
      <c r="AQ28" s="62">
        <v>0.03</v>
      </c>
      <c r="AR28" s="62">
        <v>0.03</v>
      </c>
      <c r="AS28" s="62">
        <v>0.03</v>
      </c>
      <c r="AT28" s="62">
        <v>0.03</v>
      </c>
      <c r="AU28" s="62">
        <v>0.03</v>
      </c>
      <c r="AV28" s="62">
        <v>0.04</v>
      </c>
      <c r="AW28" s="62">
        <v>0.04</v>
      </c>
      <c r="AX28" s="62">
        <v>0.04</v>
      </c>
      <c r="AY28" s="62">
        <v>0.04</v>
      </c>
      <c r="AZ28" s="62">
        <v>0.05</v>
      </c>
      <c r="BA28">
        <v>11</v>
      </c>
      <c r="BB28" s="62">
        <v>0.05</v>
      </c>
      <c r="BC28" s="62">
        <v>0.05</v>
      </c>
      <c r="BD28" s="62">
        <v>0.04</v>
      </c>
      <c r="BE28" s="62">
        <v>0.04</v>
      </c>
      <c r="BF28" s="62">
        <v>0.04</v>
      </c>
      <c r="BG28" s="62">
        <v>0.04</v>
      </c>
      <c r="BH28" s="62">
        <v>0.04</v>
      </c>
      <c r="BI28" s="62">
        <v>0.05</v>
      </c>
      <c r="BJ28" s="62">
        <v>0.05</v>
      </c>
      <c r="BK28" s="62">
        <v>0.05</v>
      </c>
      <c r="BL28" s="62">
        <v>0.06</v>
      </c>
      <c r="BM28" s="62">
        <v>0.08</v>
      </c>
      <c r="BN28">
        <v>11</v>
      </c>
      <c r="BO28" s="62">
        <v>7.0000000000000007E-2</v>
      </c>
      <c r="BP28" s="62">
        <v>7.0000000000000007E-2</v>
      </c>
      <c r="BQ28" s="62">
        <v>0.06</v>
      </c>
      <c r="BR28" s="62">
        <v>0.05</v>
      </c>
      <c r="BS28" s="62">
        <v>0.05</v>
      </c>
      <c r="BT28" s="62">
        <v>0.05</v>
      </c>
      <c r="BU28" s="62">
        <v>0.06</v>
      </c>
      <c r="BV28" s="62">
        <v>0.06</v>
      </c>
      <c r="BW28" s="62">
        <v>0.06</v>
      </c>
      <c r="BX28" s="62">
        <v>0.06</v>
      </c>
      <c r="BY28" s="62">
        <v>7.0000000000000007E-2</v>
      </c>
      <c r="BZ28" s="62">
        <v>0.09</v>
      </c>
      <c r="CA28" s="198"/>
      <c r="CB28">
        <v>11</v>
      </c>
      <c r="CC28" s="62">
        <v>0.06</v>
      </c>
      <c r="CD28" s="62">
        <v>0.05</v>
      </c>
      <c r="CE28" s="62">
        <v>0.04</v>
      </c>
      <c r="CF28" s="62">
        <v>0.03</v>
      </c>
      <c r="CG28" s="62">
        <v>0.03</v>
      </c>
      <c r="CH28" s="62">
        <v>0.03</v>
      </c>
      <c r="CI28" s="62">
        <v>0.03</v>
      </c>
      <c r="CJ28" s="62">
        <v>0.03</v>
      </c>
      <c r="CK28" s="62">
        <v>0.03</v>
      </c>
      <c r="CL28" s="62">
        <v>0.03</v>
      </c>
      <c r="CM28" s="62">
        <v>0.03</v>
      </c>
      <c r="CN28" s="62">
        <v>0.03</v>
      </c>
      <c r="CO28">
        <v>11</v>
      </c>
      <c r="CP28" s="62">
        <v>0.05</v>
      </c>
      <c r="CQ28" s="62">
        <v>0.05</v>
      </c>
      <c r="CR28" s="62">
        <v>0.04</v>
      </c>
      <c r="CS28" s="62">
        <v>0.03</v>
      </c>
      <c r="CT28" s="62">
        <v>0.03</v>
      </c>
      <c r="CU28" s="62">
        <v>0.03</v>
      </c>
      <c r="CV28" s="62">
        <v>0.03</v>
      </c>
      <c r="CW28" s="62">
        <v>0.03</v>
      </c>
      <c r="CX28" s="62">
        <v>0.03</v>
      </c>
      <c r="CY28" s="62">
        <v>0.03</v>
      </c>
      <c r="CZ28" s="62">
        <v>0.03</v>
      </c>
      <c r="DA28" s="62">
        <v>0.04</v>
      </c>
      <c r="DB28">
        <v>11</v>
      </c>
      <c r="DC28" s="62">
        <v>0.05</v>
      </c>
      <c r="DD28" s="62">
        <v>0.04</v>
      </c>
      <c r="DE28" s="62">
        <v>0.04</v>
      </c>
      <c r="DF28" s="62">
        <v>0.03</v>
      </c>
      <c r="DG28" s="62">
        <v>0.03</v>
      </c>
      <c r="DH28" s="62">
        <v>0.03</v>
      </c>
      <c r="DI28" s="62">
        <v>0.03</v>
      </c>
      <c r="DJ28" s="62">
        <v>0.03</v>
      </c>
      <c r="DK28" s="62">
        <v>0.03</v>
      </c>
      <c r="DL28" s="62">
        <v>0.03</v>
      </c>
      <c r="DM28" s="62">
        <v>0.04</v>
      </c>
      <c r="DN28" s="62">
        <v>0.04</v>
      </c>
      <c r="DO28">
        <v>11</v>
      </c>
      <c r="DP28" s="62">
        <v>0.05</v>
      </c>
      <c r="DQ28" s="62">
        <v>0.05</v>
      </c>
      <c r="DR28" s="62">
        <v>0.04</v>
      </c>
      <c r="DS28" s="62">
        <v>0.03</v>
      </c>
      <c r="DT28" s="62">
        <v>0.03</v>
      </c>
      <c r="DU28" s="62">
        <v>0.04</v>
      </c>
      <c r="DV28" s="62">
        <v>0.04</v>
      </c>
      <c r="DW28" s="62">
        <v>0.04</v>
      </c>
      <c r="DX28" s="62">
        <v>0.04</v>
      </c>
      <c r="DY28" s="62">
        <v>0.04</v>
      </c>
      <c r="DZ28" s="62">
        <v>0.05</v>
      </c>
      <c r="EA28" s="62">
        <v>0.06</v>
      </c>
      <c r="EB28">
        <v>11</v>
      </c>
      <c r="EC28" s="62">
        <v>0.05</v>
      </c>
      <c r="ED28" s="62">
        <v>0.05</v>
      </c>
      <c r="EE28" s="62">
        <v>0.04</v>
      </c>
      <c r="EF28" s="62">
        <v>0.04</v>
      </c>
      <c r="EG28" s="62">
        <v>0.04</v>
      </c>
      <c r="EH28" s="62">
        <v>0.04</v>
      </c>
      <c r="EI28" s="62">
        <v>0.05</v>
      </c>
      <c r="EJ28" s="62">
        <v>0.05</v>
      </c>
      <c r="EK28" s="62">
        <v>0.05</v>
      </c>
      <c r="EL28" s="62">
        <v>0.06</v>
      </c>
      <c r="EM28" s="62">
        <v>7.0000000000000007E-2</v>
      </c>
      <c r="EN28" s="62">
        <v>0.08</v>
      </c>
      <c r="EO28">
        <v>11</v>
      </c>
      <c r="EP28" s="62">
        <v>0.08</v>
      </c>
      <c r="EQ28" s="62">
        <v>7.0000000000000007E-2</v>
      </c>
      <c r="ER28" s="62">
        <v>0.06</v>
      </c>
      <c r="ES28" s="62">
        <v>0.05</v>
      </c>
      <c r="ET28" s="62">
        <v>0.05</v>
      </c>
      <c r="EU28" s="62">
        <v>0.06</v>
      </c>
      <c r="EV28" s="62">
        <v>0.06</v>
      </c>
      <c r="EW28" s="62">
        <v>7.0000000000000007E-2</v>
      </c>
      <c r="EX28" s="62">
        <v>7.0000000000000007E-2</v>
      </c>
      <c r="EY28" s="62">
        <v>7.0000000000000007E-2</v>
      </c>
      <c r="EZ28" s="62">
        <v>0.08</v>
      </c>
      <c r="FA28" s="62">
        <v>0.1</v>
      </c>
      <c r="FB28" s="198"/>
      <c r="FC28">
        <v>11</v>
      </c>
      <c r="FD28" s="62">
        <v>7.0000000000000007E-2</v>
      </c>
      <c r="FE28" s="62">
        <v>0.06</v>
      </c>
      <c r="FF28" s="62">
        <v>0.05</v>
      </c>
      <c r="FG28" s="62">
        <v>0.04</v>
      </c>
      <c r="FH28" s="62">
        <v>0.04</v>
      </c>
      <c r="FI28" s="62">
        <v>0.03</v>
      </c>
      <c r="FJ28" s="62">
        <v>0.03</v>
      </c>
      <c r="FK28" s="62">
        <v>0.03</v>
      </c>
      <c r="FL28" s="62">
        <v>0.03</v>
      </c>
      <c r="FM28" s="62">
        <v>0.03</v>
      </c>
      <c r="FN28" s="62">
        <v>0.03</v>
      </c>
      <c r="FO28" s="62">
        <v>0.04</v>
      </c>
      <c r="FP28">
        <v>11</v>
      </c>
      <c r="FQ28" s="62">
        <v>0.06</v>
      </c>
      <c r="FR28" s="62">
        <v>0.06</v>
      </c>
      <c r="FS28" s="62">
        <v>0.04</v>
      </c>
      <c r="FT28" s="62">
        <v>0.04</v>
      </c>
      <c r="FU28" s="62">
        <v>0.03</v>
      </c>
      <c r="FV28" s="62">
        <v>0.03</v>
      </c>
      <c r="FW28" s="62">
        <v>0.03</v>
      </c>
      <c r="FX28" s="62">
        <v>0.03</v>
      </c>
      <c r="FY28" s="62">
        <v>0.03</v>
      </c>
      <c r="FZ28" s="62">
        <v>0.03</v>
      </c>
      <c r="GA28" s="62">
        <v>0.04</v>
      </c>
      <c r="GB28" s="62">
        <v>0.04</v>
      </c>
      <c r="GC28">
        <v>11</v>
      </c>
      <c r="GD28" s="62">
        <v>0.06</v>
      </c>
      <c r="GE28" s="62">
        <v>0.05</v>
      </c>
      <c r="GF28" s="62">
        <v>0.04</v>
      </c>
      <c r="GG28" s="62">
        <v>0.04</v>
      </c>
      <c r="GH28" s="62">
        <v>0.04</v>
      </c>
      <c r="GI28" s="62">
        <v>0.04</v>
      </c>
      <c r="GJ28" s="62">
        <v>0.04</v>
      </c>
      <c r="GK28" s="62">
        <v>0.04</v>
      </c>
      <c r="GL28" s="62">
        <v>0.04</v>
      </c>
      <c r="GM28" s="62">
        <v>0.04</v>
      </c>
      <c r="GN28" s="62">
        <v>0.04</v>
      </c>
      <c r="GO28" s="62">
        <v>0.05</v>
      </c>
      <c r="GP28">
        <v>11</v>
      </c>
      <c r="GQ28" s="62">
        <v>0.06</v>
      </c>
      <c r="GR28" s="62">
        <v>0.05</v>
      </c>
      <c r="GS28" s="62">
        <v>0.04</v>
      </c>
      <c r="GT28" s="62">
        <v>0.04</v>
      </c>
      <c r="GU28" s="62">
        <v>0.04</v>
      </c>
      <c r="GV28" s="62">
        <v>0.04</v>
      </c>
      <c r="GW28" s="62">
        <v>0.04</v>
      </c>
      <c r="GX28" s="62">
        <v>0.05</v>
      </c>
      <c r="GY28" s="62">
        <v>0.05</v>
      </c>
      <c r="GZ28" s="62">
        <v>0.05</v>
      </c>
      <c r="HA28" s="62">
        <v>0.06</v>
      </c>
      <c r="HB28" s="62">
        <v>7.0000000000000007E-2</v>
      </c>
      <c r="HC28">
        <v>11</v>
      </c>
      <c r="HD28" s="62">
        <v>0.06</v>
      </c>
      <c r="HE28" s="62">
        <v>0.06</v>
      </c>
      <c r="HF28" s="62">
        <v>0.05</v>
      </c>
      <c r="HG28" s="62">
        <v>0.05</v>
      </c>
      <c r="HH28" s="62">
        <v>0.05</v>
      </c>
      <c r="HI28" s="62">
        <v>0.05</v>
      </c>
      <c r="HJ28" s="62">
        <v>0.06</v>
      </c>
      <c r="HK28" s="62">
        <v>0.06</v>
      </c>
      <c r="HL28" s="62">
        <v>0.06</v>
      </c>
      <c r="HM28" s="62">
        <v>7.0000000000000007E-2</v>
      </c>
      <c r="HN28" s="62">
        <v>0.08</v>
      </c>
      <c r="HO28" s="62">
        <v>0.1</v>
      </c>
      <c r="HP28">
        <v>11</v>
      </c>
      <c r="HQ28" s="62">
        <v>0.09</v>
      </c>
      <c r="HR28" s="62">
        <v>0.09</v>
      </c>
      <c r="HS28" s="62">
        <v>7.0000000000000007E-2</v>
      </c>
      <c r="HT28" s="62">
        <v>0.06</v>
      </c>
      <c r="HU28" s="62">
        <v>0.06</v>
      </c>
      <c r="HV28" s="62">
        <v>7.0000000000000007E-2</v>
      </c>
      <c r="HW28" s="62">
        <v>7.0000000000000007E-2</v>
      </c>
      <c r="HX28" s="62">
        <v>0.08</v>
      </c>
      <c r="HY28" s="62">
        <v>0.08</v>
      </c>
      <c r="HZ28" s="62">
        <v>0.08</v>
      </c>
      <c r="IA28" s="62">
        <v>0.09</v>
      </c>
      <c r="IB28" s="62">
        <v>0.11</v>
      </c>
      <c r="IC28" s="198"/>
      <c r="ID28">
        <v>11</v>
      </c>
      <c r="IE28" s="62">
        <v>0.08</v>
      </c>
      <c r="IF28" s="62">
        <v>7.0000000000000007E-2</v>
      </c>
      <c r="IG28" s="62">
        <v>0.06</v>
      </c>
      <c r="IH28" s="62">
        <v>0.05</v>
      </c>
      <c r="II28" s="62">
        <v>0.04</v>
      </c>
      <c r="IJ28" s="62">
        <v>0.04</v>
      </c>
      <c r="IK28" s="62">
        <v>0.04</v>
      </c>
      <c r="IL28" s="62">
        <v>0.04</v>
      </c>
      <c r="IM28" s="62">
        <v>0.04</v>
      </c>
      <c r="IN28" s="62">
        <v>0.04</v>
      </c>
      <c r="IO28" s="62">
        <v>0.04</v>
      </c>
      <c r="IP28" s="62">
        <v>0.04</v>
      </c>
      <c r="IQ28">
        <v>11</v>
      </c>
      <c r="IR28" s="62">
        <v>7.0000000000000007E-2</v>
      </c>
      <c r="IS28" s="62">
        <v>7.0000000000000007E-2</v>
      </c>
      <c r="IT28" s="62">
        <v>0.05</v>
      </c>
      <c r="IU28" s="62">
        <v>0.04</v>
      </c>
      <c r="IV28" s="62">
        <v>0.04</v>
      </c>
      <c r="IW28" s="62">
        <v>0.04</v>
      </c>
      <c r="IX28" s="62">
        <v>0.04</v>
      </c>
      <c r="IY28" s="62">
        <v>0.04</v>
      </c>
      <c r="IZ28" s="62">
        <v>0.04</v>
      </c>
      <c r="JA28" s="62">
        <v>0.04</v>
      </c>
      <c r="JB28" s="62">
        <v>0.04</v>
      </c>
      <c r="JC28" s="62">
        <v>0.05</v>
      </c>
      <c r="JD28">
        <v>11</v>
      </c>
      <c r="JE28" s="62">
        <v>7.0000000000000007E-2</v>
      </c>
      <c r="JF28" s="62">
        <v>0.06</v>
      </c>
      <c r="JG28" s="62">
        <v>0.05</v>
      </c>
      <c r="JH28" s="62">
        <v>0.04</v>
      </c>
      <c r="JI28" s="62">
        <v>0.04</v>
      </c>
      <c r="JJ28" s="62">
        <v>0.04</v>
      </c>
      <c r="JK28" s="62">
        <v>0.04</v>
      </c>
      <c r="JL28" s="62">
        <v>0.05</v>
      </c>
      <c r="JM28" s="62">
        <v>0.05</v>
      </c>
      <c r="JN28" s="62">
        <v>0.05</v>
      </c>
      <c r="JO28" s="62">
        <v>0.05</v>
      </c>
      <c r="JP28" s="62">
        <v>0.06</v>
      </c>
      <c r="JQ28">
        <v>11</v>
      </c>
      <c r="JR28" s="62">
        <v>7.0000000000000007E-2</v>
      </c>
      <c r="JS28" s="62">
        <v>0.06</v>
      </c>
      <c r="JT28" s="62">
        <v>0.05</v>
      </c>
      <c r="JU28" s="62">
        <v>0.05</v>
      </c>
      <c r="JV28" s="62">
        <v>0.05</v>
      </c>
      <c r="JW28" s="62">
        <v>0.05</v>
      </c>
      <c r="JX28" s="62">
        <v>0.05</v>
      </c>
      <c r="JY28" s="62">
        <v>0.06</v>
      </c>
      <c r="JZ28" s="62">
        <v>0.06</v>
      </c>
      <c r="KA28" s="62">
        <v>0.06</v>
      </c>
      <c r="KB28" s="62">
        <v>7.0000000000000007E-2</v>
      </c>
      <c r="KC28" s="62">
        <v>0.08</v>
      </c>
      <c r="KD28">
        <v>11</v>
      </c>
      <c r="KE28" s="62">
        <v>7.0000000000000007E-2</v>
      </c>
      <c r="KF28" s="62">
        <v>7.0000000000000007E-2</v>
      </c>
      <c r="KG28" s="62">
        <v>0.06</v>
      </c>
      <c r="KH28" s="62">
        <v>0.05</v>
      </c>
      <c r="KI28" s="62">
        <v>0.06</v>
      </c>
      <c r="KJ28" s="62">
        <v>0.06</v>
      </c>
      <c r="KK28" s="62">
        <v>7.0000000000000007E-2</v>
      </c>
      <c r="KL28" s="62">
        <v>7.0000000000000007E-2</v>
      </c>
      <c r="KM28" s="62">
        <v>0.08</v>
      </c>
      <c r="KN28" s="62">
        <v>0.08</v>
      </c>
      <c r="KO28" s="62">
        <v>0.09</v>
      </c>
      <c r="KP28" s="62">
        <v>0.12</v>
      </c>
      <c r="KQ28">
        <v>11</v>
      </c>
      <c r="KR28" s="62">
        <v>0.11</v>
      </c>
      <c r="KS28" s="62">
        <v>0.1</v>
      </c>
      <c r="KT28" s="62">
        <v>0.08</v>
      </c>
      <c r="KU28" s="62">
        <v>0.08</v>
      </c>
      <c r="KV28" s="62">
        <v>7.0000000000000007E-2</v>
      </c>
      <c r="KW28" s="62">
        <v>0.08</v>
      </c>
      <c r="KX28" s="62">
        <v>0.08</v>
      </c>
      <c r="KY28" s="62">
        <v>0.09</v>
      </c>
      <c r="KZ28" s="62">
        <v>0.09</v>
      </c>
      <c r="LA28" s="62">
        <v>0.1</v>
      </c>
      <c r="LB28" s="62">
        <v>0.11</v>
      </c>
      <c r="LC28" s="62">
        <v>0.13</v>
      </c>
    </row>
    <row r="29" spans="1:315">
      <c r="A29">
        <v>12</v>
      </c>
      <c r="B29" s="62">
        <v>0.05</v>
      </c>
      <c r="C29" s="62">
        <v>0.05</v>
      </c>
      <c r="D29" s="62">
        <v>0.04</v>
      </c>
      <c r="E29" s="62">
        <v>0.03</v>
      </c>
      <c r="F29" s="62">
        <v>0.03</v>
      </c>
      <c r="G29" s="62">
        <v>0.03</v>
      </c>
      <c r="H29" s="62">
        <v>0.03</v>
      </c>
      <c r="I29" s="62">
        <v>0.03</v>
      </c>
      <c r="J29" s="62">
        <v>0.03</v>
      </c>
      <c r="K29" s="62">
        <v>0.02</v>
      </c>
      <c r="L29" s="62">
        <v>0.03</v>
      </c>
      <c r="M29" s="62">
        <v>0.03</v>
      </c>
      <c r="N29">
        <v>12</v>
      </c>
      <c r="O29" s="62">
        <v>0.05</v>
      </c>
      <c r="P29" s="62">
        <v>0.05</v>
      </c>
      <c r="Q29" s="62">
        <v>0.04</v>
      </c>
      <c r="R29" s="62">
        <v>0.03</v>
      </c>
      <c r="S29" s="62">
        <v>0.03</v>
      </c>
      <c r="T29" s="62">
        <v>0.03</v>
      </c>
      <c r="U29" s="62">
        <v>0.03</v>
      </c>
      <c r="V29" s="62">
        <v>0.03</v>
      </c>
      <c r="W29" s="62">
        <v>0.03</v>
      </c>
      <c r="X29" s="62">
        <v>0.03</v>
      </c>
      <c r="Y29" s="62">
        <v>0.03</v>
      </c>
      <c r="Z29" s="62">
        <v>0.03</v>
      </c>
      <c r="AA29">
        <v>12</v>
      </c>
      <c r="AB29" s="62">
        <v>0.05</v>
      </c>
      <c r="AC29" s="62">
        <v>0.04</v>
      </c>
      <c r="AD29" s="62">
        <v>0.03</v>
      </c>
      <c r="AE29" s="62">
        <v>0.03</v>
      </c>
      <c r="AF29" s="62">
        <v>0.03</v>
      </c>
      <c r="AG29" s="62">
        <v>0.03</v>
      </c>
      <c r="AH29" s="62">
        <v>0.03</v>
      </c>
      <c r="AI29" s="62">
        <v>0.03</v>
      </c>
      <c r="AJ29" s="62">
        <v>0.03</v>
      </c>
      <c r="AK29" s="62">
        <v>0.03</v>
      </c>
      <c r="AL29" s="62">
        <v>0.04</v>
      </c>
      <c r="AM29" s="62">
        <v>0.04</v>
      </c>
      <c r="AN29">
        <v>12</v>
      </c>
      <c r="AO29" s="62">
        <v>0.05</v>
      </c>
      <c r="AP29" s="62">
        <v>0.04</v>
      </c>
      <c r="AQ29" s="62">
        <v>0.04</v>
      </c>
      <c r="AR29" s="62">
        <v>0.03</v>
      </c>
      <c r="AS29" s="62">
        <v>0.03</v>
      </c>
      <c r="AT29" s="62">
        <v>0.03</v>
      </c>
      <c r="AU29" s="62">
        <v>0.04</v>
      </c>
      <c r="AV29" s="62">
        <v>0.04</v>
      </c>
      <c r="AW29" s="62">
        <v>0.04</v>
      </c>
      <c r="AX29" s="62">
        <v>0.04</v>
      </c>
      <c r="AY29" s="62">
        <v>0.05</v>
      </c>
      <c r="AZ29" s="62">
        <v>0.06</v>
      </c>
      <c r="BA29">
        <v>12</v>
      </c>
      <c r="BB29" s="62">
        <v>0.05</v>
      </c>
      <c r="BC29" s="62">
        <v>0.05</v>
      </c>
      <c r="BD29" s="62">
        <v>0.04</v>
      </c>
      <c r="BE29" s="62">
        <v>0.04</v>
      </c>
      <c r="BF29" s="62">
        <v>0.04</v>
      </c>
      <c r="BG29" s="62">
        <v>0.04</v>
      </c>
      <c r="BH29" s="62">
        <v>0.05</v>
      </c>
      <c r="BI29" s="62">
        <v>0.05</v>
      </c>
      <c r="BJ29" s="62">
        <v>0.05</v>
      </c>
      <c r="BK29" s="62">
        <v>0.06</v>
      </c>
      <c r="BL29" s="62">
        <v>7.0000000000000007E-2</v>
      </c>
      <c r="BM29" s="62">
        <v>0.08</v>
      </c>
      <c r="BN29">
        <v>12</v>
      </c>
      <c r="BO29" s="62">
        <v>7.0000000000000007E-2</v>
      </c>
      <c r="BP29" s="62">
        <v>7.0000000000000007E-2</v>
      </c>
      <c r="BQ29" s="62">
        <v>0.06</v>
      </c>
      <c r="BR29" s="62">
        <v>0.05</v>
      </c>
      <c r="BS29" s="62">
        <v>0.05</v>
      </c>
      <c r="BT29" s="62">
        <v>0.05</v>
      </c>
      <c r="BU29" s="62">
        <v>0.06</v>
      </c>
      <c r="BV29" s="62">
        <v>0.06</v>
      </c>
      <c r="BW29" s="62">
        <v>0.06</v>
      </c>
      <c r="BX29" s="62">
        <v>7.0000000000000007E-2</v>
      </c>
      <c r="BY29" s="62">
        <v>7.0000000000000007E-2</v>
      </c>
      <c r="BZ29" s="62">
        <v>0.09</v>
      </c>
      <c r="CA29" s="198"/>
      <c r="CB29">
        <v>12</v>
      </c>
      <c r="CC29" s="62">
        <v>0.06</v>
      </c>
      <c r="CD29" s="62">
        <v>0.05</v>
      </c>
      <c r="CE29" s="62">
        <v>0.04</v>
      </c>
      <c r="CF29" s="62">
        <v>0.03</v>
      </c>
      <c r="CG29" s="62">
        <v>0.03</v>
      </c>
      <c r="CH29" s="62">
        <v>0.03</v>
      </c>
      <c r="CI29" s="62">
        <v>0.03</v>
      </c>
      <c r="CJ29" s="62">
        <v>0.03</v>
      </c>
      <c r="CK29" s="62">
        <v>0.03</v>
      </c>
      <c r="CL29" s="62">
        <v>0.03</v>
      </c>
      <c r="CM29" s="62">
        <v>0.03</v>
      </c>
      <c r="CN29" s="62">
        <v>0.03</v>
      </c>
      <c r="CO29">
        <v>12</v>
      </c>
      <c r="CP29" s="62">
        <v>0.05</v>
      </c>
      <c r="CQ29" s="62">
        <v>0.05</v>
      </c>
      <c r="CR29" s="62">
        <v>0.04</v>
      </c>
      <c r="CS29" s="62">
        <v>0.03</v>
      </c>
      <c r="CT29" s="62">
        <v>0.03</v>
      </c>
      <c r="CU29" s="62">
        <v>0.03</v>
      </c>
      <c r="CV29" s="62">
        <v>0.03</v>
      </c>
      <c r="CW29" s="62">
        <v>0.03</v>
      </c>
      <c r="CX29" s="62">
        <v>0.03</v>
      </c>
      <c r="CY29" s="62">
        <v>0.03</v>
      </c>
      <c r="CZ29" s="62">
        <v>0.03</v>
      </c>
      <c r="DA29" s="62">
        <v>0.04</v>
      </c>
      <c r="DB29">
        <v>12</v>
      </c>
      <c r="DC29" s="62">
        <v>0.05</v>
      </c>
      <c r="DD29" s="62">
        <v>0.05</v>
      </c>
      <c r="DE29" s="62">
        <v>0.04</v>
      </c>
      <c r="DF29" s="62">
        <v>0.03</v>
      </c>
      <c r="DG29" s="62">
        <v>0.03</v>
      </c>
      <c r="DH29" s="62">
        <v>0.03</v>
      </c>
      <c r="DI29" s="62">
        <v>0.03</v>
      </c>
      <c r="DJ29" s="62">
        <v>0.03</v>
      </c>
      <c r="DK29" s="62">
        <v>0.03</v>
      </c>
      <c r="DL29" s="62">
        <v>0.04</v>
      </c>
      <c r="DM29" s="62">
        <v>0.04</v>
      </c>
      <c r="DN29" s="62">
        <v>0.05</v>
      </c>
      <c r="DO29">
        <v>12</v>
      </c>
      <c r="DP29" s="62">
        <v>0.05</v>
      </c>
      <c r="DQ29" s="62">
        <v>0.05</v>
      </c>
      <c r="DR29" s="62">
        <v>0.04</v>
      </c>
      <c r="DS29" s="62">
        <v>0.04</v>
      </c>
      <c r="DT29" s="62">
        <v>0.04</v>
      </c>
      <c r="DU29" s="62">
        <v>0.04</v>
      </c>
      <c r="DV29" s="62">
        <v>0.04</v>
      </c>
      <c r="DW29" s="62">
        <v>0.04</v>
      </c>
      <c r="DX29" s="62">
        <v>0.04</v>
      </c>
      <c r="DY29" s="62">
        <v>0.05</v>
      </c>
      <c r="DZ29" s="62">
        <v>0.05</v>
      </c>
      <c r="EA29" s="62">
        <v>0.06</v>
      </c>
      <c r="EB29">
        <v>12</v>
      </c>
      <c r="EC29" s="62">
        <v>0.06</v>
      </c>
      <c r="ED29" s="62">
        <v>0.06</v>
      </c>
      <c r="EE29" s="62">
        <v>0.05</v>
      </c>
      <c r="EF29" s="62">
        <v>0.04</v>
      </c>
      <c r="EG29" s="62">
        <v>0.04</v>
      </c>
      <c r="EH29" s="62">
        <v>0.05</v>
      </c>
      <c r="EI29" s="62">
        <v>0.05</v>
      </c>
      <c r="EJ29" s="62">
        <v>0.06</v>
      </c>
      <c r="EK29" s="62">
        <v>0.06</v>
      </c>
      <c r="EL29" s="62">
        <v>0.06</v>
      </c>
      <c r="EM29" s="62">
        <v>7.0000000000000007E-2</v>
      </c>
      <c r="EN29" s="62">
        <v>0.09</v>
      </c>
      <c r="EO29">
        <v>12</v>
      </c>
      <c r="EP29" s="62">
        <v>0.08</v>
      </c>
      <c r="EQ29" s="62">
        <v>0.08</v>
      </c>
      <c r="ER29" s="62">
        <v>0.06</v>
      </c>
      <c r="ES29" s="62">
        <v>0.06</v>
      </c>
      <c r="ET29" s="62">
        <v>0.06</v>
      </c>
      <c r="EU29" s="62">
        <v>0.06</v>
      </c>
      <c r="EV29" s="62">
        <v>0.06</v>
      </c>
      <c r="EW29" s="62">
        <v>7.0000000000000007E-2</v>
      </c>
      <c r="EX29" s="62">
        <v>7.0000000000000007E-2</v>
      </c>
      <c r="EY29" s="62">
        <v>7.0000000000000007E-2</v>
      </c>
      <c r="EZ29" s="62">
        <v>0.08</v>
      </c>
      <c r="FA29" s="62">
        <v>0.1</v>
      </c>
      <c r="FB29" s="198"/>
      <c r="FC29">
        <v>12</v>
      </c>
      <c r="FD29" s="62">
        <v>7.0000000000000007E-2</v>
      </c>
      <c r="FE29" s="62">
        <v>0.06</v>
      </c>
      <c r="FF29" s="62">
        <v>0.05</v>
      </c>
      <c r="FG29" s="62">
        <v>0.04</v>
      </c>
      <c r="FH29" s="62">
        <v>0.04</v>
      </c>
      <c r="FI29" s="62">
        <v>0.04</v>
      </c>
      <c r="FJ29" s="62">
        <v>0.04</v>
      </c>
      <c r="FK29" s="62">
        <v>0.03</v>
      </c>
      <c r="FL29" s="62">
        <v>0.03</v>
      </c>
      <c r="FM29" s="62">
        <v>0.03</v>
      </c>
      <c r="FN29" s="62">
        <v>0.03</v>
      </c>
      <c r="FO29" s="62">
        <v>0.04</v>
      </c>
      <c r="FP29">
        <v>12</v>
      </c>
      <c r="FQ29" s="62">
        <v>0.06</v>
      </c>
      <c r="FR29" s="62">
        <v>0.06</v>
      </c>
      <c r="FS29" s="62">
        <v>0.05</v>
      </c>
      <c r="FT29" s="62">
        <v>0.04</v>
      </c>
      <c r="FU29" s="62">
        <v>0.04</v>
      </c>
      <c r="FV29" s="62">
        <v>0.04</v>
      </c>
      <c r="FW29" s="62">
        <v>0.04</v>
      </c>
      <c r="FX29" s="62">
        <v>0.04</v>
      </c>
      <c r="FY29" s="62">
        <v>0.04</v>
      </c>
      <c r="FZ29" s="62">
        <v>0.04</v>
      </c>
      <c r="GA29" s="62">
        <v>0.04</v>
      </c>
      <c r="GB29" s="62">
        <v>0.04</v>
      </c>
      <c r="GC29">
        <v>12</v>
      </c>
      <c r="GD29" s="62">
        <v>0.06</v>
      </c>
      <c r="GE29" s="62">
        <v>0.05</v>
      </c>
      <c r="GF29" s="62">
        <v>0.04</v>
      </c>
      <c r="GG29" s="62">
        <v>0.04</v>
      </c>
      <c r="GH29" s="62">
        <v>0.04</v>
      </c>
      <c r="GI29" s="62">
        <v>0.04</v>
      </c>
      <c r="GJ29" s="62">
        <v>0.04</v>
      </c>
      <c r="GK29" s="62">
        <v>0.04</v>
      </c>
      <c r="GL29" s="62">
        <v>0.04</v>
      </c>
      <c r="GM29" s="62">
        <v>0.04</v>
      </c>
      <c r="GN29" s="62">
        <v>0.05</v>
      </c>
      <c r="GO29" s="62">
        <v>0.05</v>
      </c>
      <c r="GP29">
        <v>12</v>
      </c>
      <c r="GQ29" s="62">
        <v>0.06</v>
      </c>
      <c r="GR29" s="62">
        <v>0.06</v>
      </c>
      <c r="GS29" s="62">
        <v>0.05</v>
      </c>
      <c r="GT29" s="62">
        <v>0.04</v>
      </c>
      <c r="GU29" s="62">
        <v>0.04</v>
      </c>
      <c r="GV29" s="62">
        <v>0.04</v>
      </c>
      <c r="GW29" s="62">
        <v>0.05</v>
      </c>
      <c r="GX29" s="62">
        <v>0.05</v>
      </c>
      <c r="GY29" s="62">
        <v>0.05</v>
      </c>
      <c r="GZ29" s="62">
        <v>0.05</v>
      </c>
      <c r="HA29" s="62">
        <v>0.06</v>
      </c>
      <c r="HB29" s="62">
        <v>7.0000000000000007E-2</v>
      </c>
      <c r="HC29">
        <v>12</v>
      </c>
      <c r="HD29" s="62">
        <v>7.0000000000000007E-2</v>
      </c>
      <c r="HE29" s="62">
        <v>7.0000000000000007E-2</v>
      </c>
      <c r="HF29" s="62">
        <v>0.05</v>
      </c>
      <c r="HG29" s="62">
        <v>0.05</v>
      </c>
      <c r="HH29" s="62">
        <v>0.05</v>
      </c>
      <c r="HI29" s="62">
        <v>0.06</v>
      </c>
      <c r="HJ29" s="62">
        <v>0.06</v>
      </c>
      <c r="HK29" s="62">
        <v>7.0000000000000007E-2</v>
      </c>
      <c r="HL29" s="62">
        <v>7.0000000000000007E-2</v>
      </c>
      <c r="HM29" s="62">
        <v>7.0000000000000007E-2</v>
      </c>
      <c r="HN29" s="62">
        <v>0.09</v>
      </c>
      <c r="HO29" s="62">
        <v>0.11</v>
      </c>
      <c r="HP29">
        <v>12</v>
      </c>
      <c r="HQ29" s="62">
        <v>0.09</v>
      </c>
      <c r="HR29" s="62">
        <v>0.09</v>
      </c>
      <c r="HS29" s="62">
        <v>7.0000000000000007E-2</v>
      </c>
      <c r="HT29" s="62">
        <v>7.0000000000000007E-2</v>
      </c>
      <c r="HU29" s="62">
        <v>7.0000000000000007E-2</v>
      </c>
      <c r="HV29" s="62">
        <v>7.0000000000000007E-2</v>
      </c>
      <c r="HW29" s="62">
        <v>0.08</v>
      </c>
      <c r="HX29" s="62">
        <v>0.08</v>
      </c>
      <c r="HY29" s="62">
        <v>0.08</v>
      </c>
      <c r="HZ29" s="62">
        <v>0.09</v>
      </c>
      <c r="IA29" s="62">
        <v>0.1</v>
      </c>
      <c r="IB29" s="62">
        <v>0.12</v>
      </c>
      <c r="IC29" s="198"/>
      <c r="ID29">
        <v>12</v>
      </c>
      <c r="IE29" s="62">
        <v>0.08</v>
      </c>
      <c r="IF29" s="62">
        <v>7.0000000000000007E-2</v>
      </c>
      <c r="IG29" s="62">
        <v>0.06</v>
      </c>
      <c r="IH29" s="62">
        <v>0.05</v>
      </c>
      <c r="II29" s="62">
        <v>0.04</v>
      </c>
      <c r="IJ29" s="62">
        <v>0.04</v>
      </c>
      <c r="IK29" s="62">
        <v>0.04</v>
      </c>
      <c r="IL29" s="62">
        <v>0.04</v>
      </c>
      <c r="IM29" s="62">
        <v>0.04</v>
      </c>
      <c r="IN29" s="62">
        <v>0.04</v>
      </c>
      <c r="IO29" s="62">
        <v>0.04</v>
      </c>
      <c r="IP29" s="62">
        <v>0.04</v>
      </c>
      <c r="IQ29">
        <v>12</v>
      </c>
      <c r="IR29" s="62">
        <v>0.08</v>
      </c>
      <c r="IS29" s="62">
        <v>7.0000000000000007E-2</v>
      </c>
      <c r="IT29" s="62">
        <v>0.05</v>
      </c>
      <c r="IU29" s="62">
        <v>0.05</v>
      </c>
      <c r="IV29" s="62">
        <v>0.04</v>
      </c>
      <c r="IW29" s="62">
        <v>0.04</v>
      </c>
      <c r="IX29" s="62">
        <v>0.04</v>
      </c>
      <c r="IY29" s="62">
        <v>0.04</v>
      </c>
      <c r="IZ29" s="62">
        <v>0.04</v>
      </c>
      <c r="JA29" s="62">
        <v>0.04</v>
      </c>
      <c r="JB29" s="62">
        <v>0.05</v>
      </c>
      <c r="JC29" s="62">
        <v>0.05</v>
      </c>
      <c r="JD29">
        <v>12</v>
      </c>
      <c r="JE29" s="62">
        <v>7.0000000000000007E-2</v>
      </c>
      <c r="JF29" s="62">
        <v>7.0000000000000007E-2</v>
      </c>
      <c r="JG29" s="62">
        <v>0.05</v>
      </c>
      <c r="JH29" s="62">
        <v>0.05</v>
      </c>
      <c r="JI29" s="62">
        <v>0.04</v>
      </c>
      <c r="JJ29" s="62">
        <v>0.05</v>
      </c>
      <c r="JK29" s="62">
        <v>0.05</v>
      </c>
      <c r="JL29" s="62">
        <v>0.05</v>
      </c>
      <c r="JM29" s="62">
        <v>0.05</v>
      </c>
      <c r="JN29" s="62">
        <v>0.05</v>
      </c>
      <c r="JO29" s="62">
        <v>0.05</v>
      </c>
      <c r="JP29" s="62">
        <v>0.06</v>
      </c>
      <c r="JQ29">
        <v>12</v>
      </c>
      <c r="JR29" s="62">
        <v>7.0000000000000007E-2</v>
      </c>
      <c r="JS29" s="62">
        <v>7.0000000000000007E-2</v>
      </c>
      <c r="JT29" s="62">
        <v>0.06</v>
      </c>
      <c r="JU29" s="62">
        <v>0.05</v>
      </c>
      <c r="JV29" s="62">
        <v>0.05</v>
      </c>
      <c r="JW29" s="62">
        <v>0.05</v>
      </c>
      <c r="JX29" s="62">
        <v>0.06</v>
      </c>
      <c r="JY29" s="62">
        <v>0.06</v>
      </c>
      <c r="JZ29" s="62">
        <v>0.06</v>
      </c>
      <c r="KA29" s="62">
        <v>7.0000000000000007E-2</v>
      </c>
      <c r="KB29" s="62">
        <v>7.0000000000000007E-2</v>
      </c>
      <c r="KC29" s="62">
        <v>0.09</v>
      </c>
      <c r="KD29">
        <v>12</v>
      </c>
      <c r="KE29" s="62">
        <v>0.08</v>
      </c>
      <c r="KF29" s="62">
        <v>0.08</v>
      </c>
      <c r="KG29" s="62">
        <v>7.0000000000000007E-2</v>
      </c>
      <c r="KH29" s="62">
        <v>0.06</v>
      </c>
      <c r="KI29" s="62">
        <v>0.06</v>
      </c>
      <c r="KJ29" s="62">
        <v>7.0000000000000007E-2</v>
      </c>
      <c r="KK29" s="62">
        <v>7.0000000000000007E-2</v>
      </c>
      <c r="KL29" s="62">
        <v>0.08</v>
      </c>
      <c r="KM29" s="62">
        <v>0.08</v>
      </c>
      <c r="KN29" s="62">
        <v>0.09</v>
      </c>
      <c r="KO29" s="62">
        <v>0.1</v>
      </c>
      <c r="KP29" s="62">
        <v>0.13</v>
      </c>
      <c r="KQ29">
        <v>12</v>
      </c>
      <c r="KR29" s="62">
        <v>0.11</v>
      </c>
      <c r="KS29" s="62">
        <v>0.11</v>
      </c>
      <c r="KT29" s="62">
        <v>0.09</v>
      </c>
      <c r="KU29" s="62">
        <v>0.08</v>
      </c>
      <c r="KV29" s="62">
        <v>0.08</v>
      </c>
      <c r="KW29" s="62">
        <v>0.08</v>
      </c>
      <c r="KX29" s="62">
        <v>0.09</v>
      </c>
      <c r="KY29" s="62">
        <v>0.1</v>
      </c>
      <c r="KZ29" s="62">
        <v>0.1</v>
      </c>
      <c r="LA29" s="62">
        <v>0.1</v>
      </c>
      <c r="LB29" s="62">
        <v>0.12</v>
      </c>
      <c r="LC29" s="62">
        <v>0.14000000000000001</v>
      </c>
    </row>
    <row r="30" spans="1:315">
      <c r="A30">
        <v>13</v>
      </c>
      <c r="B30" s="62">
        <v>0.06</v>
      </c>
      <c r="C30" s="62">
        <v>0.05</v>
      </c>
      <c r="D30" s="62">
        <v>0.04</v>
      </c>
      <c r="E30" s="62">
        <v>0.03</v>
      </c>
      <c r="F30" s="62">
        <v>0.03</v>
      </c>
      <c r="G30" s="62">
        <v>0.03</v>
      </c>
      <c r="H30" s="62">
        <v>0.03</v>
      </c>
      <c r="I30" s="62">
        <v>0.03</v>
      </c>
      <c r="J30" s="62">
        <v>0.03</v>
      </c>
      <c r="K30" s="62">
        <v>0.03</v>
      </c>
      <c r="L30" s="62">
        <v>0.03</v>
      </c>
      <c r="M30" s="62">
        <v>0.03</v>
      </c>
      <c r="N30">
        <v>13</v>
      </c>
      <c r="O30" s="62">
        <v>0.05</v>
      </c>
      <c r="P30" s="62">
        <v>0.05</v>
      </c>
      <c r="Q30" s="62">
        <v>0.04</v>
      </c>
      <c r="R30" s="62">
        <v>0.03</v>
      </c>
      <c r="S30" s="62">
        <v>0.03</v>
      </c>
      <c r="T30" s="62">
        <v>0.03</v>
      </c>
      <c r="U30" s="62">
        <v>0.03</v>
      </c>
      <c r="V30" s="62">
        <v>0.03</v>
      </c>
      <c r="W30" s="62">
        <v>0.03</v>
      </c>
      <c r="X30" s="62">
        <v>0.03</v>
      </c>
      <c r="Y30" s="62">
        <v>0.03</v>
      </c>
      <c r="Z30" s="62">
        <v>0.04</v>
      </c>
      <c r="AA30">
        <v>13</v>
      </c>
      <c r="AB30" s="62">
        <v>0.05</v>
      </c>
      <c r="AC30" s="62">
        <v>0.04</v>
      </c>
      <c r="AD30" s="62">
        <v>0.04</v>
      </c>
      <c r="AE30" s="62">
        <v>0.03</v>
      </c>
      <c r="AF30" s="62">
        <v>0.03</v>
      </c>
      <c r="AG30" s="62">
        <v>0.03</v>
      </c>
      <c r="AH30" s="62">
        <v>0.03</v>
      </c>
      <c r="AI30" s="62">
        <v>0.03</v>
      </c>
      <c r="AJ30" s="62">
        <v>0.03</v>
      </c>
      <c r="AK30" s="62">
        <v>0.03</v>
      </c>
      <c r="AL30" s="62">
        <v>0.04</v>
      </c>
      <c r="AM30" s="62">
        <v>0.04</v>
      </c>
      <c r="AN30">
        <v>13</v>
      </c>
      <c r="AO30" s="62">
        <v>0.05</v>
      </c>
      <c r="AP30" s="62">
        <v>0.05</v>
      </c>
      <c r="AQ30" s="62">
        <v>0.04</v>
      </c>
      <c r="AR30" s="62">
        <v>0.04</v>
      </c>
      <c r="AS30" s="62">
        <v>0.04</v>
      </c>
      <c r="AT30" s="62">
        <v>0.04</v>
      </c>
      <c r="AU30" s="62">
        <v>0.04</v>
      </c>
      <c r="AV30" s="62">
        <v>0.04</v>
      </c>
      <c r="AW30" s="62">
        <v>0.04</v>
      </c>
      <c r="AX30" s="62">
        <v>0.05</v>
      </c>
      <c r="AY30" s="62">
        <v>0.05</v>
      </c>
      <c r="AZ30" s="62">
        <v>0.06</v>
      </c>
      <c r="BA30">
        <v>13</v>
      </c>
      <c r="BB30" s="62">
        <v>0.06</v>
      </c>
      <c r="BC30" s="62">
        <v>0.06</v>
      </c>
      <c r="BD30" s="62">
        <v>0.05</v>
      </c>
      <c r="BE30" s="62">
        <v>0.04</v>
      </c>
      <c r="BF30" s="62">
        <v>0.04</v>
      </c>
      <c r="BG30" s="62">
        <v>0.05</v>
      </c>
      <c r="BH30" s="62">
        <v>0.05</v>
      </c>
      <c r="BI30" s="62">
        <v>0.06</v>
      </c>
      <c r="BJ30" s="62">
        <v>0.06</v>
      </c>
      <c r="BK30" s="62">
        <v>0.06</v>
      </c>
      <c r="BL30" s="62">
        <v>7.0000000000000007E-2</v>
      </c>
      <c r="BM30" s="62">
        <v>0.09</v>
      </c>
      <c r="BN30">
        <v>13</v>
      </c>
      <c r="BO30" s="62">
        <v>0.08</v>
      </c>
      <c r="BP30" s="62">
        <v>0.08</v>
      </c>
      <c r="BQ30" s="62">
        <v>0.06</v>
      </c>
      <c r="BR30" s="62">
        <v>0.06</v>
      </c>
      <c r="BS30" s="62">
        <v>0.06</v>
      </c>
      <c r="BT30" s="62">
        <v>0.06</v>
      </c>
      <c r="BU30" s="62">
        <v>0.06</v>
      </c>
      <c r="BV30" s="62">
        <v>7.0000000000000007E-2</v>
      </c>
      <c r="BW30" s="62">
        <v>7.0000000000000007E-2</v>
      </c>
      <c r="BX30" s="62">
        <v>7.0000000000000007E-2</v>
      </c>
      <c r="BY30" s="62">
        <v>0.08</v>
      </c>
      <c r="BZ30" s="62">
        <v>0.1</v>
      </c>
      <c r="CA30" s="198"/>
      <c r="CB30">
        <v>13</v>
      </c>
      <c r="CC30" s="62">
        <v>0.06</v>
      </c>
      <c r="CD30" s="62">
        <v>0.06</v>
      </c>
      <c r="CE30" s="62">
        <v>0.04</v>
      </c>
      <c r="CF30" s="62">
        <v>0.04</v>
      </c>
      <c r="CG30" s="62">
        <v>0.03</v>
      </c>
      <c r="CH30" s="62">
        <v>0.03</v>
      </c>
      <c r="CI30" s="62">
        <v>0.03</v>
      </c>
      <c r="CJ30" s="62">
        <v>0.03</v>
      </c>
      <c r="CK30" s="62">
        <v>0.03</v>
      </c>
      <c r="CL30" s="62">
        <v>0.03</v>
      </c>
      <c r="CM30" s="62">
        <v>0.03</v>
      </c>
      <c r="CN30" s="62">
        <v>0.03</v>
      </c>
      <c r="CO30">
        <v>13</v>
      </c>
      <c r="CP30" s="62">
        <v>0.06</v>
      </c>
      <c r="CQ30" s="62">
        <v>0.05</v>
      </c>
      <c r="CR30" s="62">
        <v>0.04</v>
      </c>
      <c r="CS30" s="62">
        <v>0.04</v>
      </c>
      <c r="CT30" s="62">
        <v>0.03</v>
      </c>
      <c r="CU30" s="62">
        <v>0.03</v>
      </c>
      <c r="CV30" s="62">
        <v>0.03</v>
      </c>
      <c r="CW30" s="62">
        <v>0.03</v>
      </c>
      <c r="CX30" s="62">
        <v>0.03</v>
      </c>
      <c r="CY30" s="62">
        <v>0.03</v>
      </c>
      <c r="CZ30" s="62">
        <v>0.03</v>
      </c>
      <c r="DA30" s="62">
        <v>0.04</v>
      </c>
      <c r="DB30">
        <v>13</v>
      </c>
      <c r="DC30" s="62">
        <v>0.05</v>
      </c>
      <c r="DD30" s="62">
        <v>0.05</v>
      </c>
      <c r="DE30" s="62">
        <v>0.04</v>
      </c>
      <c r="DF30" s="62">
        <v>0.03</v>
      </c>
      <c r="DG30" s="62">
        <v>0.03</v>
      </c>
      <c r="DH30" s="62">
        <v>0.03</v>
      </c>
      <c r="DI30" s="62">
        <v>0.04</v>
      </c>
      <c r="DJ30" s="62">
        <v>0.04</v>
      </c>
      <c r="DK30" s="62">
        <v>0.04</v>
      </c>
      <c r="DL30" s="62">
        <v>0.04</v>
      </c>
      <c r="DM30" s="62">
        <v>0.04</v>
      </c>
      <c r="DN30" s="62">
        <v>0.05</v>
      </c>
      <c r="DO30">
        <v>13</v>
      </c>
      <c r="DP30" s="62">
        <v>0.06</v>
      </c>
      <c r="DQ30" s="62">
        <v>0.05</v>
      </c>
      <c r="DR30" s="62">
        <v>0.04</v>
      </c>
      <c r="DS30" s="62">
        <v>0.04</v>
      </c>
      <c r="DT30" s="62">
        <v>0.04</v>
      </c>
      <c r="DU30" s="62">
        <v>0.04</v>
      </c>
      <c r="DV30" s="62">
        <v>0.04</v>
      </c>
      <c r="DW30" s="62">
        <v>0.05</v>
      </c>
      <c r="DX30" s="62">
        <v>0.05</v>
      </c>
      <c r="DY30" s="62">
        <v>0.05</v>
      </c>
      <c r="DZ30" s="62">
        <v>0.06</v>
      </c>
      <c r="EA30" s="62">
        <v>7.0000000000000007E-2</v>
      </c>
      <c r="EB30">
        <v>13</v>
      </c>
      <c r="EC30" s="62">
        <v>0.06</v>
      </c>
      <c r="ED30" s="62">
        <v>0.06</v>
      </c>
      <c r="EE30" s="62">
        <v>0.05</v>
      </c>
      <c r="EF30" s="62">
        <v>0.05</v>
      </c>
      <c r="EG30" s="62">
        <v>0.05</v>
      </c>
      <c r="EH30" s="62">
        <v>0.05</v>
      </c>
      <c r="EI30" s="62">
        <v>0.06</v>
      </c>
      <c r="EJ30" s="62">
        <v>0.06</v>
      </c>
      <c r="EK30" s="62">
        <v>7.0000000000000007E-2</v>
      </c>
      <c r="EL30" s="62">
        <v>7.0000000000000007E-2</v>
      </c>
      <c r="EM30" s="62">
        <v>0.08</v>
      </c>
      <c r="EN30" s="62">
        <v>0.1</v>
      </c>
      <c r="EO30">
        <v>13</v>
      </c>
      <c r="EP30" s="62">
        <v>0.09</v>
      </c>
      <c r="EQ30" s="62">
        <v>0.08</v>
      </c>
      <c r="ER30" s="62">
        <v>7.0000000000000007E-2</v>
      </c>
      <c r="ES30" s="62">
        <v>0.06</v>
      </c>
      <c r="ET30" s="62">
        <v>0.06</v>
      </c>
      <c r="EU30" s="62">
        <v>0.06</v>
      </c>
      <c r="EV30" s="62">
        <v>7.0000000000000007E-2</v>
      </c>
      <c r="EW30" s="62">
        <v>7.0000000000000007E-2</v>
      </c>
      <c r="EX30" s="62">
        <v>0.08</v>
      </c>
      <c r="EY30" s="62">
        <v>0.08</v>
      </c>
      <c r="EZ30" s="62">
        <v>0.09</v>
      </c>
      <c r="FA30" s="62">
        <v>0.11</v>
      </c>
      <c r="FB30" s="198"/>
      <c r="FC30">
        <v>13</v>
      </c>
      <c r="FD30" s="62">
        <v>7.0000000000000007E-2</v>
      </c>
      <c r="FE30" s="62">
        <v>7.0000000000000007E-2</v>
      </c>
      <c r="FF30" s="62">
        <v>0.05</v>
      </c>
      <c r="FG30" s="62">
        <v>0.04</v>
      </c>
      <c r="FH30" s="62">
        <v>0.04</v>
      </c>
      <c r="FI30" s="62">
        <v>0.04</v>
      </c>
      <c r="FJ30" s="62">
        <v>0.04</v>
      </c>
      <c r="FK30" s="62">
        <v>0.04</v>
      </c>
      <c r="FL30" s="62">
        <v>0.03</v>
      </c>
      <c r="FM30" s="62">
        <v>0.03</v>
      </c>
      <c r="FN30" s="62">
        <v>0.03</v>
      </c>
      <c r="FO30" s="62">
        <v>0.04</v>
      </c>
      <c r="FP30">
        <v>13</v>
      </c>
      <c r="FQ30" s="62">
        <v>7.0000000000000007E-2</v>
      </c>
      <c r="FR30" s="62">
        <v>0.06</v>
      </c>
      <c r="FS30" s="62">
        <v>0.05</v>
      </c>
      <c r="FT30" s="62">
        <v>0.04</v>
      </c>
      <c r="FU30" s="62">
        <v>0.04</v>
      </c>
      <c r="FV30" s="62">
        <v>0.04</v>
      </c>
      <c r="FW30" s="62">
        <v>0.04</v>
      </c>
      <c r="FX30" s="62">
        <v>0.04</v>
      </c>
      <c r="FY30" s="62">
        <v>0.04</v>
      </c>
      <c r="FZ30" s="62">
        <v>0.04</v>
      </c>
      <c r="GA30" s="62">
        <v>0.04</v>
      </c>
      <c r="GB30" s="62">
        <v>0.05</v>
      </c>
      <c r="GC30">
        <v>13</v>
      </c>
      <c r="GD30" s="62">
        <v>0.06</v>
      </c>
      <c r="GE30" s="62">
        <v>0.06</v>
      </c>
      <c r="GF30" s="62">
        <v>0.05</v>
      </c>
      <c r="GG30" s="62">
        <v>0.04</v>
      </c>
      <c r="GH30" s="62">
        <v>0.04</v>
      </c>
      <c r="GI30" s="62">
        <v>0.04</v>
      </c>
      <c r="GJ30" s="62">
        <v>0.04</v>
      </c>
      <c r="GK30" s="62">
        <v>0.04</v>
      </c>
      <c r="GL30" s="62">
        <v>0.04</v>
      </c>
      <c r="GM30" s="62">
        <v>0.04</v>
      </c>
      <c r="GN30" s="62">
        <v>0.05</v>
      </c>
      <c r="GO30" s="62">
        <v>0.06</v>
      </c>
      <c r="GP30">
        <v>13</v>
      </c>
      <c r="GQ30" s="62">
        <v>7.0000000000000007E-2</v>
      </c>
      <c r="GR30" s="62">
        <v>0.06</v>
      </c>
      <c r="GS30" s="62">
        <v>0.05</v>
      </c>
      <c r="GT30" s="62">
        <v>0.05</v>
      </c>
      <c r="GU30" s="62">
        <v>0.05</v>
      </c>
      <c r="GV30" s="62">
        <v>0.05</v>
      </c>
      <c r="GW30" s="62">
        <v>0.05</v>
      </c>
      <c r="GX30" s="62">
        <v>0.06</v>
      </c>
      <c r="GY30" s="62">
        <v>0.06</v>
      </c>
      <c r="GZ30" s="62">
        <v>0.06</v>
      </c>
      <c r="HA30" s="62">
        <v>7.0000000000000007E-2</v>
      </c>
      <c r="HB30" s="62">
        <v>0.08</v>
      </c>
      <c r="HC30">
        <v>13</v>
      </c>
      <c r="HD30" s="62">
        <v>7.0000000000000007E-2</v>
      </c>
      <c r="HE30" s="62">
        <v>7.0000000000000007E-2</v>
      </c>
      <c r="HF30" s="62">
        <v>0.06</v>
      </c>
      <c r="HG30" s="62">
        <v>0.06</v>
      </c>
      <c r="HH30" s="62">
        <v>0.06</v>
      </c>
      <c r="HI30" s="62">
        <v>0.06</v>
      </c>
      <c r="HJ30" s="62">
        <v>7.0000000000000007E-2</v>
      </c>
      <c r="HK30" s="62">
        <v>7.0000000000000007E-2</v>
      </c>
      <c r="HL30" s="62">
        <v>0.08</v>
      </c>
      <c r="HM30" s="62">
        <v>0.08</v>
      </c>
      <c r="HN30" s="62">
        <v>0.1</v>
      </c>
      <c r="HO30" s="62">
        <v>0.12</v>
      </c>
      <c r="HP30">
        <v>13</v>
      </c>
      <c r="HQ30" s="62">
        <v>0.1</v>
      </c>
      <c r="HR30" s="62">
        <v>0.1</v>
      </c>
      <c r="HS30" s="62">
        <v>0.08</v>
      </c>
      <c r="HT30" s="62">
        <v>7.0000000000000007E-2</v>
      </c>
      <c r="HU30" s="62">
        <v>7.0000000000000007E-2</v>
      </c>
      <c r="HV30" s="62">
        <v>0.08</v>
      </c>
      <c r="HW30" s="62">
        <v>0.08</v>
      </c>
      <c r="HX30" s="62">
        <v>0.09</v>
      </c>
      <c r="HY30" s="62">
        <v>0.09</v>
      </c>
      <c r="HZ30" s="62">
        <v>0.09</v>
      </c>
      <c r="IA30" s="62">
        <v>0.1</v>
      </c>
      <c r="IB30" s="62">
        <v>0.13</v>
      </c>
      <c r="IC30" s="198"/>
      <c r="ID30">
        <v>13</v>
      </c>
      <c r="IE30" s="62">
        <v>0.09</v>
      </c>
      <c r="IF30" s="62">
        <v>0.08</v>
      </c>
      <c r="IG30" s="62">
        <v>0.06</v>
      </c>
      <c r="IH30" s="62">
        <v>0.05</v>
      </c>
      <c r="II30" s="62">
        <v>0.05</v>
      </c>
      <c r="IJ30" s="62">
        <v>0.04</v>
      </c>
      <c r="IK30" s="62">
        <v>0.04</v>
      </c>
      <c r="IL30" s="62">
        <v>0.04</v>
      </c>
      <c r="IM30" s="62">
        <v>0.04</v>
      </c>
      <c r="IN30" s="62">
        <v>0.04</v>
      </c>
      <c r="IO30" s="62">
        <v>0.04</v>
      </c>
      <c r="IP30" s="62">
        <v>0.05</v>
      </c>
      <c r="IQ30">
        <v>13</v>
      </c>
      <c r="IR30" s="62">
        <v>0.08</v>
      </c>
      <c r="IS30" s="62">
        <v>7.0000000000000007E-2</v>
      </c>
      <c r="IT30" s="62">
        <v>0.06</v>
      </c>
      <c r="IU30" s="62">
        <v>0.05</v>
      </c>
      <c r="IV30" s="62">
        <v>0.05</v>
      </c>
      <c r="IW30" s="62">
        <v>0.05</v>
      </c>
      <c r="IX30" s="62">
        <v>0.05</v>
      </c>
      <c r="IY30" s="62">
        <v>0.05</v>
      </c>
      <c r="IZ30" s="62">
        <v>0.05</v>
      </c>
      <c r="JA30" s="62">
        <v>0.05</v>
      </c>
      <c r="JB30" s="62">
        <v>0.05</v>
      </c>
      <c r="JC30" s="62">
        <v>0.06</v>
      </c>
      <c r="JD30">
        <v>13</v>
      </c>
      <c r="JE30" s="62">
        <v>0.08</v>
      </c>
      <c r="JF30" s="62">
        <v>7.0000000000000007E-2</v>
      </c>
      <c r="JG30" s="62">
        <v>0.06</v>
      </c>
      <c r="JH30" s="62">
        <v>0.05</v>
      </c>
      <c r="JI30" s="62">
        <v>0.05</v>
      </c>
      <c r="JJ30" s="62">
        <v>0.05</v>
      </c>
      <c r="JK30" s="62">
        <v>0.05</v>
      </c>
      <c r="JL30" s="62">
        <v>0.05</v>
      </c>
      <c r="JM30" s="62">
        <v>0.05</v>
      </c>
      <c r="JN30" s="62">
        <v>0.05</v>
      </c>
      <c r="JO30" s="62">
        <v>0.06</v>
      </c>
      <c r="JP30" s="62">
        <v>7.0000000000000007E-2</v>
      </c>
      <c r="JQ30">
        <v>13</v>
      </c>
      <c r="JR30" s="62">
        <v>0.08</v>
      </c>
      <c r="JS30" s="62">
        <v>0.08</v>
      </c>
      <c r="JT30" s="62">
        <v>0.06</v>
      </c>
      <c r="JU30" s="62">
        <v>0.06</v>
      </c>
      <c r="JV30" s="62">
        <v>0.06</v>
      </c>
      <c r="JW30" s="62">
        <v>0.06</v>
      </c>
      <c r="JX30" s="62">
        <v>0.06</v>
      </c>
      <c r="JY30" s="62">
        <v>7.0000000000000007E-2</v>
      </c>
      <c r="JZ30" s="62">
        <v>7.0000000000000007E-2</v>
      </c>
      <c r="KA30" s="62">
        <v>7.0000000000000007E-2</v>
      </c>
      <c r="KB30" s="62">
        <v>0.08</v>
      </c>
      <c r="KC30" s="62">
        <v>0.1</v>
      </c>
      <c r="KD30">
        <v>13</v>
      </c>
      <c r="KE30" s="62">
        <v>0.09</v>
      </c>
      <c r="KF30" s="62">
        <v>0.09</v>
      </c>
      <c r="KG30" s="62">
        <v>7.0000000000000007E-2</v>
      </c>
      <c r="KH30" s="62">
        <v>7.0000000000000007E-2</v>
      </c>
      <c r="KI30" s="62">
        <v>7.0000000000000007E-2</v>
      </c>
      <c r="KJ30" s="62">
        <v>7.0000000000000007E-2</v>
      </c>
      <c r="KK30" s="62">
        <v>0.08</v>
      </c>
      <c r="KL30" s="62">
        <v>0.09</v>
      </c>
      <c r="KM30" s="62">
        <v>0.09</v>
      </c>
      <c r="KN30" s="62">
        <v>0.1</v>
      </c>
      <c r="KO30" s="62">
        <v>0.12</v>
      </c>
      <c r="KP30" s="62">
        <v>0.14000000000000001</v>
      </c>
      <c r="KQ30">
        <v>13</v>
      </c>
      <c r="KR30" s="62">
        <v>0.12</v>
      </c>
      <c r="KS30" s="62">
        <v>0.12</v>
      </c>
      <c r="KT30" s="62">
        <v>0.1</v>
      </c>
      <c r="KU30" s="62">
        <v>0.09</v>
      </c>
      <c r="KV30" s="62">
        <v>0.09</v>
      </c>
      <c r="KW30" s="62">
        <v>0.09</v>
      </c>
      <c r="KX30" s="62">
        <v>0.1</v>
      </c>
      <c r="KY30" s="62">
        <v>0.1</v>
      </c>
      <c r="KZ30" s="62">
        <v>0.11</v>
      </c>
      <c r="LA30" s="62">
        <v>0.11</v>
      </c>
      <c r="LB30" s="62">
        <v>0.13</v>
      </c>
      <c r="LC30" s="62">
        <v>0.15</v>
      </c>
    </row>
    <row r="31" spans="1:315">
      <c r="A31">
        <v>14</v>
      </c>
      <c r="B31" s="62">
        <v>7.0000000000000007E-2</v>
      </c>
      <c r="C31" s="62">
        <v>0.06</v>
      </c>
      <c r="D31" s="62">
        <v>0.05</v>
      </c>
      <c r="E31" s="62">
        <v>0.04</v>
      </c>
      <c r="F31" s="62">
        <v>0.04</v>
      </c>
      <c r="G31" s="62">
        <v>0.03</v>
      </c>
      <c r="H31" s="62">
        <v>0.03</v>
      </c>
      <c r="I31" s="62">
        <v>0.03</v>
      </c>
      <c r="J31" s="62">
        <v>0.03</v>
      </c>
      <c r="K31" s="62">
        <v>0.03</v>
      </c>
      <c r="L31" s="62">
        <v>0.03</v>
      </c>
      <c r="M31" s="62">
        <v>0.04</v>
      </c>
      <c r="N31">
        <v>14</v>
      </c>
      <c r="O31" s="62">
        <v>0.06</v>
      </c>
      <c r="P31" s="62">
        <v>0.06</v>
      </c>
      <c r="Q31" s="62">
        <v>0.04</v>
      </c>
      <c r="R31" s="62">
        <v>0.04</v>
      </c>
      <c r="S31" s="62">
        <v>0.04</v>
      </c>
      <c r="T31" s="62">
        <v>0.04</v>
      </c>
      <c r="U31" s="62">
        <v>0.04</v>
      </c>
      <c r="V31" s="62">
        <v>0.04</v>
      </c>
      <c r="W31" s="62">
        <v>0.04</v>
      </c>
      <c r="X31" s="62">
        <v>0.03</v>
      </c>
      <c r="Y31" s="62">
        <v>0.04</v>
      </c>
      <c r="Z31" s="62">
        <v>0.04</v>
      </c>
      <c r="AA31">
        <v>14</v>
      </c>
      <c r="AB31" s="62">
        <v>0.06</v>
      </c>
      <c r="AC31" s="62">
        <v>0.05</v>
      </c>
      <c r="AD31" s="62">
        <v>0.04</v>
      </c>
      <c r="AE31" s="62">
        <v>0.04</v>
      </c>
      <c r="AF31" s="62">
        <v>0.04</v>
      </c>
      <c r="AG31" s="62">
        <v>0.04</v>
      </c>
      <c r="AH31" s="62">
        <v>0.04</v>
      </c>
      <c r="AI31" s="62">
        <v>0.04</v>
      </c>
      <c r="AJ31" s="62">
        <v>0.04</v>
      </c>
      <c r="AK31" s="62">
        <v>0.04</v>
      </c>
      <c r="AL31" s="62">
        <v>0.05</v>
      </c>
      <c r="AM31" s="62">
        <v>0.05</v>
      </c>
      <c r="AN31">
        <v>14</v>
      </c>
      <c r="AO31" s="62">
        <v>0.06</v>
      </c>
      <c r="AP31" s="62">
        <v>0.06</v>
      </c>
      <c r="AQ31" s="62">
        <v>0.05</v>
      </c>
      <c r="AR31" s="62">
        <v>0.04</v>
      </c>
      <c r="AS31" s="62">
        <v>0.04</v>
      </c>
      <c r="AT31" s="62">
        <v>0.05</v>
      </c>
      <c r="AU31" s="62">
        <v>0.05</v>
      </c>
      <c r="AV31" s="62">
        <v>0.05</v>
      </c>
      <c r="AW31" s="62">
        <v>0.05</v>
      </c>
      <c r="AX31" s="62">
        <v>0.06</v>
      </c>
      <c r="AY31" s="62">
        <v>0.06</v>
      </c>
      <c r="AZ31" s="62">
        <v>0.08</v>
      </c>
      <c r="BA31">
        <v>14</v>
      </c>
      <c r="BB31" s="62">
        <v>7.0000000000000007E-2</v>
      </c>
      <c r="BC31" s="62">
        <v>7.0000000000000007E-2</v>
      </c>
      <c r="BD31" s="62">
        <v>0.06</v>
      </c>
      <c r="BE31" s="62">
        <v>0.06</v>
      </c>
      <c r="BF31" s="62">
        <v>0.06</v>
      </c>
      <c r="BG31" s="62">
        <v>0.06</v>
      </c>
      <c r="BH31" s="62">
        <v>7.0000000000000007E-2</v>
      </c>
      <c r="BI31" s="62">
        <v>7.0000000000000007E-2</v>
      </c>
      <c r="BJ31" s="62">
        <v>0.08</v>
      </c>
      <c r="BK31" s="62">
        <v>0.08</v>
      </c>
      <c r="BL31" s="62">
        <v>0.09</v>
      </c>
      <c r="BM31" s="62">
        <v>0.12</v>
      </c>
      <c r="BN31">
        <v>14</v>
      </c>
      <c r="BO31" s="62">
        <v>0.1</v>
      </c>
      <c r="BP31" s="62">
        <v>0.09</v>
      </c>
      <c r="BQ31" s="62">
        <v>0.08</v>
      </c>
      <c r="BR31" s="62">
        <v>7.0000000000000007E-2</v>
      </c>
      <c r="BS31" s="62">
        <v>7.0000000000000007E-2</v>
      </c>
      <c r="BT31" s="62">
        <v>7.0000000000000007E-2</v>
      </c>
      <c r="BU31" s="62">
        <v>0.08</v>
      </c>
      <c r="BV31" s="62">
        <v>0.08</v>
      </c>
      <c r="BW31" s="62">
        <v>0.08</v>
      </c>
      <c r="BX31" s="62">
        <v>0.09</v>
      </c>
      <c r="BY31" s="62">
        <v>0.1</v>
      </c>
      <c r="BZ31" s="62">
        <v>0.12</v>
      </c>
      <c r="CA31" s="198"/>
      <c r="CB31">
        <v>14</v>
      </c>
      <c r="CC31" s="62">
        <v>0.08</v>
      </c>
      <c r="CD31" s="62">
        <v>7.0000000000000007E-2</v>
      </c>
      <c r="CE31" s="62">
        <v>0.05</v>
      </c>
      <c r="CF31" s="62">
        <v>0.04</v>
      </c>
      <c r="CG31" s="62">
        <v>0.04</v>
      </c>
      <c r="CH31" s="62">
        <v>0.04</v>
      </c>
      <c r="CI31" s="62">
        <v>0.04</v>
      </c>
      <c r="CJ31" s="62">
        <v>0.04</v>
      </c>
      <c r="CK31" s="62">
        <v>0.04</v>
      </c>
      <c r="CL31" s="62">
        <v>0.03</v>
      </c>
      <c r="CM31" s="62">
        <v>0.04</v>
      </c>
      <c r="CN31" s="62">
        <v>0.04</v>
      </c>
      <c r="CO31">
        <v>14</v>
      </c>
      <c r="CP31" s="62">
        <v>7.0000000000000007E-2</v>
      </c>
      <c r="CQ31" s="62">
        <v>0.06</v>
      </c>
      <c r="CR31" s="62">
        <v>0.05</v>
      </c>
      <c r="CS31" s="62">
        <v>0.04</v>
      </c>
      <c r="CT31" s="62">
        <v>0.04</v>
      </c>
      <c r="CU31" s="62">
        <v>0.04</v>
      </c>
      <c r="CV31" s="62">
        <v>0.04</v>
      </c>
      <c r="CW31" s="62">
        <v>0.04</v>
      </c>
      <c r="CX31" s="62">
        <v>0.04</v>
      </c>
      <c r="CY31" s="62">
        <v>0.04</v>
      </c>
      <c r="CZ31" s="62">
        <v>0.04</v>
      </c>
      <c r="DA31" s="62">
        <v>0.05</v>
      </c>
      <c r="DB31">
        <v>14</v>
      </c>
      <c r="DC31" s="62">
        <v>0.06</v>
      </c>
      <c r="DD31" s="62">
        <v>0.06</v>
      </c>
      <c r="DE31" s="62">
        <v>0.05</v>
      </c>
      <c r="DF31" s="62">
        <v>0.04</v>
      </c>
      <c r="DG31" s="62">
        <v>0.04</v>
      </c>
      <c r="DH31" s="62">
        <v>0.04</v>
      </c>
      <c r="DI31" s="62">
        <v>0.04</v>
      </c>
      <c r="DJ31" s="62">
        <v>0.05</v>
      </c>
      <c r="DK31" s="62">
        <v>0.05</v>
      </c>
      <c r="DL31" s="62">
        <v>0.05</v>
      </c>
      <c r="DM31" s="62">
        <v>0.05</v>
      </c>
      <c r="DN31" s="62">
        <v>0.06</v>
      </c>
      <c r="DO31">
        <v>14</v>
      </c>
      <c r="DP31" s="62">
        <v>7.0000000000000007E-2</v>
      </c>
      <c r="DQ31" s="62">
        <v>7.0000000000000007E-2</v>
      </c>
      <c r="DR31" s="62">
        <v>0.05</v>
      </c>
      <c r="DS31" s="62">
        <v>0.05</v>
      </c>
      <c r="DT31" s="62">
        <v>0.05</v>
      </c>
      <c r="DU31" s="62">
        <v>0.05</v>
      </c>
      <c r="DV31" s="62">
        <v>0.06</v>
      </c>
      <c r="DW31" s="62">
        <v>0.06</v>
      </c>
      <c r="DX31" s="62">
        <v>0.06</v>
      </c>
      <c r="DY31" s="62">
        <v>0.06</v>
      </c>
      <c r="DZ31" s="62">
        <v>7.0000000000000007E-2</v>
      </c>
      <c r="EA31" s="62">
        <v>0.09</v>
      </c>
      <c r="EB31">
        <v>14</v>
      </c>
      <c r="EC31" s="62">
        <v>0.08</v>
      </c>
      <c r="ED31" s="62">
        <v>0.08</v>
      </c>
      <c r="EE31" s="62">
        <v>7.0000000000000007E-2</v>
      </c>
      <c r="EF31" s="62">
        <v>0.06</v>
      </c>
      <c r="EG31" s="62">
        <v>0.06</v>
      </c>
      <c r="EH31" s="62">
        <v>7.0000000000000007E-2</v>
      </c>
      <c r="EI31" s="62">
        <v>7.0000000000000007E-2</v>
      </c>
      <c r="EJ31" s="62">
        <v>0.08</v>
      </c>
      <c r="EK31" s="62">
        <v>0.08</v>
      </c>
      <c r="EL31" s="62">
        <v>0.09</v>
      </c>
      <c r="EM31" s="62">
        <v>0.1</v>
      </c>
      <c r="EN31" s="62">
        <v>0.13</v>
      </c>
      <c r="EO31">
        <v>14</v>
      </c>
      <c r="EP31" s="62">
        <v>0.11</v>
      </c>
      <c r="EQ31" s="62">
        <v>0.1</v>
      </c>
      <c r="ER31" s="62">
        <v>0.08</v>
      </c>
      <c r="ES31" s="62">
        <v>0.08</v>
      </c>
      <c r="ET31" s="62">
        <v>7.0000000000000007E-2</v>
      </c>
      <c r="EU31" s="62">
        <v>0.08</v>
      </c>
      <c r="EV31" s="62">
        <v>0.08</v>
      </c>
      <c r="EW31" s="62">
        <v>0.09</v>
      </c>
      <c r="EX31" s="62">
        <v>0.09</v>
      </c>
      <c r="EY31" s="62">
        <v>0.1</v>
      </c>
      <c r="EZ31" s="62">
        <v>0.11</v>
      </c>
      <c r="FA31" s="62">
        <v>0.13</v>
      </c>
      <c r="FB31" s="198"/>
      <c r="FC31">
        <v>14</v>
      </c>
      <c r="FD31" s="62">
        <v>0.09</v>
      </c>
      <c r="FE31" s="62">
        <v>0.08</v>
      </c>
      <c r="FF31" s="62">
        <v>0.06</v>
      </c>
      <c r="FG31" s="62">
        <v>0.05</v>
      </c>
      <c r="FH31" s="62">
        <v>0.05</v>
      </c>
      <c r="FI31" s="62">
        <v>0.04</v>
      </c>
      <c r="FJ31" s="62">
        <v>0.04</v>
      </c>
      <c r="FK31" s="62">
        <v>0.04</v>
      </c>
      <c r="FL31" s="62">
        <v>0.04</v>
      </c>
      <c r="FM31" s="62">
        <v>0.04</v>
      </c>
      <c r="FN31" s="62">
        <v>0.04</v>
      </c>
      <c r="FO31" s="62">
        <v>0.05</v>
      </c>
      <c r="FP31">
        <v>14</v>
      </c>
      <c r="FQ31" s="62">
        <v>0.08</v>
      </c>
      <c r="FR31" s="62">
        <v>7.0000000000000007E-2</v>
      </c>
      <c r="FS31" s="62">
        <v>0.06</v>
      </c>
      <c r="FT31" s="62">
        <v>0.05</v>
      </c>
      <c r="FU31" s="62">
        <v>0.05</v>
      </c>
      <c r="FV31" s="62">
        <v>0.04</v>
      </c>
      <c r="FW31" s="62">
        <v>0.05</v>
      </c>
      <c r="FX31" s="62">
        <v>0.05</v>
      </c>
      <c r="FY31" s="62">
        <v>0.04</v>
      </c>
      <c r="FZ31" s="62">
        <v>0.04</v>
      </c>
      <c r="GA31" s="62">
        <v>0.05</v>
      </c>
      <c r="GB31" s="62">
        <v>0.05</v>
      </c>
      <c r="GC31">
        <v>14</v>
      </c>
      <c r="GD31" s="62">
        <v>7.0000000000000007E-2</v>
      </c>
      <c r="GE31" s="62">
        <v>7.0000000000000007E-2</v>
      </c>
      <c r="GF31" s="62">
        <v>0.06</v>
      </c>
      <c r="GG31" s="62">
        <v>0.05</v>
      </c>
      <c r="GH31" s="62">
        <v>0.05</v>
      </c>
      <c r="GI31" s="62">
        <v>0.05</v>
      </c>
      <c r="GJ31" s="62">
        <v>0.05</v>
      </c>
      <c r="GK31" s="62">
        <v>0.05</v>
      </c>
      <c r="GL31" s="62">
        <v>0.05</v>
      </c>
      <c r="GM31" s="62">
        <v>0.05</v>
      </c>
      <c r="GN31" s="62">
        <v>0.06</v>
      </c>
      <c r="GO31" s="62">
        <v>7.0000000000000007E-2</v>
      </c>
      <c r="GP31">
        <v>14</v>
      </c>
      <c r="GQ31" s="62">
        <v>0.08</v>
      </c>
      <c r="GR31" s="62">
        <v>0.08</v>
      </c>
      <c r="GS31" s="62">
        <v>0.06</v>
      </c>
      <c r="GT31" s="62">
        <v>0.06</v>
      </c>
      <c r="GU31" s="62">
        <v>0.06</v>
      </c>
      <c r="GV31" s="62">
        <v>0.06</v>
      </c>
      <c r="GW31" s="62">
        <v>0.06</v>
      </c>
      <c r="GX31" s="62">
        <v>7.0000000000000007E-2</v>
      </c>
      <c r="GY31" s="62">
        <v>7.0000000000000007E-2</v>
      </c>
      <c r="GZ31" s="62">
        <v>7.0000000000000007E-2</v>
      </c>
      <c r="HA31" s="62">
        <v>0.08</v>
      </c>
      <c r="HB31" s="62">
        <v>0.1</v>
      </c>
      <c r="HC31">
        <v>14</v>
      </c>
      <c r="HD31" s="62">
        <v>0.09</v>
      </c>
      <c r="HE31" s="62">
        <v>0.09</v>
      </c>
      <c r="HF31" s="62">
        <v>0.08</v>
      </c>
      <c r="HG31" s="62">
        <v>7.0000000000000007E-2</v>
      </c>
      <c r="HH31" s="62">
        <v>7.0000000000000007E-2</v>
      </c>
      <c r="HI31" s="62">
        <v>0.08</v>
      </c>
      <c r="HJ31" s="62">
        <v>0.08</v>
      </c>
      <c r="HK31" s="62">
        <v>0.09</v>
      </c>
      <c r="HL31" s="62">
        <v>0.1</v>
      </c>
      <c r="HM31" s="62">
        <v>0.1</v>
      </c>
      <c r="HN31" s="62">
        <v>0.12</v>
      </c>
      <c r="HO31" s="62">
        <v>0.15</v>
      </c>
      <c r="HP31">
        <v>14</v>
      </c>
      <c r="HQ31" s="62">
        <v>0.12</v>
      </c>
      <c r="HR31" s="62">
        <v>0.12</v>
      </c>
      <c r="HS31" s="62">
        <v>0.1</v>
      </c>
      <c r="HT31" s="62">
        <v>0.09</v>
      </c>
      <c r="HU31" s="62">
        <v>0.09</v>
      </c>
      <c r="HV31" s="62">
        <v>0.09</v>
      </c>
      <c r="HW31" s="62">
        <v>0.1</v>
      </c>
      <c r="HX31" s="62">
        <v>0.1</v>
      </c>
      <c r="HY31" s="62">
        <v>0.11</v>
      </c>
      <c r="HZ31" s="62">
        <v>0.11</v>
      </c>
      <c r="IA31" s="62">
        <v>0.12</v>
      </c>
      <c r="IB31" s="62">
        <v>0.15</v>
      </c>
      <c r="IC31" s="198"/>
      <c r="ID31">
        <v>14</v>
      </c>
      <c r="IE31" s="62">
        <v>0.1</v>
      </c>
      <c r="IF31" s="62">
        <v>0.09</v>
      </c>
      <c r="IG31" s="62">
        <v>7.0000000000000007E-2</v>
      </c>
      <c r="IH31" s="62">
        <v>0.06</v>
      </c>
      <c r="II31" s="62">
        <v>0.05</v>
      </c>
      <c r="IJ31" s="62">
        <v>0.05</v>
      </c>
      <c r="IK31" s="62">
        <v>0.05</v>
      </c>
      <c r="IL31" s="62">
        <v>0.05</v>
      </c>
      <c r="IM31" s="62">
        <v>0.05</v>
      </c>
      <c r="IN31" s="62">
        <v>0.05</v>
      </c>
      <c r="IO31" s="62">
        <v>0.05</v>
      </c>
      <c r="IP31" s="62">
        <v>0.06</v>
      </c>
      <c r="IQ31">
        <v>14</v>
      </c>
      <c r="IR31" s="62">
        <v>0.1</v>
      </c>
      <c r="IS31" s="62">
        <v>0.09</v>
      </c>
      <c r="IT31" s="62">
        <v>7.0000000000000007E-2</v>
      </c>
      <c r="IU31" s="62">
        <v>0.06</v>
      </c>
      <c r="IV31" s="62">
        <v>0.05</v>
      </c>
      <c r="IW31" s="62">
        <v>0.05</v>
      </c>
      <c r="IX31" s="62">
        <v>0.06</v>
      </c>
      <c r="IY31" s="62">
        <v>0.06</v>
      </c>
      <c r="IZ31" s="62">
        <v>0.05</v>
      </c>
      <c r="JA31" s="62">
        <v>0.05</v>
      </c>
      <c r="JB31" s="62">
        <v>0.06</v>
      </c>
      <c r="JC31" s="62">
        <v>0.06</v>
      </c>
      <c r="JD31">
        <v>14</v>
      </c>
      <c r="JE31" s="62">
        <v>0.09</v>
      </c>
      <c r="JF31" s="62">
        <v>0.08</v>
      </c>
      <c r="JG31" s="62">
        <v>7.0000000000000007E-2</v>
      </c>
      <c r="JH31" s="62">
        <v>0.06</v>
      </c>
      <c r="JI31" s="62">
        <v>0.06</v>
      </c>
      <c r="JJ31" s="62">
        <v>0.06</v>
      </c>
      <c r="JK31" s="62">
        <v>0.06</v>
      </c>
      <c r="JL31" s="62">
        <v>0.06</v>
      </c>
      <c r="JM31" s="62">
        <v>0.06</v>
      </c>
      <c r="JN31" s="62">
        <v>0.06</v>
      </c>
      <c r="JO31" s="62">
        <v>7.0000000000000007E-2</v>
      </c>
      <c r="JP31" s="62">
        <v>0.08</v>
      </c>
      <c r="JQ31">
        <v>14</v>
      </c>
      <c r="JR31" s="62">
        <v>0.1</v>
      </c>
      <c r="JS31" s="62">
        <v>0.09</v>
      </c>
      <c r="JT31" s="62">
        <v>0.08</v>
      </c>
      <c r="JU31" s="62">
        <v>7.0000000000000007E-2</v>
      </c>
      <c r="JV31" s="62">
        <v>7.0000000000000007E-2</v>
      </c>
      <c r="JW31" s="62">
        <v>7.0000000000000007E-2</v>
      </c>
      <c r="JX31" s="62">
        <v>0.08</v>
      </c>
      <c r="JY31" s="62">
        <v>0.08</v>
      </c>
      <c r="JZ31" s="62">
        <v>0.08</v>
      </c>
      <c r="KA31" s="62">
        <v>0.09</v>
      </c>
      <c r="KB31" s="62">
        <v>0.1</v>
      </c>
      <c r="KC31" s="62">
        <v>0.12</v>
      </c>
      <c r="KD31">
        <v>14</v>
      </c>
      <c r="KE31" s="62">
        <v>0.11</v>
      </c>
      <c r="KF31" s="62">
        <v>0.11</v>
      </c>
      <c r="KG31" s="62">
        <v>0.09</v>
      </c>
      <c r="KH31" s="62">
        <v>0.08</v>
      </c>
      <c r="KI31" s="62">
        <v>0.09</v>
      </c>
      <c r="KJ31" s="62">
        <v>0.09</v>
      </c>
      <c r="KK31" s="62">
        <v>0.1</v>
      </c>
      <c r="KL31" s="62">
        <v>0.11</v>
      </c>
      <c r="KM31" s="62">
        <v>0.12</v>
      </c>
      <c r="KN31" s="62">
        <v>0.12</v>
      </c>
      <c r="KO31" s="62">
        <v>0.14000000000000001</v>
      </c>
      <c r="KP31" s="62">
        <v>0.18</v>
      </c>
      <c r="KQ31">
        <v>14</v>
      </c>
      <c r="KR31" s="62">
        <v>0.15</v>
      </c>
      <c r="KS31" s="62">
        <v>0.14000000000000001</v>
      </c>
      <c r="KT31" s="62">
        <v>0.12</v>
      </c>
      <c r="KU31" s="62">
        <v>0.1</v>
      </c>
      <c r="KV31" s="62">
        <v>0.1</v>
      </c>
      <c r="KW31" s="62">
        <v>0.11</v>
      </c>
      <c r="KX31" s="62">
        <v>0.12</v>
      </c>
      <c r="KY31" s="62">
        <v>0.12</v>
      </c>
      <c r="KZ31" s="62">
        <v>0.13</v>
      </c>
      <c r="LA31" s="62">
        <v>0.13</v>
      </c>
      <c r="LB31" s="62">
        <v>0.15</v>
      </c>
      <c r="LC31" s="62">
        <v>0.18</v>
      </c>
    </row>
    <row r="32" spans="1:315">
      <c r="A32" s="199">
        <v>15</v>
      </c>
      <c r="B32" s="62">
        <v>7.0000000000000007E-2</v>
      </c>
      <c r="C32" s="62">
        <v>0.06</v>
      </c>
      <c r="D32" s="62">
        <v>0.05</v>
      </c>
      <c r="E32" s="62">
        <v>0.04</v>
      </c>
      <c r="F32" s="62">
        <v>0.04</v>
      </c>
      <c r="G32" s="62">
        <v>0.03</v>
      </c>
      <c r="H32" s="62">
        <v>0.03</v>
      </c>
      <c r="I32" s="62">
        <v>0.03</v>
      </c>
      <c r="J32" s="62">
        <v>0.03</v>
      </c>
      <c r="K32" s="62">
        <v>0.03</v>
      </c>
      <c r="L32" s="62">
        <v>0.03</v>
      </c>
      <c r="M32" s="62">
        <v>0.04</v>
      </c>
      <c r="N32">
        <v>14</v>
      </c>
      <c r="O32" s="62">
        <v>0.06</v>
      </c>
      <c r="P32" s="62">
        <v>0.06</v>
      </c>
      <c r="Q32" s="62">
        <v>0.04</v>
      </c>
      <c r="R32" s="62">
        <v>0.04</v>
      </c>
      <c r="S32" s="62">
        <v>0.04</v>
      </c>
      <c r="T32" s="62">
        <v>0.04</v>
      </c>
      <c r="U32" s="62">
        <v>0.04</v>
      </c>
      <c r="V32" s="62">
        <v>0.04</v>
      </c>
      <c r="W32" s="62">
        <v>0.04</v>
      </c>
      <c r="X32" s="62">
        <v>0.03</v>
      </c>
      <c r="Y32" s="62">
        <v>0.04</v>
      </c>
      <c r="Z32" s="62">
        <v>0.04</v>
      </c>
      <c r="AA32">
        <v>14</v>
      </c>
      <c r="AB32" s="62">
        <v>0.06</v>
      </c>
      <c r="AC32" s="62">
        <v>0.05</v>
      </c>
      <c r="AD32" s="62">
        <v>0.04</v>
      </c>
      <c r="AE32" s="62">
        <v>0.04</v>
      </c>
      <c r="AF32" s="62">
        <v>0.04</v>
      </c>
      <c r="AG32" s="62">
        <v>0.04</v>
      </c>
      <c r="AH32" s="62">
        <v>0.04</v>
      </c>
      <c r="AI32" s="62">
        <v>0.04</v>
      </c>
      <c r="AJ32" s="62">
        <v>0.04</v>
      </c>
      <c r="AK32" s="62">
        <v>0.04</v>
      </c>
      <c r="AL32" s="62">
        <v>0.05</v>
      </c>
      <c r="AM32" s="62">
        <v>0.05</v>
      </c>
      <c r="AN32">
        <v>14</v>
      </c>
      <c r="AO32" s="62">
        <v>0.06</v>
      </c>
      <c r="AP32" s="62">
        <v>0.06</v>
      </c>
      <c r="AQ32" s="62">
        <v>0.05</v>
      </c>
      <c r="AR32" s="62">
        <v>0.04</v>
      </c>
      <c r="AS32" s="62">
        <v>0.04</v>
      </c>
      <c r="AT32" s="62">
        <v>0.05</v>
      </c>
      <c r="AU32" s="62">
        <v>0.05</v>
      </c>
      <c r="AV32" s="62">
        <v>0.05</v>
      </c>
      <c r="AW32" s="62">
        <v>0.05</v>
      </c>
      <c r="AX32" s="62">
        <v>0.06</v>
      </c>
      <c r="AY32" s="62">
        <v>0.06</v>
      </c>
      <c r="AZ32" s="62">
        <v>0.08</v>
      </c>
      <c r="BA32">
        <v>14</v>
      </c>
      <c r="BB32" s="62">
        <v>7.0000000000000007E-2</v>
      </c>
      <c r="BC32" s="62">
        <v>7.0000000000000007E-2</v>
      </c>
      <c r="BD32" s="62">
        <v>0.06</v>
      </c>
      <c r="BE32" s="62">
        <v>0.06</v>
      </c>
      <c r="BF32" s="62">
        <v>0.06</v>
      </c>
      <c r="BG32" s="62">
        <v>0.06</v>
      </c>
      <c r="BH32" s="62">
        <v>7.0000000000000007E-2</v>
      </c>
      <c r="BI32" s="62">
        <v>7.0000000000000007E-2</v>
      </c>
      <c r="BJ32" s="62">
        <v>0.08</v>
      </c>
      <c r="BK32" s="62">
        <v>0.08</v>
      </c>
      <c r="BL32" s="62">
        <v>0.09</v>
      </c>
      <c r="BM32" s="62">
        <v>0.12</v>
      </c>
      <c r="BN32">
        <v>14</v>
      </c>
      <c r="BO32" s="62">
        <v>0.1</v>
      </c>
      <c r="BP32" s="62">
        <v>0.09</v>
      </c>
      <c r="BQ32" s="62">
        <v>0.08</v>
      </c>
      <c r="BR32" s="62">
        <v>7.0000000000000007E-2</v>
      </c>
      <c r="BS32" s="62">
        <v>7.0000000000000007E-2</v>
      </c>
      <c r="BT32" s="62">
        <v>7.0000000000000007E-2</v>
      </c>
      <c r="BU32" s="62">
        <v>0.08</v>
      </c>
      <c r="BV32" s="62">
        <v>0.08</v>
      </c>
      <c r="BW32" s="62">
        <v>0.08</v>
      </c>
      <c r="BX32" s="62">
        <v>0.09</v>
      </c>
      <c r="BY32" s="62">
        <v>0.1</v>
      </c>
      <c r="BZ32" s="62">
        <v>0.12</v>
      </c>
      <c r="CA32" s="198"/>
      <c r="CB32">
        <v>14</v>
      </c>
      <c r="CC32" s="62">
        <v>0.08</v>
      </c>
      <c r="CD32" s="62">
        <v>7.0000000000000007E-2</v>
      </c>
      <c r="CE32" s="62">
        <v>0.05</v>
      </c>
      <c r="CF32" s="62">
        <v>0.04</v>
      </c>
      <c r="CG32" s="62">
        <v>0.04</v>
      </c>
      <c r="CH32" s="62">
        <v>0.04</v>
      </c>
      <c r="CI32" s="62">
        <v>0.04</v>
      </c>
      <c r="CJ32" s="62">
        <v>0.04</v>
      </c>
      <c r="CK32" s="62">
        <v>0.04</v>
      </c>
      <c r="CL32" s="62">
        <v>0.03</v>
      </c>
      <c r="CM32" s="62">
        <v>0.04</v>
      </c>
      <c r="CN32" s="62">
        <v>0.04</v>
      </c>
      <c r="CO32">
        <v>14</v>
      </c>
      <c r="CP32" s="62">
        <v>7.0000000000000007E-2</v>
      </c>
      <c r="CQ32" s="62">
        <v>0.06</v>
      </c>
      <c r="CR32" s="62">
        <v>0.05</v>
      </c>
      <c r="CS32" s="62">
        <v>0.04</v>
      </c>
      <c r="CT32" s="62">
        <v>0.04</v>
      </c>
      <c r="CU32" s="62">
        <v>0.04</v>
      </c>
      <c r="CV32" s="62">
        <v>0.04</v>
      </c>
      <c r="CW32" s="62">
        <v>0.04</v>
      </c>
      <c r="CX32" s="62">
        <v>0.04</v>
      </c>
      <c r="CY32" s="62">
        <v>0.04</v>
      </c>
      <c r="CZ32" s="62">
        <v>0.04</v>
      </c>
      <c r="DA32" s="62">
        <v>0.05</v>
      </c>
      <c r="DB32">
        <v>14</v>
      </c>
      <c r="DC32" s="62">
        <v>0.06</v>
      </c>
      <c r="DD32" s="62">
        <v>0.06</v>
      </c>
      <c r="DE32" s="62">
        <v>0.05</v>
      </c>
      <c r="DF32" s="62">
        <v>0.04</v>
      </c>
      <c r="DG32" s="62">
        <v>0.04</v>
      </c>
      <c r="DH32" s="62">
        <v>0.04</v>
      </c>
      <c r="DI32" s="62">
        <v>0.04</v>
      </c>
      <c r="DJ32" s="62">
        <v>0.05</v>
      </c>
      <c r="DK32" s="62">
        <v>0.05</v>
      </c>
      <c r="DL32" s="62">
        <v>0.05</v>
      </c>
      <c r="DM32" s="62">
        <v>0.05</v>
      </c>
      <c r="DN32" s="62">
        <v>0.06</v>
      </c>
      <c r="DO32">
        <v>14</v>
      </c>
      <c r="DP32" s="62">
        <v>7.0000000000000007E-2</v>
      </c>
      <c r="DQ32" s="62">
        <v>7.0000000000000007E-2</v>
      </c>
      <c r="DR32" s="62">
        <v>0.05</v>
      </c>
      <c r="DS32" s="62">
        <v>0.05</v>
      </c>
      <c r="DT32" s="62">
        <v>0.05</v>
      </c>
      <c r="DU32" s="62">
        <v>0.05</v>
      </c>
      <c r="DV32" s="62">
        <v>0.06</v>
      </c>
      <c r="DW32" s="62">
        <v>0.06</v>
      </c>
      <c r="DX32" s="62">
        <v>0.06</v>
      </c>
      <c r="DY32" s="62">
        <v>0.06</v>
      </c>
      <c r="DZ32" s="62">
        <v>7.0000000000000007E-2</v>
      </c>
      <c r="EA32" s="62">
        <v>0.09</v>
      </c>
      <c r="EB32">
        <v>14</v>
      </c>
      <c r="EC32" s="62">
        <v>0.08</v>
      </c>
      <c r="ED32" s="62">
        <v>0.08</v>
      </c>
      <c r="EE32" s="62">
        <v>7.0000000000000007E-2</v>
      </c>
      <c r="EF32" s="62">
        <v>0.06</v>
      </c>
      <c r="EG32" s="62">
        <v>0.06</v>
      </c>
      <c r="EH32" s="62">
        <v>7.0000000000000007E-2</v>
      </c>
      <c r="EI32" s="62">
        <v>7.0000000000000007E-2</v>
      </c>
      <c r="EJ32" s="62">
        <v>0.08</v>
      </c>
      <c r="EK32" s="62">
        <v>0.08</v>
      </c>
      <c r="EL32" s="62">
        <v>0.09</v>
      </c>
      <c r="EM32" s="62">
        <v>0.1</v>
      </c>
      <c r="EN32" s="62">
        <v>0.13</v>
      </c>
      <c r="EO32">
        <v>14</v>
      </c>
      <c r="EP32" s="62">
        <v>0.11</v>
      </c>
      <c r="EQ32" s="62">
        <v>0.1</v>
      </c>
      <c r="ER32" s="62">
        <v>0.08</v>
      </c>
      <c r="ES32" s="62">
        <v>0.08</v>
      </c>
      <c r="ET32" s="62">
        <v>7.0000000000000007E-2</v>
      </c>
      <c r="EU32" s="62">
        <v>0.08</v>
      </c>
      <c r="EV32" s="62">
        <v>0.08</v>
      </c>
      <c r="EW32" s="62">
        <v>0.09</v>
      </c>
      <c r="EX32" s="62">
        <v>0.09</v>
      </c>
      <c r="EY32" s="62">
        <v>0.1</v>
      </c>
      <c r="EZ32" s="62">
        <v>0.11</v>
      </c>
      <c r="FA32" s="62">
        <v>0.13</v>
      </c>
      <c r="FB32" s="198"/>
      <c r="FC32">
        <v>14</v>
      </c>
      <c r="FD32" s="62">
        <v>0.09</v>
      </c>
      <c r="FE32" s="62">
        <v>0.08</v>
      </c>
      <c r="FF32" s="62">
        <v>0.06</v>
      </c>
      <c r="FG32" s="62">
        <v>0.05</v>
      </c>
      <c r="FH32" s="62">
        <v>0.05</v>
      </c>
      <c r="FI32" s="62">
        <v>0.04</v>
      </c>
      <c r="FJ32" s="62">
        <v>0.04</v>
      </c>
      <c r="FK32" s="62">
        <v>0.04</v>
      </c>
      <c r="FL32" s="62">
        <v>0.04</v>
      </c>
      <c r="FM32" s="62">
        <v>0.04</v>
      </c>
      <c r="FN32" s="62">
        <v>0.04</v>
      </c>
      <c r="FO32" s="62">
        <v>0.05</v>
      </c>
      <c r="FP32">
        <v>14</v>
      </c>
      <c r="FQ32" s="62">
        <v>0.08</v>
      </c>
      <c r="FR32" s="62">
        <v>7.0000000000000007E-2</v>
      </c>
      <c r="FS32" s="62">
        <v>0.06</v>
      </c>
      <c r="FT32" s="62">
        <v>0.05</v>
      </c>
      <c r="FU32" s="62">
        <v>0.05</v>
      </c>
      <c r="FV32" s="62">
        <v>0.04</v>
      </c>
      <c r="FW32" s="62">
        <v>0.05</v>
      </c>
      <c r="FX32" s="62">
        <v>0.05</v>
      </c>
      <c r="FY32" s="62">
        <v>0.04</v>
      </c>
      <c r="FZ32" s="62">
        <v>0.04</v>
      </c>
      <c r="GA32" s="62">
        <v>0.05</v>
      </c>
      <c r="GB32" s="62">
        <v>0.05</v>
      </c>
      <c r="GC32">
        <v>14</v>
      </c>
      <c r="GD32" s="62">
        <v>7.0000000000000007E-2</v>
      </c>
      <c r="GE32" s="62">
        <v>7.0000000000000007E-2</v>
      </c>
      <c r="GF32" s="62">
        <v>0.06</v>
      </c>
      <c r="GG32" s="62">
        <v>0.05</v>
      </c>
      <c r="GH32" s="62">
        <v>0.05</v>
      </c>
      <c r="GI32" s="62">
        <v>0.05</v>
      </c>
      <c r="GJ32" s="62">
        <v>0.05</v>
      </c>
      <c r="GK32" s="62">
        <v>0.05</v>
      </c>
      <c r="GL32" s="62">
        <v>0.05</v>
      </c>
      <c r="GM32" s="62">
        <v>0.05</v>
      </c>
      <c r="GN32" s="62">
        <v>0.06</v>
      </c>
      <c r="GO32" s="62">
        <v>7.0000000000000007E-2</v>
      </c>
      <c r="GP32">
        <v>14</v>
      </c>
      <c r="GQ32" s="62">
        <v>0.08</v>
      </c>
      <c r="GR32" s="62">
        <v>0.08</v>
      </c>
      <c r="GS32" s="62">
        <v>0.06</v>
      </c>
      <c r="GT32" s="62">
        <v>0.06</v>
      </c>
      <c r="GU32" s="62">
        <v>0.06</v>
      </c>
      <c r="GV32" s="62">
        <v>0.06</v>
      </c>
      <c r="GW32" s="62">
        <v>0.06</v>
      </c>
      <c r="GX32" s="62">
        <v>7.0000000000000007E-2</v>
      </c>
      <c r="GY32" s="62">
        <v>7.0000000000000007E-2</v>
      </c>
      <c r="GZ32" s="62">
        <v>7.0000000000000007E-2</v>
      </c>
      <c r="HA32" s="62">
        <v>0.08</v>
      </c>
      <c r="HB32" s="62">
        <v>0.1</v>
      </c>
      <c r="HC32">
        <v>14</v>
      </c>
      <c r="HD32" s="62">
        <v>0.09</v>
      </c>
      <c r="HE32" s="62">
        <v>0.09</v>
      </c>
      <c r="HF32" s="62">
        <v>0.08</v>
      </c>
      <c r="HG32" s="62">
        <v>7.0000000000000007E-2</v>
      </c>
      <c r="HH32" s="62">
        <v>7.0000000000000007E-2</v>
      </c>
      <c r="HI32" s="62">
        <v>0.08</v>
      </c>
      <c r="HJ32" s="62">
        <v>0.08</v>
      </c>
      <c r="HK32" s="62">
        <v>0.09</v>
      </c>
      <c r="HL32" s="62">
        <v>0.1</v>
      </c>
      <c r="HM32" s="62">
        <v>0.1</v>
      </c>
      <c r="HN32" s="62">
        <v>0.12</v>
      </c>
      <c r="HO32" s="62">
        <v>0.15</v>
      </c>
      <c r="HP32">
        <v>14</v>
      </c>
      <c r="HQ32" s="62">
        <v>0.12</v>
      </c>
      <c r="HR32" s="62">
        <v>0.12</v>
      </c>
      <c r="HS32" s="62">
        <v>0.1</v>
      </c>
      <c r="HT32" s="62">
        <v>0.09</v>
      </c>
      <c r="HU32" s="62">
        <v>0.09</v>
      </c>
      <c r="HV32" s="62">
        <v>0.09</v>
      </c>
      <c r="HW32" s="62">
        <v>0.1</v>
      </c>
      <c r="HX32" s="62">
        <v>0.1</v>
      </c>
      <c r="HY32" s="62">
        <v>0.11</v>
      </c>
      <c r="HZ32" s="62">
        <v>0.11</v>
      </c>
      <c r="IA32" s="62">
        <v>0.12</v>
      </c>
      <c r="IB32" s="62">
        <v>0.15</v>
      </c>
      <c r="IC32" s="198"/>
      <c r="ID32">
        <v>14</v>
      </c>
      <c r="IE32" s="62">
        <v>0.1</v>
      </c>
      <c r="IF32" s="62">
        <v>0.09</v>
      </c>
      <c r="IG32" s="62">
        <v>7.0000000000000007E-2</v>
      </c>
      <c r="IH32" s="62">
        <v>0.06</v>
      </c>
      <c r="II32" s="62">
        <v>0.05</v>
      </c>
      <c r="IJ32" s="62">
        <v>0.05</v>
      </c>
      <c r="IK32" s="62">
        <v>0.05</v>
      </c>
      <c r="IL32" s="62">
        <v>0.05</v>
      </c>
      <c r="IM32" s="62">
        <v>0.05</v>
      </c>
      <c r="IN32" s="62">
        <v>0.05</v>
      </c>
      <c r="IO32" s="62">
        <v>0.05</v>
      </c>
      <c r="IP32" s="62">
        <v>0.06</v>
      </c>
      <c r="IQ32">
        <v>14</v>
      </c>
      <c r="IR32" s="62">
        <v>0.1</v>
      </c>
      <c r="IS32" s="62">
        <v>0.09</v>
      </c>
      <c r="IT32" s="62">
        <v>7.0000000000000007E-2</v>
      </c>
      <c r="IU32" s="62">
        <v>0.06</v>
      </c>
      <c r="IV32" s="62">
        <v>0.05</v>
      </c>
      <c r="IW32" s="62">
        <v>0.05</v>
      </c>
      <c r="IX32" s="62">
        <v>0.06</v>
      </c>
      <c r="IY32" s="62">
        <v>0.06</v>
      </c>
      <c r="IZ32" s="62">
        <v>0.05</v>
      </c>
      <c r="JA32" s="62">
        <v>0.05</v>
      </c>
      <c r="JB32" s="62">
        <v>0.06</v>
      </c>
      <c r="JC32" s="62">
        <v>0.06</v>
      </c>
      <c r="JD32">
        <v>14</v>
      </c>
      <c r="JE32" s="62">
        <v>0.09</v>
      </c>
      <c r="JF32" s="62">
        <v>0.08</v>
      </c>
      <c r="JG32" s="62">
        <v>7.0000000000000007E-2</v>
      </c>
      <c r="JH32" s="62">
        <v>0.06</v>
      </c>
      <c r="JI32" s="62">
        <v>0.06</v>
      </c>
      <c r="JJ32" s="62">
        <v>0.06</v>
      </c>
      <c r="JK32" s="62">
        <v>0.06</v>
      </c>
      <c r="JL32" s="62">
        <v>0.06</v>
      </c>
      <c r="JM32" s="62">
        <v>0.06</v>
      </c>
      <c r="JN32" s="62">
        <v>0.06</v>
      </c>
      <c r="JO32" s="62">
        <v>7.0000000000000007E-2</v>
      </c>
      <c r="JP32" s="62">
        <v>0.08</v>
      </c>
      <c r="JQ32">
        <v>14</v>
      </c>
      <c r="JR32" s="62">
        <v>0.1</v>
      </c>
      <c r="JS32" s="62">
        <v>0.09</v>
      </c>
      <c r="JT32" s="62">
        <v>0.08</v>
      </c>
      <c r="JU32" s="62">
        <v>7.0000000000000007E-2</v>
      </c>
      <c r="JV32" s="62">
        <v>7.0000000000000007E-2</v>
      </c>
      <c r="JW32" s="62">
        <v>7.0000000000000007E-2</v>
      </c>
      <c r="JX32" s="62">
        <v>0.08</v>
      </c>
      <c r="JY32" s="62">
        <v>0.08</v>
      </c>
      <c r="JZ32" s="62">
        <v>0.08</v>
      </c>
      <c r="KA32" s="62">
        <v>0.09</v>
      </c>
      <c r="KB32" s="62">
        <v>0.1</v>
      </c>
      <c r="KC32" s="62">
        <v>0.12</v>
      </c>
      <c r="KD32">
        <v>14</v>
      </c>
      <c r="KE32" s="62">
        <v>0.11</v>
      </c>
      <c r="KF32" s="62">
        <v>0.11</v>
      </c>
      <c r="KG32" s="62">
        <v>0.09</v>
      </c>
      <c r="KH32" s="62">
        <v>0.08</v>
      </c>
      <c r="KI32" s="62">
        <v>0.09</v>
      </c>
      <c r="KJ32" s="62">
        <v>0.09</v>
      </c>
      <c r="KK32" s="62">
        <v>0.1</v>
      </c>
      <c r="KL32" s="62">
        <v>0.11</v>
      </c>
      <c r="KM32" s="62">
        <v>0.12</v>
      </c>
      <c r="KN32" s="62">
        <v>0.12</v>
      </c>
      <c r="KO32" s="62">
        <v>0.14000000000000001</v>
      </c>
      <c r="KP32" s="62">
        <v>0.18</v>
      </c>
      <c r="KQ32">
        <v>14</v>
      </c>
      <c r="KR32" s="62">
        <v>0.15</v>
      </c>
      <c r="KS32" s="62">
        <v>0.14000000000000001</v>
      </c>
      <c r="KT32" s="62">
        <v>0.12</v>
      </c>
      <c r="KU32" s="62">
        <v>0.1</v>
      </c>
      <c r="KV32" s="62">
        <v>0.1</v>
      </c>
      <c r="KW32" s="62">
        <v>0.11</v>
      </c>
      <c r="KX32" s="62">
        <v>0.12</v>
      </c>
      <c r="KY32" s="62">
        <v>0.12</v>
      </c>
      <c r="KZ32" s="62">
        <v>0.13</v>
      </c>
      <c r="LA32" s="62">
        <v>0.13</v>
      </c>
      <c r="LB32" s="62">
        <v>0.15</v>
      </c>
      <c r="LC32" s="62">
        <v>0.18</v>
      </c>
    </row>
    <row r="33" spans="1:315">
      <c r="A33" s="199">
        <v>16</v>
      </c>
      <c r="B33" s="62">
        <v>7.0000000000000007E-2</v>
      </c>
      <c r="C33" s="62">
        <v>0.06</v>
      </c>
      <c r="D33" s="62">
        <v>0.05</v>
      </c>
      <c r="E33" s="62">
        <v>0.04</v>
      </c>
      <c r="F33" s="62">
        <v>0.04</v>
      </c>
      <c r="G33" s="62">
        <v>0.03</v>
      </c>
      <c r="H33" s="62">
        <v>0.03</v>
      </c>
      <c r="I33" s="62">
        <v>0.03</v>
      </c>
      <c r="J33" s="62">
        <v>0.03</v>
      </c>
      <c r="K33" s="62">
        <v>0.03</v>
      </c>
      <c r="L33" s="62">
        <v>0.03</v>
      </c>
      <c r="M33" s="62">
        <v>0.04</v>
      </c>
      <c r="N33">
        <v>14</v>
      </c>
      <c r="O33" s="62">
        <v>0.06</v>
      </c>
      <c r="P33" s="62">
        <v>0.06</v>
      </c>
      <c r="Q33" s="62">
        <v>0.04</v>
      </c>
      <c r="R33" s="62">
        <v>0.04</v>
      </c>
      <c r="S33" s="62">
        <v>0.04</v>
      </c>
      <c r="T33" s="62">
        <v>0.04</v>
      </c>
      <c r="U33" s="62">
        <v>0.04</v>
      </c>
      <c r="V33" s="62">
        <v>0.04</v>
      </c>
      <c r="W33" s="62">
        <v>0.04</v>
      </c>
      <c r="X33" s="62">
        <v>0.03</v>
      </c>
      <c r="Y33" s="62">
        <v>0.04</v>
      </c>
      <c r="Z33" s="62">
        <v>0.04</v>
      </c>
      <c r="AA33">
        <v>14</v>
      </c>
      <c r="AB33" s="62">
        <v>0.06</v>
      </c>
      <c r="AC33" s="62">
        <v>0.05</v>
      </c>
      <c r="AD33" s="62">
        <v>0.04</v>
      </c>
      <c r="AE33" s="62">
        <v>0.04</v>
      </c>
      <c r="AF33" s="62">
        <v>0.04</v>
      </c>
      <c r="AG33" s="62">
        <v>0.04</v>
      </c>
      <c r="AH33" s="62">
        <v>0.04</v>
      </c>
      <c r="AI33" s="62">
        <v>0.04</v>
      </c>
      <c r="AJ33" s="62">
        <v>0.04</v>
      </c>
      <c r="AK33" s="62">
        <v>0.04</v>
      </c>
      <c r="AL33" s="62">
        <v>0.05</v>
      </c>
      <c r="AM33" s="62">
        <v>0.05</v>
      </c>
      <c r="AN33">
        <v>14</v>
      </c>
      <c r="AO33" s="62">
        <v>0.06</v>
      </c>
      <c r="AP33" s="62">
        <v>0.06</v>
      </c>
      <c r="AQ33" s="62">
        <v>0.05</v>
      </c>
      <c r="AR33" s="62">
        <v>0.04</v>
      </c>
      <c r="AS33" s="62">
        <v>0.04</v>
      </c>
      <c r="AT33" s="62">
        <v>0.05</v>
      </c>
      <c r="AU33" s="62">
        <v>0.05</v>
      </c>
      <c r="AV33" s="62">
        <v>0.05</v>
      </c>
      <c r="AW33" s="62">
        <v>0.05</v>
      </c>
      <c r="AX33" s="62">
        <v>0.06</v>
      </c>
      <c r="AY33" s="62">
        <v>0.06</v>
      </c>
      <c r="AZ33" s="62">
        <v>0.08</v>
      </c>
      <c r="BA33">
        <v>14</v>
      </c>
      <c r="BB33" s="62">
        <v>7.0000000000000007E-2</v>
      </c>
      <c r="BC33" s="62">
        <v>7.0000000000000007E-2</v>
      </c>
      <c r="BD33" s="62">
        <v>0.06</v>
      </c>
      <c r="BE33" s="62">
        <v>0.06</v>
      </c>
      <c r="BF33" s="62">
        <v>0.06</v>
      </c>
      <c r="BG33" s="62">
        <v>0.06</v>
      </c>
      <c r="BH33" s="62">
        <v>7.0000000000000007E-2</v>
      </c>
      <c r="BI33" s="62">
        <v>7.0000000000000007E-2</v>
      </c>
      <c r="BJ33" s="62">
        <v>0.08</v>
      </c>
      <c r="BK33" s="62">
        <v>0.08</v>
      </c>
      <c r="BL33" s="62">
        <v>0.09</v>
      </c>
      <c r="BM33" s="62">
        <v>0.12</v>
      </c>
      <c r="BN33">
        <v>14</v>
      </c>
      <c r="BO33" s="62">
        <v>0.1</v>
      </c>
      <c r="BP33" s="62">
        <v>0.09</v>
      </c>
      <c r="BQ33" s="62">
        <v>0.08</v>
      </c>
      <c r="BR33" s="62">
        <v>7.0000000000000007E-2</v>
      </c>
      <c r="BS33" s="62">
        <v>7.0000000000000007E-2</v>
      </c>
      <c r="BT33" s="62">
        <v>7.0000000000000007E-2</v>
      </c>
      <c r="BU33" s="62">
        <v>0.08</v>
      </c>
      <c r="BV33" s="62">
        <v>0.08</v>
      </c>
      <c r="BW33" s="62">
        <v>0.08</v>
      </c>
      <c r="BX33" s="62">
        <v>0.09</v>
      </c>
      <c r="BY33" s="62">
        <v>0.1</v>
      </c>
      <c r="BZ33" s="62">
        <v>0.12</v>
      </c>
      <c r="CA33" s="198"/>
      <c r="CB33">
        <v>14</v>
      </c>
      <c r="CC33" s="62">
        <v>0.08</v>
      </c>
      <c r="CD33" s="62">
        <v>7.0000000000000007E-2</v>
      </c>
      <c r="CE33" s="62">
        <v>0.05</v>
      </c>
      <c r="CF33" s="62">
        <v>0.04</v>
      </c>
      <c r="CG33" s="62">
        <v>0.04</v>
      </c>
      <c r="CH33" s="62">
        <v>0.04</v>
      </c>
      <c r="CI33" s="62">
        <v>0.04</v>
      </c>
      <c r="CJ33" s="62">
        <v>0.04</v>
      </c>
      <c r="CK33" s="62">
        <v>0.04</v>
      </c>
      <c r="CL33" s="62">
        <v>0.03</v>
      </c>
      <c r="CM33" s="62">
        <v>0.04</v>
      </c>
      <c r="CN33" s="62">
        <v>0.04</v>
      </c>
      <c r="CO33">
        <v>14</v>
      </c>
      <c r="CP33" s="62">
        <v>7.0000000000000007E-2</v>
      </c>
      <c r="CQ33" s="62">
        <v>0.06</v>
      </c>
      <c r="CR33" s="62">
        <v>0.05</v>
      </c>
      <c r="CS33" s="62">
        <v>0.04</v>
      </c>
      <c r="CT33" s="62">
        <v>0.04</v>
      </c>
      <c r="CU33" s="62">
        <v>0.04</v>
      </c>
      <c r="CV33" s="62">
        <v>0.04</v>
      </c>
      <c r="CW33" s="62">
        <v>0.04</v>
      </c>
      <c r="CX33" s="62">
        <v>0.04</v>
      </c>
      <c r="CY33" s="62">
        <v>0.04</v>
      </c>
      <c r="CZ33" s="62">
        <v>0.04</v>
      </c>
      <c r="DA33" s="62">
        <v>0.05</v>
      </c>
      <c r="DB33">
        <v>14</v>
      </c>
      <c r="DC33" s="62">
        <v>0.06</v>
      </c>
      <c r="DD33" s="62">
        <v>0.06</v>
      </c>
      <c r="DE33" s="62">
        <v>0.05</v>
      </c>
      <c r="DF33" s="62">
        <v>0.04</v>
      </c>
      <c r="DG33" s="62">
        <v>0.04</v>
      </c>
      <c r="DH33" s="62">
        <v>0.04</v>
      </c>
      <c r="DI33" s="62">
        <v>0.04</v>
      </c>
      <c r="DJ33" s="62">
        <v>0.05</v>
      </c>
      <c r="DK33" s="62">
        <v>0.05</v>
      </c>
      <c r="DL33" s="62">
        <v>0.05</v>
      </c>
      <c r="DM33" s="62">
        <v>0.05</v>
      </c>
      <c r="DN33" s="62">
        <v>0.06</v>
      </c>
      <c r="DO33">
        <v>14</v>
      </c>
      <c r="DP33" s="62">
        <v>7.0000000000000007E-2</v>
      </c>
      <c r="DQ33" s="62">
        <v>7.0000000000000007E-2</v>
      </c>
      <c r="DR33" s="62">
        <v>0.05</v>
      </c>
      <c r="DS33" s="62">
        <v>0.05</v>
      </c>
      <c r="DT33" s="62">
        <v>0.05</v>
      </c>
      <c r="DU33" s="62">
        <v>0.05</v>
      </c>
      <c r="DV33" s="62">
        <v>0.06</v>
      </c>
      <c r="DW33" s="62">
        <v>0.06</v>
      </c>
      <c r="DX33" s="62">
        <v>0.06</v>
      </c>
      <c r="DY33" s="62">
        <v>0.06</v>
      </c>
      <c r="DZ33" s="62">
        <v>7.0000000000000007E-2</v>
      </c>
      <c r="EA33" s="62">
        <v>0.09</v>
      </c>
      <c r="EB33">
        <v>14</v>
      </c>
      <c r="EC33" s="62">
        <v>0.08</v>
      </c>
      <c r="ED33" s="62">
        <v>0.08</v>
      </c>
      <c r="EE33" s="62">
        <v>7.0000000000000007E-2</v>
      </c>
      <c r="EF33" s="62">
        <v>0.06</v>
      </c>
      <c r="EG33" s="62">
        <v>0.06</v>
      </c>
      <c r="EH33" s="62">
        <v>7.0000000000000007E-2</v>
      </c>
      <c r="EI33" s="62">
        <v>7.0000000000000007E-2</v>
      </c>
      <c r="EJ33" s="62">
        <v>0.08</v>
      </c>
      <c r="EK33" s="62">
        <v>0.08</v>
      </c>
      <c r="EL33" s="62">
        <v>0.09</v>
      </c>
      <c r="EM33" s="62">
        <v>0.1</v>
      </c>
      <c r="EN33" s="62">
        <v>0.13</v>
      </c>
      <c r="EO33">
        <v>14</v>
      </c>
      <c r="EP33" s="62">
        <v>0.11</v>
      </c>
      <c r="EQ33" s="62">
        <v>0.1</v>
      </c>
      <c r="ER33" s="62">
        <v>0.08</v>
      </c>
      <c r="ES33" s="62">
        <v>0.08</v>
      </c>
      <c r="ET33" s="62">
        <v>7.0000000000000007E-2</v>
      </c>
      <c r="EU33" s="62">
        <v>0.08</v>
      </c>
      <c r="EV33" s="62">
        <v>0.08</v>
      </c>
      <c r="EW33" s="62">
        <v>0.09</v>
      </c>
      <c r="EX33" s="62">
        <v>0.09</v>
      </c>
      <c r="EY33" s="62">
        <v>0.1</v>
      </c>
      <c r="EZ33" s="62">
        <v>0.11</v>
      </c>
      <c r="FA33" s="62">
        <v>0.13</v>
      </c>
      <c r="FB33" s="198"/>
      <c r="FC33">
        <v>14</v>
      </c>
      <c r="FD33" s="62">
        <v>0.09</v>
      </c>
      <c r="FE33" s="62">
        <v>0.08</v>
      </c>
      <c r="FF33" s="62">
        <v>0.06</v>
      </c>
      <c r="FG33" s="62">
        <v>0.05</v>
      </c>
      <c r="FH33" s="62">
        <v>0.05</v>
      </c>
      <c r="FI33" s="62">
        <v>0.04</v>
      </c>
      <c r="FJ33" s="62">
        <v>0.04</v>
      </c>
      <c r="FK33" s="62">
        <v>0.04</v>
      </c>
      <c r="FL33" s="62">
        <v>0.04</v>
      </c>
      <c r="FM33" s="62">
        <v>0.04</v>
      </c>
      <c r="FN33" s="62">
        <v>0.04</v>
      </c>
      <c r="FO33" s="62">
        <v>0.05</v>
      </c>
      <c r="FP33">
        <v>14</v>
      </c>
      <c r="FQ33" s="62">
        <v>0.08</v>
      </c>
      <c r="FR33" s="62">
        <v>7.0000000000000007E-2</v>
      </c>
      <c r="FS33" s="62">
        <v>0.06</v>
      </c>
      <c r="FT33" s="62">
        <v>0.05</v>
      </c>
      <c r="FU33" s="62">
        <v>0.05</v>
      </c>
      <c r="FV33" s="62">
        <v>0.04</v>
      </c>
      <c r="FW33" s="62">
        <v>0.05</v>
      </c>
      <c r="FX33" s="62">
        <v>0.05</v>
      </c>
      <c r="FY33" s="62">
        <v>0.04</v>
      </c>
      <c r="FZ33" s="62">
        <v>0.04</v>
      </c>
      <c r="GA33" s="62">
        <v>0.05</v>
      </c>
      <c r="GB33" s="62">
        <v>0.05</v>
      </c>
      <c r="GC33">
        <v>14</v>
      </c>
      <c r="GD33" s="62">
        <v>7.0000000000000007E-2</v>
      </c>
      <c r="GE33" s="62">
        <v>7.0000000000000007E-2</v>
      </c>
      <c r="GF33" s="62">
        <v>0.06</v>
      </c>
      <c r="GG33" s="62">
        <v>0.05</v>
      </c>
      <c r="GH33" s="62">
        <v>0.05</v>
      </c>
      <c r="GI33" s="62">
        <v>0.05</v>
      </c>
      <c r="GJ33" s="62">
        <v>0.05</v>
      </c>
      <c r="GK33" s="62">
        <v>0.05</v>
      </c>
      <c r="GL33" s="62">
        <v>0.05</v>
      </c>
      <c r="GM33" s="62">
        <v>0.05</v>
      </c>
      <c r="GN33" s="62">
        <v>0.06</v>
      </c>
      <c r="GO33" s="62">
        <v>7.0000000000000007E-2</v>
      </c>
      <c r="GP33">
        <v>14</v>
      </c>
      <c r="GQ33" s="62">
        <v>0.08</v>
      </c>
      <c r="GR33" s="62">
        <v>0.08</v>
      </c>
      <c r="GS33" s="62">
        <v>0.06</v>
      </c>
      <c r="GT33" s="62">
        <v>0.06</v>
      </c>
      <c r="GU33" s="62">
        <v>0.06</v>
      </c>
      <c r="GV33" s="62">
        <v>0.06</v>
      </c>
      <c r="GW33" s="62">
        <v>0.06</v>
      </c>
      <c r="GX33" s="62">
        <v>7.0000000000000007E-2</v>
      </c>
      <c r="GY33" s="62">
        <v>7.0000000000000007E-2</v>
      </c>
      <c r="GZ33" s="62">
        <v>7.0000000000000007E-2</v>
      </c>
      <c r="HA33" s="62">
        <v>0.08</v>
      </c>
      <c r="HB33" s="62">
        <v>0.1</v>
      </c>
      <c r="HC33">
        <v>14</v>
      </c>
      <c r="HD33" s="62">
        <v>0.09</v>
      </c>
      <c r="HE33" s="62">
        <v>0.09</v>
      </c>
      <c r="HF33" s="62">
        <v>0.08</v>
      </c>
      <c r="HG33" s="62">
        <v>7.0000000000000007E-2</v>
      </c>
      <c r="HH33" s="62">
        <v>7.0000000000000007E-2</v>
      </c>
      <c r="HI33" s="62">
        <v>0.08</v>
      </c>
      <c r="HJ33" s="62">
        <v>0.08</v>
      </c>
      <c r="HK33" s="62">
        <v>0.09</v>
      </c>
      <c r="HL33" s="62">
        <v>0.1</v>
      </c>
      <c r="HM33" s="62">
        <v>0.1</v>
      </c>
      <c r="HN33" s="62">
        <v>0.12</v>
      </c>
      <c r="HO33" s="62">
        <v>0.15</v>
      </c>
      <c r="HP33">
        <v>14</v>
      </c>
      <c r="HQ33" s="62">
        <v>0.12</v>
      </c>
      <c r="HR33" s="62">
        <v>0.12</v>
      </c>
      <c r="HS33" s="62">
        <v>0.1</v>
      </c>
      <c r="HT33" s="62">
        <v>0.09</v>
      </c>
      <c r="HU33" s="62">
        <v>0.09</v>
      </c>
      <c r="HV33" s="62">
        <v>0.09</v>
      </c>
      <c r="HW33" s="62">
        <v>0.1</v>
      </c>
      <c r="HX33" s="62">
        <v>0.1</v>
      </c>
      <c r="HY33" s="62">
        <v>0.11</v>
      </c>
      <c r="HZ33" s="62">
        <v>0.11</v>
      </c>
      <c r="IA33" s="62">
        <v>0.12</v>
      </c>
      <c r="IB33" s="62">
        <v>0.15</v>
      </c>
      <c r="IC33" s="198"/>
      <c r="ID33">
        <v>14</v>
      </c>
      <c r="IE33" s="62">
        <v>0.1</v>
      </c>
      <c r="IF33" s="62">
        <v>0.09</v>
      </c>
      <c r="IG33" s="62">
        <v>7.0000000000000007E-2</v>
      </c>
      <c r="IH33" s="62">
        <v>0.06</v>
      </c>
      <c r="II33" s="62">
        <v>0.05</v>
      </c>
      <c r="IJ33" s="62">
        <v>0.05</v>
      </c>
      <c r="IK33" s="62">
        <v>0.05</v>
      </c>
      <c r="IL33" s="62">
        <v>0.05</v>
      </c>
      <c r="IM33" s="62">
        <v>0.05</v>
      </c>
      <c r="IN33" s="62">
        <v>0.05</v>
      </c>
      <c r="IO33" s="62">
        <v>0.05</v>
      </c>
      <c r="IP33" s="62">
        <v>0.06</v>
      </c>
      <c r="IQ33">
        <v>14</v>
      </c>
      <c r="IR33" s="62">
        <v>0.1</v>
      </c>
      <c r="IS33" s="62">
        <v>0.09</v>
      </c>
      <c r="IT33" s="62">
        <v>7.0000000000000007E-2</v>
      </c>
      <c r="IU33" s="62">
        <v>0.06</v>
      </c>
      <c r="IV33" s="62">
        <v>0.05</v>
      </c>
      <c r="IW33" s="62">
        <v>0.05</v>
      </c>
      <c r="IX33" s="62">
        <v>0.06</v>
      </c>
      <c r="IY33" s="62">
        <v>0.06</v>
      </c>
      <c r="IZ33" s="62">
        <v>0.05</v>
      </c>
      <c r="JA33" s="62">
        <v>0.05</v>
      </c>
      <c r="JB33" s="62">
        <v>0.06</v>
      </c>
      <c r="JC33" s="62">
        <v>0.06</v>
      </c>
      <c r="JD33">
        <v>14</v>
      </c>
      <c r="JE33" s="62">
        <v>0.09</v>
      </c>
      <c r="JF33" s="62">
        <v>0.08</v>
      </c>
      <c r="JG33" s="62">
        <v>7.0000000000000007E-2</v>
      </c>
      <c r="JH33" s="62">
        <v>0.06</v>
      </c>
      <c r="JI33" s="62">
        <v>0.06</v>
      </c>
      <c r="JJ33" s="62">
        <v>0.06</v>
      </c>
      <c r="JK33" s="62">
        <v>0.06</v>
      </c>
      <c r="JL33" s="62">
        <v>0.06</v>
      </c>
      <c r="JM33" s="62">
        <v>0.06</v>
      </c>
      <c r="JN33" s="62">
        <v>0.06</v>
      </c>
      <c r="JO33" s="62">
        <v>7.0000000000000007E-2</v>
      </c>
      <c r="JP33" s="62">
        <v>0.08</v>
      </c>
      <c r="JQ33">
        <v>14</v>
      </c>
      <c r="JR33" s="62">
        <v>0.1</v>
      </c>
      <c r="JS33" s="62">
        <v>0.09</v>
      </c>
      <c r="JT33" s="62">
        <v>0.08</v>
      </c>
      <c r="JU33" s="62">
        <v>7.0000000000000007E-2</v>
      </c>
      <c r="JV33" s="62">
        <v>7.0000000000000007E-2</v>
      </c>
      <c r="JW33" s="62">
        <v>7.0000000000000007E-2</v>
      </c>
      <c r="JX33" s="62">
        <v>0.08</v>
      </c>
      <c r="JY33" s="62">
        <v>0.08</v>
      </c>
      <c r="JZ33" s="62">
        <v>0.08</v>
      </c>
      <c r="KA33" s="62">
        <v>0.09</v>
      </c>
      <c r="KB33" s="62">
        <v>0.1</v>
      </c>
      <c r="KC33" s="62">
        <v>0.12</v>
      </c>
      <c r="KD33">
        <v>14</v>
      </c>
      <c r="KE33" s="62">
        <v>0.11</v>
      </c>
      <c r="KF33" s="62">
        <v>0.11</v>
      </c>
      <c r="KG33" s="62">
        <v>0.09</v>
      </c>
      <c r="KH33" s="62">
        <v>0.08</v>
      </c>
      <c r="KI33" s="62">
        <v>0.09</v>
      </c>
      <c r="KJ33" s="62">
        <v>0.09</v>
      </c>
      <c r="KK33" s="62">
        <v>0.1</v>
      </c>
      <c r="KL33" s="62">
        <v>0.11</v>
      </c>
      <c r="KM33" s="62">
        <v>0.12</v>
      </c>
      <c r="KN33" s="62">
        <v>0.12</v>
      </c>
      <c r="KO33" s="62">
        <v>0.14000000000000001</v>
      </c>
      <c r="KP33" s="62">
        <v>0.18</v>
      </c>
      <c r="KQ33">
        <v>14</v>
      </c>
      <c r="KR33" s="62">
        <v>0.15</v>
      </c>
      <c r="KS33" s="62">
        <v>0.14000000000000001</v>
      </c>
      <c r="KT33" s="62">
        <v>0.12</v>
      </c>
      <c r="KU33" s="62">
        <v>0.1</v>
      </c>
      <c r="KV33" s="62">
        <v>0.1</v>
      </c>
      <c r="KW33" s="62">
        <v>0.11</v>
      </c>
      <c r="KX33" s="62">
        <v>0.12</v>
      </c>
      <c r="KY33" s="62">
        <v>0.12</v>
      </c>
      <c r="KZ33" s="62">
        <v>0.13</v>
      </c>
      <c r="LA33" s="62">
        <v>0.13</v>
      </c>
      <c r="LB33" s="62">
        <v>0.15</v>
      </c>
      <c r="LC33" s="62">
        <v>0.18</v>
      </c>
    </row>
    <row r="34" spans="1:315">
      <c r="A34" s="199">
        <v>17</v>
      </c>
      <c r="B34" s="62">
        <v>7.0000000000000007E-2</v>
      </c>
      <c r="C34" s="62">
        <v>0.06</v>
      </c>
      <c r="D34" s="62">
        <v>0.05</v>
      </c>
      <c r="E34" s="62">
        <v>0.04</v>
      </c>
      <c r="F34" s="62">
        <v>0.04</v>
      </c>
      <c r="G34" s="62">
        <v>0.03</v>
      </c>
      <c r="H34" s="62">
        <v>0.03</v>
      </c>
      <c r="I34" s="62">
        <v>0.03</v>
      </c>
      <c r="J34" s="62">
        <v>0.03</v>
      </c>
      <c r="K34" s="62">
        <v>0.03</v>
      </c>
      <c r="L34" s="62">
        <v>0.03</v>
      </c>
      <c r="M34" s="62">
        <v>0.04</v>
      </c>
      <c r="N34">
        <v>14</v>
      </c>
      <c r="O34" s="62">
        <v>0.06</v>
      </c>
      <c r="P34" s="62">
        <v>0.06</v>
      </c>
      <c r="Q34" s="62">
        <v>0.04</v>
      </c>
      <c r="R34" s="62">
        <v>0.04</v>
      </c>
      <c r="S34" s="62">
        <v>0.04</v>
      </c>
      <c r="T34" s="62">
        <v>0.04</v>
      </c>
      <c r="U34" s="62">
        <v>0.04</v>
      </c>
      <c r="V34" s="62">
        <v>0.04</v>
      </c>
      <c r="W34" s="62">
        <v>0.04</v>
      </c>
      <c r="X34" s="62">
        <v>0.03</v>
      </c>
      <c r="Y34" s="62">
        <v>0.04</v>
      </c>
      <c r="Z34" s="62">
        <v>0.04</v>
      </c>
      <c r="AA34">
        <v>14</v>
      </c>
      <c r="AB34" s="62">
        <v>0.06</v>
      </c>
      <c r="AC34" s="62">
        <v>0.05</v>
      </c>
      <c r="AD34" s="62">
        <v>0.04</v>
      </c>
      <c r="AE34" s="62">
        <v>0.04</v>
      </c>
      <c r="AF34" s="62">
        <v>0.04</v>
      </c>
      <c r="AG34" s="62">
        <v>0.04</v>
      </c>
      <c r="AH34" s="62">
        <v>0.04</v>
      </c>
      <c r="AI34" s="62">
        <v>0.04</v>
      </c>
      <c r="AJ34" s="62">
        <v>0.04</v>
      </c>
      <c r="AK34" s="62">
        <v>0.04</v>
      </c>
      <c r="AL34" s="62">
        <v>0.05</v>
      </c>
      <c r="AM34" s="62">
        <v>0.05</v>
      </c>
      <c r="AN34">
        <v>14</v>
      </c>
      <c r="AO34" s="62">
        <v>0.06</v>
      </c>
      <c r="AP34" s="62">
        <v>0.06</v>
      </c>
      <c r="AQ34" s="62">
        <v>0.05</v>
      </c>
      <c r="AR34" s="62">
        <v>0.04</v>
      </c>
      <c r="AS34" s="62">
        <v>0.04</v>
      </c>
      <c r="AT34" s="62">
        <v>0.05</v>
      </c>
      <c r="AU34" s="62">
        <v>0.05</v>
      </c>
      <c r="AV34" s="62">
        <v>0.05</v>
      </c>
      <c r="AW34" s="62">
        <v>0.05</v>
      </c>
      <c r="AX34" s="62">
        <v>0.06</v>
      </c>
      <c r="AY34" s="62">
        <v>0.06</v>
      </c>
      <c r="AZ34" s="62">
        <v>0.08</v>
      </c>
      <c r="BA34">
        <v>14</v>
      </c>
      <c r="BB34" s="62">
        <v>7.0000000000000007E-2</v>
      </c>
      <c r="BC34" s="62">
        <v>7.0000000000000007E-2</v>
      </c>
      <c r="BD34" s="62">
        <v>0.06</v>
      </c>
      <c r="BE34" s="62">
        <v>0.06</v>
      </c>
      <c r="BF34" s="62">
        <v>0.06</v>
      </c>
      <c r="BG34" s="62">
        <v>0.06</v>
      </c>
      <c r="BH34" s="62">
        <v>7.0000000000000007E-2</v>
      </c>
      <c r="BI34" s="62">
        <v>7.0000000000000007E-2</v>
      </c>
      <c r="BJ34" s="62">
        <v>0.08</v>
      </c>
      <c r="BK34" s="62">
        <v>0.08</v>
      </c>
      <c r="BL34" s="62">
        <v>0.09</v>
      </c>
      <c r="BM34" s="62">
        <v>0.12</v>
      </c>
      <c r="BN34">
        <v>14</v>
      </c>
      <c r="BO34" s="62">
        <v>0.1</v>
      </c>
      <c r="BP34" s="62">
        <v>0.09</v>
      </c>
      <c r="BQ34" s="62">
        <v>0.08</v>
      </c>
      <c r="BR34" s="62">
        <v>7.0000000000000007E-2</v>
      </c>
      <c r="BS34" s="62">
        <v>7.0000000000000007E-2</v>
      </c>
      <c r="BT34" s="62">
        <v>7.0000000000000007E-2</v>
      </c>
      <c r="BU34" s="62">
        <v>0.08</v>
      </c>
      <c r="BV34" s="62">
        <v>0.08</v>
      </c>
      <c r="BW34" s="62">
        <v>0.08</v>
      </c>
      <c r="BX34" s="62">
        <v>0.09</v>
      </c>
      <c r="BY34" s="62">
        <v>0.1</v>
      </c>
      <c r="BZ34" s="62">
        <v>0.12</v>
      </c>
      <c r="CA34" s="198"/>
      <c r="CB34">
        <v>14</v>
      </c>
      <c r="CC34" s="62">
        <v>0.08</v>
      </c>
      <c r="CD34" s="62">
        <v>7.0000000000000007E-2</v>
      </c>
      <c r="CE34" s="62">
        <v>0.05</v>
      </c>
      <c r="CF34" s="62">
        <v>0.04</v>
      </c>
      <c r="CG34" s="62">
        <v>0.04</v>
      </c>
      <c r="CH34" s="62">
        <v>0.04</v>
      </c>
      <c r="CI34" s="62">
        <v>0.04</v>
      </c>
      <c r="CJ34" s="62">
        <v>0.04</v>
      </c>
      <c r="CK34" s="62">
        <v>0.04</v>
      </c>
      <c r="CL34" s="62">
        <v>0.03</v>
      </c>
      <c r="CM34" s="62">
        <v>0.04</v>
      </c>
      <c r="CN34" s="62">
        <v>0.04</v>
      </c>
      <c r="CO34">
        <v>14</v>
      </c>
      <c r="CP34" s="62">
        <v>7.0000000000000007E-2</v>
      </c>
      <c r="CQ34" s="62">
        <v>0.06</v>
      </c>
      <c r="CR34" s="62">
        <v>0.05</v>
      </c>
      <c r="CS34" s="62">
        <v>0.04</v>
      </c>
      <c r="CT34" s="62">
        <v>0.04</v>
      </c>
      <c r="CU34" s="62">
        <v>0.04</v>
      </c>
      <c r="CV34" s="62">
        <v>0.04</v>
      </c>
      <c r="CW34" s="62">
        <v>0.04</v>
      </c>
      <c r="CX34" s="62">
        <v>0.04</v>
      </c>
      <c r="CY34" s="62">
        <v>0.04</v>
      </c>
      <c r="CZ34" s="62">
        <v>0.04</v>
      </c>
      <c r="DA34" s="62">
        <v>0.05</v>
      </c>
      <c r="DB34">
        <v>14</v>
      </c>
      <c r="DC34" s="62">
        <v>0.06</v>
      </c>
      <c r="DD34" s="62">
        <v>0.06</v>
      </c>
      <c r="DE34" s="62">
        <v>0.05</v>
      </c>
      <c r="DF34" s="62">
        <v>0.04</v>
      </c>
      <c r="DG34" s="62">
        <v>0.04</v>
      </c>
      <c r="DH34" s="62">
        <v>0.04</v>
      </c>
      <c r="DI34" s="62">
        <v>0.04</v>
      </c>
      <c r="DJ34" s="62">
        <v>0.05</v>
      </c>
      <c r="DK34" s="62">
        <v>0.05</v>
      </c>
      <c r="DL34" s="62">
        <v>0.05</v>
      </c>
      <c r="DM34" s="62">
        <v>0.05</v>
      </c>
      <c r="DN34" s="62">
        <v>0.06</v>
      </c>
      <c r="DO34">
        <v>14</v>
      </c>
      <c r="DP34" s="62">
        <v>7.0000000000000007E-2</v>
      </c>
      <c r="DQ34" s="62">
        <v>7.0000000000000007E-2</v>
      </c>
      <c r="DR34" s="62">
        <v>0.05</v>
      </c>
      <c r="DS34" s="62">
        <v>0.05</v>
      </c>
      <c r="DT34" s="62">
        <v>0.05</v>
      </c>
      <c r="DU34" s="62">
        <v>0.05</v>
      </c>
      <c r="DV34" s="62">
        <v>0.06</v>
      </c>
      <c r="DW34" s="62">
        <v>0.06</v>
      </c>
      <c r="DX34" s="62">
        <v>0.06</v>
      </c>
      <c r="DY34" s="62">
        <v>0.06</v>
      </c>
      <c r="DZ34" s="62">
        <v>7.0000000000000007E-2</v>
      </c>
      <c r="EA34" s="62">
        <v>0.09</v>
      </c>
      <c r="EB34">
        <v>14</v>
      </c>
      <c r="EC34" s="62">
        <v>0.08</v>
      </c>
      <c r="ED34" s="62">
        <v>0.08</v>
      </c>
      <c r="EE34" s="62">
        <v>7.0000000000000007E-2</v>
      </c>
      <c r="EF34" s="62">
        <v>0.06</v>
      </c>
      <c r="EG34" s="62">
        <v>0.06</v>
      </c>
      <c r="EH34" s="62">
        <v>7.0000000000000007E-2</v>
      </c>
      <c r="EI34" s="62">
        <v>7.0000000000000007E-2</v>
      </c>
      <c r="EJ34" s="62">
        <v>0.08</v>
      </c>
      <c r="EK34" s="62">
        <v>0.08</v>
      </c>
      <c r="EL34" s="62">
        <v>0.09</v>
      </c>
      <c r="EM34" s="62">
        <v>0.1</v>
      </c>
      <c r="EN34" s="62">
        <v>0.13</v>
      </c>
      <c r="EO34">
        <v>14</v>
      </c>
      <c r="EP34" s="62">
        <v>0.11</v>
      </c>
      <c r="EQ34" s="62">
        <v>0.1</v>
      </c>
      <c r="ER34" s="62">
        <v>0.08</v>
      </c>
      <c r="ES34" s="62">
        <v>0.08</v>
      </c>
      <c r="ET34" s="62">
        <v>7.0000000000000007E-2</v>
      </c>
      <c r="EU34" s="62">
        <v>0.08</v>
      </c>
      <c r="EV34" s="62">
        <v>0.08</v>
      </c>
      <c r="EW34" s="62">
        <v>0.09</v>
      </c>
      <c r="EX34" s="62">
        <v>0.09</v>
      </c>
      <c r="EY34" s="62">
        <v>0.1</v>
      </c>
      <c r="EZ34" s="62">
        <v>0.11</v>
      </c>
      <c r="FA34" s="62">
        <v>0.13</v>
      </c>
      <c r="FB34" s="198"/>
      <c r="FC34">
        <v>14</v>
      </c>
      <c r="FD34" s="62">
        <v>0.09</v>
      </c>
      <c r="FE34" s="62">
        <v>0.08</v>
      </c>
      <c r="FF34" s="62">
        <v>0.06</v>
      </c>
      <c r="FG34" s="62">
        <v>0.05</v>
      </c>
      <c r="FH34" s="62">
        <v>0.05</v>
      </c>
      <c r="FI34" s="62">
        <v>0.04</v>
      </c>
      <c r="FJ34" s="62">
        <v>0.04</v>
      </c>
      <c r="FK34" s="62">
        <v>0.04</v>
      </c>
      <c r="FL34" s="62">
        <v>0.04</v>
      </c>
      <c r="FM34" s="62">
        <v>0.04</v>
      </c>
      <c r="FN34" s="62">
        <v>0.04</v>
      </c>
      <c r="FO34" s="62">
        <v>0.05</v>
      </c>
      <c r="FP34">
        <v>14</v>
      </c>
      <c r="FQ34" s="62">
        <v>0.08</v>
      </c>
      <c r="FR34" s="62">
        <v>7.0000000000000007E-2</v>
      </c>
      <c r="FS34" s="62">
        <v>0.06</v>
      </c>
      <c r="FT34" s="62">
        <v>0.05</v>
      </c>
      <c r="FU34" s="62">
        <v>0.05</v>
      </c>
      <c r="FV34" s="62">
        <v>0.04</v>
      </c>
      <c r="FW34" s="62">
        <v>0.05</v>
      </c>
      <c r="FX34" s="62">
        <v>0.05</v>
      </c>
      <c r="FY34" s="62">
        <v>0.04</v>
      </c>
      <c r="FZ34" s="62">
        <v>0.04</v>
      </c>
      <c r="GA34" s="62">
        <v>0.05</v>
      </c>
      <c r="GB34" s="62">
        <v>0.05</v>
      </c>
      <c r="GC34">
        <v>14</v>
      </c>
      <c r="GD34" s="62">
        <v>7.0000000000000007E-2</v>
      </c>
      <c r="GE34" s="62">
        <v>7.0000000000000007E-2</v>
      </c>
      <c r="GF34" s="62">
        <v>0.06</v>
      </c>
      <c r="GG34" s="62">
        <v>0.05</v>
      </c>
      <c r="GH34" s="62">
        <v>0.05</v>
      </c>
      <c r="GI34" s="62">
        <v>0.05</v>
      </c>
      <c r="GJ34" s="62">
        <v>0.05</v>
      </c>
      <c r="GK34" s="62">
        <v>0.05</v>
      </c>
      <c r="GL34" s="62">
        <v>0.05</v>
      </c>
      <c r="GM34" s="62">
        <v>0.05</v>
      </c>
      <c r="GN34" s="62">
        <v>0.06</v>
      </c>
      <c r="GO34" s="62">
        <v>7.0000000000000007E-2</v>
      </c>
      <c r="GP34">
        <v>14</v>
      </c>
      <c r="GQ34" s="62">
        <v>0.08</v>
      </c>
      <c r="GR34" s="62">
        <v>0.08</v>
      </c>
      <c r="GS34" s="62">
        <v>0.06</v>
      </c>
      <c r="GT34" s="62">
        <v>0.06</v>
      </c>
      <c r="GU34" s="62">
        <v>0.06</v>
      </c>
      <c r="GV34" s="62">
        <v>0.06</v>
      </c>
      <c r="GW34" s="62">
        <v>0.06</v>
      </c>
      <c r="GX34" s="62">
        <v>7.0000000000000007E-2</v>
      </c>
      <c r="GY34" s="62">
        <v>7.0000000000000007E-2</v>
      </c>
      <c r="GZ34" s="62">
        <v>7.0000000000000007E-2</v>
      </c>
      <c r="HA34" s="62">
        <v>0.08</v>
      </c>
      <c r="HB34" s="62">
        <v>0.1</v>
      </c>
      <c r="HC34">
        <v>14</v>
      </c>
      <c r="HD34" s="62">
        <v>0.09</v>
      </c>
      <c r="HE34" s="62">
        <v>0.09</v>
      </c>
      <c r="HF34" s="62">
        <v>0.08</v>
      </c>
      <c r="HG34" s="62">
        <v>7.0000000000000007E-2</v>
      </c>
      <c r="HH34" s="62">
        <v>7.0000000000000007E-2</v>
      </c>
      <c r="HI34" s="62">
        <v>0.08</v>
      </c>
      <c r="HJ34" s="62">
        <v>0.08</v>
      </c>
      <c r="HK34" s="62">
        <v>0.09</v>
      </c>
      <c r="HL34" s="62">
        <v>0.1</v>
      </c>
      <c r="HM34" s="62">
        <v>0.1</v>
      </c>
      <c r="HN34" s="62">
        <v>0.12</v>
      </c>
      <c r="HO34" s="62">
        <v>0.15</v>
      </c>
      <c r="HP34">
        <v>14</v>
      </c>
      <c r="HQ34" s="62">
        <v>0.12</v>
      </c>
      <c r="HR34" s="62">
        <v>0.12</v>
      </c>
      <c r="HS34" s="62">
        <v>0.1</v>
      </c>
      <c r="HT34" s="62">
        <v>0.09</v>
      </c>
      <c r="HU34" s="62">
        <v>0.09</v>
      </c>
      <c r="HV34" s="62">
        <v>0.09</v>
      </c>
      <c r="HW34" s="62">
        <v>0.1</v>
      </c>
      <c r="HX34" s="62">
        <v>0.1</v>
      </c>
      <c r="HY34" s="62">
        <v>0.11</v>
      </c>
      <c r="HZ34" s="62">
        <v>0.11</v>
      </c>
      <c r="IA34" s="62">
        <v>0.12</v>
      </c>
      <c r="IB34" s="62">
        <v>0.15</v>
      </c>
      <c r="IC34" s="198"/>
      <c r="ID34">
        <v>14</v>
      </c>
      <c r="IE34" s="62">
        <v>0.1</v>
      </c>
      <c r="IF34" s="62">
        <v>0.09</v>
      </c>
      <c r="IG34" s="62">
        <v>7.0000000000000007E-2</v>
      </c>
      <c r="IH34" s="62">
        <v>0.06</v>
      </c>
      <c r="II34" s="62">
        <v>0.05</v>
      </c>
      <c r="IJ34" s="62">
        <v>0.05</v>
      </c>
      <c r="IK34" s="62">
        <v>0.05</v>
      </c>
      <c r="IL34" s="62">
        <v>0.05</v>
      </c>
      <c r="IM34" s="62">
        <v>0.05</v>
      </c>
      <c r="IN34" s="62">
        <v>0.05</v>
      </c>
      <c r="IO34" s="62">
        <v>0.05</v>
      </c>
      <c r="IP34" s="62">
        <v>0.06</v>
      </c>
      <c r="IQ34">
        <v>14</v>
      </c>
      <c r="IR34" s="62">
        <v>0.1</v>
      </c>
      <c r="IS34" s="62">
        <v>0.09</v>
      </c>
      <c r="IT34" s="62">
        <v>7.0000000000000007E-2</v>
      </c>
      <c r="IU34" s="62">
        <v>0.06</v>
      </c>
      <c r="IV34" s="62">
        <v>0.05</v>
      </c>
      <c r="IW34" s="62">
        <v>0.05</v>
      </c>
      <c r="IX34" s="62">
        <v>0.06</v>
      </c>
      <c r="IY34" s="62">
        <v>0.06</v>
      </c>
      <c r="IZ34" s="62">
        <v>0.05</v>
      </c>
      <c r="JA34" s="62">
        <v>0.05</v>
      </c>
      <c r="JB34" s="62">
        <v>0.06</v>
      </c>
      <c r="JC34" s="62">
        <v>0.06</v>
      </c>
      <c r="JD34">
        <v>14</v>
      </c>
      <c r="JE34" s="62">
        <v>0.09</v>
      </c>
      <c r="JF34" s="62">
        <v>0.08</v>
      </c>
      <c r="JG34" s="62">
        <v>7.0000000000000007E-2</v>
      </c>
      <c r="JH34" s="62">
        <v>0.06</v>
      </c>
      <c r="JI34" s="62">
        <v>0.06</v>
      </c>
      <c r="JJ34" s="62">
        <v>0.06</v>
      </c>
      <c r="JK34" s="62">
        <v>0.06</v>
      </c>
      <c r="JL34" s="62">
        <v>0.06</v>
      </c>
      <c r="JM34" s="62">
        <v>0.06</v>
      </c>
      <c r="JN34" s="62">
        <v>0.06</v>
      </c>
      <c r="JO34" s="62">
        <v>7.0000000000000007E-2</v>
      </c>
      <c r="JP34" s="62">
        <v>0.08</v>
      </c>
      <c r="JQ34">
        <v>14</v>
      </c>
      <c r="JR34" s="62">
        <v>0.1</v>
      </c>
      <c r="JS34" s="62">
        <v>0.09</v>
      </c>
      <c r="JT34" s="62">
        <v>0.08</v>
      </c>
      <c r="JU34" s="62">
        <v>7.0000000000000007E-2</v>
      </c>
      <c r="JV34" s="62">
        <v>7.0000000000000007E-2</v>
      </c>
      <c r="JW34" s="62">
        <v>7.0000000000000007E-2</v>
      </c>
      <c r="JX34" s="62">
        <v>0.08</v>
      </c>
      <c r="JY34" s="62">
        <v>0.08</v>
      </c>
      <c r="JZ34" s="62">
        <v>0.08</v>
      </c>
      <c r="KA34" s="62">
        <v>0.09</v>
      </c>
      <c r="KB34" s="62">
        <v>0.1</v>
      </c>
      <c r="KC34" s="62">
        <v>0.12</v>
      </c>
      <c r="KD34">
        <v>14</v>
      </c>
      <c r="KE34" s="62">
        <v>0.11</v>
      </c>
      <c r="KF34" s="62">
        <v>0.11</v>
      </c>
      <c r="KG34" s="62">
        <v>0.09</v>
      </c>
      <c r="KH34" s="62">
        <v>0.08</v>
      </c>
      <c r="KI34" s="62">
        <v>0.09</v>
      </c>
      <c r="KJ34" s="62">
        <v>0.09</v>
      </c>
      <c r="KK34" s="62">
        <v>0.1</v>
      </c>
      <c r="KL34" s="62">
        <v>0.11</v>
      </c>
      <c r="KM34" s="62">
        <v>0.12</v>
      </c>
      <c r="KN34" s="62">
        <v>0.12</v>
      </c>
      <c r="KO34" s="62">
        <v>0.14000000000000001</v>
      </c>
      <c r="KP34" s="62">
        <v>0.18</v>
      </c>
      <c r="KQ34">
        <v>14</v>
      </c>
      <c r="KR34" s="62">
        <v>0.15</v>
      </c>
      <c r="KS34" s="62">
        <v>0.14000000000000001</v>
      </c>
      <c r="KT34" s="62">
        <v>0.12</v>
      </c>
      <c r="KU34" s="62">
        <v>0.1</v>
      </c>
      <c r="KV34" s="62">
        <v>0.1</v>
      </c>
      <c r="KW34" s="62">
        <v>0.11</v>
      </c>
      <c r="KX34" s="62">
        <v>0.12</v>
      </c>
      <c r="KY34" s="62">
        <v>0.12</v>
      </c>
      <c r="KZ34" s="62">
        <v>0.13</v>
      </c>
      <c r="LA34" s="62">
        <v>0.13</v>
      </c>
      <c r="LB34" s="62">
        <v>0.15</v>
      </c>
      <c r="LC34" s="62">
        <v>0.18</v>
      </c>
    </row>
    <row r="35" spans="1:315">
      <c r="CA35" s="198"/>
      <c r="FB35" s="198"/>
      <c r="IC35" s="198"/>
    </row>
    <row r="36" spans="1:315">
      <c r="A36" t="s">
        <v>283</v>
      </c>
      <c r="B36">
        <v>20</v>
      </c>
      <c r="C36">
        <v>25</v>
      </c>
      <c r="D36">
        <v>30</v>
      </c>
      <c r="E36">
        <v>35</v>
      </c>
      <c r="F36">
        <v>40</v>
      </c>
      <c r="G36">
        <v>45</v>
      </c>
      <c r="H36">
        <v>50</v>
      </c>
      <c r="I36">
        <v>55</v>
      </c>
      <c r="J36">
        <v>60</v>
      </c>
      <c r="K36">
        <v>65</v>
      </c>
      <c r="L36">
        <v>70</v>
      </c>
      <c r="M36">
        <v>75</v>
      </c>
      <c r="N36" t="s">
        <v>283</v>
      </c>
      <c r="O36">
        <v>20</v>
      </c>
      <c r="P36">
        <v>25</v>
      </c>
      <c r="Q36">
        <v>30</v>
      </c>
      <c r="R36">
        <v>35</v>
      </c>
      <c r="S36">
        <v>40</v>
      </c>
      <c r="T36">
        <v>45</v>
      </c>
      <c r="U36">
        <v>50</v>
      </c>
      <c r="V36">
        <v>55</v>
      </c>
      <c r="W36">
        <v>60</v>
      </c>
      <c r="X36">
        <v>65</v>
      </c>
      <c r="Y36">
        <v>70</v>
      </c>
      <c r="Z36">
        <v>75</v>
      </c>
      <c r="AA36" t="s">
        <v>283</v>
      </c>
      <c r="AB36">
        <v>20</v>
      </c>
      <c r="AC36">
        <v>25</v>
      </c>
      <c r="AD36">
        <v>30</v>
      </c>
      <c r="AE36">
        <v>35</v>
      </c>
      <c r="AF36">
        <v>40</v>
      </c>
      <c r="AG36">
        <v>45</v>
      </c>
      <c r="AH36">
        <v>50</v>
      </c>
      <c r="AI36">
        <v>55</v>
      </c>
      <c r="AJ36">
        <v>60</v>
      </c>
      <c r="AK36">
        <v>65</v>
      </c>
      <c r="AL36">
        <v>70</v>
      </c>
      <c r="AM36">
        <v>75</v>
      </c>
      <c r="AN36" t="s">
        <v>283</v>
      </c>
      <c r="AO36">
        <v>20</v>
      </c>
      <c r="AP36">
        <v>25</v>
      </c>
      <c r="AQ36">
        <v>30</v>
      </c>
      <c r="AR36">
        <v>35</v>
      </c>
      <c r="AS36">
        <v>40</v>
      </c>
      <c r="AT36">
        <v>45</v>
      </c>
      <c r="AU36">
        <v>50</v>
      </c>
      <c r="AV36">
        <v>55</v>
      </c>
      <c r="AW36">
        <v>60</v>
      </c>
      <c r="AX36">
        <v>65</v>
      </c>
      <c r="AY36">
        <v>70</v>
      </c>
      <c r="AZ36">
        <v>75</v>
      </c>
      <c r="BA36" t="s">
        <v>283</v>
      </c>
      <c r="BB36">
        <v>20</v>
      </c>
      <c r="BC36">
        <v>25</v>
      </c>
      <c r="BD36">
        <v>30</v>
      </c>
      <c r="BE36">
        <v>35</v>
      </c>
      <c r="BF36">
        <v>40</v>
      </c>
      <c r="BG36">
        <v>45</v>
      </c>
      <c r="BH36">
        <v>50</v>
      </c>
      <c r="BI36">
        <v>55</v>
      </c>
      <c r="BJ36">
        <v>60</v>
      </c>
      <c r="BK36">
        <v>65</v>
      </c>
      <c r="BL36">
        <v>70</v>
      </c>
      <c r="BM36">
        <v>75</v>
      </c>
      <c r="BN36" t="s">
        <v>283</v>
      </c>
      <c r="BO36">
        <v>20</v>
      </c>
      <c r="BP36">
        <v>25</v>
      </c>
      <c r="BQ36">
        <v>30</v>
      </c>
      <c r="BR36">
        <v>35</v>
      </c>
      <c r="BS36">
        <v>40</v>
      </c>
      <c r="BT36">
        <v>45</v>
      </c>
      <c r="BU36">
        <v>50</v>
      </c>
      <c r="BV36">
        <v>55</v>
      </c>
      <c r="BW36">
        <v>60</v>
      </c>
      <c r="BX36">
        <v>65</v>
      </c>
      <c r="BY36">
        <v>70</v>
      </c>
      <c r="BZ36">
        <v>75</v>
      </c>
      <c r="CA36" s="198"/>
      <c r="CB36" t="s">
        <v>283</v>
      </c>
      <c r="CC36">
        <v>20</v>
      </c>
      <c r="CD36">
        <v>25</v>
      </c>
      <c r="CE36">
        <v>30</v>
      </c>
      <c r="CF36">
        <v>35</v>
      </c>
      <c r="CG36">
        <v>40</v>
      </c>
      <c r="CH36">
        <v>45</v>
      </c>
      <c r="CI36">
        <v>50</v>
      </c>
      <c r="CJ36">
        <v>55</v>
      </c>
      <c r="CK36">
        <v>60</v>
      </c>
      <c r="CL36">
        <v>65</v>
      </c>
      <c r="CM36">
        <v>70</v>
      </c>
      <c r="CN36">
        <v>75</v>
      </c>
      <c r="CO36" t="s">
        <v>283</v>
      </c>
      <c r="CP36">
        <v>20</v>
      </c>
      <c r="CQ36">
        <v>25</v>
      </c>
      <c r="CR36">
        <v>30</v>
      </c>
      <c r="CS36">
        <v>35</v>
      </c>
      <c r="CT36">
        <v>40</v>
      </c>
      <c r="CU36">
        <v>45</v>
      </c>
      <c r="CV36">
        <v>50</v>
      </c>
      <c r="CW36">
        <v>55</v>
      </c>
      <c r="CX36">
        <v>60</v>
      </c>
      <c r="CY36">
        <v>65</v>
      </c>
      <c r="CZ36">
        <v>70</v>
      </c>
      <c r="DA36">
        <v>75</v>
      </c>
      <c r="DB36" t="s">
        <v>283</v>
      </c>
      <c r="DC36">
        <v>20</v>
      </c>
      <c r="DD36">
        <v>25</v>
      </c>
      <c r="DE36">
        <v>30</v>
      </c>
      <c r="DF36">
        <v>35</v>
      </c>
      <c r="DG36">
        <v>40</v>
      </c>
      <c r="DH36">
        <v>45</v>
      </c>
      <c r="DI36">
        <v>50</v>
      </c>
      <c r="DJ36">
        <v>55</v>
      </c>
      <c r="DK36">
        <v>60</v>
      </c>
      <c r="DL36">
        <v>65</v>
      </c>
      <c r="DM36">
        <v>70</v>
      </c>
      <c r="DN36">
        <v>75</v>
      </c>
      <c r="DO36" t="s">
        <v>283</v>
      </c>
      <c r="DP36">
        <v>20</v>
      </c>
      <c r="DQ36">
        <v>25</v>
      </c>
      <c r="DR36">
        <v>30</v>
      </c>
      <c r="DS36">
        <v>35</v>
      </c>
      <c r="DT36">
        <v>40</v>
      </c>
      <c r="DU36">
        <v>45</v>
      </c>
      <c r="DV36">
        <v>50</v>
      </c>
      <c r="DW36">
        <v>55</v>
      </c>
      <c r="DX36">
        <v>60</v>
      </c>
      <c r="DY36">
        <v>65</v>
      </c>
      <c r="DZ36">
        <v>70</v>
      </c>
      <c r="EA36">
        <v>75</v>
      </c>
      <c r="EB36" t="s">
        <v>283</v>
      </c>
      <c r="EC36">
        <v>20</v>
      </c>
      <c r="ED36">
        <v>25</v>
      </c>
      <c r="EE36">
        <v>30</v>
      </c>
      <c r="EF36">
        <v>35</v>
      </c>
      <c r="EG36">
        <v>40</v>
      </c>
      <c r="EH36">
        <v>45</v>
      </c>
      <c r="EI36">
        <v>50</v>
      </c>
      <c r="EJ36">
        <v>55</v>
      </c>
      <c r="EK36">
        <v>60</v>
      </c>
      <c r="EL36">
        <v>65</v>
      </c>
      <c r="EM36">
        <v>70</v>
      </c>
      <c r="EN36">
        <v>75</v>
      </c>
      <c r="EO36" t="s">
        <v>283</v>
      </c>
      <c r="EP36">
        <v>20</v>
      </c>
      <c r="EQ36">
        <v>25</v>
      </c>
      <c r="ER36">
        <v>30</v>
      </c>
      <c r="ES36">
        <v>35</v>
      </c>
      <c r="ET36">
        <v>40</v>
      </c>
      <c r="EU36">
        <v>45</v>
      </c>
      <c r="EV36">
        <v>50</v>
      </c>
      <c r="EW36">
        <v>55</v>
      </c>
      <c r="EX36">
        <v>60</v>
      </c>
      <c r="EY36">
        <v>65</v>
      </c>
      <c r="EZ36">
        <v>70</v>
      </c>
      <c r="FA36">
        <v>75</v>
      </c>
      <c r="FB36" s="198"/>
      <c r="FC36" t="s">
        <v>283</v>
      </c>
      <c r="FD36">
        <v>20</v>
      </c>
      <c r="FE36">
        <v>25</v>
      </c>
      <c r="FF36">
        <v>30</v>
      </c>
      <c r="FG36">
        <v>35</v>
      </c>
      <c r="FH36">
        <v>40</v>
      </c>
      <c r="FI36">
        <v>45</v>
      </c>
      <c r="FJ36">
        <v>50</v>
      </c>
      <c r="FK36">
        <v>55</v>
      </c>
      <c r="FL36">
        <v>60</v>
      </c>
      <c r="FM36">
        <v>65</v>
      </c>
      <c r="FN36">
        <v>70</v>
      </c>
      <c r="FO36">
        <v>75</v>
      </c>
      <c r="FP36" t="s">
        <v>283</v>
      </c>
      <c r="FQ36">
        <v>20</v>
      </c>
      <c r="FR36">
        <v>25</v>
      </c>
      <c r="FS36">
        <v>30</v>
      </c>
      <c r="FT36">
        <v>35</v>
      </c>
      <c r="FU36">
        <v>40</v>
      </c>
      <c r="FV36">
        <v>45</v>
      </c>
      <c r="FW36">
        <v>50</v>
      </c>
      <c r="FX36">
        <v>55</v>
      </c>
      <c r="FY36">
        <v>60</v>
      </c>
      <c r="FZ36">
        <v>65</v>
      </c>
      <c r="GA36">
        <v>70</v>
      </c>
      <c r="GB36">
        <v>75</v>
      </c>
      <c r="GC36" t="s">
        <v>283</v>
      </c>
      <c r="GD36">
        <v>20</v>
      </c>
      <c r="GE36">
        <v>25</v>
      </c>
      <c r="GF36">
        <v>30</v>
      </c>
      <c r="GG36">
        <v>35</v>
      </c>
      <c r="GH36">
        <v>40</v>
      </c>
      <c r="GI36">
        <v>45</v>
      </c>
      <c r="GJ36">
        <v>50</v>
      </c>
      <c r="GK36">
        <v>55</v>
      </c>
      <c r="GL36">
        <v>60</v>
      </c>
      <c r="GM36">
        <v>65</v>
      </c>
      <c r="GN36">
        <v>70</v>
      </c>
      <c r="GO36">
        <v>75</v>
      </c>
      <c r="GP36" t="s">
        <v>283</v>
      </c>
      <c r="GQ36">
        <v>20</v>
      </c>
      <c r="GR36">
        <v>25</v>
      </c>
      <c r="GS36">
        <v>30</v>
      </c>
      <c r="GT36">
        <v>35</v>
      </c>
      <c r="GU36">
        <v>40</v>
      </c>
      <c r="GV36">
        <v>45</v>
      </c>
      <c r="GW36">
        <v>50</v>
      </c>
      <c r="GX36">
        <v>55</v>
      </c>
      <c r="GY36">
        <v>60</v>
      </c>
      <c r="GZ36">
        <v>65</v>
      </c>
      <c r="HA36">
        <v>70</v>
      </c>
      <c r="HB36">
        <v>75</v>
      </c>
      <c r="HC36" t="s">
        <v>283</v>
      </c>
      <c r="HD36">
        <v>20</v>
      </c>
      <c r="HE36">
        <v>25</v>
      </c>
      <c r="HF36">
        <v>30</v>
      </c>
      <c r="HG36">
        <v>35</v>
      </c>
      <c r="HH36">
        <v>40</v>
      </c>
      <c r="HI36">
        <v>45</v>
      </c>
      <c r="HJ36">
        <v>50</v>
      </c>
      <c r="HK36">
        <v>55</v>
      </c>
      <c r="HL36">
        <v>60</v>
      </c>
      <c r="HM36">
        <v>65</v>
      </c>
      <c r="HN36">
        <v>70</v>
      </c>
      <c r="HO36">
        <v>75</v>
      </c>
      <c r="HP36" t="s">
        <v>283</v>
      </c>
      <c r="HQ36">
        <v>20</v>
      </c>
      <c r="HR36">
        <v>25</v>
      </c>
      <c r="HS36">
        <v>30</v>
      </c>
      <c r="HT36">
        <v>35</v>
      </c>
      <c r="HU36">
        <v>40</v>
      </c>
      <c r="HV36">
        <v>45</v>
      </c>
      <c r="HW36">
        <v>50</v>
      </c>
      <c r="HX36">
        <v>55</v>
      </c>
      <c r="HY36">
        <v>60</v>
      </c>
      <c r="HZ36">
        <v>65</v>
      </c>
      <c r="IA36">
        <v>70</v>
      </c>
      <c r="IB36">
        <v>75</v>
      </c>
      <c r="IC36" s="198"/>
      <c r="ID36" t="s">
        <v>283</v>
      </c>
      <c r="IE36">
        <v>20</v>
      </c>
      <c r="IF36">
        <v>25</v>
      </c>
      <c r="IG36">
        <v>30</v>
      </c>
      <c r="IH36">
        <v>35</v>
      </c>
      <c r="II36">
        <v>40</v>
      </c>
      <c r="IJ36">
        <v>45</v>
      </c>
      <c r="IK36">
        <v>50</v>
      </c>
      <c r="IL36">
        <v>55</v>
      </c>
      <c r="IM36">
        <v>60</v>
      </c>
      <c r="IN36">
        <v>65</v>
      </c>
      <c r="IO36">
        <v>70</v>
      </c>
      <c r="IP36">
        <v>75</v>
      </c>
      <c r="IQ36" t="s">
        <v>283</v>
      </c>
      <c r="IR36">
        <v>20</v>
      </c>
      <c r="IS36">
        <v>25</v>
      </c>
      <c r="IT36">
        <v>30</v>
      </c>
      <c r="IU36">
        <v>35</v>
      </c>
      <c r="IV36">
        <v>40</v>
      </c>
      <c r="IW36">
        <v>45</v>
      </c>
      <c r="IX36">
        <v>50</v>
      </c>
      <c r="IY36">
        <v>55</v>
      </c>
      <c r="IZ36">
        <v>60</v>
      </c>
      <c r="JA36">
        <v>65</v>
      </c>
      <c r="JB36">
        <v>70</v>
      </c>
      <c r="JC36">
        <v>75</v>
      </c>
      <c r="JD36" t="s">
        <v>283</v>
      </c>
      <c r="JE36">
        <v>20</v>
      </c>
      <c r="JF36">
        <v>25</v>
      </c>
      <c r="JG36">
        <v>30</v>
      </c>
      <c r="JH36">
        <v>35</v>
      </c>
      <c r="JI36">
        <v>40</v>
      </c>
      <c r="JJ36">
        <v>45</v>
      </c>
      <c r="JK36">
        <v>50</v>
      </c>
      <c r="JL36">
        <v>55</v>
      </c>
      <c r="JM36">
        <v>60</v>
      </c>
      <c r="JN36">
        <v>65</v>
      </c>
      <c r="JO36">
        <v>70</v>
      </c>
      <c r="JP36">
        <v>75</v>
      </c>
      <c r="JQ36" t="s">
        <v>283</v>
      </c>
      <c r="JR36">
        <v>20</v>
      </c>
      <c r="JS36">
        <v>25</v>
      </c>
      <c r="JT36">
        <v>30</v>
      </c>
      <c r="JU36">
        <v>35</v>
      </c>
      <c r="JV36">
        <v>40</v>
      </c>
      <c r="JW36">
        <v>45</v>
      </c>
      <c r="JX36">
        <v>50</v>
      </c>
      <c r="JY36">
        <v>55</v>
      </c>
      <c r="JZ36">
        <v>60</v>
      </c>
      <c r="KA36">
        <v>65</v>
      </c>
      <c r="KB36">
        <v>70</v>
      </c>
      <c r="KC36">
        <v>75</v>
      </c>
      <c r="KD36" t="s">
        <v>283</v>
      </c>
      <c r="KE36">
        <v>20</v>
      </c>
      <c r="KF36">
        <v>25</v>
      </c>
      <c r="KG36">
        <v>30</v>
      </c>
      <c r="KH36">
        <v>35</v>
      </c>
      <c r="KI36">
        <v>40</v>
      </c>
      <c r="KJ36">
        <v>45</v>
      </c>
      <c r="KK36">
        <v>50</v>
      </c>
      <c r="KL36">
        <v>55</v>
      </c>
      <c r="KM36">
        <v>60</v>
      </c>
      <c r="KN36">
        <v>65</v>
      </c>
      <c r="KO36">
        <v>70</v>
      </c>
      <c r="KP36">
        <v>75</v>
      </c>
      <c r="KQ36" t="s">
        <v>283</v>
      </c>
      <c r="KR36">
        <v>20</v>
      </c>
      <c r="KS36">
        <v>25</v>
      </c>
      <c r="KT36">
        <v>30</v>
      </c>
      <c r="KU36">
        <v>35</v>
      </c>
      <c r="KV36">
        <v>40</v>
      </c>
      <c r="KW36">
        <v>45</v>
      </c>
      <c r="KX36">
        <v>50</v>
      </c>
      <c r="KY36">
        <v>55</v>
      </c>
      <c r="KZ36">
        <v>60</v>
      </c>
      <c r="LA36">
        <v>65</v>
      </c>
      <c r="LB36">
        <v>70</v>
      </c>
      <c r="LC36">
        <v>75</v>
      </c>
    </row>
    <row r="37" spans="1:315">
      <c r="A37">
        <v>1</v>
      </c>
      <c r="B37" s="62">
        <v>0.11</v>
      </c>
      <c r="C37" s="62">
        <v>0.09</v>
      </c>
      <c r="D37" s="62">
        <v>7.0000000000000007E-2</v>
      </c>
      <c r="E37" s="62">
        <v>0.06</v>
      </c>
      <c r="F37" s="62">
        <v>0.05</v>
      </c>
      <c r="G37" s="62">
        <v>0.05</v>
      </c>
      <c r="H37" s="62">
        <v>0.05</v>
      </c>
      <c r="I37" s="62">
        <v>0.05</v>
      </c>
      <c r="J37" s="62">
        <v>0.05</v>
      </c>
      <c r="K37" s="62">
        <v>0.05</v>
      </c>
      <c r="L37" s="62">
        <v>0.05</v>
      </c>
      <c r="M37" s="62">
        <v>0.06</v>
      </c>
      <c r="N37">
        <v>1</v>
      </c>
      <c r="O37" s="62">
        <v>7.0000000000000007E-2</v>
      </c>
      <c r="P37" s="62">
        <v>7.0000000000000007E-2</v>
      </c>
      <c r="Q37" s="62">
        <v>0.05</v>
      </c>
      <c r="R37" s="62">
        <v>0.04</v>
      </c>
      <c r="S37" s="62">
        <v>0.04</v>
      </c>
      <c r="T37" s="62">
        <v>0.04</v>
      </c>
      <c r="U37" s="62">
        <v>0.04</v>
      </c>
      <c r="V37" s="62">
        <v>0.04</v>
      </c>
      <c r="W37" s="62">
        <v>0.04</v>
      </c>
      <c r="X37" s="62">
        <v>0.04</v>
      </c>
      <c r="Y37" s="62">
        <v>0.04</v>
      </c>
      <c r="Z37" s="62">
        <v>0.05</v>
      </c>
      <c r="AA37">
        <v>1</v>
      </c>
      <c r="AB37" s="62">
        <v>0.06</v>
      </c>
      <c r="AC37" s="62">
        <v>0.05</v>
      </c>
      <c r="AD37" s="62">
        <v>0.04</v>
      </c>
      <c r="AE37" s="62">
        <v>0.04</v>
      </c>
      <c r="AF37" s="62">
        <v>0.04</v>
      </c>
      <c r="AG37" s="62">
        <v>0.04</v>
      </c>
      <c r="AH37" s="62">
        <v>0.04</v>
      </c>
      <c r="AI37" s="62">
        <v>0.04</v>
      </c>
      <c r="AJ37" s="62">
        <v>0.04</v>
      </c>
      <c r="AK37" s="62">
        <v>0.04</v>
      </c>
      <c r="AL37" s="62">
        <v>0.05</v>
      </c>
      <c r="AM37" s="62">
        <v>0.05</v>
      </c>
      <c r="AN37">
        <v>1</v>
      </c>
      <c r="AO37" s="62">
        <v>0.05</v>
      </c>
      <c r="AP37" s="62">
        <v>0.04</v>
      </c>
      <c r="AQ37" s="62">
        <v>0.04</v>
      </c>
      <c r="AR37" s="62">
        <v>0.03</v>
      </c>
      <c r="AS37" s="62">
        <v>0.03</v>
      </c>
      <c r="AT37" s="62">
        <v>0.03</v>
      </c>
      <c r="AU37" s="62">
        <v>0.04</v>
      </c>
      <c r="AV37" s="62">
        <v>0.04</v>
      </c>
      <c r="AW37" s="62">
        <v>0.04</v>
      </c>
      <c r="AX37" s="62">
        <v>0.04</v>
      </c>
      <c r="AY37" s="62">
        <v>0.05</v>
      </c>
      <c r="AZ37" s="62">
        <v>0.06</v>
      </c>
      <c r="BA37">
        <v>1</v>
      </c>
      <c r="BB37" s="62">
        <v>0.04</v>
      </c>
      <c r="BC37" s="62">
        <v>0.04</v>
      </c>
      <c r="BD37" s="62">
        <v>0.03</v>
      </c>
      <c r="BE37" s="62">
        <v>0.03</v>
      </c>
      <c r="BF37" s="62">
        <v>0.03</v>
      </c>
      <c r="BG37" s="62">
        <v>0.03</v>
      </c>
      <c r="BH37" s="62">
        <v>0.03</v>
      </c>
      <c r="BI37" s="62">
        <v>0.04</v>
      </c>
      <c r="BJ37" s="62">
        <v>0.04</v>
      </c>
      <c r="BK37" s="62">
        <v>0.04</v>
      </c>
      <c r="BL37" s="62">
        <v>0.05</v>
      </c>
      <c r="BM37" s="62">
        <v>0.06</v>
      </c>
      <c r="BN37">
        <v>1</v>
      </c>
      <c r="BO37" s="62">
        <v>0.05</v>
      </c>
      <c r="BP37" s="62">
        <v>0.04</v>
      </c>
      <c r="BQ37" s="62">
        <v>0.04</v>
      </c>
      <c r="BR37" s="62">
        <v>0.03</v>
      </c>
      <c r="BS37" s="62">
        <v>0.03</v>
      </c>
      <c r="BT37" s="62">
        <v>0.03</v>
      </c>
      <c r="BU37" s="62">
        <v>0.04</v>
      </c>
      <c r="BV37" s="62">
        <v>0.04</v>
      </c>
      <c r="BW37" s="62">
        <v>0.04</v>
      </c>
      <c r="BX37" s="62">
        <v>0.04</v>
      </c>
      <c r="BY37" s="62">
        <v>0.05</v>
      </c>
      <c r="BZ37" s="62">
        <v>0.06</v>
      </c>
      <c r="CA37" s="198"/>
      <c r="CB37">
        <v>1</v>
      </c>
      <c r="CC37" s="62">
        <v>0.13</v>
      </c>
      <c r="CD37" s="62">
        <v>0.12</v>
      </c>
      <c r="CE37" s="62">
        <v>0.09</v>
      </c>
      <c r="CF37" s="62">
        <v>0.08</v>
      </c>
      <c r="CG37" s="62">
        <v>7.0000000000000007E-2</v>
      </c>
      <c r="CH37" s="62">
        <v>7.0000000000000007E-2</v>
      </c>
      <c r="CI37" s="62">
        <v>7.0000000000000007E-2</v>
      </c>
      <c r="CJ37" s="62">
        <v>7.0000000000000007E-2</v>
      </c>
      <c r="CK37" s="62">
        <v>0.06</v>
      </c>
      <c r="CL37" s="62">
        <v>0.06</v>
      </c>
      <c r="CM37" s="62">
        <v>0.06</v>
      </c>
      <c r="CN37" s="62">
        <v>7.0000000000000007E-2</v>
      </c>
      <c r="CO37">
        <v>1</v>
      </c>
      <c r="CP37" s="62">
        <v>0.1</v>
      </c>
      <c r="CQ37" s="62">
        <v>0.09</v>
      </c>
      <c r="CR37" s="62">
        <v>7.0000000000000007E-2</v>
      </c>
      <c r="CS37" s="62">
        <v>0.06</v>
      </c>
      <c r="CT37" s="62">
        <v>0.05</v>
      </c>
      <c r="CU37" s="62">
        <v>0.05</v>
      </c>
      <c r="CV37" s="62">
        <v>0.05</v>
      </c>
      <c r="CW37" s="62">
        <v>0.05</v>
      </c>
      <c r="CX37" s="62">
        <v>0.05</v>
      </c>
      <c r="CY37" s="62">
        <v>0.05</v>
      </c>
      <c r="CZ37" s="62">
        <v>0.06</v>
      </c>
      <c r="DA37" s="62">
        <v>0.06</v>
      </c>
      <c r="DB37">
        <v>1</v>
      </c>
      <c r="DC37" s="62">
        <v>7.0000000000000007E-2</v>
      </c>
      <c r="DD37" s="62">
        <v>7.0000000000000007E-2</v>
      </c>
      <c r="DE37" s="62">
        <v>0.06</v>
      </c>
      <c r="DF37" s="62">
        <v>0.05</v>
      </c>
      <c r="DG37" s="62">
        <v>0.05</v>
      </c>
      <c r="DH37" s="62">
        <v>0.05</v>
      </c>
      <c r="DI37" s="62">
        <v>0.05</v>
      </c>
      <c r="DJ37" s="62">
        <v>0.05</v>
      </c>
      <c r="DK37" s="62">
        <v>0.05</v>
      </c>
      <c r="DL37" s="62">
        <v>0.05</v>
      </c>
      <c r="DM37" s="62">
        <v>0.06</v>
      </c>
      <c r="DN37" s="62">
        <v>7.0000000000000007E-2</v>
      </c>
      <c r="DO37">
        <v>1</v>
      </c>
      <c r="DP37" s="62">
        <v>0.06</v>
      </c>
      <c r="DQ37" s="62">
        <v>0.06</v>
      </c>
      <c r="DR37" s="62">
        <v>0.05</v>
      </c>
      <c r="DS37" s="62">
        <v>0.04</v>
      </c>
      <c r="DT37" s="62">
        <v>0.04</v>
      </c>
      <c r="DU37" s="62">
        <v>0.04</v>
      </c>
      <c r="DV37" s="62">
        <v>0.05</v>
      </c>
      <c r="DW37" s="62">
        <v>0.05</v>
      </c>
      <c r="DX37" s="62">
        <v>0.05</v>
      </c>
      <c r="DY37" s="62">
        <v>0.05</v>
      </c>
      <c r="DZ37" s="62">
        <v>0.06</v>
      </c>
      <c r="EA37" s="62">
        <v>7.0000000000000007E-2</v>
      </c>
      <c r="EB37">
        <v>1</v>
      </c>
      <c r="EC37" s="62">
        <v>0.05</v>
      </c>
      <c r="ED37" s="62">
        <v>0.05</v>
      </c>
      <c r="EE37" s="62">
        <v>0.04</v>
      </c>
      <c r="EF37" s="62">
        <v>0.04</v>
      </c>
      <c r="EG37" s="62">
        <v>0.04</v>
      </c>
      <c r="EH37" s="62">
        <v>0.04</v>
      </c>
      <c r="EI37" s="62">
        <v>0.04</v>
      </c>
      <c r="EJ37" s="62">
        <v>0.05</v>
      </c>
      <c r="EK37" s="62">
        <v>0.05</v>
      </c>
      <c r="EL37" s="62">
        <v>0.05</v>
      </c>
      <c r="EM37" s="62">
        <v>0.06</v>
      </c>
      <c r="EN37" s="62">
        <v>0.08</v>
      </c>
      <c r="EO37">
        <v>1</v>
      </c>
      <c r="EP37" s="62">
        <v>0.06</v>
      </c>
      <c r="EQ37" s="62">
        <v>0.06</v>
      </c>
      <c r="ER37" s="62">
        <v>0.05</v>
      </c>
      <c r="ES37" s="62">
        <v>0.04</v>
      </c>
      <c r="ET37" s="62">
        <v>0.04</v>
      </c>
      <c r="EU37" s="62">
        <v>0.04</v>
      </c>
      <c r="EV37" s="62">
        <v>0.05</v>
      </c>
      <c r="EW37" s="62">
        <v>0.05</v>
      </c>
      <c r="EX37" s="62">
        <v>0.05</v>
      </c>
      <c r="EY37" s="62">
        <v>0.05</v>
      </c>
      <c r="EZ37" s="62">
        <v>0.06</v>
      </c>
      <c r="FA37" s="62">
        <v>7.0000000000000007E-2</v>
      </c>
      <c r="FB37" s="198"/>
      <c r="FC37">
        <v>1</v>
      </c>
      <c r="FD37" s="62">
        <v>0.18</v>
      </c>
      <c r="FE37" s="62">
        <v>0.16</v>
      </c>
      <c r="FF37" s="62">
        <v>0.12</v>
      </c>
      <c r="FG37" s="62">
        <v>0.1</v>
      </c>
      <c r="FH37" s="62">
        <v>0.09</v>
      </c>
      <c r="FI37" s="62">
        <v>0.09</v>
      </c>
      <c r="FJ37" s="62">
        <v>0.09</v>
      </c>
      <c r="FK37" s="62">
        <v>0.09</v>
      </c>
      <c r="FL37" s="62">
        <v>0.08</v>
      </c>
      <c r="FM37" s="62">
        <v>0.08</v>
      </c>
      <c r="FN37" s="62">
        <v>0.08</v>
      </c>
      <c r="FO37" s="62">
        <v>0.1</v>
      </c>
      <c r="FP37">
        <v>1</v>
      </c>
      <c r="FQ37" s="62">
        <v>0.13</v>
      </c>
      <c r="FR37" s="62">
        <v>0.12</v>
      </c>
      <c r="FS37" s="62">
        <v>0.09</v>
      </c>
      <c r="FT37" s="62">
        <v>0.08</v>
      </c>
      <c r="FU37" s="62">
        <v>7.0000000000000007E-2</v>
      </c>
      <c r="FV37" s="62">
        <v>7.0000000000000007E-2</v>
      </c>
      <c r="FW37" s="62">
        <v>7.0000000000000007E-2</v>
      </c>
      <c r="FX37" s="62">
        <v>7.0000000000000007E-2</v>
      </c>
      <c r="FY37" s="62">
        <v>7.0000000000000007E-2</v>
      </c>
      <c r="FZ37" s="62">
        <v>7.0000000000000007E-2</v>
      </c>
      <c r="GA37" s="62">
        <v>7.0000000000000007E-2</v>
      </c>
      <c r="GB37" s="62">
        <v>0.09</v>
      </c>
      <c r="GC37">
        <v>1</v>
      </c>
      <c r="GD37" s="62">
        <v>0.1</v>
      </c>
      <c r="GE37" s="62">
        <v>0.09</v>
      </c>
      <c r="GF37" s="62">
        <v>7.0000000000000007E-2</v>
      </c>
      <c r="GG37" s="62">
        <v>7.0000000000000007E-2</v>
      </c>
      <c r="GH37" s="62">
        <v>0.06</v>
      </c>
      <c r="GI37" s="62">
        <v>0.06</v>
      </c>
      <c r="GJ37" s="62">
        <v>7.0000000000000007E-2</v>
      </c>
      <c r="GK37" s="62">
        <v>7.0000000000000007E-2</v>
      </c>
      <c r="GL37" s="62">
        <v>7.0000000000000007E-2</v>
      </c>
      <c r="GM37" s="62">
        <v>7.0000000000000007E-2</v>
      </c>
      <c r="GN37" s="62">
        <v>0.08</v>
      </c>
      <c r="GO37" s="62">
        <v>0.09</v>
      </c>
      <c r="GP37">
        <v>1</v>
      </c>
      <c r="GQ37" s="62">
        <v>0.08</v>
      </c>
      <c r="GR37" s="62">
        <v>0.08</v>
      </c>
      <c r="GS37" s="62">
        <v>0.06</v>
      </c>
      <c r="GT37" s="62">
        <v>0.06</v>
      </c>
      <c r="GU37" s="62">
        <v>0.06</v>
      </c>
      <c r="GV37" s="62">
        <v>0.06</v>
      </c>
      <c r="GW37" s="62">
        <v>0.06</v>
      </c>
      <c r="GX37" s="62">
        <v>7.0000000000000007E-2</v>
      </c>
      <c r="GY37" s="62">
        <v>7.0000000000000007E-2</v>
      </c>
      <c r="GZ37" s="62">
        <v>7.0000000000000007E-2</v>
      </c>
      <c r="HA37" s="62">
        <v>0.08</v>
      </c>
      <c r="HB37" s="62">
        <v>0.1</v>
      </c>
      <c r="HC37">
        <v>1</v>
      </c>
      <c r="HD37" s="62">
        <v>0.06</v>
      </c>
      <c r="HE37" s="62">
        <v>0.06</v>
      </c>
      <c r="HF37" s="62">
        <v>0.05</v>
      </c>
      <c r="HG37" s="62">
        <v>0.05</v>
      </c>
      <c r="HH37" s="62">
        <v>0.05</v>
      </c>
      <c r="HI37" s="62">
        <v>0.05</v>
      </c>
      <c r="HJ37" s="62">
        <v>0.06</v>
      </c>
      <c r="HK37" s="62">
        <v>0.06</v>
      </c>
      <c r="HL37" s="62">
        <v>7.0000000000000007E-2</v>
      </c>
      <c r="HM37" s="62">
        <v>7.0000000000000007E-2</v>
      </c>
      <c r="HN37" s="62">
        <v>0.08</v>
      </c>
      <c r="HO37" s="62">
        <v>0.1</v>
      </c>
      <c r="HP37">
        <v>1</v>
      </c>
      <c r="HQ37" s="62">
        <v>0.08</v>
      </c>
      <c r="HR37" s="62">
        <v>0.08</v>
      </c>
      <c r="HS37" s="62">
        <v>0.06</v>
      </c>
      <c r="HT37" s="62">
        <v>0.06</v>
      </c>
      <c r="HU37" s="62">
        <v>0.06</v>
      </c>
      <c r="HV37" s="62">
        <v>0.06</v>
      </c>
      <c r="HW37" s="62">
        <v>0.06</v>
      </c>
      <c r="HX37" s="62">
        <v>7.0000000000000007E-2</v>
      </c>
      <c r="HY37" s="62">
        <v>7.0000000000000007E-2</v>
      </c>
      <c r="HZ37" s="62">
        <v>7.0000000000000007E-2</v>
      </c>
      <c r="IA37" s="62">
        <v>0.08</v>
      </c>
      <c r="IB37" s="62">
        <v>0.1</v>
      </c>
      <c r="IC37" s="198"/>
      <c r="ID37">
        <v>1</v>
      </c>
      <c r="IE37" s="62">
        <v>0.27</v>
      </c>
      <c r="IF37" s="62">
        <v>0.24</v>
      </c>
      <c r="IG37" s="62">
        <v>0.18</v>
      </c>
      <c r="IH37" s="62">
        <v>0.15</v>
      </c>
      <c r="II37" s="62">
        <v>0.14000000000000001</v>
      </c>
      <c r="IJ37" s="62">
        <v>0.14000000000000001</v>
      </c>
      <c r="IK37" s="62">
        <v>0.14000000000000001</v>
      </c>
      <c r="IL37" s="62">
        <v>0.13</v>
      </c>
      <c r="IM37" s="62">
        <v>0.13</v>
      </c>
      <c r="IN37" s="62">
        <v>0.12</v>
      </c>
      <c r="IO37" s="62">
        <v>0.13</v>
      </c>
      <c r="IP37" s="62">
        <v>0.14000000000000001</v>
      </c>
      <c r="IQ37">
        <v>1</v>
      </c>
      <c r="IR37" s="62">
        <v>0.19</v>
      </c>
      <c r="IS37" s="62">
        <v>0.17</v>
      </c>
      <c r="IT37" s="62">
        <v>0.13</v>
      </c>
      <c r="IU37" s="62">
        <v>0.11</v>
      </c>
      <c r="IV37" s="62">
        <v>0.11</v>
      </c>
      <c r="IW37" s="62">
        <v>0.11</v>
      </c>
      <c r="IX37" s="62">
        <v>0.11</v>
      </c>
      <c r="IY37" s="62">
        <v>0.11</v>
      </c>
      <c r="IZ37" s="62">
        <v>0.11</v>
      </c>
      <c r="JA37" s="62">
        <v>0.11</v>
      </c>
      <c r="JB37" s="62">
        <v>0.11</v>
      </c>
      <c r="JC37" s="62">
        <v>0.13</v>
      </c>
      <c r="JD37">
        <v>1</v>
      </c>
      <c r="JE37" s="62">
        <v>0.15</v>
      </c>
      <c r="JF37" s="62">
        <v>0.14000000000000001</v>
      </c>
      <c r="JG37" s="62">
        <v>0.11</v>
      </c>
      <c r="JH37" s="62">
        <v>0.1</v>
      </c>
      <c r="JI37" s="62">
        <v>0.09</v>
      </c>
      <c r="JJ37" s="62">
        <v>0.1</v>
      </c>
      <c r="JK37" s="62">
        <v>0.1</v>
      </c>
      <c r="JL37" s="62">
        <v>0.1</v>
      </c>
      <c r="JM37" s="62">
        <v>0.1</v>
      </c>
      <c r="JN37" s="62">
        <v>0.11</v>
      </c>
      <c r="JO37" s="62">
        <v>0.12</v>
      </c>
      <c r="JP37" s="62">
        <v>0.14000000000000001</v>
      </c>
      <c r="JQ37">
        <v>1</v>
      </c>
      <c r="JR37" s="62">
        <v>0.12</v>
      </c>
      <c r="JS37" s="62">
        <v>0.11</v>
      </c>
      <c r="JT37" s="62">
        <v>0.09</v>
      </c>
      <c r="JU37" s="62">
        <v>0.08</v>
      </c>
      <c r="JV37" s="62">
        <v>0.08</v>
      </c>
      <c r="JW37" s="62">
        <v>0.09</v>
      </c>
      <c r="JX37" s="62">
        <v>0.1</v>
      </c>
      <c r="JY37" s="62">
        <v>0.1</v>
      </c>
      <c r="JZ37" s="62">
        <v>0.1</v>
      </c>
      <c r="KA37" s="62">
        <v>0.11</v>
      </c>
      <c r="KB37" s="62">
        <v>0.12</v>
      </c>
      <c r="KC37" s="62">
        <v>0.15</v>
      </c>
      <c r="KD37">
        <v>1</v>
      </c>
      <c r="KE37" s="62">
        <v>0.1</v>
      </c>
      <c r="KF37" s="62">
        <v>0.1</v>
      </c>
      <c r="KG37" s="62">
        <v>0.08</v>
      </c>
      <c r="KH37" s="62">
        <v>7.0000000000000007E-2</v>
      </c>
      <c r="KI37" s="62">
        <v>0.08</v>
      </c>
      <c r="KJ37" s="62">
        <v>0.08</v>
      </c>
      <c r="KK37" s="62">
        <v>0.09</v>
      </c>
      <c r="KL37" s="62">
        <v>0.1</v>
      </c>
      <c r="KM37" s="62">
        <v>0.1</v>
      </c>
      <c r="KN37" s="62">
        <v>0.11</v>
      </c>
      <c r="KO37" s="62">
        <v>0.13</v>
      </c>
      <c r="KP37" s="62">
        <v>0.16</v>
      </c>
      <c r="KQ37">
        <v>1</v>
      </c>
      <c r="KR37" s="62">
        <v>0.12</v>
      </c>
      <c r="KS37" s="62">
        <v>0.11</v>
      </c>
      <c r="KT37" s="62">
        <v>0.09</v>
      </c>
      <c r="KU37" s="62">
        <v>0.08</v>
      </c>
      <c r="KV37" s="62">
        <v>0.08</v>
      </c>
      <c r="KW37" s="62">
        <v>0.09</v>
      </c>
      <c r="KX37" s="62">
        <v>0.09</v>
      </c>
      <c r="KY37" s="62">
        <v>0.1</v>
      </c>
      <c r="KZ37" s="62">
        <v>0.1</v>
      </c>
      <c r="LA37" s="62">
        <v>0.11</v>
      </c>
      <c r="LB37" s="62">
        <v>0.12</v>
      </c>
      <c r="LC37" s="62">
        <v>0.15</v>
      </c>
    </row>
    <row r="38" spans="1:315">
      <c r="A38">
        <v>2</v>
      </c>
      <c r="B38" s="62">
        <v>0.09</v>
      </c>
      <c r="C38" s="62">
        <v>0.08</v>
      </c>
      <c r="D38" s="62">
        <v>0.06</v>
      </c>
      <c r="E38" s="62">
        <v>0.05</v>
      </c>
      <c r="F38" s="62">
        <v>0.05</v>
      </c>
      <c r="G38" s="62">
        <v>0.05</v>
      </c>
      <c r="H38" s="62">
        <v>0.05</v>
      </c>
      <c r="I38" s="62">
        <v>0.05</v>
      </c>
      <c r="J38" s="62">
        <v>0.04</v>
      </c>
      <c r="K38" s="62">
        <v>0.04</v>
      </c>
      <c r="L38" s="62">
        <v>0.04</v>
      </c>
      <c r="M38" s="62">
        <v>0.05</v>
      </c>
      <c r="N38">
        <v>2</v>
      </c>
      <c r="O38" s="62">
        <v>7.0000000000000007E-2</v>
      </c>
      <c r="P38" s="62">
        <v>0.06</v>
      </c>
      <c r="Q38" s="62">
        <v>0.05</v>
      </c>
      <c r="R38" s="62">
        <v>0.04</v>
      </c>
      <c r="S38" s="62">
        <v>0.04</v>
      </c>
      <c r="T38" s="62">
        <v>0.04</v>
      </c>
      <c r="U38" s="62">
        <v>0.04</v>
      </c>
      <c r="V38" s="62">
        <v>0.04</v>
      </c>
      <c r="W38" s="62">
        <v>0.04</v>
      </c>
      <c r="X38" s="62">
        <v>0.04</v>
      </c>
      <c r="Y38" s="62">
        <v>0.04</v>
      </c>
      <c r="Z38" s="62">
        <v>0.05</v>
      </c>
      <c r="AA38">
        <v>2</v>
      </c>
      <c r="AB38" s="62">
        <v>0.06</v>
      </c>
      <c r="AC38" s="62">
        <v>0.05</v>
      </c>
      <c r="AD38" s="62">
        <v>0.04</v>
      </c>
      <c r="AE38" s="62">
        <v>0.04</v>
      </c>
      <c r="AF38" s="62">
        <v>0.03</v>
      </c>
      <c r="AG38" s="62">
        <v>0.04</v>
      </c>
      <c r="AH38" s="62">
        <v>0.04</v>
      </c>
      <c r="AI38" s="62">
        <v>0.04</v>
      </c>
      <c r="AJ38" s="62">
        <v>0.04</v>
      </c>
      <c r="AK38" s="62">
        <v>0.04</v>
      </c>
      <c r="AL38" s="62">
        <v>0.04</v>
      </c>
      <c r="AM38" s="62">
        <v>0.05</v>
      </c>
      <c r="AN38">
        <v>2</v>
      </c>
      <c r="AO38" s="62">
        <v>0.05</v>
      </c>
      <c r="AP38" s="62">
        <v>0.04</v>
      </c>
      <c r="AQ38" s="62">
        <v>0.04</v>
      </c>
      <c r="AR38" s="62">
        <v>0.03</v>
      </c>
      <c r="AS38" s="62">
        <v>0.03</v>
      </c>
      <c r="AT38" s="62">
        <v>0.03</v>
      </c>
      <c r="AU38" s="62">
        <v>0.04</v>
      </c>
      <c r="AV38" s="62">
        <v>0.04</v>
      </c>
      <c r="AW38" s="62">
        <v>0.04</v>
      </c>
      <c r="AX38" s="62">
        <v>0.04</v>
      </c>
      <c r="AY38" s="62">
        <v>0.05</v>
      </c>
      <c r="AZ38" s="62">
        <v>0.06</v>
      </c>
      <c r="BA38">
        <v>2</v>
      </c>
      <c r="BB38" s="62">
        <v>0.04</v>
      </c>
      <c r="BC38" s="62">
        <v>0.04</v>
      </c>
      <c r="BD38" s="62">
        <v>0.03</v>
      </c>
      <c r="BE38" s="62">
        <v>0.03</v>
      </c>
      <c r="BF38" s="62">
        <v>0.03</v>
      </c>
      <c r="BG38" s="62">
        <v>0.03</v>
      </c>
      <c r="BH38" s="62">
        <v>0.04</v>
      </c>
      <c r="BI38" s="62">
        <v>0.04</v>
      </c>
      <c r="BJ38" s="62">
        <v>0.04</v>
      </c>
      <c r="BK38" s="62">
        <v>0.04</v>
      </c>
      <c r="BL38" s="62">
        <v>0.05</v>
      </c>
      <c r="BM38" s="62">
        <v>0.06</v>
      </c>
      <c r="BN38">
        <v>2</v>
      </c>
      <c r="BO38" s="62">
        <v>0.05</v>
      </c>
      <c r="BP38" s="62">
        <v>0.05</v>
      </c>
      <c r="BQ38" s="62">
        <v>0.04</v>
      </c>
      <c r="BR38" s="62">
        <v>0.04</v>
      </c>
      <c r="BS38" s="62">
        <v>0.04</v>
      </c>
      <c r="BT38" s="62">
        <v>0.04</v>
      </c>
      <c r="BU38" s="62">
        <v>0.04</v>
      </c>
      <c r="BV38" s="62">
        <v>0.04</v>
      </c>
      <c r="BW38" s="62">
        <v>0.05</v>
      </c>
      <c r="BX38" s="62">
        <v>0.05</v>
      </c>
      <c r="BY38" s="62">
        <v>0.05</v>
      </c>
      <c r="BZ38" s="62">
        <v>7.0000000000000007E-2</v>
      </c>
      <c r="CA38" s="198"/>
      <c r="CB38">
        <v>2</v>
      </c>
      <c r="CC38" s="62">
        <v>0.11</v>
      </c>
      <c r="CD38" s="62">
        <v>0.1</v>
      </c>
      <c r="CE38" s="62">
        <v>0.08</v>
      </c>
      <c r="CF38" s="62">
        <v>0.06</v>
      </c>
      <c r="CG38" s="62">
        <v>0.06</v>
      </c>
      <c r="CH38" s="62">
        <v>0.06</v>
      </c>
      <c r="CI38" s="62">
        <v>0.06</v>
      </c>
      <c r="CJ38" s="62">
        <v>0.06</v>
      </c>
      <c r="CK38" s="62">
        <v>0.05</v>
      </c>
      <c r="CL38" s="62">
        <v>0.05</v>
      </c>
      <c r="CM38" s="62">
        <v>0.05</v>
      </c>
      <c r="CN38" s="62">
        <v>0.06</v>
      </c>
      <c r="CO38">
        <v>2</v>
      </c>
      <c r="CP38" s="62">
        <v>0.09</v>
      </c>
      <c r="CQ38" s="62">
        <v>0.08</v>
      </c>
      <c r="CR38" s="62">
        <v>0.06</v>
      </c>
      <c r="CS38" s="62">
        <v>0.05</v>
      </c>
      <c r="CT38" s="62">
        <v>0.05</v>
      </c>
      <c r="CU38" s="62">
        <v>0.05</v>
      </c>
      <c r="CV38" s="62">
        <v>0.05</v>
      </c>
      <c r="CW38" s="62">
        <v>0.05</v>
      </c>
      <c r="CX38" s="62">
        <v>0.05</v>
      </c>
      <c r="CY38" s="62">
        <v>0.05</v>
      </c>
      <c r="CZ38" s="62">
        <v>0.05</v>
      </c>
      <c r="DA38" s="62">
        <v>0.06</v>
      </c>
      <c r="DB38">
        <v>2</v>
      </c>
      <c r="DC38" s="62">
        <v>7.0000000000000007E-2</v>
      </c>
      <c r="DD38" s="62">
        <v>0.06</v>
      </c>
      <c r="DE38" s="62">
        <v>0.05</v>
      </c>
      <c r="DF38" s="62">
        <v>0.04</v>
      </c>
      <c r="DG38" s="62">
        <v>0.04</v>
      </c>
      <c r="DH38" s="62">
        <v>0.04</v>
      </c>
      <c r="DI38" s="62">
        <v>0.05</v>
      </c>
      <c r="DJ38" s="62">
        <v>0.05</v>
      </c>
      <c r="DK38" s="62">
        <v>0.05</v>
      </c>
      <c r="DL38" s="62">
        <v>0.05</v>
      </c>
      <c r="DM38" s="62">
        <v>0.05</v>
      </c>
      <c r="DN38" s="62">
        <v>0.06</v>
      </c>
      <c r="DO38">
        <v>2</v>
      </c>
      <c r="DP38" s="62">
        <v>0.06</v>
      </c>
      <c r="DQ38" s="62">
        <v>0.05</v>
      </c>
      <c r="DR38" s="62">
        <v>0.04</v>
      </c>
      <c r="DS38" s="62">
        <v>0.04</v>
      </c>
      <c r="DT38" s="62">
        <v>0.04</v>
      </c>
      <c r="DU38" s="62">
        <v>0.04</v>
      </c>
      <c r="DV38" s="62">
        <v>0.04</v>
      </c>
      <c r="DW38" s="62">
        <v>0.05</v>
      </c>
      <c r="DX38" s="62">
        <v>0.05</v>
      </c>
      <c r="DY38" s="62">
        <v>0.05</v>
      </c>
      <c r="DZ38" s="62">
        <v>0.06</v>
      </c>
      <c r="EA38" s="62">
        <v>7.0000000000000007E-2</v>
      </c>
      <c r="EB38">
        <v>2</v>
      </c>
      <c r="EC38" s="62">
        <v>0.05</v>
      </c>
      <c r="ED38" s="62">
        <v>0.05</v>
      </c>
      <c r="EE38" s="62">
        <v>0.04</v>
      </c>
      <c r="EF38" s="62">
        <v>0.04</v>
      </c>
      <c r="EG38" s="62">
        <v>0.04</v>
      </c>
      <c r="EH38" s="62">
        <v>0.04</v>
      </c>
      <c r="EI38" s="62">
        <v>0.04</v>
      </c>
      <c r="EJ38" s="62">
        <v>0.05</v>
      </c>
      <c r="EK38" s="62">
        <v>0.05</v>
      </c>
      <c r="EL38" s="62">
        <v>0.05</v>
      </c>
      <c r="EM38" s="62">
        <v>0.06</v>
      </c>
      <c r="EN38" s="62">
        <v>0.08</v>
      </c>
      <c r="EO38">
        <v>2</v>
      </c>
      <c r="EP38" s="62">
        <v>7.0000000000000007E-2</v>
      </c>
      <c r="EQ38" s="62">
        <v>0.06</v>
      </c>
      <c r="ER38" s="62">
        <v>0.05</v>
      </c>
      <c r="ES38" s="62">
        <v>0.05</v>
      </c>
      <c r="ET38" s="62">
        <v>0.05</v>
      </c>
      <c r="EU38" s="62">
        <v>0.05</v>
      </c>
      <c r="EV38" s="62">
        <v>0.05</v>
      </c>
      <c r="EW38" s="62">
        <v>0.06</v>
      </c>
      <c r="EX38" s="62">
        <v>0.06</v>
      </c>
      <c r="EY38" s="62">
        <v>0.06</v>
      </c>
      <c r="EZ38" s="62">
        <v>7.0000000000000007E-2</v>
      </c>
      <c r="FA38" s="62">
        <v>0.08</v>
      </c>
      <c r="FB38" s="198"/>
      <c r="FC38">
        <v>2</v>
      </c>
      <c r="FD38" s="62">
        <v>0.14000000000000001</v>
      </c>
      <c r="FE38" s="62">
        <v>0.13</v>
      </c>
      <c r="FF38" s="62">
        <v>0.1</v>
      </c>
      <c r="FG38" s="62">
        <v>0.08</v>
      </c>
      <c r="FH38" s="62">
        <v>7.0000000000000007E-2</v>
      </c>
      <c r="FI38" s="62">
        <v>7.0000000000000007E-2</v>
      </c>
      <c r="FJ38" s="62">
        <v>7.0000000000000007E-2</v>
      </c>
      <c r="FK38" s="62">
        <v>7.0000000000000007E-2</v>
      </c>
      <c r="FL38" s="62">
        <v>7.0000000000000007E-2</v>
      </c>
      <c r="FM38" s="62">
        <v>7.0000000000000007E-2</v>
      </c>
      <c r="FN38" s="62">
        <v>7.0000000000000007E-2</v>
      </c>
      <c r="FO38" s="62">
        <v>0.08</v>
      </c>
      <c r="FP38">
        <v>2</v>
      </c>
      <c r="FQ38" s="62">
        <v>0.11</v>
      </c>
      <c r="FR38" s="62">
        <v>0.1</v>
      </c>
      <c r="FS38" s="62">
        <v>0.08</v>
      </c>
      <c r="FT38" s="62">
        <v>7.0000000000000007E-2</v>
      </c>
      <c r="FU38" s="62">
        <v>0.06</v>
      </c>
      <c r="FV38" s="62">
        <v>0.06</v>
      </c>
      <c r="FW38" s="62">
        <v>0.06</v>
      </c>
      <c r="FX38" s="62">
        <v>0.06</v>
      </c>
      <c r="FY38" s="62">
        <v>0.06</v>
      </c>
      <c r="FZ38" s="62">
        <v>0.06</v>
      </c>
      <c r="GA38" s="62">
        <v>0.06</v>
      </c>
      <c r="GB38" s="62">
        <v>7.0000000000000007E-2</v>
      </c>
      <c r="GC38">
        <v>2</v>
      </c>
      <c r="GD38" s="62">
        <v>0.09</v>
      </c>
      <c r="GE38" s="62">
        <v>0.08</v>
      </c>
      <c r="GF38" s="62">
        <v>0.06</v>
      </c>
      <c r="GG38" s="62">
        <v>0.06</v>
      </c>
      <c r="GH38" s="62">
        <v>0.05</v>
      </c>
      <c r="GI38" s="62">
        <v>0.06</v>
      </c>
      <c r="GJ38" s="62">
        <v>0.06</v>
      </c>
      <c r="GK38" s="62">
        <v>0.06</v>
      </c>
      <c r="GL38" s="62">
        <v>0.06</v>
      </c>
      <c r="GM38" s="62">
        <v>0.06</v>
      </c>
      <c r="GN38" s="62">
        <v>7.0000000000000007E-2</v>
      </c>
      <c r="GO38" s="62">
        <v>0.08</v>
      </c>
      <c r="GP38">
        <v>2</v>
      </c>
      <c r="GQ38" s="62">
        <v>7.0000000000000007E-2</v>
      </c>
      <c r="GR38" s="62">
        <v>7.0000000000000007E-2</v>
      </c>
      <c r="GS38" s="62">
        <v>0.06</v>
      </c>
      <c r="GT38" s="62">
        <v>0.05</v>
      </c>
      <c r="GU38" s="62">
        <v>0.05</v>
      </c>
      <c r="GV38" s="62">
        <v>0.05</v>
      </c>
      <c r="GW38" s="62">
        <v>0.06</v>
      </c>
      <c r="GX38" s="62">
        <v>0.06</v>
      </c>
      <c r="GY38" s="62">
        <v>0.06</v>
      </c>
      <c r="GZ38" s="62">
        <v>7.0000000000000007E-2</v>
      </c>
      <c r="HA38" s="62">
        <v>7.0000000000000007E-2</v>
      </c>
      <c r="HB38" s="62">
        <v>0.09</v>
      </c>
      <c r="HC38">
        <v>2</v>
      </c>
      <c r="HD38" s="62">
        <v>0.06</v>
      </c>
      <c r="HE38" s="62">
        <v>0.06</v>
      </c>
      <c r="HF38" s="62">
        <v>0.05</v>
      </c>
      <c r="HG38" s="62">
        <v>0.05</v>
      </c>
      <c r="HH38" s="62">
        <v>0.05</v>
      </c>
      <c r="HI38" s="62">
        <v>0.05</v>
      </c>
      <c r="HJ38" s="62">
        <v>0.06</v>
      </c>
      <c r="HK38" s="62">
        <v>0.06</v>
      </c>
      <c r="HL38" s="62">
        <v>0.06</v>
      </c>
      <c r="HM38" s="62">
        <v>7.0000000000000007E-2</v>
      </c>
      <c r="HN38" s="62">
        <v>0.08</v>
      </c>
      <c r="HO38" s="62">
        <v>0.1</v>
      </c>
      <c r="HP38">
        <v>2</v>
      </c>
      <c r="HQ38" s="62">
        <v>0.08</v>
      </c>
      <c r="HR38" s="62">
        <v>0.08</v>
      </c>
      <c r="HS38" s="62">
        <v>7.0000000000000007E-2</v>
      </c>
      <c r="HT38" s="62">
        <v>0.06</v>
      </c>
      <c r="HU38" s="62">
        <v>0.06</v>
      </c>
      <c r="HV38" s="62">
        <v>0.06</v>
      </c>
      <c r="HW38" s="62">
        <v>7.0000000000000007E-2</v>
      </c>
      <c r="HX38" s="62">
        <v>7.0000000000000007E-2</v>
      </c>
      <c r="HY38" s="62">
        <v>7.0000000000000007E-2</v>
      </c>
      <c r="HZ38" s="62">
        <v>0.08</v>
      </c>
      <c r="IA38" s="62">
        <v>0.09</v>
      </c>
      <c r="IB38" s="62">
        <v>0.1</v>
      </c>
      <c r="IC38" s="198"/>
      <c r="ID38">
        <v>2</v>
      </c>
      <c r="IE38" s="62">
        <v>0.21</v>
      </c>
      <c r="IF38" s="62">
        <v>0.18</v>
      </c>
      <c r="IG38" s="62">
        <v>0.14000000000000001</v>
      </c>
      <c r="IH38" s="62">
        <v>0.12</v>
      </c>
      <c r="II38" s="62">
        <v>0.11</v>
      </c>
      <c r="IJ38" s="62">
        <v>0.1</v>
      </c>
      <c r="IK38" s="62">
        <v>0.1</v>
      </c>
      <c r="IL38" s="62">
        <v>0.1</v>
      </c>
      <c r="IM38" s="62">
        <v>0.1</v>
      </c>
      <c r="IN38" s="62">
        <v>0.09</v>
      </c>
      <c r="IO38" s="62">
        <v>0.1</v>
      </c>
      <c r="IP38" s="62">
        <v>0.11</v>
      </c>
      <c r="IQ38">
        <v>2</v>
      </c>
      <c r="IR38" s="62">
        <v>0.16</v>
      </c>
      <c r="IS38" s="62">
        <v>0.14000000000000001</v>
      </c>
      <c r="IT38" s="62">
        <v>0.11</v>
      </c>
      <c r="IU38" s="62">
        <v>0.09</v>
      </c>
      <c r="IV38" s="62">
        <v>0.09</v>
      </c>
      <c r="IW38" s="62">
        <v>0.09</v>
      </c>
      <c r="IX38" s="62">
        <v>0.09</v>
      </c>
      <c r="IY38" s="62">
        <v>0.09</v>
      </c>
      <c r="IZ38" s="62">
        <v>0.09</v>
      </c>
      <c r="JA38" s="62">
        <v>0.09</v>
      </c>
      <c r="JB38" s="62">
        <v>0.09</v>
      </c>
      <c r="JC38" s="62">
        <v>0.1</v>
      </c>
      <c r="JD38">
        <v>2</v>
      </c>
      <c r="JE38" s="62">
        <v>0.12</v>
      </c>
      <c r="JF38" s="62">
        <v>0.12</v>
      </c>
      <c r="JG38" s="62">
        <v>0.09</v>
      </c>
      <c r="JH38" s="62">
        <v>0.08</v>
      </c>
      <c r="JI38" s="62">
        <v>0.08</v>
      </c>
      <c r="JJ38" s="62">
        <v>0.08</v>
      </c>
      <c r="JK38" s="62">
        <v>0.08</v>
      </c>
      <c r="JL38" s="62">
        <v>0.09</v>
      </c>
      <c r="JM38" s="62">
        <v>0.09</v>
      </c>
      <c r="JN38" s="62">
        <v>0.09</v>
      </c>
      <c r="JO38" s="62">
        <v>0.1</v>
      </c>
      <c r="JP38" s="62">
        <v>0.11</v>
      </c>
      <c r="JQ38">
        <v>2</v>
      </c>
      <c r="JR38" s="62">
        <v>0.1</v>
      </c>
      <c r="JS38" s="62">
        <v>0.1</v>
      </c>
      <c r="JT38" s="62">
        <v>0.08</v>
      </c>
      <c r="JU38" s="62">
        <v>7.0000000000000007E-2</v>
      </c>
      <c r="JV38" s="62">
        <v>7.0000000000000007E-2</v>
      </c>
      <c r="JW38" s="62">
        <v>0.08</v>
      </c>
      <c r="JX38" s="62">
        <v>0.08</v>
      </c>
      <c r="JY38" s="62">
        <v>0.09</v>
      </c>
      <c r="JZ38" s="62">
        <v>0.09</v>
      </c>
      <c r="KA38" s="62">
        <v>0.09</v>
      </c>
      <c r="KB38" s="62">
        <v>0.1</v>
      </c>
      <c r="KC38" s="62">
        <v>0.13</v>
      </c>
      <c r="KD38">
        <v>2</v>
      </c>
      <c r="KE38" s="62">
        <v>0.09</v>
      </c>
      <c r="KF38" s="62">
        <v>0.09</v>
      </c>
      <c r="KG38" s="62">
        <v>7.0000000000000007E-2</v>
      </c>
      <c r="KH38" s="62">
        <v>7.0000000000000007E-2</v>
      </c>
      <c r="KI38" s="62">
        <v>7.0000000000000007E-2</v>
      </c>
      <c r="KJ38" s="62">
        <v>7.0000000000000007E-2</v>
      </c>
      <c r="KK38" s="62">
        <v>0.08</v>
      </c>
      <c r="KL38" s="62">
        <v>0.09</v>
      </c>
      <c r="KM38" s="62">
        <v>0.09</v>
      </c>
      <c r="KN38" s="62">
        <v>0.1</v>
      </c>
      <c r="KO38" s="62">
        <v>0.11</v>
      </c>
      <c r="KP38" s="62">
        <v>0.14000000000000001</v>
      </c>
      <c r="KQ38">
        <v>2</v>
      </c>
      <c r="KR38" s="62">
        <v>0.12</v>
      </c>
      <c r="KS38" s="62">
        <v>0.11</v>
      </c>
      <c r="KT38" s="62">
        <v>0.09</v>
      </c>
      <c r="KU38" s="62">
        <v>0.08</v>
      </c>
      <c r="KV38" s="62">
        <v>0.08</v>
      </c>
      <c r="KW38" s="62">
        <v>0.09</v>
      </c>
      <c r="KX38" s="62">
        <v>0.1</v>
      </c>
      <c r="KY38" s="62">
        <v>0.1</v>
      </c>
      <c r="KZ38" s="62">
        <v>0.1</v>
      </c>
      <c r="LA38" s="62">
        <v>0.11</v>
      </c>
      <c r="LB38" s="62">
        <v>0.12</v>
      </c>
      <c r="LC38" s="62">
        <v>0.15</v>
      </c>
    </row>
    <row r="39" spans="1:315">
      <c r="A39">
        <v>3</v>
      </c>
      <c r="B39" s="62">
        <v>0.08</v>
      </c>
      <c r="C39" s="62">
        <v>7.0000000000000007E-2</v>
      </c>
      <c r="D39" s="62">
        <v>0.06</v>
      </c>
      <c r="E39" s="62">
        <v>0.05</v>
      </c>
      <c r="F39" s="62">
        <v>0.04</v>
      </c>
      <c r="G39" s="62">
        <v>0.04</v>
      </c>
      <c r="H39" s="62">
        <v>0.04</v>
      </c>
      <c r="I39" s="62">
        <v>0.04</v>
      </c>
      <c r="J39" s="62">
        <v>0.04</v>
      </c>
      <c r="K39" s="62">
        <v>0.04</v>
      </c>
      <c r="L39" s="62">
        <v>0.04</v>
      </c>
      <c r="M39" s="62">
        <v>0.04</v>
      </c>
      <c r="N39">
        <v>3</v>
      </c>
      <c r="O39" s="62">
        <v>0.06</v>
      </c>
      <c r="P39" s="62">
        <v>0.06</v>
      </c>
      <c r="Q39" s="62">
        <v>0.05</v>
      </c>
      <c r="R39" s="62">
        <v>0.04</v>
      </c>
      <c r="S39" s="62">
        <v>0.04</v>
      </c>
      <c r="T39" s="62">
        <v>0.04</v>
      </c>
      <c r="U39" s="62">
        <v>0.04</v>
      </c>
      <c r="V39" s="62">
        <v>0.04</v>
      </c>
      <c r="W39" s="62">
        <v>0.04</v>
      </c>
      <c r="X39" s="62">
        <v>0.04</v>
      </c>
      <c r="Y39" s="62">
        <v>0.04</v>
      </c>
      <c r="Z39" s="62">
        <v>0.04</v>
      </c>
      <c r="AA39">
        <v>3</v>
      </c>
      <c r="AB39" s="62">
        <v>0.05</v>
      </c>
      <c r="AC39" s="62">
        <v>0.05</v>
      </c>
      <c r="AD39" s="62">
        <v>0.04</v>
      </c>
      <c r="AE39" s="62">
        <v>0.03</v>
      </c>
      <c r="AF39" s="62">
        <v>0.03</v>
      </c>
      <c r="AG39" s="62">
        <v>0.03</v>
      </c>
      <c r="AH39" s="62">
        <v>0.04</v>
      </c>
      <c r="AI39" s="62">
        <v>0.04</v>
      </c>
      <c r="AJ39" s="62">
        <v>0.04</v>
      </c>
      <c r="AK39" s="62">
        <v>0.04</v>
      </c>
      <c r="AL39" s="62">
        <v>0.04</v>
      </c>
      <c r="AM39" s="62">
        <v>0.05</v>
      </c>
      <c r="AN39">
        <v>3</v>
      </c>
      <c r="AO39" s="62">
        <v>0.04</v>
      </c>
      <c r="AP39" s="62">
        <v>0.04</v>
      </c>
      <c r="AQ39" s="62">
        <v>0.03</v>
      </c>
      <c r="AR39" s="62">
        <v>0.03</v>
      </c>
      <c r="AS39" s="62">
        <v>0.03</v>
      </c>
      <c r="AT39" s="62">
        <v>0.03</v>
      </c>
      <c r="AU39" s="62">
        <v>0.03</v>
      </c>
      <c r="AV39" s="62">
        <v>0.04</v>
      </c>
      <c r="AW39" s="62">
        <v>0.04</v>
      </c>
      <c r="AX39" s="62">
        <v>0.04</v>
      </c>
      <c r="AY39" s="62">
        <v>0.04</v>
      </c>
      <c r="AZ39" s="62">
        <v>0.05</v>
      </c>
      <c r="BA39">
        <v>3</v>
      </c>
      <c r="BB39" s="62">
        <v>0.04</v>
      </c>
      <c r="BC39" s="62">
        <v>0.04</v>
      </c>
      <c r="BD39" s="62">
        <v>0.03</v>
      </c>
      <c r="BE39" s="62">
        <v>0.03</v>
      </c>
      <c r="BF39" s="62">
        <v>0.03</v>
      </c>
      <c r="BG39" s="62">
        <v>0.03</v>
      </c>
      <c r="BH39" s="62">
        <v>0.04</v>
      </c>
      <c r="BI39" s="62">
        <v>0.04</v>
      </c>
      <c r="BJ39" s="62">
        <v>0.04</v>
      </c>
      <c r="BK39" s="62">
        <v>0.04</v>
      </c>
      <c r="BL39" s="62">
        <v>0.05</v>
      </c>
      <c r="BM39" s="62">
        <v>0.06</v>
      </c>
      <c r="BN39">
        <v>3</v>
      </c>
      <c r="BO39" s="62">
        <v>0.06</v>
      </c>
      <c r="BP39" s="62">
        <v>0.05</v>
      </c>
      <c r="BQ39" s="62">
        <v>0.04</v>
      </c>
      <c r="BR39" s="62">
        <v>0.04</v>
      </c>
      <c r="BS39" s="62">
        <v>0.04</v>
      </c>
      <c r="BT39" s="62">
        <v>0.04</v>
      </c>
      <c r="BU39" s="62">
        <v>0.04</v>
      </c>
      <c r="BV39" s="62">
        <v>0.05</v>
      </c>
      <c r="BW39" s="62">
        <v>0.05</v>
      </c>
      <c r="BX39" s="62">
        <v>0.05</v>
      </c>
      <c r="BY39" s="62">
        <v>0.06</v>
      </c>
      <c r="BZ39" s="62">
        <v>7.0000000000000007E-2</v>
      </c>
      <c r="CA39" s="198"/>
      <c r="CB39">
        <v>3</v>
      </c>
      <c r="CC39" s="62">
        <v>0.1</v>
      </c>
      <c r="CD39" s="62">
        <v>0.09</v>
      </c>
      <c r="CE39" s="62">
        <v>7.0000000000000007E-2</v>
      </c>
      <c r="CF39" s="62">
        <v>0.06</v>
      </c>
      <c r="CG39" s="62">
        <v>0.05</v>
      </c>
      <c r="CH39" s="62">
        <v>0.05</v>
      </c>
      <c r="CI39" s="62">
        <v>0.05</v>
      </c>
      <c r="CJ39" s="62">
        <v>0.05</v>
      </c>
      <c r="CK39" s="62">
        <v>0.05</v>
      </c>
      <c r="CL39" s="62">
        <v>0.05</v>
      </c>
      <c r="CM39" s="62">
        <v>0.05</v>
      </c>
      <c r="CN39" s="62">
        <v>0.05</v>
      </c>
      <c r="CO39">
        <v>3</v>
      </c>
      <c r="CP39" s="62">
        <v>0.08</v>
      </c>
      <c r="CQ39" s="62">
        <v>7.0000000000000007E-2</v>
      </c>
      <c r="CR39" s="62">
        <v>0.05</v>
      </c>
      <c r="CS39" s="62">
        <v>0.05</v>
      </c>
      <c r="CT39" s="62">
        <v>0.04</v>
      </c>
      <c r="CU39" s="62">
        <v>0.04</v>
      </c>
      <c r="CV39" s="62">
        <v>0.04</v>
      </c>
      <c r="CW39" s="62">
        <v>0.04</v>
      </c>
      <c r="CX39" s="62">
        <v>0.04</v>
      </c>
      <c r="CY39" s="62">
        <v>0.04</v>
      </c>
      <c r="CZ39" s="62">
        <v>0.05</v>
      </c>
      <c r="DA39" s="62">
        <v>0.05</v>
      </c>
      <c r="DB39">
        <v>3</v>
      </c>
      <c r="DC39" s="62">
        <v>0.06</v>
      </c>
      <c r="DD39" s="62">
        <v>0.06</v>
      </c>
      <c r="DE39" s="62">
        <v>0.05</v>
      </c>
      <c r="DF39" s="62">
        <v>0.04</v>
      </c>
      <c r="DG39" s="62">
        <v>0.04</v>
      </c>
      <c r="DH39" s="62">
        <v>0.04</v>
      </c>
      <c r="DI39" s="62">
        <v>0.04</v>
      </c>
      <c r="DJ39" s="62">
        <v>0.04</v>
      </c>
      <c r="DK39" s="62">
        <v>0.04</v>
      </c>
      <c r="DL39" s="62">
        <v>0.04</v>
      </c>
      <c r="DM39" s="62">
        <v>0.05</v>
      </c>
      <c r="DN39" s="62">
        <v>0.06</v>
      </c>
      <c r="DO39">
        <v>3</v>
      </c>
      <c r="DP39" s="62">
        <v>0.05</v>
      </c>
      <c r="DQ39" s="62">
        <v>0.05</v>
      </c>
      <c r="DR39" s="62">
        <v>0.04</v>
      </c>
      <c r="DS39" s="62">
        <v>0.04</v>
      </c>
      <c r="DT39" s="62">
        <v>0.04</v>
      </c>
      <c r="DU39" s="62">
        <v>0.04</v>
      </c>
      <c r="DV39" s="62">
        <v>0.04</v>
      </c>
      <c r="DW39" s="62">
        <v>0.04</v>
      </c>
      <c r="DX39" s="62">
        <v>0.05</v>
      </c>
      <c r="DY39" s="62">
        <v>0.05</v>
      </c>
      <c r="DZ39" s="62">
        <v>0.05</v>
      </c>
      <c r="EA39" s="62">
        <v>7.0000000000000007E-2</v>
      </c>
      <c r="EB39">
        <v>3</v>
      </c>
      <c r="EC39" s="62">
        <v>0.05</v>
      </c>
      <c r="ED39" s="62">
        <v>0.05</v>
      </c>
      <c r="EE39" s="62">
        <v>0.04</v>
      </c>
      <c r="EF39" s="62">
        <v>0.04</v>
      </c>
      <c r="EG39" s="62">
        <v>0.04</v>
      </c>
      <c r="EH39" s="62">
        <v>0.04</v>
      </c>
      <c r="EI39" s="62">
        <v>0.04</v>
      </c>
      <c r="EJ39" s="62">
        <v>0.05</v>
      </c>
      <c r="EK39" s="62">
        <v>0.05</v>
      </c>
      <c r="EL39" s="62">
        <v>0.05</v>
      </c>
      <c r="EM39" s="62">
        <v>0.06</v>
      </c>
      <c r="EN39" s="62">
        <v>0.08</v>
      </c>
      <c r="EO39">
        <v>3</v>
      </c>
      <c r="EP39" s="62">
        <v>7.0000000000000007E-2</v>
      </c>
      <c r="EQ39" s="62">
        <v>0.06</v>
      </c>
      <c r="ER39" s="62">
        <v>0.05</v>
      </c>
      <c r="ES39" s="62">
        <v>0.05</v>
      </c>
      <c r="ET39" s="62">
        <v>0.05</v>
      </c>
      <c r="EU39" s="62">
        <v>0.05</v>
      </c>
      <c r="EV39" s="62">
        <v>0.05</v>
      </c>
      <c r="EW39" s="62">
        <v>0.06</v>
      </c>
      <c r="EX39" s="62">
        <v>0.06</v>
      </c>
      <c r="EY39" s="62">
        <v>0.06</v>
      </c>
      <c r="EZ39" s="62">
        <v>7.0000000000000007E-2</v>
      </c>
      <c r="FA39" s="62">
        <v>0.08</v>
      </c>
      <c r="FB39" s="198"/>
      <c r="FC39">
        <v>3</v>
      </c>
      <c r="FD39" s="62">
        <v>0.12</v>
      </c>
      <c r="FE39" s="62">
        <v>0.11</v>
      </c>
      <c r="FF39" s="62">
        <v>0.08</v>
      </c>
      <c r="FG39" s="62">
        <v>7.0000000000000007E-2</v>
      </c>
      <c r="FH39" s="62">
        <v>0.06</v>
      </c>
      <c r="FI39" s="62">
        <v>0.06</v>
      </c>
      <c r="FJ39" s="62">
        <v>0.06</v>
      </c>
      <c r="FK39" s="62">
        <v>0.06</v>
      </c>
      <c r="FL39" s="62">
        <v>0.06</v>
      </c>
      <c r="FM39" s="62">
        <v>0.06</v>
      </c>
      <c r="FN39" s="62">
        <v>0.06</v>
      </c>
      <c r="FO39" s="62">
        <v>7.0000000000000007E-2</v>
      </c>
      <c r="FP39">
        <v>3</v>
      </c>
      <c r="FQ39" s="62">
        <v>0.1</v>
      </c>
      <c r="FR39" s="62">
        <v>0.09</v>
      </c>
      <c r="FS39" s="62">
        <v>7.0000000000000007E-2</v>
      </c>
      <c r="FT39" s="62">
        <v>0.06</v>
      </c>
      <c r="FU39" s="62">
        <v>0.05</v>
      </c>
      <c r="FV39" s="62">
        <v>0.05</v>
      </c>
      <c r="FW39" s="62">
        <v>0.05</v>
      </c>
      <c r="FX39" s="62">
        <v>0.05</v>
      </c>
      <c r="FY39" s="62">
        <v>0.05</v>
      </c>
      <c r="FZ39" s="62">
        <v>0.05</v>
      </c>
      <c r="GA39" s="62">
        <v>0.06</v>
      </c>
      <c r="GB39" s="62">
        <v>0.06</v>
      </c>
      <c r="GC39">
        <v>3</v>
      </c>
      <c r="GD39" s="62">
        <v>0.08</v>
      </c>
      <c r="GE39" s="62">
        <v>7.0000000000000007E-2</v>
      </c>
      <c r="GF39" s="62">
        <v>0.06</v>
      </c>
      <c r="GG39" s="62">
        <v>0.05</v>
      </c>
      <c r="GH39" s="62">
        <v>0.05</v>
      </c>
      <c r="GI39" s="62">
        <v>0.05</v>
      </c>
      <c r="GJ39" s="62">
        <v>0.05</v>
      </c>
      <c r="GK39" s="62">
        <v>0.05</v>
      </c>
      <c r="GL39" s="62">
        <v>0.05</v>
      </c>
      <c r="GM39" s="62">
        <v>0.06</v>
      </c>
      <c r="GN39" s="62">
        <v>0.06</v>
      </c>
      <c r="GO39" s="62">
        <v>7.0000000000000007E-2</v>
      </c>
      <c r="GP39">
        <v>3</v>
      </c>
      <c r="GQ39" s="62">
        <v>7.0000000000000007E-2</v>
      </c>
      <c r="GR39" s="62">
        <v>0.06</v>
      </c>
      <c r="GS39" s="62">
        <v>0.05</v>
      </c>
      <c r="GT39" s="62">
        <v>0.05</v>
      </c>
      <c r="GU39" s="62">
        <v>0.05</v>
      </c>
      <c r="GV39" s="62">
        <v>0.05</v>
      </c>
      <c r="GW39" s="62">
        <v>0.05</v>
      </c>
      <c r="GX39" s="62">
        <v>0.06</v>
      </c>
      <c r="GY39" s="62">
        <v>0.06</v>
      </c>
      <c r="GZ39" s="62">
        <v>0.06</v>
      </c>
      <c r="HA39" s="62">
        <v>7.0000000000000007E-2</v>
      </c>
      <c r="HB39" s="62">
        <v>0.08</v>
      </c>
      <c r="HC39">
        <v>3</v>
      </c>
      <c r="HD39" s="62">
        <v>0.06</v>
      </c>
      <c r="HE39" s="62">
        <v>0.06</v>
      </c>
      <c r="HF39" s="62">
        <v>0.05</v>
      </c>
      <c r="HG39" s="62">
        <v>0.04</v>
      </c>
      <c r="HH39" s="62">
        <v>0.05</v>
      </c>
      <c r="HI39" s="62">
        <v>0.05</v>
      </c>
      <c r="HJ39" s="62">
        <v>0.05</v>
      </c>
      <c r="HK39" s="62">
        <v>0.06</v>
      </c>
      <c r="HL39" s="62">
        <v>0.06</v>
      </c>
      <c r="HM39" s="62">
        <v>7.0000000000000007E-2</v>
      </c>
      <c r="HN39" s="62">
        <v>0.08</v>
      </c>
      <c r="HO39" s="62">
        <v>0.09</v>
      </c>
      <c r="HP39">
        <v>3</v>
      </c>
      <c r="HQ39" s="62">
        <v>0.08</v>
      </c>
      <c r="HR39" s="62">
        <v>0.08</v>
      </c>
      <c r="HS39" s="62">
        <v>7.0000000000000007E-2</v>
      </c>
      <c r="HT39" s="62">
        <v>0.06</v>
      </c>
      <c r="HU39" s="62">
        <v>0.06</v>
      </c>
      <c r="HV39" s="62">
        <v>0.06</v>
      </c>
      <c r="HW39" s="62">
        <v>7.0000000000000007E-2</v>
      </c>
      <c r="HX39" s="62">
        <v>7.0000000000000007E-2</v>
      </c>
      <c r="HY39" s="62">
        <v>7.0000000000000007E-2</v>
      </c>
      <c r="HZ39" s="62">
        <v>0.08</v>
      </c>
      <c r="IA39" s="62">
        <v>0.08</v>
      </c>
      <c r="IB39" s="62">
        <v>0.1</v>
      </c>
      <c r="IC39" s="198"/>
      <c r="ID39">
        <v>3</v>
      </c>
      <c r="IE39" s="62">
        <v>0.17</v>
      </c>
      <c r="IF39" s="62">
        <v>0.15</v>
      </c>
      <c r="IG39" s="62">
        <v>0.11</v>
      </c>
      <c r="IH39" s="62">
        <v>0.1</v>
      </c>
      <c r="II39" s="62">
        <v>0.09</v>
      </c>
      <c r="IJ39" s="62">
        <v>0.09</v>
      </c>
      <c r="IK39" s="62">
        <v>0.09</v>
      </c>
      <c r="IL39" s="62">
        <v>0.08</v>
      </c>
      <c r="IM39" s="62">
        <v>0.08</v>
      </c>
      <c r="IN39" s="62">
        <v>0.08</v>
      </c>
      <c r="IO39" s="62">
        <v>0.08</v>
      </c>
      <c r="IP39" s="62">
        <v>0.09</v>
      </c>
      <c r="IQ39">
        <v>3</v>
      </c>
      <c r="IR39" s="62">
        <v>0.13</v>
      </c>
      <c r="IS39" s="62">
        <v>0.12</v>
      </c>
      <c r="IT39" s="62">
        <v>0.09</v>
      </c>
      <c r="IU39" s="62">
        <v>0.08</v>
      </c>
      <c r="IV39" s="62">
        <v>0.08</v>
      </c>
      <c r="IW39" s="62">
        <v>7.0000000000000007E-2</v>
      </c>
      <c r="IX39" s="62">
        <v>0.08</v>
      </c>
      <c r="IY39" s="62">
        <v>0.08</v>
      </c>
      <c r="IZ39" s="62">
        <v>7.0000000000000007E-2</v>
      </c>
      <c r="JA39" s="62">
        <v>7.0000000000000007E-2</v>
      </c>
      <c r="JB39" s="62">
        <v>0.08</v>
      </c>
      <c r="JC39" s="62">
        <v>0.09</v>
      </c>
      <c r="JD39">
        <v>3</v>
      </c>
      <c r="JE39" s="62">
        <v>0.11</v>
      </c>
      <c r="JF39" s="62">
        <v>0.1</v>
      </c>
      <c r="JG39" s="62">
        <v>0.08</v>
      </c>
      <c r="JH39" s="62">
        <v>7.0000000000000007E-2</v>
      </c>
      <c r="JI39" s="62">
        <v>7.0000000000000007E-2</v>
      </c>
      <c r="JJ39" s="62">
        <v>7.0000000000000007E-2</v>
      </c>
      <c r="JK39" s="62">
        <v>7.0000000000000007E-2</v>
      </c>
      <c r="JL39" s="62">
        <v>7.0000000000000007E-2</v>
      </c>
      <c r="JM39" s="62">
        <v>7.0000000000000007E-2</v>
      </c>
      <c r="JN39" s="62">
        <v>0.08</v>
      </c>
      <c r="JO39" s="62">
        <v>0.08</v>
      </c>
      <c r="JP39" s="62">
        <v>0.1</v>
      </c>
      <c r="JQ39">
        <v>3</v>
      </c>
      <c r="JR39" s="62">
        <v>0.09</v>
      </c>
      <c r="JS39" s="62">
        <v>0.09</v>
      </c>
      <c r="JT39" s="62">
        <v>7.0000000000000007E-2</v>
      </c>
      <c r="JU39" s="62">
        <v>0.06</v>
      </c>
      <c r="JV39" s="62">
        <v>0.06</v>
      </c>
      <c r="JW39" s="62">
        <v>7.0000000000000007E-2</v>
      </c>
      <c r="JX39" s="62">
        <v>7.0000000000000007E-2</v>
      </c>
      <c r="JY39" s="62">
        <v>0.08</v>
      </c>
      <c r="JZ39" s="62">
        <v>0.08</v>
      </c>
      <c r="KA39" s="62">
        <v>0.08</v>
      </c>
      <c r="KB39" s="62">
        <v>0.09</v>
      </c>
      <c r="KC39" s="62">
        <v>0.11</v>
      </c>
      <c r="KD39">
        <v>3</v>
      </c>
      <c r="KE39" s="62">
        <v>0.08</v>
      </c>
      <c r="KF39" s="62">
        <v>0.08</v>
      </c>
      <c r="KG39" s="62">
        <v>7.0000000000000007E-2</v>
      </c>
      <c r="KH39" s="62">
        <v>0.06</v>
      </c>
      <c r="KI39" s="62">
        <v>0.06</v>
      </c>
      <c r="KJ39" s="62">
        <v>7.0000000000000007E-2</v>
      </c>
      <c r="KK39" s="62">
        <v>7.0000000000000007E-2</v>
      </c>
      <c r="KL39" s="62">
        <v>0.08</v>
      </c>
      <c r="KM39" s="62">
        <v>0.09</v>
      </c>
      <c r="KN39" s="62">
        <v>0.09</v>
      </c>
      <c r="KO39" s="62">
        <v>0.11</v>
      </c>
      <c r="KP39" s="62">
        <v>0.13</v>
      </c>
      <c r="KQ39">
        <v>3</v>
      </c>
      <c r="KR39" s="62">
        <v>0.11</v>
      </c>
      <c r="KS39" s="62">
        <v>0.11</v>
      </c>
      <c r="KT39" s="62">
        <v>0.09</v>
      </c>
      <c r="KU39" s="62">
        <v>0.08</v>
      </c>
      <c r="KV39" s="62">
        <v>0.08</v>
      </c>
      <c r="KW39" s="62">
        <v>0.09</v>
      </c>
      <c r="KX39" s="62">
        <v>0.09</v>
      </c>
      <c r="KY39" s="62">
        <v>0.1</v>
      </c>
      <c r="KZ39" s="62">
        <v>0.1</v>
      </c>
      <c r="LA39" s="62">
        <v>0.1</v>
      </c>
      <c r="LB39" s="62">
        <v>0.12</v>
      </c>
      <c r="LC39" s="62">
        <v>0.14000000000000001</v>
      </c>
    </row>
    <row r="40" spans="1:315">
      <c r="A40">
        <v>4</v>
      </c>
      <c r="B40" s="62">
        <v>0.08</v>
      </c>
      <c r="C40" s="62">
        <v>7.0000000000000007E-2</v>
      </c>
      <c r="D40" s="62">
        <v>0.05</v>
      </c>
      <c r="E40" s="62">
        <v>0.04</v>
      </c>
      <c r="F40" s="62">
        <v>0.04</v>
      </c>
      <c r="G40" s="62">
        <v>0.04</v>
      </c>
      <c r="H40" s="62">
        <v>0.04</v>
      </c>
      <c r="I40" s="62">
        <v>0.04</v>
      </c>
      <c r="J40" s="62">
        <v>0.04</v>
      </c>
      <c r="K40" s="62">
        <v>0.03</v>
      </c>
      <c r="L40" s="62">
        <v>0.04</v>
      </c>
      <c r="M40" s="62">
        <v>0.04</v>
      </c>
      <c r="N40">
        <v>4</v>
      </c>
      <c r="O40" s="62">
        <v>0.06</v>
      </c>
      <c r="P40" s="62">
        <v>0.05</v>
      </c>
      <c r="Q40" s="62">
        <v>0.04</v>
      </c>
      <c r="R40" s="62">
        <v>0.04</v>
      </c>
      <c r="S40" s="62">
        <v>0.03</v>
      </c>
      <c r="T40" s="62">
        <v>0.03</v>
      </c>
      <c r="U40" s="62">
        <v>0.03</v>
      </c>
      <c r="V40" s="62">
        <v>0.03</v>
      </c>
      <c r="W40" s="62">
        <v>0.03</v>
      </c>
      <c r="X40" s="62">
        <v>0.03</v>
      </c>
      <c r="Y40" s="62">
        <v>0.04</v>
      </c>
      <c r="Z40" s="62">
        <v>0.04</v>
      </c>
      <c r="AA40">
        <v>4</v>
      </c>
      <c r="AB40" s="62">
        <v>0.05</v>
      </c>
      <c r="AC40" s="62">
        <v>0.05</v>
      </c>
      <c r="AD40" s="62">
        <v>0.04</v>
      </c>
      <c r="AE40" s="62">
        <v>0.03</v>
      </c>
      <c r="AF40" s="62">
        <v>0.03</v>
      </c>
      <c r="AG40" s="62">
        <v>0.03</v>
      </c>
      <c r="AH40" s="62">
        <v>0.03</v>
      </c>
      <c r="AI40" s="62">
        <v>0.03</v>
      </c>
      <c r="AJ40" s="62">
        <v>0.03</v>
      </c>
      <c r="AK40" s="62">
        <v>0.03</v>
      </c>
      <c r="AL40" s="62">
        <v>0.04</v>
      </c>
      <c r="AM40" s="62">
        <v>0.05</v>
      </c>
      <c r="AN40">
        <v>4</v>
      </c>
      <c r="AO40" s="62">
        <v>0.04</v>
      </c>
      <c r="AP40" s="62">
        <v>0.04</v>
      </c>
      <c r="AQ40" s="62">
        <v>0.03</v>
      </c>
      <c r="AR40" s="62">
        <v>0.03</v>
      </c>
      <c r="AS40" s="62">
        <v>0.03</v>
      </c>
      <c r="AT40" s="62">
        <v>0.03</v>
      </c>
      <c r="AU40" s="62">
        <v>0.03</v>
      </c>
      <c r="AV40" s="62">
        <v>0.04</v>
      </c>
      <c r="AW40" s="62">
        <v>0.04</v>
      </c>
      <c r="AX40" s="62">
        <v>0.04</v>
      </c>
      <c r="AY40" s="62">
        <v>0.04</v>
      </c>
      <c r="AZ40" s="62">
        <v>0.05</v>
      </c>
      <c r="BA40">
        <v>4</v>
      </c>
      <c r="BB40" s="62">
        <v>0.04</v>
      </c>
      <c r="BC40" s="62">
        <v>0.04</v>
      </c>
      <c r="BD40" s="62">
        <v>0.03</v>
      </c>
      <c r="BE40" s="62">
        <v>0.03</v>
      </c>
      <c r="BF40" s="62">
        <v>0.03</v>
      </c>
      <c r="BG40" s="62">
        <v>0.03</v>
      </c>
      <c r="BH40" s="62">
        <v>0.04</v>
      </c>
      <c r="BI40" s="62">
        <v>0.04</v>
      </c>
      <c r="BJ40" s="62">
        <v>0.04</v>
      </c>
      <c r="BK40" s="62">
        <v>0.04</v>
      </c>
      <c r="BL40" s="62">
        <v>0.05</v>
      </c>
      <c r="BM40" s="62">
        <v>0.06</v>
      </c>
      <c r="BN40">
        <v>4</v>
      </c>
      <c r="BO40" s="62">
        <v>0.06</v>
      </c>
      <c r="BP40" s="62">
        <v>0.05</v>
      </c>
      <c r="BQ40" s="62">
        <v>0.04</v>
      </c>
      <c r="BR40" s="62">
        <v>0.04</v>
      </c>
      <c r="BS40" s="62">
        <v>0.04</v>
      </c>
      <c r="BT40" s="62">
        <v>0.04</v>
      </c>
      <c r="BU40" s="62">
        <v>0.04</v>
      </c>
      <c r="BV40" s="62">
        <v>0.05</v>
      </c>
      <c r="BW40" s="62">
        <v>0.05</v>
      </c>
      <c r="BX40" s="62">
        <v>0.05</v>
      </c>
      <c r="BY40" s="62">
        <v>0.06</v>
      </c>
      <c r="BZ40" s="62">
        <v>7.0000000000000007E-2</v>
      </c>
      <c r="CA40" s="198"/>
      <c r="CB40">
        <v>4</v>
      </c>
      <c r="CC40" s="62">
        <v>0.09</v>
      </c>
      <c r="CD40" s="62">
        <v>0.08</v>
      </c>
      <c r="CE40" s="62">
        <v>0.06</v>
      </c>
      <c r="CF40" s="62">
        <v>0.05</v>
      </c>
      <c r="CG40" s="62">
        <v>0.05</v>
      </c>
      <c r="CH40" s="62">
        <v>0.05</v>
      </c>
      <c r="CI40" s="62">
        <v>0.04</v>
      </c>
      <c r="CJ40" s="62">
        <v>0.04</v>
      </c>
      <c r="CK40" s="62">
        <v>0.04</v>
      </c>
      <c r="CL40" s="62">
        <v>0.04</v>
      </c>
      <c r="CM40" s="62">
        <v>0.04</v>
      </c>
      <c r="CN40" s="62">
        <v>0.05</v>
      </c>
      <c r="CO40">
        <v>4</v>
      </c>
      <c r="CP40" s="62">
        <v>7.0000000000000007E-2</v>
      </c>
      <c r="CQ40" s="62">
        <v>0.06</v>
      </c>
      <c r="CR40" s="62">
        <v>0.05</v>
      </c>
      <c r="CS40" s="62">
        <v>0.04</v>
      </c>
      <c r="CT40" s="62">
        <v>0.04</v>
      </c>
      <c r="CU40" s="62">
        <v>0.04</v>
      </c>
      <c r="CV40" s="62">
        <v>0.04</v>
      </c>
      <c r="CW40" s="62">
        <v>0.04</v>
      </c>
      <c r="CX40" s="62">
        <v>0.04</v>
      </c>
      <c r="CY40" s="62">
        <v>0.04</v>
      </c>
      <c r="CZ40" s="62">
        <v>0.04</v>
      </c>
      <c r="DA40" s="62">
        <v>0.05</v>
      </c>
      <c r="DB40">
        <v>4</v>
      </c>
      <c r="DC40" s="62">
        <v>0.06</v>
      </c>
      <c r="DD40" s="62">
        <v>0.05</v>
      </c>
      <c r="DE40" s="62">
        <v>0.04</v>
      </c>
      <c r="DF40" s="62">
        <v>0.04</v>
      </c>
      <c r="DG40" s="62">
        <v>0.04</v>
      </c>
      <c r="DH40" s="62">
        <v>0.04</v>
      </c>
      <c r="DI40" s="62">
        <v>0.04</v>
      </c>
      <c r="DJ40" s="62">
        <v>0.04</v>
      </c>
      <c r="DK40" s="62">
        <v>0.04</v>
      </c>
      <c r="DL40" s="62">
        <v>0.04</v>
      </c>
      <c r="DM40" s="62">
        <v>0.04</v>
      </c>
      <c r="DN40" s="62">
        <v>0.05</v>
      </c>
      <c r="DO40">
        <v>4</v>
      </c>
      <c r="DP40" s="62">
        <v>0.05</v>
      </c>
      <c r="DQ40" s="62">
        <v>0.05</v>
      </c>
      <c r="DR40" s="62">
        <v>0.04</v>
      </c>
      <c r="DS40" s="62">
        <v>0.04</v>
      </c>
      <c r="DT40" s="62">
        <v>0.04</v>
      </c>
      <c r="DU40" s="62">
        <v>0.04</v>
      </c>
      <c r="DV40" s="62">
        <v>0.04</v>
      </c>
      <c r="DW40" s="62">
        <v>0.04</v>
      </c>
      <c r="DX40" s="62">
        <v>0.04</v>
      </c>
      <c r="DY40" s="62">
        <v>0.05</v>
      </c>
      <c r="DZ40" s="62">
        <v>0.05</v>
      </c>
      <c r="EA40" s="62">
        <v>0.06</v>
      </c>
      <c r="EB40">
        <v>4</v>
      </c>
      <c r="EC40" s="62">
        <v>0.05</v>
      </c>
      <c r="ED40" s="62">
        <v>0.05</v>
      </c>
      <c r="EE40" s="62">
        <v>0.04</v>
      </c>
      <c r="EF40" s="62">
        <v>0.04</v>
      </c>
      <c r="EG40" s="62">
        <v>0.04</v>
      </c>
      <c r="EH40" s="62">
        <v>0.04</v>
      </c>
      <c r="EI40" s="62">
        <v>0.04</v>
      </c>
      <c r="EJ40" s="62">
        <v>0.05</v>
      </c>
      <c r="EK40" s="62">
        <v>0.05</v>
      </c>
      <c r="EL40" s="62">
        <v>0.05</v>
      </c>
      <c r="EM40" s="62">
        <v>0.06</v>
      </c>
      <c r="EN40" s="62">
        <v>7.0000000000000007E-2</v>
      </c>
      <c r="EO40">
        <v>4</v>
      </c>
      <c r="EP40" s="62">
        <v>7.0000000000000007E-2</v>
      </c>
      <c r="EQ40" s="62">
        <v>0.06</v>
      </c>
      <c r="ER40" s="62">
        <v>0.05</v>
      </c>
      <c r="ES40" s="62">
        <v>0.05</v>
      </c>
      <c r="ET40" s="62">
        <v>0.05</v>
      </c>
      <c r="EU40" s="62">
        <v>0.05</v>
      </c>
      <c r="EV40" s="62">
        <v>0.05</v>
      </c>
      <c r="EW40" s="62">
        <v>0.06</v>
      </c>
      <c r="EX40" s="62">
        <v>0.06</v>
      </c>
      <c r="EY40" s="62">
        <v>0.06</v>
      </c>
      <c r="EZ40" s="62">
        <v>7.0000000000000007E-2</v>
      </c>
      <c r="FA40" s="62">
        <v>0.08</v>
      </c>
      <c r="FB40" s="198"/>
      <c r="FC40">
        <v>4</v>
      </c>
      <c r="FD40" s="62">
        <v>0.11</v>
      </c>
      <c r="FE40" s="62">
        <v>0.1</v>
      </c>
      <c r="FF40" s="62">
        <v>7.0000000000000007E-2</v>
      </c>
      <c r="FG40" s="62">
        <v>0.06</v>
      </c>
      <c r="FH40" s="62">
        <v>0.06</v>
      </c>
      <c r="FI40" s="62">
        <v>0.05</v>
      </c>
      <c r="FJ40" s="62">
        <v>0.05</v>
      </c>
      <c r="FK40" s="62">
        <v>0.05</v>
      </c>
      <c r="FL40" s="62">
        <v>0.05</v>
      </c>
      <c r="FM40" s="62">
        <v>0.05</v>
      </c>
      <c r="FN40" s="62">
        <v>0.05</v>
      </c>
      <c r="FO40" s="62">
        <v>0.06</v>
      </c>
      <c r="FP40">
        <v>4</v>
      </c>
      <c r="FQ40" s="62">
        <v>0.09</v>
      </c>
      <c r="FR40" s="62">
        <v>0.08</v>
      </c>
      <c r="FS40" s="62">
        <v>0.06</v>
      </c>
      <c r="FT40" s="62">
        <v>0.05</v>
      </c>
      <c r="FU40" s="62">
        <v>0.05</v>
      </c>
      <c r="FV40" s="62">
        <v>0.05</v>
      </c>
      <c r="FW40" s="62">
        <v>0.05</v>
      </c>
      <c r="FX40" s="62">
        <v>0.05</v>
      </c>
      <c r="FY40" s="62">
        <v>0.05</v>
      </c>
      <c r="FZ40" s="62">
        <v>0.05</v>
      </c>
      <c r="GA40" s="62">
        <v>0.05</v>
      </c>
      <c r="GB40" s="62">
        <v>0.06</v>
      </c>
      <c r="GC40">
        <v>4</v>
      </c>
      <c r="GD40" s="62">
        <v>7.0000000000000007E-2</v>
      </c>
      <c r="GE40" s="62">
        <v>7.0000000000000007E-2</v>
      </c>
      <c r="GF40" s="62">
        <v>0.05</v>
      </c>
      <c r="GG40" s="62">
        <v>0.05</v>
      </c>
      <c r="GH40" s="62">
        <v>0.04</v>
      </c>
      <c r="GI40" s="62">
        <v>0.05</v>
      </c>
      <c r="GJ40" s="62">
        <v>0.05</v>
      </c>
      <c r="GK40" s="62">
        <v>0.05</v>
      </c>
      <c r="GL40" s="62">
        <v>0.05</v>
      </c>
      <c r="GM40" s="62">
        <v>0.05</v>
      </c>
      <c r="GN40" s="62">
        <v>0.05</v>
      </c>
      <c r="GO40" s="62">
        <v>0.06</v>
      </c>
      <c r="GP40">
        <v>4</v>
      </c>
      <c r="GQ40" s="62">
        <v>0.06</v>
      </c>
      <c r="GR40" s="62">
        <v>0.06</v>
      </c>
      <c r="GS40" s="62">
        <v>0.05</v>
      </c>
      <c r="GT40" s="62">
        <v>0.04</v>
      </c>
      <c r="GU40" s="62">
        <v>0.04</v>
      </c>
      <c r="GV40" s="62">
        <v>0.04</v>
      </c>
      <c r="GW40" s="62">
        <v>0.05</v>
      </c>
      <c r="GX40" s="62">
        <v>0.05</v>
      </c>
      <c r="GY40" s="62">
        <v>0.05</v>
      </c>
      <c r="GZ40" s="62">
        <v>0.06</v>
      </c>
      <c r="HA40" s="62">
        <v>0.06</v>
      </c>
      <c r="HB40" s="62">
        <v>0.08</v>
      </c>
      <c r="HC40">
        <v>4</v>
      </c>
      <c r="HD40" s="62">
        <v>0.06</v>
      </c>
      <c r="HE40" s="62">
        <v>0.05</v>
      </c>
      <c r="HF40" s="62">
        <v>0.05</v>
      </c>
      <c r="HG40" s="62">
        <v>0.04</v>
      </c>
      <c r="HH40" s="62">
        <v>0.04</v>
      </c>
      <c r="HI40" s="62">
        <v>0.05</v>
      </c>
      <c r="HJ40" s="62">
        <v>0.05</v>
      </c>
      <c r="HK40" s="62">
        <v>0.06</v>
      </c>
      <c r="HL40" s="62">
        <v>0.06</v>
      </c>
      <c r="HM40" s="62">
        <v>0.06</v>
      </c>
      <c r="HN40" s="62">
        <v>7.0000000000000007E-2</v>
      </c>
      <c r="HO40" s="62">
        <v>0.09</v>
      </c>
      <c r="HP40">
        <v>4</v>
      </c>
      <c r="HQ40" s="62">
        <v>0.08</v>
      </c>
      <c r="HR40" s="62">
        <v>0.08</v>
      </c>
      <c r="HS40" s="62">
        <v>0.06</v>
      </c>
      <c r="HT40" s="62">
        <v>0.06</v>
      </c>
      <c r="HU40" s="62">
        <v>0.06</v>
      </c>
      <c r="HV40" s="62">
        <v>0.06</v>
      </c>
      <c r="HW40" s="62">
        <v>0.06</v>
      </c>
      <c r="HX40" s="62">
        <v>7.0000000000000007E-2</v>
      </c>
      <c r="HY40" s="62">
        <v>7.0000000000000007E-2</v>
      </c>
      <c r="HZ40" s="62">
        <v>7.0000000000000007E-2</v>
      </c>
      <c r="IA40" s="62">
        <v>0.08</v>
      </c>
      <c r="IB40" s="62">
        <v>0.1</v>
      </c>
      <c r="IC40" s="198"/>
      <c r="ID40">
        <v>4</v>
      </c>
      <c r="IE40" s="62">
        <v>0.15</v>
      </c>
      <c r="IF40" s="62">
        <v>0.13</v>
      </c>
      <c r="IG40" s="62">
        <v>0.1</v>
      </c>
      <c r="IH40" s="62">
        <v>0.08</v>
      </c>
      <c r="II40" s="62">
        <v>0.08</v>
      </c>
      <c r="IJ40" s="62">
        <v>7.0000000000000007E-2</v>
      </c>
      <c r="IK40" s="62">
        <v>7.0000000000000007E-2</v>
      </c>
      <c r="IL40" s="62">
        <v>7.0000000000000007E-2</v>
      </c>
      <c r="IM40" s="62">
        <v>7.0000000000000007E-2</v>
      </c>
      <c r="IN40" s="62">
        <v>7.0000000000000007E-2</v>
      </c>
      <c r="IO40" s="62">
        <v>7.0000000000000007E-2</v>
      </c>
      <c r="IP40" s="62">
        <v>0.08</v>
      </c>
      <c r="IQ40">
        <v>4</v>
      </c>
      <c r="IR40" s="62">
        <v>0.12</v>
      </c>
      <c r="IS40" s="62">
        <v>0.11</v>
      </c>
      <c r="IT40" s="62">
        <v>0.08</v>
      </c>
      <c r="IU40" s="62">
        <v>7.0000000000000007E-2</v>
      </c>
      <c r="IV40" s="62">
        <v>7.0000000000000007E-2</v>
      </c>
      <c r="IW40" s="62">
        <v>7.0000000000000007E-2</v>
      </c>
      <c r="IX40" s="62">
        <v>7.0000000000000007E-2</v>
      </c>
      <c r="IY40" s="62">
        <v>7.0000000000000007E-2</v>
      </c>
      <c r="IZ40" s="62">
        <v>0.06</v>
      </c>
      <c r="JA40" s="62">
        <v>0.06</v>
      </c>
      <c r="JB40" s="62">
        <v>7.0000000000000007E-2</v>
      </c>
      <c r="JC40" s="62">
        <v>0.08</v>
      </c>
      <c r="JD40">
        <v>4</v>
      </c>
      <c r="JE40" s="62">
        <v>0.09</v>
      </c>
      <c r="JF40" s="62">
        <v>0.09</v>
      </c>
      <c r="JG40" s="62">
        <v>7.0000000000000007E-2</v>
      </c>
      <c r="JH40" s="62">
        <v>0.06</v>
      </c>
      <c r="JI40" s="62">
        <v>0.06</v>
      </c>
      <c r="JJ40" s="62">
        <v>0.06</v>
      </c>
      <c r="JK40" s="62">
        <v>0.06</v>
      </c>
      <c r="JL40" s="62">
        <v>7.0000000000000007E-2</v>
      </c>
      <c r="JM40" s="62">
        <v>7.0000000000000007E-2</v>
      </c>
      <c r="JN40" s="62">
        <v>7.0000000000000007E-2</v>
      </c>
      <c r="JO40" s="62">
        <v>7.0000000000000007E-2</v>
      </c>
      <c r="JP40" s="62">
        <v>0.09</v>
      </c>
      <c r="JQ40">
        <v>4</v>
      </c>
      <c r="JR40" s="62">
        <v>0.08</v>
      </c>
      <c r="JS40" s="62">
        <v>0.08</v>
      </c>
      <c r="JT40" s="62">
        <v>0.06</v>
      </c>
      <c r="JU40" s="62">
        <v>0.06</v>
      </c>
      <c r="JV40" s="62">
        <v>0.06</v>
      </c>
      <c r="JW40" s="62">
        <v>0.06</v>
      </c>
      <c r="JX40" s="62">
        <v>0.06</v>
      </c>
      <c r="JY40" s="62">
        <v>7.0000000000000007E-2</v>
      </c>
      <c r="JZ40" s="62">
        <v>7.0000000000000007E-2</v>
      </c>
      <c r="KA40" s="62">
        <v>7.0000000000000007E-2</v>
      </c>
      <c r="KB40" s="62">
        <v>0.08</v>
      </c>
      <c r="KC40" s="62">
        <v>0.1</v>
      </c>
      <c r="KD40">
        <v>4</v>
      </c>
      <c r="KE40" s="62">
        <v>0.08</v>
      </c>
      <c r="KF40" s="62">
        <v>7.0000000000000007E-2</v>
      </c>
      <c r="KG40" s="62">
        <v>0.06</v>
      </c>
      <c r="KH40" s="62">
        <v>0.06</v>
      </c>
      <c r="KI40" s="62">
        <v>0.06</v>
      </c>
      <c r="KJ40" s="62">
        <v>0.06</v>
      </c>
      <c r="KK40" s="62">
        <v>7.0000000000000007E-2</v>
      </c>
      <c r="KL40" s="62">
        <v>7.0000000000000007E-2</v>
      </c>
      <c r="KM40" s="62">
        <v>0.08</v>
      </c>
      <c r="KN40" s="62">
        <v>0.08</v>
      </c>
      <c r="KO40" s="62">
        <v>0.1</v>
      </c>
      <c r="KP40" s="62">
        <v>0.12</v>
      </c>
      <c r="KQ40">
        <v>4</v>
      </c>
      <c r="KR40" s="62">
        <v>0.11</v>
      </c>
      <c r="KS40" s="62">
        <v>0.1</v>
      </c>
      <c r="KT40" s="62">
        <v>0.09</v>
      </c>
      <c r="KU40" s="62">
        <v>0.08</v>
      </c>
      <c r="KV40" s="62">
        <v>0.08</v>
      </c>
      <c r="KW40" s="62">
        <v>0.08</v>
      </c>
      <c r="KX40" s="62">
        <v>0.09</v>
      </c>
      <c r="KY40" s="62">
        <v>0.09</v>
      </c>
      <c r="KZ40" s="62">
        <v>0.09</v>
      </c>
      <c r="LA40" s="62">
        <v>0.1</v>
      </c>
      <c r="LB40" s="62">
        <v>0.11</v>
      </c>
      <c r="LC40" s="62">
        <v>0.14000000000000001</v>
      </c>
    </row>
    <row r="41" spans="1:315">
      <c r="A41">
        <v>5</v>
      </c>
      <c r="B41" s="62">
        <v>7.0000000000000007E-2</v>
      </c>
      <c r="C41" s="62">
        <v>0.06</v>
      </c>
      <c r="D41" s="62">
        <v>0.05</v>
      </c>
      <c r="E41" s="62">
        <v>0.04</v>
      </c>
      <c r="F41" s="62">
        <v>0.04</v>
      </c>
      <c r="G41" s="62">
        <v>0.04</v>
      </c>
      <c r="H41" s="62">
        <v>0.03</v>
      </c>
      <c r="I41" s="62">
        <v>0.03</v>
      </c>
      <c r="J41" s="62">
        <v>0.05</v>
      </c>
      <c r="K41" s="62">
        <v>0.05</v>
      </c>
      <c r="L41" s="62">
        <v>0.05</v>
      </c>
      <c r="M41" s="62">
        <v>0.06</v>
      </c>
      <c r="N41">
        <v>5</v>
      </c>
      <c r="O41" s="62">
        <v>0.06</v>
      </c>
      <c r="P41" s="62">
        <v>0.05</v>
      </c>
      <c r="Q41" s="62">
        <v>0.04</v>
      </c>
      <c r="R41" s="62">
        <v>0.03</v>
      </c>
      <c r="S41" s="62">
        <v>0.03</v>
      </c>
      <c r="T41" s="62">
        <v>0.03</v>
      </c>
      <c r="U41" s="62">
        <v>0.03</v>
      </c>
      <c r="V41" s="62">
        <v>0.03</v>
      </c>
      <c r="W41" s="62">
        <v>0.04</v>
      </c>
      <c r="X41" s="62">
        <v>0.05</v>
      </c>
      <c r="Y41" s="62">
        <v>0.05</v>
      </c>
      <c r="Z41" s="62">
        <v>0.06</v>
      </c>
      <c r="AA41">
        <v>5</v>
      </c>
      <c r="AB41" s="62">
        <v>0.05</v>
      </c>
      <c r="AC41" s="62">
        <v>0.04</v>
      </c>
      <c r="AD41" s="62">
        <v>0.03</v>
      </c>
      <c r="AE41" s="62">
        <v>0.03</v>
      </c>
      <c r="AF41" s="62">
        <v>0.03</v>
      </c>
      <c r="AG41" s="62">
        <v>0.03</v>
      </c>
      <c r="AH41" s="62">
        <v>0.03</v>
      </c>
      <c r="AI41" s="62">
        <v>0.03</v>
      </c>
      <c r="AJ41" s="62">
        <v>0.05</v>
      </c>
      <c r="AK41" s="62">
        <v>0.05</v>
      </c>
      <c r="AL41" s="62">
        <v>0.06</v>
      </c>
      <c r="AM41" s="62">
        <v>7.0000000000000007E-2</v>
      </c>
      <c r="AN41">
        <v>5</v>
      </c>
      <c r="AO41" s="62">
        <v>0.04</v>
      </c>
      <c r="AP41" s="62">
        <v>0.04</v>
      </c>
      <c r="AQ41" s="62">
        <v>0.03</v>
      </c>
      <c r="AR41" s="62">
        <v>0.03</v>
      </c>
      <c r="AS41" s="62">
        <v>0.03</v>
      </c>
      <c r="AT41" s="62">
        <v>0.03</v>
      </c>
      <c r="AU41" s="62">
        <v>0.03</v>
      </c>
      <c r="AV41" s="62">
        <v>0.03</v>
      </c>
      <c r="AW41" s="62">
        <v>0.05</v>
      </c>
      <c r="AX41" s="62">
        <v>0.06</v>
      </c>
      <c r="AY41" s="62">
        <v>7.0000000000000007E-2</v>
      </c>
      <c r="AZ41" s="62">
        <v>0.08</v>
      </c>
      <c r="BA41">
        <v>5</v>
      </c>
      <c r="BB41" s="62">
        <v>0.04</v>
      </c>
      <c r="BC41" s="62">
        <v>0.04</v>
      </c>
      <c r="BD41" s="62">
        <v>0.03</v>
      </c>
      <c r="BE41" s="62">
        <v>0.03</v>
      </c>
      <c r="BF41" s="62">
        <v>0.03</v>
      </c>
      <c r="BG41" s="62">
        <v>0.03</v>
      </c>
      <c r="BH41" s="62">
        <v>0.04</v>
      </c>
      <c r="BI41" s="62">
        <v>0.04</v>
      </c>
      <c r="BJ41" s="62">
        <v>0.06</v>
      </c>
      <c r="BK41" s="62">
        <v>7.0000000000000007E-2</v>
      </c>
      <c r="BL41" s="62">
        <v>0.08</v>
      </c>
      <c r="BM41" s="62">
        <v>0.1</v>
      </c>
      <c r="BN41">
        <v>5</v>
      </c>
      <c r="BO41" s="62">
        <v>0.06</v>
      </c>
      <c r="BP41" s="62">
        <v>0.05</v>
      </c>
      <c r="BQ41" s="62">
        <v>0.04</v>
      </c>
      <c r="BR41" s="62">
        <v>0.04</v>
      </c>
      <c r="BS41" s="62">
        <v>0.04</v>
      </c>
      <c r="BT41" s="62">
        <v>0.04</v>
      </c>
      <c r="BU41" s="62">
        <v>0.04</v>
      </c>
      <c r="BV41" s="62">
        <v>0.05</v>
      </c>
      <c r="BW41" s="62">
        <v>7.0000000000000007E-2</v>
      </c>
      <c r="BX41" s="62">
        <v>0.08</v>
      </c>
      <c r="BY41" s="62">
        <v>0.09</v>
      </c>
      <c r="BZ41" s="62">
        <v>0.11</v>
      </c>
      <c r="CA41" s="198"/>
      <c r="CB41">
        <v>5</v>
      </c>
      <c r="CC41" s="62">
        <v>0.08</v>
      </c>
      <c r="CD41" s="62">
        <v>7.0000000000000007E-2</v>
      </c>
      <c r="CE41" s="62">
        <v>0.05</v>
      </c>
      <c r="CF41" s="62">
        <v>0.05</v>
      </c>
      <c r="CG41" s="62">
        <v>0.04</v>
      </c>
      <c r="CH41" s="62">
        <v>0.04</v>
      </c>
      <c r="CI41" s="62">
        <v>0.04</v>
      </c>
      <c r="CJ41" s="62">
        <v>0.04</v>
      </c>
      <c r="CK41" s="62">
        <v>0.05</v>
      </c>
      <c r="CL41" s="62">
        <v>0.06</v>
      </c>
      <c r="CM41" s="62">
        <v>0.06</v>
      </c>
      <c r="CN41" s="62">
        <v>7.0000000000000007E-2</v>
      </c>
      <c r="CO41">
        <v>5</v>
      </c>
      <c r="CP41" s="62">
        <v>7.0000000000000007E-2</v>
      </c>
      <c r="CQ41" s="62">
        <v>0.06</v>
      </c>
      <c r="CR41" s="62">
        <v>0.05</v>
      </c>
      <c r="CS41" s="62">
        <v>0.04</v>
      </c>
      <c r="CT41" s="62">
        <v>0.04</v>
      </c>
      <c r="CU41" s="62">
        <v>0.04</v>
      </c>
      <c r="CV41" s="62">
        <v>0.04</v>
      </c>
      <c r="CW41" s="62">
        <v>0.04</v>
      </c>
      <c r="CX41" s="62">
        <v>0.05</v>
      </c>
      <c r="CY41" s="62">
        <v>0.06</v>
      </c>
      <c r="CZ41" s="62">
        <v>0.06</v>
      </c>
      <c r="DA41" s="62">
        <v>7.0000000000000007E-2</v>
      </c>
      <c r="DB41">
        <v>5</v>
      </c>
      <c r="DC41" s="62">
        <v>0.05</v>
      </c>
      <c r="DD41" s="62">
        <v>0.05</v>
      </c>
      <c r="DE41" s="62">
        <v>0.04</v>
      </c>
      <c r="DF41" s="62">
        <v>0.04</v>
      </c>
      <c r="DG41" s="62">
        <v>0.03</v>
      </c>
      <c r="DH41" s="62">
        <v>0.03</v>
      </c>
      <c r="DI41" s="62">
        <v>0.04</v>
      </c>
      <c r="DJ41" s="62">
        <v>0.04</v>
      </c>
      <c r="DK41" s="62">
        <v>0.05</v>
      </c>
      <c r="DL41" s="62">
        <v>0.06</v>
      </c>
      <c r="DM41" s="62">
        <v>7.0000000000000007E-2</v>
      </c>
      <c r="DN41" s="62">
        <v>0.08</v>
      </c>
      <c r="DO41">
        <v>5</v>
      </c>
      <c r="DP41" s="62">
        <v>0.05</v>
      </c>
      <c r="DQ41" s="62">
        <v>0.04</v>
      </c>
      <c r="DR41" s="62">
        <v>0.04</v>
      </c>
      <c r="DS41" s="62">
        <v>0.03</v>
      </c>
      <c r="DT41" s="62">
        <v>0.03</v>
      </c>
      <c r="DU41" s="62">
        <v>0.03</v>
      </c>
      <c r="DV41" s="62">
        <v>0.04</v>
      </c>
      <c r="DW41" s="62">
        <v>0.04</v>
      </c>
      <c r="DX41" s="62">
        <v>0.06</v>
      </c>
      <c r="DY41" s="62">
        <v>7.0000000000000007E-2</v>
      </c>
      <c r="DZ41" s="62">
        <v>0.08</v>
      </c>
      <c r="EA41" s="62">
        <v>0.09</v>
      </c>
      <c r="EB41">
        <v>5</v>
      </c>
      <c r="EC41" s="62">
        <v>0.04</v>
      </c>
      <c r="ED41" s="62">
        <v>0.04</v>
      </c>
      <c r="EE41" s="62">
        <v>0.04</v>
      </c>
      <c r="EF41" s="62">
        <v>0.03</v>
      </c>
      <c r="EG41" s="62">
        <v>0.03</v>
      </c>
      <c r="EH41" s="62">
        <v>0.04</v>
      </c>
      <c r="EI41" s="62">
        <v>0.04</v>
      </c>
      <c r="EJ41" s="62">
        <v>0.04</v>
      </c>
      <c r="EK41" s="62">
        <v>7.0000000000000007E-2</v>
      </c>
      <c r="EL41" s="62">
        <v>0.08</v>
      </c>
      <c r="EM41" s="62">
        <v>0.09</v>
      </c>
      <c r="EN41" s="62">
        <v>0.11</v>
      </c>
      <c r="EO41">
        <v>5</v>
      </c>
      <c r="EP41" s="62">
        <v>0.06</v>
      </c>
      <c r="EQ41" s="62">
        <v>0.06</v>
      </c>
      <c r="ER41" s="62">
        <v>0.05</v>
      </c>
      <c r="ES41" s="62">
        <v>0.05</v>
      </c>
      <c r="ET41" s="62">
        <v>0.05</v>
      </c>
      <c r="EU41" s="62">
        <v>0.05</v>
      </c>
      <c r="EV41" s="62">
        <v>0.05</v>
      </c>
      <c r="EW41" s="62">
        <v>0.06</v>
      </c>
      <c r="EX41" s="62">
        <v>0.08</v>
      </c>
      <c r="EY41" s="62">
        <v>0.09</v>
      </c>
      <c r="EZ41" s="62">
        <v>0.11</v>
      </c>
      <c r="FA41" s="62">
        <v>0.13</v>
      </c>
      <c r="FB41" s="198"/>
      <c r="FC41">
        <v>5</v>
      </c>
      <c r="FD41" s="62">
        <v>0.1</v>
      </c>
      <c r="FE41" s="62">
        <v>0.09</v>
      </c>
      <c r="FF41" s="62">
        <v>0.06</v>
      </c>
      <c r="FG41" s="62">
        <v>0.05</v>
      </c>
      <c r="FH41" s="62">
        <v>0.05</v>
      </c>
      <c r="FI41" s="62">
        <v>0.05</v>
      </c>
      <c r="FJ41" s="62">
        <v>0.05</v>
      </c>
      <c r="FK41" s="62">
        <v>0.05</v>
      </c>
      <c r="FL41" s="62">
        <v>7.0000000000000007E-2</v>
      </c>
      <c r="FM41" s="62">
        <v>7.0000000000000007E-2</v>
      </c>
      <c r="FN41" s="62">
        <v>7.0000000000000007E-2</v>
      </c>
      <c r="FO41" s="62">
        <v>0.08</v>
      </c>
      <c r="FP41">
        <v>5</v>
      </c>
      <c r="FQ41" s="62">
        <v>0.08</v>
      </c>
      <c r="FR41" s="62">
        <v>7.0000000000000007E-2</v>
      </c>
      <c r="FS41" s="62">
        <v>0.05</v>
      </c>
      <c r="FT41" s="62">
        <v>0.05</v>
      </c>
      <c r="FU41" s="62">
        <v>0.04</v>
      </c>
      <c r="FV41" s="62">
        <v>0.04</v>
      </c>
      <c r="FW41" s="62">
        <v>0.04</v>
      </c>
      <c r="FX41" s="62">
        <v>0.04</v>
      </c>
      <c r="FY41" s="62">
        <v>0.06</v>
      </c>
      <c r="FZ41" s="62">
        <v>7.0000000000000007E-2</v>
      </c>
      <c r="GA41" s="62">
        <v>7.0000000000000007E-2</v>
      </c>
      <c r="GB41" s="62">
        <v>0.08</v>
      </c>
      <c r="GC41">
        <v>5</v>
      </c>
      <c r="GD41" s="62">
        <v>0.06</v>
      </c>
      <c r="GE41" s="62">
        <v>0.06</v>
      </c>
      <c r="GF41" s="62">
        <v>0.05</v>
      </c>
      <c r="GG41" s="62">
        <v>0.04</v>
      </c>
      <c r="GH41" s="62">
        <v>0.04</v>
      </c>
      <c r="GI41" s="62">
        <v>0.04</v>
      </c>
      <c r="GJ41" s="62">
        <v>0.04</v>
      </c>
      <c r="GK41" s="62">
        <v>0.04</v>
      </c>
      <c r="GL41" s="62">
        <v>0.06</v>
      </c>
      <c r="GM41" s="62">
        <v>7.0000000000000007E-2</v>
      </c>
      <c r="GN41" s="62">
        <v>0.08</v>
      </c>
      <c r="GO41" s="62">
        <v>0.09</v>
      </c>
      <c r="GP41">
        <v>5</v>
      </c>
      <c r="GQ41" s="62">
        <v>0.06</v>
      </c>
      <c r="GR41" s="62">
        <v>0.05</v>
      </c>
      <c r="GS41" s="62">
        <v>0.04</v>
      </c>
      <c r="GT41" s="62">
        <v>0.04</v>
      </c>
      <c r="GU41" s="62">
        <v>0.04</v>
      </c>
      <c r="GV41" s="62">
        <v>0.04</v>
      </c>
      <c r="GW41" s="62">
        <v>0.04</v>
      </c>
      <c r="GX41" s="62">
        <v>0.05</v>
      </c>
      <c r="GY41" s="62">
        <v>7.0000000000000007E-2</v>
      </c>
      <c r="GZ41" s="62">
        <v>0.08</v>
      </c>
      <c r="HA41" s="62">
        <v>0.09</v>
      </c>
      <c r="HB41" s="62">
        <v>0.11</v>
      </c>
      <c r="HC41">
        <v>5</v>
      </c>
      <c r="HD41" s="62">
        <v>0.05</v>
      </c>
      <c r="HE41" s="62">
        <v>0.05</v>
      </c>
      <c r="HF41" s="62">
        <v>0.04</v>
      </c>
      <c r="HG41" s="62">
        <v>0.04</v>
      </c>
      <c r="HH41" s="62">
        <v>0.04</v>
      </c>
      <c r="HI41" s="62">
        <v>0.04</v>
      </c>
      <c r="HJ41" s="62">
        <v>0.05</v>
      </c>
      <c r="HK41" s="62">
        <v>0.05</v>
      </c>
      <c r="HL41" s="62">
        <v>0.08</v>
      </c>
      <c r="HM41" s="62">
        <v>0.09</v>
      </c>
      <c r="HN41" s="62">
        <v>0.11</v>
      </c>
      <c r="HO41" s="62">
        <v>0.14000000000000001</v>
      </c>
      <c r="HP41">
        <v>5</v>
      </c>
      <c r="HQ41" s="62">
        <v>0.08</v>
      </c>
      <c r="HR41" s="62">
        <v>7.0000000000000007E-2</v>
      </c>
      <c r="HS41" s="62">
        <v>0.06</v>
      </c>
      <c r="HT41" s="62">
        <v>0.06</v>
      </c>
      <c r="HU41" s="62">
        <v>0.05</v>
      </c>
      <c r="HV41" s="62">
        <v>0.06</v>
      </c>
      <c r="HW41" s="62">
        <v>0.06</v>
      </c>
      <c r="HX41" s="62">
        <v>7.0000000000000007E-2</v>
      </c>
      <c r="HY41" s="62">
        <v>0.1</v>
      </c>
      <c r="HZ41" s="62">
        <v>0.11</v>
      </c>
      <c r="IA41" s="62">
        <v>0.13</v>
      </c>
      <c r="IB41" s="62">
        <v>0.16</v>
      </c>
      <c r="IC41" s="198"/>
      <c r="ID41">
        <v>5</v>
      </c>
      <c r="IE41" s="62">
        <v>0.13</v>
      </c>
      <c r="IF41" s="62">
        <v>0.11</v>
      </c>
      <c r="IG41" s="62">
        <v>0.09</v>
      </c>
      <c r="IH41" s="62">
        <v>7.0000000000000007E-2</v>
      </c>
      <c r="II41" s="62">
        <v>7.0000000000000007E-2</v>
      </c>
      <c r="IJ41" s="62">
        <v>0.06</v>
      </c>
      <c r="IK41" s="62">
        <v>0.06</v>
      </c>
      <c r="IL41" s="62">
        <v>0.06</v>
      </c>
      <c r="IM41" s="62">
        <v>0.09</v>
      </c>
      <c r="IN41" s="62">
        <v>0.09</v>
      </c>
      <c r="IO41" s="62">
        <v>0.1</v>
      </c>
      <c r="IP41" s="62">
        <v>0.11</v>
      </c>
      <c r="IQ41">
        <v>5</v>
      </c>
      <c r="IR41" s="62">
        <v>0.1</v>
      </c>
      <c r="IS41" s="62">
        <v>0.09</v>
      </c>
      <c r="IT41" s="62">
        <v>7.0000000000000007E-2</v>
      </c>
      <c r="IU41" s="62">
        <v>0.06</v>
      </c>
      <c r="IV41" s="62">
        <v>0.06</v>
      </c>
      <c r="IW41" s="62">
        <v>0.06</v>
      </c>
      <c r="IX41" s="62">
        <v>0.06</v>
      </c>
      <c r="IY41" s="62">
        <v>0.06</v>
      </c>
      <c r="IZ41" s="62">
        <v>0.08</v>
      </c>
      <c r="JA41" s="62">
        <v>0.09</v>
      </c>
      <c r="JB41" s="62">
        <v>0.1</v>
      </c>
      <c r="JC41" s="62">
        <v>0.11</v>
      </c>
      <c r="JD41">
        <v>5</v>
      </c>
      <c r="JE41" s="62">
        <v>0.08</v>
      </c>
      <c r="JF41" s="62">
        <v>0.08</v>
      </c>
      <c r="JG41" s="62">
        <v>0.06</v>
      </c>
      <c r="JH41" s="62">
        <v>0.06</v>
      </c>
      <c r="JI41" s="62">
        <v>0.05</v>
      </c>
      <c r="JJ41" s="62">
        <v>0.05</v>
      </c>
      <c r="JK41" s="62">
        <v>0.06</v>
      </c>
      <c r="JL41" s="62">
        <v>0.06</v>
      </c>
      <c r="JM41" s="62">
        <v>0.08</v>
      </c>
      <c r="JN41" s="62">
        <v>0.1</v>
      </c>
      <c r="JO41" s="62">
        <v>0.1</v>
      </c>
      <c r="JP41" s="62">
        <v>0.12</v>
      </c>
      <c r="JQ41">
        <v>5</v>
      </c>
      <c r="JR41" s="62">
        <v>7.0000000000000007E-2</v>
      </c>
      <c r="JS41" s="62">
        <v>7.0000000000000007E-2</v>
      </c>
      <c r="JT41" s="62">
        <v>0.06</v>
      </c>
      <c r="JU41" s="62">
        <v>0.05</v>
      </c>
      <c r="JV41" s="62">
        <v>0.05</v>
      </c>
      <c r="JW41" s="62">
        <v>0.05</v>
      </c>
      <c r="JX41" s="62">
        <v>0.06</v>
      </c>
      <c r="JY41" s="62">
        <v>0.06</v>
      </c>
      <c r="JZ41" s="62">
        <v>0.09</v>
      </c>
      <c r="KA41" s="62">
        <v>0.11</v>
      </c>
      <c r="KB41" s="62">
        <v>0.12</v>
      </c>
      <c r="KC41" s="62">
        <v>0.15</v>
      </c>
      <c r="KD41">
        <v>5</v>
      </c>
      <c r="KE41" s="62">
        <v>7.0000000000000007E-2</v>
      </c>
      <c r="KF41" s="62">
        <v>7.0000000000000007E-2</v>
      </c>
      <c r="KG41" s="62">
        <v>0.06</v>
      </c>
      <c r="KH41" s="62">
        <v>0.05</v>
      </c>
      <c r="KI41" s="62">
        <v>0.05</v>
      </c>
      <c r="KJ41" s="62">
        <v>0.06</v>
      </c>
      <c r="KK41" s="62">
        <v>0.06</v>
      </c>
      <c r="KL41" s="62">
        <v>7.0000000000000007E-2</v>
      </c>
      <c r="KM41" s="62">
        <v>0.11</v>
      </c>
      <c r="KN41" s="62">
        <v>0.12</v>
      </c>
      <c r="KO41" s="62">
        <v>0.14000000000000001</v>
      </c>
      <c r="KP41" s="62">
        <v>0.18</v>
      </c>
      <c r="KQ41">
        <v>5</v>
      </c>
      <c r="KR41" s="62">
        <v>0.1</v>
      </c>
      <c r="KS41" s="62">
        <v>0.1</v>
      </c>
      <c r="KT41" s="62">
        <v>0.08</v>
      </c>
      <c r="KU41" s="62">
        <v>7.0000000000000007E-2</v>
      </c>
      <c r="KV41" s="62">
        <v>7.0000000000000007E-2</v>
      </c>
      <c r="KW41" s="62">
        <v>0.08</v>
      </c>
      <c r="KX41" s="62">
        <v>0.08</v>
      </c>
      <c r="KY41" s="62">
        <v>0.09</v>
      </c>
      <c r="KZ41" s="62">
        <v>0.13</v>
      </c>
      <c r="LA41" s="62">
        <v>0.15</v>
      </c>
      <c r="LB41" s="62">
        <v>0.17</v>
      </c>
      <c r="LC41" s="62">
        <v>0.2</v>
      </c>
    </row>
    <row r="42" spans="1:315">
      <c r="A42">
        <v>6</v>
      </c>
      <c r="B42" s="62">
        <v>0.06</v>
      </c>
      <c r="C42" s="62">
        <v>0.06</v>
      </c>
      <c r="D42" s="62">
        <v>0.04</v>
      </c>
      <c r="E42" s="62">
        <v>0.04</v>
      </c>
      <c r="F42" s="62">
        <v>0.03</v>
      </c>
      <c r="G42" s="62">
        <v>0.03</v>
      </c>
      <c r="H42" s="62">
        <v>0.03</v>
      </c>
      <c r="I42" s="62">
        <v>0.03</v>
      </c>
      <c r="J42" s="62">
        <v>0.03</v>
      </c>
      <c r="K42" s="62">
        <v>0.03</v>
      </c>
      <c r="L42" s="62">
        <v>0.03</v>
      </c>
      <c r="M42" s="62">
        <v>0.03</v>
      </c>
      <c r="N42">
        <v>6</v>
      </c>
      <c r="O42" s="62">
        <v>0.05</v>
      </c>
      <c r="P42" s="62">
        <v>0.05</v>
      </c>
      <c r="Q42" s="62">
        <v>0.04</v>
      </c>
      <c r="R42" s="62">
        <v>0.03</v>
      </c>
      <c r="S42" s="62">
        <v>0.03</v>
      </c>
      <c r="T42" s="62">
        <v>0.03</v>
      </c>
      <c r="U42" s="62">
        <v>0.03</v>
      </c>
      <c r="V42" s="62">
        <v>0.03</v>
      </c>
      <c r="W42" s="62">
        <v>0.03</v>
      </c>
      <c r="X42" s="62">
        <v>0.03</v>
      </c>
      <c r="Y42" s="62">
        <v>0.03</v>
      </c>
      <c r="Z42" s="62">
        <v>0.04</v>
      </c>
      <c r="AA42">
        <v>6</v>
      </c>
      <c r="AB42" s="62">
        <v>0.04</v>
      </c>
      <c r="AC42" s="62">
        <v>0.04</v>
      </c>
      <c r="AD42" s="62">
        <v>0.03</v>
      </c>
      <c r="AE42" s="62">
        <v>0.03</v>
      </c>
      <c r="AF42" s="62">
        <v>0.03</v>
      </c>
      <c r="AG42" s="62">
        <v>0.03</v>
      </c>
      <c r="AH42" s="62">
        <v>0.03</v>
      </c>
      <c r="AI42" s="62">
        <v>0.03</v>
      </c>
      <c r="AJ42" s="62">
        <v>0.03</v>
      </c>
      <c r="AK42" s="62">
        <v>0.03</v>
      </c>
      <c r="AL42" s="62">
        <v>0.03</v>
      </c>
      <c r="AM42" s="62">
        <v>0.04</v>
      </c>
      <c r="AN42">
        <v>6</v>
      </c>
      <c r="AO42" s="62">
        <v>0.04</v>
      </c>
      <c r="AP42" s="62">
        <v>0.04</v>
      </c>
      <c r="AQ42" s="62">
        <v>0.03</v>
      </c>
      <c r="AR42" s="62">
        <v>0.03</v>
      </c>
      <c r="AS42" s="62">
        <v>0.03</v>
      </c>
      <c r="AT42" s="62">
        <v>0.03</v>
      </c>
      <c r="AU42" s="62">
        <v>0.03</v>
      </c>
      <c r="AV42" s="62">
        <v>0.03</v>
      </c>
      <c r="AW42" s="62">
        <v>0.03</v>
      </c>
      <c r="AX42" s="62">
        <v>0.04</v>
      </c>
      <c r="AY42" s="62">
        <v>0.04</v>
      </c>
      <c r="AZ42" s="62">
        <v>0.05</v>
      </c>
      <c r="BA42">
        <v>6</v>
      </c>
      <c r="BB42" s="62">
        <v>0.04</v>
      </c>
      <c r="BC42" s="62">
        <v>0.04</v>
      </c>
      <c r="BD42" s="62">
        <v>0.03</v>
      </c>
      <c r="BE42" s="62">
        <v>0.03</v>
      </c>
      <c r="BF42" s="62">
        <v>0.03</v>
      </c>
      <c r="BG42" s="62">
        <v>0.03</v>
      </c>
      <c r="BH42" s="62">
        <v>0.03</v>
      </c>
      <c r="BI42" s="62">
        <v>0.04</v>
      </c>
      <c r="BJ42" s="62">
        <v>0.04</v>
      </c>
      <c r="BK42" s="62">
        <v>0.04</v>
      </c>
      <c r="BL42" s="62">
        <v>0.05</v>
      </c>
      <c r="BM42" s="62">
        <v>0.06</v>
      </c>
      <c r="BN42">
        <v>6</v>
      </c>
      <c r="BO42" s="62">
        <v>0.05</v>
      </c>
      <c r="BP42" s="62">
        <v>0.05</v>
      </c>
      <c r="BQ42" s="62">
        <v>0.04</v>
      </c>
      <c r="BR42" s="62">
        <v>0.04</v>
      </c>
      <c r="BS42" s="62">
        <v>0.04</v>
      </c>
      <c r="BT42" s="62">
        <v>0.04</v>
      </c>
      <c r="BU42" s="62">
        <v>0.04</v>
      </c>
      <c r="BV42" s="62">
        <v>0.05</v>
      </c>
      <c r="BW42" s="62">
        <v>0.05</v>
      </c>
      <c r="BX42" s="62">
        <v>0.05</v>
      </c>
      <c r="BY42" s="62">
        <v>0.06</v>
      </c>
      <c r="BZ42" s="62">
        <v>7.0000000000000007E-2</v>
      </c>
      <c r="CA42" s="198"/>
      <c r="CB42">
        <v>6</v>
      </c>
      <c r="CC42" s="62">
        <v>7.0000000000000007E-2</v>
      </c>
      <c r="CD42" s="62">
        <v>7.0000000000000007E-2</v>
      </c>
      <c r="CE42" s="62">
        <v>0.05</v>
      </c>
      <c r="CF42" s="62">
        <v>0.04</v>
      </c>
      <c r="CG42" s="62">
        <v>0.04</v>
      </c>
      <c r="CH42" s="62">
        <v>0.04</v>
      </c>
      <c r="CI42" s="62">
        <v>0.04</v>
      </c>
      <c r="CJ42" s="62">
        <v>0.04</v>
      </c>
      <c r="CK42" s="62">
        <v>0.03</v>
      </c>
      <c r="CL42" s="62">
        <v>0.03</v>
      </c>
      <c r="CM42" s="62">
        <v>0.04</v>
      </c>
      <c r="CN42" s="62">
        <v>0.04</v>
      </c>
      <c r="CO42">
        <v>6</v>
      </c>
      <c r="CP42" s="62">
        <v>0.06</v>
      </c>
      <c r="CQ42" s="62">
        <v>0.05</v>
      </c>
      <c r="CR42" s="62">
        <v>0.04</v>
      </c>
      <c r="CS42" s="62">
        <v>0.04</v>
      </c>
      <c r="CT42" s="62">
        <v>0.03</v>
      </c>
      <c r="CU42" s="62">
        <v>0.03</v>
      </c>
      <c r="CV42" s="62">
        <v>0.03</v>
      </c>
      <c r="CW42" s="62">
        <v>0.03</v>
      </c>
      <c r="CX42" s="62">
        <v>0.03</v>
      </c>
      <c r="CY42" s="62">
        <v>0.03</v>
      </c>
      <c r="CZ42" s="62">
        <v>0.04</v>
      </c>
      <c r="DA42" s="62">
        <v>0.04</v>
      </c>
      <c r="DB42">
        <v>6</v>
      </c>
      <c r="DC42" s="62">
        <v>0.05</v>
      </c>
      <c r="DD42" s="62">
        <v>0.05</v>
      </c>
      <c r="DE42" s="62">
        <v>0.04</v>
      </c>
      <c r="DF42" s="62">
        <v>0.03</v>
      </c>
      <c r="DG42" s="62">
        <v>0.03</v>
      </c>
      <c r="DH42" s="62">
        <v>0.03</v>
      </c>
      <c r="DI42" s="62">
        <v>0.03</v>
      </c>
      <c r="DJ42" s="62">
        <v>0.04</v>
      </c>
      <c r="DK42" s="62">
        <v>0.04</v>
      </c>
      <c r="DL42" s="62">
        <v>0.04</v>
      </c>
      <c r="DM42" s="62">
        <v>0.04</v>
      </c>
      <c r="DN42" s="62">
        <v>0.05</v>
      </c>
      <c r="DO42">
        <v>6</v>
      </c>
      <c r="DP42" s="62">
        <v>0.04</v>
      </c>
      <c r="DQ42" s="62">
        <v>0.04</v>
      </c>
      <c r="DR42" s="62">
        <v>0.03</v>
      </c>
      <c r="DS42" s="62">
        <v>0.03</v>
      </c>
      <c r="DT42" s="62">
        <v>0.03</v>
      </c>
      <c r="DU42" s="62">
        <v>0.03</v>
      </c>
      <c r="DV42" s="62">
        <v>0.04</v>
      </c>
      <c r="DW42" s="62">
        <v>0.04</v>
      </c>
      <c r="DX42" s="62">
        <v>0.04</v>
      </c>
      <c r="DY42" s="62">
        <v>0.04</v>
      </c>
      <c r="DZ42" s="62">
        <v>0.05</v>
      </c>
      <c r="EA42" s="62">
        <v>0.06</v>
      </c>
      <c r="EB42">
        <v>6</v>
      </c>
      <c r="EC42" s="62">
        <v>0.04</v>
      </c>
      <c r="ED42" s="62">
        <v>0.04</v>
      </c>
      <c r="EE42" s="62">
        <v>0.04</v>
      </c>
      <c r="EF42" s="62">
        <v>0.03</v>
      </c>
      <c r="EG42" s="62">
        <v>0.03</v>
      </c>
      <c r="EH42" s="62">
        <v>0.04</v>
      </c>
      <c r="EI42" s="62">
        <v>0.04</v>
      </c>
      <c r="EJ42" s="62">
        <v>0.04</v>
      </c>
      <c r="EK42" s="62">
        <v>0.04</v>
      </c>
      <c r="EL42" s="62">
        <v>0.05</v>
      </c>
      <c r="EM42" s="62">
        <v>0.06</v>
      </c>
      <c r="EN42" s="62">
        <v>7.0000000000000007E-2</v>
      </c>
      <c r="EO42">
        <v>6</v>
      </c>
      <c r="EP42" s="62">
        <v>0.06</v>
      </c>
      <c r="EQ42" s="62">
        <v>0.06</v>
      </c>
      <c r="ER42" s="62">
        <v>0.05</v>
      </c>
      <c r="ES42" s="62">
        <v>0.04</v>
      </c>
      <c r="ET42" s="62">
        <v>0.04</v>
      </c>
      <c r="EU42" s="62">
        <v>0.05</v>
      </c>
      <c r="EV42" s="62">
        <v>0.05</v>
      </c>
      <c r="EW42" s="62">
        <v>0.05</v>
      </c>
      <c r="EX42" s="62">
        <v>0.05</v>
      </c>
      <c r="EY42" s="62">
        <v>0.06</v>
      </c>
      <c r="EZ42" s="62">
        <v>0.06</v>
      </c>
      <c r="FA42" s="62">
        <v>0.08</v>
      </c>
      <c r="FB42" s="198"/>
      <c r="FC42">
        <v>6</v>
      </c>
      <c r="FD42" s="62">
        <v>0.09</v>
      </c>
      <c r="FE42" s="62">
        <v>0.08</v>
      </c>
      <c r="FF42" s="62">
        <v>0.06</v>
      </c>
      <c r="FG42" s="62">
        <v>0.05</v>
      </c>
      <c r="FH42" s="62">
        <v>0.05</v>
      </c>
      <c r="FI42" s="62">
        <v>0.04</v>
      </c>
      <c r="FJ42" s="62">
        <v>0.04</v>
      </c>
      <c r="FK42" s="62">
        <v>0.04</v>
      </c>
      <c r="FL42" s="62">
        <v>0.04</v>
      </c>
      <c r="FM42" s="62">
        <v>0.04</v>
      </c>
      <c r="FN42" s="62">
        <v>0.04</v>
      </c>
      <c r="FO42" s="62">
        <v>0.05</v>
      </c>
      <c r="FP42">
        <v>6</v>
      </c>
      <c r="FQ42" s="62">
        <v>7.0000000000000007E-2</v>
      </c>
      <c r="FR42" s="62">
        <v>0.06</v>
      </c>
      <c r="FS42" s="62">
        <v>0.05</v>
      </c>
      <c r="FT42" s="62">
        <v>0.04</v>
      </c>
      <c r="FU42" s="62">
        <v>0.04</v>
      </c>
      <c r="FV42" s="62">
        <v>0.04</v>
      </c>
      <c r="FW42" s="62">
        <v>0.04</v>
      </c>
      <c r="FX42" s="62">
        <v>0.04</v>
      </c>
      <c r="FY42" s="62">
        <v>0.04</v>
      </c>
      <c r="FZ42" s="62">
        <v>0.04</v>
      </c>
      <c r="GA42" s="62">
        <v>0.04</v>
      </c>
      <c r="GB42" s="62">
        <v>0.05</v>
      </c>
      <c r="GC42">
        <v>6</v>
      </c>
      <c r="GD42" s="62">
        <v>0.06</v>
      </c>
      <c r="GE42" s="62">
        <v>0.05</v>
      </c>
      <c r="GF42" s="62">
        <v>0.04</v>
      </c>
      <c r="GG42" s="62">
        <v>0.04</v>
      </c>
      <c r="GH42" s="62">
        <v>0.04</v>
      </c>
      <c r="GI42" s="62">
        <v>0.04</v>
      </c>
      <c r="GJ42" s="62">
        <v>0.04</v>
      </c>
      <c r="GK42" s="62">
        <v>0.04</v>
      </c>
      <c r="GL42" s="62">
        <v>0.04</v>
      </c>
      <c r="GM42" s="62">
        <v>0.04</v>
      </c>
      <c r="GN42" s="62">
        <v>0.05</v>
      </c>
      <c r="GO42" s="62">
        <v>0.05</v>
      </c>
      <c r="GP42">
        <v>6</v>
      </c>
      <c r="GQ42" s="62">
        <v>0.05</v>
      </c>
      <c r="GR42" s="62">
        <v>0.05</v>
      </c>
      <c r="GS42" s="62">
        <v>0.04</v>
      </c>
      <c r="GT42" s="62">
        <v>0.04</v>
      </c>
      <c r="GU42" s="62">
        <v>0.04</v>
      </c>
      <c r="GV42" s="62">
        <v>0.04</v>
      </c>
      <c r="GW42" s="62">
        <v>0.04</v>
      </c>
      <c r="GX42" s="62">
        <v>0.04</v>
      </c>
      <c r="GY42" s="62">
        <v>0.05</v>
      </c>
      <c r="GZ42" s="62">
        <v>0.05</v>
      </c>
      <c r="HA42" s="62">
        <v>0.05</v>
      </c>
      <c r="HB42" s="62">
        <v>7.0000000000000007E-2</v>
      </c>
      <c r="HC42">
        <v>6</v>
      </c>
      <c r="HD42" s="62">
        <v>0.05</v>
      </c>
      <c r="HE42" s="62">
        <v>0.05</v>
      </c>
      <c r="HF42" s="62">
        <v>0.04</v>
      </c>
      <c r="HG42" s="62">
        <v>0.04</v>
      </c>
      <c r="HH42" s="62">
        <v>0.04</v>
      </c>
      <c r="HI42" s="62">
        <v>0.04</v>
      </c>
      <c r="HJ42" s="62">
        <v>0.05</v>
      </c>
      <c r="HK42" s="62">
        <v>0.05</v>
      </c>
      <c r="HL42" s="62">
        <v>0.05</v>
      </c>
      <c r="HM42" s="62">
        <v>0.06</v>
      </c>
      <c r="HN42" s="62">
        <v>0.06</v>
      </c>
      <c r="HO42" s="62">
        <v>0.08</v>
      </c>
      <c r="HP42">
        <v>6</v>
      </c>
      <c r="HQ42" s="62">
        <v>7.0000000000000007E-2</v>
      </c>
      <c r="HR42" s="62">
        <v>7.0000000000000007E-2</v>
      </c>
      <c r="HS42" s="62">
        <v>0.06</v>
      </c>
      <c r="HT42" s="62">
        <v>0.05</v>
      </c>
      <c r="HU42" s="62">
        <v>0.05</v>
      </c>
      <c r="HV42" s="62">
        <v>0.05</v>
      </c>
      <c r="HW42" s="62">
        <v>0.06</v>
      </c>
      <c r="HX42" s="62">
        <v>0.06</v>
      </c>
      <c r="HY42" s="62">
        <v>0.06</v>
      </c>
      <c r="HZ42" s="62">
        <v>7.0000000000000007E-2</v>
      </c>
      <c r="IA42" s="62">
        <v>0.08</v>
      </c>
      <c r="IB42" s="62">
        <v>0.09</v>
      </c>
      <c r="IC42" s="198"/>
      <c r="ID42">
        <v>6</v>
      </c>
      <c r="IE42" s="62">
        <v>0.11</v>
      </c>
      <c r="IF42" s="62">
        <v>0.1</v>
      </c>
      <c r="IG42" s="62">
        <v>0.08</v>
      </c>
      <c r="IH42" s="62">
        <v>0.06</v>
      </c>
      <c r="II42" s="62">
        <v>0.06</v>
      </c>
      <c r="IJ42" s="62">
        <v>0.06</v>
      </c>
      <c r="IK42" s="62">
        <v>0.06</v>
      </c>
      <c r="IL42" s="62">
        <v>0.06</v>
      </c>
      <c r="IM42" s="62">
        <v>0.05</v>
      </c>
      <c r="IN42" s="62">
        <v>0.05</v>
      </c>
      <c r="IO42" s="62">
        <v>0.05</v>
      </c>
      <c r="IP42" s="62">
        <v>0.06</v>
      </c>
      <c r="IQ42">
        <v>6</v>
      </c>
      <c r="IR42" s="62">
        <v>0.09</v>
      </c>
      <c r="IS42" s="62">
        <v>0.08</v>
      </c>
      <c r="IT42" s="62">
        <v>0.06</v>
      </c>
      <c r="IU42" s="62">
        <v>0.05</v>
      </c>
      <c r="IV42" s="62">
        <v>0.05</v>
      </c>
      <c r="IW42" s="62">
        <v>0.05</v>
      </c>
      <c r="IX42" s="62">
        <v>0.05</v>
      </c>
      <c r="IY42" s="62">
        <v>0.05</v>
      </c>
      <c r="IZ42" s="62">
        <v>0.05</v>
      </c>
      <c r="JA42" s="62">
        <v>0.05</v>
      </c>
      <c r="JB42" s="62">
        <v>0.05</v>
      </c>
      <c r="JC42" s="62">
        <v>0.06</v>
      </c>
      <c r="JD42">
        <v>6</v>
      </c>
      <c r="JE42" s="62">
        <v>0.08</v>
      </c>
      <c r="JF42" s="62">
        <v>7.0000000000000007E-2</v>
      </c>
      <c r="JG42" s="62">
        <v>0.06</v>
      </c>
      <c r="JH42" s="62">
        <v>0.05</v>
      </c>
      <c r="JI42" s="62">
        <v>0.05</v>
      </c>
      <c r="JJ42" s="62">
        <v>0.05</v>
      </c>
      <c r="JK42" s="62">
        <v>0.05</v>
      </c>
      <c r="JL42" s="62">
        <v>0.05</v>
      </c>
      <c r="JM42" s="62">
        <v>0.05</v>
      </c>
      <c r="JN42" s="62">
        <v>0.05</v>
      </c>
      <c r="JO42" s="62">
        <v>0.06</v>
      </c>
      <c r="JP42" s="62">
        <v>7.0000000000000007E-2</v>
      </c>
      <c r="JQ42">
        <v>6</v>
      </c>
      <c r="JR42" s="62">
        <v>7.0000000000000007E-2</v>
      </c>
      <c r="JS42" s="62">
        <v>0.06</v>
      </c>
      <c r="JT42" s="62">
        <v>0.05</v>
      </c>
      <c r="JU42" s="62">
        <v>0.05</v>
      </c>
      <c r="JV42" s="62">
        <v>0.05</v>
      </c>
      <c r="JW42" s="62">
        <v>0.05</v>
      </c>
      <c r="JX42" s="62">
        <v>0.05</v>
      </c>
      <c r="JY42" s="62">
        <v>0.06</v>
      </c>
      <c r="JZ42" s="62">
        <v>0.06</v>
      </c>
      <c r="KA42" s="62">
        <v>0.06</v>
      </c>
      <c r="KB42" s="62">
        <v>7.0000000000000007E-2</v>
      </c>
      <c r="KC42" s="62">
        <v>0.08</v>
      </c>
      <c r="KD42">
        <v>6</v>
      </c>
      <c r="KE42" s="62">
        <v>0.06</v>
      </c>
      <c r="KF42" s="62">
        <v>0.06</v>
      </c>
      <c r="KG42" s="62">
        <v>0.05</v>
      </c>
      <c r="KH42" s="62">
        <v>0.05</v>
      </c>
      <c r="KI42" s="62">
        <v>0.05</v>
      </c>
      <c r="KJ42" s="62">
        <v>0.05</v>
      </c>
      <c r="KK42" s="62">
        <v>0.06</v>
      </c>
      <c r="KL42" s="62">
        <v>0.06</v>
      </c>
      <c r="KM42" s="62">
        <v>7.0000000000000007E-2</v>
      </c>
      <c r="KN42" s="62">
        <v>7.0000000000000007E-2</v>
      </c>
      <c r="KO42" s="62">
        <v>0.08</v>
      </c>
      <c r="KP42" s="62">
        <v>0.1</v>
      </c>
      <c r="KQ42">
        <v>6</v>
      </c>
      <c r="KR42" s="62">
        <v>0.09</v>
      </c>
      <c r="KS42" s="62">
        <v>0.09</v>
      </c>
      <c r="KT42" s="62">
        <v>7.0000000000000007E-2</v>
      </c>
      <c r="KU42" s="62">
        <v>7.0000000000000007E-2</v>
      </c>
      <c r="KV42" s="62">
        <v>7.0000000000000007E-2</v>
      </c>
      <c r="KW42" s="62">
        <v>7.0000000000000007E-2</v>
      </c>
      <c r="KX42" s="62">
        <v>0.08</v>
      </c>
      <c r="KY42" s="62">
        <v>0.08</v>
      </c>
      <c r="KZ42" s="62">
        <v>0.08</v>
      </c>
      <c r="LA42" s="62">
        <v>0.09</v>
      </c>
      <c r="LB42" s="62">
        <v>0.1</v>
      </c>
      <c r="LC42" s="62">
        <v>0.12</v>
      </c>
    </row>
    <row r="43" spans="1:315">
      <c r="A43">
        <v>7</v>
      </c>
      <c r="B43" s="62">
        <v>0.06</v>
      </c>
      <c r="C43" s="62">
        <v>0.05</v>
      </c>
      <c r="D43" s="62">
        <v>0.04</v>
      </c>
      <c r="E43" s="62">
        <v>0.03</v>
      </c>
      <c r="F43" s="62">
        <v>0.03</v>
      </c>
      <c r="G43" s="62">
        <v>0.03</v>
      </c>
      <c r="H43" s="62">
        <v>0.03</v>
      </c>
      <c r="I43" s="62">
        <v>0.03</v>
      </c>
      <c r="J43" s="62">
        <v>0.03</v>
      </c>
      <c r="K43" s="62">
        <v>0.03</v>
      </c>
      <c r="L43" s="62">
        <v>0.03</v>
      </c>
      <c r="M43" s="62">
        <v>0.03</v>
      </c>
      <c r="N43">
        <v>7</v>
      </c>
      <c r="O43" s="62">
        <v>0.05</v>
      </c>
      <c r="P43" s="62">
        <v>0.04</v>
      </c>
      <c r="Q43" s="62">
        <v>0.03</v>
      </c>
      <c r="R43" s="62">
        <v>0.03</v>
      </c>
      <c r="S43" s="62">
        <v>0.03</v>
      </c>
      <c r="T43" s="62">
        <v>0.03</v>
      </c>
      <c r="U43" s="62">
        <v>0.03</v>
      </c>
      <c r="V43" s="62">
        <v>0.03</v>
      </c>
      <c r="W43" s="62">
        <v>0.03</v>
      </c>
      <c r="X43" s="62">
        <v>0.03</v>
      </c>
      <c r="Y43" s="62">
        <v>0.03</v>
      </c>
      <c r="Z43" s="62">
        <v>0.03</v>
      </c>
      <c r="AA43">
        <v>7</v>
      </c>
      <c r="AB43" s="62">
        <v>0.04</v>
      </c>
      <c r="AC43" s="62">
        <v>0.04</v>
      </c>
      <c r="AD43" s="62">
        <v>0.03</v>
      </c>
      <c r="AE43" s="62">
        <v>0.03</v>
      </c>
      <c r="AF43" s="62">
        <v>0.03</v>
      </c>
      <c r="AG43" s="62">
        <v>0.03</v>
      </c>
      <c r="AH43" s="62">
        <v>0.03</v>
      </c>
      <c r="AI43" s="62">
        <v>0.03</v>
      </c>
      <c r="AJ43" s="62">
        <v>0.03</v>
      </c>
      <c r="AK43" s="62">
        <v>0.03</v>
      </c>
      <c r="AL43" s="62">
        <v>0.03</v>
      </c>
      <c r="AM43" s="62">
        <v>0.04</v>
      </c>
      <c r="AN43">
        <v>7</v>
      </c>
      <c r="AO43" s="62">
        <v>0.04</v>
      </c>
      <c r="AP43" s="62">
        <v>0.04</v>
      </c>
      <c r="AQ43" s="62">
        <v>0.03</v>
      </c>
      <c r="AR43" s="62">
        <v>0.03</v>
      </c>
      <c r="AS43" s="62">
        <v>0.03</v>
      </c>
      <c r="AT43" s="62">
        <v>0.03</v>
      </c>
      <c r="AU43" s="62">
        <v>0.03</v>
      </c>
      <c r="AV43" s="62">
        <v>0.03</v>
      </c>
      <c r="AW43" s="62">
        <v>0.03</v>
      </c>
      <c r="AX43" s="62">
        <v>0.03</v>
      </c>
      <c r="AY43" s="62">
        <v>0.04</v>
      </c>
      <c r="AZ43" s="62">
        <v>0.05</v>
      </c>
      <c r="BA43">
        <v>7</v>
      </c>
      <c r="BB43" s="62">
        <v>0.04</v>
      </c>
      <c r="BC43" s="62">
        <v>0.04</v>
      </c>
      <c r="BD43" s="62">
        <v>0.03</v>
      </c>
      <c r="BE43" s="62">
        <v>0.03</v>
      </c>
      <c r="BF43" s="62">
        <v>0.03</v>
      </c>
      <c r="BG43" s="62">
        <v>0.03</v>
      </c>
      <c r="BH43" s="62">
        <v>0.03</v>
      </c>
      <c r="BI43" s="62">
        <v>0.04</v>
      </c>
      <c r="BJ43" s="62">
        <v>0.04</v>
      </c>
      <c r="BK43" s="62">
        <v>0.04</v>
      </c>
      <c r="BL43" s="62">
        <v>0.05</v>
      </c>
      <c r="BM43" s="62">
        <v>0.06</v>
      </c>
      <c r="BN43">
        <v>7</v>
      </c>
      <c r="BO43" s="62">
        <v>0.05</v>
      </c>
      <c r="BP43" s="62">
        <v>0.05</v>
      </c>
      <c r="BQ43" s="62">
        <v>0.04</v>
      </c>
      <c r="BR43" s="62">
        <v>0.04</v>
      </c>
      <c r="BS43" s="62">
        <v>0.04</v>
      </c>
      <c r="BT43" s="62">
        <v>0.04</v>
      </c>
      <c r="BU43" s="62">
        <v>0.04</v>
      </c>
      <c r="BV43" s="62">
        <v>0.05</v>
      </c>
      <c r="BW43" s="62">
        <v>0.05</v>
      </c>
      <c r="BX43" s="62">
        <v>0.05</v>
      </c>
      <c r="BY43" s="62">
        <v>0.05</v>
      </c>
      <c r="BZ43" s="62">
        <v>7.0000000000000007E-2</v>
      </c>
      <c r="CA43" s="198"/>
      <c r="CB43">
        <v>7</v>
      </c>
      <c r="CC43" s="62">
        <v>7.0000000000000007E-2</v>
      </c>
      <c r="CD43" s="62">
        <v>0.06</v>
      </c>
      <c r="CE43" s="62">
        <v>0.05</v>
      </c>
      <c r="CF43" s="62">
        <v>0.04</v>
      </c>
      <c r="CG43" s="62">
        <v>0.04</v>
      </c>
      <c r="CH43" s="62">
        <v>0.03</v>
      </c>
      <c r="CI43" s="62">
        <v>0.03</v>
      </c>
      <c r="CJ43" s="62">
        <v>0.03</v>
      </c>
      <c r="CK43" s="62">
        <v>0.03</v>
      </c>
      <c r="CL43" s="62">
        <v>0.03</v>
      </c>
      <c r="CM43" s="62">
        <v>0.03</v>
      </c>
      <c r="CN43" s="62">
        <v>0.04</v>
      </c>
      <c r="CO43">
        <v>7</v>
      </c>
      <c r="CP43" s="62">
        <v>0.06</v>
      </c>
      <c r="CQ43" s="62">
        <v>0.05</v>
      </c>
      <c r="CR43" s="62">
        <v>0.04</v>
      </c>
      <c r="CS43" s="62">
        <v>0.03</v>
      </c>
      <c r="CT43" s="62">
        <v>0.03</v>
      </c>
      <c r="CU43" s="62">
        <v>0.03</v>
      </c>
      <c r="CV43" s="62">
        <v>0.03</v>
      </c>
      <c r="CW43" s="62">
        <v>0.03</v>
      </c>
      <c r="CX43" s="62">
        <v>0.03</v>
      </c>
      <c r="CY43" s="62">
        <v>0.03</v>
      </c>
      <c r="CZ43" s="62">
        <v>0.03</v>
      </c>
      <c r="DA43" s="62">
        <v>0.04</v>
      </c>
      <c r="DB43">
        <v>7</v>
      </c>
      <c r="DC43" s="62">
        <v>0.05</v>
      </c>
      <c r="DD43" s="62">
        <v>0.04</v>
      </c>
      <c r="DE43" s="62">
        <v>0.04</v>
      </c>
      <c r="DF43" s="62">
        <v>0.03</v>
      </c>
      <c r="DG43" s="62">
        <v>0.03</v>
      </c>
      <c r="DH43" s="62">
        <v>0.03</v>
      </c>
      <c r="DI43" s="62">
        <v>0.03</v>
      </c>
      <c r="DJ43" s="62">
        <v>0.03</v>
      </c>
      <c r="DK43" s="62">
        <v>0.03</v>
      </c>
      <c r="DL43" s="62">
        <v>0.03</v>
      </c>
      <c r="DM43" s="62">
        <v>0.04</v>
      </c>
      <c r="DN43" s="62">
        <v>0.04</v>
      </c>
      <c r="DO43">
        <v>7</v>
      </c>
      <c r="DP43" s="62">
        <v>0.04</v>
      </c>
      <c r="DQ43" s="62">
        <v>0.04</v>
      </c>
      <c r="DR43" s="62">
        <v>0.03</v>
      </c>
      <c r="DS43" s="62">
        <v>0.03</v>
      </c>
      <c r="DT43" s="62">
        <v>0.03</v>
      </c>
      <c r="DU43" s="62">
        <v>0.03</v>
      </c>
      <c r="DV43" s="62">
        <v>0.03</v>
      </c>
      <c r="DW43" s="62">
        <v>0.04</v>
      </c>
      <c r="DX43" s="62">
        <v>0.04</v>
      </c>
      <c r="DY43" s="62">
        <v>0.04</v>
      </c>
      <c r="DZ43" s="62">
        <v>0.04</v>
      </c>
      <c r="EA43" s="62">
        <v>0.05</v>
      </c>
      <c r="EB43">
        <v>7</v>
      </c>
      <c r="EC43" s="62">
        <v>0.04</v>
      </c>
      <c r="ED43" s="62">
        <v>0.04</v>
      </c>
      <c r="EE43" s="62">
        <v>0.03</v>
      </c>
      <c r="EF43" s="62">
        <v>0.03</v>
      </c>
      <c r="EG43" s="62">
        <v>0.03</v>
      </c>
      <c r="EH43" s="62">
        <v>0.03</v>
      </c>
      <c r="EI43" s="62">
        <v>0.04</v>
      </c>
      <c r="EJ43" s="62">
        <v>0.04</v>
      </c>
      <c r="EK43" s="62">
        <v>0.04</v>
      </c>
      <c r="EL43" s="62">
        <v>0.05</v>
      </c>
      <c r="EM43" s="62">
        <v>0.05</v>
      </c>
      <c r="EN43" s="62">
        <v>7.0000000000000007E-2</v>
      </c>
      <c r="EO43">
        <v>7</v>
      </c>
      <c r="EP43" s="62">
        <v>0.06</v>
      </c>
      <c r="EQ43" s="62">
        <v>0.06</v>
      </c>
      <c r="ER43" s="62">
        <v>0.05</v>
      </c>
      <c r="ES43" s="62">
        <v>0.04</v>
      </c>
      <c r="ET43" s="62">
        <v>0.04</v>
      </c>
      <c r="EU43" s="62">
        <v>0.04</v>
      </c>
      <c r="EV43" s="62">
        <v>0.05</v>
      </c>
      <c r="EW43" s="62">
        <v>0.05</v>
      </c>
      <c r="EX43" s="62">
        <v>0.05</v>
      </c>
      <c r="EY43" s="62">
        <v>0.06</v>
      </c>
      <c r="EZ43" s="62">
        <v>0.06</v>
      </c>
      <c r="FA43" s="62">
        <v>0.08</v>
      </c>
      <c r="FB43" s="198"/>
      <c r="FC43">
        <v>7</v>
      </c>
      <c r="FD43" s="62">
        <v>0.08</v>
      </c>
      <c r="FE43" s="62">
        <v>7.0000000000000007E-2</v>
      </c>
      <c r="FF43" s="62">
        <v>0.05</v>
      </c>
      <c r="FG43" s="62">
        <v>0.04</v>
      </c>
      <c r="FH43" s="62">
        <v>0.04</v>
      </c>
      <c r="FI43" s="62">
        <v>0.04</v>
      </c>
      <c r="FJ43" s="62">
        <v>0.04</v>
      </c>
      <c r="FK43" s="62">
        <v>0.04</v>
      </c>
      <c r="FL43" s="62">
        <v>0.04</v>
      </c>
      <c r="FM43" s="62">
        <v>0.04</v>
      </c>
      <c r="FN43" s="62">
        <v>0.04</v>
      </c>
      <c r="FO43" s="62">
        <v>0.04</v>
      </c>
      <c r="FP43">
        <v>7</v>
      </c>
      <c r="FQ43" s="62">
        <v>0.06</v>
      </c>
      <c r="FR43" s="62">
        <v>0.06</v>
      </c>
      <c r="FS43" s="62">
        <v>0.05</v>
      </c>
      <c r="FT43" s="62">
        <v>0.04</v>
      </c>
      <c r="FU43" s="62">
        <v>0.04</v>
      </c>
      <c r="FV43" s="62">
        <v>0.04</v>
      </c>
      <c r="FW43" s="62">
        <v>0.04</v>
      </c>
      <c r="FX43" s="62">
        <v>0.04</v>
      </c>
      <c r="FY43" s="62">
        <v>0.04</v>
      </c>
      <c r="FZ43" s="62">
        <v>0.04</v>
      </c>
      <c r="GA43" s="62">
        <v>0.04</v>
      </c>
      <c r="GB43" s="62">
        <v>0.04</v>
      </c>
      <c r="GC43">
        <v>7</v>
      </c>
      <c r="GD43" s="62">
        <v>0.05</v>
      </c>
      <c r="GE43" s="62">
        <v>0.05</v>
      </c>
      <c r="GF43" s="62">
        <v>0.04</v>
      </c>
      <c r="GG43" s="62">
        <v>0.04</v>
      </c>
      <c r="GH43" s="62">
        <v>0.03</v>
      </c>
      <c r="GI43" s="62">
        <v>0.04</v>
      </c>
      <c r="GJ43" s="62">
        <v>0.04</v>
      </c>
      <c r="GK43" s="62">
        <v>0.04</v>
      </c>
      <c r="GL43" s="62">
        <v>0.04</v>
      </c>
      <c r="GM43" s="62">
        <v>0.04</v>
      </c>
      <c r="GN43" s="62">
        <v>0.04</v>
      </c>
      <c r="GO43" s="62">
        <v>0.05</v>
      </c>
      <c r="GP43">
        <v>7</v>
      </c>
      <c r="GQ43" s="62">
        <v>0.05</v>
      </c>
      <c r="GR43" s="62">
        <v>0.05</v>
      </c>
      <c r="GS43" s="62">
        <v>0.04</v>
      </c>
      <c r="GT43" s="62">
        <v>0.03</v>
      </c>
      <c r="GU43" s="62">
        <v>0.03</v>
      </c>
      <c r="GV43" s="62">
        <v>0.04</v>
      </c>
      <c r="GW43" s="62">
        <v>0.04</v>
      </c>
      <c r="GX43" s="62">
        <v>0.04</v>
      </c>
      <c r="GY43" s="62">
        <v>0.04</v>
      </c>
      <c r="GZ43" s="62">
        <v>0.04</v>
      </c>
      <c r="HA43" s="62">
        <v>0.05</v>
      </c>
      <c r="HB43" s="62">
        <v>0.06</v>
      </c>
      <c r="HC43">
        <v>7</v>
      </c>
      <c r="HD43" s="62">
        <v>0.05</v>
      </c>
      <c r="HE43" s="62">
        <v>0.05</v>
      </c>
      <c r="HF43" s="62">
        <v>0.04</v>
      </c>
      <c r="HG43" s="62">
        <v>0.04</v>
      </c>
      <c r="HH43" s="62">
        <v>0.04</v>
      </c>
      <c r="HI43" s="62">
        <v>0.04</v>
      </c>
      <c r="HJ43" s="62">
        <v>0.04</v>
      </c>
      <c r="HK43" s="62">
        <v>0.05</v>
      </c>
      <c r="HL43" s="62">
        <v>0.05</v>
      </c>
      <c r="HM43" s="62">
        <v>0.05</v>
      </c>
      <c r="HN43" s="62">
        <v>0.06</v>
      </c>
      <c r="HO43" s="62">
        <v>0.08</v>
      </c>
      <c r="HP43">
        <v>7</v>
      </c>
      <c r="HQ43" s="62">
        <v>7.0000000000000007E-2</v>
      </c>
      <c r="HR43" s="62">
        <v>7.0000000000000007E-2</v>
      </c>
      <c r="HS43" s="62">
        <v>0.05</v>
      </c>
      <c r="HT43" s="62">
        <v>0.05</v>
      </c>
      <c r="HU43" s="62">
        <v>0.05</v>
      </c>
      <c r="HV43" s="62">
        <v>0.05</v>
      </c>
      <c r="HW43" s="62">
        <v>0.06</v>
      </c>
      <c r="HX43" s="62">
        <v>0.06</v>
      </c>
      <c r="HY43" s="62">
        <v>0.06</v>
      </c>
      <c r="HZ43" s="62">
        <v>0.06</v>
      </c>
      <c r="IA43" s="62">
        <v>7.0000000000000007E-2</v>
      </c>
      <c r="IB43" s="62">
        <v>0.09</v>
      </c>
      <c r="IC43" s="198"/>
      <c r="ID43">
        <v>7</v>
      </c>
      <c r="IE43" s="62">
        <v>0.1</v>
      </c>
      <c r="IF43" s="62">
        <v>0.09</v>
      </c>
      <c r="IG43" s="62">
        <v>7.0000000000000007E-2</v>
      </c>
      <c r="IH43" s="62">
        <v>0.06</v>
      </c>
      <c r="II43" s="62">
        <v>0.05</v>
      </c>
      <c r="IJ43" s="62">
        <v>0.05</v>
      </c>
      <c r="IK43" s="62">
        <v>0.05</v>
      </c>
      <c r="IL43" s="62">
        <v>0.05</v>
      </c>
      <c r="IM43" s="62">
        <v>0.05</v>
      </c>
      <c r="IN43" s="62">
        <v>0.05</v>
      </c>
      <c r="IO43" s="62">
        <v>0.05</v>
      </c>
      <c r="IP43" s="62">
        <v>0.05</v>
      </c>
      <c r="IQ43">
        <v>7</v>
      </c>
      <c r="IR43" s="62">
        <v>0.08</v>
      </c>
      <c r="IS43" s="62">
        <v>7.0000000000000007E-2</v>
      </c>
      <c r="IT43" s="62">
        <v>0.06</v>
      </c>
      <c r="IU43" s="62">
        <v>0.05</v>
      </c>
      <c r="IV43" s="62">
        <v>0.05</v>
      </c>
      <c r="IW43" s="62">
        <v>0.05</v>
      </c>
      <c r="IX43" s="62">
        <v>0.05</v>
      </c>
      <c r="IY43" s="62">
        <v>0.05</v>
      </c>
      <c r="IZ43" s="62">
        <v>0.05</v>
      </c>
      <c r="JA43" s="62">
        <v>0.04</v>
      </c>
      <c r="JB43" s="62">
        <v>0.05</v>
      </c>
      <c r="JC43" s="62">
        <v>0.05</v>
      </c>
      <c r="JD43">
        <v>7</v>
      </c>
      <c r="JE43" s="62">
        <v>7.0000000000000007E-2</v>
      </c>
      <c r="JF43" s="62">
        <v>0.06</v>
      </c>
      <c r="JG43" s="62">
        <v>0.05</v>
      </c>
      <c r="JH43" s="62">
        <v>0.04</v>
      </c>
      <c r="JI43" s="62">
        <v>0.04</v>
      </c>
      <c r="JJ43" s="62">
        <v>0.04</v>
      </c>
      <c r="JK43" s="62">
        <v>0.05</v>
      </c>
      <c r="JL43" s="62">
        <v>0.05</v>
      </c>
      <c r="JM43" s="62">
        <v>0.05</v>
      </c>
      <c r="JN43" s="62">
        <v>0.05</v>
      </c>
      <c r="JO43" s="62">
        <v>0.05</v>
      </c>
      <c r="JP43" s="62">
        <v>0.06</v>
      </c>
      <c r="JQ43">
        <v>7</v>
      </c>
      <c r="JR43" s="62">
        <v>0.06</v>
      </c>
      <c r="JS43" s="62">
        <v>0.06</v>
      </c>
      <c r="JT43" s="62">
        <v>0.05</v>
      </c>
      <c r="JU43" s="62">
        <v>0.04</v>
      </c>
      <c r="JV43" s="62">
        <v>0.04</v>
      </c>
      <c r="JW43" s="62">
        <v>0.05</v>
      </c>
      <c r="JX43" s="62">
        <v>0.05</v>
      </c>
      <c r="JY43" s="62">
        <v>0.05</v>
      </c>
      <c r="JZ43" s="62">
        <v>0.05</v>
      </c>
      <c r="KA43" s="62">
        <v>0.06</v>
      </c>
      <c r="KB43" s="62">
        <v>0.06</v>
      </c>
      <c r="KC43" s="62">
        <v>0.08</v>
      </c>
      <c r="KD43">
        <v>7</v>
      </c>
      <c r="KE43" s="62">
        <v>0.06</v>
      </c>
      <c r="KF43" s="62">
        <v>0.06</v>
      </c>
      <c r="KG43" s="62">
        <v>0.05</v>
      </c>
      <c r="KH43" s="62">
        <v>0.05</v>
      </c>
      <c r="KI43" s="62">
        <v>0.05</v>
      </c>
      <c r="KJ43" s="62">
        <v>0.05</v>
      </c>
      <c r="KK43" s="62">
        <v>0.05</v>
      </c>
      <c r="KL43" s="62">
        <v>0.06</v>
      </c>
      <c r="KM43" s="62">
        <v>0.06</v>
      </c>
      <c r="KN43" s="62">
        <v>7.0000000000000007E-2</v>
      </c>
      <c r="KO43" s="62">
        <v>0.08</v>
      </c>
      <c r="KP43" s="62">
        <v>0.1</v>
      </c>
      <c r="KQ43">
        <v>7</v>
      </c>
      <c r="KR43" s="62">
        <v>0.09</v>
      </c>
      <c r="KS43" s="62">
        <v>0.08</v>
      </c>
      <c r="KT43" s="62">
        <v>7.0000000000000007E-2</v>
      </c>
      <c r="KU43" s="62">
        <v>0.06</v>
      </c>
      <c r="KV43" s="62">
        <v>0.06</v>
      </c>
      <c r="KW43" s="62">
        <v>7.0000000000000007E-2</v>
      </c>
      <c r="KX43" s="62">
        <v>7.0000000000000007E-2</v>
      </c>
      <c r="KY43" s="62">
        <v>7.0000000000000007E-2</v>
      </c>
      <c r="KZ43" s="62">
        <v>0.08</v>
      </c>
      <c r="LA43" s="62">
        <v>0.08</v>
      </c>
      <c r="LB43" s="62">
        <v>0.09</v>
      </c>
      <c r="LC43" s="62">
        <v>0.11</v>
      </c>
    </row>
    <row r="44" spans="1:315">
      <c r="A44">
        <v>8</v>
      </c>
      <c r="B44" s="62">
        <v>0.06</v>
      </c>
      <c r="C44" s="62">
        <v>0.05</v>
      </c>
      <c r="D44" s="62">
        <v>0.04</v>
      </c>
      <c r="E44" s="62">
        <v>0.03</v>
      </c>
      <c r="F44" s="62">
        <v>0.03</v>
      </c>
      <c r="G44" s="62">
        <v>0.03</v>
      </c>
      <c r="H44" s="62">
        <v>0.03</v>
      </c>
      <c r="I44" s="62">
        <v>0.03</v>
      </c>
      <c r="J44" s="62">
        <v>0.03</v>
      </c>
      <c r="K44" s="62">
        <v>0.03</v>
      </c>
      <c r="L44" s="62">
        <v>0.03</v>
      </c>
      <c r="M44" s="62">
        <v>0.03</v>
      </c>
      <c r="N44">
        <v>8</v>
      </c>
      <c r="O44" s="62">
        <v>0.05</v>
      </c>
      <c r="P44" s="62">
        <v>0.04</v>
      </c>
      <c r="Q44" s="62">
        <v>0.03</v>
      </c>
      <c r="R44" s="62">
        <v>0.03</v>
      </c>
      <c r="S44" s="62">
        <v>0.03</v>
      </c>
      <c r="T44" s="62">
        <v>0.03</v>
      </c>
      <c r="U44" s="62">
        <v>0.03</v>
      </c>
      <c r="V44" s="62">
        <v>0.03</v>
      </c>
      <c r="W44" s="62">
        <v>0.03</v>
      </c>
      <c r="X44" s="62">
        <v>0.03</v>
      </c>
      <c r="Y44" s="62">
        <v>0.03</v>
      </c>
      <c r="Z44" s="62">
        <v>0.03</v>
      </c>
      <c r="AA44">
        <v>8</v>
      </c>
      <c r="AB44" s="62">
        <v>0.04</v>
      </c>
      <c r="AC44" s="62">
        <v>0.04</v>
      </c>
      <c r="AD44" s="62">
        <v>0.03</v>
      </c>
      <c r="AE44" s="62">
        <v>0.03</v>
      </c>
      <c r="AF44" s="62">
        <v>0.02</v>
      </c>
      <c r="AG44" s="62">
        <v>0.03</v>
      </c>
      <c r="AH44" s="62">
        <v>0.03</v>
      </c>
      <c r="AI44" s="62">
        <v>0.03</v>
      </c>
      <c r="AJ44" s="62">
        <v>0.03</v>
      </c>
      <c r="AK44" s="62">
        <v>0.03</v>
      </c>
      <c r="AL44" s="62">
        <v>0.03</v>
      </c>
      <c r="AM44" s="62">
        <v>0.04</v>
      </c>
      <c r="AN44">
        <v>8</v>
      </c>
      <c r="AO44" s="62">
        <v>0.04</v>
      </c>
      <c r="AP44" s="62">
        <v>0.03</v>
      </c>
      <c r="AQ44" s="62">
        <v>0.03</v>
      </c>
      <c r="AR44" s="62">
        <v>0.03</v>
      </c>
      <c r="AS44" s="62">
        <v>0.03</v>
      </c>
      <c r="AT44" s="62">
        <v>0.03</v>
      </c>
      <c r="AU44" s="62">
        <v>0.03</v>
      </c>
      <c r="AV44" s="62">
        <v>0.03</v>
      </c>
      <c r="AW44" s="62">
        <v>0.03</v>
      </c>
      <c r="AX44" s="62">
        <v>0.03</v>
      </c>
      <c r="AY44" s="62">
        <v>0.04</v>
      </c>
      <c r="AZ44" s="62">
        <v>0.04</v>
      </c>
      <c r="BA44">
        <v>8</v>
      </c>
      <c r="BB44" s="62">
        <v>0.04</v>
      </c>
      <c r="BC44" s="62">
        <v>0.03</v>
      </c>
      <c r="BD44" s="62">
        <v>0.03</v>
      </c>
      <c r="BE44" s="62">
        <v>0.03</v>
      </c>
      <c r="BF44" s="62">
        <v>0.03</v>
      </c>
      <c r="BG44" s="62">
        <v>0.03</v>
      </c>
      <c r="BH44" s="62">
        <v>0.03</v>
      </c>
      <c r="BI44" s="62">
        <v>0.03</v>
      </c>
      <c r="BJ44" s="62">
        <v>0.04</v>
      </c>
      <c r="BK44" s="62">
        <v>0.04</v>
      </c>
      <c r="BL44" s="62">
        <v>0.04</v>
      </c>
      <c r="BM44" s="62">
        <v>0.06</v>
      </c>
      <c r="BN44">
        <v>8</v>
      </c>
      <c r="BO44" s="62">
        <v>0.05</v>
      </c>
      <c r="BP44" s="62">
        <v>0.05</v>
      </c>
      <c r="BQ44" s="62">
        <v>0.04</v>
      </c>
      <c r="BR44" s="62">
        <v>0.04</v>
      </c>
      <c r="BS44" s="62">
        <v>0.04</v>
      </c>
      <c r="BT44" s="62">
        <v>0.04</v>
      </c>
      <c r="BU44" s="62">
        <v>0.04</v>
      </c>
      <c r="BV44" s="62">
        <v>0.04</v>
      </c>
      <c r="BW44" s="62">
        <v>0.04</v>
      </c>
      <c r="BX44" s="62">
        <v>0.05</v>
      </c>
      <c r="BY44" s="62">
        <v>0.05</v>
      </c>
      <c r="BZ44" s="62">
        <v>0.06</v>
      </c>
      <c r="CA44" s="198"/>
      <c r="CB44">
        <v>8</v>
      </c>
      <c r="CC44" s="62">
        <v>0.06</v>
      </c>
      <c r="CD44" s="62">
        <v>0.06</v>
      </c>
      <c r="CE44" s="62">
        <v>0.04</v>
      </c>
      <c r="CF44" s="62">
        <v>0.04</v>
      </c>
      <c r="CG44" s="62">
        <v>0.03</v>
      </c>
      <c r="CH44" s="62">
        <v>0.03</v>
      </c>
      <c r="CI44" s="62">
        <v>0.03</v>
      </c>
      <c r="CJ44" s="62">
        <v>0.03</v>
      </c>
      <c r="CK44" s="62">
        <v>0.03</v>
      </c>
      <c r="CL44" s="62">
        <v>0.03</v>
      </c>
      <c r="CM44" s="62">
        <v>0.03</v>
      </c>
      <c r="CN44" s="62">
        <v>0.03</v>
      </c>
      <c r="CO44">
        <v>8</v>
      </c>
      <c r="CP44" s="62">
        <v>0.05</v>
      </c>
      <c r="CQ44" s="62">
        <v>0.05</v>
      </c>
      <c r="CR44" s="62">
        <v>0.04</v>
      </c>
      <c r="CS44" s="62">
        <v>0.03</v>
      </c>
      <c r="CT44" s="62">
        <v>0.03</v>
      </c>
      <c r="CU44" s="62">
        <v>0.03</v>
      </c>
      <c r="CV44" s="62">
        <v>0.03</v>
      </c>
      <c r="CW44" s="62">
        <v>0.03</v>
      </c>
      <c r="CX44" s="62">
        <v>0.03</v>
      </c>
      <c r="CY44" s="62">
        <v>0.03</v>
      </c>
      <c r="CZ44" s="62">
        <v>0.03</v>
      </c>
      <c r="DA44" s="62">
        <v>0.03</v>
      </c>
      <c r="DB44">
        <v>8</v>
      </c>
      <c r="DC44" s="62">
        <v>0.04</v>
      </c>
      <c r="DD44" s="62">
        <v>0.04</v>
      </c>
      <c r="DE44" s="62">
        <v>0.03</v>
      </c>
      <c r="DF44" s="62">
        <v>0.03</v>
      </c>
      <c r="DG44" s="62">
        <v>0.03</v>
      </c>
      <c r="DH44" s="62">
        <v>0.03</v>
      </c>
      <c r="DI44" s="62">
        <v>0.03</v>
      </c>
      <c r="DJ44" s="62">
        <v>0.03</v>
      </c>
      <c r="DK44" s="62">
        <v>0.03</v>
      </c>
      <c r="DL44" s="62">
        <v>0.03</v>
      </c>
      <c r="DM44" s="62">
        <v>0.03</v>
      </c>
      <c r="DN44" s="62">
        <v>0.04</v>
      </c>
      <c r="DO44">
        <v>8</v>
      </c>
      <c r="DP44" s="62">
        <v>0.04</v>
      </c>
      <c r="DQ44" s="62">
        <v>0.04</v>
      </c>
      <c r="DR44" s="62">
        <v>0.03</v>
      </c>
      <c r="DS44" s="62">
        <v>0.03</v>
      </c>
      <c r="DT44" s="62">
        <v>0.03</v>
      </c>
      <c r="DU44" s="62">
        <v>0.03</v>
      </c>
      <c r="DV44" s="62">
        <v>0.03</v>
      </c>
      <c r="DW44" s="62">
        <v>0.03</v>
      </c>
      <c r="DX44" s="62">
        <v>0.03</v>
      </c>
      <c r="DY44" s="62">
        <v>0.04</v>
      </c>
      <c r="DZ44" s="62">
        <v>0.04</v>
      </c>
      <c r="EA44" s="62">
        <v>0.05</v>
      </c>
      <c r="EB44">
        <v>8</v>
      </c>
      <c r="EC44" s="62">
        <v>0.04</v>
      </c>
      <c r="ED44" s="62">
        <v>0.04</v>
      </c>
      <c r="EE44" s="62">
        <v>0.03</v>
      </c>
      <c r="EF44" s="62">
        <v>0.03</v>
      </c>
      <c r="EG44" s="62">
        <v>0.03</v>
      </c>
      <c r="EH44" s="62">
        <v>0.03</v>
      </c>
      <c r="EI44" s="62">
        <v>0.04</v>
      </c>
      <c r="EJ44" s="62">
        <v>0.04</v>
      </c>
      <c r="EK44" s="62">
        <v>0.04</v>
      </c>
      <c r="EL44" s="62">
        <v>0.04</v>
      </c>
      <c r="EM44" s="62">
        <v>0.05</v>
      </c>
      <c r="EN44" s="62">
        <v>0.06</v>
      </c>
      <c r="EO44">
        <v>8</v>
      </c>
      <c r="EP44" s="62">
        <v>0.06</v>
      </c>
      <c r="EQ44" s="62">
        <v>0.06</v>
      </c>
      <c r="ER44" s="62">
        <v>0.05</v>
      </c>
      <c r="ES44" s="62">
        <v>0.04</v>
      </c>
      <c r="ET44" s="62">
        <v>0.04</v>
      </c>
      <c r="EU44" s="62">
        <v>0.04</v>
      </c>
      <c r="EV44" s="62">
        <v>0.05</v>
      </c>
      <c r="EW44" s="62">
        <v>0.05</v>
      </c>
      <c r="EX44" s="62">
        <v>0.05</v>
      </c>
      <c r="EY44" s="62">
        <v>0.05</v>
      </c>
      <c r="EZ44" s="62">
        <v>0.06</v>
      </c>
      <c r="FA44" s="62">
        <v>7.0000000000000007E-2</v>
      </c>
      <c r="FB44" s="198"/>
      <c r="FC44">
        <v>8</v>
      </c>
      <c r="FD44" s="62">
        <v>7.0000000000000007E-2</v>
      </c>
      <c r="FE44" s="62">
        <v>0.06</v>
      </c>
      <c r="FF44" s="62">
        <v>0.05</v>
      </c>
      <c r="FG44" s="62">
        <v>0.04</v>
      </c>
      <c r="FH44" s="62">
        <v>0.04</v>
      </c>
      <c r="FI44" s="62">
        <v>0.04</v>
      </c>
      <c r="FJ44" s="62">
        <v>0.04</v>
      </c>
      <c r="FK44" s="62">
        <v>0.04</v>
      </c>
      <c r="FL44" s="62">
        <v>0.03</v>
      </c>
      <c r="FM44" s="62">
        <v>0.03</v>
      </c>
      <c r="FN44" s="62">
        <v>0.03</v>
      </c>
      <c r="FO44" s="62">
        <v>0.04</v>
      </c>
      <c r="FP44">
        <v>8</v>
      </c>
      <c r="FQ44" s="62">
        <v>0.06</v>
      </c>
      <c r="FR44" s="62">
        <v>0.05</v>
      </c>
      <c r="FS44" s="62">
        <v>0.04</v>
      </c>
      <c r="FT44" s="62">
        <v>0.04</v>
      </c>
      <c r="FU44" s="62">
        <v>0.03</v>
      </c>
      <c r="FV44" s="62">
        <v>0.03</v>
      </c>
      <c r="FW44" s="62">
        <v>0.03</v>
      </c>
      <c r="FX44" s="62">
        <v>0.03</v>
      </c>
      <c r="FY44" s="62">
        <v>0.03</v>
      </c>
      <c r="FZ44" s="62">
        <v>0.03</v>
      </c>
      <c r="GA44" s="62">
        <v>0.03</v>
      </c>
      <c r="GB44" s="62">
        <v>0.04</v>
      </c>
      <c r="GC44">
        <v>8</v>
      </c>
      <c r="GD44" s="62">
        <v>0.05</v>
      </c>
      <c r="GE44" s="62">
        <v>0.05</v>
      </c>
      <c r="GF44" s="62">
        <v>0.04</v>
      </c>
      <c r="GG44" s="62">
        <v>0.03</v>
      </c>
      <c r="GH44" s="62">
        <v>0.03</v>
      </c>
      <c r="GI44" s="62">
        <v>0.03</v>
      </c>
      <c r="GJ44" s="62">
        <v>0.03</v>
      </c>
      <c r="GK44" s="62">
        <v>0.04</v>
      </c>
      <c r="GL44" s="62">
        <v>0.04</v>
      </c>
      <c r="GM44" s="62">
        <v>0.04</v>
      </c>
      <c r="GN44" s="62">
        <v>0.04</v>
      </c>
      <c r="GO44" s="62">
        <v>0.05</v>
      </c>
      <c r="GP44">
        <v>8</v>
      </c>
      <c r="GQ44" s="62">
        <v>0.05</v>
      </c>
      <c r="GR44" s="62">
        <v>0.04</v>
      </c>
      <c r="GS44" s="62">
        <v>0.04</v>
      </c>
      <c r="GT44" s="62">
        <v>0.03</v>
      </c>
      <c r="GU44" s="62">
        <v>0.03</v>
      </c>
      <c r="GV44" s="62">
        <v>0.03</v>
      </c>
      <c r="GW44" s="62">
        <v>0.04</v>
      </c>
      <c r="GX44" s="62">
        <v>0.04</v>
      </c>
      <c r="GY44" s="62">
        <v>0.04</v>
      </c>
      <c r="GZ44" s="62">
        <v>0.04</v>
      </c>
      <c r="HA44" s="62">
        <v>0.05</v>
      </c>
      <c r="HB44" s="62">
        <v>0.06</v>
      </c>
      <c r="HC44">
        <v>8</v>
      </c>
      <c r="HD44" s="62">
        <v>0.04</v>
      </c>
      <c r="HE44" s="62">
        <v>0.04</v>
      </c>
      <c r="HF44" s="62">
        <v>0.04</v>
      </c>
      <c r="HG44" s="62">
        <v>0.03</v>
      </c>
      <c r="HH44" s="62">
        <v>0.03</v>
      </c>
      <c r="HI44" s="62">
        <v>0.04</v>
      </c>
      <c r="HJ44" s="62">
        <v>0.04</v>
      </c>
      <c r="HK44" s="62">
        <v>0.04</v>
      </c>
      <c r="HL44" s="62">
        <v>0.05</v>
      </c>
      <c r="HM44" s="62">
        <v>0.05</v>
      </c>
      <c r="HN44" s="62">
        <v>0.06</v>
      </c>
      <c r="HO44" s="62">
        <v>7.0000000000000007E-2</v>
      </c>
      <c r="HP44">
        <v>8</v>
      </c>
      <c r="HQ44" s="62">
        <v>7.0000000000000007E-2</v>
      </c>
      <c r="HR44" s="62">
        <v>0.06</v>
      </c>
      <c r="HS44" s="62">
        <v>0.05</v>
      </c>
      <c r="HT44" s="62">
        <v>0.05</v>
      </c>
      <c r="HU44" s="62">
        <v>0.05</v>
      </c>
      <c r="HV44" s="62">
        <v>0.05</v>
      </c>
      <c r="HW44" s="62">
        <v>0.05</v>
      </c>
      <c r="HX44" s="62">
        <v>0.06</v>
      </c>
      <c r="HY44" s="62">
        <v>0.06</v>
      </c>
      <c r="HZ44" s="62">
        <v>0.06</v>
      </c>
      <c r="IA44" s="62">
        <v>7.0000000000000007E-2</v>
      </c>
      <c r="IB44" s="62">
        <v>0.08</v>
      </c>
      <c r="IC44" s="198"/>
      <c r="ID44">
        <v>8</v>
      </c>
      <c r="IE44" s="62">
        <v>0.09</v>
      </c>
      <c r="IF44" s="62">
        <v>0.08</v>
      </c>
      <c r="IG44" s="62">
        <v>0.06</v>
      </c>
      <c r="IH44" s="62">
        <v>0.05</v>
      </c>
      <c r="II44" s="62">
        <v>0.05</v>
      </c>
      <c r="IJ44" s="62">
        <v>0.04</v>
      </c>
      <c r="IK44" s="62">
        <v>0.04</v>
      </c>
      <c r="IL44" s="62">
        <v>0.04</v>
      </c>
      <c r="IM44" s="62">
        <v>0.04</v>
      </c>
      <c r="IN44" s="62">
        <v>0.04</v>
      </c>
      <c r="IO44" s="62">
        <v>0.04</v>
      </c>
      <c r="IP44" s="62">
        <v>0.05</v>
      </c>
      <c r="IQ44">
        <v>8</v>
      </c>
      <c r="IR44" s="62">
        <v>7.0000000000000007E-2</v>
      </c>
      <c r="IS44" s="62">
        <v>7.0000000000000007E-2</v>
      </c>
      <c r="IT44" s="62">
        <v>0.05</v>
      </c>
      <c r="IU44" s="62">
        <v>0.04</v>
      </c>
      <c r="IV44" s="62">
        <v>0.04</v>
      </c>
      <c r="IW44" s="62">
        <v>0.04</v>
      </c>
      <c r="IX44" s="62">
        <v>0.04</v>
      </c>
      <c r="IY44" s="62">
        <v>0.04</v>
      </c>
      <c r="IZ44" s="62">
        <v>0.04</v>
      </c>
      <c r="JA44" s="62">
        <v>0.04</v>
      </c>
      <c r="JB44" s="62">
        <v>0.04</v>
      </c>
      <c r="JC44" s="62">
        <v>0.05</v>
      </c>
      <c r="JD44">
        <v>8</v>
      </c>
      <c r="JE44" s="62">
        <v>0.06</v>
      </c>
      <c r="JF44" s="62">
        <v>0.06</v>
      </c>
      <c r="JG44" s="62">
        <v>0.05</v>
      </c>
      <c r="JH44" s="62">
        <v>0.04</v>
      </c>
      <c r="JI44" s="62">
        <v>0.04</v>
      </c>
      <c r="JJ44" s="62">
        <v>0.04</v>
      </c>
      <c r="JK44" s="62">
        <v>0.04</v>
      </c>
      <c r="JL44" s="62">
        <v>0.04</v>
      </c>
      <c r="JM44" s="62">
        <v>0.04</v>
      </c>
      <c r="JN44" s="62">
        <v>0.04</v>
      </c>
      <c r="JO44" s="62">
        <v>0.05</v>
      </c>
      <c r="JP44" s="62">
        <v>0.06</v>
      </c>
      <c r="JQ44">
        <v>8</v>
      </c>
      <c r="JR44" s="62">
        <v>0.06</v>
      </c>
      <c r="JS44" s="62">
        <v>0.05</v>
      </c>
      <c r="JT44" s="62">
        <v>0.04</v>
      </c>
      <c r="JU44" s="62">
        <v>0.04</v>
      </c>
      <c r="JV44" s="62">
        <v>0.04</v>
      </c>
      <c r="JW44" s="62">
        <v>0.04</v>
      </c>
      <c r="JX44" s="62">
        <v>0.04</v>
      </c>
      <c r="JY44" s="62">
        <v>0.05</v>
      </c>
      <c r="JZ44" s="62">
        <v>0.05</v>
      </c>
      <c r="KA44" s="62">
        <v>0.05</v>
      </c>
      <c r="KB44" s="62">
        <v>0.06</v>
      </c>
      <c r="KC44" s="62">
        <v>7.0000000000000007E-2</v>
      </c>
      <c r="KD44">
        <v>8</v>
      </c>
      <c r="KE44" s="62">
        <v>0.06</v>
      </c>
      <c r="KF44" s="62">
        <v>0.05</v>
      </c>
      <c r="KG44" s="62">
        <v>0.05</v>
      </c>
      <c r="KH44" s="62">
        <v>0.04</v>
      </c>
      <c r="KI44" s="62">
        <v>0.04</v>
      </c>
      <c r="KJ44" s="62">
        <v>0.05</v>
      </c>
      <c r="KK44" s="62">
        <v>0.05</v>
      </c>
      <c r="KL44" s="62">
        <v>0.06</v>
      </c>
      <c r="KM44" s="62">
        <v>0.06</v>
      </c>
      <c r="KN44" s="62">
        <v>0.06</v>
      </c>
      <c r="KO44" s="62">
        <v>7.0000000000000007E-2</v>
      </c>
      <c r="KP44" s="62">
        <v>0.09</v>
      </c>
      <c r="KQ44">
        <v>8</v>
      </c>
      <c r="KR44" s="62">
        <v>0.08</v>
      </c>
      <c r="KS44" s="62">
        <v>0.08</v>
      </c>
      <c r="KT44" s="62">
        <v>0.06</v>
      </c>
      <c r="KU44" s="62">
        <v>0.06</v>
      </c>
      <c r="KV44" s="62">
        <v>0.06</v>
      </c>
      <c r="KW44" s="62">
        <v>0.06</v>
      </c>
      <c r="KX44" s="62">
        <v>7.0000000000000007E-2</v>
      </c>
      <c r="KY44" s="62">
        <v>7.0000000000000007E-2</v>
      </c>
      <c r="KZ44" s="62">
        <v>7.0000000000000007E-2</v>
      </c>
      <c r="LA44" s="62">
        <v>7.0000000000000007E-2</v>
      </c>
      <c r="LB44" s="62">
        <v>0.08</v>
      </c>
      <c r="LC44" s="62">
        <v>0.1</v>
      </c>
    </row>
    <row r="45" spans="1:315">
      <c r="A45">
        <v>9</v>
      </c>
      <c r="B45" s="62">
        <v>0.05</v>
      </c>
      <c r="C45" s="62">
        <v>0.05</v>
      </c>
      <c r="D45" s="62">
        <v>0.04</v>
      </c>
      <c r="E45" s="62">
        <v>0.03</v>
      </c>
      <c r="F45" s="62">
        <v>0.03</v>
      </c>
      <c r="G45" s="62">
        <v>0.03</v>
      </c>
      <c r="H45" s="62">
        <v>0.03</v>
      </c>
      <c r="I45" s="62">
        <v>0.03</v>
      </c>
      <c r="J45" s="62">
        <v>0.02</v>
      </c>
      <c r="K45" s="62">
        <v>0.02</v>
      </c>
      <c r="L45" s="62">
        <v>0.02</v>
      </c>
      <c r="M45" s="62">
        <v>0.03</v>
      </c>
      <c r="N45">
        <v>9</v>
      </c>
      <c r="O45" s="62">
        <v>0.04</v>
      </c>
      <c r="P45" s="62">
        <v>0.04</v>
      </c>
      <c r="Q45" s="62">
        <v>0.03</v>
      </c>
      <c r="R45" s="62">
        <v>0.03</v>
      </c>
      <c r="S45" s="62">
        <v>0.02</v>
      </c>
      <c r="T45" s="62">
        <v>0.02</v>
      </c>
      <c r="U45" s="62">
        <v>0.02</v>
      </c>
      <c r="V45" s="62">
        <v>0.02</v>
      </c>
      <c r="W45" s="62">
        <v>0.02</v>
      </c>
      <c r="X45" s="62">
        <v>0.02</v>
      </c>
      <c r="Y45" s="62">
        <v>0.03</v>
      </c>
      <c r="Z45" s="62">
        <v>0.03</v>
      </c>
      <c r="AA45">
        <v>9</v>
      </c>
      <c r="AB45" s="62">
        <v>0.04</v>
      </c>
      <c r="AC45" s="62">
        <v>0.03</v>
      </c>
      <c r="AD45" s="62">
        <v>0.03</v>
      </c>
      <c r="AE45" s="62">
        <v>0.02</v>
      </c>
      <c r="AF45" s="62">
        <v>0.02</v>
      </c>
      <c r="AG45" s="62">
        <v>0.02</v>
      </c>
      <c r="AH45" s="62">
        <v>0.03</v>
      </c>
      <c r="AI45" s="62">
        <v>0.03</v>
      </c>
      <c r="AJ45" s="62">
        <v>0.03</v>
      </c>
      <c r="AK45" s="62">
        <v>0.03</v>
      </c>
      <c r="AL45" s="62">
        <v>0.03</v>
      </c>
      <c r="AM45" s="62">
        <v>0.03</v>
      </c>
      <c r="AN45">
        <v>9</v>
      </c>
      <c r="AO45" s="62">
        <v>0.03</v>
      </c>
      <c r="AP45" s="62">
        <v>0.03</v>
      </c>
      <c r="AQ45" s="62">
        <v>0.03</v>
      </c>
      <c r="AR45" s="62">
        <v>0.02</v>
      </c>
      <c r="AS45" s="62">
        <v>0.02</v>
      </c>
      <c r="AT45" s="62">
        <v>0.03</v>
      </c>
      <c r="AU45" s="62">
        <v>0.03</v>
      </c>
      <c r="AV45" s="62">
        <v>0.03</v>
      </c>
      <c r="AW45" s="62">
        <v>0.03</v>
      </c>
      <c r="AX45" s="62">
        <v>0.03</v>
      </c>
      <c r="AY45" s="62">
        <v>0.03</v>
      </c>
      <c r="AZ45" s="62">
        <v>0.04</v>
      </c>
      <c r="BA45">
        <v>9</v>
      </c>
      <c r="BB45" s="62">
        <v>0.03</v>
      </c>
      <c r="BC45" s="62">
        <v>0.03</v>
      </c>
      <c r="BD45" s="62">
        <v>0.03</v>
      </c>
      <c r="BE45" s="62">
        <v>0.03</v>
      </c>
      <c r="BF45" s="62">
        <v>0.03</v>
      </c>
      <c r="BG45" s="62">
        <v>0.03</v>
      </c>
      <c r="BH45" s="62">
        <v>0.03</v>
      </c>
      <c r="BI45" s="62">
        <v>0.03</v>
      </c>
      <c r="BJ45" s="62">
        <v>0.04</v>
      </c>
      <c r="BK45" s="62">
        <v>0.04</v>
      </c>
      <c r="BL45" s="62">
        <v>0.04</v>
      </c>
      <c r="BM45" s="62">
        <v>0.05</v>
      </c>
      <c r="BN45">
        <v>9</v>
      </c>
      <c r="BO45" s="62">
        <v>0.05</v>
      </c>
      <c r="BP45" s="62">
        <v>0.05</v>
      </c>
      <c r="BQ45" s="62">
        <v>0.04</v>
      </c>
      <c r="BR45" s="62">
        <v>0.04</v>
      </c>
      <c r="BS45" s="62">
        <v>0.03</v>
      </c>
      <c r="BT45" s="62">
        <v>0.04</v>
      </c>
      <c r="BU45" s="62">
        <v>0.04</v>
      </c>
      <c r="BV45" s="62">
        <v>0.04</v>
      </c>
      <c r="BW45" s="62">
        <v>0.04</v>
      </c>
      <c r="BX45" s="62">
        <v>0.05</v>
      </c>
      <c r="BY45" s="62">
        <v>0.05</v>
      </c>
      <c r="BZ45" s="62">
        <v>0.06</v>
      </c>
      <c r="CA45" s="198"/>
      <c r="CB45">
        <v>9</v>
      </c>
      <c r="CC45" s="62">
        <v>0.06</v>
      </c>
      <c r="CD45" s="62">
        <v>0.05</v>
      </c>
      <c r="CE45" s="62">
        <v>0.04</v>
      </c>
      <c r="CF45" s="62">
        <v>0.03</v>
      </c>
      <c r="CG45" s="62">
        <v>0.03</v>
      </c>
      <c r="CH45" s="62">
        <v>0.03</v>
      </c>
      <c r="CI45" s="62">
        <v>0.03</v>
      </c>
      <c r="CJ45" s="62">
        <v>0.03</v>
      </c>
      <c r="CK45" s="62">
        <v>0.03</v>
      </c>
      <c r="CL45" s="62">
        <v>0.03</v>
      </c>
      <c r="CM45" s="62">
        <v>0.03</v>
      </c>
      <c r="CN45" s="62">
        <v>0.03</v>
      </c>
      <c r="CO45">
        <v>9</v>
      </c>
      <c r="CP45" s="62">
        <v>0.05</v>
      </c>
      <c r="CQ45" s="62">
        <v>0.04</v>
      </c>
      <c r="CR45" s="62">
        <v>0.03</v>
      </c>
      <c r="CS45" s="62">
        <v>0.03</v>
      </c>
      <c r="CT45" s="62">
        <v>0.03</v>
      </c>
      <c r="CU45" s="62">
        <v>0.03</v>
      </c>
      <c r="CV45" s="62">
        <v>0.03</v>
      </c>
      <c r="CW45" s="62">
        <v>0.03</v>
      </c>
      <c r="CX45" s="62">
        <v>0.03</v>
      </c>
      <c r="CY45" s="62">
        <v>0.03</v>
      </c>
      <c r="CZ45" s="62">
        <v>0.03</v>
      </c>
      <c r="DA45" s="62">
        <v>0.03</v>
      </c>
      <c r="DB45">
        <v>9</v>
      </c>
      <c r="DC45" s="62">
        <v>0.04</v>
      </c>
      <c r="DD45" s="62">
        <v>0.04</v>
      </c>
      <c r="DE45" s="62">
        <v>0.03</v>
      </c>
      <c r="DF45" s="62">
        <v>0.03</v>
      </c>
      <c r="DG45" s="62">
        <v>0.03</v>
      </c>
      <c r="DH45" s="62">
        <v>0.03</v>
      </c>
      <c r="DI45" s="62">
        <v>0.03</v>
      </c>
      <c r="DJ45" s="62">
        <v>0.03</v>
      </c>
      <c r="DK45" s="62">
        <v>0.03</v>
      </c>
      <c r="DL45" s="62">
        <v>0.03</v>
      </c>
      <c r="DM45" s="62">
        <v>0.03</v>
      </c>
      <c r="DN45" s="62">
        <v>0.04</v>
      </c>
      <c r="DO45">
        <v>9</v>
      </c>
      <c r="DP45" s="62">
        <v>0.04</v>
      </c>
      <c r="DQ45" s="62">
        <v>0.04</v>
      </c>
      <c r="DR45" s="62">
        <v>0.03</v>
      </c>
      <c r="DS45" s="62">
        <v>0.03</v>
      </c>
      <c r="DT45" s="62">
        <v>0.03</v>
      </c>
      <c r="DU45" s="62">
        <v>0.03</v>
      </c>
      <c r="DV45" s="62">
        <v>0.03</v>
      </c>
      <c r="DW45" s="62">
        <v>0.03</v>
      </c>
      <c r="DX45" s="62">
        <v>0.03</v>
      </c>
      <c r="DY45" s="62">
        <v>0.03</v>
      </c>
      <c r="DZ45" s="62">
        <v>0.04</v>
      </c>
      <c r="EA45" s="62">
        <v>0.05</v>
      </c>
      <c r="EB45">
        <v>9</v>
      </c>
      <c r="EC45" s="62">
        <v>0.04</v>
      </c>
      <c r="ED45" s="62">
        <v>0.04</v>
      </c>
      <c r="EE45" s="62">
        <v>0.03</v>
      </c>
      <c r="EF45" s="62">
        <v>0.03</v>
      </c>
      <c r="EG45" s="62">
        <v>0.03</v>
      </c>
      <c r="EH45" s="62">
        <v>0.03</v>
      </c>
      <c r="EI45" s="62">
        <v>0.03</v>
      </c>
      <c r="EJ45" s="62">
        <v>0.04</v>
      </c>
      <c r="EK45" s="62">
        <v>0.04</v>
      </c>
      <c r="EL45" s="62">
        <v>0.04</v>
      </c>
      <c r="EM45" s="62">
        <v>0.05</v>
      </c>
      <c r="EN45" s="62">
        <v>0.06</v>
      </c>
      <c r="EO45">
        <v>9</v>
      </c>
      <c r="EP45" s="62">
        <v>0.05</v>
      </c>
      <c r="EQ45" s="62">
        <v>0.05</v>
      </c>
      <c r="ER45" s="62">
        <v>0.04</v>
      </c>
      <c r="ES45" s="62">
        <v>0.04</v>
      </c>
      <c r="ET45" s="62">
        <v>0.04</v>
      </c>
      <c r="EU45" s="62">
        <v>0.04</v>
      </c>
      <c r="EV45" s="62">
        <v>0.04</v>
      </c>
      <c r="EW45" s="62">
        <v>0.05</v>
      </c>
      <c r="EX45" s="62">
        <v>0.05</v>
      </c>
      <c r="EY45" s="62">
        <v>0.05</v>
      </c>
      <c r="EZ45" s="62">
        <v>0.06</v>
      </c>
      <c r="FA45" s="62">
        <v>7.0000000000000007E-2</v>
      </c>
      <c r="FB45" s="198"/>
      <c r="FC45">
        <v>9</v>
      </c>
      <c r="FD45" s="62">
        <v>7.0000000000000007E-2</v>
      </c>
      <c r="FE45" s="62">
        <v>0.06</v>
      </c>
      <c r="FF45" s="62">
        <v>0.04</v>
      </c>
      <c r="FG45" s="62">
        <v>0.04</v>
      </c>
      <c r="FH45" s="62">
        <v>0.03</v>
      </c>
      <c r="FI45" s="62">
        <v>0.03</v>
      </c>
      <c r="FJ45" s="62">
        <v>0.03</v>
      </c>
      <c r="FK45" s="62">
        <v>0.03</v>
      </c>
      <c r="FL45" s="62">
        <v>0.03</v>
      </c>
      <c r="FM45" s="62">
        <v>0.03</v>
      </c>
      <c r="FN45" s="62">
        <v>0.03</v>
      </c>
      <c r="FO45" s="62">
        <v>0.04</v>
      </c>
      <c r="FP45">
        <v>9</v>
      </c>
      <c r="FQ45" s="62">
        <v>0.05</v>
      </c>
      <c r="FR45" s="62">
        <v>0.05</v>
      </c>
      <c r="FS45" s="62">
        <v>0.04</v>
      </c>
      <c r="FT45" s="62">
        <v>0.03</v>
      </c>
      <c r="FU45" s="62">
        <v>0.03</v>
      </c>
      <c r="FV45" s="62">
        <v>0.03</v>
      </c>
      <c r="FW45" s="62">
        <v>0.03</v>
      </c>
      <c r="FX45" s="62">
        <v>0.03</v>
      </c>
      <c r="FY45" s="62">
        <v>0.03</v>
      </c>
      <c r="FZ45" s="62">
        <v>0.03</v>
      </c>
      <c r="GA45" s="62">
        <v>0.03</v>
      </c>
      <c r="GB45" s="62">
        <v>0.04</v>
      </c>
      <c r="GC45">
        <v>9</v>
      </c>
      <c r="GD45" s="62">
        <v>0.05</v>
      </c>
      <c r="GE45" s="62">
        <v>0.04</v>
      </c>
      <c r="GF45" s="62">
        <v>0.03</v>
      </c>
      <c r="GG45" s="62">
        <v>0.03</v>
      </c>
      <c r="GH45" s="62">
        <v>0.03</v>
      </c>
      <c r="GI45" s="62">
        <v>0.03</v>
      </c>
      <c r="GJ45" s="62">
        <v>0.03</v>
      </c>
      <c r="GK45" s="62">
        <v>0.03</v>
      </c>
      <c r="GL45" s="62">
        <v>0.03</v>
      </c>
      <c r="GM45" s="62">
        <v>0.03</v>
      </c>
      <c r="GN45" s="62">
        <v>0.04</v>
      </c>
      <c r="GO45" s="62">
        <v>0.04</v>
      </c>
      <c r="GP45">
        <v>9</v>
      </c>
      <c r="GQ45" s="62">
        <v>0.04</v>
      </c>
      <c r="GR45" s="62">
        <v>0.04</v>
      </c>
      <c r="GS45" s="62">
        <v>0.03</v>
      </c>
      <c r="GT45" s="62">
        <v>0.03</v>
      </c>
      <c r="GU45" s="62">
        <v>0.03</v>
      </c>
      <c r="GV45" s="62">
        <v>0.03</v>
      </c>
      <c r="GW45" s="62">
        <v>0.03</v>
      </c>
      <c r="GX45" s="62">
        <v>0.04</v>
      </c>
      <c r="GY45" s="62">
        <v>0.04</v>
      </c>
      <c r="GZ45" s="62">
        <v>0.04</v>
      </c>
      <c r="HA45" s="62">
        <v>0.04</v>
      </c>
      <c r="HB45" s="62">
        <v>0.05</v>
      </c>
      <c r="HC45">
        <v>9</v>
      </c>
      <c r="HD45" s="62">
        <v>0.04</v>
      </c>
      <c r="HE45" s="62">
        <v>0.04</v>
      </c>
      <c r="HF45" s="62">
        <v>0.03</v>
      </c>
      <c r="HG45" s="62">
        <v>0.03</v>
      </c>
      <c r="HH45" s="62">
        <v>0.03</v>
      </c>
      <c r="HI45" s="62">
        <v>0.04</v>
      </c>
      <c r="HJ45" s="62">
        <v>0.04</v>
      </c>
      <c r="HK45" s="62">
        <v>0.04</v>
      </c>
      <c r="HL45" s="62">
        <v>0.04</v>
      </c>
      <c r="HM45" s="62">
        <v>0.05</v>
      </c>
      <c r="HN45" s="62">
        <v>0.05</v>
      </c>
      <c r="HO45" s="62">
        <v>7.0000000000000007E-2</v>
      </c>
      <c r="HP45">
        <v>9</v>
      </c>
      <c r="HQ45" s="62">
        <v>0.06</v>
      </c>
      <c r="HR45" s="62">
        <v>0.06</v>
      </c>
      <c r="HS45" s="62">
        <v>0.05</v>
      </c>
      <c r="HT45" s="62">
        <v>0.04</v>
      </c>
      <c r="HU45" s="62">
        <v>0.04</v>
      </c>
      <c r="HV45" s="62">
        <v>0.05</v>
      </c>
      <c r="HW45" s="62">
        <v>0.05</v>
      </c>
      <c r="HX45" s="62">
        <v>0.05</v>
      </c>
      <c r="HY45" s="62">
        <v>0.05</v>
      </c>
      <c r="HZ45" s="62">
        <v>0.06</v>
      </c>
      <c r="IA45" s="62">
        <v>0.06</v>
      </c>
      <c r="IB45" s="62">
        <v>0.08</v>
      </c>
      <c r="IC45" s="198"/>
      <c r="ID45">
        <v>9</v>
      </c>
      <c r="IE45" s="62">
        <v>0.08</v>
      </c>
      <c r="IF45" s="62">
        <v>7.0000000000000007E-2</v>
      </c>
      <c r="IG45" s="62">
        <v>0.05</v>
      </c>
      <c r="IH45" s="62">
        <v>0.04</v>
      </c>
      <c r="II45" s="62">
        <v>0.04</v>
      </c>
      <c r="IJ45" s="62">
        <v>0.04</v>
      </c>
      <c r="IK45" s="62">
        <v>0.04</v>
      </c>
      <c r="IL45" s="62">
        <v>0.04</v>
      </c>
      <c r="IM45" s="62">
        <v>0.04</v>
      </c>
      <c r="IN45" s="62">
        <v>0.04</v>
      </c>
      <c r="IO45" s="62">
        <v>0.04</v>
      </c>
      <c r="IP45" s="62">
        <v>0.04</v>
      </c>
      <c r="IQ45">
        <v>9</v>
      </c>
      <c r="IR45" s="62">
        <v>7.0000000000000007E-2</v>
      </c>
      <c r="IS45" s="62">
        <v>0.06</v>
      </c>
      <c r="IT45" s="62">
        <v>0.05</v>
      </c>
      <c r="IU45" s="62">
        <v>0.04</v>
      </c>
      <c r="IV45" s="62">
        <v>0.04</v>
      </c>
      <c r="IW45" s="62">
        <v>0.04</v>
      </c>
      <c r="IX45" s="62">
        <v>0.04</v>
      </c>
      <c r="IY45" s="62">
        <v>0.04</v>
      </c>
      <c r="IZ45" s="62">
        <v>0.04</v>
      </c>
      <c r="JA45" s="62">
        <v>0.04</v>
      </c>
      <c r="JB45" s="62">
        <v>0.04</v>
      </c>
      <c r="JC45" s="62">
        <v>0.04</v>
      </c>
      <c r="JD45">
        <v>9</v>
      </c>
      <c r="JE45" s="62">
        <v>0.06</v>
      </c>
      <c r="JF45" s="62">
        <v>0.05</v>
      </c>
      <c r="JG45" s="62">
        <v>0.04</v>
      </c>
      <c r="JH45" s="62">
        <v>0.04</v>
      </c>
      <c r="JI45" s="62">
        <v>0.04</v>
      </c>
      <c r="JJ45" s="62">
        <v>0.04</v>
      </c>
      <c r="JK45" s="62">
        <v>0.04</v>
      </c>
      <c r="JL45" s="62">
        <v>0.04</v>
      </c>
      <c r="JM45" s="62">
        <v>0.04</v>
      </c>
      <c r="JN45" s="62">
        <v>0.04</v>
      </c>
      <c r="JO45" s="62">
        <v>0.04</v>
      </c>
      <c r="JP45" s="62">
        <v>0.05</v>
      </c>
      <c r="JQ45">
        <v>9</v>
      </c>
      <c r="JR45" s="62">
        <v>0.05</v>
      </c>
      <c r="JS45" s="62">
        <v>0.05</v>
      </c>
      <c r="JT45" s="62">
        <v>0.04</v>
      </c>
      <c r="JU45" s="62">
        <v>0.04</v>
      </c>
      <c r="JV45" s="62">
        <v>0.04</v>
      </c>
      <c r="JW45" s="62">
        <v>0.04</v>
      </c>
      <c r="JX45" s="62">
        <v>0.04</v>
      </c>
      <c r="JY45" s="62">
        <v>0.04</v>
      </c>
      <c r="JZ45" s="62">
        <v>0.04</v>
      </c>
      <c r="KA45" s="62">
        <v>0.05</v>
      </c>
      <c r="KB45" s="62">
        <v>0.05</v>
      </c>
      <c r="KC45" s="62">
        <v>0.06</v>
      </c>
      <c r="KD45">
        <v>9</v>
      </c>
      <c r="KE45" s="62">
        <v>0.05</v>
      </c>
      <c r="KF45" s="62">
        <v>0.05</v>
      </c>
      <c r="KG45" s="62">
        <v>0.04</v>
      </c>
      <c r="KH45" s="62">
        <v>0.04</v>
      </c>
      <c r="KI45" s="62">
        <v>0.04</v>
      </c>
      <c r="KJ45" s="62">
        <v>0.04</v>
      </c>
      <c r="KK45" s="62">
        <v>0.05</v>
      </c>
      <c r="KL45" s="62">
        <v>0.05</v>
      </c>
      <c r="KM45" s="62">
        <v>0.05</v>
      </c>
      <c r="KN45" s="62">
        <v>0.06</v>
      </c>
      <c r="KO45" s="62">
        <v>7.0000000000000007E-2</v>
      </c>
      <c r="KP45" s="62">
        <v>0.08</v>
      </c>
      <c r="KQ45">
        <v>9</v>
      </c>
      <c r="KR45" s="62">
        <v>0.08</v>
      </c>
      <c r="KS45" s="62">
        <v>7.0000000000000007E-2</v>
      </c>
      <c r="KT45" s="62">
        <v>0.06</v>
      </c>
      <c r="KU45" s="62">
        <v>0.05</v>
      </c>
      <c r="KV45" s="62">
        <v>0.05</v>
      </c>
      <c r="KW45" s="62">
        <v>0.06</v>
      </c>
      <c r="KX45" s="62">
        <v>0.06</v>
      </c>
      <c r="KY45" s="62">
        <v>0.06</v>
      </c>
      <c r="KZ45" s="62">
        <v>7.0000000000000007E-2</v>
      </c>
      <c r="LA45" s="62">
        <v>7.0000000000000007E-2</v>
      </c>
      <c r="LB45" s="62">
        <v>0.08</v>
      </c>
      <c r="LC45" s="62">
        <v>0.09</v>
      </c>
    </row>
    <row r="46" spans="1:315">
      <c r="A46">
        <v>10</v>
      </c>
      <c r="B46" s="62">
        <v>0.05</v>
      </c>
      <c r="C46" s="62">
        <v>0.04</v>
      </c>
      <c r="D46" s="62">
        <v>0.03</v>
      </c>
      <c r="E46" s="62">
        <v>0.03</v>
      </c>
      <c r="F46" s="62">
        <v>0.02</v>
      </c>
      <c r="G46" s="62">
        <v>0.02</v>
      </c>
      <c r="H46" s="62">
        <v>0.02</v>
      </c>
      <c r="I46" s="62">
        <v>0.03</v>
      </c>
      <c r="J46" s="62">
        <v>0.03</v>
      </c>
      <c r="K46" s="62">
        <v>0.02</v>
      </c>
      <c r="L46" s="62">
        <v>0.02</v>
      </c>
      <c r="M46" s="62">
        <v>0.03</v>
      </c>
      <c r="N46">
        <v>10</v>
      </c>
      <c r="O46" s="62">
        <v>0.04</v>
      </c>
      <c r="P46" s="62">
        <v>0.04</v>
      </c>
      <c r="Q46" s="62">
        <v>0.03</v>
      </c>
      <c r="R46" s="62">
        <v>0.02</v>
      </c>
      <c r="S46" s="62">
        <v>0.02</v>
      </c>
      <c r="T46" s="62">
        <v>0.02</v>
      </c>
      <c r="U46" s="62">
        <v>0.02</v>
      </c>
      <c r="V46" s="62">
        <v>0.03</v>
      </c>
      <c r="W46" s="62">
        <v>0.03</v>
      </c>
      <c r="X46" s="62">
        <v>0.02</v>
      </c>
      <c r="Y46" s="62">
        <v>0.02</v>
      </c>
      <c r="Z46" s="62">
        <v>0.03</v>
      </c>
      <c r="AA46">
        <v>10</v>
      </c>
      <c r="AB46" s="62">
        <v>0.03</v>
      </c>
      <c r="AC46" s="62">
        <v>0.03</v>
      </c>
      <c r="AD46" s="62">
        <v>0.03</v>
      </c>
      <c r="AE46" s="62">
        <v>0.02</v>
      </c>
      <c r="AF46" s="62">
        <v>0.02</v>
      </c>
      <c r="AG46" s="62">
        <v>0.02</v>
      </c>
      <c r="AH46" s="62">
        <v>0.02</v>
      </c>
      <c r="AI46" s="62">
        <v>0.03</v>
      </c>
      <c r="AJ46" s="62">
        <v>0.03</v>
      </c>
      <c r="AK46" s="62">
        <v>0.02</v>
      </c>
      <c r="AL46" s="62">
        <v>0.03</v>
      </c>
      <c r="AM46" s="62">
        <v>0.03</v>
      </c>
      <c r="AN46">
        <v>10</v>
      </c>
      <c r="AO46" s="62">
        <v>0.03</v>
      </c>
      <c r="AP46" s="62">
        <v>0.03</v>
      </c>
      <c r="AQ46" s="62">
        <v>0.03</v>
      </c>
      <c r="AR46" s="62">
        <v>0.02</v>
      </c>
      <c r="AS46" s="62">
        <v>0.02</v>
      </c>
      <c r="AT46" s="62">
        <v>0.02</v>
      </c>
      <c r="AU46" s="62">
        <v>0.03</v>
      </c>
      <c r="AV46" s="62">
        <v>0.04</v>
      </c>
      <c r="AW46" s="62">
        <v>0.04</v>
      </c>
      <c r="AX46" s="62">
        <v>0.03</v>
      </c>
      <c r="AY46" s="62">
        <v>0.03</v>
      </c>
      <c r="AZ46" s="62">
        <v>0.04</v>
      </c>
      <c r="BA46">
        <v>10</v>
      </c>
      <c r="BB46" s="62">
        <v>0.03</v>
      </c>
      <c r="BC46" s="62">
        <v>0.03</v>
      </c>
      <c r="BD46" s="62">
        <v>0.03</v>
      </c>
      <c r="BE46" s="62">
        <v>0.02</v>
      </c>
      <c r="BF46" s="62">
        <v>0.03</v>
      </c>
      <c r="BG46" s="62">
        <v>0.03</v>
      </c>
      <c r="BH46" s="62">
        <v>0.03</v>
      </c>
      <c r="BI46" s="62">
        <v>0.05</v>
      </c>
      <c r="BJ46" s="62">
        <v>0.05</v>
      </c>
      <c r="BK46" s="62">
        <v>0.04</v>
      </c>
      <c r="BL46" s="62">
        <v>0.04</v>
      </c>
      <c r="BM46" s="62">
        <v>0.05</v>
      </c>
      <c r="BN46">
        <v>10</v>
      </c>
      <c r="BO46" s="62">
        <v>0.05</v>
      </c>
      <c r="BP46" s="62">
        <v>0.04</v>
      </c>
      <c r="BQ46" s="62">
        <v>0.04</v>
      </c>
      <c r="BR46" s="62">
        <v>0.03</v>
      </c>
      <c r="BS46" s="62">
        <v>0.03</v>
      </c>
      <c r="BT46" s="62">
        <v>0.03</v>
      </c>
      <c r="BU46" s="62">
        <v>0.04</v>
      </c>
      <c r="BV46" s="62">
        <v>0.06</v>
      </c>
      <c r="BW46" s="62">
        <v>0.06</v>
      </c>
      <c r="BX46" s="62">
        <v>0.04</v>
      </c>
      <c r="BY46" s="62">
        <v>0.05</v>
      </c>
      <c r="BZ46" s="62">
        <v>0.06</v>
      </c>
      <c r="CA46" s="198"/>
      <c r="CB46">
        <v>10</v>
      </c>
      <c r="CC46" s="62">
        <v>0.05</v>
      </c>
      <c r="CD46" s="62">
        <v>0.05</v>
      </c>
      <c r="CE46" s="62">
        <v>0.04</v>
      </c>
      <c r="CF46" s="62">
        <v>0.03</v>
      </c>
      <c r="CG46" s="62">
        <v>0.03</v>
      </c>
      <c r="CH46" s="62">
        <v>0.03</v>
      </c>
      <c r="CI46" s="62">
        <v>0.03</v>
      </c>
      <c r="CJ46" s="62">
        <v>0.04</v>
      </c>
      <c r="CK46" s="62">
        <v>0.04</v>
      </c>
      <c r="CL46" s="62">
        <v>0.02</v>
      </c>
      <c r="CM46" s="62">
        <v>0.03</v>
      </c>
      <c r="CN46" s="62">
        <v>0.03</v>
      </c>
      <c r="CO46">
        <v>10</v>
      </c>
      <c r="CP46" s="62">
        <v>0.04</v>
      </c>
      <c r="CQ46" s="62">
        <v>0.04</v>
      </c>
      <c r="CR46" s="62">
        <v>0.03</v>
      </c>
      <c r="CS46" s="62">
        <v>0.03</v>
      </c>
      <c r="CT46" s="62">
        <v>0.02</v>
      </c>
      <c r="CU46" s="62">
        <v>0.02</v>
      </c>
      <c r="CV46" s="62">
        <v>0.03</v>
      </c>
      <c r="CW46" s="62">
        <v>0.04</v>
      </c>
      <c r="CX46" s="62">
        <v>0.04</v>
      </c>
      <c r="CY46" s="62">
        <v>0.02</v>
      </c>
      <c r="CZ46" s="62">
        <v>0.03</v>
      </c>
      <c r="DA46" s="62">
        <v>0.03</v>
      </c>
      <c r="DB46">
        <v>10</v>
      </c>
      <c r="DC46" s="62">
        <v>0.04</v>
      </c>
      <c r="DD46" s="62">
        <v>0.04</v>
      </c>
      <c r="DE46" s="62">
        <v>0.03</v>
      </c>
      <c r="DF46" s="62">
        <v>0.03</v>
      </c>
      <c r="DG46" s="62">
        <v>0.02</v>
      </c>
      <c r="DH46" s="62">
        <v>0.02</v>
      </c>
      <c r="DI46" s="62">
        <v>0.03</v>
      </c>
      <c r="DJ46" s="62">
        <v>0.04</v>
      </c>
      <c r="DK46" s="62">
        <v>0.04</v>
      </c>
      <c r="DL46" s="62">
        <v>0.03</v>
      </c>
      <c r="DM46" s="62">
        <v>0.03</v>
      </c>
      <c r="DN46" s="62">
        <v>0.04</v>
      </c>
      <c r="DO46">
        <v>10</v>
      </c>
      <c r="DP46" s="62">
        <v>0.04</v>
      </c>
      <c r="DQ46" s="62">
        <v>0.03</v>
      </c>
      <c r="DR46" s="62">
        <v>0.03</v>
      </c>
      <c r="DS46" s="62">
        <v>0.03</v>
      </c>
      <c r="DT46" s="62">
        <v>0.02</v>
      </c>
      <c r="DU46" s="62">
        <v>0.03</v>
      </c>
      <c r="DV46" s="62">
        <v>0.03</v>
      </c>
      <c r="DW46" s="62">
        <v>0.04</v>
      </c>
      <c r="DX46" s="62">
        <v>0.04</v>
      </c>
      <c r="DY46" s="62">
        <v>0.03</v>
      </c>
      <c r="DZ46" s="62">
        <v>0.04</v>
      </c>
      <c r="EA46" s="62">
        <v>0.04</v>
      </c>
      <c r="EB46">
        <v>10</v>
      </c>
      <c r="EC46" s="62">
        <v>0.04</v>
      </c>
      <c r="ED46" s="62">
        <v>0.04</v>
      </c>
      <c r="EE46" s="62">
        <v>0.03</v>
      </c>
      <c r="EF46" s="62">
        <v>0.03</v>
      </c>
      <c r="EG46" s="62">
        <v>0.03</v>
      </c>
      <c r="EH46" s="62">
        <v>0.03</v>
      </c>
      <c r="EI46" s="62">
        <v>0.03</v>
      </c>
      <c r="EJ46" s="62">
        <v>0.05</v>
      </c>
      <c r="EK46" s="62">
        <v>0.05</v>
      </c>
      <c r="EL46" s="62">
        <v>0.04</v>
      </c>
      <c r="EM46" s="62">
        <v>0.05</v>
      </c>
      <c r="EN46" s="62">
        <v>0.06</v>
      </c>
      <c r="EO46">
        <v>10</v>
      </c>
      <c r="EP46" s="62">
        <v>0.05</v>
      </c>
      <c r="EQ46" s="62">
        <v>0.05</v>
      </c>
      <c r="ER46" s="62">
        <v>0.04</v>
      </c>
      <c r="ES46" s="62">
        <v>0.04</v>
      </c>
      <c r="ET46" s="62">
        <v>0.04</v>
      </c>
      <c r="EU46" s="62">
        <v>0.04</v>
      </c>
      <c r="EV46" s="62">
        <v>0.04</v>
      </c>
      <c r="EW46" s="62">
        <v>0.06</v>
      </c>
      <c r="EX46" s="62">
        <v>0.06</v>
      </c>
      <c r="EY46" s="62">
        <v>0.05</v>
      </c>
      <c r="EZ46" s="62">
        <v>0.05</v>
      </c>
      <c r="FA46" s="62">
        <v>0.06</v>
      </c>
      <c r="FB46" s="198"/>
      <c r="FC46">
        <v>10</v>
      </c>
      <c r="FD46" s="62">
        <v>0.06</v>
      </c>
      <c r="FE46" s="62">
        <v>0.05</v>
      </c>
      <c r="FF46" s="62">
        <v>0.04</v>
      </c>
      <c r="FG46" s="62">
        <v>0.03</v>
      </c>
      <c r="FH46" s="62">
        <v>0.03</v>
      </c>
      <c r="FI46" s="62">
        <v>0.03</v>
      </c>
      <c r="FJ46" s="62">
        <v>0.03</v>
      </c>
      <c r="FK46" s="62">
        <v>0.04</v>
      </c>
      <c r="FL46" s="62">
        <v>0.04</v>
      </c>
      <c r="FM46" s="62">
        <v>0.03</v>
      </c>
      <c r="FN46" s="62">
        <v>0.03</v>
      </c>
      <c r="FO46" s="62">
        <v>0.03</v>
      </c>
      <c r="FP46">
        <v>10</v>
      </c>
      <c r="FQ46" s="62">
        <v>0.05</v>
      </c>
      <c r="FR46" s="62">
        <v>0.04</v>
      </c>
      <c r="FS46" s="62">
        <v>0.03</v>
      </c>
      <c r="FT46" s="62">
        <v>0.03</v>
      </c>
      <c r="FU46" s="62">
        <v>0.03</v>
      </c>
      <c r="FV46" s="62">
        <v>0.03</v>
      </c>
      <c r="FW46" s="62">
        <v>0.03</v>
      </c>
      <c r="FX46" s="62">
        <v>0.04</v>
      </c>
      <c r="FY46" s="62">
        <v>0.04</v>
      </c>
      <c r="FZ46" s="62">
        <v>0.03</v>
      </c>
      <c r="GA46" s="62">
        <v>0.03</v>
      </c>
      <c r="GB46" s="62">
        <v>0.03</v>
      </c>
      <c r="GC46">
        <v>10</v>
      </c>
      <c r="GD46" s="62">
        <v>0.04</v>
      </c>
      <c r="GE46" s="62">
        <v>0.04</v>
      </c>
      <c r="GF46" s="62">
        <v>0.03</v>
      </c>
      <c r="GG46" s="62">
        <v>0.03</v>
      </c>
      <c r="GH46" s="62">
        <v>0.03</v>
      </c>
      <c r="GI46" s="62">
        <v>0.03</v>
      </c>
      <c r="GJ46" s="62">
        <v>0.03</v>
      </c>
      <c r="GK46" s="62">
        <v>0.04</v>
      </c>
      <c r="GL46" s="62">
        <v>0.04</v>
      </c>
      <c r="GM46" s="62">
        <v>0.03</v>
      </c>
      <c r="GN46" s="62">
        <v>0.03</v>
      </c>
      <c r="GO46" s="62">
        <v>0.04</v>
      </c>
      <c r="GP46">
        <v>10</v>
      </c>
      <c r="GQ46" s="62">
        <v>0.04</v>
      </c>
      <c r="GR46" s="62">
        <v>0.04</v>
      </c>
      <c r="GS46" s="62">
        <v>0.03</v>
      </c>
      <c r="GT46" s="62">
        <v>0.03</v>
      </c>
      <c r="GU46" s="62">
        <v>0.03</v>
      </c>
      <c r="GV46" s="62">
        <v>0.03</v>
      </c>
      <c r="GW46" s="62">
        <v>0.03</v>
      </c>
      <c r="GX46" s="62">
        <v>0.05</v>
      </c>
      <c r="GY46" s="62">
        <v>0.05</v>
      </c>
      <c r="GZ46" s="62">
        <v>0.04</v>
      </c>
      <c r="HA46" s="62">
        <v>0.04</v>
      </c>
      <c r="HB46" s="62">
        <v>0.05</v>
      </c>
      <c r="HC46">
        <v>10</v>
      </c>
      <c r="HD46" s="62">
        <v>0.04</v>
      </c>
      <c r="HE46" s="62">
        <v>0.04</v>
      </c>
      <c r="HF46" s="62">
        <v>0.03</v>
      </c>
      <c r="HG46" s="62">
        <v>0.03</v>
      </c>
      <c r="HH46" s="62">
        <v>0.03</v>
      </c>
      <c r="HI46" s="62">
        <v>0.03</v>
      </c>
      <c r="HJ46" s="62">
        <v>0.04</v>
      </c>
      <c r="HK46" s="62">
        <v>0.06</v>
      </c>
      <c r="HL46" s="62">
        <v>0.06</v>
      </c>
      <c r="HM46" s="62">
        <v>0.05</v>
      </c>
      <c r="HN46" s="62">
        <v>0.05</v>
      </c>
      <c r="HO46" s="62">
        <v>0.06</v>
      </c>
      <c r="HP46">
        <v>10</v>
      </c>
      <c r="HQ46" s="62">
        <v>0.06</v>
      </c>
      <c r="HR46" s="62">
        <v>0.06</v>
      </c>
      <c r="HS46" s="62">
        <v>0.05</v>
      </c>
      <c r="HT46" s="62">
        <v>0.04</v>
      </c>
      <c r="HU46" s="62">
        <v>0.04</v>
      </c>
      <c r="HV46" s="62">
        <v>0.04</v>
      </c>
      <c r="HW46" s="62">
        <v>0.05</v>
      </c>
      <c r="HX46" s="62">
        <v>7.0000000000000007E-2</v>
      </c>
      <c r="HY46" s="62">
        <v>7.0000000000000007E-2</v>
      </c>
      <c r="HZ46" s="62">
        <v>0.05</v>
      </c>
      <c r="IA46" s="62">
        <v>0.06</v>
      </c>
      <c r="IB46" s="62">
        <v>7.0000000000000007E-2</v>
      </c>
      <c r="IC46" s="198"/>
      <c r="ID46">
        <v>10</v>
      </c>
      <c r="IE46" s="62">
        <v>7.0000000000000007E-2</v>
      </c>
      <c r="IF46" s="62">
        <v>0.06</v>
      </c>
      <c r="IG46" s="62">
        <v>0.05</v>
      </c>
      <c r="IH46" s="62">
        <v>0.04</v>
      </c>
      <c r="II46" s="62">
        <v>0.04</v>
      </c>
      <c r="IJ46" s="62">
        <v>0.04</v>
      </c>
      <c r="IK46" s="62">
        <v>0.04</v>
      </c>
      <c r="IL46" s="62">
        <v>0.05</v>
      </c>
      <c r="IM46" s="62">
        <v>0.05</v>
      </c>
      <c r="IN46" s="62">
        <v>0.03</v>
      </c>
      <c r="IO46" s="62">
        <v>0.03</v>
      </c>
      <c r="IP46" s="62">
        <v>0.04</v>
      </c>
      <c r="IQ46">
        <v>10</v>
      </c>
      <c r="IR46" s="62">
        <v>0.06</v>
      </c>
      <c r="IS46" s="62">
        <v>0.05</v>
      </c>
      <c r="IT46" s="62">
        <v>0.04</v>
      </c>
      <c r="IU46" s="62">
        <v>0.04</v>
      </c>
      <c r="IV46" s="62">
        <v>0.03</v>
      </c>
      <c r="IW46" s="62">
        <v>0.03</v>
      </c>
      <c r="IX46" s="62">
        <v>0.03</v>
      </c>
      <c r="IY46" s="62">
        <v>0.05</v>
      </c>
      <c r="IZ46" s="62">
        <v>0.05</v>
      </c>
      <c r="JA46" s="62">
        <v>0.03</v>
      </c>
      <c r="JB46" s="62">
        <v>0.03</v>
      </c>
      <c r="JC46" s="62">
        <v>0.04</v>
      </c>
      <c r="JD46">
        <v>10</v>
      </c>
      <c r="JE46" s="62">
        <v>0.05</v>
      </c>
      <c r="JF46" s="62">
        <v>0.05</v>
      </c>
      <c r="JG46" s="62">
        <v>0.04</v>
      </c>
      <c r="JH46" s="62">
        <v>0.03</v>
      </c>
      <c r="JI46" s="62">
        <v>0.03</v>
      </c>
      <c r="JJ46" s="62">
        <v>0.03</v>
      </c>
      <c r="JK46" s="62">
        <v>0.03</v>
      </c>
      <c r="JL46" s="62">
        <v>0.05</v>
      </c>
      <c r="JM46" s="62">
        <v>0.05</v>
      </c>
      <c r="JN46" s="62">
        <v>0.04</v>
      </c>
      <c r="JO46" s="62">
        <v>0.04</v>
      </c>
      <c r="JP46" s="62">
        <v>0.05</v>
      </c>
      <c r="JQ46">
        <v>10</v>
      </c>
      <c r="JR46" s="62">
        <v>0.05</v>
      </c>
      <c r="JS46" s="62">
        <v>0.05</v>
      </c>
      <c r="JT46" s="62">
        <v>0.04</v>
      </c>
      <c r="JU46" s="62">
        <v>0.03</v>
      </c>
      <c r="JV46" s="62">
        <v>0.03</v>
      </c>
      <c r="JW46" s="62">
        <v>0.04</v>
      </c>
      <c r="JX46" s="62">
        <v>0.04</v>
      </c>
      <c r="JY46" s="62">
        <v>0.06</v>
      </c>
      <c r="JZ46" s="62">
        <v>0.06</v>
      </c>
      <c r="KA46" s="62">
        <v>0.04</v>
      </c>
      <c r="KB46" s="62">
        <v>0.05</v>
      </c>
      <c r="KC46" s="62">
        <v>0.06</v>
      </c>
      <c r="KD46">
        <v>10</v>
      </c>
      <c r="KE46" s="62">
        <v>0.05</v>
      </c>
      <c r="KF46" s="62">
        <v>0.05</v>
      </c>
      <c r="KG46" s="62">
        <v>0.04</v>
      </c>
      <c r="KH46" s="62">
        <v>0.04</v>
      </c>
      <c r="KI46" s="62">
        <v>0.04</v>
      </c>
      <c r="KJ46" s="62">
        <v>0.04</v>
      </c>
      <c r="KK46" s="62">
        <v>0.04</v>
      </c>
      <c r="KL46" s="62">
        <v>7.0000000000000007E-2</v>
      </c>
      <c r="KM46" s="62">
        <v>7.0000000000000007E-2</v>
      </c>
      <c r="KN46" s="62">
        <v>0.05</v>
      </c>
      <c r="KO46" s="62">
        <v>0.06</v>
      </c>
      <c r="KP46" s="62">
        <v>0.08</v>
      </c>
      <c r="KQ46">
        <v>10</v>
      </c>
      <c r="KR46" s="62">
        <v>7.0000000000000007E-2</v>
      </c>
      <c r="KS46" s="62">
        <v>7.0000000000000007E-2</v>
      </c>
      <c r="KT46" s="62">
        <v>0.05</v>
      </c>
      <c r="KU46" s="62">
        <v>0.05</v>
      </c>
      <c r="KV46" s="62">
        <v>0.05</v>
      </c>
      <c r="KW46" s="62">
        <v>0.05</v>
      </c>
      <c r="KX46" s="62">
        <v>0.06</v>
      </c>
      <c r="KY46" s="62">
        <v>0.08</v>
      </c>
      <c r="KZ46" s="62">
        <v>0.09</v>
      </c>
      <c r="LA46" s="62">
        <v>0.06</v>
      </c>
      <c r="LB46" s="62">
        <v>7.0000000000000007E-2</v>
      </c>
      <c r="LC46" s="62">
        <v>0.09</v>
      </c>
    </row>
    <row r="47" spans="1:315">
      <c r="A47">
        <v>11</v>
      </c>
      <c r="B47" s="62">
        <v>0.04</v>
      </c>
      <c r="C47" s="62">
        <v>0.04</v>
      </c>
      <c r="D47" s="62">
        <v>0.03</v>
      </c>
      <c r="E47" s="62">
        <v>0.02</v>
      </c>
      <c r="F47" s="62">
        <v>0.02</v>
      </c>
      <c r="G47" s="62">
        <v>0.02</v>
      </c>
      <c r="H47" s="62">
        <v>0.02</v>
      </c>
      <c r="I47" s="62">
        <v>0.02</v>
      </c>
      <c r="J47" s="62">
        <v>0.02</v>
      </c>
      <c r="K47" s="62">
        <v>0.02</v>
      </c>
      <c r="L47" s="62">
        <v>0.02</v>
      </c>
      <c r="M47" s="62">
        <v>0.02</v>
      </c>
      <c r="N47">
        <v>11</v>
      </c>
      <c r="O47" s="62">
        <v>0.04</v>
      </c>
      <c r="P47" s="62">
        <v>0.03</v>
      </c>
      <c r="Q47" s="62">
        <v>0.03</v>
      </c>
      <c r="R47" s="62">
        <v>0.02</v>
      </c>
      <c r="S47" s="62">
        <v>0.02</v>
      </c>
      <c r="T47" s="62">
        <v>0.02</v>
      </c>
      <c r="U47" s="62">
        <v>0.02</v>
      </c>
      <c r="V47" s="62">
        <v>0.02</v>
      </c>
      <c r="W47" s="62">
        <v>0.02</v>
      </c>
      <c r="X47" s="62">
        <v>0.02</v>
      </c>
      <c r="Y47" s="62">
        <v>0.02</v>
      </c>
      <c r="Z47" s="62">
        <v>0.02</v>
      </c>
      <c r="AA47">
        <v>11</v>
      </c>
      <c r="AB47" s="62">
        <v>0.03</v>
      </c>
      <c r="AC47" s="62">
        <v>0.03</v>
      </c>
      <c r="AD47" s="62">
        <v>0.02</v>
      </c>
      <c r="AE47" s="62">
        <v>0.02</v>
      </c>
      <c r="AF47" s="62">
        <v>0.02</v>
      </c>
      <c r="AG47" s="62">
        <v>0.02</v>
      </c>
      <c r="AH47" s="62">
        <v>0.02</v>
      </c>
      <c r="AI47" s="62">
        <v>0.02</v>
      </c>
      <c r="AJ47" s="62">
        <v>0.02</v>
      </c>
      <c r="AK47" s="62">
        <v>0.02</v>
      </c>
      <c r="AL47" s="62">
        <v>0.02</v>
      </c>
      <c r="AM47" s="62">
        <v>0.03</v>
      </c>
      <c r="AN47">
        <v>11</v>
      </c>
      <c r="AO47" s="62">
        <v>0.03</v>
      </c>
      <c r="AP47" s="62">
        <v>0.03</v>
      </c>
      <c r="AQ47" s="62">
        <v>0.02</v>
      </c>
      <c r="AR47" s="62">
        <v>0.02</v>
      </c>
      <c r="AS47" s="62">
        <v>0.02</v>
      </c>
      <c r="AT47" s="62">
        <v>0.02</v>
      </c>
      <c r="AU47" s="62">
        <v>0.02</v>
      </c>
      <c r="AV47" s="62">
        <v>0.03</v>
      </c>
      <c r="AW47" s="62">
        <v>0.03</v>
      </c>
      <c r="AX47" s="62">
        <v>0.03</v>
      </c>
      <c r="AY47" s="62">
        <v>0.03</v>
      </c>
      <c r="AZ47" s="62">
        <v>0.04</v>
      </c>
      <c r="BA47">
        <v>11</v>
      </c>
      <c r="BB47" s="62">
        <v>0.03</v>
      </c>
      <c r="BC47" s="62">
        <v>0.03</v>
      </c>
      <c r="BD47" s="62">
        <v>0.03</v>
      </c>
      <c r="BE47" s="62">
        <v>0.02</v>
      </c>
      <c r="BF47" s="62">
        <v>0.02</v>
      </c>
      <c r="BG47" s="62">
        <v>0.03</v>
      </c>
      <c r="BH47" s="62">
        <v>0.03</v>
      </c>
      <c r="BI47" s="62">
        <v>0.03</v>
      </c>
      <c r="BJ47" s="62">
        <v>0.03</v>
      </c>
      <c r="BK47" s="62">
        <v>0.03</v>
      </c>
      <c r="BL47" s="62">
        <v>0.04</v>
      </c>
      <c r="BM47" s="62">
        <v>0.05</v>
      </c>
      <c r="BN47">
        <v>11</v>
      </c>
      <c r="BO47" s="62">
        <v>0.04</v>
      </c>
      <c r="BP47" s="62">
        <v>0.04</v>
      </c>
      <c r="BQ47" s="62">
        <v>0.03</v>
      </c>
      <c r="BR47" s="62">
        <v>0.03</v>
      </c>
      <c r="BS47" s="62">
        <v>0.03</v>
      </c>
      <c r="BT47" s="62">
        <v>0.03</v>
      </c>
      <c r="BU47" s="62">
        <v>0.03</v>
      </c>
      <c r="BV47" s="62">
        <v>0.04</v>
      </c>
      <c r="BW47" s="62">
        <v>0.04</v>
      </c>
      <c r="BX47" s="62">
        <v>0.04</v>
      </c>
      <c r="BY47" s="62">
        <v>0.04</v>
      </c>
      <c r="BZ47" s="62">
        <v>0.05</v>
      </c>
      <c r="CA47" s="198"/>
      <c r="CB47">
        <v>11</v>
      </c>
      <c r="CC47" s="62">
        <v>0.05</v>
      </c>
      <c r="CD47" s="62">
        <v>0.04</v>
      </c>
      <c r="CE47" s="62">
        <v>0.03</v>
      </c>
      <c r="CF47" s="62">
        <v>0.03</v>
      </c>
      <c r="CG47" s="62">
        <v>0.02</v>
      </c>
      <c r="CH47" s="62">
        <v>0.02</v>
      </c>
      <c r="CI47" s="62">
        <v>0.02</v>
      </c>
      <c r="CJ47" s="62">
        <v>0.02</v>
      </c>
      <c r="CK47" s="62">
        <v>0.02</v>
      </c>
      <c r="CL47" s="62">
        <v>0.02</v>
      </c>
      <c r="CM47" s="62">
        <v>0.02</v>
      </c>
      <c r="CN47" s="62">
        <v>0.03</v>
      </c>
      <c r="CO47">
        <v>11</v>
      </c>
      <c r="CP47" s="62">
        <v>0.04</v>
      </c>
      <c r="CQ47" s="62">
        <v>0.04</v>
      </c>
      <c r="CR47" s="62">
        <v>0.03</v>
      </c>
      <c r="CS47" s="62">
        <v>0.02</v>
      </c>
      <c r="CT47" s="62">
        <v>0.02</v>
      </c>
      <c r="CU47" s="62">
        <v>0.02</v>
      </c>
      <c r="CV47" s="62">
        <v>0.02</v>
      </c>
      <c r="CW47" s="62">
        <v>0.02</v>
      </c>
      <c r="CX47" s="62">
        <v>0.02</v>
      </c>
      <c r="CY47" s="62">
        <v>0.02</v>
      </c>
      <c r="CZ47" s="62">
        <v>0.02</v>
      </c>
      <c r="DA47" s="62">
        <v>0.03</v>
      </c>
      <c r="DB47">
        <v>11</v>
      </c>
      <c r="DC47" s="62">
        <v>0.03</v>
      </c>
      <c r="DD47" s="62">
        <v>0.03</v>
      </c>
      <c r="DE47" s="62">
        <v>0.03</v>
      </c>
      <c r="DF47" s="62">
        <v>0.02</v>
      </c>
      <c r="DG47" s="62">
        <v>0.02</v>
      </c>
      <c r="DH47" s="62">
        <v>0.02</v>
      </c>
      <c r="DI47" s="62">
        <v>0.02</v>
      </c>
      <c r="DJ47" s="62">
        <v>0.02</v>
      </c>
      <c r="DK47" s="62">
        <v>0.02</v>
      </c>
      <c r="DL47" s="62">
        <v>0.02</v>
      </c>
      <c r="DM47" s="62">
        <v>0.03</v>
      </c>
      <c r="DN47" s="62">
        <v>0.03</v>
      </c>
      <c r="DO47">
        <v>11</v>
      </c>
      <c r="DP47" s="62">
        <v>0.03</v>
      </c>
      <c r="DQ47" s="62">
        <v>0.03</v>
      </c>
      <c r="DR47" s="62">
        <v>0.03</v>
      </c>
      <c r="DS47" s="62">
        <v>0.02</v>
      </c>
      <c r="DT47" s="62">
        <v>0.02</v>
      </c>
      <c r="DU47" s="62">
        <v>0.02</v>
      </c>
      <c r="DV47" s="62">
        <v>0.03</v>
      </c>
      <c r="DW47" s="62">
        <v>0.03</v>
      </c>
      <c r="DX47" s="62">
        <v>0.03</v>
      </c>
      <c r="DY47" s="62">
        <v>0.03</v>
      </c>
      <c r="DZ47" s="62">
        <v>0.03</v>
      </c>
      <c r="EA47" s="62">
        <v>0.04</v>
      </c>
      <c r="EB47">
        <v>11</v>
      </c>
      <c r="EC47" s="62">
        <v>0.03</v>
      </c>
      <c r="ED47" s="62">
        <v>0.03</v>
      </c>
      <c r="EE47" s="62">
        <v>0.03</v>
      </c>
      <c r="EF47" s="62">
        <v>0.03</v>
      </c>
      <c r="EG47" s="62">
        <v>0.03</v>
      </c>
      <c r="EH47" s="62">
        <v>0.03</v>
      </c>
      <c r="EI47" s="62">
        <v>0.03</v>
      </c>
      <c r="EJ47" s="62">
        <v>0.03</v>
      </c>
      <c r="EK47" s="62">
        <v>0.04</v>
      </c>
      <c r="EL47" s="62">
        <v>0.04</v>
      </c>
      <c r="EM47" s="62">
        <v>0.04</v>
      </c>
      <c r="EN47" s="62">
        <v>0.05</v>
      </c>
      <c r="EO47">
        <v>11</v>
      </c>
      <c r="EP47" s="62">
        <v>0.05</v>
      </c>
      <c r="EQ47" s="62">
        <v>0.05</v>
      </c>
      <c r="ER47" s="62">
        <v>0.04</v>
      </c>
      <c r="ES47" s="62">
        <v>0.03</v>
      </c>
      <c r="ET47" s="62">
        <v>0.03</v>
      </c>
      <c r="EU47" s="62">
        <v>0.04</v>
      </c>
      <c r="EV47" s="62">
        <v>0.04</v>
      </c>
      <c r="EW47" s="62">
        <v>0.04</v>
      </c>
      <c r="EX47" s="62">
        <v>0.04</v>
      </c>
      <c r="EY47" s="62">
        <v>0.04</v>
      </c>
      <c r="EZ47" s="62">
        <v>0.05</v>
      </c>
      <c r="FA47" s="62">
        <v>0.06</v>
      </c>
      <c r="FB47" s="198"/>
      <c r="FC47">
        <v>11</v>
      </c>
      <c r="FD47" s="62">
        <v>0.05</v>
      </c>
      <c r="FE47" s="62">
        <v>0.05</v>
      </c>
      <c r="FF47" s="62">
        <v>0.04</v>
      </c>
      <c r="FG47" s="62">
        <v>0.03</v>
      </c>
      <c r="FH47" s="62">
        <v>0.03</v>
      </c>
      <c r="FI47" s="62">
        <v>0.03</v>
      </c>
      <c r="FJ47" s="62">
        <v>0.03</v>
      </c>
      <c r="FK47" s="62">
        <v>0.03</v>
      </c>
      <c r="FL47" s="62">
        <v>0.03</v>
      </c>
      <c r="FM47" s="62">
        <v>0.02</v>
      </c>
      <c r="FN47" s="62">
        <v>0.03</v>
      </c>
      <c r="FO47" s="62">
        <v>0.03</v>
      </c>
      <c r="FP47">
        <v>11</v>
      </c>
      <c r="FQ47" s="62">
        <v>0.05</v>
      </c>
      <c r="FR47" s="62">
        <v>0.04</v>
      </c>
      <c r="FS47" s="62">
        <v>0.03</v>
      </c>
      <c r="FT47" s="62">
        <v>0.03</v>
      </c>
      <c r="FU47" s="62">
        <v>0.03</v>
      </c>
      <c r="FV47" s="62">
        <v>0.03</v>
      </c>
      <c r="FW47" s="62">
        <v>0.03</v>
      </c>
      <c r="FX47" s="62">
        <v>0.03</v>
      </c>
      <c r="FY47" s="62">
        <v>0.03</v>
      </c>
      <c r="FZ47" s="62">
        <v>0.03</v>
      </c>
      <c r="GA47" s="62">
        <v>0.03</v>
      </c>
      <c r="GB47" s="62">
        <v>0.03</v>
      </c>
      <c r="GC47">
        <v>11</v>
      </c>
      <c r="GD47" s="62">
        <v>0.04</v>
      </c>
      <c r="GE47" s="62">
        <v>0.04</v>
      </c>
      <c r="GF47" s="62">
        <v>0.03</v>
      </c>
      <c r="GG47" s="62">
        <v>0.03</v>
      </c>
      <c r="GH47" s="62">
        <v>0.03</v>
      </c>
      <c r="GI47" s="62">
        <v>0.03</v>
      </c>
      <c r="GJ47" s="62">
        <v>0.03</v>
      </c>
      <c r="GK47" s="62">
        <v>0.03</v>
      </c>
      <c r="GL47" s="62">
        <v>0.03</v>
      </c>
      <c r="GM47" s="62">
        <v>0.03</v>
      </c>
      <c r="GN47" s="62">
        <v>0.03</v>
      </c>
      <c r="GO47" s="62">
        <v>0.04</v>
      </c>
      <c r="GP47">
        <v>11</v>
      </c>
      <c r="GQ47" s="62">
        <v>0.04</v>
      </c>
      <c r="GR47" s="62">
        <v>0.04</v>
      </c>
      <c r="GS47" s="62">
        <v>0.03</v>
      </c>
      <c r="GT47" s="62">
        <v>0.03</v>
      </c>
      <c r="GU47" s="62">
        <v>0.03</v>
      </c>
      <c r="GV47" s="62">
        <v>0.03</v>
      </c>
      <c r="GW47" s="62">
        <v>0.03</v>
      </c>
      <c r="GX47" s="62">
        <v>0.03</v>
      </c>
      <c r="GY47" s="62">
        <v>0.03</v>
      </c>
      <c r="GZ47" s="62">
        <v>0.03</v>
      </c>
      <c r="HA47" s="62">
        <v>0.04</v>
      </c>
      <c r="HB47" s="62">
        <v>0.05</v>
      </c>
      <c r="HC47">
        <v>11</v>
      </c>
      <c r="HD47" s="62">
        <v>0.04</v>
      </c>
      <c r="HE47" s="62">
        <v>0.04</v>
      </c>
      <c r="HF47" s="62">
        <v>0.03</v>
      </c>
      <c r="HG47" s="62">
        <v>0.03</v>
      </c>
      <c r="HH47" s="62">
        <v>0.03</v>
      </c>
      <c r="HI47" s="62">
        <v>0.03</v>
      </c>
      <c r="HJ47" s="62">
        <v>0.04</v>
      </c>
      <c r="HK47" s="62">
        <v>0.04</v>
      </c>
      <c r="HL47" s="62">
        <v>0.04</v>
      </c>
      <c r="HM47" s="62">
        <v>0.04</v>
      </c>
      <c r="HN47" s="62">
        <v>0.05</v>
      </c>
      <c r="HO47" s="62">
        <v>0.06</v>
      </c>
      <c r="HP47">
        <v>11</v>
      </c>
      <c r="HQ47" s="62">
        <v>0.05</v>
      </c>
      <c r="HR47" s="62">
        <v>0.05</v>
      </c>
      <c r="HS47" s="62">
        <v>0.04</v>
      </c>
      <c r="HT47" s="62">
        <v>0.04</v>
      </c>
      <c r="HU47" s="62">
        <v>0.04</v>
      </c>
      <c r="HV47" s="62">
        <v>0.04</v>
      </c>
      <c r="HW47" s="62">
        <v>0.04</v>
      </c>
      <c r="HX47" s="62">
        <v>0.05</v>
      </c>
      <c r="HY47" s="62">
        <v>0.05</v>
      </c>
      <c r="HZ47" s="62">
        <v>0.05</v>
      </c>
      <c r="IA47" s="62">
        <v>0.06</v>
      </c>
      <c r="IB47" s="62">
        <v>7.0000000000000007E-2</v>
      </c>
      <c r="IC47" s="198"/>
      <c r="ID47">
        <v>11</v>
      </c>
      <c r="IE47" s="62">
        <v>0.06</v>
      </c>
      <c r="IF47" s="62">
        <v>0.06</v>
      </c>
      <c r="IG47" s="62">
        <v>0.04</v>
      </c>
      <c r="IH47" s="62">
        <v>0.04</v>
      </c>
      <c r="II47" s="62">
        <v>0.03</v>
      </c>
      <c r="IJ47" s="62">
        <v>0.03</v>
      </c>
      <c r="IK47" s="62">
        <v>0.03</v>
      </c>
      <c r="IL47" s="62">
        <v>0.03</v>
      </c>
      <c r="IM47" s="62">
        <v>0.03</v>
      </c>
      <c r="IN47" s="62">
        <v>0.03</v>
      </c>
      <c r="IO47" s="62">
        <v>0.03</v>
      </c>
      <c r="IP47" s="62">
        <v>0.03</v>
      </c>
      <c r="IQ47">
        <v>11</v>
      </c>
      <c r="IR47" s="62">
        <v>0.05</v>
      </c>
      <c r="IS47" s="62">
        <v>0.05</v>
      </c>
      <c r="IT47" s="62">
        <v>0.04</v>
      </c>
      <c r="IU47" s="62">
        <v>0.03</v>
      </c>
      <c r="IV47" s="62">
        <v>0.03</v>
      </c>
      <c r="IW47" s="62">
        <v>0.03</v>
      </c>
      <c r="IX47" s="62">
        <v>0.03</v>
      </c>
      <c r="IY47" s="62">
        <v>0.03</v>
      </c>
      <c r="IZ47" s="62">
        <v>0.03</v>
      </c>
      <c r="JA47" s="62">
        <v>0.03</v>
      </c>
      <c r="JB47" s="62">
        <v>0.03</v>
      </c>
      <c r="JC47" s="62">
        <v>0.04</v>
      </c>
      <c r="JD47">
        <v>11</v>
      </c>
      <c r="JE47" s="62">
        <v>0.05</v>
      </c>
      <c r="JF47" s="62">
        <v>0.04</v>
      </c>
      <c r="JG47" s="62">
        <v>0.04</v>
      </c>
      <c r="JH47" s="62">
        <v>0.03</v>
      </c>
      <c r="JI47" s="62">
        <v>0.03</v>
      </c>
      <c r="JJ47" s="62">
        <v>0.03</v>
      </c>
      <c r="JK47" s="62">
        <v>0.03</v>
      </c>
      <c r="JL47" s="62">
        <v>0.03</v>
      </c>
      <c r="JM47" s="62">
        <v>0.03</v>
      </c>
      <c r="JN47" s="62">
        <v>0.03</v>
      </c>
      <c r="JO47" s="62">
        <v>0.04</v>
      </c>
      <c r="JP47" s="62">
        <v>0.04</v>
      </c>
      <c r="JQ47">
        <v>11</v>
      </c>
      <c r="JR47" s="62">
        <v>0.04</v>
      </c>
      <c r="JS47" s="62">
        <v>0.04</v>
      </c>
      <c r="JT47" s="62">
        <v>0.04</v>
      </c>
      <c r="JU47" s="62">
        <v>0.03</v>
      </c>
      <c r="JV47" s="62">
        <v>0.03</v>
      </c>
      <c r="JW47" s="62">
        <v>0.03</v>
      </c>
      <c r="JX47" s="62">
        <v>0.04</v>
      </c>
      <c r="JY47" s="62">
        <v>0.04</v>
      </c>
      <c r="JZ47" s="62">
        <v>0.04</v>
      </c>
      <c r="KA47" s="62">
        <v>0.04</v>
      </c>
      <c r="KB47" s="62">
        <v>0.05</v>
      </c>
      <c r="KC47" s="62">
        <v>0.06</v>
      </c>
      <c r="KD47">
        <v>11</v>
      </c>
      <c r="KE47" s="62">
        <v>0.05</v>
      </c>
      <c r="KF47" s="62">
        <v>0.05</v>
      </c>
      <c r="KG47" s="62">
        <v>0.04</v>
      </c>
      <c r="KH47" s="62">
        <v>0.04</v>
      </c>
      <c r="KI47" s="62">
        <v>0.04</v>
      </c>
      <c r="KJ47" s="62">
        <v>0.04</v>
      </c>
      <c r="KK47" s="62">
        <v>0.04</v>
      </c>
      <c r="KL47" s="62">
        <v>0.05</v>
      </c>
      <c r="KM47" s="62">
        <v>0.05</v>
      </c>
      <c r="KN47" s="62">
        <v>0.05</v>
      </c>
      <c r="KO47" s="62">
        <v>0.06</v>
      </c>
      <c r="KP47" s="62">
        <v>7.0000000000000007E-2</v>
      </c>
      <c r="KQ47">
        <v>11</v>
      </c>
      <c r="KR47" s="62">
        <v>0.06</v>
      </c>
      <c r="KS47" s="62">
        <v>0.06</v>
      </c>
      <c r="KT47" s="62">
        <v>0.05</v>
      </c>
      <c r="KU47" s="62">
        <v>0.05</v>
      </c>
      <c r="KV47" s="62">
        <v>0.05</v>
      </c>
      <c r="KW47" s="62">
        <v>0.05</v>
      </c>
      <c r="KX47" s="62">
        <v>0.05</v>
      </c>
      <c r="KY47" s="62">
        <v>0.05</v>
      </c>
      <c r="KZ47" s="62">
        <v>0.06</v>
      </c>
      <c r="LA47" s="62">
        <v>0.06</v>
      </c>
      <c r="LB47" s="62">
        <v>7.0000000000000007E-2</v>
      </c>
      <c r="LC47" s="62">
        <v>0.08</v>
      </c>
    </row>
    <row r="48" spans="1:315">
      <c r="A48">
        <v>12</v>
      </c>
      <c r="B48" s="62">
        <v>0.04</v>
      </c>
      <c r="C48" s="62">
        <v>0.03</v>
      </c>
      <c r="D48" s="62">
        <v>0.03</v>
      </c>
      <c r="E48" s="62">
        <v>0.02</v>
      </c>
      <c r="F48" s="62">
        <v>0.02</v>
      </c>
      <c r="G48" s="62">
        <v>0.02</v>
      </c>
      <c r="H48" s="62">
        <v>0.02</v>
      </c>
      <c r="I48" s="62">
        <v>0.02</v>
      </c>
      <c r="J48" s="62">
        <v>0.02</v>
      </c>
      <c r="K48" s="62">
        <v>0.02</v>
      </c>
      <c r="L48" s="62">
        <v>0.02</v>
      </c>
      <c r="M48" s="62">
        <v>0.02</v>
      </c>
      <c r="N48">
        <v>12</v>
      </c>
      <c r="O48" s="62">
        <v>0.03</v>
      </c>
      <c r="P48" s="62">
        <v>0.03</v>
      </c>
      <c r="Q48" s="62">
        <v>0.02</v>
      </c>
      <c r="R48" s="62">
        <v>0.02</v>
      </c>
      <c r="S48" s="62">
        <v>0.02</v>
      </c>
      <c r="T48" s="62">
        <v>0.02</v>
      </c>
      <c r="U48" s="62">
        <v>0.02</v>
      </c>
      <c r="V48" s="62">
        <v>0.02</v>
      </c>
      <c r="W48" s="62">
        <v>0.02</v>
      </c>
      <c r="X48" s="62">
        <v>0.02</v>
      </c>
      <c r="Y48" s="62">
        <v>0.02</v>
      </c>
      <c r="Z48" s="62">
        <v>0.02</v>
      </c>
      <c r="AA48">
        <v>12</v>
      </c>
      <c r="AB48" s="62">
        <v>0.03</v>
      </c>
      <c r="AC48" s="62">
        <v>0.03</v>
      </c>
      <c r="AD48" s="62">
        <v>0.02</v>
      </c>
      <c r="AE48" s="62">
        <v>0.02</v>
      </c>
      <c r="AF48" s="62">
        <v>0.02</v>
      </c>
      <c r="AG48" s="62">
        <v>0.02</v>
      </c>
      <c r="AH48" s="62">
        <v>0.02</v>
      </c>
      <c r="AI48" s="62">
        <v>0.02</v>
      </c>
      <c r="AJ48" s="62">
        <v>0.02</v>
      </c>
      <c r="AK48" s="62">
        <v>0.02</v>
      </c>
      <c r="AL48" s="62">
        <v>0.02</v>
      </c>
      <c r="AM48" s="62">
        <v>0.03</v>
      </c>
      <c r="AN48">
        <v>12</v>
      </c>
      <c r="AO48" s="62">
        <v>0.03</v>
      </c>
      <c r="AP48" s="62">
        <v>0.03</v>
      </c>
      <c r="AQ48" s="62">
        <v>0.02</v>
      </c>
      <c r="AR48" s="62">
        <v>0.02</v>
      </c>
      <c r="AS48" s="62">
        <v>0.02</v>
      </c>
      <c r="AT48" s="62">
        <v>0.02</v>
      </c>
      <c r="AU48" s="62">
        <v>0.02</v>
      </c>
      <c r="AV48" s="62">
        <v>0.02</v>
      </c>
      <c r="AW48" s="62">
        <v>0.02</v>
      </c>
      <c r="AX48" s="62">
        <v>0.03</v>
      </c>
      <c r="AY48" s="62">
        <v>0.03</v>
      </c>
      <c r="AZ48" s="62">
        <v>0.03</v>
      </c>
      <c r="BA48">
        <v>12</v>
      </c>
      <c r="BB48" s="62">
        <v>0.03</v>
      </c>
      <c r="BC48" s="62">
        <v>0.03</v>
      </c>
      <c r="BD48" s="62">
        <v>0.02</v>
      </c>
      <c r="BE48" s="62">
        <v>0.02</v>
      </c>
      <c r="BF48" s="62">
        <v>0.02</v>
      </c>
      <c r="BG48" s="62">
        <v>0.02</v>
      </c>
      <c r="BH48" s="62">
        <v>0.03</v>
      </c>
      <c r="BI48" s="62">
        <v>0.03</v>
      </c>
      <c r="BJ48" s="62">
        <v>0.03</v>
      </c>
      <c r="BK48" s="62">
        <v>0.03</v>
      </c>
      <c r="BL48" s="62">
        <v>0.04</v>
      </c>
      <c r="BM48" s="62">
        <v>0.05</v>
      </c>
      <c r="BN48">
        <v>12</v>
      </c>
      <c r="BO48" s="62">
        <v>0.04</v>
      </c>
      <c r="BP48" s="62">
        <v>0.04</v>
      </c>
      <c r="BQ48" s="62">
        <v>0.03</v>
      </c>
      <c r="BR48" s="62">
        <v>0.03</v>
      </c>
      <c r="BS48" s="62">
        <v>0.03</v>
      </c>
      <c r="BT48" s="62">
        <v>0.03</v>
      </c>
      <c r="BU48" s="62">
        <v>0.03</v>
      </c>
      <c r="BV48" s="62">
        <v>0.03</v>
      </c>
      <c r="BW48" s="62">
        <v>0.03</v>
      </c>
      <c r="BX48" s="62">
        <v>0.04</v>
      </c>
      <c r="BY48" s="62">
        <v>0.04</v>
      </c>
      <c r="BZ48" s="62">
        <v>0.05</v>
      </c>
      <c r="CA48" s="198"/>
      <c r="CB48">
        <v>12</v>
      </c>
      <c r="CC48" s="62">
        <v>0.04</v>
      </c>
      <c r="CD48" s="62">
        <v>0.04</v>
      </c>
      <c r="CE48" s="62">
        <v>0.03</v>
      </c>
      <c r="CF48" s="62">
        <v>0.02</v>
      </c>
      <c r="CG48" s="62">
        <v>0.02</v>
      </c>
      <c r="CH48" s="62">
        <v>0.02</v>
      </c>
      <c r="CI48" s="62">
        <v>0.02</v>
      </c>
      <c r="CJ48" s="62">
        <v>0.02</v>
      </c>
      <c r="CK48" s="62">
        <v>0.02</v>
      </c>
      <c r="CL48" s="62">
        <v>0.02</v>
      </c>
      <c r="CM48" s="62">
        <v>0.02</v>
      </c>
      <c r="CN48" s="62">
        <v>0.02</v>
      </c>
      <c r="CO48">
        <v>12</v>
      </c>
      <c r="CP48" s="62">
        <v>0.04</v>
      </c>
      <c r="CQ48" s="62">
        <v>0.03</v>
      </c>
      <c r="CR48" s="62">
        <v>0.03</v>
      </c>
      <c r="CS48" s="62">
        <v>0.02</v>
      </c>
      <c r="CT48" s="62">
        <v>0.02</v>
      </c>
      <c r="CU48" s="62">
        <v>0.02</v>
      </c>
      <c r="CV48" s="62">
        <v>0.02</v>
      </c>
      <c r="CW48" s="62">
        <v>0.02</v>
      </c>
      <c r="CX48" s="62">
        <v>0.02</v>
      </c>
      <c r="CY48" s="62">
        <v>0.02</v>
      </c>
      <c r="CZ48" s="62">
        <v>0.02</v>
      </c>
      <c r="DA48" s="62">
        <v>0.02</v>
      </c>
      <c r="DB48">
        <v>12</v>
      </c>
      <c r="DC48" s="62">
        <v>0.03</v>
      </c>
      <c r="DD48" s="62">
        <v>0.03</v>
      </c>
      <c r="DE48" s="62">
        <v>0.02</v>
      </c>
      <c r="DF48" s="62">
        <v>0.02</v>
      </c>
      <c r="DG48" s="62">
        <v>0.02</v>
      </c>
      <c r="DH48" s="62">
        <v>0.02</v>
      </c>
      <c r="DI48" s="62">
        <v>0.02</v>
      </c>
      <c r="DJ48" s="62">
        <v>0.02</v>
      </c>
      <c r="DK48" s="62">
        <v>0.02</v>
      </c>
      <c r="DL48" s="62">
        <v>0.02</v>
      </c>
      <c r="DM48" s="62">
        <v>0.02</v>
      </c>
      <c r="DN48" s="62">
        <v>0.03</v>
      </c>
      <c r="DO48">
        <v>12</v>
      </c>
      <c r="DP48" s="62">
        <v>0.03</v>
      </c>
      <c r="DQ48" s="62">
        <v>0.03</v>
      </c>
      <c r="DR48" s="62">
        <v>0.02</v>
      </c>
      <c r="DS48" s="62">
        <v>0.02</v>
      </c>
      <c r="DT48" s="62">
        <v>0.02</v>
      </c>
      <c r="DU48" s="62">
        <v>0.02</v>
      </c>
      <c r="DV48" s="62">
        <v>0.02</v>
      </c>
      <c r="DW48" s="62">
        <v>0.03</v>
      </c>
      <c r="DX48" s="62">
        <v>0.03</v>
      </c>
      <c r="DY48" s="62">
        <v>0.03</v>
      </c>
      <c r="DZ48" s="62">
        <v>0.03</v>
      </c>
      <c r="EA48" s="62">
        <v>0.04</v>
      </c>
      <c r="EB48">
        <v>12</v>
      </c>
      <c r="EC48" s="62">
        <v>0.03</v>
      </c>
      <c r="ED48" s="62">
        <v>0.03</v>
      </c>
      <c r="EE48" s="62">
        <v>0.03</v>
      </c>
      <c r="EF48" s="62">
        <v>0.02</v>
      </c>
      <c r="EG48" s="62">
        <v>0.03</v>
      </c>
      <c r="EH48" s="62">
        <v>0.03</v>
      </c>
      <c r="EI48" s="62">
        <v>0.03</v>
      </c>
      <c r="EJ48" s="62">
        <v>0.03</v>
      </c>
      <c r="EK48" s="62">
        <v>0.03</v>
      </c>
      <c r="EL48" s="62">
        <v>0.04</v>
      </c>
      <c r="EM48" s="62">
        <v>0.04</v>
      </c>
      <c r="EN48" s="62">
        <v>0.05</v>
      </c>
      <c r="EO48">
        <v>12</v>
      </c>
      <c r="EP48" s="62">
        <v>0.04</v>
      </c>
      <c r="EQ48" s="62">
        <v>0.04</v>
      </c>
      <c r="ER48" s="62">
        <v>0.03</v>
      </c>
      <c r="ES48" s="62">
        <v>0.03</v>
      </c>
      <c r="ET48" s="62">
        <v>0.03</v>
      </c>
      <c r="EU48" s="62">
        <v>0.03</v>
      </c>
      <c r="EV48" s="62">
        <v>0.03</v>
      </c>
      <c r="EW48" s="62">
        <v>0.04</v>
      </c>
      <c r="EX48" s="62">
        <v>0.04</v>
      </c>
      <c r="EY48" s="62">
        <v>0.04</v>
      </c>
      <c r="EZ48" s="62">
        <v>0.04</v>
      </c>
      <c r="FA48" s="62">
        <v>0.05</v>
      </c>
      <c r="FB48" s="198"/>
      <c r="FC48">
        <v>12</v>
      </c>
      <c r="FD48" s="62">
        <v>0.05</v>
      </c>
      <c r="FE48" s="62">
        <v>0.04</v>
      </c>
      <c r="FF48" s="62">
        <v>0.03</v>
      </c>
      <c r="FG48" s="62">
        <v>0.03</v>
      </c>
      <c r="FH48" s="62">
        <v>0.03</v>
      </c>
      <c r="FI48" s="62">
        <v>0.02</v>
      </c>
      <c r="FJ48" s="62">
        <v>0.02</v>
      </c>
      <c r="FK48" s="62">
        <v>0.02</v>
      </c>
      <c r="FL48" s="62">
        <v>0.02</v>
      </c>
      <c r="FM48" s="62">
        <v>0.02</v>
      </c>
      <c r="FN48" s="62">
        <v>0.02</v>
      </c>
      <c r="FO48" s="62">
        <v>0.03</v>
      </c>
      <c r="FP48">
        <v>12</v>
      </c>
      <c r="FQ48" s="62">
        <v>0.04</v>
      </c>
      <c r="FR48" s="62">
        <v>0.04</v>
      </c>
      <c r="FS48" s="62">
        <v>0.03</v>
      </c>
      <c r="FT48" s="62">
        <v>0.03</v>
      </c>
      <c r="FU48" s="62">
        <v>0.02</v>
      </c>
      <c r="FV48" s="62">
        <v>0.02</v>
      </c>
      <c r="FW48" s="62">
        <v>0.02</v>
      </c>
      <c r="FX48" s="62">
        <v>0.02</v>
      </c>
      <c r="FY48" s="62">
        <v>0.02</v>
      </c>
      <c r="FZ48" s="62">
        <v>0.02</v>
      </c>
      <c r="GA48" s="62">
        <v>0.02</v>
      </c>
      <c r="GB48" s="62">
        <v>0.03</v>
      </c>
      <c r="GC48">
        <v>12</v>
      </c>
      <c r="GD48" s="62">
        <v>0.04</v>
      </c>
      <c r="GE48" s="62">
        <v>0.03</v>
      </c>
      <c r="GF48" s="62">
        <v>0.03</v>
      </c>
      <c r="GG48" s="62">
        <v>0.02</v>
      </c>
      <c r="GH48" s="62">
        <v>0.02</v>
      </c>
      <c r="GI48" s="62">
        <v>0.02</v>
      </c>
      <c r="GJ48" s="62">
        <v>0.02</v>
      </c>
      <c r="GK48" s="62">
        <v>0.03</v>
      </c>
      <c r="GL48" s="62">
        <v>0.03</v>
      </c>
      <c r="GM48" s="62">
        <v>0.03</v>
      </c>
      <c r="GN48" s="62">
        <v>0.03</v>
      </c>
      <c r="GO48" s="62">
        <v>0.03</v>
      </c>
      <c r="GP48">
        <v>12</v>
      </c>
      <c r="GQ48" s="62">
        <v>0.04</v>
      </c>
      <c r="GR48" s="62">
        <v>0.03</v>
      </c>
      <c r="GS48" s="62">
        <v>0.03</v>
      </c>
      <c r="GT48" s="62">
        <v>0.03</v>
      </c>
      <c r="GU48" s="62">
        <v>0.03</v>
      </c>
      <c r="GV48" s="62">
        <v>0.03</v>
      </c>
      <c r="GW48" s="62">
        <v>0.03</v>
      </c>
      <c r="GX48" s="62">
        <v>0.03</v>
      </c>
      <c r="GY48" s="62">
        <v>0.03</v>
      </c>
      <c r="GZ48" s="62">
        <v>0.03</v>
      </c>
      <c r="HA48" s="62">
        <v>0.04</v>
      </c>
      <c r="HB48" s="62">
        <v>0.04</v>
      </c>
      <c r="HC48">
        <v>12</v>
      </c>
      <c r="HD48" s="62">
        <v>0.04</v>
      </c>
      <c r="HE48" s="62">
        <v>0.04</v>
      </c>
      <c r="HF48" s="62">
        <v>0.03</v>
      </c>
      <c r="HG48" s="62">
        <v>0.03</v>
      </c>
      <c r="HH48" s="62">
        <v>0.03</v>
      </c>
      <c r="HI48" s="62">
        <v>0.03</v>
      </c>
      <c r="HJ48" s="62">
        <v>0.03</v>
      </c>
      <c r="HK48" s="62">
        <v>0.04</v>
      </c>
      <c r="HL48" s="62">
        <v>0.04</v>
      </c>
      <c r="HM48" s="62">
        <v>0.04</v>
      </c>
      <c r="HN48" s="62">
        <v>0.05</v>
      </c>
      <c r="HO48" s="62">
        <v>0.06</v>
      </c>
      <c r="HP48">
        <v>12</v>
      </c>
      <c r="HQ48" s="62">
        <v>0.05</v>
      </c>
      <c r="HR48" s="62">
        <v>0.05</v>
      </c>
      <c r="HS48" s="62">
        <v>0.04</v>
      </c>
      <c r="HT48" s="62">
        <v>0.04</v>
      </c>
      <c r="HU48" s="62">
        <v>0.04</v>
      </c>
      <c r="HV48" s="62">
        <v>0.04</v>
      </c>
      <c r="HW48" s="62">
        <v>0.04</v>
      </c>
      <c r="HX48" s="62">
        <v>0.04</v>
      </c>
      <c r="HY48" s="62">
        <v>0.04</v>
      </c>
      <c r="HZ48" s="62">
        <v>0.05</v>
      </c>
      <c r="IA48" s="62">
        <v>0.05</v>
      </c>
      <c r="IB48" s="62">
        <v>0.06</v>
      </c>
      <c r="IC48" s="198"/>
      <c r="ID48">
        <v>12</v>
      </c>
      <c r="IE48" s="62">
        <v>0.06</v>
      </c>
      <c r="IF48" s="62">
        <v>0.05</v>
      </c>
      <c r="IG48" s="62">
        <v>0.04</v>
      </c>
      <c r="IH48" s="62">
        <v>0.03</v>
      </c>
      <c r="II48" s="62">
        <v>0.03</v>
      </c>
      <c r="IJ48" s="62">
        <v>0.03</v>
      </c>
      <c r="IK48" s="62">
        <v>0.03</v>
      </c>
      <c r="IL48" s="62">
        <v>0.03</v>
      </c>
      <c r="IM48" s="62">
        <v>0.03</v>
      </c>
      <c r="IN48" s="62">
        <v>0.03</v>
      </c>
      <c r="IO48" s="62">
        <v>0.03</v>
      </c>
      <c r="IP48" s="62">
        <v>0.03</v>
      </c>
      <c r="IQ48">
        <v>12</v>
      </c>
      <c r="IR48" s="62">
        <v>0.05</v>
      </c>
      <c r="IS48" s="62">
        <v>0.05</v>
      </c>
      <c r="IT48" s="62">
        <v>0.04</v>
      </c>
      <c r="IU48" s="62">
        <v>0.03</v>
      </c>
      <c r="IV48" s="62">
        <v>0.03</v>
      </c>
      <c r="IW48" s="62">
        <v>0.03</v>
      </c>
      <c r="IX48" s="62">
        <v>0.03</v>
      </c>
      <c r="IY48" s="62">
        <v>0.03</v>
      </c>
      <c r="IZ48" s="62">
        <v>0.03</v>
      </c>
      <c r="JA48" s="62">
        <v>0.03</v>
      </c>
      <c r="JB48" s="62">
        <v>0.03</v>
      </c>
      <c r="JC48" s="62">
        <v>0.03</v>
      </c>
      <c r="JD48">
        <v>12</v>
      </c>
      <c r="JE48" s="62">
        <v>0.04</v>
      </c>
      <c r="JF48" s="62">
        <v>0.04</v>
      </c>
      <c r="JG48" s="62">
        <v>0.03</v>
      </c>
      <c r="JH48" s="62">
        <v>0.03</v>
      </c>
      <c r="JI48" s="62">
        <v>0.03</v>
      </c>
      <c r="JJ48" s="62">
        <v>0.03</v>
      </c>
      <c r="JK48" s="62">
        <v>0.03</v>
      </c>
      <c r="JL48" s="62">
        <v>0.03</v>
      </c>
      <c r="JM48" s="62">
        <v>0.03</v>
      </c>
      <c r="JN48" s="62">
        <v>0.03</v>
      </c>
      <c r="JO48" s="62">
        <v>0.03</v>
      </c>
      <c r="JP48" s="62">
        <v>0.04</v>
      </c>
      <c r="JQ48">
        <v>12</v>
      </c>
      <c r="JR48" s="62">
        <v>0.04</v>
      </c>
      <c r="JS48" s="62">
        <v>0.04</v>
      </c>
      <c r="JT48" s="62">
        <v>0.03</v>
      </c>
      <c r="JU48" s="62">
        <v>0.03</v>
      </c>
      <c r="JV48" s="62">
        <v>0.03</v>
      </c>
      <c r="JW48" s="62">
        <v>0.03</v>
      </c>
      <c r="JX48" s="62">
        <v>0.03</v>
      </c>
      <c r="JY48" s="62">
        <v>0.04</v>
      </c>
      <c r="JZ48" s="62">
        <v>0.04</v>
      </c>
      <c r="KA48" s="62">
        <v>0.04</v>
      </c>
      <c r="KB48" s="62">
        <v>0.04</v>
      </c>
      <c r="KC48" s="62">
        <v>0.05</v>
      </c>
      <c r="KD48">
        <v>12</v>
      </c>
      <c r="KE48" s="62">
        <v>0.05</v>
      </c>
      <c r="KF48" s="62">
        <v>0.04</v>
      </c>
      <c r="KG48" s="62">
        <v>0.04</v>
      </c>
      <c r="KH48" s="62">
        <v>0.03</v>
      </c>
      <c r="KI48" s="62">
        <v>0.04</v>
      </c>
      <c r="KJ48" s="62">
        <v>0.04</v>
      </c>
      <c r="KK48" s="62">
        <v>0.04</v>
      </c>
      <c r="KL48" s="62">
        <v>0.05</v>
      </c>
      <c r="KM48" s="62">
        <v>0.05</v>
      </c>
      <c r="KN48" s="62">
        <v>0.05</v>
      </c>
      <c r="KO48" s="62">
        <v>0.06</v>
      </c>
      <c r="KP48" s="62">
        <v>7.0000000000000007E-2</v>
      </c>
      <c r="KQ48">
        <v>12</v>
      </c>
      <c r="KR48" s="62">
        <v>0.06</v>
      </c>
      <c r="KS48" s="62">
        <v>0.06</v>
      </c>
      <c r="KT48" s="62">
        <v>0.05</v>
      </c>
      <c r="KU48" s="62">
        <v>0.04</v>
      </c>
      <c r="KV48" s="62">
        <v>0.04</v>
      </c>
      <c r="KW48" s="62">
        <v>0.04</v>
      </c>
      <c r="KX48" s="62">
        <v>0.05</v>
      </c>
      <c r="KY48" s="62">
        <v>0.05</v>
      </c>
      <c r="KZ48" s="62">
        <v>0.05</v>
      </c>
      <c r="LA48" s="62">
        <v>0.06</v>
      </c>
      <c r="LB48" s="62">
        <v>0.06</v>
      </c>
      <c r="LC48" s="62">
        <v>0.08</v>
      </c>
    </row>
    <row r="49" spans="1:315">
      <c r="A49">
        <v>13</v>
      </c>
      <c r="B49" s="62">
        <v>0.03</v>
      </c>
      <c r="C49" s="62">
        <v>0.03</v>
      </c>
      <c r="D49" s="62">
        <v>0.02</v>
      </c>
      <c r="E49" s="62">
        <v>0.02</v>
      </c>
      <c r="F49" s="62">
        <v>0.02</v>
      </c>
      <c r="G49" s="62">
        <v>0.02</v>
      </c>
      <c r="H49" s="62">
        <v>0.02</v>
      </c>
      <c r="I49" s="62">
        <v>0.02</v>
      </c>
      <c r="J49" s="62">
        <v>0.02</v>
      </c>
      <c r="K49" s="62">
        <v>0.02</v>
      </c>
      <c r="L49" s="62">
        <v>0.02</v>
      </c>
      <c r="M49" s="62">
        <v>0.02</v>
      </c>
      <c r="N49">
        <v>13</v>
      </c>
      <c r="O49" s="62">
        <v>0.03</v>
      </c>
      <c r="P49" s="62">
        <v>0.03</v>
      </c>
      <c r="Q49" s="62">
        <v>0.02</v>
      </c>
      <c r="R49" s="62">
        <v>0.02</v>
      </c>
      <c r="S49" s="62">
        <v>0.02</v>
      </c>
      <c r="T49" s="62">
        <v>0.02</v>
      </c>
      <c r="U49" s="62">
        <v>0.02</v>
      </c>
      <c r="V49" s="62">
        <v>0.02</v>
      </c>
      <c r="W49" s="62">
        <v>0.02</v>
      </c>
      <c r="X49" s="62">
        <v>0.02</v>
      </c>
      <c r="Y49" s="62">
        <v>0.02</v>
      </c>
      <c r="Z49" s="62">
        <v>0.02</v>
      </c>
      <c r="AA49">
        <v>13</v>
      </c>
      <c r="AB49" s="62">
        <v>0.03</v>
      </c>
      <c r="AC49" s="62">
        <v>0.02</v>
      </c>
      <c r="AD49" s="62">
        <v>0.02</v>
      </c>
      <c r="AE49" s="62">
        <v>0.02</v>
      </c>
      <c r="AF49" s="62">
        <v>0.02</v>
      </c>
      <c r="AG49" s="62">
        <v>0.02</v>
      </c>
      <c r="AH49" s="62">
        <v>0.02</v>
      </c>
      <c r="AI49" s="62">
        <v>0.02</v>
      </c>
      <c r="AJ49" s="62">
        <v>0.02</v>
      </c>
      <c r="AK49" s="62">
        <v>0.02</v>
      </c>
      <c r="AL49" s="62">
        <v>0.02</v>
      </c>
      <c r="AM49" s="62">
        <v>0.02</v>
      </c>
      <c r="AN49">
        <v>13</v>
      </c>
      <c r="AO49" s="62">
        <v>0.03</v>
      </c>
      <c r="AP49" s="62">
        <v>0.03</v>
      </c>
      <c r="AQ49" s="62">
        <v>0.02</v>
      </c>
      <c r="AR49" s="62">
        <v>0.02</v>
      </c>
      <c r="AS49" s="62">
        <v>0.02</v>
      </c>
      <c r="AT49" s="62">
        <v>0.02</v>
      </c>
      <c r="AU49" s="62">
        <v>0.02</v>
      </c>
      <c r="AV49" s="62">
        <v>0.02</v>
      </c>
      <c r="AW49" s="62">
        <v>0.02</v>
      </c>
      <c r="AX49" s="62">
        <v>0.02</v>
      </c>
      <c r="AY49" s="62">
        <v>0.03</v>
      </c>
      <c r="AZ49" s="62">
        <v>0.03</v>
      </c>
      <c r="BA49">
        <v>13</v>
      </c>
      <c r="BB49" s="62">
        <v>0.03</v>
      </c>
      <c r="BC49" s="62">
        <v>0.03</v>
      </c>
      <c r="BD49" s="62">
        <v>0.02</v>
      </c>
      <c r="BE49" s="62">
        <v>0.02</v>
      </c>
      <c r="BF49" s="62">
        <v>0.02</v>
      </c>
      <c r="BG49" s="62">
        <v>0.02</v>
      </c>
      <c r="BH49" s="62">
        <v>0.03</v>
      </c>
      <c r="BI49" s="62">
        <v>0.03</v>
      </c>
      <c r="BJ49" s="62">
        <v>0.03</v>
      </c>
      <c r="BK49" s="62">
        <v>0.03</v>
      </c>
      <c r="BL49" s="62">
        <v>0.04</v>
      </c>
      <c r="BM49" s="62">
        <v>0.05</v>
      </c>
      <c r="BN49">
        <v>13</v>
      </c>
      <c r="BO49" s="62">
        <v>0.04</v>
      </c>
      <c r="BP49" s="62">
        <v>0.04</v>
      </c>
      <c r="BQ49" s="62">
        <v>0.03</v>
      </c>
      <c r="BR49" s="62">
        <v>0.03</v>
      </c>
      <c r="BS49" s="62">
        <v>0.03</v>
      </c>
      <c r="BT49" s="62">
        <v>0.03</v>
      </c>
      <c r="BU49" s="62">
        <v>0.03</v>
      </c>
      <c r="BV49" s="62">
        <v>0.03</v>
      </c>
      <c r="BW49" s="62">
        <v>0.03</v>
      </c>
      <c r="BX49" s="62">
        <v>0.03</v>
      </c>
      <c r="BY49" s="62">
        <v>0.04</v>
      </c>
      <c r="BZ49" s="62">
        <v>0.05</v>
      </c>
      <c r="CA49" s="198"/>
      <c r="CB49">
        <v>13</v>
      </c>
      <c r="CC49" s="62">
        <v>0.04</v>
      </c>
      <c r="CD49" s="62">
        <v>0.03</v>
      </c>
      <c r="CE49" s="62">
        <v>0.03</v>
      </c>
      <c r="CF49" s="62">
        <v>0.02</v>
      </c>
      <c r="CG49" s="62">
        <v>0.02</v>
      </c>
      <c r="CH49" s="62">
        <v>0.02</v>
      </c>
      <c r="CI49" s="62">
        <v>0.02</v>
      </c>
      <c r="CJ49" s="62">
        <v>0.02</v>
      </c>
      <c r="CK49" s="62">
        <v>0.02</v>
      </c>
      <c r="CL49" s="62">
        <v>0.02</v>
      </c>
      <c r="CM49" s="62">
        <v>0.02</v>
      </c>
      <c r="CN49" s="62">
        <v>0.02</v>
      </c>
      <c r="CO49">
        <v>13</v>
      </c>
      <c r="CP49" s="62">
        <v>0.03</v>
      </c>
      <c r="CQ49" s="62">
        <v>0.03</v>
      </c>
      <c r="CR49" s="62">
        <v>0.02</v>
      </c>
      <c r="CS49" s="62">
        <v>0.02</v>
      </c>
      <c r="CT49" s="62">
        <v>0.02</v>
      </c>
      <c r="CU49" s="62">
        <v>0.02</v>
      </c>
      <c r="CV49" s="62">
        <v>0.02</v>
      </c>
      <c r="CW49" s="62">
        <v>0.02</v>
      </c>
      <c r="CX49" s="62">
        <v>0.02</v>
      </c>
      <c r="CY49" s="62">
        <v>0.02</v>
      </c>
      <c r="CZ49" s="62">
        <v>0.02</v>
      </c>
      <c r="DA49" s="62">
        <v>0.02</v>
      </c>
      <c r="DB49">
        <v>13</v>
      </c>
      <c r="DC49" s="62">
        <v>0.03</v>
      </c>
      <c r="DD49" s="62">
        <v>0.03</v>
      </c>
      <c r="DE49" s="62">
        <v>0.02</v>
      </c>
      <c r="DF49" s="62">
        <v>0.02</v>
      </c>
      <c r="DG49" s="62">
        <v>0.02</v>
      </c>
      <c r="DH49" s="62">
        <v>0.02</v>
      </c>
      <c r="DI49" s="62">
        <v>0.02</v>
      </c>
      <c r="DJ49" s="62">
        <v>0.02</v>
      </c>
      <c r="DK49" s="62">
        <v>0.02</v>
      </c>
      <c r="DL49" s="62">
        <v>0.02</v>
      </c>
      <c r="DM49" s="62">
        <v>0.02</v>
      </c>
      <c r="DN49" s="62">
        <v>0.03</v>
      </c>
      <c r="DO49">
        <v>13</v>
      </c>
      <c r="DP49" s="62">
        <v>0.03</v>
      </c>
      <c r="DQ49" s="62">
        <v>0.03</v>
      </c>
      <c r="DR49" s="62">
        <v>0.02</v>
      </c>
      <c r="DS49" s="62">
        <v>0.02</v>
      </c>
      <c r="DT49" s="62">
        <v>0.02</v>
      </c>
      <c r="DU49" s="62">
        <v>0.02</v>
      </c>
      <c r="DV49" s="62">
        <v>0.02</v>
      </c>
      <c r="DW49" s="62">
        <v>0.02</v>
      </c>
      <c r="DX49" s="62">
        <v>0.03</v>
      </c>
      <c r="DY49" s="62">
        <v>0.03</v>
      </c>
      <c r="DZ49" s="62">
        <v>0.03</v>
      </c>
      <c r="EA49" s="62">
        <v>0.04</v>
      </c>
      <c r="EB49">
        <v>13</v>
      </c>
      <c r="EC49" s="62">
        <v>0.03</v>
      </c>
      <c r="ED49" s="62">
        <v>0.03</v>
      </c>
      <c r="EE49" s="62">
        <v>0.03</v>
      </c>
      <c r="EF49" s="62">
        <v>0.02</v>
      </c>
      <c r="EG49" s="62">
        <v>0.02</v>
      </c>
      <c r="EH49" s="62">
        <v>0.03</v>
      </c>
      <c r="EI49" s="62">
        <v>0.03</v>
      </c>
      <c r="EJ49" s="62">
        <v>0.03</v>
      </c>
      <c r="EK49" s="62">
        <v>0.03</v>
      </c>
      <c r="EL49" s="62">
        <v>0.04</v>
      </c>
      <c r="EM49" s="62">
        <v>0.04</v>
      </c>
      <c r="EN49" s="62">
        <v>0.05</v>
      </c>
      <c r="EO49">
        <v>13</v>
      </c>
      <c r="EP49" s="62">
        <v>0.04</v>
      </c>
      <c r="EQ49" s="62">
        <v>0.04</v>
      </c>
      <c r="ER49" s="62">
        <v>0.03</v>
      </c>
      <c r="ES49" s="62">
        <v>0.03</v>
      </c>
      <c r="ET49" s="62">
        <v>0.03</v>
      </c>
      <c r="EU49" s="62">
        <v>0.03</v>
      </c>
      <c r="EV49" s="62">
        <v>0.03</v>
      </c>
      <c r="EW49" s="62">
        <v>0.03</v>
      </c>
      <c r="EX49" s="62">
        <v>0.04</v>
      </c>
      <c r="EY49" s="62">
        <v>0.04</v>
      </c>
      <c r="EZ49" s="62">
        <v>0.04</v>
      </c>
      <c r="FA49" s="62">
        <v>0.05</v>
      </c>
      <c r="FB49" s="198"/>
      <c r="FC49">
        <v>13</v>
      </c>
      <c r="FD49" s="62">
        <v>0.04</v>
      </c>
      <c r="FE49" s="62">
        <v>0.04</v>
      </c>
      <c r="FF49" s="62">
        <v>0.03</v>
      </c>
      <c r="FG49" s="62">
        <v>0.02</v>
      </c>
      <c r="FH49" s="62">
        <v>0.02</v>
      </c>
      <c r="FI49" s="62">
        <v>0.02</v>
      </c>
      <c r="FJ49" s="62">
        <v>0.02</v>
      </c>
      <c r="FK49" s="62">
        <v>0.02</v>
      </c>
      <c r="FL49" s="62">
        <v>0.02</v>
      </c>
      <c r="FM49" s="62">
        <v>0.02</v>
      </c>
      <c r="FN49" s="62">
        <v>0.02</v>
      </c>
      <c r="FO49" s="62">
        <v>0.02</v>
      </c>
      <c r="FP49">
        <v>13</v>
      </c>
      <c r="FQ49" s="62">
        <v>0.04</v>
      </c>
      <c r="FR49" s="62">
        <v>0.04</v>
      </c>
      <c r="FS49" s="62">
        <v>0.03</v>
      </c>
      <c r="FT49" s="62">
        <v>0.02</v>
      </c>
      <c r="FU49" s="62">
        <v>0.02</v>
      </c>
      <c r="FV49" s="62">
        <v>0.02</v>
      </c>
      <c r="FW49" s="62">
        <v>0.02</v>
      </c>
      <c r="FX49" s="62">
        <v>0.02</v>
      </c>
      <c r="FY49" s="62">
        <v>0.02</v>
      </c>
      <c r="FZ49" s="62">
        <v>0.02</v>
      </c>
      <c r="GA49" s="62">
        <v>0.02</v>
      </c>
      <c r="GB49" s="62">
        <v>0.03</v>
      </c>
      <c r="GC49">
        <v>13</v>
      </c>
      <c r="GD49" s="62">
        <v>0.03</v>
      </c>
      <c r="GE49" s="62">
        <v>0.03</v>
      </c>
      <c r="GF49" s="62">
        <v>0.03</v>
      </c>
      <c r="GG49" s="62">
        <v>0.02</v>
      </c>
      <c r="GH49" s="62">
        <v>0.02</v>
      </c>
      <c r="GI49" s="62">
        <v>0.02</v>
      </c>
      <c r="GJ49" s="62">
        <v>0.02</v>
      </c>
      <c r="GK49" s="62">
        <v>0.02</v>
      </c>
      <c r="GL49" s="62">
        <v>0.02</v>
      </c>
      <c r="GM49" s="62">
        <v>0.02</v>
      </c>
      <c r="GN49" s="62">
        <v>0.03</v>
      </c>
      <c r="GO49" s="62">
        <v>0.03</v>
      </c>
      <c r="GP49">
        <v>13</v>
      </c>
      <c r="GQ49" s="62">
        <v>0.03</v>
      </c>
      <c r="GR49" s="62">
        <v>0.03</v>
      </c>
      <c r="GS49" s="62">
        <v>0.03</v>
      </c>
      <c r="GT49" s="62">
        <v>0.02</v>
      </c>
      <c r="GU49" s="62">
        <v>0.02</v>
      </c>
      <c r="GV49" s="62">
        <v>0.03</v>
      </c>
      <c r="GW49" s="62">
        <v>0.03</v>
      </c>
      <c r="GX49" s="62">
        <v>0.03</v>
      </c>
      <c r="GY49" s="62">
        <v>0.03</v>
      </c>
      <c r="GZ49" s="62">
        <v>0.03</v>
      </c>
      <c r="HA49" s="62">
        <v>0.03</v>
      </c>
      <c r="HB49" s="62">
        <v>0.04</v>
      </c>
      <c r="HC49">
        <v>13</v>
      </c>
      <c r="HD49" s="62">
        <v>0.04</v>
      </c>
      <c r="HE49" s="62">
        <v>0.04</v>
      </c>
      <c r="HF49" s="62">
        <v>0.03</v>
      </c>
      <c r="HG49" s="62">
        <v>0.03</v>
      </c>
      <c r="HH49" s="62">
        <v>0.03</v>
      </c>
      <c r="HI49" s="62">
        <v>0.03</v>
      </c>
      <c r="HJ49" s="62">
        <v>0.03</v>
      </c>
      <c r="HK49" s="62">
        <v>0.04</v>
      </c>
      <c r="HL49" s="62">
        <v>0.04</v>
      </c>
      <c r="HM49" s="62">
        <v>0.04</v>
      </c>
      <c r="HN49" s="62">
        <v>0.05</v>
      </c>
      <c r="HO49" s="62">
        <v>0.06</v>
      </c>
      <c r="HP49">
        <v>13</v>
      </c>
      <c r="HQ49" s="62">
        <v>0.05</v>
      </c>
      <c r="HR49" s="62">
        <v>0.05</v>
      </c>
      <c r="HS49" s="62">
        <v>0.04</v>
      </c>
      <c r="HT49" s="62">
        <v>0.03</v>
      </c>
      <c r="HU49" s="62">
        <v>0.03</v>
      </c>
      <c r="HV49" s="62">
        <v>0.04</v>
      </c>
      <c r="HW49" s="62">
        <v>0.04</v>
      </c>
      <c r="HX49" s="62">
        <v>0.04</v>
      </c>
      <c r="HY49" s="62">
        <v>0.04</v>
      </c>
      <c r="HZ49" s="62">
        <v>0.04</v>
      </c>
      <c r="IA49" s="62">
        <v>0.05</v>
      </c>
      <c r="IB49" s="62">
        <v>0.06</v>
      </c>
      <c r="IC49" s="198"/>
      <c r="ID49">
        <v>13</v>
      </c>
      <c r="IE49" s="62">
        <v>0.05</v>
      </c>
      <c r="IF49" s="62">
        <v>0.05</v>
      </c>
      <c r="IG49" s="62">
        <v>0.04</v>
      </c>
      <c r="IH49" s="62">
        <v>0.03</v>
      </c>
      <c r="II49" s="62">
        <v>0.03</v>
      </c>
      <c r="IJ49" s="62">
        <v>0.03</v>
      </c>
      <c r="IK49" s="62">
        <v>0.03</v>
      </c>
      <c r="IL49" s="62">
        <v>0.03</v>
      </c>
      <c r="IM49" s="62">
        <v>0.02</v>
      </c>
      <c r="IN49" s="62">
        <v>0.02</v>
      </c>
      <c r="IO49" s="62">
        <v>0.03</v>
      </c>
      <c r="IP49" s="62">
        <v>0.03</v>
      </c>
      <c r="IQ49">
        <v>13</v>
      </c>
      <c r="IR49" s="62">
        <v>0.05</v>
      </c>
      <c r="IS49" s="62">
        <v>0.04</v>
      </c>
      <c r="IT49" s="62">
        <v>0.03</v>
      </c>
      <c r="IU49" s="62">
        <v>0.03</v>
      </c>
      <c r="IV49" s="62">
        <v>0.03</v>
      </c>
      <c r="IW49" s="62">
        <v>0.03</v>
      </c>
      <c r="IX49" s="62">
        <v>0.03</v>
      </c>
      <c r="IY49" s="62">
        <v>0.03</v>
      </c>
      <c r="IZ49" s="62">
        <v>0.03</v>
      </c>
      <c r="JA49" s="62">
        <v>0.03</v>
      </c>
      <c r="JB49" s="62">
        <v>0.03</v>
      </c>
      <c r="JC49" s="62">
        <v>0.03</v>
      </c>
      <c r="JD49">
        <v>13</v>
      </c>
      <c r="JE49" s="62">
        <v>0.04</v>
      </c>
      <c r="JF49" s="62">
        <v>0.04</v>
      </c>
      <c r="JG49" s="62">
        <v>0.03</v>
      </c>
      <c r="JH49" s="62">
        <v>0.03</v>
      </c>
      <c r="JI49" s="62">
        <v>0.03</v>
      </c>
      <c r="JJ49" s="62">
        <v>0.03</v>
      </c>
      <c r="JK49" s="62">
        <v>0.03</v>
      </c>
      <c r="JL49" s="62">
        <v>0.03</v>
      </c>
      <c r="JM49" s="62">
        <v>0.03</v>
      </c>
      <c r="JN49" s="62">
        <v>0.03</v>
      </c>
      <c r="JO49" s="62">
        <v>0.03</v>
      </c>
      <c r="JP49" s="62">
        <v>0.04</v>
      </c>
      <c r="JQ49">
        <v>13</v>
      </c>
      <c r="JR49" s="62">
        <v>0.04</v>
      </c>
      <c r="JS49" s="62">
        <v>0.04</v>
      </c>
      <c r="JT49" s="62">
        <v>0.03</v>
      </c>
      <c r="JU49" s="62">
        <v>0.03</v>
      </c>
      <c r="JV49" s="62">
        <v>0.03</v>
      </c>
      <c r="JW49" s="62">
        <v>0.03</v>
      </c>
      <c r="JX49" s="62">
        <v>0.03</v>
      </c>
      <c r="JY49" s="62">
        <v>0.03</v>
      </c>
      <c r="JZ49" s="62">
        <v>0.04</v>
      </c>
      <c r="KA49" s="62">
        <v>0.04</v>
      </c>
      <c r="KB49" s="62">
        <v>0.04</v>
      </c>
      <c r="KC49" s="62">
        <v>0.05</v>
      </c>
      <c r="KD49">
        <v>13</v>
      </c>
      <c r="KE49" s="62">
        <v>0.04</v>
      </c>
      <c r="KF49" s="62">
        <v>0.04</v>
      </c>
      <c r="KG49" s="62">
        <v>0.04</v>
      </c>
      <c r="KH49" s="62">
        <v>0.03</v>
      </c>
      <c r="KI49" s="62">
        <v>0.03</v>
      </c>
      <c r="KJ49" s="62">
        <v>0.04</v>
      </c>
      <c r="KK49" s="62">
        <v>0.04</v>
      </c>
      <c r="KL49" s="62">
        <v>0.04</v>
      </c>
      <c r="KM49" s="62">
        <v>0.05</v>
      </c>
      <c r="KN49" s="62">
        <v>0.05</v>
      </c>
      <c r="KO49" s="62">
        <v>0.06</v>
      </c>
      <c r="KP49" s="62">
        <v>7.0000000000000007E-2</v>
      </c>
      <c r="KQ49">
        <v>13</v>
      </c>
      <c r="KR49" s="62">
        <v>0.06</v>
      </c>
      <c r="KS49" s="62">
        <v>0.05</v>
      </c>
      <c r="KT49" s="62">
        <v>0.04</v>
      </c>
      <c r="KU49" s="62">
        <v>0.04</v>
      </c>
      <c r="KV49" s="62">
        <v>0.04</v>
      </c>
      <c r="KW49" s="62">
        <v>0.04</v>
      </c>
      <c r="KX49" s="62">
        <v>0.05</v>
      </c>
      <c r="KY49" s="62">
        <v>0.05</v>
      </c>
      <c r="KZ49" s="62">
        <v>0.05</v>
      </c>
      <c r="LA49" s="62">
        <v>0.05</v>
      </c>
      <c r="LB49" s="62">
        <v>0.06</v>
      </c>
      <c r="LC49" s="62">
        <v>7.0000000000000007E-2</v>
      </c>
    </row>
    <row r="50" spans="1:315">
      <c r="A50">
        <v>14</v>
      </c>
      <c r="B50" s="62">
        <v>0.03</v>
      </c>
      <c r="C50" s="62">
        <v>0.03</v>
      </c>
      <c r="D50" s="62">
        <v>0.02</v>
      </c>
      <c r="E50" s="62">
        <v>0.02</v>
      </c>
      <c r="F50" s="62">
        <v>0.02</v>
      </c>
      <c r="G50" s="62">
        <v>0.02</v>
      </c>
      <c r="H50" s="62">
        <v>0.02</v>
      </c>
      <c r="I50" s="62">
        <v>0.02</v>
      </c>
      <c r="J50" s="62">
        <v>0.02</v>
      </c>
      <c r="K50" s="62">
        <v>0.02</v>
      </c>
      <c r="L50" s="62">
        <v>0.02</v>
      </c>
      <c r="M50" s="62">
        <v>0.02</v>
      </c>
      <c r="N50">
        <v>14</v>
      </c>
      <c r="O50" s="62">
        <v>0.03</v>
      </c>
      <c r="P50" s="62">
        <v>0.03</v>
      </c>
      <c r="Q50" s="62">
        <v>0.02</v>
      </c>
      <c r="R50" s="62">
        <v>0.02</v>
      </c>
      <c r="S50" s="62">
        <v>0.02</v>
      </c>
      <c r="T50" s="62">
        <v>0.02</v>
      </c>
      <c r="U50" s="62">
        <v>0.02</v>
      </c>
      <c r="V50" s="62">
        <v>0.02</v>
      </c>
      <c r="W50" s="62">
        <v>0.02</v>
      </c>
      <c r="X50" s="62">
        <v>0.02</v>
      </c>
      <c r="Y50" s="62">
        <v>0.02</v>
      </c>
      <c r="Z50" s="62">
        <v>0.02</v>
      </c>
      <c r="AA50">
        <v>14</v>
      </c>
      <c r="AB50" s="62">
        <v>0.03</v>
      </c>
      <c r="AC50" s="62">
        <v>0.02</v>
      </c>
      <c r="AD50" s="62">
        <v>0.02</v>
      </c>
      <c r="AE50" s="62">
        <v>0.02</v>
      </c>
      <c r="AF50" s="62">
        <v>0.02</v>
      </c>
      <c r="AG50" s="62">
        <v>0.02</v>
      </c>
      <c r="AH50" s="62">
        <v>0.02</v>
      </c>
      <c r="AI50" s="62">
        <v>0.02</v>
      </c>
      <c r="AJ50" s="62">
        <v>0.02</v>
      </c>
      <c r="AK50" s="62">
        <v>0.02</v>
      </c>
      <c r="AL50" s="62">
        <v>0.02</v>
      </c>
      <c r="AM50" s="62">
        <v>0.02</v>
      </c>
      <c r="AN50">
        <v>14</v>
      </c>
      <c r="AO50" s="62">
        <v>0.03</v>
      </c>
      <c r="AP50" s="62">
        <v>0.02</v>
      </c>
      <c r="AQ50" s="62">
        <v>0.02</v>
      </c>
      <c r="AR50" s="62">
        <v>0.02</v>
      </c>
      <c r="AS50" s="62">
        <v>0.02</v>
      </c>
      <c r="AT50" s="62">
        <v>0.02</v>
      </c>
      <c r="AU50" s="62">
        <v>0.02</v>
      </c>
      <c r="AV50" s="62">
        <v>0.02</v>
      </c>
      <c r="AW50" s="62">
        <v>0.02</v>
      </c>
      <c r="AX50" s="62">
        <v>0.02</v>
      </c>
      <c r="AY50" s="62">
        <v>0.03</v>
      </c>
      <c r="AZ50" s="62">
        <v>0.03</v>
      </c>
      <c r="BA50">
        <v>14</v>
      </c>
      <c r="BB50" s="62">
        <v>0.03</v>
      </c>
      <c r="BC50" s="62">
        <v>0.03</v>
      </c>
      <c r="BD50" s="62">
        <v>0.02</v>
      </c>
      <c r="BE50" s="62">
        <v>0.02</v>
      </c>
      <c r="BF50" s="62">
        <v>0.02</v>
      </c>
      <c r="BG50" s="62">
        <v>0.02</v>
      </c>
      <c r="BH50" s="62">
        <v>0.03</v>
      </c>
      <c r="BI50" s="62">
        <v>0.03</v>
      </c>
      <c r="BJ50" s="62">
        <v>0.03</v>
      </c>
      <c r="BK50" s="62">
        <v>0.03</v>
      </c>
      <c r="BL50" s="62">
        <v>0.04</v>
      </c>
      <c r="BM50" s="62">
        <v>0.05</v>
      </c>
      <c r="BN50">
        <v>14</v>
      </c>
      <c r="BO50" s="62">
        <v>0.04</v>
      </c>
      <c r="BP50" s="62">
        <v>0.03</v>
      </c>
      <c r="BQ50" s="62">
        <v>0.03</v>
      </c>
      <c r="BR50" s="62">
        <v>0.03</v>
      </c>
      <c r="BS50" s="62">
        <v>0.03</v>
      </c>
      <c r="BT50" s="62">
        <v>0.03</v>
      </c>
      <c r="BU50" s="62">
        <v>0.03</v>
      </c>
      <c r="BV50" s="62">
        <v>0.03</v>
      </c>
      <c r="BW50" s="62">
        <v>0.03</v>
      </c>
      <c r="BX50" s="62">
        <v>0.03</v>
      </c>
      <c r="BY50" s="62">
        <v>0.04</v>
      </c>
      <c r="BZ50" s="62">
        <v>0.04</v>
      </c>
      <c r="CA50" s="198"/>
      <c r="CB50">
        <v>14</v>
      </c>
      <c r="CC50" s="62">
        <v>0.04</v>
      </c>
      <c r="CD50" s="62">
        <v>0.03</v>
      </c>
      <c r="CE50" s="62">
        <v>0.02</v>
      </c>
      <c r="CF50" s="62">
        <v>0.02</v>
      </c>
      <c r="CG50" s="62">
        <v>0.02</v>
      </c>
      <c r="CH50" s="62">
        <v>0.02</v>
      </c>
      <c r="CI50" s="62">
        <v>0.02</v>
      </c>
      <c r="CJ50" s="62">
        <v>0.02</v>
      </c>
      <c r="CK50" s="62">
        <v>0.02</v>
      </c>
      <c r="CL50" s="62">
        <v>0.02</v>
      </c>
      <c r="CM50" s="62">
        <v>0.02</v>
      </c>
      <c r="CN50" s="62">
        <v>0.02</v>
      </c>
      <c r="CO50">
        <v>14</v>
      </c>
      <c r="CP50" s="62">
        <v>0.03</v>
      </c>
      <c r="CQ50" s="62">
        <v>0.03</v>
      </c>
      <c r="CR50" s="62">
        <v>0.02</v>
      </c>
      <c r="CS50" s="62">
        <v>0.02</v>
      </c>
      <c r="CT50" s="62">
        <v>0.02</v>
      </c>
      <c r="CU50" s="62">
        <v>0.02</v>
      </c>
      <c r="CV50" s="62">
        <v>0.02</v>
      </c>
      <c r="CW50" s="62">
        <v>0.02</v>
      </c>
      <c r="CX50" s="62">
        <v>0.02</v>
      </c>
      <c r="CY50" s="62">
        <v>0.02</v>
      </c>
      <c r="CZ50" s="62">
        <v>0.02</v>
      </c>
      <c r="DA50" s="62">
        <v>0.02</v>
      </c>
      <c r="DB50">
        <v>14</v>
      </c>
      <c r="DC50" s="62">
        <v>0.03</v>
      </c>
      <c r="DD50" s="62">
        <v>0.03</v>
      </c>
      <c r="DE50" s="62">
        <v>0.02</v>
      </c>
      <c r="DF50" s="62">
        <v>0.02</v>
      </c>
      <c r="DG50" s="62">
        <v>0.02</v>
      </c>
      <c r="DH50" s="62">
        <v>0.02</v>
      </c>
      <c r="DI50" s="62">
        <v>0.02</v>
      </c>
      <c r="DJ50" s="62">
        <v>0.02</v>
      </c>
      <c r="DK50" s="62">
        <v>0.02</v>
      </c>
      <c r="DL50" s="62">
        <v>0.02</v>
      </c>
      <c r="DM50" s="62">
        <v>0.02</v>
      </c>
      <c r="DN50" s="62">
        <v>0.03</v>
      </c>
      <c r="DO50">
        <v>14</v>
      </c>
      <c r="DP50" s="62">
        <v>0.03</v>
      </c>
      <c r="DQ50" s="62">
        <v>0.03</v>
      </c>
      <c r="DR50" s="62">
        <v>0.02</v>
      </c>
      <c r="DS50" s="62">
        <v>0.02</v>
      </c>
      <c r="DT50" s="62">
        <v>0.02</v>
      </c>
      <c r="DU50" s="62">
        <v>0.02</v>
      </c>
      <c r="DV50" s="62">
        <v>0.02</v>
      </c>
      <c r="DW50" s="62">
        <v>0.02</v>
      </c>
      <c r="DX50" s="62">
        <v>0.02</v>
      </c>
      <c r="DY50" s="62">
        <v>0.03</v>
      </c>
      <c r="DZ50" s="62">
        <v>0.03</v>
      </c>
      <c r="EA50" s="62">
        <v>0.04</v>
      </c>
      <c r="EB50">
        <v>14</v>
      </c>
      <c r="EC50" s="62">
        <v>0.03</v>
      </c>
      <c r="ED50" s="62">
        <v>0.03</v>
      </c>
      <c r="EE50" s="62">
        <v>0.03</v>
      </c>
      <c r="EF50" s="62">
        <v>0.02</v>
      </c>
      <c r="EG50" s="62">
        <v>0.02</v>
      </c>
      <c r="EH50" s="62">
        <v>0.03</v>
      </c>
      <c r="EI50" s="62">
        <v>0.03</v>
      </c>
      <c r="EJ50" s="62">
        <v>0.03</v>
      </c>
      <c r="EK50" s="62">
        <v>0.03</v>
      </c>
      <c r="EL50" s="62">
        <v>0.04</v>
      </c>
      <c r="EM50" s="62">
        <v>0.04</v>
      </c>
      <c r="EN50" s="62">
        <v>0.05</v>
      </c>
      <c r="EO50">
        <v>14</v>
      </c>
      <c r="EP50" s="62">
        <v>0.04</v>
      </c>
      <c r="EQ50" s="62">
        <v>0.04</v>
      </c>
      <c r="ER50" s="62">
        <v>0.03</v>
      </c>
      <c r="ES50" s="62">
        <v>0.03</v>
      </c>
      <c r="ET50" s="62">
        <v>0.03</v>
      </c>
      <c r="EU50" s="62">
        <v>0.03</v>
      </c>
      <c r="EV50" s="62">
        <v>0.03</v>
      </c>
      <c r="EW50" s="62">
        <v>0.03</v>
      </c>
      <c r="EX50" s="62">
        <v>0.03</v>
      </c>
      <c r="EY50" s="62">
        <v>0.04</v>
      </c>
      <c r="EZ50" s="62">
        <v>0.04</v>
      </c>
      <c r="FA50" s="62">
        <v>0.05</v>
      </c>
      <c r="FB50" s="198"/>
      <c r="FC50">
        <v>14</v>
      </c>
      <c r="FD50" s="62">
        <v>0.04</v>
      </c>
      <c r="FE50" s="62">
        <v>0.04</v>
      </c>
      <c r="FF50" s="62">
        <v>0.03</v>
      </c>
      <c r="FG50" s="62">
        <v>0.02</v>
      </c>
      <c r="FH50" s="62">
        <v>0.02</v>
      </c>
      <c r="FI50" s="62">
        <v>0.02</v>
      </c>
      <c r="FJ50" s="62">
        <v>0.02</v>
      </c>
      <c r="FK50" s="62">
        <v>0.02</v>
      </c>
      <c r="FL50" s="62">
        <v>0.02</v>
      </c>
      <c r="FM50" s="62">
        <v>0.02</v>
      </c>
      <c r="FN50" s="62">
        <v>0.02</v>
      </c>
      <c r="FO50" s="62">
        <v>0.02</v>
      </c>
      <c r="FP50">
        <v>14</v>
      </c>
      <c r="FQ50" s="62">
        <v>0.04</v>
      </c>
      <c r="FR50" s="62">
        <v>0.03</v>
      </c>
      <c r="FS50" s="62">
        <v>0.03</v>
      </c>
      <c r="FT50" s="62">
        <v>0.02</v>
      </c>
      <c r="FU50" s="62">
        <v>0.02</v>
      </c>
      <c r="FV50" s="62">
        <v>0.02</v>
      </c>
      <c r="FW50" s="62">
        <v>0.02</v>
      </c>
      <c r="FX50" s="62">
        <v>0.02</v>
      </c>
      <c r="FY50" s="62">
        <v>0.02</v>
      </c>
      <c r="FZ50" s="62">
        <v>0.02</v>
      </c>
      <c r="GA50" s="62">
        <v>0.02</v>
      </c>
      <c r="GB50" s="62">
        <v>0.02</v>
      </c>
      <c r="GC50">
        <v>14</v>
      </c>
      <c r="GD50" s="62">
        <v>0.03</v>
      </c>
      <c r="GE50" s="62">
        <v>0.03</v>
      </c>
      <c r="GF50" s="62">
        <v>0.02</v>
      </c>
      <c r="GG50" s="62">
        <v>0.02</v>
      </c>
      <c r="GH50" s="62">
        <v>0.02</v>
      </c>
      <c r="GI50" s="62">
        <v>0.02</v>
      </c>
      <c r="GJ50" s="62">
        <v>0.02</v>
      </c>
      <c r="GK50" s="62">
        <v>0.02</v>
      </c>
      <c r="GL50" s="62">
        <v>0.02</v>
      </c>
      <c r="GM50" s="62">
        <v>0.02</v>
      </c>
      <c r="GN50" s="62">
        <v>0.03</v>
      </c>
      <c r="GO50" s="62">
        <v>0.03</v>
      </c>
      <c r="GP50">
        <v>14</v>
      </c>
      <c r="GQ50" s="62">
        <v>0.03</v>
      </c>
      <c r="GR50" s="62">
        <v>0.03</v>
      </c>
      <c r="GS50" s="62">
        <v>0.03</v>
      </c>
      <c r="GT50" s="62">
        <v>0.02</v>
      </c>
      <c r="GU50" s="62">
        <v>0.02</v>
      </c>
      <c r="GV50" s="62">
        <v>0.02</v>
      </c>
      <c r="GW50" s="62">
        <v>0.03</v>
      </c>
      <c r="GX50" s="62">
        <v>0.03</v>
      </c>
      <c r="GY50" s="62">
        <v>0.03</v>
      </c>
      <c r="GZ50" s="62">
        <v>0.03</v>
      </c>
      <c r="HA50" s="62">
        <v>0.03</v>
      </c>
      <c r="HB50" s="62">
        <v>0.04</v>
      </c>
      <c r="HC50">
        <v>14</v>
      </c>
      <c r="HD50" s="62">
        <v>0.04</v>
      </c>
      <c r="HE50" s="62">
        <v>0.04</v>
      </c>
      <c r="HF50" s="62">
        <v>0.03</v>
      </c>
      <c r="HG50" s="62">
        <v>0.03</v>
      </c>
      <c r="HH50" s="62">
        <v>0.03</v>
      </c>
      <c r="HI50" s="62">
        <v>0.03</v>
      </c>
      <c r="HJ50" s="62">
        <v>0.03</v>
      </c>
      <c r="HK50" s="62">
        <v>0.04</v>
      </c>
      <c r="HL50" s="62">
        <v>0.04</v>
      </c>
      <c r="HM50" s="62">
        <v>0.04</v>
      </c>
      <c r="HN50" s="62">
        <v>0.05</v>
      </c>
      <c r="HO50" s="62">
        <v>0.06</v>
      </c>
      <c r="HP50">
        <v>14</v>
      </c>
      <c r="HQ50" s="62">
        <v>0.04</v>
      </c>
      <c r="HR50" s="62">
        <v>0.04</v>
      </c>
      <c r="HS50" s="62">
        <v>0.04</v>
      </c>
      <c r="HT50" s="62">
        <v>0.03</v>
      </c>
      <c r="HU50" s="62">
        <v>0.03</v>
      </c>
      <c r="HV50" s="62">
        <v>0.03</v>
      </c>
      <c r="HW50" s="62">
        <v>0.04</v>
      </c>
      <c r="HX50" s="62">
        <v>0.04</v>
      </c>
      <c r="HY50" s="62">
        <v>0.04</v>
      </c>
      <c r="HZ50" s="62">
        <v>0.04</v>
      </c>
      <c r="IA50" s="62">
        <v>0.05</v>
      </c>
      <c r="IB50" s="62">
        <v>0.06</v>
      </c>
      <c r="IC50" s="198"/>
      <c r="ID50">
        <v>14</v>
      </c>
      <c r="IE50" s="62">
        <v>0.05</v>
      </c>
      <c r="IF50" s="62">
        <v>0.04</v>
      </c>
      <c r="IG50" s="62">
        <v>0.03</v>
      </c>
      <c r="IH50" s="62">
        <v>0.03</v>
      </c>
      <c r="II50" s="62">
        <v>0.03</v>
      </c>
      <c r="IJ50" s="62">
        <v>0.03</v>
      </c>
      <c r="IK50" s="62">
        <v>0.03</v>
      </c>
      <c r="IL50" s="62">
        <v>0.02</v>
      </c>
      <c r="IM50" s="62">
        <v>0.02</v>
      </c>
      <c r="IN50" s="62">
        <v>0.02</v>
      </c>
      <c r="IO50" s="62">
        <v>0.02</v>
      </c>
      <c r="IP50" s="62">
        <v>0.03</v>
      </c>
      <c r="IQ50">
        <v>14</v>
      </c>
      <c r="IR50" s="62">
        <v>0.04</v>
      </c>
      <c r="IS50" s="62">
        <v>0.04</v>
      </c>
      <c r="IT50" s="62">
        <v>0.03</v>
      </c>
      <c r="IU50" s="62">
        <v>0.03</v>
      </c>
      <c r="IV50" s="62">
        <v>0.03</v>
      </c>
      <c r="IW50" s="62">
        <v>0.02</v>
      </c>
      <c r="IX50" s="62">
        <v>0.03</v>
      </c>
      <c r="IY50" s="62">
        <v>0.03</v>
      </c>
      <c r="IZ50" s="62">
        <v>0.02</v>
      </c>
      <c r="JA50" s="62">
        <v>0.02</v>
      </c>
      <c r="JB50" s="62">
        <v>0.03</v>
      </c>
      <c r="JC50" s="62">
        <v>0.03</v>
      </c>
      <c r="JD50">
        <v>14</v>
      </c>
      <c r="JE50" s="62">
        <v>0.04</v>
      </c>
      <c r="JF50" s="62">
        <v>0.04</v>
      </c>
      <c r="JG50" s="62">
        <v>0.03</v>
      </c>
      <c r="JH50" s="62">
        <v>0.03</v>
      </c>
      <c r="JI50" s="62">
        <v>0.02</v>
      </c>
      <c r="JJ50" s="62">
        <v>0.03</v>
      </c>
      <c r="JK50" s="62">
        <v>0.03</v>
      </c>
      <c r="JL50" s="62">
        <v>0.03</v>
      </c>
      <c r="JM50" s="62">
        <v>0.03</v>
      </c>
      <c r="JN50" s="62">
        <v>0.03</v>
      </c>
      <c r="JO50" s="62">
        <v>0.03</v>
      </c>
      <c r="JP50" s="62">
        <v>0.04</v>
      </c>
      <c r="JQ50">
        <v>14</v>
      </c>
      <c r="JR50" s="62">
        <v>0.04</v>
      </c>
      <c r="JS50" s="62">
        <v>0.04</v>
      </c>
      <c r="JT50" s="62">
        <v>0.03</v>
      </c>
      <c r="JU50" s="62">
        <v>0.03</v>
      </c>
      <c r="JV50" s="62">
        <v>0.03</v>
      </c>
      <c r="JW50" s="62">
        <v>0.03</v>
      </c>
      <c r="JX50" s="62">
        <v>0.03</v>
      </c>
      <c r="JY50" s="62">
        <v>0.03</v>
      </c>
      <c r="JZ50" s="62">
        <v>0.03</v>
      </c>
      <c r="KA50" s="62">
        <v>0.04</v>
      </c>
      <c r="KB50" s="62">
        <v>0.04</v>
      </c>
      <c r="KC50" s="62">
        <v>0.05</v>
      </c>
      <c r="KD50">
        <v>14</v>
      </c>
      <c r="KE50" s="62">
        <v>0.04</v>
      </c>
      <c r="KF50" s="62">
        <v>0.04</v>
      </c>
      <c r="KG50" s="62">
        <v>0.04</v>
      </c>
      <c r="KH50" s="62">
        <v>0.03</v>
      </c>
      <c r="KI50" s="62">
        <v>0.03</v>
      </c>
      <c r="KJ50" s="62">
        <v>0.04</v>
      </c>
      <c r="KK50" s="62">
        <v>0.04</v>
      </c>
      <c r="KL50" s="62">
        <v>0.04</v>
      </c>
      <c r="KM50" s="62">
        <v>0.05</v>
      </c>
      <c r="KN50" s="62">
        <v>0.05</v>
      </c>
      <c r="KO50" s="62">
        <v>0.06</v>
      </c>
      <c r="KP50" s="62">
        <v>7.0000000000000007E-2</v>
      </c>
      <c r="KQ50">
        <v>14</v>
      </c>
      <c r="KR50" s="62">
        <v>0.05</v>
      </c>
      <c r="KS50" s="62">
        <v>0.05</v>
      </c>
      <c r="KT50" s="62">
        <v>0.04</v>
      </c>
      <c r="KU50" s="62">
        <v>0.04</v>
      </c>
      <c r="KV50" s="62">
        <v>0.04</v>
      </c>
      <c r="KW50" s="62">
        <v>0.04</v>
      </c>
      <c r="KX50" s="62">
        <v>0.04</v>
      </c>
      <c r="KY50" s="62">
        <v>0.05</v>
      </c>
      <c r="KZ50" s="62">
        <v>0.05</v>
      </c>
      <c r="LA50" s="62">
        <v>0.05</v>
      </c>
      <c r="LB50" s="62">
        <v>0.06</v>
      </c>
      <c r="LC50" s="62">
        <v>7.0000000000000007E-2</v>
      </c>
    </row>
    <row r="51" spans="1:315">
      <c r="A51">
        <v>15</v>
      </c>
      <c r="B51" s="62">
        <v>0.03</v>
      </c>
      <c r="C51" s="62">
        <v>0.03</v>
      </c>
      <c r="D51" s="62">
        <v>0.02</v>
      </c>
      <c r="E51" s="62">
        <v>0.02</v>
      </c>
      <c r="F51" s="62">
        <v>0.02</v>
      </c>
      <c r="G51" s="62">
        <v>0.02</v>
      </c>
      <c r="H51" s="62">
        <v>0.02</v>
      </c>
      <c r="I51" s="62">
        <v>0.02</v>
      </c>
      <c r="J51" s="62">
        <v>0.02</v>
      </c>
      <c r="K51" s="62">
        <v>0.02</v>
      </c>
      <c r="L51" s="62">
        <v>0.02</v>
      </c>
      <c r="M51" s="62">
        <v>0.02</v>
      </c>
      <c r="N51">
        <v>15</v>
      </c>
      <c r="O51" s="62">
        <v>0.03</v>
      </c>
      <c r="P51" s="62">
        <v>0.03</v>
      </c>
      <c r="Q51" s="62">
        <v>0.02</v>
      </c>
      <c r="R51" s="62">
        <v>0.02</v>
      </c>
      <c r="S51" s="62">
        <v>0.02</v>
      </c>
      <c r="T51" s="62">
        <v>0.02</v>
      </c>
      <c r="U51" s="62">
        <v>0.02</v>
      </c>
      <c r="V51" s="62">
        <v>0.02</v>
      </c>
      <c r="W51" s="62">
        <v>0.02</v>
      </c>
      <c r="X51" s="62">
        <v>0.02</v>
      </c>
      <c r="Y51" s="62">
        <v>0.02</v>
      </c>
      <c r="Z51" s="62">
        <v>0.02</v>
      </c>
      <c r="AA51">
        <v>15</v>
      </c>
      <c r="AB51" s="62">
        <v>0.03</v>
      </c>
      <c r="AC51" s="62">
        <v>0.02</v>
      </c>
      <c r="AD51" s="62">
        <v>0.02</v>
      </c>
      <c r="AE51" s="62">
        <v>0.02</v>
      </c>
      <c r="AF51" s="62">
        <v>0.02</v>
      </c>
      <c r="AG51" s="62">
        <v>0.02</v>
      </c>
      <c r="AH51" s="62">
        <v>0.03</v>
      </c>
      <c r="AI51" s="62">
        <v>0.03</v>
      </c>
      <c r="AJ51" s="62">
        <v>0.02</v>
      </c>
      <c r="AK51" s="62">
        <v>0.02</v>
      </c>
      <c r="AL51" s="62">
        <v>0.02</v>
      </c>
      <c r="AM51" s="62">
        <v>0.02</v>
      </c>
      <c r="AN51">
        <v>15</v>
      </c>
      <c r="AO51" s="62">
        <v>0.03</v>
      </c>
      <c r="AP51" s="62">
        <v>0.03</v>
      </c>
      <c r="AQ51" s="62">
        <v>0.02</v>
      </c>
      <c r="AR51" s="62">
        <v>0.02</v>
      </c>
      <c r="AS51" s="62">
        <v>0.02</v>
      </c>
      <c r="AT51" s="62">
        <v>0.02</v>
      </c>
      <c r="AU51" s="62">
        <v>0.03</v>
      </c>
      <c r="AV51" s="62">
        <v>0.03</v>
      </c>
      <c r="AW51" s="62">
        <v>0.02</v>
      </c>
      <c r="AX51" s="62">
        <v>0.02</v>
      </c>
      <c r="AY51" s="62">
        <v>0.03</v>
      </c>
      <c r="AZ51" s="62">
        <v>0.03</v>
      </c>
      <c r="BA51">
        <v>15</v>
      </c>
      <c r="BB51" s="62">
        <v>0.03</v>
      </c>
      <c r="BC51" s="62">
        <v>0.03</v>
      </c>
      <c r="BD51" s="62">
        <v>0.02</v>
      </c>
      <c r="BE51" s="62">
        <v>0.02</v>
      </c>
      <c r="BF51" s="62">
        <v>0.02</v>
      </c>
      <c r="BG51" s="62">
        <v>0.03</v>
      </c>
      <c r="BH51" s="62">
        <v>0.04</v>
      </c>
      <c r="BI51" s="62">
        <v>0.04</v>
      </c>
      <c r="BJ51" s="62">
        <v>0.03</v>
      </c>
      <c r="BK51" s="62">
        <v>0.03</v>
      </c>
      <c r="BL51" s="62">
        <v>0.04</v>
      </c>
      <c r="BM51" s="62">
        <v>0.05</v>
      </c>
      <c r="BN51">
        <v>15</v>
      </c>
      <c r="BO51" s="62">
        <v>0.04</v>
      </c>
      <c r="BP51" s="62">
        <v>0.04</v>
      </c>
      <c r="BQ51" s="62">
        <v>0.03</v>
      </c>
      <c r="BR51" s="62">
        <v>0.03</v>
      </c>
      <c r="BS51" s="62">
        <v>0.03</v>
      </c>
      <c r="BT51" s="62">
        <v>0.03</v>
      </c>
      <c r="BU51" s="62">
        <v>0.04</v>
      </c>
      <c r="BV51" s="62">
        <v>0.05</v>
      </c>
      <c r="BW51" s="62">
        <v>0.03</v>
      </c>
      <c r="BX51" s="62">
        <v>0.03</v>
      </c>
      <c r="BY51" s="62">
        <v>0.04</v>
      </c>
      <c r="BZ51" s="62">
        <v>0.05</v>
      </c>
      <c r="CA51" s="198"/>
      <c r="CB51">
        <v>15</v>
      </c>
      <c r="CC51" s="62">
        <v>0.04</v>
      </c>
      <c r="CD51" s="62">
        <v>0.03</v>
      </c>
      <c r="CE51" s="62">
        <v>0.02</v>
      </c>
      <c r="CF51" s="62">
        <v>0.02</v>
      </c>
      <c r="CG51" s="62">
        <v>0.02</v>
      </c>
      <c r="CH51" s="62">
        <v>0.02</v>
      </c>
      <c r="CI51" s="62">
        <v>0.03</v>
      </c>
      <c r="CJ51" s="62">
        <v>0.03</v>
      </c>
      <c r="CK51" s="62">
        <v>0.02</v>
      </c>
      <c r="CL51" s="62">
        <v>0.02</v>
      </c>
      <c r="CM51" s="62">
        <v>0.02</v>
      </c>
      <c r="CN51" s="62">
        <v>0.02</v>
      </c>
      <c r="CO51">
        <v>15</v>
      </c>
      <c r="CP51" s="62">
        <v>0.03</v>
      </c>
      <c r="CQ51" s="62">
        <v>0.03</v>
      </c>
      <c r="CR51" s="62">
        <v>0.02</v>
      </c>
      <c r="CS51" s="62">
        <v>0.02</v>
      </c>
      <c r="CT51" s="62">
        <v>0.02</v>
      </c>
      <c r="CU51" s="62">
        <v>0.02</v>
      </c>
      <c r="CV51" s="62">
        <v>0.03</v>
      </c>
      <c r="CW51" s="62">
        <v>0.03</v>
      </c>
      <c r="CX51" s="62">
        <v>0.02</v>
      </c>
      <c r="CY51" s="62">
        <v>0.02</v>
      </c>
      <c r="CZ51" s="62">
        <v>0.02</v>
      </c>
      <c r="DA51" s="62">
        <v>0.02</v>
      </c>
      <c r="DB51">
        <v>15</v>
      </c>
      <c r="DC51" s="62">
        <v>0.03</v>
      </c>
      <c r="DD51" s="62">
        <v>0.03</v>
      </c>
      <c r="DE51" s="62">
        <v>0.02</v>
      </c>
      <c r="DF51" s="62">
        <v>0.02</v>
      </c>
      <c r="DG51" s="62">
        <v>0.02</v>
      </c>
      <c r="DH51" s="62">
        <v>0.02</v>
      </c>
      <c r="DI51" s="62">
        <v>0.03</v>
      </c>
      <c r="DJ51" s="62">
        <v>0.03</v>
      </c>
      <c r="DK51" s="62">
        <v>0.02</v>
      </c>
      <c r="DL51" s="62">
        <v>0.02</v>
      </c>
      <c r="DM51" s="62">
        <v>0.02</v>
      </c>
      <c r="DN51" s="62">
        <v>0.03</v>
      </c>
      <c r="DO51">
        <v>15</v>
      </c>
      <c r="DP51" s="62">
        <v>0.03</v>
      </c>
      <c r="DQ51" s="62">
        <v>0.03</v>
      </c>
      <c r="DR51" s="62">
        <v>0.02</v>
      </c>
      <c r="DS51" s="62">
        <v>0.02</v>
      </c>
      <c r="DT51" s="62">
        <v>0.02</v>
      </c>
      <c r="DU51" s="62">
        <v>0.02</v>
      </c>
      <c r="DV51" s="62">
        <v>0.03</v>
      </c>
      <c r="DW51" s="62">
        <v>0.04</v>
      </c>
      <c r="DX51" s="62">
        <v>0.03</v>
      </c>
      <c r="DY51" s="62">
        <v>0.03</v>
      </c>
      <c r="DZ51" s="62">
        <v>0.03</v>
      </c>
      <c r="EA51" s="62">
        <v>0.04</v>
      </c>
      <c r="EB51">
        <v>15</v>
      </c>
      <c r="EC51" s="62">
        <v>0.03</v>
      </c>
      <c r="ED51" s="62">
        <v>0.03</v>
      </c>
      <c r="EE51" s="62">
        <v>0.03</v>
      </c>
      <c r="EF51" s="62">
        <v>0.03</v>
      </c>
      <c r="EG51" s="62">
        <v>0.03</v>
      </c>
      <c r="EH51" s="62">
        <v>0.03</v>
      </c>
      <c r="EI51" s="62">
        <v>0.04</v>
      </c>
      <c r="EJ51" s="62">
        <v>0.05</v>
      </c>
      <c r="EK51" s="62">
        <v>0.03</v>
      </c>
      <c r="EL51" s="62">
        <v>0.04</v>
      </c>
      <c r="EM51" s="62">
        <v>0.04</v>
      </c>
      <c r="EN51" s="62">
        <v>0.05</v>
      </c>
      <c r="EO51">
        <v>15</v>
      </c>
      <c r="EP51" s="62">
        <v>0.04</v>
      </c>
      <c r="EQ51" s="62">
        <v>0.04</v>
      </c>
      <c r="ER51" s="62">
        <v>0.03</v>
      </c>
      <c r="ES51" s="62">
        <v>0.03</v>
      </c>
      <c r="ET51" s="62">
        <v>0.03</v>
      </c>
      <c r="EU51" s="62">
        <v>0.03</v>
      </c>
      <c r="EV51" s="62">
        <v>0.05</v>
      </c>
      <c r="EW51" s="62">
        <v>0.05</v>
      </c>
      <c r="EX51" s="62">
        <v>0.04</v>
      </c>
      <c r="EY51" s="62">
        <v>0.04</v>
      </c>
      <c r="EZ51" s="62">
        <v>0.04</v>
      </c>
      <c r="FA51" s="62">
        <v>0.05</v>
      </c>
      <c r="FB51" s="198"/>
      <c r="FC51">
        <v>15</v>
      </c>
      <c r="FD51" s="62">
        <v>0.04</v>
      </c>
      <c r="FE51" s="62">
        <v>0.04</v>
      </c>
      <c r="FF51" s="62">
        <v>0.03</v>
      </c>
      <c r="FG51" s="62">
        <v>0.02</v>
      </c>
      <c r="FH51" s="62">
        <v>0.02</v>
      </c>
      <c r="FI51" s="62">
        <v>0.02</v>
      </c>
      <c r="FJ51" s="62">
        <v>0.03</v>
      </c>
      <c r="FK51" s="62">
        <v>0.03</v>
      </c>
      <c r="FL51" s="62">
        <v>0.02</v>
      </c>
      <c r="FM51" s="62">
        <v>0.02</v>
      </c>
      <c r="FN51" s="62">
        <v>0.02</v>
      </c>
      <c r="FO51" s="62">
        <v>0.02</v>
      </c>
      <c r="FP51">
        <v>15</v>
      </c>
      <c r="FQ51" s="62">
        <v>0.04</v>
      </c>
      <c r="FR51" s="62">
        <v>0.03</v>
      </c>
      <c r="FS51" s="62">
        <v>0.02</v>
      </c>
      <c r="FT51" s="62">
        <v>0.02</v>
      </c>
      <c r="FU51" s="62">
        <v>0.02</v>
      </c>
      <c r="FV51" s="62">
        <v>0.02</v>
      </c>
      <c r="FW51" s="62">
        <v>0.03</v>
      </c>
      <c r="FX51" s="62">
        <v>0.03</v>
      </c>
      <c r="FY51" s="62">
        <v>0.02</v>
      </c>
      <c r="FZ51" s="62">
        <v>0.02</v>
      </c>
      <c r="GA51" s="62">
        <v>0.02</v>
      </c>
      <c r="GB51" s="62">
        <v>0.02</v>
      </c>
      <c r="GC51">
        <v>15</v>
      </c>
      <c r="GD51" s="62">
        <v>0.03</v>
      </c>
      <c r="GE51" s="62">
        <v>0.03</v>
      </c>
      <c r="GF51" s="62">
        <v>0.02</v>
      </c>
      <c r="GG51" s="62">
        <v>0.02</v>
      </c>
      <c r="GH51" s="62">
        <v>0.02</v>
      </c>
      <c r="GI51" s="62">
        <v>0.02</v>
      </c>
      <c r="GJ51" s="62">
        <v>0.03</v>
      </c>
      <c r="GK51" s="62">
        <v>0.03</v>
      </c>
      <c r="GL51" s="62">
        <v>0.02</v>
      </c>
      <c r="GM51" s="62">
        <v>0.02</v>
      </c>
      <c r="GN51" s="62">
        <v>0.03</v>
      </c>
      <c r="GO51" s="62">
        <v>0.03</v>
      </c>
      <c r="GP51">
        <v>15</v>
      </c>
      <c r="GQ51" s="62">
        <v>0.03</v>
      </c>
      <c r="GR51" s="62">
        <v>0.03</v>
      </c>
      <c r="GS51" s="62">
        <v>0.03</v>
      </c>
      <c r="GT51" s="62">
        <v>0.02</v>
      </c>
      <c r="GU51" s="62">
        <v>0.02</v>
      </c>
      <c r="GV51" s="62">
        <v>0.02</v>
      </c>
      <c r="GW51" s="62">
        <v>0.04</v>
      </c>
      <c r="GX51" s="62">
        <v>0.04</v>
      </c>
      <c r="GY51" s="62">
        <v>0.03</v>
      </c>
      <c r="GZ51" s="62">
        <v>0.03</v>
      </c>
      <c r="HA51" s="62">
        <v>0.03</v>
      </c>
      <c r="HB51" s="62">
        <v>0.04</v>
      </c>
      <c r="HC51">
        <v>15</v>
      </c>
      <c r="HD51" s="62">
        <v>0.04</v>
      </c>
      <c r="HE51" s="62">
        <v>0.04</v>
      </c>
      <c r="HF51" s="62">
        <v>0.03</v>
      </c>
      <c r="HG51" s="62">
        <v>0.03</v>
      </c>
      <c r="HH51" s="62">
        <v>0.03</v>
      </c>
      <c r="HI51" s="62">
        <v>0.03</v>
      </c>
      <c r="HJ51" s="62">
        <v>0.05</v>
      </c>
      <c r="HK51" s="62">
        <v>0.05</v>
      </c>
      <c r="HL51" s="62">
        <v>0.04</v>
      </c>
      <c r="HM51" s="62">
        <v>0.04</v>
      </c>
      <c r="HN51" s="62">
        <v>0.05</v>
      </c>
      <c r="HO51" s="62">
        <v>0.06</v>
      </c>
      <c r="HP51">
        <v>15</v>
      </c>
      <c r="HQ51" s="62">
        <v>0.05</v>
      </c>
      <c r="HR51" s="62">
        <v>0.04</v>
      </c>
      <c r="HS51" s="62">
        <v>0.04</v>
      </c>
      <c r="HT51" s="62">
        <v>0.03</v>
      </c>
      <c r="HU51" s="62">
        <v>0.03</v>
      </c>
      <c r="HV51" s="62">
        <v>0.03</v>
      </c>
      <c r="HW51" s="62">
        <v>0.05</v>
      </c>
      <c r="HX51" s="62">
        <v>0.06</v>
      </c>
      <c r="HY51" s="62">
        <v>0.04</v>
      </c>
      <c r="HZ51" s="62">
        <v>0.04</v>
      </c>
      <c r="IA51" s="62">
        <v>0.05</v>
      </c>
      <c r="IB51" s="62">
        <v>0.06</v>
      </c>
      <c r="IC51" s="198"/>
      <c r="ID51">
        <v>15</v>
      </c>
      <c r="IE51" s="62">
        <v>0.05</v>
      </c>
      <c r="IF51" s="62">
        <v>0.04</v>
      </c>
      <c r="IG51" s="62">
        <v>0.03</v>
      </c>
      <c r="IH51" s="62">
        <v>0.03</v>
      </c>
      <c r="II51" s="62">
        <v>0.03</v>
      </c>
      <c r="IJ51" s="62">
        <v>0.02</v>
      </c>
      <c r="IK51" s="62">
        <v>0.03</v>
      </c>
      <c r="IL51" s="62">
        <v>0.03</v>
      </c>
      <c r="IM51" s="62">
        <v>0.02</v>
      </c>
      <c r="IN51" s="62">
        <v>0.02</v>
      </c>
      <c r="IO51" s="62">
        <v>0.02</v>
      </c>
      <c r="IP51" s="62">
        <v>0.03</v>
      </c>
      <c r="IQ51">
        <v>15</v>
      </c>
      <c r="IR51" s="62">
        <v>0.04</v>
      </c>
      <c r="IS51" s="62">
        <v>0.04</v>
      </c>
      <c r="IT51" s="62">
        <v>0.03</v>
      </c>
      <c r="IU51" s="62">
        <v>0.03</v>
      </c>
      <c r="IV51" s="62">
        <v>0.02</v>
      </c>
      <c r="IW51" s="62">
        <v>0.02</v>
      </c>
      <c r="IX51" s="62">
        <v>0.03</v>
      </c>
      <c r="IY51" s="62">
        <v>0.03</v>
      </c>
      <c r="IZ51" s="62">
        <v>0.02</v>
      </c>
      <c r="JA51" s="62">
        <v>0.02</v>
      </c>
      <c r="JB51" s="62">
        <v>0.02</v>
      </c>
      <c r="JC51" s="62">
        <v>0.03</v>
      </c>
      <c r="JD51">
        <v>15</v>
      </c>
      <c r="JE51" s="62">
        <v>0.04</v>
      </c>
      <c r="JF51" s="62">
        <v>0.04</v>
      </c>
      <c r="JG51" s="62">
        <v>0.03</v>
      </c>
      <c r="JH51" s="62">
        <v>0.03</v>
      </c>
      <c r="JI51" s="62">
        <v>0.02</v>
      </c>
      <c r="JJ51" s="62">
        <v>0.03</v>
      </c>
      <c r="JK51" s="62">
        <v>0.04</v>
      </c>
      <c r="JL51" s="62">
        <v>0.04</v>
      </c>
      <c r="JM51" s="62">
        <v>0.03</v>
      </c>
      <c r="JN51" s="62">
        <v>0.03</v>
      </c>
      <c r="JO51" s="62">
        <v>0.03</v>
      </c>
      <c r="JP51" s="62">
        <v>0.04</v>
      </c>
      <c r="JQ51">
        <v>15</v>
      </c>
      <c r="JR51" s="62">
        <v>0.04</v>
      </c>
      <c r="JS51" s="62">
        <v>0.04</v>
      </c>
      <c r="JT51" s="62">
        <v>0.03</v>
      </c>
      <c r="JU51" s="62">
        <v>0.03</v>
      </c>
      <c r="JV51" s="62">
        <v>0.03</v>
      </c>
      <c r="JW51" s="62">
        <v>0.03</v>
      </c>
      <c r="JX51" s="62">
        <v>0.05</v>
      </c>
      <c r="JY51" s="62">
        <v>0.05</v>
      </c>
      <c r="JZ51" s="62">
        <v>0.03</v>
      </c>
      <c r="KA51" s="62">
        <v>0.04</v>
      </c>
      <c r="KB51" s="62">
        <v>0.04</v>
      </c>
      <c r="KC51" s="62">
        <v>0.05</v>
      </c>
      <c r="KD51">
        <v>15</v>
      </c>
      <c r="KE51" s="62">
        <v>0.04</v>
      </c>
      <c r="KF51" s="62">
        <v>0.04</v>
      </c>
      <c r="KG51" s="62">
        <v>0.04</v>
      </c>
      <c r="KH51" s="62">
        <v>0.03</v>
      </c>
      <c r="KI51" s="62">
        <v>0.03</v>
      </c>
      <c r="KJ51" s="62">
        <v>0.04</v>
      </c>
      <c r="KK51" s="62">
        <v>0.06</v>
      </c>
      <c r="KL51" s="62">
        <v>0.06</v>
      </c>
      <c r="KM51" s="62">
        <v>0.05</v>
      </c>
      <c r="KN51" s="62">
        <v>0.05</v>
      </c>
      <c r="KO51" s="62">
        <v>0.06</v>
      </c>
      <c r="KP51" s="62">
        <v>7.0000000000000007E-2</v>
      </c>
      <c r="KQ51">
        <v>15</v>
      </c>
      <c r="KR51" s="62">
        <v>0.05</v>
      </c>
      <c r="KS51" s="62">
        <v>0.05</v>
      </c>
      <c r="KT51" s="62">
        <v>0.04</v>
      </c>
      <c r="KU51" s="62">
        <v>0.04</v>
      </c>
      <c r="KV51" s="62">
        <v>0.04</v>
      </c>
      <c r="KW51" s="62">
        <v>0.04</v>
      </c>
      <c r="KX51" s="62">
        <v>0.06</v>
      </c>
      <c r="KY51" s="62">
        <v>7.0000000000000007E-2</v>
      </c>
      <c r="KZ51" s="62">
        <v>0.05</v>
      </c>
      <c r="LA51" s="62">
        <v>0.05</v>
      </c>
      <c r="LB51" s="62">
        <v>0.06</v>
      </c>
      <c r="LC51" s="62">
        <v>7.0000000000000007E-2</v>
      </c>
    </row>
    <row r="52" spans="1:315">
      <c r="A52">
        <v>16</v>
      </c>
      <c r="B52" s="62">
        <v>0.03</v>
      </c>
      <c r="C52" s="62">
        <v>0.03</v>
      </c>
      <c r="D52" s="62">
        <v>0.02</v>
      </c>
      <c r="E52" s="62">
        <v>0.02</v>
      </c>
      <c r="F52" s="62">
        <v>0.02</v>
      </c>
      <c r="G52" s="62">
        <v>0.02</v>
      </c>
      <c r="H52" s="62">
        <v>0.02</v>
      </c>
      <c r="I52" s="62">
        <v>0.02</v>
      </c>
      <c r="J52" s="62">
        <v>0.02</v>
      </c>
      <c r="K52" s="62">
        <v>0.02</v>
      </c>
      <c r="L52" s="62">
        <v>0.02</v>
      </c>
      <c r="M52" s="62">
        <v>0.02</v>
      </c>
      <c r="N52">
        <v>16</v>
      </c>
      <c r="O52" s="62">
        <v>0.03</v>
      </c>
      <c r="P52" s="62">
        <v>0.03</v>
      </c>
      <c r="Q52" s="62">
        <v>0.02</v>
      </c>
      <c r="R52" s="62">
        <v>0.02</v>
      </c>
      <c r="S52" s="62">
        <v>0.02</v>
      </c>
      <c r="T52" s="62">
        <v>0.02</v>
      </c>
      <c r="U52" s="62">
        <v>0.02</v>
      </c>
      <c r="V52" s="62">
        <v>0.02</v>
      </c>
      <c r="W52" s="62">
        <v>0.02</v>
      </c>
      <c r="X52" s="62">
        <v>0.02</v>
      </c>
      <c r="Y52" s="62">
        <v>0.02</v>
      </c>
      <c r="Z52" s="62">
        <v>0.02</v>
      </c>
      <c r="AA52">
        <v>16</v>
      </c>
      <c r="AB52" s="62">
        <v>0.03</v>
      </c>
      <c r="AC52" s="62">
        <v>0.03</v>
      </c>
      <c r="AD52" s="62">
        <v>0.02</v>
      </c>
      <c r="AE52" s="62">
        <v>0.02</v>
      </c>
      <c r="AF52" s="62">
        <v>0.02</v>
      </c>
      <c r="AG52" s="62">
        <v>0.02</v>
      </c>
      <c r="AH52" s="62">
        <v>0.02</v>
      </c>
      <c r="AI52" s="62">
        <v>0.02</v>
      </c>
      <c r="AJ52" s="62">
        <v>0.02</v>
      </c>
      <c r="AK52" s="62">
        <v>0.02</v>
      </c>
      <c r="AL52" s="62">
        <v>0.02</v>
      </c>
      <c r="AM52" s="62">
        <v>0.03</v>
      </c>
      <c r="AN52">
        <v>16</v>
      </c>
      <c r="AO52" s="62">
        <v>0.03</v>
      </c>
      <c r="AP52" s="62">
        <v>0.03</v>
      </c>
      <c r="AQ52" s="62">
        <v>0.02</v>
      </c>
      <c r="AR52" s="62">
        <v>0.02</v>
      </c>
      <c r="AS52" s="62">
        <v>0.02</v>
      </c>
      <c r="AT52" s="62">
        <v>0.02</v>
      </c>
      <c r="AU52" s="62">
        <v>0.02</v>
      </c>
      <c r="AV52" s="62">
        <v>0.03</v>
      </c>
      <c r="AW52" s="62">
        <v>0.03</v>
      </c>
      <c r="AX52" s="62">
        <v>0.03</v>
      </c>
      <c r="AY52" s="62">
        <v>0.03</v>
      </c>
      <c r="AZ52" s="62">
        <v>0.04</v>
      </c>
      <c r="BA52">
        <v>16</v>
      </c>
      <c r="BB52" s="62">
        <v>0.03</v>
      </c>
      <c r="BC52" s="62">
        <v>0.03</v>
      </c>
      <c r="BD52" s="62">
        <v>0.03</v>
      </c>
      <c r="BE52" s="62">
        <v>0.03</v>
      </c>
      <c r="BF52" s="62">
        <v>0.03</v>
      </c>
      <c r="BG52" s="62">
        <v>0.03</v>
      </c>
      <c r="BH52" s="62">
        <v>0.03</v>
      </c>
      <c r="BI52" s="62">
        <v>0.03</v>
      </c>
      <c r="BJ52" s="62">
        <v>0.03</v>
      </c>
      <c r="BK52" s="62">
        <v>0.04</v>
      </c>
      <c r="BL52" s="62">
        <v>0.04</v>
      </c>
      <c r="BM52" s="62">
        <v>0.05</v>
      </c>
      <c r="BN52">
        <v>16</v>
      </c>
      <c r="BO52" s="62">
        <v>0.04</v>
      </c>
      <c r="BP52" s="62">
        <v>0.04</v>
      </c>
      <c r="BQ52" s="62">
        <v>0.03</v>
      </c>
      <c r="BR52" s="62">
        <v>0.03</v>
      </c>
      <c r="BS52" s="62">
        <v>0.03</v>
      </c>
      <c r="BT52" s="62">
        <v>0.03</v>
      </c>
      <c r="BU52" s="62">
        <v>0.03</v>
      </c>
      <c r="BV52" s="62">
        <v>0.03</v>
      </c>
      <c r="BW52" s="62">
        <v>0.04</v>
      </c>
      <c r="BX52" s="62">
        <v>0.04</v>
      </c>
      <c r="BY52" s="62">
        <v>0.04</v>
      </c>
      <c r="BZ52" s="62">
        <v>0.05</v>
      </c>
      <c r="CA52" s="198"/>
      <c r="CB52">
        <v>16</v>
      </c>
      <c r="CC52" s="62">
        <v>0.04</v>
      </c>
      <c r="CD52" s="62">
        <v>0.03</v>
      </c>
      <c r="CE52" s="62">
        <v>0.02</v>
      </c>
      <c r="CF52" s="62">
        <v>0.02</v>
      </c>
      <c r="CG52" s="62">
        <v>0.02</v>
      </c>
      <c r="CH52" s="62">
        <v>0.02</v>
      </c>
      <c r="CI52" s="62">
        <v>0.02</v>
      </c>
      <c r="CJ52" s="62">
        <v>0.02</v>
      </c>
      <c r="CK52" s="62">
        <v>0.02</v>
      </c>
      <c r="CL52" s="62">
        <v>0.02</v>
      </c>
      <c r="CM52" s="62">
        <v>0.02</v>
      </c>
      <c r="CN52" s="62">
        <v>0.02</v>
      </c>
      <c r="CO52">
        <v>16</v>
      </c>
      <c r="CP52" s="62">
        <v>0.03</v>
      </c>
      <c r="CQ52" s="62">
        <v>0.03</v>
      </c>
      <c r="CR52" s="62">
        <v>0.02</v>
      </c>
      <c r="CS52" s="62">
        <v>0.02</v>
      </c>
      <c r="CT52" s="62">
        <v>0.02</v>
      </c>
      <c r="CU52" s="62">
        <v>0.02</v>
      </c>
      <c r="CV52" s="62">
        <v>0.02</v>
      </c>
      <c r="CW52" s="62">
        <v>0.02</v>
      </c>
      <c r="CX52" s="62">
        <v>0.02</v>
      </c>
      <c r="CY52" s="62">
        <v>0.02</v>
      </c>
      <c r="CZ52" s="62">
        <v>0.02</v>
      </c>
      <c r="DA52" s="62">
        <v>0.02</v>
      </c>
      <c r="DB52">
        <v>16</v>
      </c>
      <c r="DC52" s="62">
        <v>0.03</v>
      </c>
      <c r="DD52" s="62">
        <v>0.03</v>
      </c>
      <c r="DE52" s="62">
        <v>0.02</v>
      </c>
      <c r="DF52" s="62">
        <v>0.02</v>
      </c>
      <c r="DG52" s="62">
        <v>0.02</v>
      </c>
      <c r="DH52" s="62">
        <v>0.02</v>
      </c>
      <c r="DI52" s="62">
        <v>0.02</v>
      </c>
      <c r="DJ52" s="62">
        <v>0.02</v>
      </c>
      <c r="DK52" s="62">
        <v>0.02</v>
      </c>
      <c r="DL52" s="62">
        <v>0.02</v>
      </c>
      <c r="DM52" s="62">
        <v>0.02</v>
      </c>
      <c r="DN52" s="62">
        <v>0.03</v>
      </c>
      <c r="DO52">
        <v>16</v>
      </c>
      <c r="DP52" s="62">
        <v>0.03</v>
      </c>
      <c r="DQ52" s="62">
        <v>0.03</v>
      </c>
      <c r="DR52" s="62">
        <v>0.03</v>
      </c>
      <c r="DS52" s="62">
        <v>0.02</v>
      </c>
      <c r="DT52" s="62">
        <v>0.02</v>
      </c>
      <c r="DU52" s="62">
        <v>0.02</v>
      </c>
      <c r="DV52" s="62">
        <v>0.03</v>
      </c>
      <c r="DW52" s="62">
        <v>0.03</v>
      </c>
      <c r="DX52" s="62">
        <v>0.03</v>
      </c>
      <c r="DY52" s="62">
        <v>0.03</v>
      </c>
      <c r="DZ52" s="62">
        <v>0.03</v>
      </c>
      <c r="EA52" s="62">
        <v>0.04</v>
      </c>
      <c r="EB52">
        <v>16</v>
      </c>
      <c r="EC52" s="62">
        <v>0.04</v>
      </c>
      <c r="ED52" s="62">
        <v>0.04</v>
      </c>
      <c r="EE52" s="62">
        <v>0.03</v>
      </c>
      <c r="EF52" s="62">
        <v>0.03</v>
      </c>
      <c r="EG52" s="62">
        <v>0.03</v>
      </c>
      <c r="EH52" s="62">
        <v>0.03</v>
      </c>
      <c r="EI52" s="62">
        <v>0.03</v>
      </c>
      <c r="EJ52" s="62">
        <v>0.04</v>
      </c>
      <c r="EK52" s="62">
        <v>0.04</v>
      </c>
      <c r="EL52" s="62">
        <v>0.04</v>
      </c>
      <c r="EM52" s="62">
        <v>0.05</v>
      </c>
      <c r="EN52" s="62">
        <v>0.06</v>
      </c>
      <c r="EO52">
        <v>16</v>
      </c>
      <c r="EP52" s="62">
        <v>0.04</v>
      </c>
      <c r="EQ52" s="62">
        <v>0.04</v>
      </c>
      <c r="ER52" s="62">
        <v>0.04</v>
      </c>
      <c r="ES52" s="62">
        <v>0.03</v>
      </c>
      <c r="ET52" s="62">
        <v>0.03</v>
      </c>
      <c r="EU52" s="62">
        <v>0.03</v>
      </c>
      <c r="EV52" s="62">
        <v>0.04</v>
      </c>
      <c r="EW52" s="62">
        <v>0.04</v>
      </c>
      <c r="EX52" s="62">
        <v>0.04</v>
      </c>
      <c r="EY52" s="62">
        <v>0.04</v>
      </c>
      <c r="EZ52" s="62">
        <v>0.05</v>
      </c>
      <c r="FA52" s="62">
        <v>0.06</v>
      </c>
      <c r="FB52" s="198"/>
      <c r="FC52">
        <v>16</v>
      </c>
      <c r="FD52" s="62">
        <v>0.04</v>
      </c>
      <c r="FE52" s="62">
        <v>0.04</v>
      </c>
      <c r="FF52" s="62">
        <v>0.03</v>
      </c>
      <c r="FG52" s="62">
        <v>0.02</v>
      </c>
      <c r="FH52" s="62">
        <v>0.02</v>
      </c>
      <c r="FI52" s="62">
        <v>0.02</v>
      </c>
      <c r="FJ52" s="62">
        <v>0.02</v>
      </c>
      <c r="FK52" s="62">
        <v>0.02</v>
      </c>
      <c r="FL52" s="62">
        <v>0.02</v>
      </c>
      <c r="FM52" s="62">
        <v>0.02</v>
      </c>
      <c r="FN52" s="62">
        <v>0.02</v>
      </c>
      <c r="FO52" s="62">
        <v>0.02</v>
      </c>
      <c r="FP52">
        <v>16</v>
      </c>
      <c r="FQ52" s="62">
        <v>0.04</v>
      </c>
      <c r="FR52" s="62">
        <v>0.03</v>
      </c>
      <c r="FS52" s="62">
        <v>0.03</v>
      </c>
      <c r="FT52" s="62">
        <v>0.02</v>
      </c>
      <c r="FU52" s="62">
        <v>0.02</v>
      </c>
      <c r="FV52" s="62">
        <v>0.02</v>
      </c>
      <c r="FW52" s="62">
        <v>0.02</v>
      </c>
      <c r="FX52" s="62">
        <v>0.02</v>
      </c>
      <c r="FY52" s="62">
        <v>0.02</v>
      </c>
      <c r="FZ52" s="62">
        <v>0.02</v>
      </c>
      <c r="GA52" s="62">
        <v>0.02</v>
      </c>
      <c r="GB52" s="62">
        <v>0.02</v>
      </c>
      <c r="GC52">
        <v>16</v>
      </c>
      <c r="GD52" s="62">
        <v>0.03</v>
      </c>
      <c r="GE52" s="62">
        <v>0.03</v>
      </c>
      <c r="GF52" s="62">
        <v>0.03</v>
      </c>
      <c r="GG52" s="62">
        <v>0.02</v>
      </c>
      <c r="GH52" s="62">
        <v>0.02</v>
      </c>
      <c r="GI52" s="62">
        <v>0.02</v>
      </c>
      <c r="GJ52" s="62">
        <v>0.02</v>
      </c>
      <c r="GK52" s="62">
        <v>0.02</v>
      </c>
      <c r="GL52" s="62">
        <v>0.02</v>
      </c>
      <c r="GM52" s="62">
        <v>0.02</v>
      </c>
      <c r="GN52" s="62">
        <v>0.03</v>
      </c>
      <c r="GO52" s="62">
        <v>0.03</v>
      </c>
      <c r="GP52">
        <v>16</v>
      </c>
      <c r="GQ52" s="62">
        <v>0.04</v>
      </c>
      <c r="GR52" s="62">
        <v>0.03</v>
      </c>
      <c r="GS52" s="62">
        <v>0.03</v>
      </c>
      <c r="GT52" s="62">
        <v>0.03</v>
      </c>
      <c r="GU52" s="62">
        <v>0.03</v>
      </c>
      <c r="GV52" s="62">
        <v>0.03</v>
      </c>
      <c r="GW52" s="62">
        <v>0.03</v>
      </c>
      <c r="GX52" s="62">
        <v>0.03</v>
      </c>
      <c r="GY52" s="62">
        <v>0.03</v>
      </c>
      <c r="GZ52" s="62">
        <v>0.03</v>
      </c>
      <c r="HA52" s="62">
        <v>0.04</v>
      </c>
      <c r="HB52" s="62">
        <v>0.05</v>
      </c>
      <c r="HC52">
        <v>16</v>
      </c>
      <c r="HD52" s="62">
        <v>0.04</v>
      </c>
      <c r="HE52" s="62">
        <v>0.04</v>
      </c>
      <c r="HF52" s="62">
        <v>0.03</v>
      </c>
      <c r="HG52" s="62">
        <v>0.03</v>
      </c>
      <c r="HH52" s="62">
        <v>0.03</v>
      </c>
      <c r="HI52" s="62">
        <v>0.03</v>
      </c>
      <c r="HJ52" s="62">
        <v>0.04</v>
      </c>
      <c r="HK52" s="62">
        <v>0.04</v>
      </c>
      <c r="HL52" s="62">
        <v>0.04</v>
      </c>
      <c r="HM52" s="62">
        <v>0.04</v>
      </c>
      <c r="HN52" s="62">
        <v>0.05</v>
      </c>
      <c r="HO52" s="62">
        <v>0.06</v>
      </c>
      <c r="HP52">
        <v>16</v>
      </c>
      <c r="HQ52" s="62">
        <v>0.05</v>
      </c>
      <c r="HR52" s="62">
        <v>0.05</v>
      </c>
      <c r="HS52" s="62">
        <v>0.04</v>
      </c>
      <c r="HT52" s="62">
        <v>0.03</v>
      </c>
      <c r="HU52" s="62">
        <v>0.03</v>
      </c>
      <c r="HV52" s="62">
        <v>0.04</v>
      </c>
      <c r="HW52" s="62">
        <v>0.04</v>
      </c>
      <c r="HX52" s="62">
        <v>0.04</v>
      </c>
      <c r="HY52" s="62">
        <v>0.04</v>
      </c>
      <c r="HZ52" s="62">
        <v>0.04</v>
      </c>
      <c r="IA52" s="62">
        <v>0.05</v>
      </c>
      <c r="IB52" s="62">
        <v>0.06</v>
      </c>
      <c r="IC52" s="198"/>
      <c r="ID52">
        <v>16</v>
      </c>
      <c r="IE52" s="62">
        <v>0.05</v>
      </c>
      <c r="IF52" s="62">
        <v>0.04</v>
      </c>
      <c r="IG52" s="62">
        <v>0.03</v>
      </c>
      <c r="IH52" s="62">
        <v>0.03</v>
      </c>
      <c r="II52" s="62">
        <v>0.02</v>
      </c>
      <c r="IJ52" s="62">
        <v>0.02</v>
      </c>
      <c r="IK52" s="62">
        <v>0.02</v>
      </c>
      <c r="IL52" s="62">
        <v>0.02</v>
      </c>
      <c r="IM52" s="62">
        <v>0.02</v>
      </c>
      <c r="IN52" s="62">
        <v>0.02</v>
      </c>
      <c r="IO52" s="62">
        <v>0.02</v>
      </c>
      <c r="IP52" s="62">
        <v>0.03</v>
      </c>
      <c r="IQ52">
        <v>16</v>
      </c>
      <c r="IR52" s="62">
        <v>0.04</v>
      </c>
      <c r="IS52" s="62">
        <v>0.04</v>
      </c>
      <c r="IT52" s="62">
        <v>0.03</v>
      </c>
      <c r="IU52" s="62">
        <v>0.03</v>
      </c>
      <c r="IV52" s="62">
        <v>0.02</v>
      </c>
      <c r="IW52" s="62">
        <v>0.02</v>
      </c>
      <c r="IX52" s="62">
        <v>0.02</v>
      </c>
      <c r="IY52" s="62">
        <v>0.02</v>
      </c>
      <c r="IZ52" s="62">
        <v>0.02</v>
      </c>
      <c r="JA52" s="62">
        <v>0.02</v>
      </c>
      <c r="JB52" s="62">
        <v>0.03</v>
      </c>
      <c r="JC52" s="62">
        <v>0.03</v>
      </c>
      <c r="JD52">
        <v>16</v>
      </c>
      <c r="JE52" s="62">
        <v>0.04</v>
      </c>
      <c r="JF52" s="62">
        <v>0.04</v>
      </c>
      <c r="JG52" s="62">
        <v>0.03</v>
      </c>
      <c r="JH52" s="62">
        <v>0.03</v>
      </c>
      <c r="JI52" s="62">
        <v>0.03</v>
      </c>
      <c r="JJ52" s="62">
        <v>0.03</v>
      </c>
      <c r="JK52" s="62">
        <v>0.03</v>
      </c>
      <c r="JL52" s="62">
        <v>0.03</v>
      </c>
      <c r="JM52" s="62">
        <v>0.03</v>
      </c>
      <c r="JN52" s="62">
        <v>0.03</v>
      </c>
      <c r="JO52" s="62">
        <v>0.03</v>
      </c>
      <c r="JP52" s="62">
        <v>0.04</v>
      </c>
      <c r="JQ52">
        <v>16</v>
      </c>
      <c r="JR52" s="62">
        <v>0.04</v>
      </c>
      <c r="JS52" s="62">
        <v>0.04</v>
      </c>
      <c r="JT52" s="62">
        <v>0.03</v>
      </c>
      <c r="JU52" s="62">
        <v>0.03</v>
      </c>
      <c r="JV52" s="62">
        <v>0.03</v>
      </c>
      <c r="JW52" s="62">
        <v>0.03</v>
      </c>
      <c r="JX52" s="62">
        <v>0.03</v>
      </c>
      <c r="JY52" s="62">
        <v>0.04</v>
      </c>
      <c r="JZ52" s="62">
        <v>0.04</v>
      </c>
      <c r="KA52" s="62">
        <v>0.04</v>
      </c>
      <c r="KB52" s="62">
        <v>0.04</v>
      </c>
      <c r="KC52" s="62">
        <v>0.05</v>
      </c>
      <c r="KD52">
        <v>16</v>
      </c>
      <c r="KE52" s="62">
        <v>0.05</v>
      </c>
      <c r="KF52" s="62">
        <v>0.05</v>
      </c>
      <c r="KG52" s="62">
        <v>0.04</v>
      </c>
      <c r="KH52" s="62">
        <v>0.04</v>
      </c>
      <c r="KI52" s="62">
        <v>0.04</v>
      </c>
      <c r="KJ52" s="62">
        <v>0.04</v>
      </c>
      <c r="KK52" s="62">
        <v>0.04</v>
      </c>
      <c r="KL52" s="62">
        <v>0.05</v>
      </c>
      <c r="KM52" s="62">
        <v>0.05</v>
      </c>
      <c r="KN52" s="62">
        <v>0.05</v>
      </c>
      <c r="KO52" s="62">
        <v>0.06</v>
      </c>
      <c r="KP52" s="62">
        <v>0.08</v>
      </c>
      <c r="KQ52">
        <v>16</v>
      </c>
      <c r="KR52" s="62">
        <v>0.06</v>
      </c>
      <c r="KS52" s="62">
        <v>0.06</v>
      </c>
      <c r="KT52" s="62">
        <v>0.05</v>
      </c>
      <c r="KU52" s="62">
        <v>0.04</v>
      </c>
      <c r="KV52" s="62">
        <v>0.04</v>
      </c>
      <c r="KW52" s="62">
        <v>0.04</v>
      </c>
      <c r="KX52" s="62">
        <v>0.05</v>
      </c>
      <c r="KY52" s="62">
        <v>0.05</v>
      </c>
      <c r="KZ52" s="62">
        <v>0.05</v>
      </c>
      <c r="LA52" s="62">
        <v>0.05</v>
      </c>
      <c r="LB52" s="62">
        <v>0.06</v>
      </c>
      <c r="LC52" s="62">
        <v>7.0000000000000007E-2</v>
      </c>
    </row>
    <row r="53" spans="1:315">
      <c r="A53">
        <v>17</v>
      </c>
      <c r="B53" s="62">
        <v>0.03</v>
      </c>
      <c r="C53" s="62">
        <v>0.03</v>
      </c>
      <c r="D53" s="62">
        <v>0.02</v>
      </c>
      <c r="E53" s="62">
        <v>0.02</v>
      </c>
      <c r="F53" s="62">
        <v>0.02</v>
      </c>
      <c r="G53" s="62">
        <v>0.02</v>
      </c>
      <c r="H53" s="62">
        <v>0.02</v>
      </c>
      <c r="I53" s="62">
        <v>0.02</v>
      </c>
      <c r="J53" s="62">
        <v>0.02</v>
      </c>
      <c r="K53" s="62">
        <v>0.02</v>
      </c>
      <c r="L53" s="62">
        <v>0.02</v>
      </c>
      <c r="M53" s="62">
        <v>0.02</v>
      </c>
      <c r="N53">
        <v>17</v>
      </c>
      <c r="O53" s="62">
        <v>0.03</v>
      </c>
      <c r="P53" s="62">
        <v>0.03</v>
      </c>
      <c r="Q53" s="62">
        <v>0.02</v>
      </c>
      <c r="R53" s="62">
        <v>0.02</v>
      </c>
      <c r="S53" s="62">
        <v>0.02</v>
      </c>
      <c r="T53" s="62">
        <v>0.02</v>
      </c>
      <c r="U53" s="62">
        <v>0.02</v>
      </c>
      <c r="V53" s="62">
        <v>0.02</v>
      </c>
      <c r="W53" s="62">
        <v>0.02</v>
      </c>
      <c r="X53" s="62">
        <v>0.02</v>
      </c>
      <c r="Y53" s="62">
        <v>0.02</v>
      </c>
      <c r="Z53" s="62">
        <v>0.02</v>
      </c>
      <c r="AA53">
        <v>17</v>
      </c>
      <c r="AB53" s="62">
        <v>0.03</v>
      </c>
      <c r="AC53" s="62">
        <v>0.03</v>
      </c>
      <c r="AD53" s="62">
        <v>0.02</v>
      </c>
      <c r="AE53" s="62">
        <v>0.02</v>
      </c>
      <c r="AF53" s="62">
        <v>0.02</v>
      </c>
      <c r="AG53" s="62">
        <v>0.02</v>
      </c>
      <c r="AH53" s="62">
        <v>0.02</v>
      </c>
      <c r="AI53" s="62">
        <v>0.02</v>
      </c>
      <c r="AJ53" s="62">
        <v>0.02</v>
      </c>
      <c r="AK53" s="62">
        <v>0.02</v>
      </c>
      <c r="AL53" s="62">
        <v>0.02</v>
      </c>
      <c r="AM53" s="62">
        <v>0.03</v>
      </c>
      <c r="AN53">
        <v>17</v>
      </c>
      <c r="AO53" s="62">
        <v>0.03</v>
      </c>
      <c r="AP53" s="62">
        <v>0.03</v>
      </c>
      <c r="AQ53" s="62">
        <v>0.03</v>
      </c>
      <c r="AR53" s="62">
        <v>0.02</v>
      </c>
      <c r="AS53" s="62">
        <v>0.02</v>
      </c>
      <c r="AT53" s="62">
        <v>0.03</v>
      </c>
      <c r="AU53" s="62">
        <v>0.03</v>
      </c>
      <c r="AV53" s="62">
        <v>0.03</v>
      </c>
      <c r="AW53" s="62">
        <v>0.03</v>
      </c>
      <c r="AX53" s="62">
        <v>0.03</v>
      </c>
      <c r="AY53" s="62">
        <v>0.03</v>
      </c>
      <c r="AZ53" s="62">
        <v>0.04</v>
      </c>
      <c r="BA53">
        <v>17</v>
      </c>
      <c r="BB53" s="62">
        <v>0.04</v>
      </c>
      <c r="BC53" s="62">
        <v>0.04</v>
      </c>
      <c r="BD53" s="62">
        <v>0.03</v>
      </c>
      <c r="BE53" s="62">
        <v>0.03</v>
      </c>
      <c r="BF53" s="62">
        <v>0.03</v>
      </c>
      <c r="BG53" s="62">
        <v>0.03</v>
      </c>
      <c r="BH53" s="62">
        <v>0.03</v>
      </c>
      <c r="BI53" s="62">
        <v>0.04</v>
      </c>
      <c r="BJ53" s="62">
        <v>0.04</v>
      </c>
      <c r="BK53" s="62">
        <v>0.04</v>
      </c>
      <c r="BL53" s="62">
        <v>0.05</v>
      </c>
      <c r="BM53" s="62">
        <v>0.06</v>
      </c>
      <c r="BN53">
        <v>17</v>
      </c>
      <c r="BO53" s="62">
        <v>0.05</v>
      </c>
      <c r="BP53" s="62">
        <v>0.05</v>
      </c>
      <c r="BQ53" s="62">
        <v>0.04</v>
      </c>
      <c r="BR53" s="62">
        <v>0.03</v>
      </c>
      <c r="BS53" s="62">
        <v>0.03</v>
      </c>
      <c r="BT53" s="62">
        <v>0.04</v>
      </c>
      <c r="BU53" s="62">
        <v>0.04</v>
      </c>
      <c r="BV53" s="62">
        <v>0.04</v>
      </c>
      <c r="BW53" s="62">
        <v>0.04</v>
      </c>
      <c r="BX53" s="62">
        <v>0.04</v>
      </c>
      <c r="BY53" s="62">
        <v>0.05</v>
      </c>
      <c r="BZ53" s="62">
        <v>0.06</v>
      </c>
      <c r="CA53" s="198"/>
      <c r="CB53">
        <v>17</v>
      </c>
      <c r="CC53" s="62">
        <v>0.04</v>
      </c>
      <c r="CD53" s="62">
        <v>0.03</v>
      </c>
      <c r="CE53" s="62">
        <v>0.03</v>
      </c>
      <c r="CF53" s="62">
        <v>0.02</v>
      </c>
      <c r="CG53" s="62">
        <v>0.02</v>
      </c>
      <c r="CH53" s="62">
        <v>0.02</v>
      </c>
      <c r="CI53" s="62">
        <v>0.02</v>
      </c>
      <c r="CJ53" s="62">
        <v>0.02</v>
      </c>
      <c r="CK53" s="62">
        <v>0.02</v>
      </c>
      <c r="CL53" s="62">
        <v>0.02</v>
      </c>
      <c r="CM53" s="62">
        <v>0.02</v>
      </c>
      <c r="CN53" s="62">
        <v>0.02</v>
      </c>
      <c r="CO53">
        <v>17</v>
      </c>
      <c r="CP53" s="62">
        <v>0.04</v>
      </c>
      <c r="CQ53" s="62">
        <v>0.03</v>
      </c>
      <c r="CR53" s="62">
        <v>0.03</v>
      </c>
      <c r="CS53" s="62">
        <v>0.02</v>
      </c>
      <c r="CT53" s="62">
        <v>0.02</v>
      </c>
      <c r="CU53" s="62">
        <v>0.02</v>
      </c>
      <c r="CV53" s="62">
        <v>0.02</v>
      </c>
      <c r="CW53" s="62">
        <v>0.02</v>
      </c>
      <c r="CX53" s="62">
        <v>0.02</v>
      </c>
      <c r="CY53" s="62">
        <v>0.02</v>
      </c>
      <c r="CZ53" s="62">
        <v>0.02</v>
      </c>
      <c r="DA53" s="62">
        <v>0.02</v>
      </c>
      <c r="DB53">
        <v>17</v>
      </c>
      <c r="DC53" s="62">
        <v>0.04</v>
      </c>
      <c r="DD53" s="62">
        <v>0.03</v>
      </c>
      <c r="DE53" s="62">
        <v>0.03</v>
      </c>
      <c r="DF53" s="62">
        <v>0.02</v>
      </c>
      <c r="DG53" s="62">
        <v>0.02</v>
      </c>
      <c r="DH53" s="62">
        <v>0.02</v>
      </c>
      <c r="DI53" s="62">
        <v>0.02</v>
      </c>
      <c r="DJ53" s="62">
        <v>0.02</v>
      </c>
      <c r="DK53" s="62">
        <v>0.02</v>
      </c>
      <c r="DL53" s="62">
        <v>0.03</v>
      </c>
      <c r="DM53" s="62">
        <v>0.03</v>
      </c>
      <c r="DN53" s="62">
        <v>0.03</v>
      </c>
      <c r="DO53">
        <v>17</v>
      </c>
      <c r="DP53" s="62">
        <v>0.04</v>
      </c>
      <c r="DQ53" s="62">
        <v>0.04</v>
      </c>
      <c r="DR53" s="62">
        <v>0.03</v>
      </c>
      <c r="DS53" s="62">
        <v>0.03</v>
      </c>
      <c r="DT53" s="62">
        <v>0.03</v>
      </c>
      <c r="DU53" s="62">
        <v>0.03</v>
      </c>
      <c r="DV53" s="62">
        <v>0.03</v>
      </c>
      <c r="DW53" s="62">
        <v>0.03</v>
      </c>
      <c r="DX53" s="62">
        <v>0.03</v>
      </c>
      <c r="DY53" s="62">
        <v>0.03</v>
      </c>
      <c r="DZ53" s="62">
        <v>0.04</v>
      </c>
      <c r="EA53" s="62">
        <v>0.05</v>
      </c>
      <c r="EB53">
        <v>17</v>
      </c>
      <c r="EC53" s="62">
        <v>0.04</v>
      </c>
      <c r="ED53" s="62">
        <v>0.04</v>
      </c>
      <c r="EE53" s="62">
        <v>0.03</v>
      </c>
      <c r="EF53" s="62">
        <v>0.03</v>
      </c>
      <c r="EG53" s="62">
        <v>0.03</v>
      </c>
      <c r="EH53" s="62">
        <v>0.03</v>
      </c>
      <c r="EI53" s="62">
        <v>0.04</v>
      </c>
      <c r="EJ53" s="62">
        <v>0.04</v>
      </c>
      <c r="EK53" s="62">
        <v>0.04</v>
      </c>
      <c r="EL53" s="62">
        <v>0.05</v>
      </c>
      <c r="EM53" s="62">
        <v>0.05</v>
      </c>
      <c r="EN53" s="62">
        <v>7.0000000000000007E-2</v>
      </c>
      <c r="EO53">
        <v>17</v>
      </c>
      <c r="EP53" s="62">
        <v>0.05</v>
      </c>
      <c r="EQ53" s="62">
        <v>0.05</v>
      </c>
      <c r="ER53" s="62">
        <v>0.04</v>
      </c>
      <c r="ES53" s="62">
        <v>0.04</v>
      </c>
      <c r="ET53" s="62">
        <v>0.04</v>
      </c>
      <c r="EU53" s="62">
        <v>0.04</v>
      </c>
      <c r="EV53" s="62">
        <v>0.04</v>
      </c>
      <c r="EW53" s="62">
        <v>0.04</v>
      </c>
      <c r="EX53" s="62">
        <v>0.05</v>
      </c>
      <c r="EY53" s="62">
        <v>0.05</v>
      </c>
      <c r="EZ53" s="62">
        <v>0.05</v>
      </c>
      <c r="FA53" s="62">
        <v>0.06</v>
      </c>
      <c r="FB53" s="198"/>
      <c r="FC53">
        <v>17</v>
      </c>
      <c r="FD53" s="62">
        <v>0.04</v>
      </c>
      <c r="FE53" s="62">
        <v>0.04</v>
      </c>
      <c r="FF53" s="62">
        <v>0.03</v>
      </c>
      <c r="FG53" s="62">
        <v>0.02</v>
      </c>
      <c r="FH53" s="62">
        <v>0.02</v>
      </c>
      <c r="FI53" s="62">
        <v>0.02</v>
      </c>
      <c r="FJ53" s="62">
        <v>0.02</v>
      </c>
      <c r="FK53" s="62">
        <v>0.02</v>
      </c>
      <c r="FL53" s="62">
        <v>0.02</v>
      </c>
      <c r="FM53" s="62">
        <v>0.02</v>
      </c>
      <c r="FN53" s="62">
        <v>0.02</v>
      </c>
      <c r="FO53" s="62">
        <v>0.02</v>
      </c>
      <c r="FP53">
        <v>17</v>
      </c>
      <c r="FQ53" s="62">
        <v>0.04</v>
      </c>
      <c r="FR53" s="62">
        <v>0.04</v>
      </c>
      <c r="FS53" s="62">
        <v>0.03</v>
      </c>
      <c r="FT53" s="62">
        <v>0.02</v>
      </c>
      <c r="FU53" s="62">
        <v>0.02</v>
      </c>
      <c r="FV53" s="62">
        <v>0.02</v>
      </c>
      <c r="FW53" s="62">
        <v>0.02</v>
      </c>
      <c r="FX53" s="62">
        <v>0.02</v>
      </c>
      <c r="FY53" s="62">
        <v>0.02</v>
      </c>
      <c r="FZ53" s="62">
        <v>0.02</v>
      </c>
      <c r="GA53" s="62">
        <v>0.02</v>
      </c>
      <c r="GB53" s="62">
        <v>0.03</v>
      </c>
      <c r="GC53">
        <v>17</v>
      </c>
      <c r="GD53" s="62">
        <v>0.04</v>
      </c>
      <c r="GE53" s="62">
        <v>0.04</v>
      </c>
      <c r="GF53" s="62">
        <v>0.03</v>
      </c>
      <c r="GG53" s="62">
        <v>0.03</v>
      </c>
      <c r="GH53" s="62">
        <v>0.02</v>
      </c>
      <c r="GI53" s="62">
        <v>0.03</v>
      </c>
      <c r="GJ53" s="62">
        <v>0.03</v>
      </c>
      <c r="GK53" s="62">
        <v>0.03</v>
      </c>
      <c r="GL53" s="62">
        <v>0.03</v>
      </c>
      <c r="GM53" s="62">
        <v>0.03</v>
      </c>
      <c r="GN53" s="62">
        <v>0.03</v>
      </c>
      <c r="GO53" s="62">
        <v>0.04</v>
      </c>
      <c r="GP53">
        <v>17</v>
      </c>
      <c r="GQ53" s="62">
        <v>0.04</v>
      </c>
      <c r="GR53" s="62">
        <v>0.04</v>
      </c>
      <c r="GS53" s="62">
        <v>0.03</v>
      </c>
      <c r="GT53" s="62">
        <v>0.03</v>
      </c>
      <c r="GU53" s="62">
        <v>0.03</v>
      </c>
      <c r="GV53" s="62">
        <v>0.03</v>
      </c>
      <c r="GW53" s="62">
        <v>0.03</v>
      </c>
      <c r="GX53" s="62">
        <v>0.04</v>
      </c>
      <c r="GY53" s="62">
        <v>0.04</v>
      </c>
      <c r="GZ53" s="62">
        <v>0.04</v>
      </c>
      <c r="HA53" s="62">
        <v>0.04</v>
      </c>
      <c r="HB53" s="62">
        <v>0.05</v>
      </c>
      <c r="HC53">
        <v>17</v>
      </c>
      <c r="HD53" s="62">
        <v>0.05</v>
      </c>
      <c r="HE53" s="62">
        <v>0.05</v>
      </c>
      <c r="HF53" s="62">
        <v>0.04</v>
      </c>
      <c r="HG53" s="62">
        <v>0.04</v>
      </c>
      <c r="HH53" s="62">
        <v>0.04</v>
      </c>
      <c r="HI53" s="62">
        <v>0.04</v>
      </c>
      <c r="HJ53" s="62">
        <v>0.04</v>
      </c>
      <c r="HK53" s="62">
        <v>0.05</v>
      </c>
      <c r="HL53" s="62">
        <v>0.05</v>
      </c>
      <c r="HM53" s="62">
        <v>0.05</v>
      </c>
      <c r="HN53" s="62">
        <v>0.06</v>
      </c>
      <c r="HO53" s="62">
        <v>7.0000000000000007E-2</v>
      </c>
      <c r="HP53">
        <v>17</v>
      </c>
      <c r="HQ53" s="62">
        <v>0.06</v>
      </c>
      <c r="HR53" s="62">
        <v>0.05</v>
      </c>
      <c r="HS53" s="62">
        <v>0.04</v>
      </c>
      <c r="HT53" s="62">
        <v>0.04</v>
      </c>
      <c r="HU53" s="62">
        <v>0.04</v>
      </c>
      <c r="HV53" s="62">
        <v>0.04</v>
      </c>
      <c r="HW53" s="62">
        <v>0.05</v>
      </c>
      <c r="HX53" s="62">
        <v>0.05</v>
      </c>
      <c r="HY53" s="62">
        <v>0.05</v>
      </c>
      <c r="HZ53" s="62">
        <v>0.05</v>
      </c>
      <c r="IA53" s="62">
        <v>0.06</v>
      </c>
      <c r="IB53" s="62">
        <v>7.0000000000000007E-2</v>
      </c>
      <c r="IC53" s="198"/>
      <c r="ID53">
        <v>17</v>
      </c>
      <c r="IE53" s="62">
        <v>0.05</v>
      </c>
      <c r="IF53" s="62">
        <v>0.04</v>
      </c>
      <c r="IG53" s="62">
        <v>0.03</v>
      </c>
      <c r="IH53" s="62">
        <v>0.03</v>
      </c>
      <c r="II53" s="62">
        <v>0.02</v>
      </c>
      <c r="IJ53" s="62">
        <v>0.02</v>
      </c>
      <c r="IK53" s="62">
        <v>0.02</v>
      </c>
      <c r="IL53" s="62">
        <v>0.02</v>
      </c>
      <c r="IM53" s="62">
        <v>0.02</v>
      </c>
      <c r="IN53" s="62">
        <v>0.02</v>
      </c>
      <c r="IO53" s="62">
        <v>0.02</v>
      </c>
      <c r="IP53" s="62">
        <v>0.03</v>
      </c>
      <c r="IQ53">
        <v>17</v>
      </c>
      <c r="IR53" s="62">
        <v>0.05</v>
      </c>
      <c r="IS53" s="62">
        <v>0.04</v>
      </c>
      <c r="IT53" s="62">
        <v>0.03</v>
      </c>
      <c r="IU53" s="62">
        <v>0.03</v>
      </c>
      <c r="IV53" s="62">
        <v>0.03</v>
      </c>
      <c r="IW53" s="62">
        <v>0.03</v>
      </c>
      <c r="IX53" s="62">
        <v>0.03</v>
      </c>
      <c r="IY53" s="62">
        <v>0.03</v>
      </c>
      <c r="IZ53" s="62">
        <v>0.03</v>
      </c>
      <c r="JA53" s="62">
        <v>0.03</v>
      </c>
      <c r="JB53" s="62">
        <v>0.03</v>
      </c>
      <c r="JC53" s="62">
        <v>0.03</v>
      </c>
      <c r="JD53">
        <v>17</v>
      </c>
      <c r="JE53" s="62">
        <v>0.04</v>
      </c>
      <c r="JF53" s="62">
        <v>0.04</v>
      </c>
      <c r="JG53" s="62">
        <v>0.03</v>
      </c>
      <c r="JH53" s="62">
        <v>0.03</v>
      </c>
      <c r="JI53" s="62">
        <v>0.03</v>
      </c>
      <c r="JJ53" s="62">
        <v>0.03</v>
      </c>
      <c r="JK53" s="62">
        <v>0.03</v>
      </c>
      <c r="JL53" s="62">
        <v>0.03</v>
      </c>
      <c r="JM53" s="62">
        <v>0.03</v>
      </c>
      <c r="JN53" s="62">
        <v>0.03</v>
      </c>
      <c r="JO53" s="62">
        <v>0.03</v>
      </c>
      <c r="JP53" s="62">
        <v>0.04</v>
      </c>
      <c r="JQ53">
        <v>17</v>
      </c>
      <c r="JR53" s="62">
        <v>0.05</v>
      </c>
      <c r="JS53" s="62">
        <v>0.05</v>
      </c>
      <c r="JT53" s="62">
        <v>0.04</v>
      </c>
      <c r="JU53" s="62">
        <v>0.03</v>
      </c>
      <c r="JV53" s="62">
        <v>0.03</v>
      </c>
      <c r="JW53" s="62">
        <v>0.04</v>
      </c>
      <c r="JX53" s="62">
        <v>0.04</v>
      </c>
      <c r="JY53" s="62">
        <v>0.04</v>
      </c>
      <c r="JZ53" s="62">
        <v>0.04</v>
      </c>
      <c r="KA53" s="62">
        <v>0.04</v>
      </c>
      <c r="KB53" s="62">
        <v>0.05</v>
      </c>
      <c r="KC53" s="62">
        <v>0.06</v>
      </c>
      <c r="KD53">
        <v>17</v>
      </c>
      <c r="KE53" s="62">
        <v>0.05</v>
      </c>
      <c r="KF53" s="62">
        <v>0.05</v>
      </c>
      <c r="KG53" s="62">
        <v>0.04</v>
      </c>
      <c r="KH53" s="62">
        <v>0.04</v>
      </c>
      <c r="KI53" s="62">
        <v>0.04</v>
      </c>
      <c r="KJ53" s="62">
        <v>0.04</v>
      </c>
      <c r="KK53" s="62">
        <v>0.05</v>
      </c>
      <c r="KL53" s="62">
        <v>0.05</v>
      </c>
      <c r="KM53" s="62">
        <v>0.06</v>
      </c>
      <c r="KN53" s="62">
        <v>0.06</v>
      </c>
      <c r="KO53" s="62">
        <v>7.0000000000000007E-2</v>
      </c>
      <c r="KP53" s="62">
        <v>0.08</v>
      </c>
      <c r="KQ53">
        <v>17</v>
      </c>
      <c r="KR53" s="62">
        <v>7.0000000000000007E-2</v>
      </c>
      <c r="KS53" s="62">
        <v>0.06</v>
      </c>
      <c r="KT53" s="62">
        <v>0.05</v>
      </c>
      <c r="KU53" s="62">
        <v>0.05</v>
      </c>
      <c r="KV53" s="62">
        <v>0.05</v>
      </c>
      <c r="KW53" s="62">
        <v>0.05</v>
      </c>
      <c r="KX53" s="62">
        <v>0.05</v>
      </c>
      <c r="KY53" s="62">
        <v>0.06</v>
      </c>
      <c r="KZ53" s="62">
        <v>0.06</v>
      </c>
      <c r="LA53" s="62">
        <v>0.06</v>
      </c>
      <c r="LB53" s="62">
        <v>7.0000000000000007E-2</v>
      </c>
      <c r="LC53" s="62">
        <v>0.08</v>
      </c>
    </row>
    <row r="54" spans="1:315">
      <c r="A54">
        <v>18</v>
      </c>
      <c r="B54" s="62">
        <v>0.04</v>
      </c>
      <c r="C54" s="62">
        <v>0.03</v>
      </c>
      <c r="D54" s="62">
        <v>0.03</v>
      </c>
      <c r="E54" s="62">
        <v>0.02</v>
      </c>
      <c r="F54" s="62">
        <v>0.02</v>
      </c>
      <c r="G54" s="62">
        <v>0.02</v>
      </c>
      <c r="H54" s="62">
        <v>0.02</v>
      </c>
      <c r="I54" s="62">
        <v>0.02</v>
      </c>
      <c r="J54" s="62">
        <v>0.02</v>
      </c>
      <c r="K54" s="62">
        <v>0.02</v>
      </c>
      <c r="L54" s="62">
        <v>0.02</v>
      </c>
      <c r="M54" s="62">
        <v>0.02</v>
      </c>
      <c r="N54">
        <v>18</v>
      </c>
      <c r="O54" s="62">
        <v>0.04</v>
      </c>
      <c r="P54" s="62">
        <v>0.03</v>
      </c>
      <c r="Q54" s="62">
        <v>0.03</v>
      </c>
      <c r="R54" s="62">
        <v>0.02</v>
      </c>
      <c r="S54" s="62">
        <v>0.02</v>
      </c>
      <c r="T54" s="62">
        <v>0.02</v>
      </c>
      <c r="U54" s="62">
        <v>0.02</v>
      </c>
      <c r="V54" s="62">
        <v>0.02</v>
      </c>
      <c r="W54" s="62">
        <v>0.02</v>
      </c>
      <c r="X54" s="62">
        <v>0.02</v>
      </c>
      <c r="Y54" s="62">
        <v>0.02</v>
      </c>
      <c r="Z54" s="62">
        <v>0.03</v>
      </c>
      <c r="AA54">
        <v>18</v>
      </c>
      <c r="AB54" s="62">
        <v>0.04</v>
      </c>
      <c r="AC54" s="62">
        <v>0.04</v>
      </c>
      <c r="AD54" s="62">
        <v>0.03</v>
      </c>
      <c r="AE54" s="62">
        <v>0.02</v>
      </c>
      <c r="AF54" s="62">
        <v>0.02</v>
      </c>
      <c r="AG54" s="62">
        <v>0.02</v>
      </c>
      <c r="AH54" s="62">
        <v>0.03</v>
      </c>
      <c r="AI54" s="62">
        <v>0.03</v>
      </c>
      <c r="AJ54" s="62">
        <v>0.03</v>
      </c>
      <c r="AK54" s="62">
        <v>0.03</v>
      </c>
      <c r="AL54" s="62">
        <v>0.03</v>
      </c>
      <c r="AM54" s="62">
        <v>0.03</v>
      </c>
      <c r="AN54">
        <v>18</v>
      </c>
      <c r="AO54" s="62">
        <v>0.04</v>
      </c>
      <c r="AP54" s="62">
        <v>0.04</v>
      </c>
      <c r="AQ54" s="62">
        <v>0.03</v>
      </c>
      <c r="AR54" s="62">
        <v>0.03</v>
      </c>
      <c r="AS54" s="62">
        <v>0.03</v>
      </c>
      <c r="AT54" s="62">
        <v>0.03</v>
      </c>
      <c r="AU54" s="62">
        <v>0.03</v>
      </c>
      <c r="AV54" s="62">
        <v>0.03</v>
      </c>
      <c r="AW54" s="62">
        <v>0.04</v>
      </c>
      <c r="AX54" s="62">
        <v>0.04</v>
      </c>
      <c r="AY54" s="62">
        <v>0.04</v>
      </c>
      <c r="AZ54" s="62">
        <v>0.05</v>
      </c>
      <c r="BA54">
        <v>18</v>
      </c>
      <c r="BB54" s="62">
        <v>0.05</v>
      </c>
      <c r="BC54" s="62">
        <v>0.04</v>
      </c>
      <c r="BD54" s="62">
        <v>0.04</v>
      </c>
      <c r="BE54" s="62">
        <v>0.03</v>
      </c>
      <c r="BF54" s="62">
        <v>0.03</v>
      </c>
      <c r="BG54" s="62">
        <v>0.04</v>
      </c>
      <c r="BH54" s="62">
        <v>0.04</v>
      </c>
      <c r="BI54" s="62">
        <v>0.04</v>
      </c>
      <c r="BJ54" s="62">
        <v>0.05</v>
      </c>
      <c r="BK54" s="62">
        <v>0.05</v>
      </c>
      <c r="BL54" s="62">
        <v>0.06</v>
      </c>
      <c r="BM54" s="62">
        <v>7.0000000000000007E-2</v>
      </c>
      <c r="BN54">
        <v>18</v>
      </c>
      <c r="BO54" s="62">
        <v>0.06</v>
      </c>
      <c r="BP54" s="62">
        <v>0.06</v>
      </c>
      <c r="BQ54" s="62">
        <v>0.05</v>
      </c>
      <c r="BR54" s="62">
        <v>0.04</v>
      </c>
      <c r="BS54" s="62">
        <v>0.04</v>
      </c>
      <c r="BT54" s="62">
        <v>0.04</v>
      </c>
      <c r="BU54" s="62">
        <v>0.05</v>
      </c>
      <c r="BV54" s="62">
        <v>0.05</v>
      </c>
      <c r="BW54" s="62">
        <v>0.05</v>
      </c>
      <c r="BX54" s="62">
        <v>0.05</v>
      </c>
      <c r="BY54" s="62">
        <v>0.06</v>
      </c>
      <c r="BZ54" s="62">
        <v>7.0000000000000007E-2</v>
      </c>
      <c r="CA54" s="198"/>
      <c r="CB54">
        <v>18</v>
      </c>
      <c r="CC54" s="62">
        <v>0.04</v>
      </c>
      <c r="CD54" s="62">
        <v>0.04</v>
      </c>
      <c r="CE54" s="62">
        <v>0.03</v>
      </c>
      <c r="CF54" s="62">
        <v>0.02</v>
      </c>
      <c r="CG54" s="62">
        <v>0.02</v>
      </c>
      <c r="CH54" s="62">
        <v>0.02</v>
      </c>
      <c r="CI54" s="62">
        <v>0.02</v>
      </c>
      <c r="CJ54" s="62">
        <v>0.02</v>
      </c>
      <c r="CK54" s="62">
        <v>0.02</v>
      </c>
      <c r="CL54" s="62">
        <v>0.02</v>
      </c>
      <c r="CM54" s="62">
        <v>0.02</v>
      </c>
      <c r="CN54" s="62">
        <v>0.02</v>
      </c>
      <c r="CO54">
        <v>18</v>
      </c>
      <c r="CP54" s="62">
        <v>0.04</v>
      </c>
      <c r="CQ54" s="62">
        <v>0.04</v>
      </c>
      <c r="CR54" s="62">
        <v>0.03</v>
      </c>
      <c r="CS54" s="62">
        <v>0.02</v>
      </c>
      <c r="CT54" s="62">
        <v>0.02</v>
      </c>
      <c r="CU54" s="62">
        <v>0.02</v>
      </c>
      <c r="CV54" s="62">
        <v>0.02</v>
      </c>
      <c r="CW54" s="62">
        <v>0.02</v>
      </c>
      <c r="CX54" s="62">
        <v>0.02</v>
      </c>
      <c r="CY54" s="62">
        <v>0.02</v>
      </c>
      <c r="CZ54" s="62">
        <v>0.02</v>
      </c>
      <c r="DA54" s="62">
        <v>0.03</v>
      </c>
      <c r="DB54">
        <v>18</v>
      </c>
      <c r="DC54" s="62">
        <v>0.04</v>
      </c>
      <c r="DD54" s="62">
        <v>0.04</v>
      </c>
      <c r="DE54" s="62">
        <v>0.03</v>
      </c>
      <c r="DF54" s="62">
        <v>0.03</v>
      </c>
      <c r="DG54" s="62">
        <v>0.03</v>
      </c>
      <c r="DH54" s="62">
        <v>0.03</v>
      </c>
      <c r="DI54" s="62">
        <v>0.03</v>
      </c>
      <c r="DJ54" s="62">
        <v>0.03</v>
      </c>
      <c r="DK54" s="62">
        <v>0.03</v>
      </c>
      <c r="DL54" s="62">
        <v>0.03</v>
      </c>
      <c r="DM54" s="62">
        <v>0.03</v>
      </c>
      <c r="DN54" s="62">
        <v>0.04</v>
      </c>
      <c r="DO54">
        <v>18</v>
      </c>
      <c r="DP54" s="62">
        <v>0.04</v>
      </c>
      <c r="DQ54" s="62">
        <v>0.04</v>
      </c>
      <c r="DR54" s="62">
        <v>0.03</v>
      </c>
      <c r="DS54" s="62">
        <v>0.03</v>
      </c>
      <c r="DT54" s="62">
        <v>0.03</v>
      </c>
      <c r="DU54" s="62">
        <v>0.03</v>
      </c>
      <c r="DV54" s="62">
        <v>0.04</v>
      </c>
      <c r="DW54" s="62">
        <v>0.04</v>
      </c>
      <c r="DX54" s="62">
        <v>0.04</v>
      </c>
      <c r="DY54" s="62">
        <v>0.04</v>
      </c>
      <c r="DZ54" s="62">
        <v>0.05</v>
      </c>
      <c r="EA54" s="62">
        <v>0.06</v>
      </c>
      <c r="EB54">
        <v>18</v>
      </c>
      <c r="EC54" s="62">
        <v>0.05</v>
      </c>
      <c r="ED54" s="62">
        <v>0.05</v>
      </c>
      <c r="EE54" s="62">
        <v>0.04</v>
      </c>
      <c r="EF54" s="62">
        <v>0.04</v>
      </c>
      <c r="EG54" s="62">
        <v>0.04</v>
      </c>
      <c r="EH54" s="62">
        <v>0.04</v>
      </c>
      <c r="EI54" s="62">
        <v>0.04</v>
      </c>
      <c r="EJ54" s="62">
        <v>0.05</v>
      </c>
      <c r="EK54" s="62">
        <v>0.05</v>
      </c>
      <c r="EL54" s="62">
        <v>0.05</v>
      </c>
      <c r="EM54" s="62">
        <v>0.06</v>
      </c>
      <c r="EN54" s="62">
        <v>0.08</v>
      </c>
      <c r="EO54">
        <v>18</v>
      </c>
      <c r="EP54" s="62">
        <v>0.06</v>
      </c>
      <c r="EQ54" s="62">
        <v>0.06</v>
      </c>
      <c r="ER54" s="62">
        <v>0.05</v>
      </c>
      <c r="ES54" s="62">
        <v>0.04</v>
      </c>
      <c r="ET54" s="62">
        <v>0.04</v>
      </c>
      <c r="EU54" s="62">
        <v>0.05</v>
      </c>
      <c r="EV54" s="62">
        <v>0.05</v>
      </c>
      <c r="EW54" s="62">
        <v>0.05</v>
      </c>
      <c r="EX54" s="62">
        <v>0.05</v>
      </c>
      <c r="EY54" s="62">
        <v>0.06</v>
      </c>
      <c r="EZ54" s="62">
        <v>0.06</v>
      </c>
      <c r="FA54" s="62">
        <v>0.08</v>
      </c>
      <c r="FB54" s="198"/>
      <c r="FC54">
        <v>18</v>
      </c>
      <c r="FD54" s="62">
        <v>0.05</v>
      </c>
      <c r="FE54" s="62">
        <v>0.04</v>
      </c>
      <c r="FF54" s="62">
        <v>0.03</v>
      </c>
      <c r="FG54" s="62">
        <v>0.03</v>
      </c>
      <c r="FH54" s="62">
        <v>0.02</v>
      </c>
      <c r="FI54" s="62">
        <v>0.02</v>
      </c>
      <c r="FJ54" s="62">
        <v>0.02</v>
      </c>
      <c r="FK54" s="62">
        <v>0.02</v>
      </c>
      <c r="FL54" s="62">
        <v>0.02</v>
      </c>
      <c r="FM54" s="62">
        <v>0.02</v>
      </c>
      <c r="FN54" s="62">
        <v>0.02</v>
      </c>
      <c r="FO54" s="62">
        <v>0.02</v>
      </c>
      <c r="FP54">
        <v>18</v>
      </c>
      <c r="FQ54" s="62">
        <v>0.04</v>
      </c>
      <c r="FR54" s="62">
        <v>0.04</v>
      </c>
      <c r="FS54" s="62">
        <v>0.03</v>
      </c>
      <c r="FT54" s="62">
        <v>0.03</v>
      </c>
      <c r="FU54" s="62">
        <v>0.03</v>
      </c>
      <c r="FV54" s="62">
        <v>0.03</v>
      </c>
      <c r="FW54" s="62">
        <v>0.03</v>
      </c>
      <c r="FX54" s="62">
        <v>0.03</v>
      </c>
      <c r="FY54" s="62">
        <v>0.02</v>
      </c>
      <c r="FZ54" s="62">
        <v>0.02</v>
      </c>
      <c r="GA54" s="62">
        <v>0.03</v>
      </c>
      <c r="GB54" s="62">
        <v>0.03</v>
      </c>
      <c r="GC54">
        <v>18</v>
      </c>
      <c r="GD54" s="62">
        <v>0.05</v>
      </c>
      <c r="GE54" s="62">
        <v>0.04</v>
      </c>
      <c r="GF54" s="62">
        <v>0.03</v>
      </c>
      <c r="GG54" s="62">
        <v>0.03</v>
      </c>
      <c r="GH54" s="62">
        <v>0.03</v>
      </c>
      <c r="GI54" s="62">
        <v>0.03</v>
      </c>
      <c r="GJ54" s="62">
        <v>0.03</v>
      </c>
      <c r="GK54" s="62">
        <v>0.03</v>
      </c>
      <c r="GL54" s="62">
        <v>0.03</v>
      </c>
      <c r="GM54" s="62">
        <v>0.03</v>
      </c>
      <c r="GN54" s="62">
        <v>0.04</v>
      </c>
      <c r="GO54" s="62">
        <v>0.04</v>
      </c>
      <c r="GP54">
        <v>18</v>
      </c>
      <c r="GQ54" s="62">
        <v>0.05</v>
      </c>
      <c r="GR54" s="62">
        <v>0.05</v>
      </c>
      <c r="GS54" s="62">
        <v>0.04</v>
      </c>
      <c r="GT54" s="62">
        <v>0.03</v>
      </c>
      <c r="GU54" s="62">
        <v>0.03</v>
      </c>
      <c r="GV54" s="62">
        <v>0.04</v>
      </c>
      <c r="GW54" s="62">
        <v>0.04</v>
      </c>
      <c r="GX54" s="62">
        <v>0.04</v>
      </c>
      <c r="GY54" s="62">
        <v>0.04</v>
      </c>
      <c r="GZ54" s="62">
        <v>0.04</v>
      </c>
      <c r="HA54" s="62">
        <v>0.05</v>
      </c>
      <c r="HB54" s="62">
        <v>0.06</v>
      </c>
      <c r="HC54">
        <v>18</v>
      </c>
      <c r="HD54" s="62">
        <v>0.05</v>
      </c>
      <c r="HE54" s="62">
        <v>0.05</v>
      </c>
      <c r="HF54" s="62">
        <v>0.04</v>
      </c>
      <c r="HG54" s="62">
        <v>0.04</v>
      </c>
      <c r="HH54" s="62">
        <v>0.04</v>
      </c>
      <c r="HI54" s="62">
        <v>0.04</v>
      </c>
      <c r="HJ54" s="62">
        <v>0.05</v>
      </c>
      <c r="HK54" s="62">
        <v>0.05</v>
      </c>
      <c r="HL54" s="62">
        <v>0.06</v>
      </c>
      <c r="HM54" s="62">
        <v>0.06</v>
      </c>
      <c r="HN54" s="62">
        <v>7.0000000000000007E-2</v>
      </c>
      <c r="HO54" s="62">
        <v>0.09</v>
      </c>
      <c r="HP54">
        <v>18</v>
      </c>
      <c r="HQ54" s="62">
        <v>7.0000000000000007E-2</v>
      </c>
      <c r="HR54" s="62">
        <v>7.0000000000000007E-2</v>
      </c>
      <c r="HS54" s="62">
        <v>0.05</v>
      </c>
      <c r="HT54" s="62">
        <v>0.05</v>
      </c>
      <c r="HU54" s="62">
        <v>0.05</v>
      </c>
      <c r="HV54" s="62">
        <v>0.05</v>
      </c>
      <c r="HW54" s="62">
        <v>0.06</v>
      </c>
      <c r="HX54" s="62">
        <v>0.06</v>
      </c>
      <c r="HY54" s="62">
        <v>0.06</v>
      </c>
      <c r="HZ54" s="62">
        <v>0.06</v>
      </c>
      <c r="IA54" s="62">
        <v>7.0000000000000007E-2</v>
      </c>
      <c r="IB54" s="62">
        <v>0.09</v>
      </c>
      <c r="IC54" s="198"/>
      <c r="ID54">
        <v>18</v>
      </c>
      <c r="IE54" s="62">
        <v>0.05</v>
      </c>
      <c r="IF54" s="62">
        <v>0.05</v>
      </c>
      <c r="IG54" s="62">
        <v>0.03</v>
      </c>
      <c r="IH54" s="62">
        <v>0.03</v>
      </c>
      <c r="II54" s="62">
        <v>0.03</v>
      </c>
      <c r="IJ54" s="62">
        <v>0.03</v>
      </c>
      <c r="IK54" s="62">
        <v>0.03</v>
      </c>
      <c r="IL54" s="62">
        <v>0.03</v>
      </c>
      <c r="IM54" s="62">
        <v>0.02</v>
      </c>
      <c r="IN54" s="62">
        <v>0.02</v>
      </c>
      <c r="IO54" s="62">
        <v>0.02</v>
      </c>
      <c r="IP54" s="62">
        <v>0.03</v>
      </c>
      <c r="IQ54">
        <v>18</v>
      </c>
      <c r="IR54" s="62">
        <v>0.05</v>
      </c>
      <c r="IS54" s="62">
        <v>0.05</v>
      </c>
      <c r="IT54" s="62">
        <v>0.04</v>
      </c>
      <c r="IU54" s="62">
        <v>0.03</v>
      </c>
      <c r="IV54" s="62">
        <v>0.03</v>
      </c>
      <c r="IW54" s="62">
        <v>0.03</v>
      </c>
      <c r="IX54" s="62">
        <v>0.03</v>
      </c>
      <c r="IY54" s="62">
        <v>0.03</v>
      </c>
      <c r="IZ54" s="62">
        <v>0.03</v>
      </c>
      <c r="JA54" s="62">
        <v>0.03</v>
      </c>
      <c r="JB54" s="62">
        <v>0.03</v>
      </c>
      <c r="JC54" s="62">
        <v>0.03</v>
      </c>
      <c r="JD54">
        <v>18</v>
      </c>
      <c r="JE54" s="62">
        <v>0.05</v>
      </c>
      <c r="JF54" s="62">
        <v>0.05</v>
      </c>
      <c r="JG54" s="62">
        <v>0.04</v>
      </c>
      <c r="JH54" s="62">
        <v>0.03</v>
      </c>
      <c r="JI54" s="62">
        <v>0.03</v>
      </c>
      <c r="JJ54" s="62">
        <v>0.03</v>
      </c>
      <c r="JK54" s="62">
        <v>0.03</v>
      </c>
      <c r="JL54" s="62">
        <v>0.04</v>
      </c>
      <c r="JM54" s="62">
        <v>0.04</v>
      </c>
      <c r="JN54" s="62">
        <v>0.04</v>
      </c>
      <c r="JO54" s="62">
        <v>0.04</v>
      </c>
      <c r="JP54" s="62">
        <v>0.05</v>
      </c>
      <c r="JQ54">
        <v>18</v>
      </c>
      <c r="JR54" s="62">
        <v>0.05</v>
      </c>
      <c r="JS54" s="62">
        <v>0.05</v>
      </c>
      <c r="JT54" s="62">
        <v>0.04</v>
      </c>
      <c r="JU54" s="62">
        <v>0.04</v>
      </c>
      <c r="JV54" s="62">
        <v>0.04</v>
      </c>
      <c r="JW54" s="62">
        <v>0.04</v>
      </c>
      <c r="JX54" s="62">
        <v>0.04</v>
      </c>
      <c r="JY54" s="62">
        <v>0.05</v>
      </c>
      <c r="JZ54" s="62">
        <v>0.05</v>
      </c>
      <c r="KA54" s="62">
        <v>0.05</v>
      </c>
      <c r="KB54" s="62">
        <v>0.06</v>
      </c>
      <c r="KC54" s="62">
        <v>7.0000000000000007E-2</v>
      </c>
      <c r="KD54">
        <v>18</v>
      </c>
      <c r="KE54" s="62">
        <v>0.06</v>
      </c>
      <c r="KF54" s="62">
        <v>0.06</v>
      </c>
      <c r="KG54" s="62">
        <v>0.05</v>
      </c>
      <c r="KH54" s="62">
        <v>0.05</v>
      </c>
      <c r="KI54" s="62">
        <v>0.05</v>
      </c>
      <c r="KJ54" s="62">
        <v>0.05</v>
      </c>
      <c r="KK54" s="62">
        <v>0.06</v>
      </c>
      <c r="KL54" s="62">
        <v>0.06</v>
      </c>
      <c r="KM54" s="62">
        <v>0.06</v>
      </c>
      <c r="KN54" s="62">
        <v>7.0000000000000007E-2</v>
      </c>
      <c r="KO54" s="62">
        <v>0.08</v>
      </c>
      <c r="KP54" s="62">
        <v>0.1</v>
      </c>
      <c r="KQ54">
        <v>18</v>
      </c>
      <c r="KR54" s="62">
        <v>0.08</v>
      </c>
      <c r="KS54" s="62">
        <v>7.0000000000000007E-2</v>
      </c>
      <c r="KT54" s="62">
        <v>0.06</v>
      </c>
      <c r="KU54" s="62">
        <v>0.06</v>
      </c>
      <c r="KV54" s="62">
        <v>0.05</v>
      </c>
      <c r="KW54" s="62">
        <v>0.06</v>
      </c>
      <c r="KX54" s="62">
        <v>0.06</v>
      </c>
      <c r="KY54" s="62">
        <v>7.0000000000000007E-2</v>
      </c>
      <c r="KZ54" s="62">
        <v>7.0000000000000007E-2</v>
      </c>
      <c r="LA54" s="62">
        <v>7.0000000000000007E-2</v>
      </c>
      <c r="LB54" s="62">
        <v>0.08</v>
      </c>
      <c r="LC54" s="62">
        <v>0.1</v>
      </c>
    </row>
    <row r="55" spans="1:315">
      <c r="A55">
        <v>19</v>
      </c>
      <c r="B55" s="62">
        <v>0.05</v>
      </c>
      <c r="C55" s="62">
        <v>0.04</v>
      </c>
      <c r="D55" s="62">
        <v>0.03</v>
      </c>
      <c r="E55" s="62">
        <v>0.03</v>
      </c>
      <c r="F55" s="62">
        <v>0.03</v>
      </c>
      <c r="G55" s="62">
        <v>0.02</v>
      </c>
      <c r="H55" s="62">
        <v>0.02</v>
      </c>
      <c r="I55" s="62">
        <v>0.02</v>
      </c>
      <c r="J55" s="62">
        <v>0.02</v>
      </c>
      <c r="K55" s="62">
        <v>0.02</v>
      </c>
      <c r="L55" s="62">
        <v>0.02</v>
      </c>
      <c r="M55" s="62">
        <v>0.03</v>
      </c>
      <c r="N55">
        <v>19</v>
      </c>
      <c r="O55" s="62">
        <v>0.05</v>
      </c>
      <c r="P55" s="62">
        <v>0.04</v>
      </c>
      <c r="Q55" s="62">
        <v>0.03</v>
      </c>
      <c r="R55" s="62">
        <v>0.03</v>
      </c>
      <c r="S55" s="62">
        <v>0.03</v>
      </c>
      <c r="T55" s="62">
        <v>0.03</v>
      </c>
      <c r="U55" s="62">
        <v>0.03</v>
      </c>
      <c r="V55" s="62">
        <v>0.03</v>
      </c>
      <c r="W55" s="62">
        <v>0.03</v>
      </c>
      <c r="X55" s="62">
        <v>0.03</v>
      </c>
      <c r="Y55" s="62">
        <v>0.03</v>
      </c>
      <c r="Z55" s="62">
        <v>0.03</v>
      </c>
      <c r="AA55">
        <v>19</v>
      </c>
      <c r="AB55" s="62">
        <v>0.05</v>
      </c>
      <c r="AC55" s="62">
        <v>0.05</v>
      </c>
      <c r="AD55" s="62">
        <v>0.04</v>
      </c>
      <c r="AE55" s="62">
        <v>0.03</v>
      </c>
      <c r="AF55" s="62">
        <v>0.03</v>
      </c>
      <c r="AG55" s="62">
        <v>0.03</v>
      </c>
      <c r="AH55" s="62">
        <v>0.03</v>
      </c>
      <c r="AI55" s="62">
        <v>0.03</v>
      </c>
      <c r="AJ55" s="62">
        <v>0.03</v>
      </c>
      <c r="AK55" s="62">
        <v>0.03</v>
      </c>
      <c r="AL55" s="62">
        <v>0.04</v>
      </c>
      <c r="AM55" s="62">
        <v>0.05</v>
      </c>
      <c r="AN55">
        <v>19</v>
      </c>
      <c r="AO55" s="62">
        <v>0.05</v>
      </c>
      <c r="AP55" s="62">
        <v>0.05</v>
      </c>
      <c r="AQ55" s="62">
        <v>0.04</v>
      </c>
      <c r="AR55" s="62">
        <v>0.04</v>
      </c>
      <c r="AS55" s="62">
        <v>0.04</v>
      </c>
      <c r="AT55" s="62">
        <v>0.04</v>
      </c>
      <c r="AU55" s="62">
        <v>0.04</v>
      </c>
      <c r="AV55" s="62">
        <v>0.05</v>
      </c>
      <c r="AW55" s="62">
        <v>0.05</v>
      </c>
      <c r="AX55" s="62">
        <v>0.05</v>
      </c>
      <c r="AY55" s="62">
        <v>0.05</v>
      </c>
      <c r="AZ55" s="62">
        <v>7.0000000000000007E-2</v>
      </c>
      <c r="BA55">
        <v>19</v>
      </c>
      <c r="BB55" s="62">
        <v>0.06</v>
      </c>
      <c r="BC55" s="62">
        <v>0.06</v>
      </c>
      <c r="BD55" s="62">
        <v>0.05</v>
      </c>
      <c r="BE55" s="62">
        <v>0.04</v>
      </c>
      <c r="BF55" s="62">
        <v>0.04</v>
      </c>
      <c r="BG55" s="62">
        <v>0.05</v>
      </c>
      <c r="BH55" s="62">
        <v>0.05</v>
      </c>
      <c r="BI55" s="62">
        <v>0.06</v>
      </c>
      <c r="BJ55" s="62">
        <v>0.06</v>
      </c>
      <c r="BK55" s="62">
        <v>0.06</v>
      </c>
      <c r="BL55" s="62">
        <v>7.0000000000000007E-2</v>
      </c>
      <c r="BM55" s="62">
        <v>0.09</v>
      </c>
      <c r="BN55">
        <v>19</v>
      </c>
      <c r="BO55" s="62">
        <v>0.08</v>
      </c>
      <c r="BP55" s="62">
        <v>0.08</v>
      </c>
      <c r="BQ55" s="62">
        <v>0.06</v>
      </c>
      <c r="BR55" s="62">
        <v>0.06</v>
      </c>
      <c r="BS55" s="62">
        <v>0.06</v>
      </c>
      <c r="BT55" s="62">
        <v>0.06</v>
      </c>
      <c r="BU55" s="62">
        <v>0.06</v>
      </c>
      <c r="BV55" s="62">
        <v>7.0000000000000007E-2</v>
      </c>
      <c r="BW55" s="62">
        <v>7.0000000000000007E-2</v>
      </c>
      <c r="BX55" s="62">
        <v>7.0000000000000007E-2</v>
      </c>
      <c r="BY55" s="62">
        <v>0.08</v>
      </c>
      <c r="BZ55" s="62">
        <v>0.1</v>
      </c>
      <c r="CA55" s="198"/>
      <c r="CB55">
        <v>19</v>
      </c>
      <c r="CC55" s="62">
        <v>0.05</v>
      </c>
      <c r="CD55" s="62">
        <v>0.04</v>
      </c>
      <c r="CE55" s="62">
        <v>0.03</v>
      </c>
      <c r="CF55" s="62">
        <v>0.03</v>
      </c>
      <c r="CG55" s="62">
        <v>0.03</v>
      </c>
      <c r="CH55" s="62">
        <v>0.03</v>
      </c>
      <c r="CI55" s="62">
        <v>0.03</v>
      </c>
      <c r="CJ55" s="62">
        <v>0.02</v>
      </c>
      <c r="CK55" s="62">
        <v>0.02</v>
      </c>
      <c r="CL55" s="62">
        <v>0.02</v>
      </c>
      <c r="CM55" s="62">
        <v>0.02</v>
      </c>
      <c r="CN55" s="62">
        <v>0.03</v>
      </c>
      <c r="CO55">
        <v>19</v>
      </c>
      <c r="CP55" s="62">
        <v>0.05</v>
      </c>
      <c r="CQ55" s="62">
        <v>0.04</v>
      </c>
      <c r="CR55" s="62">
        <v>0.03</v>
      </c>
      <c r="CS55" s="62">
        <v>0.03</v>
      </c>
      <c r="CT55" s="62">
        <v>0.03</v>
      </c>
      <c r="CU55" s="62">
        <v>0.03</v>
      </c>
      <c r="CV55" s="62">
        <v>0.03</v>
      </c>
      <c r="CW55" s="62">
        <v>0.03</v>
      </c>
      <c r="CX55" s="62">
        <v>0.03</v>
      </c>
      <c r="CY55" s="62">
        <v>0.03</v>
      </c>
      <c r="CZ55" s="62">
        <v>0.03</v>
      </c>
      <c r="DA55" s="62">
        <v>0.03</v>
      </c>
      <c r="DB55">
        <v>19</v>
      </c>
      <c r="DC55" s="62">
        <v>0.05</v>
      </c>
      <c r="DD55" s="62">
        <v>0.05</v>
      </c>
      <c r="DE55" s="62">
        <v>0.04</v>
      </c>
      <c r="DF55" s="62">
        <v>0.03</v>
      </c>
      <c r="DG55" s="62">
        <v>0.03</v>
      </c>
      <c r="DH55" s="62">
        <v>0.03</v>
      </c>
      <c r="DI55" s="62">
        <v>0.03</v>
      </c>
      <c r="DJ55" s="62">
        <v>0.04</v>
      </c>
      <c r="DK55" s="62">
        <v>0.04</v>
      </c>
      <c r="DL55" s="62">
        <v>0.04</v>
      </c>
      <c r="DM55" s="62">
        <v>0.04</v>
      </c>
      <c r="DN55" s="62">
        <v>0.05</v>
      </c>
      <c r="DO55">
        <v>19</v>
      </c>
      <c r="DP55" s="62">
        <v>0.06</v>
      </c>
      <c r="DQ55" s="62">
        <v>0.05</v>
      </c>
      <c r="DR55" s="62">
        <v>0.04</v>
      </c>
      <c r="DS55" s="62">
        <v>0.04</v>
      </c>
      <c r="DT55" s="62">
        <v>0.04</v>
      </c>
      <c r="DU55" s="62">
        <v>0.04</v>
      </c>
      <c r="DV55" s="62">
        <v>0.04</v>
      </c>
      <c r="DW55" s="62">
        <v>0.05</v>
      </c>
      <c r="DX55" s="62">
        <v>0.05</v>
      </c>
      <c r="DY55" s="62">
        <v>0.05</v>
      </c>
      <c r="DZ55" s="62">
        <v>0.06</v>
      </c>
      <c r="EA55" s="62">
        <v>7.0000000000000007E-2</v>
      </c>
      <c r="EB55">
        <v>19</v>
      </c>
      <c r="EC55" s="62">
        <v>0.06</v>
      </c>
      <c r="ED55" s="62">
        <v>0.06</v>
      </c>
      <c r="EE55" s="62">
        <v>0.05</v>
      </c>
      <c r="EF55" s="62">
        <v>0.05</v>
      </c>
      <c r="EG55" s="62">
        <v>0.05</v>
      </c>
      <c r="EH55" s="62">
        <v>0.05</v>
      </c>
      <c r="EI55" s="62">
        <v>0.05</v>
      </c>
      <c r="EJ55" s="62">
        <v>0.06</v>
      </c>
      <c r="EK55" s="62">
        <v>0.06</v>
      </c>
      <c r="EL55" s="62">
        <v>7.0000000000000007E-2</v>
      </c>
      <c r="EM55" s="62">
        <v>0.08</v>
      </c>
      <c r="EN55" s="62">
        <v>0.1</v>
      </c>
      <c r="EO55">
        <v>19</v>
      </c>
      <c r="EP55" s="62">
        <v>0.08</v>
      </c>
      <c r="EQ55" s="62">
        <v>0.08</v>
      </c>
      <c r="ER55" s="62">
        <v>7.0000000000000007E-2</v>
      </c>
      <c r="ES55" s="62">
        <v>0.06</v>
      </c>
      <c r="ET55" s="62">
        <v>0.06</v>
      </c>
      <c r="EU55" s="62">
        <v>0.06</v>
      </c>
      <c r="EV55" s="62">
        <v>7.0000000000000007E-2</v>
      </c>
      <c r="EW55" s="62">
        <v>7.0000000000000007E-2</v>
      </c>
      <c r="EX55" s="62">
        <v>7.0000000000000007E-2</v>
      </c>
      <c r="EY55" s="62">
        <v>0.08</v>
      </c>
      <c r="EZ55" s="62">
        <v>0.08</v>
      </c>
      <c r="FA55" s="62">
        <v>0.1</v>
      </c>
      <c r="FB55" s="198"/>
      <c r="FC55">
        <v>19</v>
      </c>
      <c r="FD55" s="62">
        <v>0.05</v>
      </c>
      <c r="FE55" s="62">
        <v>0.05</v>
      </c>
      <c r="FF55" s="62">
        <v>0.04</v>
      </c>
      <c r="FG55" s="62">
        <v>0.03</v>
      </c>
      <c r="FH55" s="62">
        <v>0.03</v>
      </c>
      <c r="FI55" s="62">
        <v>0.03</v>
      </c>
      <c r="FJ55" s="62">
        <v>0.03</v>
      </c>
      <c r="FK55" s="62">
        <v>0.03</v>
      </c>
      <c r="FL55" s="62">
        <v>0.03</v>
      </c>
      <c r="FM55" s="62">
        <v>0.02</v>
      </c>
      <c r="FN55" s="62">
        <v>0.03</v>
      </c>
      <c r="FO55" s="62">
        <v>0.03</v>
      </c>
      <c r="FP55">
        <v>19</v>
      </c>
      <c r="FQ55" s="62">
        <v>0.05</v>
      </c>
      <c r="FR55" s="62">
        <v>0.05</v>
      </c>
      <c r="FS55" s="62">
        <v>0.04</v>
      </c>
      <c r="FT55" s="62">
        <v>0.03</v>
      </c>
      <c r="FU55" s="62">
        <v>0.03</v>
      </c>
      <c r="FV55" s="62">
        <v>0.03</v>
      </c>
      <c r="FW55" s="62">
        <v>0.03</v>
      </c>
      <c r="FX55" s="62">
        <v>0.03</v>
      </c>
      <c r="FY55" s="62">
        <v>0.03</v>
      </c>
      <c r="FZ55" s="62">
        <v>0.03</v>
      </c>
      <c r="GA55" s="62">
        <v>0.03</v>
      </c>
      <c r="GB55" s="62">
        <v>0.04</v>
      </c>
      <c r="GC55">
        <v>19</v>
      </c>
      <c r="GD55" s="62">
        <v>0.05</v>
      </c>
      <c r="GE55" s="62">
        <v>0.05</v>
      </c>
      <c r="GF55" s="62">
        <v>0.04</v>
      </c>
      <c r="GG55" s="62">
        <v>0.04</v>
      </c>
      <c r="GH55" s="62">
        <v>0.03</v>
      </c>
      <c r="GI55" s="62">
        <v>0.04</v>
      </c>
      <c r="GJ55" s="62">
        <v>0.04</v>
      </c>
      <c r="GK55" s="62">
        <v>0.04</v>
      </c>
      <c r="GL55" s="62">
        <v>0.04</v>
      </c>
      <c r="GM55" s="62">
        <v>0.04</v>
      </c>
      <c r="GN55" s="62">
        <v>0.04</v>
      </c>
      <c r="GO55" s="62">
        <v>0.05</v>
      </c>
      <c r="GP55">
        <v>19</v>
      </c>
      <c r="GQ55" s="62">
        <v>0.06</v>
      </c>
      <c r="GR55" s="62">
        <v>0.06</v>
      </c>
      <c r="GS55" s="62">
        <v>0.05</v>
      </c>
      <c r="GT55" s="62">
        <v>0.04</v>
      </c>
      <c r="GU55" s="62">
        <v>0.04</v>
      </c>
      <c r="GV55" s="62">
        <v>0.04</v>
      </c>
      <c r="GW55" s="62">
        <v>0.05</v>
      </c>
      <c r="GX55" s="62">
        <v>0.05</v>
      </c>
      <c r="GY55" s="62">
        <v>0.05</v>
      </c>
      <c r="GZ55" s="62">
        <v>0.05</v>
      </c>
      <c r="HA55" s="62">
        <v>0.06</v>
      </c>
      <c r="HB55" s="62">
        <v>0.08</v>
      </c>
      <c r="HC55">
        <v>19</v>
      </c>
      <c r="HD55" s="62">
        <v>0.06</v>
      </c>
      <c r="HE55" s="62">
        <v>0.06</v>
      </c>
      <c r="HF55" s="62">
        <v>0.05</v>
      </c>
      <c r="HG55" s="62">
        <v>0.05</v>
      </c>
      <c r="HH55" s="62">
        <v>0.05</v>
      </c>
      <c r="HI55" s="62">
        <v>0.05</v>
      </c>
      <c r="HJ55" s="62">
        <v>0.06</v>
      </c>
      <c r="HK55" s="62">
        <v>0.06</v>
      </c>
      <c r="HL55" s="62">
        <v>7.0000000000000007E-2</v>
      </c>
      <c r="HM55" s="62">
        <v>7.0000000000000007E-2</v>
      </c>
      <c r="HN55" s="62">
        <v>0.08</v>
      </c>
      <c r="HO55" s="62">
        <v>0.1</v>
      </c>
      <c r="HP55">
        <v>19</v>
      </c>
      <c r="HQ55" s="62">
        <v>0.09</v>
      </c>
      <c r="HR55" s="62">
        <v>0.09</v>
      </c>
      <c r="HS55" s="62">
        <v>7.0000000000000007E-2</v>
      </c>
      <c r="HT55" s="62">
        <v>0.06</v>
      </c>
      <c r="HU55" s="62">
        <v>0.06</v>
      </c>
      <c r="HV55" s="62">
        <v>7.0000000000000007E-2</v>
      </c>
      <c r="HW55" s="62">
        <v>7.0000000000000007E-2</v>
      </c>
      <c r="HX55" s="62">
        <v>0.08</v>
      </c>
      <c r="HY55" s="62">
        <v>0.08</v>
      </c>
      <c r="HZ55" s="62">
        <v>0.08</v>
      </c>
      <c r="IA55" s="62">
        <v>0.09</v>
      </c>
      <c r="IB55" s="62">
        <v>0.11</v>
      </c>
      <c r="IC55" s="198"/>
      <c r="ID55">
        <v>19</v>
      </c>
      <c r="IE55" s="62">
        <v>0.06</v>
      </c>
      <c r="IF55" s="62">
        <v>0.05</v>
      </c>
      <c r="IG55" s="62">
        <v>0.04</v>
      </c>
      <c r="IH55" s="62">
        <v>0.03</v>
      </c>
      <c r="II55" s="62">
        <v>0.03</v>
      </c>
      <c r="IJ55" s="62">
        <v>0.03</v>
      </c>
      <c r="IK55" s="62">
        <v>0.03</v>
      </c>
      <c r="IL55" s="62">
        <v>0.03</v>
      </c>
      <c r="IM55" s="62">
        <v>0.03</v>
      </c>
      <c r="IN55" s="62">
        <v>0.03</v>
      </c>
      <c r="IO55" s="62">
        <v>0.03</v>
      </c>
      <c r="IP55" s="62">
        <v>0.03</v>
      </c>
      <c r="IQ55">
        <v>19</v>
      </c>
      <c r="IR55" s="62">
        <v>0.06</v>
      </c>
      <c r="IS55" s="62">
        <v>0.05</v>
      </c>
      <c r="IT55" s="62">
        <v>0.04</v>
      </c>
      <c r="IU55" s="62">
        <v>0.03</v>
      </c>
      <c r="IV55" s="62">
        <v>0.03</v>
      </c>
      <c r="IW55" s="62">
        <v>0.03</v>
      </c>
      <c r="IX55" s="62">
        <v>0.03</v>
      </c>
      <c r="IY55" s="62">
        <v>0.03</v>
      </c>
      <c r="IZ55" s="62">
        <v>0.03</v>
      </c>
      <c r="JA55" s="62">
        <v>0.03</v>
      </c>
      <c r="JB55" s="62">
        <v>0.03</v>
      </c>
      <c r="JC55" s="62">
        <v>0.04</v>
      </c>
      <c r="JD55">
        <v>19</v>
      </c>
      <c r="JE55" s="62">
        <v>0.06</v>
      </c>
      <c r="JF55" s="62">
        <v>0.06</v>
      </c>
      <c r="JG55" s="62">
        <v>0.05</v>
      </c>
      <c r="JH55" s="62">
        <v>0.04</v>
      </c>
      <c r="JI55" s="62">
        <v>0.04</v>
      </c>
      <c r="JJ55" s="62">
        <v>0.04</v>
      </c>
      <c r="JK55" s="62">
        <v>0.04</v>
      </c>
      <c r="JL55" s="62">
        <v>0.04</v>
      </c>
      <c r="JM55" s="62">
        <v>0.04</v>
      </c>
      <c r="JN55" s="62">
        <v>0.04</v>
      </c>
      <c r="JO55" s="62">
        <v>0.05</v>
      </c>
      <c r="JP55" s="62">
        <v>0.06</v>
      </c>
      <c r="JQ55">
        <v>19</v>
      </c>
      <c r="JR55" s="62">
        <v>7.0000000000000007E-2</v>
      </c>
      <c r="JS55" s="62">
        <v>0.06</v>
      </c>
      <c r="JT55" s="62">
        <v>0.05</v>
      </c>
      <c r="JU55" s="62">
        <v>0.05</v>
      </c>
      <c r="JV55" s="62">
        <v>0.05</v>
      </c>
      <c r="JW55" s="62">
        <v>0.05</v>
      </c>
      <c r="JX55" s="62">
        <v>0.05</v>
      </c>
      <c r="JY55" s="62">
        <v>0.06</v>
      </c>
      <c r="JZ55" s="62">
        <v>0.06</v>
      </c>
      <c r="KA55" s="62">
        <v>0.06</v>
      </c>
      <c r="KB55" s="62">
        <v>7.0000000000000007E-2</v>
      </c>
      <c r="KC55" s="62">
        <v>0.08</v>
      </c>
      <c r="KD55">
        <v>19</v>
      </c>
      <c r="KE55" s="62">
        <v>7.0000000000000007E-2</v>
      </c>
      <c r="KF55" s="62">
        <v>7.0000000000000007E-2</v>
      </c>
      <c r="KG55" s="62">
        <v>0.06</v>
      </c>
      <c r="KH55" s="62">
        <v>0.05</v>
      </c>
      <c r="KI55" s="62">
        <v>0.05</v>
      </c>
      <c r="KJ55" s="62">
        <v>0.06</v>
      </c>
      <c r="KK55" s="62">
        <v>0.06</v>
      </c>
      <c r="KL55" s="62">
        <v>7.0000000000000007E-2</v>
      </c>
      <c r="KM55" s="62">
        <v>7.0000000000000007E-2</v>
      </c>
      <c r="KN55" s="62">
        <v>0.08</v>
      </c>
      <c r="KO55" s="62">
        <v>0.09</v>
      </c>
      <c r="KP55" s="62">
        <v>0.11</v>
      </c>
      <c r="KQ55">
        <v>19</v>
      </c>
      <c r="KR55" s="62">
        <v>0.1</v>
      </c>
      <c r="KS55" s="62">
        <v>0.09</v>
      </c>
      <c r="KT55" s="62">
        <v>0.08</v>
      </c>
      <c r="KU55" s="62">
        <v>7.0000000000000007E-2</v>
      </c>
      <c r="KV55" s="62">
        <v>7.0000000000000007E-2</v>
      </c>
      <c r="KW55" s="62">
        <v>7.0000000000000007E-2</v>
      </c>
      <c r="KX55" s="62">
        <v>0.08</v>
      </c>
      <c r="KY55" s="62">
        <v>0.08</v>
      </c>
      <c r="KZ55" s="62">
        <v>0.09</v>
      </c>
      <c r="LA55" s="62">
        <v>0.09</v>
      </c>
      <c r="LB55" s="62">
        <v>0.1</v>
      </c>
      <c r="LC55" s="62">
        <v>0.12</v>
      </c>
    </row>
    <row r="56" spans="1:315">
      <c r="A56" s="199">
        <v>20</v>
      </c>
      <c r="B56" s="62">
        <v>0.05</v>
      </c>
      <c r="C56" s="62">
        <v>0.04</v>
      </c>
      <c r="D56" s="62">
        <v>0.03</v>
      </c>
      <c r="E56" s="62">
        <v>0.03</v>
      </c>
      <c r="F56" s="62">
        <v>0.03</v>
      </c>
      <c r="G56" s="62">
        <v>0.02</v>
      </c>
      <c r="H56" s="62">
        <v>0.02</v>
      </c>
      <c r="I56" s="62">
        <v>0.02</v>
      </c>
      <c r="J56" s="62">
        <v>0.02</v>
      </c>
      <c r="K56" s="62">
        <v>0.02</v>
      </c>
      <c r="L56" s="62">
        <v>0.02</v>
      </c>
      <c r="M56" s="62">
        <v>0.03</v>
      </c>
      <c r="N56">
        <v>19</v>
      </c>
      <c r="O56" s="62">
        <v>0.05</v>
      </c>
      <c r="P56" s="62">
        <v>0.04</v>
      </c>
      <c r="Q56" s="62">
        <v>0.03</v>
      </c>
      <c r="R56" s="62">
        <v>0.03</v>
      </c>
      <c r="S56" s="62">
        <v>0.03</v>
      </c>
      <c r="T56" s="62">
        <v>0.03</v>
      </c>
      <c r="U56" s="62">
        <v>0.03</v>
      </c>
      <c r="V56" s="62">
        <v>0.03</v>
      </c>
      <c r="W56" s="62">
        <v>0.03</v>
      </c>
      <c r="X56" s="62">
        <v>0.03</v>
      </c>
      <c r="Y56" s="62">
        <v>0.03</v>
      </c>
      <c r="Z56" s="62">
        <v>0.03</v>
      </c>
      <c r="AA56">
        <v>19</v>
      </c>
      <c r="AB56" s="62">
        <v>0.05</v>
      </c>
      <c r="AC56" s="62">
        <v>0.05</v>
      </c>
      <c r="AD56" s="62">
        <v>0.04</v>
      </c>
      <c r="AE56" s="62">
        <v>0.03</v>
      </c>
      <c r="AF56" s="62">
        <v>0.03</v>
      </c>
      <c r="AG56" s="62">
        <v>0.03</v>
      </c>
      <c r="AH56" s="62">
        <v>0.03</v>
      </c>
      <c r="AI56" s="62">
        <v>0.03</v>
      </c>
      <c r="AJ56" s="62">
        <v>0.03</v>
      </c>
      <c r="AK56" s="62">
        <v>0.03</v>
      </c>
      <c r="AL56" s="62">
        <v>0.04</v>
      </c>
      <c r="AM56" s="62">
        <v>0.05</v>
      </c>
      <c r="AN56">
        <v>19</v>
      </c>
      <c r="AO56" s="62">
        <v>0.05</v>
      </c>
      <c r="AP56" s="62">
        <v>0.05</v>
      </c>
      <c r="AQ56" s="62">
        <v>0.04</v>
      </c>
      <c r="AR56" s="62">
        <v>0.04</v>
      </c>
      <c r="AS56" s="62">
        <v>0.04</v>
      </c>
      <c r="AT56" s="62">
        <v>0.04</v>
      </c>
      <c r="AU56" s="62">
        <v>0.04</v>
      </c>
      <c r="AV56" s="62">
        <v>0.05</v>
      </c>
      <c r="AW56" s="62">
        <v>0.05</v>
      </c>
      <c r="AX56" s="62">
        <v>0.05</v>
      </c>
      <c r="AY56" s="62">
        <v>0.05</v>
      </c>
      <c r="AZ56" s="62">
        <v>7.0000000000000007E-2</v>
      </c>
      <c r="BA56">
        <v>19</v>
      </c>
      <c r="BB56" s="62">
        <v>0.06</v>
      </c>
      <c r="BC56" s="62">
        <v>0.06</v>
      </c>
      <c r="BD56" s="62">
        <v>0.05</v>
      </c>
      <c r="BE56" s="62">
        <v>0.04</v>
      </c>
      <c r="BF56" s="62">
        <v>0.04</v>
      </c>
      <c r="BG56" s="62">
        <v>0.05</v>
      </c>
      <c r="BH56" s="62">
        <v>0.05</v>
      </c>
      <c r="BI56" s="62">
        <v>0.06</v>
      </c>
      <c r="BJ56" s="62">
        <v>0.06</v>
      </c>
      <c r="BK56" s="62">
        <v>0.06</v>
      </c>
      <c r="BL56" s="62">
        <v>7.0000000000000007E-2</v>
      </c>
      <c r="BM56" s="62">
        <v>0.09</v>
      </c>
      <c r="BN56">
        <v>19</v>
      </c>
      <c r="BO56" s="62">
        <v>0.08</v>
      </c>
      <c r="BP56" s="62">
        <v>0.08</v>
      </c>
      <c r="BQ56" s="62">
        <v>0.06</v>
      </c>
      <c r="BR56" s="62">
        <v>0.06</v>
      </c>
      <c r="BS56" s="62">
        <v>0.06</v>
      </c>
      <c r="BT56" s="62">
        <v>0.06</v>
      </c>
      <c r="BU56" s="62">
        <v>0.06</v>
      </c>
      <c r="BV56" s="62">
        <v>7.0000000000000007E-2</v>
      </c>
      <c r="BW56" s="62">
        <v>7.0000000000000007E-2</v>
      </c>
      <c r="BX56" s="62">
        <v>7.0000000000000007E-2</v>
      </c>
      <c r="BY56" s="62">
        <v>0.08</v>
      </c>
      <c r="BZ56" s="62">
        <v>0.1</v>
      </c>
      <c r="CA56" s="198"/>
      <c r="CB56">
        <v>19</v>
      </c>
      <c r="CC56" s="62">
        <v>0.05</v>
      </c>
      <c r="CD56" s="62">
        <v>0.04</v>
      </c>
      <c r="CE56" s="62">
        <v>0.03</v>
      </c>
      <c r="CF56" s="62">
        <v>0.03</v>
      </c>
      <c r="CG56" s="62">
        <v>0.03</v>
      </c>
      <c r="CH56" s="62">
        <v>0.03</v>
      </c>
      <c r="CI56" s="62">
        <v>0.03</v>
      </c>
      <c r="CJ56" s="62">
        <v>0.02</v>
      </c>
      <c r="CK56" s="62">
        <v>0.02</v>
      </c>
      <c r="CL56" s="62">
        <v>0.02</v>
      </c>
      <c r="CM56" s="62">
        <v>0.02</v>
      </c>
      <c r="CN56" s="62">
        <v>0.03</v>
      </c>
      <c r="CO56">
        <v>19</v>
      </c>
      <c r="CP56" s="62">
        <v>0.05</v>
      </c>
      <c r="CQ56" s="62">
        <v>0.04</v>
      </c>
      <c r="CR56" s="62">
        <v>0.03</v>
      </c>
      <c r="CS56" s="62">
        <v>0.03</v>
      </c>
      <c r="CT56" s="62">
        <v>0.03</v>
      </c>
      <c r="CU56" s="62">
        <v>0.03</v>
      </c>
      <c r="CV56" s="62">
        <v>0.03</v>
      </c>
      <c r="CW56" s="62">
        <v>0.03</v>
      </c>
      <c r="CX56" s="62">
        <v>0.03</v>
      </c>
      <c r="CY56" s="62">
        <v>0.03</v>
      </c>
      <c r="CZ56" s="62">
        <v>0.03</v>
      </c>
      <c r="DA56" s="62">
        <v>0.03</v>
      </c>
      <c r="DB56">
        <v>19</v>
      </c>
      <c r="DC56" s="62">
        <v>0.05</v>
      </c>
      <c r="DD56" s="62">
        <v>0.05</v>
      </c>
      <c r="DE56" s="62">
        <v>0.04</v>
      </c>
      <c r="DF56" s="62">
        <v>0.03</v>
      </c>
      <c r="DG56" s="62">
        <v>0.03</v>
      </c>
      <c r="DH56" s="62">
        <v>0.03</v>
      </c>
      <c r="DI56" s="62">
        <v>0.03</v>
      </c>
      <c r="DJ56" s="62">
        <v>0.04</v>
      </c>
      <c r="DK56" s="62">
        <v>0.04</v>
      </c>
      <c r="DL56" s="62">
        <v>0.04</v>
      </c>
      <c r="DM56" s="62">
        <v>0.04</v>
      </c>
      <c r="DN56" s="62">
        <v>0.05</v>
      </c>
      <c r="DO56">
        <v>19</v>
      </c>
      <c r="DP56" s="62">
        <v>0.06</v>
      </c>
      <c r="DQ56" s="62">
        <v>0.05</v>
      </c>
      <c r="DR56" s="62">
        <v>0.04</v>
      </c>
      <c r="DS56" s="62">
        <v>0.04</v>
      </c>
      <c r="DT56" s="62">
        <v>0.04</v>
      </c>
      <c r="DU56" s="62">
        <v>0.04</v>
      </c>
      <c r="DV56" s="62">
        <v>0.04</v>
      </c>
      <c r="DW56" s="62">
        <v>0.05</v>
      </c>
      <c r="DX56" s="62">
        <v>0.05</v>
      </c>
      <c r="DY56" s="62">
        <v>0.05</v>
      </c>
      <c r="DZ56" s="62">
        <v>0.06</v>
      </c>
      <c r="EA56" s="62">
        <v>7.0000000000000007E-2</v>
      </c>
      <c r="EB56">
        <v>19</v>
      </c>
      <c r="EC56" s="62">
        <v>0.06</v>
      </c>
      <c r="ED56" s="62">
        <v>0.06</v>
      </c>
      <c r="EE56" s="62">
        <v>0.05</v>
      </c>
      <c r="EF56" s="62">
        <v>0.05</v>
      </c>
      <c r="EG56" s="62">
        <v>0.05</v>
      </c>
      <c r="EH56" s="62">
        <v>0.05</v>
      </c>
      <c r="EI56" s="62">
        <v>0.05</v>
      </c>
      <c r="EJ56" s="62">
        <v>0.06</v>
      </c>
      <c r="EK56" s="62">
        <v>0.06</v>
      </c>
      <c r="EL56" s="62">
        <v>7.0000000000000007E-2</v>
      </c>
      <c r="EM56" s="62">
        <v>0.08</v>
      </c>
      <c r="EN56" s="62">
        <v>0.1</v>
      </c>
      <c r="EO56">
        <v>19</v>
      </c>
      <c r="EP56" s="62">
        <v>0.08</v>
      </c>
      <c r="EQ56" s="62">
        <v>0.08</v>
      </c>
      <c r="ER56" s="62">
        <v>7.0000000000000007E-2</v>
      </c>
      <c r="ES56" s="62">
        <v>0.06</v>
      </c>
      <c r="ET56" s="62">
        <v>0.06</v>
      </c>
      <c r="EU56" s="62">
        <v>0.06</v>
      </c>
      <c r="EV56" s="62">
        <v>7.0000000000000007E-2</v>
      </c>
      <c r="EW56" s="62">
        <v>7.0000000000000007E-2</v>
      </c>
      <c r="EX56" s="62">
        <v>7.0000000000000007E-2</v>
      </c>
      <c r="EY56" s="62">
        <v>0.08</v>
      </c>
      <c r="EZ56" s="62">
        <v>0.08</v>
      </c>
      <c r="FA56" s="62">
        <v>0.1</v>
      </c>
      <c r="FB56" s="198"/>
      <c r="FC56">
        <v>19</v>
      </c>
      <c r="FD56" s="62">
        <v>0.05</v>
      </c>
      <c r="FE56" s="62">
        <v>0.05</v>
      </c>
      <c r="FF56" s="62">
        <v>0.04</v>
      </c>
      <c r="FG56" s="62">
        <v>0.03</v>
      </c>
      <c r="FH56" s="62">
        <v>0.03</v>
      </c>
      <c r="FI56" s="62">
        <v>0.03</v>
      </c>
      <c r="FJ56" s="62">
        <v>0.03</v>
      </c>
      <c r="FK56" s="62">
        <v>0.03</v>
      </c>
      <c r="FL56" s="62">
        <v>0.03</v>
      </c>
      <c r="FM56" s="62">
        <v>0.02</v>
      </c>
      <c r="FN56" s="62">
        <v>0.03</v>
      </c>
      <c r="FO56" s="62">
        <v>0.03</v>
      </c>
      <c r="FP56">
        <v>19</v>
      </c>
      <c r="FQ56" s="62">
        <v>0.05</v>
      </c>
      <c r="FR56" s="62">
        <v>0.05</v>
      </c>
      <c r="FS56" s="62">
        <v>0.04</v>
      </c>
      <c r="FT56" s="62">
        <v>0.03</v>
      </c>
      <c r="FU56" s="62">
        <v>0.03</v>
      </c>
      <c r="FV56" s="62">
        <v>0.03</v>
      </c>
      <c r="FW56" s="62">
        <v>0.03</v>
      </c>
      <c r="FX56" s="62">
        <v>0.03</v>
      </c>
      <c r="FY56" s="62">
        <v>0.03</v>
      </c>
      <c r="FZ56" s="62">
        <v>0.03</v>
      </c>
      <c r="GA56" s="62">
        <v>0.03</v>
      </c>
      <c r="GB56" s="62">
        <v>0.04</v>
      </c>
      <c r="GC56">
        <v>19</v>
      </c>
      <c r="GD56" s="62">
        <v>0.05</v>
      </c>
      <c r="GE56" s="62">
        <v>0.05</v>
      </c>
      <c r="GF56" s="62">
        <v>0.04</v>
      </c>
      <c r="GG56" s="62">
        <v>0.04</v>
      </c>
      <c r="GH56" s="62">
        <v>0.03</v>
      </c>
      <c r="GI56" s="62">
        <v>0.04</v>
      </c>
      <c r="GJ56" s="62">
        <v>0.04</v>
      </c>
      <c r="GK56" s="62">
        <v>0.04</v>
      </c>
      <c r="GL56" s="62">
        <v>0.04</v>
      </c>
      <c r="GM56" s="62">
        <v>0.04</v>
      </c>
      <c r="GN56" s="62">
        <v>0.04</v>
      </c>
      <c r="GO56" s="62">
        <v>0.05</v>
      </c>
      <c r="GP56">
        <v>19</v>
      </c>
      <c r="GQ56" s="62">
        <v>0.06</v>
      </c>
      <c r="GR56" s="62">
        <v>0.06</v>
      </c>
      <c r="GS56" s="62">
        <v>0.05</v>
      </c>
      <c r="GT56" s="62">
        <v>0.04</v>
      </c>
      <c r="GU56" s="62">
        <v>0.04</v>
      </c>
      <c r="GV56" s="62">
        <v>0.04</v>
      </c>
      <c r="GW56" s="62">
        <v>0.05</v>
      </c>
      <c r="GX56" s="62">
        <v>0.05</v>
      </c>
      <c r="GY56" s="62">
        <v>0.05</v>
      </c>
      <c r="GZ56" s="62">
        <v>0.05</v>
      </c>
      <c r="HA56" s="62">
        <v>0.06</v>
      </c>
      <c r="HB56" s="62">
        <v>0.08</v>
      </c>
      <c r="HC56">
        <v>19</v>
      </c>
      <c r="HD56" s="62">
        <v>0.06</v>
      </c>
      <c r="HE56" s="62">
        <v>0.06</v>
      </c>
      <c r="HF56" s="62">
        <v>0.05</v>
      </c>
      <c r="HG56" s="62">
        <v>0.05</v>
      </c>
      <c r="HH56" s="62">
        <v>0.05</v>
      </c>
      <c r="HI56" s="62">
        <v>0.05</v>
      </c>
      <c r="HJ56" s="62">
        <v>0.06</v>
      </c>
      <c r="HK56" s="62">
        <v>0.06</v>
      </c>
      <c r="HL56" s="62">
        <v>7.0000000000000007E-2</v>
      </c>
      <c r="HM56" s="62">
        <v>7.0000000000000007E-2</v>
      </c>
      <c r="HN56" s="62">
        <v>0.08</v>
      </c>
      <c r="HO56" s="62">
        <v>0.1</v>
      </c>
      <c r="HP56">
        <v>19</v>
      </c>
      <c r="HQ56" s="62">
        <v>0.09</v>
      </c>
      <c r="HR56" s="62">
        <v>0.09</v>
      </c>
      <c r="HS56" s="62">
        <v>7.0000000000000007E-2</v>
      </c>
      <c r="HT56" s="62">
        <v>0.06</v>
      </c>
      <c r="HU56" s="62">
        <v>0.06</v>
      </c>
      <c r="HV56" s="62">
        <v>7.0000000000000007E-2</v>
      </c>
      <c r="HW56" s="62">
        <v>7.0000000000000007E-2</v>
      </c>
      <c r="HX56" s="62">
        <v>0.08</v>
      </c>
      <c r="HY56" s="62">
        <v>0.08</v>
      </c>
      <c r="HZ56" s="62">
        <v>0.08</v>
      </c>
      <c r="IA56" s="62">
        <v>0.09</v>
      </c>
      <c r="IB56" s="62">
        <v>0.11</v>
      </c>
      <c r="IC56" s="198"/>
      <c r="ID56">
        <v>19</v>
      </c>
      <c r="IE56" s="62">
        <v>0.06</v>
      </c>
      <c r="IF56" s="62">
        <v>0.05</v>
      </c>
      <c r="IG56" s="62">
        <v>0.04</v>
      </c>
      <c r="IH56" s="62">
        <v>0.03</v>
      </c>
      <c r="II56" s="62">
        <v>0.03</v>
      </c>
      <c r="IJ56" s="62">
        <v>0.03</v>
      </c>
      <c r="IK56" s="62">
        <v>0.03</v>
      </c>
      <c r="IL56" s="62">
        <v>0.03</v>
      </c>
      <c r="IM56" s="62">
        <v>0.03</v>
      </c>
      <c r="IN56" s="62">
        <v>0.03</v>
      </c>
      <c r="IO56" s="62">
        <v>0.03</v>
      </c>
      <c r="IP56" s="62">
        <v>0.03</v>
      </c>
      <c r="IQ56">
        <v>19</v>
      </c>
      <c r="IR56" s="62">
        <v>0.06</v>
      </c>
      <c r="IS56" s="62">
        <v>0.05</v>
      </c>
      <c r="IT56" s="62">
        <v>0.04</v>
      </c>
      <c r="IU56" s="62">
        <v>0.03</v>
      </c>
      <c r="IV56" s="62">
        <v>0.03</v>
      </c>
      <c r="IW56" s="62">
        <v>0.03</v>
      </c>
      <c r="IX56" s="62">
        <v>0.03</v>
      </c>
      <c r="IY56" s="62">
        <v>0.03</v>
      </c>
      <c r="IZ56" s="62">
        <v>0.03</v>
      </c>
      <c r="JA56" s="62">
        <v>0.03</v>
      </c>
      <c r="JB56" s="62">
        <v>0.03</v>
      </c>
      <c r="JC56" s="62">
        <v>0.04</v>
      </c>
      <c r="JD56">
        <v>19</v>
      </c>
      <c r="JE56" s="62">
        <v>0.06</v>
      </c>
      <c r="JF56" s="62">
        <v>0.06</v>
      </c>
      <c r="JG56" s="62">
        <v>0.05</v>
      </c>
      <c r="JH56" s="62">
        <v>0.04</v>
      </c>
      <c r="JI56" s="62">
        <v>0.04</v>
      </c>
      <c r="JJ56" s="62">
        <v>0.04</v>
      </c>
      <c r="JK56" s="62">
        <v>0.04</v>
      </c>
      <c r="JL56" s="62">
        <v>0.04</v>
      </c>
      <c r="JM56" s="62">
        <v>0.04</v>
      </c>
      <c r="JN56" s="62">
        <v>0.04</v>
      </c>
      <c r="JO56" s="62">
        <v>0.05</v>
      </c>
      <c r="JP56" s="62">
        <v>0.06</v>
      </c>
      <c r="JQ56">
        <v>19</v>
      </c>
      <c r="JR56" s="62">
        <v>7.0000000000000007E-2</v>
      </c>
      <c r="JS56" s="62">
        <v>0.06</v>
      </c>
      <c r="JT56" s="62">
        <v>0.05</v>
      </c>
      <c r="JU56" s="62">
        <v>0.05</v>
      </c>
      <c r="JV56" s="62">
        <v>0.05</v>
      </c>
      <c r="JW56" s="62">
        <v>0.05</v>
      </c>
      <c r="JX56" s="62">
        <v>0.05</v>
      </c>
      <c r="JY56" s="62">
        <v>0.06</v>
      </c>
      <c r="JZ56" s="62">
        <v>0.06</v>
      </c>
      <c r="KA56" s="62">
        <v>0.06</v>
      </c>
      <c r="KB56" s="62">
        <v>7.0000000000000007E-2</v>
      </c>
      <c r="KC56" s="62">
        <v>0.08</v>
      </c>
      <c r="KD56">
        <v>19</v>
      </c>
      <c r="KE56" s="62">
        <v>7.0000000000000007E-2</v>
      </c>
      <c r="KF56" s="62">
        <v>7.0000000000000007E-2</v>
      </c>
      <c r="KG56" s="62">
        <v>0.06</v>
      </c>
      <c r="KH56" s="62">
        <v>0.05</v>
      </c>
      <c r="KI56" s="62">
        <v>0.05</v>
      </c>
      <c r="KJ56" s="62">
        <v>0.06</v>
      </c>
      <c r="KK56" s="62">
        <v>0.06</v>
      </c>
      <c r="KL56" s="62">
        <v>7.0000000000000007E-2</v>
      </c>
      <c r="KM56" s="62">
        <v>7.0000000000000007E-2</v>
      </c>
      <c r="KN56" s="62">
        <v>0.08</v>
      </c>
      <c r="KO56" s="62">
        <v>0.09</v>
      </c>
      <c r="KP56" s="62">
        <v>0.11</v>
      </c>
      <c r="KQ56">
        <v>19</v>
      </c>
      <c r="KR56" s="62">
        <v>0.1</v>
      </c>
      <c r="KS56" s="62">
        <v>0.09</v>
      </c>
      <c r="KT56" s="62">
        <v>0.08</v>
      </c>
      <c r="KU56" s="62">
        <v>7.0000000000000007E-2</v>
      </c>
      <c r="KV56" s="62">
        <v>7.0000000000000007E-2</v>
      </c>
      <c r="KW56" s="62">
        <v>7.0000000000000007E-2</v>
      </c>
      <c r="KX56" s="62">
        <v>0.08</v>
      </c>
      <c r="KY56" s="62">
        <v>0.08</v>
      </c>
      <c r="KZ56" s="62">
        <v>0.09</v>
      </c>
      <c r="LA56" s="62">
        <v>0.09</v>
      </c>
      <c r="LB56" s="62">
        <v>0.1</v>
      </c>
      <c r="LC56" s="62">
        <v>0.12</v>
      </c>
    </row>
    <row r="57" spans="1:315">
      <c r="A57" s="199">
        <v>21</v>
      </c>
      <c r="B57" s="62">
        <v>0.05</v>
      </c>
      <c r="C57" s="62">
        <v>0.04</v>
      </c>
      <c r="D57" s="62">
        <v>0.03</v>
      </c>
      <c r="E57" s="62">
        <v>0.03</v>
      </c>
      <c r="F57" s="62">
        <v>0.03</v>
      </c>
      <c r="G57" s="62">
        <v>0.02</v>
      </c>
      <c r="H57" s="62">
        <v>0.02</v>
      </c>
      <c r="I57" s="62">
        <v>0.02</v>
      </c>
      <c r="J57" s="62">
        <v>0.02</v>
      </c>
      <c r="K57" s="62">
        <v>0.02</v>
      </c>
      <c r="L57" s="62">
        <v>0.02</v>
      </c>
      <c r="M57" s="62">
        <v>0.03</v>
      </c>
      <c r="N57">
        <v>19</v>
      </c>
      <c r="O57" s="62">
        <v>0.05</v>
      </c>
      <c r="P57" s="62">
        <v>0.04</v>
      </c>
      <c r="Q57" s="62">
        <v>0.03</v>
      </c>
      <c r="R57" s="62">
        <v>0.03</v>
      </c>
      <c r="S57" s="62">
        <v>0.03</v>
      </c>
      <c r="T57" s="62">
        <v>0.03</v>
      </c>
      <c r="U57" s="62">
        <v>0.03</v>
      </c>
      <c r="V57" s="62">
        <v>0.03</v>
      </c>
      <c r="W57" s="62">
        <v>0.03</v>
      </c>
      <c r="X57" s="62">
        <v>0.03</v>
      </c>
      <c r="Y57" s="62">
        <v>0.03</v>
      </c>
      <c r="Z57" s="62">
        <v>0.03</v>
      </c>
      <c r="AA57">
        <v>19</v>
      </c>
      <c r="AB57" s="62">
        <v>0.05</v>
      </c>
      <c r="AC57" s="62">
        <v>0.05</v>
      </c>
      <c r="AD57" s="62">
        <v>0.04</v>
      </c>
      <c r="AE57" s="62">
        <v>0.03</v>
      </c>
      <c r="AF57" s="62">
        <v>0.03</v>
      </c>
      <c r="AG57" s="62">
        <v>0.03</v>
      </c>
      <c r="AH57" s="62">
        <v>0.03</v>
      </c>
      <c r="AI57" s="62">
        <v>0.03</v>
      </c>
      <c r="AJ57" s="62">
        <v>0.03</v>
      </c>
      <c r="AK57" s="62">
        <v>0.03</v>
      </c>
      <c r="AL57" s="62">
        <v>0.04</v>
      </c>
      <c r="AM57" s="62">
        <v>0.05</v>
      </c>
      <c r="AN57">
        <v>19</v>
      </c>
      <c r="AO57" s="62">
        <v>0.05</v>
      </c>
      <c r="AP57" s="62">
        <v>0.05</v>
      </c>
      <c r="AQ57" s="62">
        <v>0.04</v>
      </c>
      <c r="AR57" s="62">
        <v>0.04</v>
      </c>
      <c r="AS57" s="62">
        <v>0.04</v>
      </c>
      <c r="AT57" s="62">
        <v>0.04</v>
      </c>
      <c r="AU57" s="62">
        <v>0.04</v>
      </c>
      <c r="AV57" s="62">
        <v>0.05</v>
      </c>
      <c r="AW57" s="62">
        <v>0.05</v>
      </c>
      <c r="AX57" s="62">
        <v>0.05</v>
      </c>
      <c r="AY57" s="62">
        <v>0.05</v>
      </c>
      <c r="AZ57" s="62">
        <v>7.0000000000000007E-2</v>
      </c>
      <c r="BA57">
        <v>19</v>
      </c>
      <c r="BB57" s="62">
        <v>0.06</v>
      </c>
      <c r="BC57" s="62">
        <v>0.06</v>
      </c>
      <c r="BD57" s="62">
        <v>0.05</v>
      </c>
      <c r="BE57" s="62">
        <v>0.04</v>
      </c>
      <c r="BF57" s="62">
        <v>0.04</v>
      </c>
      <c r="BG57" s="62">
        <v>0.05</v>
      </c>
      <c r="BH57" s="62">
        <v>0.05</v>
      </c>
      <c r="BI57" s="62">
        <v>0.06</v>
      </c>
      <c r="BJ57" s="62">
        <v>0.06</v>
      </c>
      <c r="BK57" s="62">
        <v>0.06</v>
      </c>
      <c r="BL57" s="62">
        <v>7.0000000000000007E-2</v>
      </c>
      <c r="BM57" s="62">
        <v>0.09</v>
      </c>
      <c r="BN57">
        <v>19</v>
      </c>
      <c r="BO57" s="62">
        <v>0.08</v>
      </c>
      <c r="BP57" s="62">
        <v>0.08</v>
      </c>
      <c r="BQ57" s="62">
        <v>0.06</v>
      </c>
      <c r="BR57" s="62">
        <v>0.06</v>
      </c>
      <c r="BS57" s="62">
        <v>0.06</v>
      </c>
      <c r="BT57" s="62">
        <v>0.06</v>
      </c>
      <c r="BU57" s="62">
        <v>0.06</v>
      </c>
      <c r="BV57" s="62">
        <v>7.0000000000000007E-2</v>
      </c>
      <c r="BW57" s="62">
        <v>7.0000000000000007E-2</v>
      </c>
      <c r="BX57" s="62">
        <v>7.0000000000000007E-2</v>
      </c>
      <c r="BY57" s="62">
        <v>0.08</v>
      </c>
      <c r="BZ57" s="62">
        <v>0.1</v>
      </c>
      <c r="CA57" s="198"/>
      <c r="CB57">
        <v>19</v>
      </c>
      <c r="CC57" s="62">
        <v>0.05</v>
      </c>
      <c r="CD57" s="62">
        <v>0.04</v>
      </c>
      <c r="CE57" s="62">
        <v>0.03</v>
      </c>
      <c r="CF57" s="62">
        <v>0.03</v>
      </c>
      <c r="CG57" s="62">
        <v>0.03</v>
      </c>
      <c r="CH57" s="62">
        <v>0.03</v>
      </c>
      <c r="CI57" s="62">
        <v>0.03</v>
      </c>
      <c r="CJ57" s="62">
        <v>0.02</v>
      </c>
      <c r="CK57" s="62">
        <v>0.02</v>
      </c>
      <c r="CL57" s="62">
        <v>0.02</v>
      </c>
      <c r="CM57" s="62">
        <v>0.02</v>
      </c>
      <c r="CN57" s="62">
        <v>0.03</v>
      </c>
      <c r="CO57">
        <v>19</v>
      </c>
      <c r="CP57" s="62">
        <v>0.05</v>
      </c>
      <c r="CQ57" s="62">
        <v>0.04</v>
      </c>
      <c r="CR57" s="62">
        <v>0.03</v>
      </c>
      <c r="CS57" s="62">
        <v>0.03</v>
      </c>
      <c r="CT57" s="62">
        <v>0.03</v>
      </c>
      <c r="CU57" s="62">
        <v>0.03</v>
      </c>
      <c r="CV57" s="62">
        <v>0.03</v>
      </c>
      <c r="CW57" s="62">
        <v>0.03</v>
      </c>
      <c r="CX57" s="62">
        <v>0.03</v>
      </c>
      <c r="CY57" s="62">
        <v>0.03</v>
      </c>
      <c r="CZ57" s="62">
        <v>0.03</v>
      </c>
      <c r="DA57" s="62">
        <v>0.03</v>
      </c>
      <c r="DB57">
        <v>19</v>
      </c>
      <c r="DC57" s="62">
        <v>0.05</v>
      </c>
      <c r="DD57" s="62">
        <v>0.05</v>
      </c>
      <c r="DE57" s="62">
        <v>0.04</v>
      </c>
      <c r="DF57" s="62">
        <v>0.03</v>
      </c>
      <c r="DG57" s="62">
        <v>0.03</v>
      </c>
      <c r="DH57" s="62">
        <v>0.03</v>
      </c>
      <c r="DI57" s="62">
        <v>0.03</v>
      </c>
      <c r="DJ57" s="62">
        <v>0.04</v>
      </c>
      <c r="DK57" s="62">
        <v>0.04</v>
      </c>
      <c r="DL57" s="62">
        <v>0.04</v>
      </c>
      <c r="DM57" s="62">
        <v>0.04</v>
      </c>
      <c r="DN57" s="62">
        <v>0.05</v>
      </c>
      <c r="DO57">
        <v>19</v>
      </c>
      <c r="DP57" s="62">
        <v>0.06</v>
      </c>
      <c r="DQ57" s="62">
        <v>0.05</v>
      </c>
      <c r="DR57" s="62">
        <v>0.04</v>
      </c>
      <c r="DS57" s="62">
        <v>0.04</v>
      </c>
      <c r="DT57" s="62">
        <v>0.04</v>
      </c>
      <c r="DU57" s="62">
        <v>0.04</v>
      </c>
      <c r="DV57" s="62">
        <v>0.04</v>
      </c>
      <c r="DW57" s="62">
        <v>0.05</v>
      </c>
      <c r="DX57" s="62">
        <v>0.05</v>
      </c>
      <c r="DY57" s="62">
        <v>0.05</v>
      </c>
      <c r="DZ57" s="62">
        <v>0.06</v>
      </c>
      <c r="EA57" s="62">
        <v>7.0000000000000007E-2</v>
      </c>
      <c r="EB57">
        <v>19</v>
      </c>
      <c r="EC57" s="62">
        <v>0.06</v>
      </c>
      <c r="ED57" s="62">
        <v>0.06</v>
      </c>
      <c r="EE57" s="62">
        <v>0.05</v>
      </c>
      <c r="EF57" s="62">
        <v>0.05</v>
      </c>
      <c r="EG57" s="62">
        <v>0.05</v>
      </c>
      <c r="EH57" s="62">
        <v>0.05</v>
      </c>
      <c r="EI57" s="62">
        <v>0.05</v>
      </c>
      <c r="EJ57" s="62">
        <v>0.06</v>
      </c>
      <c r="EK57" s="62">
        <v>0.06</v>
      </c>
      <c r="EL57" s="62">
        <v>7.0000000000000007E-2</v>
      </c>
      <c r="EM57" s="62">
        <v>0.08</v>
      </c>
      <c r="EN57" s="62">
        <v>0.1</v>
      </c>
      <c r="EO57">
        <v>19</v>
      </c>
      <c r="EP57" s="62">
        <v>0.08</v>
      </c>
      <c r="EQ57" s="62">
        <v>0.08</v>
      </c>
      <c r="ER57" s="62">
        <v>7.0000000000000007E-2</v>
      </c>
      <c r="ES57" s="62">
        <v>0.06</v>
      </c>
      <c r="ET57" s="62">
        <v>0.06</v>
      </c>
      <c r="EU57" s="62">
        <v>0.06</v>
      </c>
      <c r="EV57" s="62">
        <v>7.0000000000000007E-2</v>
      </c>
      <c r="EW57" s="62">
        <v>7.0000000000000007E-2</v>
      </c>
      <c r="EX57" s="62">
        <v>7.0000000000000007E-2</v>
      </c>
      <c r="EY57" s="62">
        <v>0.08</v>
      </c>
      <c r="EZ57" s="62">
        <v>0.08</v>
      </c>
      <c r="FA57" s="62">
        <v>0.1</v>
      </c>
      <c r="FB57" s="198"/>
      <c r="FC57">
        <v>19</v>
      </c>
      <c r="FD57" s="62">
        <v>0.05</v>
      </c>
      <c r="FE57" s="62">
        <v>0.05</v>
      </c>
      <c r="FF57" s="62">
        <v>0.04</v>
      </c>
      <c r="FG57" s="62">
        <v>0.03</v>
      </c>
      <c r="FH57" s="62">
        <v>0.03</v>
      </c>
      <c r="FI57" s="62">
        <v>0.03</v>
      </c>
      <c r="FJ57" s="62">
        <v>0.03</v>
      </c>
      <c r="FK57" s="62">
        <v>0.03</v>
      </c>
      <c r="FL57" s="62">
        <v>0.03</v>
      </c>
      <c r="FM57" s="62">
        <v>0.02</v>
      </c>
      <c r="FN57" s="62">
        <v>0.03</v>
      </c>
      <c r="FO57" s="62">
        <v>0.03</v>
      </c>
      <c r="FP57">
        <v>19</v>
      </c>
      <c r="FQ57" s="62">
        <v>0.05</v>
      </c>
      <c r="FR57" s="62">
        <v>0.05</v>
      </c>
      <c r="FS57" s="62">
        <v>0.04</v>
      </c>
      <c r="FT57" s="62">
        <v>0.03</v>
      </c>
      <c r="FU57" s="62">
        <v>0.03</v>
      </c>
      <c r="FV57" s="62">
        <v>0.03</v>
      </c>
      <c r="FW57" s="62">
        <v>0.03</v>
      </c>
      <c r="FX57" s="62">
        <v>0.03</v>
      </c>
      <c r="FY57" s="62">
        <v>0.03</v>
      </c>
      <c r="FZ57" s="62">
        <v>0.03</v>
      </c>
      <c r="GA57" s="62">
        <v>0.03</v>
      </c>
      <c r="GB57" s="62">
        <v>0.04</v>
      </c>
      <c r="GC57">
        <v>19</v>
      </c>
      <c r="GD57" s="62">
        <v>0.05</v>
      </c>
      <c r="GE57" s="62">
        <v>0.05</v>
      </c>
      <c r="GF57" s="62">
        <v>0.04</v>
      </c>
      <c r="GG57" s="62">
        <v>0.04</v>
      </c>
      <c r="GH57" s="62">
        <v>0.03</v>
      </c>
      <c r="GI57" s="62">
        <v>0.04</v>
      </c>
      <c r="GJ57" s="62">
        <v>0.04</v>
      </c>
      <c r="GK57" s="62">
        <v>0.04</v>
      </c>
      <c r="GL57" s="62">
        <v>0.04</v>
      </c>
      <c r="GM57" s="62">
        <v>0.04</v>
      </c>
      <c r="GN57" s="62">
        <v>0.04</v>
      </c>
      <c r="GO57" s="62">
        <v>0.05</v>
      </c>
      <c r="GP57">
        <v>19</v>
      </c>
      <c r="GQ57" s="62">
        <v>0.06</v>
      </c>
      <c r="GR57" s="62">
        <v>0.06</v>
      </c>
      <c r="GS57" s="62">
        <v>0.05</v>
      </c>
      <c r="GT57" s="62">
        <v>0.04</v>
      </c>
      <c r="GU57" s="62">
        <v>0.04</v>
      </c>
      <c r="GV57" s="62">
        <v>0.04</v>
      </c>
      <c r="GW57" s="62">
        <v>0.05</v>
      </c>
      <c r="GX57" s="62">
        <v>0.05</v>
      </c>
      <c r="GY57" s="62">
        <v>0.05</v>
      </c>
      <c r="GZ57" s="62">
        <v>0.05</v>
      </c>
      <c r="HA57" s="62">
        <v>0.06</v>
      </c>
      <c r="HB57" s="62">
        <v>0.08</v>
      </c>
      <c r="HC57">
        <v>19</v>
      </c>
      <c r="HD57" s="62">
        <v>0.06</v>
      </c>
      <c r="HE57" s="62">
        <v>0.06</v>
      </c>
      <c r="HF57" s="62">
        <v>0.05</v>
      </c>
      <c r="HG57" s="62">
        <v>0.05</v>
      </c>
      <c r="HH57" s="62">
        <v>0.05</v>
      </c>
      <c r="HI57" s="62">
        <v>0.05</v>
      </c>
      <c r="HJ57" s="62">
        <v>0.06</v>
      </c>
      <c r="HK57" s="62">
        <v>0.06</v>
      </c>
      <c r="HL57" s="62">
        <v>7.0000000000000007E-2</v>
      </c>
      <c r="HM57" s="62">
        <v>7.0000000000000007E-2</v>
      </c>
      <c r="HN57" s="62">
        <v>0.08</v>
      </c>
      <c r="HO57" s="62">
        <v>0.1</v>
      </c>
      <c r="HP57">
        <v>19</v>
      </c>
      <c r="HQ57" s="62">
        <v>0.09</v>
      </c>
      <c r="HR57" s="62">
        <v>0.09</v>
      </c>
      <c r="HS57" s="62">
        <v>7.0000000000000007E-2</v>
      </c>
      <c r="HT57" s="62">
        <v>0.06</v>
      </c>
      <c r="HU57" s="62">
        <v>0.06</v>
      </c>
      <c r="HV57" s="62">
        <v>7.0000000000000007E-2</v>
      </c>
      <c r="HW57" s="62">
        <v>7.0000000000000007E-2</v>
      </c>
      <c r="HX57" s="62">
        <v>0.08</v>
      </c>
      <c r="HY57" s="62">
        <v>0.08</v>
      </c>
      <c r="HZ57" s="62">
        <v>0.08</v>
      </c>
      <c r="IA57" s="62">
        <v>0.09</v>
      </c>
      <c r="IB57" s="62">
        <v>0.11</v>
      </c>
      <c r="IC57" s="198"/>
      <c r="ID57">
        <v>19</v>
      </c>
      <c r="IE57" s="62">
        <v>0.06</v>
      </c>
      <c r="IF57" s="62">
        <v>0.05</v>
      </c>
      <c r="IG57" s="62">
        <v>0.04</v>
      </c>
      <c r="IH57" s="62">
        <v>0.03</v>
      </c>
      <c r="II57" s="62">
        <v>0.03</v>
      </c>
      <c r="IJ57" s="62">
        <v>0.03</v>
      </c>
      <c r="IK57" s="62">
        <v>0.03</v>
      </c>
      <c r="IL57" s="62">
        <v>0.03</v>
      </c>
      <c r="IM57" s="62">
        <v>0.03</v>
      </c>
      <c r="IN57" s="62">
        <v>0.03</v>
      </c>
      <c r="IO57" s="62">
        <v>0.03</v>
      </c>
      <c r="IP57" s="62">
        <v>0.03</v>
      </c>
      <c r="IQ57">
        <v>19</v>
      </c>
      <c r="IR57" s="62">
        <v>0.06</v>
      </c>
      <c r="IS57" s="62">
        <v>0.05</v>
      </c>
      <c r="IT57" s="62">
        <v>0.04</v>
      </c>
      <c r="IU57" s="62">
        <v>0.03</v>
      </c>
      <c r="IV57" s="62">
        <v>0.03</v>
      </c>
      <c r="IW57" s="62">
        <v>0.03</v>
      </c>
      <c r="IX57" s="62">
        <v>0.03</v>
      </c>
      <c r="IY57" s="62">
        <v>0.03</v>
      </c>
      <c r="IZ57" s="62">
        <v>0.03</v>
      </c>
      <c r="JA57" s="62">
        <v>0.03</v>
      </c>
      <c r="JB57" s="62">
        <v>0.03</v>
      </c>
      <c r="JC57" s="62">
        <v>0.04</v>
      </c>
      <c r="JD57">
        <v>19</v>
      </c>
      <c r="JE57" s="62">
        <v>0.06</v>
      </c>
      <c r="JF57" s="62">
        <v>0.06</v>
      </c>
      <c r="JG57" s="62">
        <v>0.05</v>
      </c>
      <c r="JH57" s="62">
        <v>0.04</v>
      </c>
      <c r="JI57" s="62">
        <v>0.04</v>
      </c>
      <c r="JJ57" s="62">
        <v>0.04</v>
      </c>
      <c r="JK57" s="62">
        <v>0.04</v>
      </c>
      <c r="JL57" s="62">
        <v>0.04</v>
      </c>
      <c r="JM57" s="62">
        <v>0.04</v>
      </c>
      <c r="JN57" s="62">
        <v>0.04</v>
      </c>
      <c r="JO57" s="62">
        <v>0.05</v>
      </c>
      <c r="JP57" s="62">
        <v>0.06</v>
      </c>
      <c r="JQ57">
        <v>19</v>
      </c>
      <c r="JR57" s="62">
        <v>7.0000000000000007E-2</v>
      </c>
      <c r="JS57" s="62">
        <v>0.06</v>
      </c>
      <c r="JT57" s="62">
        <v>0.05</v>
      </c>
      <c r="JU57" s="62">
        <v>0.05</v>
      </c>
      <c r="JV57" s="62">
        <v>0.05</v>
      </c>
      <c r="JW57" s="62">
        <v>0.05</v>
      </c>
      <c r="JX57" s="62">
        <v>0.05</v>
      </c>
      <c r="JY57" s="62">
        <v>0.06</v>
      </c>
      <c r="JZ57" s="62">
        <v>0.06</v>
      </c>
      <c r="KA57" s="62">
        <v>0.06</v>
      </c>
      <c r="KB57" s="62">
        <v>7.0000000000000007E-2</v>
      </c>
      <c r="KC57" s="62">
        <v>0.08</v>
      </c>
      <c r="KD57">
        <v>19</v>
      </c>
      <c r="KE57" s="62">
        <v>7.0000000000000007E-2</v>
      </c>
      <c r="KF57" s="62">
        <v>7.0000000000000007E-2</v>
      </c>
      <c r="KG57" s="62">
        <v>0.06</v>
      </c>
      <c r="KH57" s="62">
        <v>0.05</v>
      </c>
      <c r="KI57" s="62">
        <v>0.05</v>
      </c>
      <c r="KJ57" s="62">
        <v>0.06</v>
      </c>
      <c r="KK57" s="62">
        <v>0.06</v>
      </c>
      <c r="KL57" s="62">
        <v>7.0000000000000007E-2</v>
      </c>
      <c r="KM57" s="62">
        <v>7.0000000000000007E-2</v>
      </c>
      <c r="KN57" s="62">
        <v>0.08</v>
      </c>
      <c r="KO57" s="62">
        <v>0.09</v>
      </c>
      <c r="KP57" s="62">
        <v>0.11</v>
      </c>
      <c r="KQ57">
        <v>19</v>
      </c>
      <c r="KR57" s="62">
        <v>0.1</v>
      </c>
      <c r="KS57" s="62">
        <v>0.09</v>
      </c>
      <c r="KT57" s="62">
        <v>0.08</v>
      </c>
      <c r="KU57" s="62">
        <v>7.0000000000000007E-2</v>
      </c>
      <c r="KV57" s="62">
        <v>7.0000000000000007E-2</v>
      </c>
      <c r="KW57" s="62">
        <v>7.0000000000000007E-2</v>
      </c>
      <c r="KX57" s="62">
        <v>0.08</v>
      </c>
      <c r="KY57" s="62">
        <v>0.08</v>
      </c>
      <c r="KZ57" s="62">
        <v>0.09</v>
      </c>
      <c r="LA57" s="62">
        <v>0.09</v>
      </c>
      <c r="LB57" s="62">
        <v>0.1</v>
      </c>
      <c r="LC57" s="62">
        <v>0.12</v>
      </c>
    </row>
    <row r="58" spans="1:315">
      <c r="A58" s="199">
        <v>22</v>
      </c>
      <c r="B58" s="62">
        <v>0.05</v>
      </c>
      <c r="C58" s="62">
        <v>0.04</v>
      </c>
      <c r="D58" s="62">
        <v>0.03</v>
      </c>
      <c r="E58" s="62">
        <v>0.03</v>
      </c>
      <c r="F58" s="62">
        <v>0.03</v>
      </c>
      <c r="G58" s="62">
        <v>0.02</v>
      </c>
      <c r="H58" s="62">
        <v>0.02</v>
      </c>
      <c r="I58" s="62">
        <v>0.02</v>
      </c>
      <c r="J58" s="62">
        <v>0.02</v>
      </c>
      <c r="K58" s="62">
        <v>0.02</v>
      </c>
      <c r="L58" s="62">
        <v>0.02</v>
      </c>
      <c r="M58" s="62">
        <v>0.03</v>
      </c>
      <c r="N58">
        <v>19</v>
      </c>
      <c r="O58" s="62">
        <v>0.05</v>
      </c>
      <c r="P58" s="62">
        <v>0.04</v>
      </c>
      <c r="Q58" s="62">
        <v>0.03</v>
      </c>
      <c r="R58" s="62">
        <v>0.03</v>
      </c>
      <c r="S58" s="62">
        <v>0.03</v>
      </c>
      <c r="T58" s="62">
        <v>0.03</v>
      </c>
      <c r="U58" s="62">
        <v>0.03</v>
      </c>
      <c r="V58" s="62">
        <v>0.03</v>
      </c>
      <c r="W58" s="62">
        <v>0.03</v>
      </c>
      <c r="X58" s="62">
        <v>0.03</v>
      </c>
      <c r="Y58" s="62">
        <v>0.03</v>
      </c>
      <c r="Z58" s="62">
        <v>0.03</v>
      </c>
      <c r="AA58">
        <v>19</v>
      </c>
      <c r="AB58" s="62">
        <v>0.05</v>
      </c>
      <c r="AC58" s="62">
        <v>0.05</v>
      </c>
      <c r="AD58" s="62">
        <v>0.04</v>
      </c>
      <c r="AE58" s="62">
        <v>0.03</v>
      </c>
      <c r="AF58" s="62">
        <v>0.03</v>
      </c>
      <c r="AG58" s="62">
        <v>0.03</v>
      </c>
      <c r="AH58" s="62">
        <v>0.03</v>
      </c>
      <c r="AI58" s="62">
        <v>0.03</v>
      </c>
      <c r="AJ58" s="62">
        <v>0.03</v>
      </c>
      <c r="AK58" s="62">
        <v>0.03</v>
      </c>
      <c r="AL58" s="62">
        <v>0.04</v>
      </c>
      <c r="AM58" s="62">
        <v>0.05</v>
      </c>
      <c r="AN58">
        <v>19</v>
      </c>
      <c r="AO58" s="62">
        <v>0.05</v>
      </c>
      <c r="AP58" s="62">
        <v>0.05</v>
      </c>
      <c r="AQ58" s="62">
        <v>0.04</v>
      </c>
      <c r="AR58" s="62">
        <v>0.04</v>
      </c>
      <c r="AS58" s="62">
        <v>0.04</v>
      </c>
      <c r="AT58" s="62">
        <v>0.04</v>
      </c>
      <c r="AU58" s="62">
        <v>0.04</v>
      </c>
      <c r="AV58" s="62">
        <v>0.05</v>
      </c>
      <c r="AW58" s="62">
        <v>0.05</v>
      </c>
      <c r="AX58" s="62">
        <v>0.05</v>
      </c>
      <c r="AY58" s="62">
        <v>0.05</v>
      </c>
      <c r="AZ58" s="62">
        <v>7.0000000000000007E-2</v>
      </c>
      <c r="BA58">
        <v>19</v>
      </c>
      <c r="BB58" s="62">
        <v>0.06</v>
      </c>
      <c r="BC58" s="62">
        <v>0.06</v>
      </c>
      <c r="BD58" s="62">
        <v>0.05</v>
      </c>
      <c r="BE58" s="62">
        <v>0.04</v>
      </c>
      <c r="BF58" s="62">
        <v>0.04</v>
      </c>
      <c r="BG58" s="62">
        <v>0.05</v>
      </c>
      <c r="BH58" s="62">
        <v>0.05</v>
      </c>
      <c r="BI58" s="62">
        <v>0.06</v>
      </c>
      <c r="BJ58" s="62">
        <v>0.06</v>
      </c>
      <c r="BK58" s="62">
        <v>0.06</v>
      </c>
      <c r="BL58" s="62">
        <v>7.0000000000000007E-2</v>
      </c>
      <c r="BM58" s="62">
        <v>0.09</v>
      </c>
      <c r="BN58">
        <v>19</v>
      </c>
      <c r="BO58" s="62">
        <v>0.08</v>
      </c>
      <c r="BP58" s="62">
        <v>0.08</v>
      </c>
      <c r="BQ58" s="62">
        <v>0.06</v>
      </c>
      <c r="BR58" s="62">
        <v>0.06</v>
      </c>
      <c r="BS58" s="62">
        <v>0.06</v>
      </c>
      <c r="BT58" s="62">
        <v>0.06</v>
      </c>
      <c r="BU58" s="62">
        <v>0.06</v>
      </c>
      <c r="BV58" s="62">
        <v>7.0000000000000007E-2</v>
      </c>
      <c r="BW58" s="62">
        <v>7.0000000000000007E-2</v>
      </c>
      <c r="BX58" s="62">
        <v>7.0000000000000007E-2</v>
      </c>
      <c r="BY58" s="62">
        <v>0.08</v>
      </c>
      <c r="BZ58" s="62">
        <v>0.1</v>
      </c>
      <c r="CA58" s="198"/>
      <c r="CB58">
        <v>19</v>
      </c>
      <c r="CC58" s="62">
        <v>0.05</v>
      </c>
      <c r="CD58" s="62">
        <v>0.04</v>
      </c>
      <c r="CE58" s="62">
        <v>0.03</v>
      </c>
      <c r="CF58" s="62">
        <v>0.03</v>
      </c>
      <c r="CG58" s="62">
        <v>0.03</v>
      </c>
      <c r="CH58" s="62">
        <v>0.03</v>
      </c>
      <c r="CI58" s="62">
        <v>0.03</v>
      </c>
      <c r="CJ58" s="62">
        <v>0.02</v>
      </c>
      <c r="CK58" s="62">
        <v>0.02</v>
      </c>
      <c r="CL58" s="62">
        <v>0.02</v>
      </c>
      <c r="CM58" s="62">
        <v>0.02</v>
      </c>
      <c r="CN58" s="62">
        <v>0.03</v>
      </c>
      <c r="CO58">
        <v>19</v>
      </c>
      <c r="CP58" s="62">
        <v>0.05</v>
      </c>
      <c r="CQ58" s="62">
        <v>0.04</v>
      </c>
      <c r="CR58" s="62">
        <v>0.03</v>
      </c>
      <c r="CS58" s="62">
        <v>0.03</v>
      </c>
      <c r="CT58" s="62">
        <v>0.03</v>
      </c>
      <c r="CU58" s="62">
        <v>0.03</v>
      </c>
      <c r="CV58" s="62">
        <v>0.03</v>
      </c>
      <c r="CW58" s="62">
        <v>0.03</v>
      </c>
      <c r="CX58" s="62">
        <v>0.03</v>
      </c>
      <c r="CY58" s="62">
        <v>0.03</v>
      </c>
      <c r="CZ58" s="62">
        <v>0.03</v>
      </c>
      <c r="DA58" s="62">
        <v>0.03</v>
      </c>
      <c r="DB58">
        <v>19</v>
      </c>
      <c r="DC58" s="62">
        <v>0.05</v>
      </c>
      <c r="DD58" s="62">
        <v>0.05</v>
      </c>
      <c r="DE58" s="62">
        <v>0.04</v>
      </c>
      <c r="DF58" s="62">
        <v>0.03</v>
      </c>
      <c r="DG58" s="62">
        <v>0.03</v>
      </c>
      <c r="DH58" s="62">
        <v>0.03</v>
      </c>
      <c r="DI58" s="62">
        <v>0.03</v>
      </c>
      <c r="DJ58" s="62">
        <v>0.04</v>
      </c>
      <c r="DK58" s="62">
        <v>0.04</v>
      </c>
      <c r="DL58" s="62">
        <v>0.04</v>
      </c>
      <c r="DM58" s="62">
        <v>0.04</v>
      </c>
      <c r="DN58" s="62">
        <v>0.05</v>
      </c>
      <c r="DO58">
        <v>19</v>
      </c>
      <c r="DP58" s="62">
        <v>0.06</v>
      </c>
      <c r="DQ58" s="62">
        <v>0.05</v>
      </c>
      <c r="DR58" s="62">
        <v>0.04</v>
      </c>
      <c r="DS58" s="62">
        <v>0.04</v>
      </c>
      <c r="DT58" s="62">
        <v>0.04</v>
      </c>
      <c r="DU58" s="62">
        <v>0.04</v>
      </c>
      <c r="DV58" s="62">
        <v>0.04</v>
      </c>
      <c r="DW58" s="62">
        <v>0.05</v>
      </c>
      <c r="DX58" s="62">
        <v>0.05</v>
      </c>
      <c r="DY58" s="62">
        <v>0.05</v>
      </c>
      <c r="DZ58" s="62">
        <v>0.06</v>
      </c>
      <c r="EA58" s="62">
        <v>7.0000000000000007E-2</v>
      </c>
      <c r="EB58">
        <v>19</v>
      </c>
      <c r="EC58" s="62">
        <v>0.06</v>
      </c>
      <c r="ED58" s="62">
        <v>0.06</v>
      </c>
      <c r="EE58" s="62">
        <v>0.05</v>
      </c>
      <c r="EF58" s="62">
        <v>0.05</v>
      </c>
      <c r="EG58" s="62">
        <v>0.05</v>
      </c>
      <c r="EH58" s="62">
        <v>0.05</v>
      </c>
      <c r="EI58" s="62">
        <v>0.05</v>
      </c>
      <c r="EJ58" s="62">
        <v>0.06</v>
      </c>
      <c r="EK58" s="62">
        <v>0.06</v>
      </c>
      <c r="EL58" s="62">
        <v>7.0000000000000007E-2</v>
      </c>
      <c r="EM58" s="62">
        <v>0.08</v>
      </c>
      <c r="EN58" s="62">
        <v>0.1</v>
      </c>
      <c r="EO58">
        <v>19</v>
      </c>
      <c r="EP58" s="62">
        <v>0.08</v>
      </c>
      <c r="EQ58" s="62">
        <v>0.08</v>
      </c>
      <c r="ER58" s="62">
        <v>7.0000000000000007E-2</v>
      </c>
      <c r="ES58" s="62">
        <v>0.06</v>
      </c>
      <c r="ET58" s="62">
        <v>0.06</v>
      </c>
      <c r="EU58" s="62">
        <v>0.06</v>
      </c>
      <c r="EV58" s="62">
        <v>7.0000000000000007E-2</v>
      </c>
      <c r="EW58" s="62">
        <v>7.0000000000000007E-2</v>
      </c>
      <c r="EX58" s="62">
        <v>7.0000000000000007E-2</v>
      </c>
      <c r="EY58" s="62">
        <v>0.08</v>
      </c>
      <c r="EZ58" s="62">
        <v>0.08</v>
      </c>
      <c r="FA58" s="62">
        <v>0.1</v>
      </c>
      <c r="FB58" s="198"/>
      <c r="FC58">
        <v>19</v>
      </c>
      <c r="FD58" s="62">
        <v>0.05</v>
      </c>
      <c r="FE58" s="62">
        <v>0.05</v>
      </c>
      <c r="FF58" s="62">
        <v>0.04</v>
      </c>
      <c r="FG58" s="62">
        <v>0.03</v>
      </c>
      <c r="FH58" s="62">
        <v>0.03</v>
      </c>
      <c r="FI58" s="62">
        <v>0.03</v>
      </c>
      <c r="FJ58" s="62">
        <v>0.03</v>
      </c>
      <c r="FK58" s="62">
        <v>0.03</v>
      </c>
      <c r="FL58" s="62">
        <v>0.03</v>
      </c>
      <c r="FM58" s="62">
        <v>0.02</v>
      </c>
      <c r="FN58" s="62">
        <v>0.03</v>
      </c>
      <c r="FO58" s="62">
        <v>0.03</v>
      </c>
      <c r="FP58">
        <v>19</v>
      </c>
      <c r="FQ58" s="62">
        <v>0.05</v>
      </c>
      <c r="FR58" s="62">
        <v>0.05</v>
      </c>
      <c r="FS58" s="62">
        <v>0.04</v>
      </c>
      <c r="FT58" s="62">
        <v>0.03</v>
      </c>
      <c r="FU58" s="62">
        <v>0.03</v>
      </c>
      <c r="FV58" s="62">
        <v>0.03</v>
      </c>
      <c r="FW58" s="62">
        <v>0.03</v>
      </c>
      <c r="FX58" s="62">
        <v>0.03</v>
      </c>
      <c r="FY58" s="62">
        <v>0.03</v>
      </c>
      <c r="FZ58" s="62">
        <v>0.03</v>
      </c>
      <c r="GA58" s="62">
        <v>0.03</v>
      </c>
      <c r="GB58" s="62">
        <v>0.04</v>
      </c>
      <c r="GC58">
        <v>19</v>
      </c>
      <c r="GD58" s="62">
        <v>0.05</v>
      </c>
      <c r="GE58" s="62">
        <v>0.05</v>
      </c>
      <c r="GF58" s="62">
        <v>0.04</v>
      </c>
      <c r="GG58" s="62">
        <v>0.04</v>
      </c>
      <c r="GH58" s="62">
        <v>0.03</v>
      </c>
      <c r="GI58" s="62">
        <v>0.04</v>
      </c>
      <c r="GJ58" s="62">
        <v>0.04</v>
      </c>
      <c r="GK58" s="62">
        <v>0.04</v>
      </c>
      <c r="GL58" s="62">
        <v>0.04</v>
      </c>
      <c r="GM58" s="62">
        <v>0.04</v>
      </c>
      <c r="GN58" s="62">
        <v>0.04</v>
      </c>
      <c r="GO58" s="62">
        <v>0.05</v>
      </c>
      <c r="GP58">
        <v>19</v>
      </c>
      <c r="GQ58" s="62">
        <v>0.06</v>
      </c>
      <c r="GR58" s="62">
        <v>0.06</v>
      </c>
      <c r="GS58" s="62">
        <v>0.05</v>
      </c>
      <c r="GT58" s="62">
        <v>0.04</v>
      </c>
      <c r="GU58" s="62">
        <v>0.04</v>
      </c>
      <c r="GV58" s="62">
        <v>0.04</v>
      </c>
      <c r="GW58" s="62">
        <v>0.05</v>
      </c>
      <c r="GX58" s="62">
        <v>0.05</v>
      </c>
      <c r="GY58" s="62">
        <v>0.05</v>
      </c>
      <c r="GZ58" s="62">
        <v>0.05</v>
      </c>
      <c r="HA58" s="62">
        <v>0.06</v>
      </c>
      <c r="HB58" s="62">
        <v>0.08</v>
      </c>
      <c r="HC58">
        <v>19</v>
      </c>
      <c r="HD58" s="62">
        <v>0.06</v>
      </c>
      <c r="HE58" s="62">
        <v>0.06</v>
      </c>
      <c r="HF58" s="62">
        <v>0.05</v>
      </c>
      <c r="HG58" s="62">
        <v>0.05</v>
      </c>
      <c r="HH58" s="62">
        <v>0.05</v>
      </c>
      <c r="HI58" s="62">
        <v>0.05</v>
      </c>
      <c r="HJ58" s="62">
        <v>0.06</v>
      </c>
      <c r="HK58" s="62">
        <v>0.06</v>
      </c>
      <c r="HL58" s="62">
        <v>7.0000000000000007E-2</v>
      </c>
      <c r="HM58" s="62">
        <v>7.0000000000000007E-2</v>
      </c>
      <c r="HN58" s="62">
        <v>0.08</v>
      </c>
      <c r="HO58" s="62">
        <v>0.1</v>
      </c>
      <c r="HP58">
        <v>19</v>
      </c>
      <c r="HQ58" s="62">
        <v>0.09</v>
      </c>
      <c r="HR58" s="62">
        <v>0.09</v>
      </c>
      <c r="HS58" s="62">
        <v>7.0000000000000007E-2</v>
      </c>
      <c r="HT58" s="62">
        <v>0.06</v>
      </c>
      <c r="HU58" s="62">
        <v>0.06</v>
      </c>
      <c r="HV58" s="62">
        <v>7.0000000000000007E-2</v>
      </c>
      <c r="HW58" s="62">
        <v>7.0000000000000007E-2</v>
      </c>
      <c r="HX58" s="62">
        <v>0.08</v>
      </c>
      <c r="HY58" s="62">
        <v>0.08</v>
      </c>
      <c r="HZ58" s="62">
        <v>0.08</v>
      </c>
      <c r="IA58" s="62">
        <v>0.09</v>
      </c>
      <c r="IB58" s="62">
        <v>0.11</v>
      </c>
      <c r="IC58" s="198"/>
      <c r="ID58">
        <v>19</v>
      </c>
      <c r="IE58" s="62">
        <v>0.06</v>
      </c>
      <c r="IF58" s="62">
        <v>0.05</v>
      </c>
      <c r="IG58" s="62">
        <v>0.04</v>
      </c>
      <c r="IH58" s="62">
        <v>0.03</v>
      </c>
      <c r="II58" s="62">
        <v>0.03</v>
      </c>
      <c r="IJ58" s="62">
        <v>0.03</v>
      </c>
      <c r="IK58" s="62">
        <v>0.03</v>
      </c>
      <c r="IL58" s="62">
        <v>0.03</v>
      </c>
      <c r="IM58" s="62">
        <v>0.03</v>
      </c>
      <c r="IN58" s="62">
        <v>0.03</v>
      </c>
      <c r="IO58" s="62">
        <v>0.03</v>
      </c>
      <c r="IP58" s="62">
        <v>0.03</v>
      </c>
      <c r="IQ58">
        <v>19</v>
      </c>
      <c r="IR58" s="62">
        <v>0.06</v>
      </c>
      <c r="IS58" s="62">
        <v>0.05</v>
      </c>
      <c r="IT58" s="62">
        <v>0.04</v>
      </c>
      <c r="IU58" s="62">
        <v>0.03</v>
      </c>
      <c r="IV58" s="62">
        <v>0.03</v>
      </c>
      <c r="IW58" s="62">
        <v>0.03</v>
      </c>
      <c r="IX58" s="62">
        <v>0.03</v>
      </c>
      <c r="IY58" s="62">
        <v>0.03</v>
      </c>
      <c r="IZ58" s="62">
        <v>0.03</v>
      </c>
      <c r="JA58" s="62">
        <v>0.03</v>
      </c>
      <c r="JB58" s="62">
        <v>0.03</v>
      </c>
      <c r="JC58" s="62">
        <v>0.04</v>
      </c>
      <c r="JD58">
        <v>19</v>
      </c>
      <c r="JE58" s="62">
        <v>0.06</v>
      </c>
      <c r="JF58" s="62">
        <v>0.06</v>
      </c>
      <c r="JG58" s="62">
        <v>0.05</v>
      </c>
      <c r="JH58" s="62">
        <v>0.04</v>
      </c>
      <c r="JI58" s="62">
        <v>0.04</v>
      </c>
      <c r="JJ58" s="62">
        <v>0.04</v>
      </c>
      <c r="JK58" s="62">
        <v>0.04</v>
      </c>
      <c r="JL58" s="62">
        <v>0.04</v>
      </c>
      <c r="JM58" s="62">
        <v>0.04</v>
      </c>
      <c r="JN58" s="62">
        <v>0.04</v>
      </c>
      <c r="JO58" s="62">
        <v>0.05</v>
      </c>
      <c r="JP58" s="62">
        <v>0.06</v>
      </c>
      <c r="JQ58">
        <v>19</v>
      </c>
      <c r="JR58" s="62">
        <v>7.0000000000000007E-2</v>
      </c>
      <c r="JS58" s="62">
        <v>0.06</v>
      </c>
      <c r="JT58" s="62">
        <v>0.05</v>
      </c>
      <c r="JU58" s="62">
        <v>0.05</v>
      </c>
      <c r="JV58" s="62">
        <v>0.05</v>
      </c>
      <c r="JW58" s="62">
        <v>0.05</v>
      </c>
      <c r="JX58" s="62">
        <v>0.05</v>
      </c>
      <c r="JY58" s="62">
        <v>0.06</v>
      </c>
      <c r="JZ58" s="62">
        <v>0.06</v>
      </c>
      <c r="KA58" s="62">
        <v>0.06</v>
      </c>
      <c r="KB58" s="62">
        <v>7.0000000000000007E-2</v>
      </c>
      <c r="KC58" s="62">
        <v>0.08</v>
      </c>
      <c r="KD58">
        <v>19</v>
      </c>
      <c r="KE58" s="62">
        <v>7.0000000000000007E-2</v>
      </c>
      <c r="KF58" s="62">
        <v>7.0000000000000007E-2</v>
      </c>
      <c r="KG58" s="62">
        <v>0.06</v>
      </c>
      <c r="KH58" s="62">
        <v>0.05</v>
      </c>
      <c r="KI58" s="62">
        <v>0.05</v>
      </c>
      <c r="KJ58" s="62">
        <v>0.06</v>
      </c>
      <c r="KK58" s="62">
        <v>0.06</v>
      </c>
      <c r="KL58" s="62">
        <v>7.0000000000000007E-2</v>
      </c>
      <c r="KM58" s="62">
        <v>7.0000000000000007E-2</v>
      </c>
      <c r="KN58" s="62">
        <v>0.08</v>
      </c>
      <c r="KO58" s="62">
        <v>0.09</v>
      </c>
      <c r="KP58" s="62">
        <v>0.11</v>
      </c>
      <c r="KQ58">
        <v>19</v>
      </c>
      <c r="KR58" s="62">
        <v>0.1</v>
      </c>
      <c r="KS58" s="62">
        <v>0.09</v>
      </c>
      <c r="KT58" s="62">
        <v>0.08</v>
      </c>
      <c r="KU58" s="62">
        <v>7.0000000000000007E-2</v>
      </c>
      <c r="KV58" s="62">
        <v>7.0000000000000007E-2</v>
      </c>
      <c r="KW58" s="62">
        <v>7.0000000000000007E-2</v>
      </c>
      <c r="KX58" s="62">
        <v>0.08</v>
      </c>
      <c r="KY58" s="62">
        <v>0.08</v>
      </c>
      <c r="KZ58" s="62">
        <v>0.09</v>
      </c>
      <c r="LA58" s="62">
        <v>0.09</v>
      </c>
      <c r="LB58" s="62">
        <v>0.1</v>
      </c>
      <c r="LC58" s="62">
        <v>0.12</v>
      </c>
    </row>
    <row r="59" spans="1:315">
      <c r="CA59" s="198"/>
      <c r="FB59" s="198"/>
      <c r="IC59" s="198"/>
    </row>
    <row r="60" spans="1:315">
      <c r="A60" t="s">
        <v>283</v>
      </c>
      <c r="B60">
        <v>20</v>
      </c>
      <c r="C60">
        <v>25</v>
      </c>
      <c r="D60">
        <v>30</v>
      </c>
      <c r="E60">
        <v>35</v>
      </c>
      <c r="F60">
        <v>40</v>
      </c>
      <c r="G60">
        <v>45</v>
      </c>
      <c r="H60">
        <v>50</v>
      </c>
      <c r="I60">
        <v>55</v>
      </c>
      <c r="J60">
        <v>60</v>
      </c>
      <c r="K60">
        <v>65</v>
      </c>
      <c r="L60">
        <v>70</v>
      </c>
      <c r="M60">
        <v>75</v>
      </c>
      <c r="N60" t="s">
        <v>283</v>
      </c>
      <c r="O60">
        <v>20</v>
      </c>
      <c r="P60">
        <v>25</v>
      </c>
      <c r="Q60">
        <v>30</v>
      </c>
      <c r="R60">
        <v>35</v>
      </c>
      <c r="S60">
        <v>40</v>
      </c>
      <c r="T60">
        <v>45</v>
      </c>
      <c r="U60">
        <v>50</v>
      </c>
      <c r="V60">
        <v>55</v>
      </c>
      <c r="W60">
        <v>60</v>
      </c>
      <c r="X60">
        <v>65</v>
      </c>
      <c r="Y60">
        <v>70</v>
      </c>
      <c r="Z60">
        <v>75</v>
      </c>
      <c r="AA60" t="s">
        <v>283</v>
      </c>
      <c r="AB60">
        <v>20</v>
      </c>
      <c r="AC60">
        <v>25</v>
      </c>
      <c r="AD60">
        <v>30</v>
      </c>
      <c r="AE60">
        <v>35</v>
      </c>
      <c r="AF60">
        <v>40</v>
      </c>
      <c r="AG60">
        <v>45</v>
      </c>
      <c r="AH60">
        <v>50</v>
      </c>
      <c r="AI60">
        <v>55</v>
      </c>
      <c r="AJ60">
        <v>60</v>
      </c>
      <c r="AK60">
        <v>65</v>
      </c>
      <c r="AL60">
        <v>70</v>
      </c>
      <c r="AM60">
        <v>75</v>
      </c>
      <c r="AN60" t="s">
        <v>283</v>
      </c>
      <c r="AO60">
        <v>20</v>
      </c>
      <c r="AP60">
        <v>25</v>
      </c>
      <c r="AQ60">
        <v>30</v>
      </c>
      <c r="AR60">
        <v>35</v>
      </c>
      <c r="AS60">
        <v>40</v>
      </c>
      <c r="AT60">
        <v>45</v>
      </c>
      <c r="AU60">
        <v>50</v>
      </c>
      <c r="AV60">
        <v>55</v>
      </c>
      <c r="AW60">
        <v>60</v>
      </c>
      <c r="AX60">
        <v>65</v>
      </c>
      <c r="AY60">
        <v>70</v>
      </c>
      <c r="AZ60">
        <v>75</v>
      </c>
      <c r="BA60" t="s">
        <v>283</v>
      </c>
      <c r="BB60">
        <v>20</v>
      </c>
      <c r="BC60">
        <v>25</v>
      </c>
      <c r="BD60">
        <v>30</v>
      </c>
      <c r="BE60">
        <v>35</v>
      </c>
      <c r="BF60">
        <v>40</v>
      </c>
      <c r="BG60">
        <v>45</v>
      </c>
      <c r="BH60">
        <v>50</v>
      </c>
      <c r="BI60">
        <v>55</v>
      </c>
      <c r="BJ60">
        <v>60</v>
      </c>
      <c r="BK60">
        <v>65</v>
      </c>
      <c r="BL60">
        <v>70</v>
      </c>
      <c r="BM60">
        <v>75</v>
      </c>
      <c r="BN60" t="s">
        <v>283</v>
      </c>
      <c r="BO60">
        <v>20</v>
      </c>
      <c r="BP60">
        <v>25</v>
      </c>
      <c r="BQ60">
        <v>30</v>
      </c>
      <c r="BR60">
        <v>35</v>
      </c>
      <c r="BS60">
        <v>40</v>
      </c>
      <c r="BT60">
        <v>45</v>
      </c>
      <c r="BU60">
        <v>50</v>
      </c>
      <c r="BV60">
        <v>55</v>
      </c>
      <c r="BW60">
        <v>60</v>
      </c>
      <c r="BX60">
        <v>65</v>
      </c>
      <c r="BY60">
        <v>70</v>
      </c>
      <c r="BZ60">
        <v>75</v>
      </c>
      <c r="CA60" s="198"/>
      <c r="CB60" t="s">
        <v>283</v>
      </c>
      <c r="CC60">
        <v>20</v>
      </c>
      <c r="CD60">
        <v>25</v>
      </c>
      <c r="CE60">
        <v>30</v>
      </c>
      <c r="CF60">
        <v>35</v>
      </c>
      <c r="CG60">
        <v>40</v>
      </c>
      <c r="CH60">
        <v>45</v>
      </c>
      <c r="CI60">
        <v>50</v>
      </c>
      <c r="CJ60">
        <v>55</v>
      </c>
      <c r="CK60">
        <v>60</v>
      </c>
      <c r="CL60">
        <v>65</v>
      </c>
      <c r="CM60">
        <v>70</v>
      </c>
      <c r="CN60">
        <v>75</v>
      </c>
      <c r="CO60" t="s">
        <v>283</v>
      </c>
      <c r="CP60">
        <v>20</v>
      </c>
      <c r="CQ60">
        <v>25</v>
      </c>
      <c r="CR60">
        <v>30</v>
      </c>
      <c r="CS60">
        <v>35</v>
      </c>
      <c r="CT60">
        <v>40</v>
      </c>
      <c r="CU60">
        <v>45</v>
      </c>
      <c r="CV60">
        <v>50</v>
      </c>
      <c r="CW60">
        <v>55</v>
      </c>
      <c r="CX60">
        <v>60</v>
      </c>
      <c r="CY60">
        <v>65</v>
      </c>
      <c r="CZ60">
        <v>70</v>
      </c>
      <c r="DA60">
        <v>75</v>
      </c>
      <c r="DB60" t="s">
        <v>283</v>
      </c>
      <c r="DC60">
        <v>20</v>
      </c>
      <c r="DD60">
        <v>25</v>
      </c>
      <c r="DE60">
        <v>30</v>
      </c>
      <c r="DF60">
        <v>35</v>
      </c>
      <c r="DG60">
        <v>40</v>
      </c>
      <c r="DH60">
        <v>45</v>
      </c>
      <c r="DI60">
        <v>50</v>
      </c>
      <c r="DJ60">
        <v>55</v>
      </c>
      <c r="DK60">
        <v>60</v>
      </c>
      <c r="DL60">
        <v>65</v>
      </c>
      <c r="DM60">
        <v>70</v>
      </c>
      <c r="DN60">
        <v>75</v>
      </c>
      <c r="DO60" t="s">
        <v>283</v>
      </c>
      <c r="DP60">
        <v>20</v>
      </c>
      <c r="DQ60">
        <v>25</v>
      </c>
      <c r="DR60">
        <v>30</v>
      </c>
      <c r="DS60">
        <v>35</v>
      </c>
      <c r="DT60">
        <v>40</v>
      </c>
      <c r="DU60">
        <v>45</v>
      </c>
      <c r="DV60">
        <v>50</v>
      </c>
      <c r="DW60">
        <v>55</v>
      </c>
      <c r="DX60">
        <v>60</v>
      </c>
      <c r="DY60">
        <v>65</v>
      </c>
      <c r="DZ60">
        <v>70</v>
      </c>
      <c r="EA60">
        <v>75</v>
      </c>
      <c r="EB60" t="s">
        <v>283</v>
      </c>
      <c r="EC60">
        <v>20</v>
      </c>
      <c r="ED60">
        <v>25</v>
      </c>
      <c r="EE60">
        <v>30</v>
      </c>
      <c r="EF60">
        <v>35</v>
      </c>
      <c r="EG60">
        <v>40</v>
      </c>
      <c r="EH60">
        <v>45</v>
      </c>
      <c r="EI60">
        <v>50</v>
      </c>
      <c r="EJ60">
        <v>55</v>
      </c>
      <c r="EK60">
        <v>60</v>
      </c>
      <c r="EL60">
        <v>65</v>
      </c>
      <c r="EM60">
        <v>70</v>
      </c>
      <c r="EN60">
        <v>75</v>
      </c>
      <c r="EO60" t="s">
        <v>283</v>
      </c>
      <c r="EP60">
        <v>20</v>
      </c>
      <c r="EQ60">
        <v>25</v>
      </c>
      <c r="ER60">
        <v>30</v>
      </c>
      <c r="ES60">
        <v>35</v>
      </c>
      <c r="ET60">
        <v>40</v>
      </c>
      <c r="EU60">
        <v>45</v>
      </c>
      <c r="EV60">
        <v>50</v>
      </c>
      <c r="EW60">
        <v>55</v>
      </c>
      <c r="EX60">
        <v>60</v>
      </c>
      <c r="EY60">
        <v>65</v>
      </c>
      <c r="EZ60">
        <v>70</v>
      </c>
      <c r="FA60">
        <v>75</v>
      </c>
      <c r="FB60" s="198"/>
      <c r="FC60" t="s">
        <v>283</v>
      </c>
      <c r="FD60">
        <v>20</v>
      </c>
      <c r="FE60">
        <v>25</v>
      </c>
      <c r="FF60">
        <v>30</v>
      </c>
      <c r="FG60">
        <v>35</v>
      </c>
      <c r="FH60">
        <v>40</v>
      </c>
      <c r="FI60">
        <v>45</v>
      </c>
      <c r="FJ60">
        <v>50</v>
      </c>
      <c r="FK60">
        <v>55</v>
      </c>
      <c r="FL60">
        <v>60</v>
      </c>
      <c r="FM60">
        <v>65</v>
      </c>
      <c r="FN60">
        <v>70</v>
      </c>
      <c r="FO60">
        <v>75</v>
      </c>
      <c r="FP60" t="s">
        <v>283</v>
      </c>
      <c r="FQ60">
        <v>20</v>
      </c>
      <c r="FR60">
        <v>25</v>
      </c>
      <c r="FS60">
        <v>30</v>
      </c>
      <c r="FT60">
        <v>35</v>
      </c>
      <c r="FU60">
        <v>40</v>
      </c>
      <c r="FV60">
        <v>45</v>
      </c>
      <c r="FW60">
        <v>50</v>
      </c>
      <c r="FX60">
        <v>55</v>
      </c>
      <c r="FY60">
        <v>60</v>
      </c>
      <c r="FZ60">
        <v>65</v>
      </c>
      <c r="GA60">
        <v>70</v>
      </c>
      <c r="GB60">
        <v>75</v>
      </c>
      <c r="GC60" t="s">
        <v>283</v>
      </c>
      <c r="GD60">
        <v>20</v>
      </c>
      <c r="GE60">
        <v>25</v>
      </c>
      <c r="GF60">
        <v>30</v>
      </c>
      <c r="GG60">
        <v>35</v>
      </c>
      <c r="GH60">
        <v>40</v>
      </c>
      <c r="GI60">
        <v>45</v>
      </c>
      <c r="GJ60">
        <v>50</v>
      </c>
      <c r="GK60">
        <v>55</v>
      </c>
      <c r="GL60">
        <v>60</v>
      </c>
      <c r="GM60">
        <v>65</v>
      </c>
      <c r="GN60">
        <v>70</v>
      </c>
      <c r="GO60">
        <v>75</v>
      </c>
      <c r="GP60" t="s">
        <v>283</v>
      </c>
      <c r="GQ60">
        <v>20</v>
      </c>
      <c r="GR60">
        <v>25</v>
      </c>
      <c r="GS60">
        <v>30</v>
      </c>
      <c r="GT60">
        <v>35</v>
      </c>
      <c r="GU60">
        <v>40</v>
      </c>
      <c r="GV60">
        <v>45</v>
      </c>
      <c r="GW60">
        <v>50</v>
      </c>
      <c r="GX60">
        <v>55</v>
      </c>
      <c r="GY60">
        <v>60</v>
      </c>
      <c r="GZ60">
        <v>65</v>
      </c>
      <c r="HA60">
        <v>70</v>
      </c>
      <c r="HB60">
        <v>75</v>
      </c>
      <c r="HC60" t="s">
        <v>283</v>
      </c>
      <c r="HD60">
        <v>20</v>
      </c>
      <c r="HE60">
        <v>25</v>
      </c>
      <c r="HF60">
        <v>30</v>
      </c>
      <c r="HG60">
        <v>35</v>
      </c>
      <c r="HH60">
        <v>40</v>
      </c>
      <c r="HI60">
        <v>45</v>
      </c>
      <c r="HJ60">
        <v>50</v>
      </c>
      <c r="HK60">
        <v>55</v>
      </c>
      <c r="HL60">
        <v>60</v>
      </c>
      <c r="HM60">
        <v>65</v>
      </c>
      <c r="HN60">
        <v>70</v>
      </c>
      <c r="HO60">
        <v>75</v>
      </c>
      <c r="HP60" t="s">
        <v>283</v>
      </c>
      <c r="HQ60">
        <v>20</v>
      </c>
      <c r="HR60">
        <v>25</v>
      </c>
      <c r="HS60">
        <v>30</v>
      </c>
      <c r="HT60">
        <v>35</v>
      </c>
      <c r="HU60">
        <v>40</v>
      </c>
      <c r="HV60">
        <v>45</v>
      </c>
      <c r="HW60">
        <v>50</v>
      </c>
      <c r="HX60">
        <v>55</v>
      </c>
      <c r="HY60">
        <v>60</v>
      </c>
      <c r="HZ60">
        <v>65</v>
      </c>
      <c r="IA60">
        <v>70</v>
      </c>
      <c r="IB60">
        <v>75</v>
      </c>
      <c r="IC60" s="198"/>
      <c r="ID60" t="s">
        <v>283</v>
      </c>
      <c r="IE60">
        <v>20</v>
      </c>
      <c r="IF60">
        <v>25</v>
      </c>
      <c r="IG60">
        <v>30</v>
      </c>
      <c r="IH60">
        <v>35</v>
      </c>
      <c r="II60">
        <v>40</v>
      </c>
      <c r="IJ60">
        <v>45</v>
      </c>
      <c r="IK60">
        <v>50</v>
      </c>
      <c r="IL60">
        <v>55</v>
      </c>
      <c r="IM60">
        <v>60</v>
      </c>
      <c r="IN60">
        <v>65</v>
      </c>
      <c r="IO60">
        <v>70</v>
      </c>
      <c r="IP60">
        <v>75</v>
      </c>
      <c r="IQ60" t="s">
        <v>283</v>
      </c>
      <c r="IR60">
        <v>20</v>
      </c>
      <c r="IS60">
        <v>25</v>
      </c>
      <c r="IT60">
        <v>30</v>
      </c>
      <c r="IU60">
        <v>35</v>
      </c>
      <c r="IV60">
        <v>40</v>
      </c>
      <c r="IW60">
        <v>45</v>
      </c>
      <c r="IX60">
        <v>50</v>
      </c>
      <c r="IY60">
        <v>55</v>
      </c>
      <c r="IZ60">
        <v>60</v>
      </c>
      <c r="JA60">
        <v>65</v>
      </c>
      <c r="JB60">
        <v>70</v>
      </c>
      <c r="JC60">
        <v>75</v>
      </c>
      <c r="JD60" t="s">
        <v>283</v>
      </c>
      <c r="JE60">
        <v>20</v>
      </c>
      <c r="JF60">
        <v>25</v>
      </c>
      <c r="JG60">
        <v>30</v>
      </c>
      <c r="JH60">
        <v>35</v>
      </c>
      <c r="JI60">
        <v>40</v>
      </c>
      <c r="JJ60">
        <v>45</v>
      </c>
      <c r="JK60">
        <v>50</v>
      </c>
      <c r="JL60">
        <v>55</v>
      </c>
      <c r="JM60">
        <v>60</v>
      </c>
      <c r="JN60">
        <v>65</v>
      </c>
      <c r="JO60">
        <v>70</v>
      </c>
      <c r="JP60">
        <v>75</v>
      </c>
      <c r="JQ60" t="s">
        <v>283</v>
      </c>
      <c r="JR60">
        <v>20</v>
      </c>
      <c r="JS60">
        <v>25</v>
      </c>
      <c r="JT60">
        <v>30</v>
      </c>
      <c r="JU60">
        <v>35</v>
      </c>
      <c r="JV60">
        <v>40</v>
      </c>
      <c r="JW60">
        <v>45</v>
      </c>
      <c r="JX60">
        <v>50</v>
      </c>
      <c r="JY60">
        <v>55</v>
      </c>
      <c r="JZ60">
        <v>60</v>
      </c>
      <c r="KA60">
        <v>65</v>
      </c>
      <c r="KB60">
        <v>70</v>
      </c>
      <c r="KC60">
        <v>75</v>
      </c>
      <c r="KD60" t="s">
        <v>283</v>
      </c>
      <c r="KE60">
        <v>20</v>
      </c>
      <c r="KF60">
        <v>25</v>
      </c>
      <c r="KG60">
        <v>30</v>
      </c>
      <c r="KH60">
        <v>35</v>
      </c>
      <c r="KI60">
        <v>40</v>
      </c>
      <c r="KJ60">
        <v>45</v>
      </c>
      <c r="KK60">
        <v>50</v>
      </c>
      <c r="KL60">
        <v>55</v>
      </c>
      <c r="KM60">
        <v>60</v>
      </c>
      <c r="KN60">
        <v>65</v>
      </c>
      <c r="KO60">
        <v>70</v>
      </c>
      <c r="KP60">
        <v>75</v>
      </c>
      <c r="KQ60" t="s">
        <v>283</v>
      </c>
      <c r="KR60">
        <v>20</v>
      </c>
      <c r="KS60">
        <v>25</v>
      </c>
      <c r="KT60">
        <v>30</v>
      </c>
      <c r="KU60">
        <v>35</v>
      </c>
      <c r="KV60">
        <v>40</v>
      </c>
      <c r="KW60">
        <v>45</v>
      </c>
      <c r="KX60">
        <v>50</v>
      </c>
      <c r="KY60">
        <v>55</v>
      </c>
      <c r="KZ60">
        <v>60</v>
      </c>
      <c r="LA60">
        <v>65</v>
      </c>
      <c r="LB60">
        <v>70</v>
      </c>
      <c r="LC60">
        <v>75</v>
      </c>
    </row>
    <row r="61" spans="1:315">
      <c r="A61">
        <v>1</v>
      </c>
      <c r="B61" s="62">
        <v>0.09</v>
      </c>
      <c r="C61" s="62">
        <v>0.08</v>
      </c>
      <c r="D61" s="62">
        <v>0.06</v>
      </c>
      <c r="E61" s="62">
        <v>0.05</v>
      </c>
      <c r="F61" s="62">
        <v>0.05</v>
      </c>
      <c r="G61" s="62">
        <v>0.04</v>
      </c>
      <c r="H61" s="62">
        <v>0.04</v>
      </c>
      <c r="I61" s="62">
        <v>0.04</v>
      </c>
      <c r="J61" s="62">
        <v>0.04</v>
      </c>
      <c r="K61" s="62">
        <v>0.04</v>
      </c>
      <c r="L61" s="62">
        <v>0.04</v>
      </c>
      <c r="M61" s="62">
        <v>0.05</v>
      </c>
      <c r="N61">
        <v>1</v>
      </c>
      <c r="O61" s="62">
        <v>0.06</v>
      </c>
      <c r="P61" s="62">
        <v>0.06</v>
      </c>
      <c r="Q61" s="62">
        <v>0.04</v>
      </c>
      <c r="R61" s="62">
        <v>0.04</v>
      </c>
      <c r="S61" s="62">
        <v>0.03</v>
      </c>
      <c r="T61" s="62">
        <v>0.03</v>
      </c>
      <c r="U61" s="62">
        <v>0.03</v>
      </c>
      <c r="V61" s="62">
        <v>0.03</v>
      </c>
      <c r="W61" s="62">
        <v>0.03</v>
      </c>
      <c r="X61" s="62">
        <v>0.03</v>
      </c>
      <c r="Y61" s="62">
        <v>0.04</v>
      </c>
      <c r="Z61" s="62">
        <v>0.04</v>
      </c>
      <c r="AA61">
        <v>1</v>
      </c>
      <c r="AB61" s="62">
        <v>0.04</v>
      </c>
      <c r="AC61" s="62">
        <v>0.04</v>
      </c>
      <c r="AD61" s="62">
        <v>0.03</v>
      </c>
      <c r="AE61" s="62">
        <v>0.03</v>
      </c>
      <c r="AF61" s="62">
        <v>0.03</v>
      </c>
      <c r="AG61" s="62">
        <v>0.03</v>
      </c>
      <c r="AH61" s="62">
        <v>0.03</v>
      </c>
      <c r="AI61" s="62">
        <v>0.03</v>
      </c>
      <c r="AJ61" s="62">
        <v>0.03</v>
      </c>
      <c r="AK61" s="62">
        <v>0.03</v>
      </c>
      <c r="AL61" s="62">
        <v>0.03</v>
      </c>
      <c r="AM61" s="62">
        <v>0.04</v>
      </c>
      <c r="AN61">
        <v>1</v>
      </c>
      <c r="AO61" s="62">
        <v>0.03</v>
      </c>
      <c r="AP61" s="62">
        <v>0.03</v>
      </c>
      <c r="AQ61" s="62">
        <v>0.03</v>
      </c>
      <c r="AR61" s="62">
        <v>0.02</v>
      </c>
      <c r="AS61" s="62">
        <v>0.02</v>
      </c>
      <c r="AT61" s="62">
        <v>0.02</v>
      </c>
      <c r="AU61" s="62">
        <v>0.03</v>
      </c>
      <c r="AV61" s="62">
        <v>0.03</v>
      </c>
      <c r="AW61" s="62">
        <v>0.03</v>
      </c>
      <c r="AX61" s="62">
        <v>0.03</v>
      </c>
      <c r="AY61" s="62">
        <v>0.03</v>
      </c>
      <c r="AZ61" s="62">
        <v>0.04</v>
      </c>
      <c r="BA61">
        <v>1</v>
      </c>
      <c r="BB61" s="62">
        <v>0.03</v>
      </c>
      <c r="BC61" s="62">
        <v>0.03</v>
      </c>
      <c r="BD61" s="62">
        <v>0.03</v>
      </c>
      <c r="BE61" s="62">
        <v>0.02</v>
      </c>
      <c r="BF61" s="62">
        <v>0.02</v>
      </c>
      <c r="BG61" s="62">
        <v>0.03</v>
      </c>
      <c r="BH61" s="62">
        <v>0.03</v>
      </c>
      <c r="BI61" s="62">
        <v>0.03</v>
      </c>
      <c r="BJ61" s="62">
        <v>0.03</v>
      </c>
      <c r="BK61" s="62">
        <v>0.04</v>
      </c>
      <c r="BL61" s="62">
        <v>0.04</v>
      </c>
      <c r="BM61" s="62">
        <v>0.05</v>
      </c>
      <c r="BN61">
        <v>1</v>
      </c>
      <c r="BO61" s="62">
        <v>0.06</v>
      </c>
      <c r="BP61" s="62">
        <v>0.06</v>
      </c>
      <c r="BQ61" s="62">
        <v>0.05</v>
      </c>
      <c r="BR61" s="62">
        <v>0.05</v>
      </c>
      <c r="BS61" s="62">
        <v>0.05</v>
      </c>
      <c r="BT61" s="62">
        <v>0.05</v>
      </c>
      <c r="BU61" s="62">
        <v>0.05</v>
      </c>
      <c r="BV61" s="62">
        <v>0.05</v>
      </c>
      <c r="BW61" s="62">
        <v>0.06</v>
      </c>
      <c r="BX61" s="62">
        <v>0.06</v>
      </c>
      <c r="BY61" s="62">
        <v>7.0000000000000007E-2</v>
      </c>
      <c r="BZ61" s="62">
        <v>0.08</v>
      </c>
      <c r="CA61" s="198"/>
      <c r="CB61">
        <v>1</v>
      </c>
      <c r="CC61" s="62">
        <v>0.11</v>
      </c>
      <c r="CD61" s="62">
        <v>0.1</v>
      </c>
      <c r="CE61" s="62">
        <v>7.0000000000000007E-2</v>
      </c>
      <c r="CF61" s="62">
        <v>0.06</v>
      </c>
      <c r="CG61" s="62">
        <v>0.06</v>
      </c>
      <c r="CH61" s="62">
        <v>0.06</v>
      </c>
      <c r="CI61" s="62">
        <v>0.06</v>
      </c>
      <c r="CJ61" s="62">
        <v>0.05</v>
      </c>
      <c r="CK61" s="62">
        <v>0.05</v>
      </c>
      <c r="CL61" s="62">
        <v>0.05</v>
      </c>
      <c r="CM61" s="62">
        <v>0.05</v>
      </c>
      <c r="CN61" s="62">
        <v>0.06</v>
      </c>
      <c r="CO61">
        <v>1</v>
      </c>
      <c r="CP61" s="62">
        <v>0.08</v>
      </c>
      <c r="CQ61" s="62">
        <v>7.0000000000000007E-2</v>
      </c>
      <c r="CR61" s="62">
        <v>0.05</v>
      </c>
      <c r="CS61" s="62">
        <v>0.05</v>
      </c>
      <c r="CT61" s="62">
        <v>0.04</v>
      </c>
      <c r="CU61" s="62">
        <v>0.04</v>
      </c>
      <c r="CV61" s="62">
        <v>0.04</v>
      </c>
      <c r="CW61" s="62">
        <v>0.04</v>
      </c>
      <c r="CX61" s="62">
        <v>0.04</v>
      </c>
      <c r="CY61" s="62">
        <v>0.04</v>
      </c>
      <c r="CZ61" s="62">
        <v>0.05</v>
      </c>
      <c r="DA61" s="62">
        <v>0.05</v>
      </c>
      <c r="DB61">
        <v>1</v>
      </c>
      <c r="DC61" s="62">
        <v>0.05</v>
      </c>
      <c r="DD61" s="62">
        <v>0.05</v>
      </c>
      <c r="DE61" s="62">
        <v>0.04</v>
      </c>
      <c r="DF61" s="62">
        <v>0.04</v>
      </c>
      <c r="DG61" s="62">
        <v>0.03</v>
      </c>
      <c r="DH61" s="62">
        <v>0.03</v>
      </c>
      <c r="DI61" s="62">
        <v>0.04</v>
      </c>
      <c r="DJ61" s="62">
        <v>0.04</v>
      </c>
      <c r="DK61" s="62">
        <v>0.04</v>
      </c>
      <c r="DL61" s="62">
        <v>0.04</v>
      </c>
      <c r="DM61" s="62">
        <v>0.04</v>
      </c>
      <c r="DN61" s="62">
        <v>0.05</v>
      </c>
      <c r="DO61">
        <v>1</v>
      </c>
      <c r="DP61" s="62">
        <v>0.04</v>
      </c>
      <c r="DQ61" s="62">
        <v>0.04</v>
      </c>
      <c r="DR61" s="62">
        <v>0.03</v>
      </c>
      <c r="DS61" s="62">
        <v>0.03</v>
      </c>
      <c r="DT61" s="62">
        <v>0.03</v>
      </c>
      <c r="DU61" s="62">
        <v>0.03</v>
      </c>
      <c r="DV61" s="62">
        <v>0.03</v>
      </c>
      <c r="DW61" s="62">
        <v>0.04</v>
      </c>
      <c r="DX61" s="62">
        <v>0.04</v>
      </c>
      <c r="DY61" s="62">
        <v>0.04</v>
      </c>
      <c r="DZ61" s="62">
        <v>0.04</v>
      </c>
      <c r="EA61" s="62">
        <v>0.05</v>
      </c>
      <c r="EB61">
        <v>1</v>
      </c>
      <c r="EC61" s="62">
        <v>0.04</v>
      </c>
      <c r="ED61" s="62">
        <v>0.04</v>
      </c>
      <c r="EE61" s="62">
        <v>0.03</v>
      </c>
      <c r="EF61" s="62">
        <v>0.03</v>
      </c>
      <c r="EG61" s="62">
        <v>0.03</v>
      </c>
      <c r="EH61" s="62">
        <v>0.03</v>
      </c>
      <c r="EI61" s="62">
        <v>0.04</v>
      </c>
      <c r="EJ61" s="62">
        <v>0.04</v>
      </c>
      <c r="EK61" s="62">
        <v>0.04</v>
      </c>
      <c r="EL61" s="62">
        <v>0.05</v>
      </c>
      <c r="EM61" s="62">
        <v>0.05</v>
      </c>
      <c r="EN61" s="62">
        <v>0.06</v>
      </c>
      <c r="EO61">
        <v>1</v>
      </c>
      <c r="EP61" s="62">
        <v>0.08</v>
      </c>
      <c r="EQ61" s="62">
        <v>0.08</v>
      </c>
      <c r="ER61" s="62">
        <v>0.06</v>
      </c>
      <c r="ES61" s="62">
        <v>0.06</v>
      </c>
      <c r="ET61" s="62">
        <v>0.06</v>
      </c>
      <c r="EU61" s="62">
        <v>0.06</v>
      </c>
      <c r="EV61" s="62">
        <v>7.0000000000000007E-2</v>
      </c>
      <c r="EW61" s="62">
        <v>7.0000000000000007E-2</v>
      </c>
      <c r="EX61" s="62">
        <v>7.0000000000000007E-2</v>
      </c>
      <c r="EY61" s="62">
        <v>7.0000000000000007E-2</v>
      </c>
      <c r="EZ61" s="62">
        <v>0.08</v>
      </c>
      <c r="FA61" s="62">
        <v>0.1</v>
      </c>
      <c r="FB61" s="198"/>
      <c r="FC61">
        <v>1</v>
      </c>
      <c r="FD61" s="62">
        <v>0.15</v>
      </c>
      <c r="FE61" s="62">
        <v>0.13</v>
      </c>
      <c r="FF61" s="62">
        <v>0.1</v>
      </c>
      <c r="FG61" s="62">
        <v>0.08</v>
      </c>
      <c r="FH61" s="62">
        <v>0.08</v>
      </c>
      <c r="FI61" s="62">
        <v>7.0000000000000007E-2</v>
      </c>
      <c r="FJ61" s="62">
        <v>7.0000000000000007E-2</v>
      </c>
      <c r="FK61" s="62">
        <v>7.0000000000000007E-2</v>
      </c>
      <c r="FL61" s="62">
        <v>7.0000000000000007E-2</v>
      </c>
      <c r="FM61" s="62">
        <v>7.0000000000000007E-2</v>
      </c>
      <c r="FN61" s="62">
        <v>7.0000000000000007E-2</v>
      </c>
      <c r="FO61" s="62">
        <v>0.08</v>
      </c>
      <c r="FP61">
        <v>1</v>
      </c>
      <c r="FQ61" s="62">
        <v>0.1</v>
      </c>
      <c r="FR61" s="62">
        <v>0.09</v>
      </c>
      <c r="FS61" s="62">
        <v>7.0000000000000007E-2</v>
      </c>
      <c r="FT61" s="62">
        <v>0.06</v>
      </c>
      <c r="FU61" s="62">
        <v>0.06</v>
      </c>
      <c r="FV61" s="62">
        <v>0.06</v>
      </c>
      <c r="FW61" s="62">
        <v>0.06</v>
      </c>
      <c r="FX61" s="62">
        <v>0.06</v>
      </c>
      <c r="FY61" s="62">
        <v>0.06</v>
      </c>
      <c r="FZ61" s="62">
        <v>0.06</v>
      </c>
      <c r="GA61" s="62">
        <v>0.06</v>
      </c>
      <c r="GB61" s="62">
        <v>7.0000000000000007E-2</v>
      </c>
      <c r="GC61">
        <v>1</v>
      </c>
      <c r="GD61" s="62">
        <v>7.0000000000000007E-2</v>
      </c>
      <c r="GE61" s="62">
        <v>7.0000000000000007E-2</v>
      </c>
      <c r="GF61" s="62">
        <v>0.05</v>
      </c>
      <c r="GG61" s="62">
        <v>0.05</v>
      </c>
      <c r="GH61" s="62">
        <v>0.05</v>
      </c>
      <c r="GI61" s="62">
        <v>0.05</v>
      </c>
      <c r="GJ61" s="62">
        <v>0.05</v>
      </c>
      <c r="GK61" s="62">
        <v>0.05</v>
      </c>
      <c r="GL61" s="62">
        <v>0.05</v>
      </c>
      <c r="GM61" s="62">
        <v>0.05</v>
      </c>
      <c r="GN61" s="62">
        <v>0.06</v>
      </c>
      <c r="GO61" s="62">
        <v>7.0000000000000007E-2</v>
      </c>
      <c r="GP61">
        <v>1</v>
      </c>
      <c r="GQ61" s="62">
        <v>0.06</v>
      </c>
      <c r="GR61" s="62">
        <v>0.05</v>
      </c>
      <c r="GS61" s="62">
        <v>0.04</v>
      </c>
      <c r="GT61" s="62">
        <v>0.04</v>
      </c>
      <c r="GU61" s="62">
        <v>0.04</v>
      </c>
      <c r="GV61" s="62">
        <v>0.04</v>
      </c>
      <c r="GW61" s="62">
        <v>0.05</v>
      </c>
      <c r="GX61" s="62">
        <v>0.05</v>
      </c>
      <c r="GY61" s="62">
        <v>0.05</v>
      </c>
      <c r="GZ61" s="62">
        <v>0.05</v>
      </c>
      <c r="HA61" s="62">
        <v>0.06</v>
      </c>
      <c r="HB61" s="62">
        <v>7.0000000000000007E-2</v>
      </c>
      <c r="HC61">
        <v>1</v>
      </c>
      <c r="HD61" s="62">
        <v>0.05</v>
      </c>
      <c r="HE61" s="62">
        <v>0.05</v>
      </c>
      <c r="HF61" s="62">
        <v>0.04</v>
      </c>
      <c r="HG61" s="62">
        <v>0.04</v>
      </c>
      <c r="HH61" s="62">
        <v>0.04</v>
      </c>
      <c r="HI61" s="62">
        <v>0.04</v>
      </c>
      <c r="HJ61" s="62">
        <v>0.05</v>
      </c>
      <c r="HK61" s="62">
        <v>0.05</v>
      </c>
      <c r="HL61" s="62">
        <v>0.06</v>
      </c>
      <c r="HM61" s="62">
        <v>0.06</v>
      </c>
      <c r="HN61" s="62">
        <v>7.0000000000000007E-2</v>
      </c>
      <c r="HO61" s="62">
        <v>0.09</v>
      </c>
      <c r="HP61">
        <v>1</v>
      </c>
      <c r="HQ61" s="62">
        <v>0.11</v>
      </c>
      <c r="HR61" s="62">
        <v>0.1</v>
      </c>
      <c r="HS61" s="62">
        <v>0.09</v>
      </c>
      <c r="HT61" s="62">
        <v>0.08</v>
      </c>
      <c r="HU61" s="62">
        <v>0.08</v>
      </c>
      <c r="HV61" s="62">
        <v>0.08</v>
      </c>
      <c r="HW61" s="62">
        <v>0.09</v>
      </c>
      <c r="HX61" s="62">
        <v>0.09</v>
      </c>
      <c r="HY61" s="62">
        <v>0.09</v>
      </c>
      <c r="HZ61" s="62">
        <v>0.1</v>
      </c>
      <c r="IA61" s="62">
        <v>0.11</v>
      </c>
      <c r="IB61" s="62">
        <v>0.14000000000000001</v>
      </c>
      <c r="IC61" s="198"/>
      <c r="ID61">
        <v>1</v>
      </c>
      <c r="IE61" s="62">
        <v>0.22</v>
      </c>
      <c r="IF61" s="62">
        <v>0.2</v>
      </c>
      <c r="IG61" s="62">
        <v>0.15</v>
      </c>
      <c r="IH61" s="62">
        <v>0.13</v>
      </c>
      <c r="II61" s="62">
        <v>0.12</v>
      </c>
      <c r="IJ61" s="62">
        <v>0.11</v>
      </c>
      <c r="IK61" s="62">
        <v>0.11</v>
      </c>
      <c r="IL61" s="62">
        <v>0.11</v>
      </c>
      <c r="IM61" s="62">
        <v>0.1</v>
      </c>
      <c r="IN61" s="62">
        <v>0.1</v>
      </c>
      <c r="IO61" s="62">
        <v>0.11</v>
      </c>
      <c r="IP61" s="62">
        <v>0.12</v>
      </c>
      <c r="IQ61">
        <v>1</v>
      </c>
      <c r="IR61" s="62">
        <v>0.16</v>
      </c>
      <c r="IS61" s="62">
        <v>0.14000000000000001</v>
      </c>
      <c r="IT61" s="62">
        <v>0.11</v>
      </c>
      <c r="IU61" s="62">
        <v>0.09</v>
      </c>
      <c r="IV61" s="62">
        <v>0.09</v>
      </c>
      <c r="IW61" s="62">
        <v>0.09</v>
      </c>
      <c r="IX61" s="62">
        <v>0.09</v>
      </c>
      <c r="IY61" s="62">
        <v>0.09</v>
      </c>
      <c r="IZ61" s="62">
        <v>0.09</v>
      </c>
      <c r="JA61" s="62">
        <v>0.09</v>
      </c>
      <c r="JB61" s="62">
        <v>0.09</v>
      </c>
      <c r="JC61" s="62">
        <v>0.1</v>
      </c>
      <c r="JD61">
        <v>1</v>
      </c>
      <c r="JE61" s="62">
        <v>0.11</v>
      </c>
      <c r="JF61" s="62">
        <v>0.1</v>
      </c>
      <c r="JG61" s="62">
        <v>0.08</v>
      </c>
      <c r="JH61" s="62">
        <v>7.0000000000000007E-2</v>
      </c>
      <c r="JI61" s="62">
        <v>7.0000000000000007E-2</v>
      </c>
      <c r="JJ61" s="62">
        <v>7.0000000000000007E-2</v>
      </c>
      <c r="JK61" s="62">
        <v>7.0000000000000007E-2</v>
      </c>
      <c r="JL61" s="62">
        <v>0.08</v>
      </c>
      <c r="JM61" s="62">
        <v>0.08</v>
      </c>
      <c r="JN61" s="62">
        <v>0.08</v>
      </c>
      <c r="JO61" s="62">
        <v>0.08</v>
      </c>
      <c r="JP61" s="62">
        <v>0.1</v>
      </c>
      <c r="JQ61">
        <v>1</v>
      </c>
      <c r="JR61" s="62">
        <v>0.09</v>
      </c>
      <c r="JS61" s="62">
        <v>0.08</v>
      </c>
      <c r="JT61" s="62">
        <v>7.0000000000000007E-2</v>
      </c>
      <c r="JU61" s="62">
        <v>0.06</v>
      </c>
      <c r="JV61" s="62">
        <v>0.06</v>
      </c>
      <c r="JW61" s="62">
        <v>0.06</v>
      </c>
      <c r="JX61" s="62">
        <v>7.0000000000000007E-2</v>
      </c>
      <c r="JY61" s="62">
        <v>7.0000000000000007E-2</v>
      </c>
      <c r="JZ61" s="62">
        <v>7.0000000000000007E-2</v>
      </c>
      <c r="KA61" s="62">
        <v>0.08</v>
      </c>
      <c r="KB61" s="62">
        <v>0.09</v>
      </c>
      <c r="KC61" s="62">
        <v>0.11</v>
      </c>
      <c r="KD61">
        <v>1</v>
      </c>
      <c r="KE61" s="62">
        <v>0.08</v>
      </c>
      <c r="KF61" s="62">
        <v>0.08</v>
      </c>
      <c r="KG61" s="62">
        <v>7.0000000000000007E-2</v>
      </c>
      <c r="KH61" s="62">
        <v>0.06</v>
      </c>
      <c r="KI61" s="62">
        <v>0.06</v>
      </c>
      <c r="KJ61" s="62">
        <v>7.0000000000000007E-2</v>
      </c>
      <c r="KK61" s="62">
        <v>7.0000000000000007E-2</v>
      </c>
      <c r="KL61" s="62">
        <v>0.08</v>
      </c>
      <c r="KM61" s="62">
        <v>0.08</v>
      </c>
      <c r="KN61" s="62">
        <v>0.09</v>
      </c>
      <c r="KO61" s="62">
        <v>0.1</v>
      </c>
      <c r="KP61" s="62">
        <v>0.13</v>
      </c>
      <c r="KQ61">
        <v>1</v>
      </c>
      <c r="KR61" s="62">
        <v>0.16</v>
      </c>
      <c r="KS61" s="62">
        <v>0.16</v>
      </c>
      <c r="KT61" s="62">
        <v>0.13</v>
      </c>
      <c r="KU61" s="62">
        <v>0.12</v>
      </c>
      <c r="KV61" s="62">
        <v>0.12</v>
      </c>
      <c r="KW61" s="62">
        <v>0.12</v>
      </c>
      <c r="KX61" s="62">
        <v>0.13</v>
      </c>
      <c r="KY61" s="62">
        <v>0.14000000000000001</v>
      </c>
      <c r="KZ61" s="62">
        <v>0.14000000000000001</v>
      </c>
      <c r="LA61" s="62">
        <v>0.15</v>
      </c>
      <c r="LB61" s="62">
        <v>0.17</v>
      </c>
      <c r="LC61" s="62">
        <v>0.21</v>
      </c>
    </row>
    <row r="62" spans="1:315">
      <c r="A62">
        <v>2</v>
      </c>
      <c r="B62" s="62">
        <v>0.09</v>
      </c>
      <c r="C62" s="62">
        <v>0.08</v>
      </c>
      <c r="D62" s="62">
        <v>0.06</v>
      </c>
      <c r="E62" s="62">
        <v>0.05</v>
      </c>
      <c r="F62" s="62">
        <v>0.05</v>
      </c>
      <c r="G62" s="62">
        <v>0.04</v>
      </c>
      <c r="H62" s="62">
        <v>0.04</v>
      </c>
      <c r="I62" s="62">
        <v>0.04</v>
      </c>
      <c r="J62" s="62">
        <v>0.04</v>
      </c>
      <c r="K62" s="62">
        <v>0.04</v>
      </c>
      <c r="L62" s="62">
        <v>0.04</v>
      </c>
      <c r="M62" s="62">
        <v>0.05</v>
      </c>
      <c r="N62">
        <v>2</v>
      </c>
      <c r="O62" s="62">
        <v>7.0000000000000007E-2</v>
      </c>
      <c r="P62" s="62">
        <v>0.06</v>
      </c>
      <c r="Q62" s="62">
        <v>0.05</v>
      </c>
      <c r="R62" s="62">
        <v>0.04</v>
      </c>
      <c r="S62" s="62">
        <v>0.04</v>
      </c>
      <c r="T62" s="62">
        <v>0.04</v>
      </c>
      <c r="U62" s="62">
        <v>0.04</v>
      </c>
      <c r="V62" s="62">
        <v>0.04</v>
      </c>
      <c r="W62" s="62">
        <v>0.04</v>
      </c>
      <c r="X62" s="62">
        <v>0.04</v>
      </c>
      <c r="Y62" s="62">
        <v>0.04</v>
      </c>
      <c r="Z62" s="62">
        <v>0.04</v>
      </c>
      <c r="AA62">
        <v>2</v>
      </c>
      <c r="AB62" s="62">
        <v>0.05</v>
      </c>
      <c r="AC62" s="62">
        <v>0.04</v>
      </c>
      <c r="AD62" s="62">
        <v>0.03</v>
      </c>
      <c r="AE62" s="62">
        <v>0.03</v>
      </c>
      <c r="AF62" s="62">
        <v>0.03</v>
      </c>
      <c r="AG62" s="62">
        <v>0.03</v>
      </c>
      <c r="AH62" s="62">
        <v>0.03</v>
      </c>
      <c r="AI62" s="62">
        <v>0.03</v>
      </c>
      <c r="AJ62" s="62">
        <v>0.03</v>
      </c>
      <c r="AK62" s="62">
        <v>0.03</v>
      </c>
      <c r="AL62" s="62">
        <v>0.04</v>
      </c>
      <c r="AM62" s="62">
        <v>0.04</v>
      </c>
      <c r="AN62">
        <v>2</v>
      </c>
      <c r="AO62" s="62">
        <v>0.04</v>
      </c>
      <c r="AP62" s="62">
        <v>0.04</v>
      </c>
      <c r="AQ62" s="62">
        <v>0.03</v>
      </c>
      <c r="AR62" s="62">
        <v>0.03</v>
      </c>
      <c r="AS62" s="62">
        <v>0.03</v>
      </c>
      <c r="AT62" s="62">
        <v>0.03</v>
      </c>
      <c r="AU62" s="62">
        <v>0.03</v>
      </c>
      <c r="AV62" s="62">
        <v>0.03</v>
      </c>
      <c r="AW62" s="62">
        <v>0.03</v>
      </c>
      <c r="AX62" s="62">
        <v>0.03</v>
      </c>
      <c r="AY62" s="62">
        <v>0.04</v>
      </c>
      <c r="AZ62" s="62">
        <v>0.05</v>
      </c>
      <c r="BA62">
        <v>2</v>
      </c>
      <c r="BB62" s="62">
        <v>0.04</v>
      </c>
      <c r="BC62" s="62">
        <v>0.04</v>
      </c>
      <c r="BD62" s="62">
        <v>0.03</v>
      </c>
      <c r="BE62" s="62">
        <v>0.03</v>
      </c>
      <c r="BF62" s="62">
        <v>0.03</v>
      </c>
      <c r="BG62" s="62">
        <v>0.03</v>
      </c>
      <c r="BH62" s="62">
        <v>0.04</v>
      </c>
      <c r="BI62" s="62">
        <v>0.04</v>
      </c>
      <c r="BJ62" s="62">
        <v>0.04</v>
      </c>
      <c r="BK62" s="62">
        <v>0.04</v>
      </c>
      <c r="BL62" s="62">
        <v>0.05</v>
      </c>
      <c r="BM62" s="62">
        <v>0.06</v>
      </c>
      <c r="BN62">
        <v>2</v>
      </c>
      <c r="BO62" s="62">
        <v>0.09</v>
      </c>
      <c r="BP62" s="62">
        <v>0.08</v>
      </c>
      <c r="BQ62" s="62">
        <v>7.0000000000000007E-2</v>
      </c>
      <c r="BR62" s="62">
        <v>0.06</v>
      </c>
      <c r="BS62" s="62">
        <v>0.06</v>
      </c>
      <c r="BT62" s="62">
        <v>0.06</v>
      </c>
      <c r="BU62" s="62">
        <v>7.0000000000000007E-2</v>
      </c>
      <c r="BV62" s="62">
        <v>7.0000000000000007E-2</v>
      </c>
      <c r="BW62" s="62">
        <v>7.0000000000000007E-2</v>
      </c>
      <c r="BX62" s="62">
        <v>0.08</v>
      </c>
      <c r="BY62" s="62">
        <v>0.09</v>
      </c>
      <c r="BZ62" s="62">
        <v>0.11</v>
      </c>
      <c r="CA62" s="198"/>
      <c r="CB62">
        <v>2</v>
      </c>
      <c r="CC62" s="62">
        <v>0.11</v>
      </c>
      <c r="CD62" s="62">
        <v>0.1</v>
      </c>
      <c r="CE62" s="62">
        <v>7.0000000000000007E-2</v>
      </c>
      <c r="CF62" s="62">
        <v>0.06</v>
      </c>
      <c r="CG62" s="62">
        <v>0.06</v>
      </c>
      <c r="CH62" s="62">
        <v>0.06</v>
      </c>
      <c r="CI62" s="62">
        <v>0.05</v>
      </c>
      <c r="CJ62" s="62">
        <v>0.05</v>
      </c>
      <c r="CK62" s="62">
        <v>0.05</v>
      </c>
      <c r="CL62" s="62">
        <v>0.05</v>
      </c>
      <c r="CM62" s="62">
        <v>0.05</v>
      </c>
      <c r="CN62" s="62">
        <v>0.06</v>
      </c>
      <c r="CO62">
        <v>2</v>
      </c>
      <c r="CP62" s="62">
        <v>0.08</v>
      </c>
      <c r="CQ62" s="62">
        <v>7.0000000000000007E-2</v>
      </c>
      <c r="CR62" s="62">
        <v>0.06</v>
      </c>
      <c r="CS62" s="62">
        <v>0.05</v>
      </c>
      <c r="CT62" s="62">
        <v>0.05</v>
      </c>
      <c r="CU62" s="62">
        <v>0.05</v>
      </c>
      <c r="CV62" s="62">
        <v>0.05</v>
      </c>
      <c r="CW62" s="62">
        <v>0.05</v>
      </c>
      <c r="CX62" s="62">
        <v>0.05</v>
      </c>
      <c r="CY62" s="62">
        <v>0.04</v>
      </c>
      <c r="CZ62" s="62">
        <v>0.05</v>
      </c>
      <c r="DA62" s="62">
        <v>0.05</v>
      </c>
      <c r="DB62">
        <v>2</v>
      </c>
      <c r="DC62" s="62">
        <v>0.06</v>
      </c>
      <c r="DD62" s="62">
        <v>0.05</v>
      </c>
      <c r="DE62" s="62">
        <v>0.04</v>
      </c>
      <c r="DF62" s="62">
        <v>0.04</v>
      </c>
      <c r="DG62" s="62">
        <v>0.04</v>
      </c>
      <c r="DH62" s="62">
        <v>0.04</v>
      </c>
      <c r="DI62" s="62">
        <v>0.04</v>
      </c>
      <c r="DJ62" s="62">
        <v>0.04</v>
      </c>
      <c r="DK62" s="62">
        <v>0.04</v>
      </c>
      <c r="DL62" s="62">
        <v>0.04</v>
      </c>
      <c r="DM62" s="62">
        <v>0.04</v>
      </c>
      <c r="DN62" s="62">
        <v>0.05</v>
      </c>
      <c r="DO62">
        <v>2</v>
      </c>
      <c r="DP62" s="62">
        <v>0.05</v>
      </c>
      <c r="DQ62" s="62">
        <v>0.04</v>
      </c>
      <c r="DR62" s="62">
        <v>0.04</v>
      </c>
      <c r="DS62" s="62">
        <v>0.03</v>
      </c>
      <c r="DT62" s="62">
        <v>0.03</v>
      </c>
      <c r="DU62" s="62">
        <v>0.03</v>
      </c>
      <c r="DV62" s="62">
        <v>0.04</v>
      </c>
      <c r="DW62" s="62">
        <v>0.04</v>
      </c>
      <c r="DX62" s="62">
        <v>0.04</v>
      </c>
      <c r="DY62" s="62">
        <v>0.04</v>
      </c>
      <c r="DZ62" s="62">
        <v>0.05</v>
      </c>
      <c r="EA62" s="62">
        <v>0.06</v>
      </c>
      <c r="EB62">
        <v>2</v>
      </c>
      <c r="EC62" s="62">
        <v>0.05</v>
      </c>
      <c r="ED62" s="62">
        <v>0.05</v>
      </c>
      <c r="EE62" s="62">
        <v>0.04</v>
      </c>
      <c r="EF62" s="62">
        <v>0.04</v>
      </c>
      <c r="EG62" s="62">
        <v>0.04</v>
      </c>
      <c r="EH62" s="62">
        <v>0.04</v>
      </c>
      <c r="EI62" s="62">
        <v>0.04</v>
      </c>
      <c r="EJ62" s="62">
        <v>0.05</v>
      </c>
      <c r="EK62" s="62">
        <v>0.05</v>
      </c>
      <c r="EL62" s="62">
        <v>0.05</v>
      </c>
      <c r="EM62" s="62">
        <v>0.06</v>
      </c>
      <c r="EN62" s="62">
        <v>0.08</v>
      </c>
      <c r="EO62">
        <v>2</v>
      </c>
      <c r="EP62" s="62">
        <v>0.11</v>
      </c>
      <c r="EQ62" s="62">
        <v>0.1</v>
      </c>
      <c r="ER62" s="62">
        <v>0.08</v>
      </c>
      <c r="ES62" s="62">
        <v>0.08</v>
      </c>
      <c r="ET62" s="62">
        <v>7.0000000000000007E-2</v>
      </c>
      <c r="EU62" s="62">
        <v>0.08</v>
      </c>
      <c r="EV62" s="62">
        <v>0.08</v>
      </c>
      <c r="EW62" s="62">
        <v>0.09</v>
      </c>
      <c r="EX62" s="62">
        <v>0.09</v>
      </c>
      <c r="EY62" s="62">
        <v>0.1</v>
      </c>
      <c r="EZ62" s="62">
        <v>0.11</v>
      </c>
      <c r="FA62" s="62">
        <v>0.13</v>
      </c>
      <c r="FB62" s="198"/>
      <c r="FC62">
        <v>2</v>
      </c>
      <c r="FD62" s="62">
        <v>0.14000000000000001</v>
      </c>
      <c r="FE62" s="62">
        <v>0.12</v>
      </c>
      <c r="FF62" s="62">
        <v>0.09</v>
      </c>
      <c r="FG62" s="62">
        <v>0.08</v>
      </c>
      <c r="FH62" s="62">
        <v>7.0000000000000007E-2</v>
      </c>
      <c r="FI62" s="62">
        <v>7.0000000000000007E-2</v>
      </c>
      <c r="FJ62" s="62">
        <v>7.0000000000000007E-2</v>
      </c>
      <c r="FK62" s="62">
        <v>7.0000000000000007E-2</v>
      </c>
      <c r="FL62" s="62">
        <v>7.0000000000000007E-2</v>
      </c>
      <c r="FM62" s="62">
        <v>0.06</v>
      </c>
      <c r="FN62" s="62">
        <v>7.0000000000000007E-2</v>
      </c>
      <c r="FO62" s="62">
        <v>7.0000000000000007E-2</v>
      </c>
      <c r="FP62">
        <v>2</v>
      </c>
      <c r="FQ62" s="62">
        <v>0.1</v>
      </c>
      <c r="FR62" s="62">
        <v>0.09</v>
      </c>
      <c r="FS62" s="62">
        <v>7.0000000000000007E-2</v>
      </c>
      <c r="FT62" s="62">
        <v>0.06</v>
      </c>
      <c r="FU62" s="62">
        <v>0.06</v>
      </c>
      <c r="FV62" s="62">
        <v>0.06</v>
      </c>
      <c r="FW62" s="62">
        <v>0.06</v>
      </c>
      <c r="FX62" s="62">
        <v>0.06</v>
      </c>
      <c r="FY62" s="62">
        <v>0.06</v>
      </c>
      <c r="FZ62" s="62">
        <v>0.06</v>
      </c>
      <c r="GA62" s="62">
        <v>0.06</v>
      </c>
      <c r="GB62" s="62">
        <v>7.0000000000000007E-2</v>
      </c>
      <c r="GC62">
        <v>2</v>
      </c>
      <c r="GD62" s="62">
        <v>7.0000000000000007E-2</v>
      </c>
      <c r="GE62" s="62">
        <v>7.0000000000000007E-2</v>
      </c>
      <c r="GF62" s="62">
        <v>0.05</v>
      </c>
      <c r="GG62" s="62">
        <v>0.05</v>
      </c>
      <c r="GH62" s="62">
        <v>0.05</v>
      </c>
      <c r="GI62" s="62">
        <v>0.05</v>
      </c>
      <c r="GJ62" s="62">
        <v>0.05</v>
      </c>
      <c r="GK62" s="62">
        <v>0.05</v>
      </c>
      <c r="GL62" s="62">
        <v>0.05</v>
      </c>
      <c r="GM62" s="62">
        <v>0.05</v>
      </c>
      <c r="GN62" s="62">
        <v>0.06</v>
      </c>
      <c r="GO62" s="62">
        <v>7.0000000000000007E-2</v>
      </c>
      <c r="GP62">
        <v>2</v>
      </c>
      <c r="GQ62" s="62">
        <v>0.06</v>
      </c>
      <c r="GR62" s="62">
        <v>0.06</v>
      </c>
      <c r="GS62" s="62">
        <v>0.05</v>
      </c>
      <c r="GT62" s="62">
        <v>0.04</v>
      </c>
      <c r="GU62" s="62">
        <v>0.04</v>
      </c>
      <c r="GV62" s="62">
        <v>0.04</v>
      </c>
      <c r="GW62" s="62">
        <v>0.05</v>
      </c>
      <c r="GX62" s="62">
        <v>0.05</v>
      </c>
      <c r="GY62" s="62">
        <v>0.05</v>
      </c>
      <c r="GZ62" s="62">
        <v>0.05</v>
      </c>
      <c r="HA62" s="62">
        <v>0.06</v>
      </c>
      <c r="HB62" s="62">
        <v>7.0000000000000007E-2</v>
      </c>
      <c r="HC62">
        <v>2</v>
      </c>
      <c r="HD62" s="62">
        <v>0.06</v>
      </c>
      <c r="HE62" s="62">
        <v>0.06</v>
      </c>
      <c r="HF62" s="62">
        <v>0.05</v>
      </c>
      <c r="HG62" s="62">
        <v>0.05</v>
      </c>
      <c r="HH62" s="62">
        <v>0.05</v>
      </c>
      <c r="HI62" s="62">
        <v>0.05</v>
      </c>
      <c r="HJ62" s="62">
        <v>0.06</v>
      </c>
      <c r="HK62" s="62">
        <v>0.06</v>
      </c>
      <c r="HL62" s="62">
        <v>0.06</v>
      </c>
      <c r="HM62" s="62">
        <v>7.0000000000000007E-2</v>
      </c>
      <c r="HN62" s="62">
        <v>0.08</v>
      </c>
      <c r="HO62" s="62">
        <v>0.1</v>
      </c>
      <c r="HP62">
        <v>2</v>
      </c>
      <c r="HQ62" s="62">
        <v>0.13</v>
      </c>
      <c r="HR62" s="62">
        <v>0.13</v>
      </c>
      <c r="HS62" s="62">
        <v>0.11</v>
      </c>
      <c r="HT62" s="62">
        <v>0.1</v>
      </c>
      <c r="HU62" s="62">
        <v>0.1</v>
      </c>
      <c r="HV62" s="62">
        <v>0.1</v>
      </c>
      <c r="HW62" s="62">
        <v>0.11</v>
      </c>
      <c r="HX62" s="62">
        <v>0.11</v>
      </c>
      <c r="HY62" s="62">
        <v>0.12</v>
      </c>
      <c r="HZ62" s="62">
        <v>0.12</v>
      </c>
      <c r="IA62" s="62">
        <v>0.14000000000000001</v>
      </c>
      <c r="IB62" s="62">
        <v>0.17</v>
      </c>
      <c r="IC62" s="198"/>
      <c r="ID62">
        <v>2</v>
      </c>
      <c r="IE62" s="62">
        <v>0.2</v>
      </c>
      <c r="IF62" s="62">
        <v>0.18</v>
      </c>
      <c r="IG62" s="62">
        <v>0.13</v>
      </c>
      <c r="IH62" s="62">
        <v>0.11</v>
      </c>
      <c r="II62" s="62">
        <v>0.1</v>
      </c>
      <c r="IJ62" s="62">
        <v>0.1</v>
      </c>
      <c r="IK62" s="62">
        <v>0.1</v>
      </c>
      <c r="IL62" s="62">
        <v>0.1</v>
      </c>
      <c r="IM62" s="62">
        <v>0.09</v>
      </c>
      <c r="IN62" s="62">
        <v>0.09</v>
      </c>
      <c r="IO62" s="62">
        <v>0.09</v>
      </c>
      <c r="IP62" s="62">
        <v>0.11</v>
      </c>
      <c r="IQ62">
        <v>2</v>
      </c>
      <c r="IR62" s="62">
        <v>0.15</v>
      </c>
      <c r="IS62" s="62">
        <v>0.13</v>
      </c>
      <c r="IT62" s="62">
        <v>0.1</v>
      </c>
      <c r="IU62" s="62">
        <v>0.09</v>
      </c>
      <c r="IV62" s="62">
        <v>0.08</v>
      </c>
      <c r="IW62" s="62">
        <v>0.08</v>
      </c>
      <c r="IX62" s="62">
        <v>0.08</v>
      </c>
      <c r="IY62" s="62">
        <v>0.08</v>
      </c>
      <c r="IZ62" s="62">
        <v>0.08</v>
      </c>
      <c r="JA62" s="62">
        <v>0.08</v>
      </c>
      <c r="JB62" s="62">
        <v>0.09</v>
      </c>
      <c r="JC62" s="62">
        <v>0.1</v>
      </c>
      <c r="JD62">
        <v>2</v>
      </c>
      <c r="JE62" s="62">
        <v>0.1</v>
      </c>
      <c r="JF62" s="62">
        <v>0.1</v>
      </c>
      <c r="JG62" s="62">
        <v>0.08</v>
      </c>
      <c r="JH62" s="62">
        <v>7.0000000000000007E-2</v>
      </c>
      <c r="JI62" s="62">
        <v>7.0000000000000007E-2</v>
      </c>
      <c r="JJ62" s="62">
        <v>7.0000000000000007E-2</v>
      </c>
      <c r="JK62" s="62">
        <v>7.0000000000000007E-2</v>
      </c>
      <c r="JL62" s="62">
        <v>7.0000000000000007E-2</v>
      </c>
      <c r="JM62" s="62">
        <v>7.0000000000000007E-2</v>
      </c>
      <c r="JN62" s="62">
        <v>7.0000000000000007E-2</v>
      </c>
      <c r="JO62" s="62">
        <v>0.08</v>
      </c>
      <c r="JP62" s="62">
        <v>0.1</v>
      </c>
      <c r="JQ62">
        <v>2</v>
      </c>
      <c r="JR62" s="62">
        <v>0.09</v>
      </c>
      <c r="JS62" s="62">
        <v>0.08</v>
      </c>
      <c r="JT62" s="62">
        <v>7.0000000000000007E-2</v>
      </c>
      <c r="JU62" s="62">
        <v>0.06</v>
      </c>
      <c r="JV62" s="62">
        <v>0.06</v>
      </c>
      <c r="JW62" s="62">
        <v>0.06</v>
      </c>
      <c r="JX62" s="62">
        <v>7.0000000000000007E-2</v>
      </c>
      <c r="JY62" s="62">
        <v>7.0000000000000007E-2</v>
      </c>
      <c r="JZ62" s="62">
        <v>7.0000000000000007E-2</v>
      </c>
      <c r="KA62" s="62">
        <v>0.08</v>
      </c>
      <c r="KB62" s="62">
        <v>0.09</v>
      </c>
      <c r="KC62" s="62">
        <v>0.11</v>
      </c>
      <c r="KD62">
        <v>2</v>
      </c>
      <c r="KE62" s="62">
        <v>0.09</v>
      </c>
      <c r="KF62" s="62">
        <v>0.09</v>
      </c>
      <c r="KG62" s="62">
        <v>7.0000000000000007E-2</v>
      </c>
      <c r="KH62" s="62">
        <v>7.0000000000000007E-2</v>
      </c>
      <c r="KI62" s="62">
        <v>7.0000000000000007E-2</v>
      </c>
      <c r="KJ62" s="62">
        <v>7.0000000000000007E-2</v>
      </c>
      <c r="KK62" s="62">
        <v>0.08</v>
      </c>
      <c r="KL62" s="62">
        <v>0.09</v>
      </c>
      <c r="KM62" s="62">
        <v>0.09</v>
      </c>
      <c r="KN62" s="62">
        <v>0.1</v>
      </c>
      <c r="KO62" s="62">
        <v>0.11</v>
      </c>
      <c r="KP62" s="62">
        <v>0.14000000000000001</v>
      </c>
      <c r="KQ62">
        <v>2</v>
      </c>
      <c r="KR62" s="62">
        <v>0.19</v>
      </c>
      <c r="KS62" s="62">
        <v>0.19</v>
      </c>
      <c r="KT62" s="62">
        <v>0.15</v>
      </c>
      <c r="KU62" s="62">
        <v>0.14000000000000001</v>
      </c>
      <c r="KV62" s="62">
        <v>0.14000000000000001</v>
      </c>
      <c r="KW62" s="62">
        <v>0.14000000000000001</v>
      </c>
      <c r="KX62" s="62">
        <v>0.15</v>
      </c>
      <c r="KY62" s="62">
        <v>0.16</v>
      </c>
      <c r="KZ62" s="62">
        <v>0.17</v>
      </c>
      <c r="LA62" s="62">
        <v>0.18</v>
      </c>
      <c r="LB62" s="62">
        <v>0.2</v>
      </c>
      <c r="LC62" s="62">
        <v>0.24</v>
      </c>
    </row>
    <row r="63" spans="1:315">
      <c r="A63">
        <v>3</v>
      </c>
      <c r="B63" s="62">
        <v>0.08</v>
      </c>
      <c r="C63" s="62">
        <v>7.0000000000000007E-2</v>
      </c>
      <c r="D63" s="62">
        <v>0.06</v>
      </c>
      <c r="E63" s="62">
        <v>0.05</v>
      </c>
      <c r="F63" s="62">
        <v>0.04</v>
      </c>
      <c r="G63" s="62">
        <v>0.04</v>
      </c>
      <c r="H63" s="62">
        <v>0.04</v>
      </c>
      <c r="I63" s="62">
        <v>0.04</v>
      </c>
      <c r="J63" s="62">
        <v>0.04</v>
      </c>
      <c r="K63" s="62">
        <v>0.04</v>
      </c>
      <c r="L63" s="62">
        <v>0.04</v>
      </c>
      <c r="M63" s="62">
        <v>0.04</v>
      </c>
      <c r="N63">
        <v>3</v>
      </c>
      <c r="O63" s="62">
        <v>0.06</v>
      </c>
      <c r="P63" s="62">
        <v>0.06</v>
      </c>
      <c r="Q63" s="62">
        <v>0.05</v>
      </c>
      <c r="R63" s="62">
        <v>0.04</v>
      </c>
      <c r="S63" s="62">
        <v>0.04</v>
      </c>
      <c r="T63" s="62">
        <v>0.04</v>
      </c>
      <c r="U63" s="62">
        <v>0.04</v>
      </c>
      <c r="V63" s="62">
        <v>0.04</v>
      </c>
      <c r="W63" s="62">
        <v>0.04</v>
      </c>
      <c r="X63" s="62">
        <v>0.04</v>
      </c>
      <c r="Y63" s="62">
        <v>0.04</v>
      </c>
      <c r="Z63" s="62">
        <v>0.04</v>
      </c>
      <c r="AA63">
        <v>3</v>
      </c>
      <c r="AB63" s="62">
        <v>0.05</v>
      </c>
      <c r="AC63" s="62">
        <v>0.04</v>
      </c>
      <c r="AD63" s="62">
        <v>0.03</v>
      </c>
      <c r="AE63" s="62">
        <v>0.03</v>
      </c>
      <c r="AF63" s="62">
        <v>0.03</v>
      </c>
      <c r="AG63" s="62">
        <v>0.03</v>
      </c>
      <c r="AH63" s="62">
        <v>0.03</v>
      </c>
      <c r="AI63" s="62">
        <v>0.03</v>
      </c>
      <c r="AJ63" s="62">
        <v>0.03</v>
      </c>
      <c r="AK63" s="62">
        <v>0.03</v>
      </c>
      <c r="AL63" s="62">
        <v>0.04</v>
      </c>
      <c r="AM63" s="62">
        <v>0.04</v>
      </c>
      <c r="AN63">
        <v>3</v>
      </c>
      <c r="AO63" s="62">
        <v>0.04</v>
      </c>
      <c r="AP63" s="62">
        <v>0.04</v>
      </c>
      <c r="AQ63" s="62">
        <v>0.03</v>
      </c>
      <c r="AR63" s="62">
        <v>0.03</v>
      </c>
      <c r="AS63" s="62">
        <v>0.03</v>
      </c>
      <c r="AT63" s="62">
        <v>0.03</v>
      </c>
      <c r="AU63" s="62">
        <v>0.03</v>
      </c>
      <c r="AV63" s="62">
        <v>0.03</v>
      </c>
      <c r="AW63" s="62">
        <v>0.03</v>
      </c>
      <c r="AX63" s="62">
        <v>0.04</v>
      </c>
      <c r="AY63" s="62">
        <v>0.04</v>
      </c>
      <c r="AZ63" s="62">
        <v>0.05</v>
      </c>
      <c r="BA63">
        <v>3</v>
      </c>
      <c r="BB63" s="62">
        <v>0.04</v>
      </c>
      <c r="BC63" s="62">
        <v>0.04</v>
      </c>
      <c r="BD63" s="62">
        <v>0.03</v>
      </c>
      <c r="BE63" s="62">
        <v>0.03</v>
      </c>
      <c r="BF63" s="62">
        <v>0.03</v>
      </c>
      <c r="BG63" s="62">
        <v>0.03</v>
      </c>
      <c r="BH63" s="62">
        <v>0.04</v>
      </c>
      <c r="BI63" s="62">
        <v>0.04</v>
      </c>
      <c r="BJ63" s="62">
        <v>0.04</v>
      </c>
      <c r="BK63" s="62">
        <v>0.05</v>
      </c>
      <c r="BL63" s="62">
        <v>0.05</v>
      </c>
      <c r="BM63" s="62">
        <v>0.06</v>
      </c>
      <c r="BN63">
        <v>3</v>
      </c>
      <c r="BO63" s="62">
        <v>0.09</v>
      </c>
      <c r="BP63" s="62">
        <v>0.09</v>
      </c>
      <c r="BQ63" s="62">
        <v>7.0000000000000007E-2</v>
      </c>
      <c r="BR63" s="62">
        <v>7.0000000000000007E-2</v>
      </c>
      <c r="BS63" s="62">
        <v>7.0000000000000007E-2</v>
      </c>
      <c r="BT63" s="62">
        <v>7.0000000000000007E-2</v>
      </c>
      <c r="BU63" s="62">
        <v>0.08</v>
      </c>
      <c r="BV63" s="62">
        <v>0.08</v>
      </c>
      <c r="BW63" s="62">
        <v>0.08</v>
      </c>
      <c r="BX63" s="62">
        <v>0.09</v>
      </c>
      <c r="BY63" s="62">
        <v>0.1</v>
      </c>
      <c r="BZ63" s="62">
        <v>0.12</v>
      </c>
      <c r="CA63" s="198"/>
      <c r="CB63">
        <v>3</v>
      </c>
      <c r="CC63" s="62">
        <v>0.1</v>
      </c>
      <c r="CD63" s="62">
        <v>0.09</v>
      </c>
      <c r="CE63" s="62">
        <v>7.0000000000000007E-2</v>
      </c>
      <c r="CF63" s="62">
        <v>0.06</v>
      </c>
      <c r="CG63" s="62">
        <v>0.05</v>
      </c>
      <c r="CH63" s="62">
        <v>0.05</v>
      </c>
      <c r="CI63" s="62">
        <v>0.05</v>
      </c>
      <c r="CJ63" s="62">
        <v>0.05</v>
      </c>
      <c r="CK63" s="62">
        <v>0.05</v>
      </c>
      <c r="CL63" s="62">
        <v>0.05</v>
      </c>
      <c r="CM63" s="62">
        <v>0.05</v>
      </c>
      <c r="CN63" s="62">
        <v>0.05</v>
      </c>
      <c r="CO63">
        <v>3</v>
      </c>
      <c r="CP63" s="62">
        <v>0.08</v>
      </c>
      <c r="CQ63" s="62">
        <v>7.0000000000000007E-2</v>
      </c>
      <c r="CR63" s="62">
        <v>0.05</v>
      </c>
      <c r="CS63" s="62">
        <v>0.05</v>
      </c>
      <c r="CT63" s="62">
        <v>0.04</v>
      </c>
      <c r="CU63" s="62">
        <v>0.04</v>
      </c>
      <c r="CV63" s="62">
        <v>0.04</v>
      </c>
      <c r="CW63" s="62">
        <v>0.04</v>
      </c>
      <c r="CX63" s="62">
        <v>0.04</v>
      </c>
      <c r="CY63" s="62">
        <v>0.04</v>
      </c>
      <c r="CZ63" s="62">
        <v>0.05</v>
      </c>
      <c r="DA63" s="62">
        <v>0.05</v>
      </c>
      <c r="DB63">
        <v>3</v>
      </c>
      <c r="DC63" s="62">
        <v>0.06</v>
      </c>
      <c r="DD63" s="62">
        <v>0.05</v>
      </c>
      <c r="DE63" s="62">
        <v>0.04</v>
      </c>
      <c r="DF63" s="62">
        <v>0.04</v>
      </c>
      <c r="DG63" s="62">
        <v>0.03</v>
      </c>
      <c r="DH63" s="62">
        <v>0.04</v>
      </c>
      <c r="DI63" s="62">
        <v>0.04</v>
      </c>
      <c r="DJ63" s="62">
        <v>0.04</v>
      </c>
      <c r="DK63" s="62">
        <v>0.04</v>
      </c>
      <c r="DL63" s="62">
        <v>0.04</v>
      </c>
      <c r="DM63" s="62">
        <v>0.04</v>
      </c>
      <c r="DN63" s="62">
        <v>0.05</v>
      </c>
      <c r="DO63">
        <v>3</v>
      </c>
      <c r="DP63" s="62">
        <v>0.05</v>
      </c>
      <c r="DQ63" s="62">
        <v>0.04</v>
      </c>
      <c r="DR63" s="62">
        <v>0.04</v>
      </c>
      <c r="DS63" s="62">
        <v>0.03</v>
      </c>
      <c r="DT63" s="62">
        <v>0.03</v>
      </c>
      <c r="DU63" s="62">
        <v>0.03</v>
      </c>
      <c r="DV63" s="62">
        <v>0.04</v>
      </c>
      <c r="DW63" s="62">
        <v>0.04</v>
      </c>
      <c r="DX63" s="62">
        <v>0.04</v>
      </c>
      <c r="DY63" s="62">
        <v>0.04</v>
      </c>
      <c r="DZ63" s="62">
        <v>0.05</v>
      </c>
      <c r="EA63" s="62">
        <v>0.06</v>
      </c>
      <c r="EB63">
        <v>3</v>
      </c>
      <c r="EC63" s="62">
        <v>0.05</v>
      </c>
      <c r="ED63" s="62">
        <v>0.05</v>
      </c>
      <c r="EE63" s="62">
        <v>0.04</v>
      </c>
      <c r="EF63" s="62">
        <v>0.04</v>
      </c>
      <c r="EG63" s="62">
        <v>0.04</v>
      </c>
      <c r="EH63" s="62">
        <v>0.04</v>
      </c>
      <c r="EI63" s="62">
        <v>0.04</v>
      </c>
      <c r="EJ63" s="62">
        <v>0.05</v>
      </c>
      <c r="EK63" s="62">
        <v>0.05</v>
      </c>
      <c r="EL63" s="62">
        <v>0.05</v>
      </c>
      <c r="EM63" s="62">
        <v>0.06</v>
      </c>
      <c r="EN63" s="62">
        <v>0.08</v>
      </c>
      <c r="EO63">
        <v>3</v>
      </c>
      <c r="EP63" s="62">
        <v>0.11</v>
      </c>
      <c r="EQ63" s="62">
        <v>0.11</v>
      </c>
      <c r="ER63" s="62">
        <v>0.09</v>
      </c>
      <c r="ES63" s="62">
        <v>0.08</v>
      </c>
      <c r="ET63" s="62">
        <v>0.08</v>
      </c>
      <c r="EU63" s="62">
        <v>0.08</v>
      </c>
      <c r="EV63" s="62">
        <v>0.09</v>
      </c>
      <c r="EW63" s="62">
        <v>0.1</v>
      </c>
      <c r="EX63" s="62">
        <v>0.1</v>
      </c>
      <c r="EY63" s="62">
        <v>0.1</v>
      </c>
      <c r="EZ63" s="62">
        <v>0.12</v>
      </c>
      <c r="FA63" s="62">
        <v>0.14000000000000001</v>
      </c>
      <c r="FB63" s="198"/>
      <c r="FC63">
        <v>3</v>
      </c>
      <c r="FD63" s="62">
        <v>0.12</v>
      </c>
      <c r="FE63" s="62">
        <v>0.11</v>
      </c>
      <c r="FF63" s="62">
        <v>0.08</v>
      </c>
      <c r="FG63" s="62">
        <v>7.0000000000000007E-2</v>
      </c>
      <c r="FH63" s="62">
        <v>0.06</v>
      </c>
      <c r="FI63" s="62">
        <v>0.06</v>
      </c>
      <c r="FJ63" s="62">
        <v>0.06</v>
      </c>
      <c r="FK63" s="62">
        <v>0.06</v>
      </c>
      <c r="FL63" s="62">
        <v>0.06</v>
      </c>
      <c r="FM63" s="62">
        <v>0.06</v>
      </c>
      <c r="FN63" s="62">
        <v>0.06</v>
      </c>
      <c r="FO63" s="62">
        <v>7.0000000000000007E-2</v>
      </c>
      <c r="FP63">
        <v>3</v>
      </c>
      <c r="FQ63" s="62">
        <v>0.1</v>
      </c>
      <c r="FR63" s="62">
        <v>0.09</v>
      </c>
      <c r="FS63" s="62">
        <v>7.0000000000000007E-2</v>
      </c>
      <c r="FT63" s="62">
        <v>0.06</v>
      </c>
      <c r="FU63" s="62">
        <v>0.05</v>
      </c>
      <c r="FV63" s="62">
        <v>0.05</v>
      </c>
      <c r="FW63" s="62">
        <v>0.05</v>
      </c>
      <c r="FX63" s="62">
        <v>0.05</v>
      </c>
      <c r="FY63" s="62">
        <v>0.05</v>
      </c>
      <c r="FZ63" s="62">
        <v>0.05</v>
      </c>
      <c r="GA63" s="62">
        <v>0.06</v>
      </c>
      <c r="GB63" s="62">
        <v>0.06</v>
      </c>
      <c r="GC63">
        <v>3</v>
      </c>
      <c r="GD63" s="62">
        <v>7.0000000000000007E-2</v>
      </c>
      <c r="GE63" s="62">
        <v>0.06</v>
      </c>
      <c r="GF63" s="62">
        <v>0.05</v>
      </c>
      <c r="GG63" s="62">
        <v>0.04</v>
      </c>
      <c r="GH63" s="62">
        <v>0.04</v>
      </c>
      <c r="GI63" s="62">
        <v>0.04</v>
      </c>
      <c r="GJ63" s="62">
        <v>0.05</v>
      </c>
      <c r="GK63" s="62">
        <v>0.05</v>
      </c>
      <c r="GL63" s="62">
        <v>0.05</v>
      </c>
      <c r="GM63" s="62">
        <v>0.05</v>
      </c>
      <c r="GN63" s="62">
        <v>0.05</v>
      </c>
      <c r="GO63" s="62">
        <v>0.06</v>
      </c>
      <c r="GP63">
        <v>3</v>
      </c>
      <c r="GQ63" s="62">
        <v>0.06</v>
      </c>
      <c r="GR63" s="62">
        <v>0.05</v>
      </c>
      <c r="GS63" s="62">
        <v>0.05</v>
      </c>
      <c r="GT63" s="62">
        <v>0.04</v>
      </c>
      <c r="GU63" s="62">
        <v>0.04</v>
      </c>
      <c r="GV63" s="62">
        <v>0.04</v>
      </c>
      <c r="GW63" s="62">
        <v>0.05</v>
      </c>
      <c r="GX63" s="62">
        <v>0.05</v>
      </c>
      <c r="GY63" s="62">
        <v>0.05</v>
      </c>
      <c r="GZ63" s="62">
        <v>0.05</v>
      </c>
      <c r="HA63" s="62">
        <v>0.06</v>
      </c>
      <c r="HB63" s="62">
        <v>7.0000000000000007E-2</v>
      </c>
      <c r="HC63">
        <v>3</v>
      </c>
      <c r="HD63" s="62">
        <v>0.06</v>
      </c>
      <c r="HE63" s="62">
        <v>0.06</v>
      </c>
      <c r="HF63" s="62">
        <v>0.05</v>
      </c>
      <c r="HG63" s="62">
        <v>0.05</v>
      </c>
      <c r="HH63" s="62">
        <v>0.05</v>
      </c>
      <c r="HI63" s="62">
        <v>0.05</v>
      </c>
      <c r="HJ63" s="62">
        <v>0.06</v>
      </c>
      <c r="HK63" s="62">
        <v>0.06</v>
      </c>
      <c r="HL63" s="62">
        <v>0.06</v>
      </c>
      <c r="HM63" s="62">
        <v>7.0000000000000007E-2</v>
      </c>
      <c r="HN63" s="62">
        <v>0.08</v>
      </c>
      <c r="HO63" s="62">
        <v>0.1</v>
      </c>
      <c r="HP63">
        <v>3</v>
      </c>
      <c r="HQ63" s="62">
        <v>0.14000000000000001</v>
      </c>
      <c r="HR63" s="62">
        <v>0.14000000000000001</v>
      </c>
      <c r="HS63" s="62">
        <v>0.11</v>
      </c>
      <c r="HT63" s="62">
        <v>0.1</v>
      </c>
      <c r="HU63" s="62">
        <v>0.1</v>
      </c>
      <c r="HV63" s="62">
        <v>0.1</v>
      </c>
      <c r="HW63" s="62">
        <v>0.11</v>
      </c>
      <c r="HX63" s="62">
        <v>0.12</v>
      </c>
      <c r="HY63" s="62">
        <v>0.12</v>
      </c>
      <c r="HZ63" s="62">
        <v>0.13</v>
      </c>
      <c r="IA63" s="62">
        <v>0.14000000000000001</v>
      </c>
      <c r="IB63" s="62">
        <v>0.18</v>
      </c>
      <c r="IC63" s="198"/>
      <c r="ID63">
        <v>3</v>
      </c>
      <c r="IE63" s="62">
        <v>0.17</v>
      </c>
      <c r="IF63" s="62">
        <v>0.15</v>
      </c>
      <c r="IG63" s="62">
        <v>0.12</v>
      </c>
      <c r="IH63" s="62">
        <v>0.1</v>
      </c>
      <c r="II63" s="62">
        <v>0.09</v>
      </c>
      <c r="IJ63" s="62">
        <v>0.09</v>
      </c>
      <c r="IK63" s="62">
        <v>0.09</v>
      </c>
      <c r="IL63" s="62">
        <v>0.09</v>
      </c>
      <c r="IM63" s="62">
        <v>0.08</v>
      </c>
      <c r="IN63" s="62">
        <v>0.08</v>
      </c>
      <c r="IO63" s="62">
        <v>0.08</v>
      </c>
      <c r="IP63" s="62">
        <v>0.09</v>
      </c>
      <c r="IQ63">
        <v>3</v>
      </c>
      <c r="IR63" s="62">
        <v>0.13</v>
      </c>
      <c r="IS63" s="62">
        <v>0.12</v>
      </c>
      <c r="IT63" s="62">
        <v>0.09</v>
      </c>
      <c r="IU63" s="62">
        <v>0.08</v>
      </c>
      <c r="IV63" s="62">
        <v>0.08</v>
      </c>
      <c r="IW63" s="62">
        <v>7.0000000000000007E-2</v>
      </c>
      <c r="IX63" s="62">
        <v>0.08</v>
      </c>
      <c r="IY63" s="62">
        <v>0.08</v>
      </c>
      <c r="IZ63" s="62">
        <v>7.0000000000000007E-2</v>
      </c>
      <c r="JA63" s="62">
        <v>7.0000000000000007E-2</v>
      </c>
      <c r="JB63" s="62">
        <v>0.08</v>
      </c>
      <c r="JC63" s="62">
        <v>0.09</v>
      </c>
      <c r="JD63">
        <v>3</v>
      </c>
      <c r="JE63" s="62">
        <v>0.09</v>
      </c>
      <c r="JF63" s="62">
        <v>0.09</v>
      </c>
      <c r="JG63" s="62">
        <v>7.0000000000000007E-2</v>
      </c>
      <c r="JH63" s="62">
        <v>0.06</v>
      </c>
      <c r="JI63" s="62">
        <v>0.06</v>
      </c>
      <c r="JJ63" s="62">
        <v>0.06</v>
      </c>
      <c r="JK63" s="62">
        <v>0.06</v>
      </c>
      <c r="JL63" s="62">
        <v>7.0000000000000007E-2</v>
      </c>
      <c r="JM63" s="62">
        <v>7.0000000000000007E-2</v>
      </c>
      <c r="JN63" s="62">
        <v>7.0000000000000007E-2</v>
      </c>
      <c r="JO63" s="62">
        <v>7.0000000000000007E-2</v>
      </c>
      <c r="JP63" s="62">
        <v>0.09</v>
      </c>
      <c r="JQ63">
        <v>3</v>
      </c>
      <c r="JR63" s="62">
        <v>0.08</v>
      </c>
      <c r="JS63" s="62">
        <v>0.08</v>
      </c>
      <c r="JT63" s="62">
        <v>0.06</v>
      </c>
      <c r="JU63" s="62">
        <v>0.06</v>
      </c>
      <c r="JV63" s="62">
        <v>0.06</v>
      </c>
      <c r="JW63" s="62">
        <v>0.06</v>
      </c>
      <c r="JX63" s="62">
        <v>0.06</v>
      </c>
      <c r="JY63" s="62">
        <v>7.0000000000000007E-2</v>
      </c>
      <c r="JZ63" s="62">
        <v>7.0000000000000007E-2</v>
      </c>
      <c r="KA63" s="62">
        <v>7.0000000000000007E-2</v>
      </c>
      <c r="KB63" s="62">
        <v>0.08</v>
      </c>
      <c r="KC63" s="62">
        <v>0.1</v>
      </c>
      <c r="KD63">
        <v>3</v>
      </c>
      <c r="KE63" s="62">
        <v>0.08</v>
      </c>
      <c r="KF63" s="62">
        <v>0.08</v>
      </c>
      <c r="KG63" s="62">
        <v>7.0000000000000007E-2</v>
      </c>
      <c r="KH63" s="62">
        <v>0.06</v>
      </c>
      <c r="KI63" s="62">
        <v>0.06</v>
      </c>
      <c r="KJ63" s="62">
        <v>7.0000000000000007E-2</v>
      </c>
      <c r="KK63" s="62">
        <v>0.08</v>
      </c>
      <c r="KL63" s="62">
        <v>0.08</v>
      </c>
      <c r="KM63" s="62">
        <v>0.09</v>
      </c>
      <c r="KN63" s="62">
        <v>0.09</v>
      </c>
      <c r="KO63" s="62">
        <v>0.11</v>
      </c>
      <c r="KP63" s="62">
        <v>0.13</v>
      </c>
      <c r="KQ63">
        <v>3</v>
      </c>
      <c r="KR63" s="62">
        <v>0.2</v>
      </c>
      <c r="KS63" s="62">
        <v>0.19</v>
      </c>
      <c r="KT63" s="62">
        <v>0.15</v>
      </c>
      <c r="KU63" s="62">
        <v>0.14000000000000001</v>
      </c>
      <c r="KV63" s="62">
        <v>0.14000000000000001</v>
      </c>
      <c r="KW63" s="62">
        <v>0.15</v>
      </c>
      <c r="KX63" s="62">
        <v>0.16</v>
      </c>
      <c r="KY63" s="62">
        <v>0.17</v>
      </c>
      <c r="KZ63" s="62">
        <v>0.17</v>
      </c>
      <c r="LA63" s="62">
        <v>0.18</v>
      </c>
      <c r="LB63" s="62">
        <v>0.2</v>
      </c>
      <c r="LC63" s="62">
        <v>0.25</v>
      </c>
    </row>
    <row r="64" spans="1:315">
      <c r="A64">
        <v>4</v>
      </c>
      <c r="B64" s="62">
        <v>0.08</v>
      </c>
      <c r="C64" s="62">
        <v>7.0000000000000007E-2</v>
      </c>
      <c r="D64" s="62">
        <v>0.05</v>
      </c>
      <c r="E64" s="62">
        <v>0.04</v>
      </c>
      <c r="F64" s="62">
        <v>0.04</v>
      </c>
      <c r="G64" s="62">
        <v>0.04</v>
      </c>
      <c r="H64" s="62">
        <v>0.04</v>
      </c>
      <c r="I64" s="62">
        <v>0.04</v>
      </c>
      <c r="J64" s="62">
        <v>0.04</v>
      </c>
      <c r="K64" s="62">
        <v>0.03</v>
      </c>
      <c r="L64" s="62">
        <v>0.04</v>
      </c>
      <c r="M64" s="62">
        <v>0.04</v>
      </c>
      <c r="N64">
        <v>4</v>
      </c>
      <c r="O64" s="62">
        <v>0.06</v>
      </c>
      <c r="P64" s="62">
        <v>0.05</v>
      </c>
      <c r="Q64" s="62">
        <v>0.04</v>
      </c>
      <c r="R64" s="62">
        <v>0.04</v>
      </c>
      <c r="S64" s="62">
        <v>0.03</v>
      </c>
      <c r="T64" s="62">
        <v>0.03</v>
      </c>
      <c r="U64" s="62">
        <v>0.03</v>
      </c>
      <c r="V64" s="62">
        <v>0.03</v>
      </c>
      <c r="W64" s="62">
        <v>0.03</v>
      </c>
      <c r="X64" s="62">
        <v>0.03</v>
      </c>
      <c r="Y64" s="62">
        <v>0.03</v>
      </c>
      <c r="Z64" s="62">
        <v>0.04</v>
      </c>
      <c r="AA64">
        <v>4</v>
      </c>
      <c r="AB64" s="62">
        <v>0.04</v>
      </c>
      <c r="AC64" s="62">
        <v>0.04</v>
      </c>
      <c r="AD64" s="62">
        <v>0.03</v>
      </c>
      <c r="AE64" s="62">
        <v>0.03</v>
      </c>
      <c r="AF64" s="62">
        <v>0.03</v>
      </c>
      <c r="AG64" s="62">
        <v>0.03</v>
      </c>
      <c r="AH64" s="62">
        <v>0.03</v>
      </c>
      <c r="AI64" s="62">
        <v>0.03</v>
      </c>
      <c r="AJ64" s="62">
        <v>0.03</v>
      </c>
      <c r="AK64" s="62">
        <v>0.03</v>
      </c>
      <c r="AL64" s="62">
        <v>0.03</v>
      </c>
      <c r="AM64" s="62">
        <v>0.04</v>
      </c>
      <c r="AN64">
        <v>4</v>
      </c>
      <c r="AO64" s="62">
        <v>0.04</v>
      </c>
      <c r="AP64" s="62">
        <v>0.04</v>
      </c>
      <c r="AQ64" s="62">
        <v>0.03</v>
      </c>
      <c r="AR64" s="62">
        <v>0.03</v>
      </c>
      <c r="AS64" s="62">
        <v>0.03</v>
      </c>
      <c r="AT64" s="62">
        <v>0.03</v>
      </c>
      <c r="AU64" s="62">
        <v>0.03</v>
      </c>
      <c r="AV64" s="62">
        <v>0.03</v>
      </c>
      <c r="AW64" s="62">
        <v>0.03</v>
      </c>
      <c r="AX64" s="62">
        <v>0.03</v>
      </c>
      <c r="AY64" s="62">
        <v>0.04</v>
      </c>
      <c r="AZ64" s="62">
        <v>0.05</v>
      </c>
      <c r="BA64">
        <v>4</v>
      </c>
      <c r="BB64" s="62">
        <v>0.04</v>
      </c>
      <c r="BC64" s="62">
        <v>0.04</v>
      </c>
      <c r="BD64" s="62">
        <v>0.03</v>
      </c>
      <c r="BE64" s="62">
        <v>0.03</v>
      </c>
      <c r="BF64" s="62">
        <v>0.03</v>
      </c>
      <c r="BG64" s="62">
        <v>0.03</v>
      </c>
      <c r="BH64" s="62">
        <v>0.04</v>
      </c>
      <c r="BI64" s="62">
        <v>0.04</v>
      </c>
      <c r="BJ64" s="62">
        <v>0.04</v>
      </c>
      <c r="BK64" s="62">
        <v>0.04</v>
      </c>
      <c r="BL64" s="62">
        <v>0.05</v>
      </c>
      <c r="BM64" s="62">
        <v>0.06</v>
      </c>
      <c r="BN64">
        <v>4</v>
      </c>
      <c r="BO64" s="62">
        <v>0.1</v>
      </c>
      <c r="BP64" s="62">
        <v>0.09</v>
      </c>
      <c r="BQ64" s="62">
        <v>7.0000000000000007E-2</v>
      </c>
      <c r="BR64" s="62">
        <v>7.0000000000000007E-2</v>
      </c>
      <c r="BS64" s="62">
        <v>7.0000000000000007E-2</v>
      </c>
      <c r="BT64" s="62">
        <v>7.0000000000000007E-2</v>
      </c>
      <c r="BU64" s="62">
        <v>0.08</v>
      </c>
      <c r="BV64" s="62">
        <v>0.08</v>
      </c>
      <c r="BW64" s="62">
        <v>0.08</v>
      </c>
      <c r="BX64" s="62">
        <v>0.09</v>
      </c>
      <c r="BY64" s="62">
        <v>0.1</v>
      </c>
      <c r="BZ64" s="62">
        <v>0.12</v>
      </c>
      <c r="CA64" s="198"/>
      <c r="CB64">
        <v>4</v>
      </c>
      <c r="CC64" s="62">
        <v>0.09</v>
      </c>
      <c r="CD64" s="62">
        <v>0.08</v>
      </c>
      <c r="CE64" s="62">
        <v>0.06</v>
      </c>
      <c r="CF64" s="62">
        <v>0.05</v>
      </c>
      <c r="CG64" s="62">
        <v>0.05</v>
      </c>
      <c r="CH64" s="62">
        <v>0.05</v>
      </c>
      <c r="CI64" s="62">
        <v>0.05</v>
      </c>
      <c r="CJ64" s="62">
        <v>0.04</v>
      </c>
      <c r="CK64" s="62">
        <v>0.04</v>
      </c>
      <c r="CL64" s="62">
        <v>0.04</v>
      </c>
      <c r="CM64" s="62">
        <v>0.04</v>
      </c>
      <c r="CN64" s="62">
        <v>0.05</v>
      </c>
      <c r="CO64">
        <v>4</v>
      </c>
      <c r="CP64" s="62">
        <v>7.0000000000000007E-2</v>
      </c>
      <c r="CQ64" s="62">
        <v>0.06</v>
      </c>
      <c r="CR64" s="62">
        <v>0.05</v>
      </c>
      <c r="CS64" s="62">
        <v>0.04</v>
      </c>
      <c r="CT64" s="62">
        <v>0.04</v>
      </c>
      <c r="CU64" s="62">
        <v>0.04</v>
      </c>
      <c r="CV64" s="62">
        <v>0.04</v>
      </c>
      <c r="CW64" s="62">
        <v>0.04</v>
      </c>
      <c r="CX64" s="62">
        <v>0.04</v>
      </c>
      <c r="CY64" s="62">
        <v>0.04</v>
      </c>
      <c r="CZ64" s="62">
        <v>0.04</v>
      </c>
      <c r="DA64" s="62">
        <v>0.05</v>
      </c>
      <c r="DB64">
        <v>4</v>
      </c>
      <c r="DC64" s="62">
        <v>0.05</v>
      </c>
      <c r="DD64" s="62">
        <v>0.05</v>
      </c>
      <c r="DE64" s="62">
        <v>0.04</v>
      </c>
      <c r="DF64" s="62">
        <v>0.03</v>
      </c>
      <c r="DG64" s="62">
        <v>0.03</v>
      </c>
      <c r="DH64" s="62">
        <v>0.03</v>
      </c>
      <c r="DI64" s="62">
        <v>0.03</v>
      </c>
      <c r="DJ64" s="62">
        <v>0.04</v>
      </c>
      <c r="DK64" s="62">
        <v>0.04</v>
      </c>
      <c r="DL64" s="62">
        <v>0.04</v>
      </c>
      <c r="DM64" s="62">
        <v>0.04</v>
      </c>
      <c r="DN64" s="62">
        <v>0.05</v>
      </c>
      <c r="DO64">
        <v>4</v>
      </c>
      <c r="DP64" s="62">
        <v>0.04</v>
      </c>
      <c r="DQ64" s="62">
        <v>0.04</v>
      </c>
      <c r="DR64" s="62">
        <v>0.03</v>
      </c>
      <c r="DS64" s="62">
        <v>0.03</v>
      </c>
      <c r="DT64" s="62">
        <v>0.03</v>
      </c>
      <c r="DU64" s="62">
        <v>0.03</v>
      </c>
      <c r="DV64" s="62">
        <v>0.03</v>
      </c>
      <c r="DW64" s="62">
        <v>0.04</v>
      </c>
      <c r="DX64" s="62">
        <v>0.04</v>
      </c>
      <c r="DY64" s="62">
        <v>0.04</v>
      </c>
      <c r="DZ64" s="62">
        <v>0.04</v>
      </c>
      <c r="EA64" s="62">
        <v>0.05</v>
      </c>
      <c r="EB64">
        <v>4</v>
      </c>
      <c r="EC64" s="62">
        <v>0.05</v>
      </c>
      <c r="ED64" s="62">
        <v>0.05</v>
      </c>
      <c r="EE64" s="62">
        <v>0.04</v>
      </c>
      <c r="EF64" s="62">
        <v>0.04</v>
      </c>
      <c r="EG64" s="62">
        <v>0.04</v>
      </c>
      <c r="EH64" s="62">
        <v>0.04</v>
      </c>
      <c r="EI64" s="62">
        <v>0.04</v>
      </c>
      <c r="EJ64" s="62">
        <v>0.05</v>
      </c>
      <c r="EK64" s="62">
        <v>0.05</v>
      </c>
      <c r="EL64" s="62">
        <v>0.05</v>
      </c>
      <c r="EM64" s="62">
        <v>0.06</v>
      </c>
      <c r="EN64" s="62">
        <v>0.08</v>
      </c>
      <c r="EO64">
        <v>4</v>
      </c>
      <c r="EP64" s="62">
        <v>0.11</v>
      </c>
      <c r="EQ64" s="62">
        <v>0.11</v>
      </c>
      <c r="ER64" s="62">
        <v>0.09</v>
      </c>
      <c r="ES64" s="62">
        <v>0.08</v>
      </c>
      <c r="ET64" s="62">
        <v>0.08</v>
      </c>
      <c r="EU64" s="62">
        <v>0.08</v>
      </c>
      <c r="EV64" s="62">
        <v>0.09</v>
      </c>
      <c r="EW64" s="62">
        <v>0.1</v>
      </c>
      <c r="EX64" s="62">
        <v>0.1</v>
      </c>
      <c r="EY64" s="62">
        <v>0.1</v>
      </c>
      <c r="EZ64" s="62">
        <v>0.12</v>
      </c>
      <c r="FA64" s="62">
        <v>0.14000000000000001</v>
      </c>
      <c r="FB64" s="198"/>
      <c r="FC64">
        <v>4</v>
      </c>
      <c r="FD64" s="62">
        <v>0.11</v>
      </c>
      <c r="FE64" s="62">
        <v>0.1</v>
      </c>
      <c r="FF64" s="62">
        <v>7.0000000000000007E-2</v>
      </c>
      <c r="FG64" s="62">
        <v>0.06</v>
      </c>
      <c r="FH64" s="62">
        <v>0.06</v>
      </c>
      <c r="FI64" s="62">
        <v>0.06</v>
      </c>
      <c r="FJ64" s="62">
        <v>0.06</v>
      </c>
      <c r="FK64" s="62">
        <v>0.05</v>
      </c>
      <c r="FL64" s="62">
        <v>0.05</v>
      </c>
      <c r="FM64" s="62">
        <v>0.05</v>
      </c>
      <c r="FN64" s="62">
        <v>0.05</v>
      </c>
      <c r="FO64" s="62">
        <v>0.06</v>
      </c>
      <c r="FP64">
        <v>4</v>
      </c>
      <c r="FQ64" s="62">
        <v>0.09</v>
      </c>
      <c r="FR64" s="62">
        <v>0.08</v>
      </c>
      <c r="FS64" s="62">
        <v>0.06</v>
      </c>
      <c r="FT64" s="62">
        <v>0.05</v>
      </c>
      <c r="FU64" s="62">
        <v>0.05</v>
      </c>
      <c r="FV64" s="62">
        <v>0.05</v>
      </c>
      <c r="FW64" s="62">
        <v>0.05</v>
      </c>
      <c r="FX64" s="62">
        <v>0.05</v>
      </c>
      <c r="FY64" s="62">
        <v>0.05</v>
      </c>
      <c r="FZ64" s="62">
        <v>0.05</v>
      </c>
      <c r="GA64" s="62">
        <v>0.05</v>
      </c>
      <c r="GB64" s="62">
        <v>0.06</v>
      </c>
      <c r="GC64">
        <v>4</v>
      </c>
      <c r="GD64" s="62">
        <v>0.06</v>
      </c>
      <c r="GE64" s="62">
        <v>0.06</v>
      </c>
      <c r="GF64" s="62">
        <v>0.05</v>
      </c>
      <c r="GG64" s="62">
        <v>0.04</v>
      </c>
      <c r="GH64" s="62">
        <v>0.04</v>
      </c>
      <c r="GI64" s="62">
        <v>0.04</v>
      </c>
      <c r="GJ64" s="62">
        <v>0.04</v>
      </c>
      <c r="GK64" s="62">
        <v>0.04</v>
      </c>
      <c r="GL64" s="62">
        <v>0.04</v>
      </c>
      <c r="GM64" s="62">
        <v>0.04</v>
      </c>
      <c r="GN64" s="62">
        <v>0.05</v>
      </c>
      <c r="GO64" s="62">
        <v>0.06</v>
      </c>
      <c r="GP64">
        <v>4</v>
      </c>
      <c r="GQ64" s="62">
        <v>0.05</v>
      </c>
      <c r="GR64" s="62">
        <v>0.05</v>
      </c>
      <c r="GS64" s="62">
        <v>0.04</v>
      </c>
      <c r="GT64" s="62">
        <v>0.04</v>
      </c>
      <c r="GU64" s="62">
        <v>0.04</v>
      </c>
      <c r="GV64" s="62">
        <v>0.04</v>
      </c>
      <c r="GW64" s="62">
        <v>0.04</v>
      </c>
      <c r="GX64" s="62">
        <v>0.04</v>
      </c>
      <c r="GY64" s="62">
        <v>0.05</v>
      </c>
      <c r="GZ64" s="62">
        <v>0.05</v>
      </c>
      <c r="HA64" s="62">
        <v>0.05</v>
      </c>
      <c r="HB64" s="62">
        <v>7.0000000000000007E-2</v>
      </c>
      <c r="HC64">
        <v>4</v>
      </c>
      <c r="HD64" s="62">
        <v>0.06</v>
      </c>
      <c r="HE64" s="62">
        <v>0.06</v>
      </c>
      <c r="HF64" s="62">
        <v>0.05</v>
      </c>
      <c r="HG64" s="62">
        <v>0.04</v>
      </c>
      <c r="HH64" s="62">
        <v>0.04</v>
      </c>
      <c r="HI64" s="62">
        <v>0.05</v>
      </c>
      <c r="HJ64" s="62">
        <v>0.05</v>
      </c>
      <c r="HK64" s="62">
        <v>0.06</v>
      </c>
      <c r="HL64" s="62">
        <v>0.06</v>
      </c>
      <c r="HM64" s="62">
        <v>0.06</v>
      </c>
      <c r="HN64" s="62">
        <v>7.0000000000000007E-2</v>
      </c>
      <c r="HO64" s="62">
        <v>0.09</v>
      </c>
      <c r="HP64">
        <v>4</v>
      </c>
      <c r="HQ64" s="62">
        <v>0.14000000000000001</v>
      </c>
      <c r="HR64" s="62">
        <v>0.13</v>
      </c>
      <c r="HS64" s="62">
        <v>0.11</v>
      </c>
      <c r="HT64" s="62">
        <v>0.1</v>
      </c>
      <c r="HU64" s="62">
        <v>0.1</v>
      </c>
      <c r="HV64" s="62">
        <v>0.1</v>
      </c>
      <c r="HW64" s="62">
        <v>0.11</v>
      </c>
      <c r="HX64" s="62">
        <v>0.12</v>
      </c>
      <c r="HY64" s="62">
        <v>0.12</v>
      </c>
      <c r="HZ64" s="62">
        <v>0.13</v>
      </c>
      <c r="IA64" s="62">
        <v>0.14000000000000001</v>
      </c>
      <c r="IB64" s="62">
        <v>0.17</v>
      </c>
      <c r="IC64" s="198"/>
      <c r="ID64">
        <v>4</v>
      </c>
      <c r="IE64" s="62">
        <v>0.15</v>
      </c>
      <c r="IF64" s="62">
        <v>0.13</v>
      </c>
      <c r="IG64" s="62">
        <v>0.1</v>
      </c>
      <c r="IH64" s="62">
        <v>0.08</v>
      </c>
      <c r="II64" s="62">
        <v>0.08</v>
      </c>
      <c r="IJ64" s="62">
        <v>7.0000000000000007E-2</v>
      </c>
      <c r="IK64" s="62">
        <v>7.0000000000000007E-2</v>
      </c>
      <c r="IL64" s="62">
        <v>7.0000000000000007E-2</v>
      </c>
      <c r="IM64" s="62">
        <v>7.0000000000000007E-2</v>
      </c>
      <c r="IN64" s="62">
        <v>7.0000000000000007E-2</v>
      </c>
      <c r="IO64" s="62">
        <v>7.0000000000000007E-2</v>
      </c>
      <c r="IP64" s="62">
        <v>0.08</v>
      </c>
      <c r="IQ64">
        <v>4</v>
      </c>
      <c r="IR64" s="62">
        <v>0.12</v>
      </c>
      <c r="IS64" s="62">
        <v>0.11</v>
      </c>
      <c r="IT64" s="62">
        <v>0.08</v>
      </c>
      <c r="IU64" s="62">
        <v>7.0000000000000007E-2</v>
      </c>
      <c r="IV64" s="62">
        <v>7.0000000000000007E-2</v>
      </c>
      <c r="IW64" s="62">
        <v>7.0000000000000007E-2</v>
      </c>
      <c r="IX64" s="62">
        <v>7.0000000000000007E-2</v>
      </c>
      <c r="IY64" s="62">
        <v>7.0000000000000007E-2</v>
      </c>
      <c r="IZ64" s="62">
        <v>0.06</v>
      </c>
      <c r="JA64" s="62">
        <v>0.06</v>
      </c>
      <c r="JB64" s="62">
        <v>7.0000000000000007E-2</v>
      </c>
      <c r="JC64" s="62">
        <v>0.08</v>
      </c>
      <c r="JD64">
        <v>4</v>
      </c>
      <c r="JE64" s="62">
        <v>0.08</v>
      </c>
      <c r="JF64" s="62">
        <v>0.08</v>
      </c>
      <c r="JG64" s="62">
        <v>0.06</v>
      </c>
      <c r="JH64" s="62">
        <v>0.05</v>
      </c>
      <c r="JI64" s="62">
        <v>0.05</v>
      </c>
      <c r="JJ64" s="62">
        <v>0.05</v>
      </c>
      <c r="JK64" s="62">
        <v>0.06</v>
      </c>
      <c r="JL64" s="62">
        <v>0.06</v>
      </c>
      <c r="JM64" s="62">
        <v>0.06</v>
      </c>
      <c r="JN64" s="62">
        <v>0.06</v>
      </c>
      <c r="JO64" s="62">
        <v>0.06</v>
      </c>
      <c r="JP64" s="62">
        <v>0.08</v>
      </c>
      <c r="JQ64">
        <v>4</v>
      </c>
      <c r="JR64" s="62">
        <v>7.0000000000000007E-2</v>
      </c>
      <c r="JS64" s="62">
        <v>7.0000000000000007E-2</v>
      </c>
      <c r="JT64" s="62">
        <v>0.06</v>
      </c>
      <c r="JU64" s="62">
        <v>0.05</v>
      </c>
      <c r="JV64" s="62">
        <v>0.05</v>
      </c>
      <c r="JW64" s="62">
        <v>0.05</v>
      </c>
      <c r="JX64" s="62">
        <v>0.06</v>
      </c>
      <c r="JY64" s="62">
        <v>0.06</v>
      </c>
      <c r="JZ64" s="62">
        <v>0.06</v>
      </c>
      <c r="KA64" s="62">
        <v>7.0000000000000007E-2</v>
      </c>
      <c r="KB64" s="62">
        <v>7.0000000000000007E-2</v>
      </c>
      <c r="KC64" s="62">
        <v>0.09</v>
      </c>
      <c r="KD64">
        <v>4</v>
      </c>
      <c r="KE64" s="62">
        <v>0.08</v>
      </c>
      <c r="KF64" s="62">
        <v>0.08</v>
      </c>
      <c r="KG64" s="62">
        <v>0.06</v>
      </c>
      <c r="KH64" s="62">
        <v>0.06</v>
      </c>
      <c r="KI64" s="62">
        <v>0.06</v>
      </c>
      <c r="KJ64" s="62">
        <v>0.06</v>
      </c>
      <c r="KK64" s="62">
        <v>7.0000000000000007E-2</v>
      </c>
      <c r="KL64" s="62">
        <v>0.08</v>
      </c>
      <c r="KM64" s="62">
        <v>0.08</v>
      </c>
      <c r="KN64" s="62">
        <v>0.09</v>
      </c>
      <c r="KO64" s="62">
        <v>0.1</v>
      </c>
      <c r="KP64" s="62">
        <v>0.12</v>
      </c>
      <c r="KQ64">
        <v>4</v>
      </c>
      <c r="KR64" s="62">
        <v>0.19</v>
      </c>
      <c r="KS64" s="62">
        <v>0.18</v>
      </c>
      <c r="KT64" s="62">
        <v>0.15</v>
      </c>
      <c r="KU64" s="62">
        <v>0.13</v>
      </c>
      <c r="KV64" s="62">
        <v>0.13</v>
      </c>
      <c r="KW64" s="62">
        <v>0.14000000000000001</v>
      </c>
      <c r="KX64" s="62">
        <v>0.15</v>
      </c>
      <c r="KY64" s="62">
        <v>0.16</v>
      </c>
      <c r="KZ64" s="62">
        <v>0.16</v>
      </c>
      <c r="LA64" s="62">
        <v>0.17</v>
      </c>
      <c r="LB64" s="62">
        <v>0.19</v>
      </c>
      <c r="LC64" s="62">
        <v>0.23</v>
      </c>
    </row>
    <row r="65" spans="1:315">
      <c r="A65">
        <v>5</v>
      </c>
      <c r="B65" s="62">
        <v>7.0000000000000007E-2</v>
      </c>
      <c r="C65" s="62">
        <v>0.06</v>
      </c>
      <c r="D65" s="62">
        <v>0.05</v>
      </c>
      <c r="E65" s="62">
        <v>0.04</v>
      </c>
      <c r="F65" s="62">
        <v>0.04</v>
      </c>
      <c r="G65" s="62">
        <v>0.03</v>
      </c>
      <c r="H65" s="62">
        <v>0.03</v>
      </c>
      <c r="I65" s="62">
        <v>0.03</v>
      </c>
      <c r="J65" s="62">
        <v>0.05</v>
      </c>
      <c r="K65" s="62">
        <v>0.05</v>
      </c>
      <c r="L65" s="62">
        <v>0.05</v>
      </c>
      <c r="M65" s="62">
        <v>0.06</v>
      </c>
      <c r="N65">
        <v>5</v>
      </c>
      <c r="O65" s="62">
        <v>0.05</v>
      </c>
      <c r="P65" s="62">
        <v>0.05</v>
      </c>
      <c r="Q65" s="62">
        <v>0.04</v>
      </c>
      <c r="R65" s="62">
        <v>0.03</v>
      </c>
      <c r="S65" s="62">
        <v>0.03</v>
      </c>
      <c r="T65" s="62">
        <v>0.03</v>
      </c>
      <c r="U65" s="62">
        <v>0.03</v>
      </c>
      <c r="V65" s="62">
        <v>0.03</v>
      </c>
      <c r="W65" s="62">
        <v>0.04</v>
      </c>
      <c r="X65" s="62">
        <v>0.05</v>
      </c>
      <c r="Y65" s="62">
        <v>0.05</v>
      </c>
      <c r="Z65" s="62">
        <v>0.06</v>
      </c>
      <c r="AA65">
        <v>5</v>
      </c>
      <c r="AB65" s="62">
        <v>0.04</v>
      </c>
      <c r="AC65" s="62">
        <v>0.04</v>
      </c>
      <c r="AD65" s="62">
        <v>0.03</v>
      </c>
      <c r="AE65" s="62">
        <v>0.03</v>
      </c>
      <c r="AF65" s="62">
        <v>0.03</v>
      </c>
      <c r="AG65" s="62">
        <v>0.03</v>
      </c>
      <c r="AH65" s="62">
        <v>0.03</v>
      </c>
      <c r="AI65" s="62">
        <v>0.03</v>
      </c>
      <c r="AJ65" s="62">
        <v>0.04</v>
      </c>
      <c r="AK65" s="62">
        <v>0.05</v>
      </c>
      <c r="AL65" s="62">
        <v>0.05</v>
      </c>
      <c r="AM65" s="62">
        <v>0.06</v>
      </c>
      <c r="AN65">
        <v>5</v>
      </c>
      <c r="AO65" s="62">
        <v>0.03</v>
      </c>
      <c r="AP65" s="62">
        <v>0.03</v>
      </c>
      <c r="AQ65" s="62">
        <v>0.03</v>
      </c>
      <c r="AR65" s="62">
        <v>0.02</v>
      </c>
      <c r="AS65" s="62">
        <v>0.02</v>
      </c>
      <c r="AT65" s="62">
        <v>0.03</v>
      </c>
      <c r="AU65" s="62">
        <v>0.03</v>
      </c>
      <c r="AV65" s="62">
        <v>0.03</v>
      </c>
      <c r="AW65" s="62">
        <v>0.04</v>
      </c>
      <c r="AX65" s="62">
        <v>0.05</v>
      </c>
      <c r="AY65" s="62">
        <v>0.06</v>
      </c>
      <c r="AZ65" s="62">
        <v>7.0000000000000007E-2</v>
      </c>
      <c r="BA65">
        <v>5</v>
      </c>
      <c r="BB65" s="62">
        <v>0.04</v>
      </c>
      <c r="BC65" s="62">
        <v>0.04</v>
      </c>
      <c r="BD65" s="62">
        <v>0.03</v>
      </c>
      <c r="BE65" s="62">
        <v>0.03</v>
      </c>
      <c r="BF65" s="62">
        <v>0.03</v>
      </c>
      <c r="BG65" s="62">
        <v>0.03</v>
      </c>
      <c r="BH65" s="62">
        <v>0.03</v>
      </c>
      <c r="BI65" s="62">
        <v>0.04</v>
      </c>
      <c r="BJ65" s="62">
        <v>0.06</v>
      </c>
      <c r="BK65" s="62">
        <v>7.0000000000000007E-2</v>
      </c>
      <c r="BL65" s="62">
        <v>0.08</v>
      </c>
      <c r="BM65" s="62">
        <v>0.1</v>
      </c>
      <c r="BN65">
        <v>5</v>
      </c>
      <c r="BO65" s="62">
        <v>0.09</v>
      </c>
      <c r="BP65" s="62">
        <v>0.09</v>
      </c>
      <c r="BQ65" s="62">
        <v>7.0000000000000007E-2</v>
      </c>
      <c r="BR65" s="62">
        <v>7.0000000000000007E-2</v>
      </c>
      <c r="BS65" s="62">
        <v>7.0000000000000007E-2</v>
      </c>
      <c r="BT65" s="62">
        <v>7.0000000000000007E-2</v>
      </c>
      <c r="BU65" s="62">
        <v>7.0000000000000007E-2</v>
      </c>
      <c r="BV65" s="62">
        <v>0.08</v>
      </c>
      <c r="BW65" s="62">
        <v>0.12</v>
      </c>
      <c r="BX65" s="62">
        <v>0.13</v>
      </c>
      <c r="BY65" s="62">
        <v>0.15</v>
      </c>
      <c r="BZ65" s="62">
        <v>0.18</v>
      </c>
      <c r="CA65" s="198"/>
      <c r="CB65">
        <v>5</v>
      </c>
      <c r="CC65" s="62">
        <v>0.08</v>
      </c>
      <c r="CD65" s="62">
        <v>7.0000000000000007E-2</v>
      </c>
      <c r="CE65" s="62">
        <v>0.05</v>
      </c>
      <c r="CF65" s="62">
        <v>0.05</v>
      </c>
      <c r="CG65" s="62">
        <v>0.04</v>
      </c>
      <c r="CH65" s="62">
        <v>0.04</v>
      </c>
      <c r="CI65" s="62">
        <v>0.04</v>
      </c>
      <c r="CJ65" s="62">
        <v>0.04</v>
      </c>
      <c r="CK65" s="62">
        <v>0.05</v>
      </c>
      <c r="CL65" s="62">
        <v>0.06</v>
      </c>
      <c r="CM65" s="62">
        <v>0.06</v>
      </c>
      <c r="CN65" s="62">
        <v>7.0000000000000007E-2</v>
      </c>
      <c r="CO65">
        <v>5</v>
      </c>
      <c r="CP65" s="62">
        <v>0.06</v>
      </c>
      <c r="CQ65" s="62">
        <v>0.06</v>
      </c>
      <c r="CR65" s="62">
        <v>0.04</v>
      </c>
      <c r="CS65" s="62">
        <v>0.04</v>
      </c>
      <c r="CT65" s="62">
        <v>0.04</v>
      </c>
      <c r="CU65" s="62">
        <v>0.04</v>
      </c>
      <c r="CV65" s="62">
        <v>0.04</v>
      </c>
      <c r="CW65" s="62">
        <v>0.04</v>
      </c>
      <c r="CX65" s="62">
        <v>0.05</v>
      </c>
      <c r="CY65" s="62">
        <v>0.06</v>
      </c>
      <c r="CZ65" s="62">
        <v>0.06</v>
      </c>
      <c r="DA65" s="62">
        <v>7.0000000000000007E-2</v>
      </c>
      <c r="DB65">
        <v>5</v>
      </c>
      <c r="DC65" s="62">
        <v>0.05</v>
      </c>
      <c r="DD65" s="62">
        <v>0.04</v>
      </c>
      <c r="DE65" s="62">
        <v>0.03</v>
      </c>
      <c r="DF65" s="62">
        <v>0.03</v>
      </c>
      <c r="DG65" s="62">
        <v>0.03</v>
      </c>
      <c r="DH65" s="62">
        <v>0.03</v>
      </c>
      <c r="DI65" s="62">
        <v>0.03</v>
      </c>
      <c r="DJ65" s="62">
        <v>0.03</v>
      </c>
      <c r="DK65" s="62">
        <v>0.05</v>
      </c>
      <c r="DL65" s="62">
        <v>0.05</v>
      </c>
      <c r="DM65" s="62">
        <v>0.06</v>
      </c>
      <c r="DN65" s="62">
        <v>7.0000000000000007E-2</v>
      </c>
      <c r="DO65">
        <v>5</v>
      </c>
      <c r="DP65" s="62">
        <v>0.04</v>
      </c>
      <c r="DQ65" s="62">
        <v>0.04</v>
      </c>
      <c r="DR65" s="62">
        <v>0.03</v>
      </c>
      <c r="DS65" s="62">
        <v>0.03</v>
      </c>
      <c r="DT65" s="62">
        <v>0.03</v>
      </c>
      <c r="DU65" s="62">
        <v>0.03</v>
      </c>
      <c r="DV65" s="62">
        <v>0.03</v>
      </c>
      <c r="DW65" s="62">
        <v>0.03</v>
      </c>
      <c r="DX65" s="62">
        <v>0.05</v>
      </c>
      <c r="DY65" s="62">
        <v>0.06</v>
      </c>
      <c r="DZ65" s="62">
        <v>7.0000000000000007E-2</v>
      </c>
      <c r="EA65" s="62">
        <v>0.08</v>
      </c>
      <c r="EB65">
        <v>5</v>
      </c>
      <c r="EC65" s="62">
        <v>0.04</v>
      </c>
      <c r="ED65" s="62">
        <v>0.04</v>
      </c>
      <c r="EE65" s="62">
        <v>0.04</v>
      </c>
      <c r="EF65" s="62">
        <v>0.03</v>
      </c>
      <c r="EG65" s="62">
        <v>0.03</v>
      </c>
      <c r="EH65" s="62">
        <v>0.04</v>
      </c>
      <c r="EI65" s="62">
        <v>0.04</v>
      </c>
      <c r="EJ65" s="62">
        <v>0.04</v>
      </c>
      <c r="EK65" s="62">
        <v>7.0000000000000007E-2</v>
      </c>
      <c r="EL65" s="62">
        <v>0.08</v>
      </c>
      <c r="EM65" s="62">
        <v>0.09</v>
      </c>
      <c r="EN65" s="62">
        <v>0.11</v>
      </c>
      <c r="EO65">
        <v>5</v>
      </c>
      <c r="EP65" s="62">
        <v>0.11</v>
      </c>
      <c r="EQ65" s="62">
        <v>0.1</v>
      </c>
      <c r="ER65" s="62">
        <v>0.08</v>
      </c>
      <c r="ES65" s="62">
        <v>0.08</v>
      </c>
      <c r="ET65" s="62">
        <v>0.08</v>
      </c>
      <c r="EU65" s="62">
        <v>0.08</v>
      </c>
      <c r="EV65" s="62">
        <v>0.09</v>
      </c>
      <c r="EW65" s="62">
        <v>0.09</v>
      </c>
      <c r="EX65" s="62">
        <v>0.14000000000000001</v>
      </c>
      <c r="EY65" s="62">
        <v>0.16</v>
      </c>
      <c r="EZ65" s="62">
        <v>0.18</v>
      </c>
      <c r="FA65" s="62">
        <v>0.22</v>
      </c>
      <c r="FB65" s="198"/>
      <c r="FC65">
        <v>5</v>
      </c>
      <c r="FD65" s="62">
        <v>0.1</v>
      </c>
      <c r="FE65" s="62">
        <v>0.08</v>
      </c>
      <c r="FF65" s="62">
        <v>0.06</v>
      </c>
      <c r="FG65" s="62">
        <v>0.05</v>
      </c>
      <c r="FH65" s="62">
        <v>0.05</v>
      </c>
      <c r="FI65" s="62">
        <v>0.05</v>
      </c>
      <c r="FJ65" s="62">
        <v>0.05</v>
      </c>
      <c r="FK65" s="62">
        <v>0.05</v>
      </c>
      <c r="FL65" s="62">
        <v>0.06</v>
      </c>
      <c r="FM65" s="62">
        <v>7.0000000000000007E-2</v>
      </c>
      <c r="FN65" s="62">
        <v>7.0000000000000007E-2</v>
      </c>
      <c r="FO65" s="62">
        <v>0.08</v>
      </c>
      <c r="FP65">
        <v>5</v>
      </c>
      <c r="FQ65" s="62">
        <v>0.08</v>
      </c>
      <c r="FR65" s="62">
        <v>7.0000000000000007E-2</v>
      </c>
      <c r="FS65" s="62">
        <v>0.05</v>
      </c>
      <c r="FT65" s="62">
        <v>0.05</v>
      </c>
      <c r="FU65" s="62">
        <v>0.04</v>
      </c>
      <c r="FV65" s="62">
        <v>0.04</v>
      </c>
      <c r="FW65" s="62">
        <v>0.04</v>
      </c>
      <c r="FX65" s="62">
        <v>0.04</v>
      </c>
      <c r="FY65" s="62">
        <v>0.06</v>
      </c>
      <c r="FZ65" s="62">
        <v>7.0000000000000007E-2</v>
      </c>
      <c r="GA65" s="62">
        <v>7.0000000000000007E-2</v>
      </c>
      <c r="GB65" s="62">
        <v>0.08</v>
      </c>
      <c r="GC65">
        <v>5</v>
      </c>
      <c r="GD65" s="62">
        <v>0.06</v>
      </c>
      <c r="GE65" s="62">
        <v>0.05</v>
      </c>
      <c r="GF65" s="62">
        <v>0.04</v>
      </c>
      <c r="GG65" s="62">
        <v>0.04</v>
      </c>
      <c r="GH65" s="62">
        <v>0.04</v>
      </c>
      <c r="GI65" s="62">
        <v>0.04</v>
      </c>
      <c r="GJ65" s="62">
        <v>0.04</v>
      </c>
      <c r="GK65" s="62">
        <v>0.04</v>
      </c>
      <c r="GL65" s="62">
        <v>0.06</v>
      </c>
      <c r="GM65" s="62">
        <v>0.06</v>
      </c>
      <c r="GN65" s="62">
        <v>7.0000000000000007E-2</v>
      </c>
      <c r="GO65" s="62">
        <v>0.08</v>
      </c>
      <c r="GP65">
        <v>5</v>
      </c>
      <c r="GQ65" s="62">
        <v>0.05</v>
      </c>
      <c r="GR65" s="62">
        <v>0.05</v>
      </c>
      <c r="GS65" s="62">
        <v>0.04</v>
      </c>
      <c r="GT65" s="62">
        <v>0.03</v>
      </c>
      <c r="GU65" s="62">
        <v>0.03</v>
      </c>
      <c r="GV65" s="62">
        <v>0.04</v>
      </c>
      <c r="GW65" s="62">
        <v>0.04</v>
      </c>
      <c r="GX65" s="62">
        <v>0.04</v>
      </c>
      <c r="GY65" s="62">
        <v>0.06</v>
      </c>
      <c r="GZ65" s="62">
        <v>7.0000000000000007E-2</v>
      </c>
      <c r="HA65" s="62">
        <v>0.08</v>
      </c>
      <c r="HB65" s="62">
        <v>0.1</v>
      </c>
      <c r="HC65">
        <v>5</v>
      </c>
      <c r="HD65" s="62">
        <v>0.05</v>
      </c>
      <c r="HE65" s="62">
        <v>0.05</v>
      </c>
      <c r="HF65" s="62">
        <v>0.04</v>
      </c>
      <c r="HG65" s="62">
        <v>0.04</v>
      </c>
      <c r="HH65" s="62">
        <v>0.04</v>
      </c>
      <c r="HI65" s="62">
        <v>0.04</v>
      </c>
      <c r="HJ65" s="62">
        <v>0.05</v>
      </c>
      <c r="HK65" s="62">
        <v>0.05</v>
      </c>
      <c r="HL65" s="62">
        <v>0.08</v>
      </c>
      <c r="HM65" s="62">
        <v>0.09</v>
      </c>
      <c r="HN65" s="62">
        <v>0.11</v>
      </c>
      <c r="HO65" s="62">
        <v>0.14000000000000001</v>
      </c>
      <c r="HP65">
        <v>5</v>
      </c>
      <c r="HQ65" s="62">
        <v>0.13</v>
      </c>
      <c r="HR65" s="62">
        <v>0.12</v>
      </c>
      <c r="HS65" s="62">
        <v>0.1</v>
      </c>
      <c r="HT65" s="62">
        <v>0.09</v>
      </c>
      <c r="HU65" s="62">
        <v>0.09</v>
      </c>
      <c r="HV65" s="62">
        <v>0.1</v>
      </c>
      <c r="HW65" s="62">
        <v>0.1</v>
      </c>
      <c r="HX65" s="62">
        <v>0.11</v>
      </c>
      <c r="HY65" s="62">
        <v>0.16</v>
      </c>
      <c r="HZ65" s="62">
        <v>0.19</v>
      </c>
      <c r="IA65" s="62">
        <v>0.21</v>
      </c>
      <c r="IB65" s="62">
        <v>0.26</v>
      </c>
      <c r="IC65" s="198"/>
      <c r="ID65">
        <v>5</v>
      </c>
      <c r="IE65" s="62">
        <v>0.13</v>
      </c>
      <c r="IF65" s="62">
        <v>0.11</v>
      </c>
      <c r="IG65" s="62">
        <v>0.08</v>
      </c>
      <c r="IH65" s="62">
        <v>7.0000000000000007E-2</v>
      </c>
      <c r="II65" s="62">
        <v>7.0000000000000007E-2</v>
      </c>
      <c r="IJ65" s="62">
        <v>0.06</v>
      </c>
      <c r="IK65" s="62">
        <v>0.06</v>
      </c>
      <c r="IL65" s="62">
        <v>0.06</v>
      </c>
      <c r="IM65" s="62">
        <v>0.08</v>
      </c>
      <c r="IN65" s="62">
        <v>0.09</v>
      </c>
      <c r="IO65" s="62">
        <v>0.09</v>
      </c>
      <c r="IP65" s="62">
        <v>0.11</v>
      </c>
      <c r="IQ65">
        <v>5</v>
      </c>
      <c r="IR65" s="62">
        <v>0.1</v>
      </c>
      <c r="IS65" s="62">
        <v>0.09</v>
      </c>
      <c r="IT65" s="62">
        <v>7.0000000000000007E-2</v>
      </c>
      <c r="IU65" s="62">
        <v>0.06</v>
      </c>
      <c r="IV65" s="62">
        <v>0.06</v>
      </c>
      <c r="IW65" s="62">
        <v>0.06</v>
      </c>
      <c r="IX65" s="62">
        <v>0.06</v>
      </c>
      <c r="IY65" s="62">
        <v>0.06</v>
      </c>
      <c r="IZ65" s="62">
        <v>0.08</v>
      </c>
      <c r="JA65" s="62">
        <v>0.09</v>
      </c>
      <c r="JB65" s="62">
        <v>0.09</v>
      </c>
      <c r="JC65" s="62">
        <v>0.11</v>
      </c>
      <c r="JD65">
        <v>5</v>
      </c>
      <c r="JE65" s="62">
        <v>7.0000000000000007E-2</v>
      </c>
      <c r="JF65" s="62">
        <v>7.0000000000000007E-2</v>
      </c>
      <c r="JG65" s="62">
        <v>0.05</v>
      </c>
      <c r="JH65" s="62">
        <v>0.05</v>
      </c>
      <c r="JI65" s="62">
        <v>0.05</v>
      </c>
      <c r="JJ65" s="62">
        <v>0.05</v>
      </c>
      <c r="JK65" s="62">
        <v>0.05</v>
      </c>
      <c r="JL65" s="62">
        <v>0.05</v>
      </c>
      <c r="JM65" s="62">
        <v>7.0000000000000007E-2</v>
      </c>
      <c r="JN65" s="62">
        <v>0.08</v>
      </c>
      <c r="JO65" s="62">
        <v>0.09</v>
      </c>
      <c r="JP65" s="62">
        <v>0.11</v>
      </c>
      <c r="JQ65">
        <v>5</v>
      </c>
      <c r="JR65" s="62">
        <v>0.06</v>
      </c>
      <c r="JS65" s="62">
        <v>0.06</v>
      </c>
      <c r="JT65" s="62">
        <v>0.05</v>
      </c>
      <c r="JU65" s="62">
        <v>0.04</v>
      </c>
      <c r="JV65" s="62">
        <v>0.04</v>
      </c>
      <c r="JW65" s="62">
        <v>0.05</v>
      </c>
      <c r="JX65" s="62">
        <v>0.05</v>
      </c>
      <c r="JY65" s="62">
        <v>0.05</v>
      </c>
      <c r="JZ65" s="62">
        <v>0.08</v>
      </c>
      <c r="KA65" s="62">
        <v>0.09</v>
      </c>
      <c r="KB65" s="62">
        <v>0.1</v>
      </c>
      <c r="KC65" s="62">
        <v>0.13</v>
      </c>
      <c r="KD65">
        <v>5</v>
      </c>
      <c r="KE65" s="62">
        <v>7.0000000000000007E-2</v>
      </c>
      <c r="KF65" s="62">
        <v>7.0000000000000007E-2</v>
      </c>
      <c r="KG65" s="62">
        <v>0.06</v>
      </c>
      <c r="KH65" s="62">
        <v>0.05</v>
      </c>
      <c r="KI65" s="62">
        <v>0.05</v>
      </c>
      <c r="KJ65" s="62">
        <v>0.06</v>
      </c>
      <c r="KK65" s="62">
        <v>0.06</v>
      </c>
      <c r="KL65" s="62">
        <v>7.0000000000000007E-2</v>
      </c>
      <c r="KM65" s="62">
        <v>0.1</v>
      </c>
      <c r="KN65" s="62">
        <v>0.12</v>
      </c>
      <c r="KO65" s="62">
        <v>0.14000000000000001</v>
      </c>
      <c r="KP65" s="62">
        <v>0.18</v>
      </c>
      <c r="KQ65">
        <v>5</v>
      </c>
      <c r="KR65" s="62">
        <v>0.17</v>
      </c>
      <c r="KS65" s="62">
        <v>0.16</v>
      </c>
      <c r="KT65" s="62">
        <v>0.13</v>
      </c>
      <c r="KU65" s="62">
        <v>0.12</v>
      </c>
      <c r="KV65" s="62">
        <v>0.12</v>
      </c>
      <c r="KW65" s="62">
        <v>0.13</v>
      </c>
      <c r="KX65" s="62">
        <v>0.14000000000000001</v>
      </c>
      <c r="KY65" s="62">
        <v>0.14000000000000001</v>
      </c>
      <c r="KZ65" s="62">
        <v>0.21</v>
      </c>
      <c r="LA65" s="62">
        <v>0.25</v>
      </c>
      <c r="LB65" s="62">
        <v>0.28000000000000003</v>
      </c>
      <c r="LC65" s="62">
        <v>0.34</v>
      </c>
    </row>
    <row r="66" spans="1:315">
      <c r="A66">
        <v>6</v>
      </c>
      <c r="B66" s="62">
        <v>0.06</v>
      </c>
      <c r="C66" s="62">
        <v>0.05</v>
      </c>
      <c r="D66" s="62">
        <v>0.04</v>
      </c>
      <c r="E66" s="62">
        <v>0.03</v>
      </c>
      <c r="F66" s="62">
        <v>0.03</v>
      </c>
      <c r="G66" s="62">
        <v>0.03</v>
      </c>
      <c r="H66" s="62">
        <v>0.03</v>
      </c>
      <c r="I66" s="62">
        <v>0.03</v>
      </c>
      <c r="J66" s="62">
        <v>0.03</v>
      </c>
      <c r="K66" s="62">
        <v>0.03</v>
      </c>
      <c r="L66" s="62">
        <v>0.03</v>
      </c>
      <c r="M66" s="62">
        <v>0.03</v>
      </c>
      <c r="N66">
        <v>6</v>
      </c>
      <c r="O66" s="62">
        <v>0.05</v>
      </c>
      <c r="P66" s="62">
        <v>0.04</v>
      </c>
      <c r="Q66" s="62">
        <v>0.03</v>
      </c>
      <c r="R66" s="62">
        <v>0.03</v>
      </c>
      <c r="S66" s="62">
        <v>0.03</v>
      </c>
      <c r="T66" s="62">
        <v>0.03</v>
      </c>
      <c r="U66" s="62">
        <v>0.03</v>
      </c>
      <c r="V66" s="62">
        <v>0.03</v>
      </c>
      <c r="W66" s="62">
        <v>0.03</v>
      </c>
      <c r="X66" s="62">
        <v>0.03</v>
      </c>
      <c r="Y66" s="62">
        <v>0.03</v>
      </c>
      <c r="Z66" s="62">
        <v>0.03</v>
      </c>
      <c r="AA66">
        <v>6</v>
      </c>
      <c r="AB66" s="62">
        <v>0.04</v>
      </c>
      <c r="AC66" s="62">
        <v>0.03</v>
      </c>
      <c r="AD66" s="62">
        <v>0.03</v>
      </c>
      <c r="AE66" s="62">
        <v>0.02</v>
      </c>
      <c r="AF66" s="62">
        <v>0.02</v>
      </c>
      <c r="AG66" s="62">
        <v>0.02</v>
      </c>
      <c r="AH66" s="62">
        <v>0.02</v>
      </c>
      <c r="AI66" s="62">
        <v>0.03</v>
      </c>
      <c r="AJ66" s="62">
        <v>0.03</v>
      </c>
      <c r="AK66" s="62">
        <v>0.03</v>
      </c>
      <c r="AL66" s="62">
        <v>0.03</v>
      </c>
      <c r="AM66" s="62">
        <v>0.03</v>
      </c>
      <c r="AN66">
        <v>6</v>
      </c>
      <c r="AO66" s="62">
        <v>0.03</v>
      </c>
      <c r="AP66" s="62">
        <v>0.03</v>
      </c>
      <c r="AQ66" s="62">
        <v>0.02</v>
      </c>
      <c r="AR66" s="62">
        <v>0.02</v>
      </c>
      <c r="AS66" s="62">
        <v>0.02</v>
      </c>
      <c r="AT66" s="62">
        <v>0.02</v>
      </c>
      <c r="AU66" s="62">
        <v>0.03</v>
      </c>
      <c r="AV66" s="62">
        <v>0.03</v>
      </c>
      <c r="AW66" s="62">
        <v>0.03</v>
      </c>
      <c r="AX66" s="62">
        <v>0.03</v>
      </c>
      <c r="AY66" s="62">
        <v>0.03</v>
      </c>
      <c r="AZ66" s="62">
        <v>0.04</v>
      </c>
      <c r="BA66">
        <v>6</v>
      </c>
      <c r="BB66" s="62">
        <v>0.04</v>
      </c>
      <c r="BC66" s="62">
        <v>0.03</v>
      </c>
      <c r="BD66" s="62">
        <v>0.03</v>
      </c>
      <c r="BE66" s="62">
        <v>0.03</v>
      </c>
      <c r="BF66" s="62">
        <v>0.03</v>
      </c>
      <c r="BG66" s="62">
        <v>0.03</v>
      </c>
      <c r="BH66" s="62">
        <v>0.03</v>
      </c>
      <c r="BI66" s="62">
        <v>0.04</v>
      </c>
      <c r="BJ66" s="62">
        <v>0.04</v>
      </c>
      <c r="BK66" s="62">
        <v>0.04</v>
      </c>
      <c r="BL66" s="62">
        <v>0.05</v>
      </c>
      <c r="BM66" s="62">
        <v>0.06</v>
      </c>
      <c r="BN66">
        <v>6</v>
      </c>
      <c r="BO66" s="62">
        <v>0.09</v>
      </c>
      <c r="BP66" s="62">
        <v>0.08</v>
      </c>
      <c r="BQ66" s="62">
        <v>7.0000000000000007E-2</v>
      </c>
      <c r="BR66" s="62">
        <v>0.06</v>
      </c>
      <c r="BS66" s="62">
        <v>0.06</v>
      </c>
      <c r="BT66" s="62">
        <v>0.06</v>
      </c>
      <c r="BU66" s="62">
        <v>7.0000000000000007E-2</v>
      </c>
      <c r="BV66" s="62">
        <v>7.0000000000000007E-2</v>
      </c>
      <c r="BW66" s="62">
        <v>0.08</v>
      </c>
      <c r="BX66" s="62">
        <v>0.08</v>
      </c>
      <c r="BY66" s="62">
        <v>0.09</v>
      </c>
      <c r="BZ66" s="62">
        <v>0.11</v>
      </c>
      <c r="CA66" s="198"/>
      <c r="CB66">
        <v>6</v>
      </c>
      <c r="CC66" s="62">
        <v>7.0000000000000007E-2</v>
      </c>
      <c r="CD66" s="62">
        <v>0.06</v>
      </c>
      <c r="CE66" s="62">
        <v>0.05</v>
      </c>
      <c r="CF66" s="62">
        <v>0.04</v>
      </c>
      <c r="CG66" s="62">
        <v>0.04</v>
      </c>
      <c r="CH66" s="62">
        <v>0.04</v>
      </c>
      <c r="CI66" s="62">
        <v>0.04</v>
      </c>
      <c r="CJ66" s="62">
        <v>0.03</v>
      </c>
      <c r="CK66" s="62">
        <v>0.03</v>
      </c>
      <c r="CL66" s="62">
        <v>0.03</v>
      </c>
      <c r="CM66" s="62">
        <v>0.03</v>
      </c>
      <c r="CN66" s="62">
        <v>0.04</v>
      </c>
      <c r="CO66">
        <v>6</v>
      </c>
      <c r="CP66" s="62">
        <v>0.06</v>
      </c>
      <c r="CQ66" s="62">
        <v>0.05</v>
      </c>
      <c r="CR66" s="62">
        <v>0.04</v>
      </c>
      <c r="CS66" s="62">
        <v>0.03</v>
      </c>
      <c r="CT66" s="62">
        <v>0.03</v>
      </c>
      <c r="CU66" s="62">
        <v>0.03</v>
      </c>
      <c r="CV66" s="62">
        <v>0.03</v>
      </c>
      <c r="CW66" s="62">
        <v>0.03</v>
      </c>
      <c r="CX66" s="62">
        <v>0.03</v>
      </c>
      <c r="CY66" s="62">
        <v>0.03</v>
      </c>
      <c r="CZ66" s="62">
        <v>0.03</v>
      </c>
      <c r="DA66" s="62">
        <v>0.04</v>
      </c>
      <c r="DB66">
        <v>6</v>
      </c>
      <c r="DC66" s="62">
        <v>0.04</v>
      </c>
      <c r="DD66" s="62">
        <v>0.04</v>
      </c>
      <c r="DE66" s="62">
        <v>0.03</v>
      </c>
      <c r="DF66" s="62">
        <v>0.03</v>
      </c>
      <c r="DG66" s="62">
        <v>0.03</v>
      </c>
      <c r="DH66" s="62">
        <v>0.03</v>
      </c>
      <c r="DI66" s="62">
        <v>0.03</v>
      </c>
      <c r="DJ66" s="62">
        <v>0.03</v>
      </c>
      <c r="DK66" s="62">
        <v>0.03</v>
      </c>
      <c r="DL66" s="62">
        <v>0.03</v>
      </c>
      <c r="DM66" s="62">
        <v>0.03</v>
      </c>
      <c r="DN66" s="62">
        <v>0.04</v>
      </c>
      <c r="DO66">
        <v>6</v>
      </c>
      <c r="DP66" s="62">
        <v>0.04</v>
      </c>
      <c r="DQ66" s="62">
        <v>0.03</v>
      </c>
      <c r="DR66" s="62">
        <v>0.03</v>
      </c>
      <c r="DS66" s="62">
        <v>0.03</v>
      </c>
      <c r="DT66" s="62">
        <v>0.03</v>
      </c>
      <c r="DU66" s="62">
        <v>0.03</v>
      </c>
      <c r="DV66" s="62">
        <v>0.03</v>
      </c>
      <c r="DW66" s="62">
        <v>0.03</v>
      </c>
      <c r="DX66" s="62">
        <v>0.03</v>
      </c>
      <c r="DY66" s="62">
        <v>0.03</v>
      </c>
      <c r="DZ66" s="62">
        <v>0.04</v>
      </c>
      <c r="EA66" s="62">
        <v>0.05</v>
      </c>
      <c r="EB66">
        <v>6</v>
      </c>
      <c r="EC66" s="62">
        <v>0.04</v>
      </c>
      <c r="ED66" s="62">
        <v>0.04</v>
      </c>
      <c r="EE66" s="62">
        <v>0.03</v>
      </c>
      <c r="EF66" s="62">
        <v>0.03</v>
      </c>
      <c r="EG66" s="62">
        <v>0.03</v>
      </c>
      <c r="EH66" s="62">
        <v>0.03</v>
      </c>
      <c r="EI66" s="62">
        <v>0.04</v>
      </c>
      <c r="EJ66" s="62">
        <v>0.04</v>
      </c>
      <c r="EK66" s="62">
        <v>0.04</v>
      </c>
      <c r="EL66" s="62">
        <v>0.05</v>
      </c>
      <c r="EM66" s="62">
        <v>0.05</v>
      </c>
      <c r="EN66" s="62">
        <v>7.0000000000000007E-2</v>
      </c>
      <c r="EO66">
        <v>6</v>
      </c>
      <c r="EP66" s="62">
        <v>0.1</v>
      </c>
      <c r="EQ66" s="62">
        <v>0.1</v>
      </c>
      <c r="ER66" s="62">
        <v>0.08</v>
      </c>
      <c r="ES66" s="62">
        <v>7.0000000000000007E-2</v>
      </c>
      <c r="ET66" s="62">
        <v>7.0000000000000007E-2</v>
      </c>
      <c r="EU66" s="62">
        <v>7.0000000000000007E-2</v>
      </c>
      <c r="EV66" s="62">
        <v>0.08</v>
      </c>
      <c r="EW66" s="62">
        <v>0.08</v>
      </c>
      <c r="EX66" s="62">
        <v>0.09</v>
      </c>
      <c r="EY66" s="62">
        <v>0.09</v>
      </c>
      <c r="EZ66" s="62">
        <v>0.1</v>
      </c>
      <c r="FA66" s="62">
        <v>0.13</v>
      </c>
      <c r="FB66" s="198"/>
      <c r="FC66">
        <v>6</v>
      </c>
      <c r="FD66" s="62">
        <v>0.08</v>
      </c>
      <c r="FE66" s="62">
        <v>7.0000000000000007E-2</v>
      </c>
      <c r="FF66" s="62">
        <v>0.06</v>
      </c>
      <c r="FG66" s="62">
        <v>0.05</v>
      </c>
      <c r="FH66" s="62">
        <v>0.04</v>
      </c>
      <c r="FI66" s="62">
        <v>0.04</v>
      </c>
      <c r="FJ66" s="62">
        <v>0.04</v>
      </c>
      <c r="FK66" s="62">
        <v>0.04</v>
      </c>
      <c r="FL66" s="62">
        <v>0.04</v>
      </c>
      <c r="FM66" s="62">
        <v>0.04</v>
      </c>
      <c r="FN66" s="62">
        <v>0.04</v>
      </c>
      <c r="FO66" s="62">
        <v>0.04</v>
      </c>
      <c r="FP66">
        <v>6</v>
      </c>
      <c r="FQ66" s="62">
        <v>7.0000000000000007E-2</v>
      </c>
      <c r="FR66" s="62">
        <v>0.06</v>
      </c>
      <c r="FS66" s="62">
        <v>0.05</v>
      </c>
      <c r="FT66" s="62">
        <v>0.04</v>
      </c>
      <c r="FU66" s="62">
        <v>0.04</v>
      </c>
      <c r="FV66" s="62">
        <v>0.04</v>
      </c>
      <c r="FW66" s="62">
        <v>0.04</v>
      </c>
      <c r="FX66" s="62">
        <v>0.04</v>
      </c>
      <c r="FY66" s="62">
        <v>0.04</v>
      </c>
      <c r="FZ66" s="62">
        <v>0.04</v>
      </c>
      <c r="GA66" s="62">
        <v>0.04</v>
      </c>
      <c r="GB66" s="62">
        <v>0.04</v>
      </c>
      <c r="GC66">
        <v>6</v>
      </c>
      <c r="GD66" s="62">
        <v>0.05</v>
      </c>
      <c r="GE66" s="62">
        <v>0.05</v>
      </c>
      <c r="GF66" s="62">
        <v>0.04</v>
      </c>
      <c r="GG66" s="62">
        <v>0.03</v>
      </c>
      <c r="GH66" s="62">
        <v>0.03</v>
      </c>
      <c r="GI66" s="62">
        <v>0.03</v>
      </c>
      <c r="GJ66" s="62">
        <v>0.03</v>
      </c>
      <c r="GK66" s="62">
        <v>0.03</v>
      </c>
      <c r="GL66" s="62">
        <v>0.03</v>
      </c>
      <c r="GM66" s="62">
        <v>0.03</v>
      </c>
      <c r="GN66" s="62">
        <v>0.04</v>
      </c>
      <c r="GO66" s="62">
        <v>0.04</v>
      </c>
      <c r="GP66">
        <v>6</v>
      </c>
      <c r="GQ66" s="62">
        <v>0.04</v>
      </c>
      <c r="GR66" s="62">
        <v>0.04</v>
      </c>
      <c r="GS66" s="62">
        <v>0.03</v>
      </c>
      <c r="GT66" s="62">
        <v>0.03</v>
      </c>
      <c r="GU66" s="62">
        <v>0.03</v>
      </c>
      <c r="GV66" s="62">
        <v>0.03</v>
      </c>
      <c r="GW66" s="62">
        <v>0.03</v>
      </c>
      <c r="GX66" s="62">
        <v>0.04</v>
      </c>
      <c r="GY66" s="62">
        <v>0.04</v>
      </c>
      <c r="GZ66" s="62">
        <v>0.04</v>
      </c>
      <c r="HA66" s="62">
        <v>0.04</v>
      </c>
      <c r="HB66" s="62">
        <v>0.05</v>
      </c>
      <c r="HC66">
        <v>6</v>
      </c>
      <c r="HD66" s="62">
        <v>0.05</v>
      </c>
      <c r="HE66" s="62">
        <v>0.05</v>
      </c>
      <c r="HF66" s="62">
        <v>0.04</v>
      </c>
      <c r="HG66" s="62">
        <v>0.04</v>
      </c>
      <c r="HH66" s="62">
        <v>0.04</v>
      </c>
      <c r="HI66" s="62">
        <v>0.04</v>
      </c>
      <c r="HJ66" s="62">
        <v>0.04</v>
      </c>
      <c r="HK66" s="62">
        <v>0.05</v>
      </c>
      <c r="HL66" s="62">
        <v>0.05</v>
      </c>
      <c r="HM66" s="62">
        <v>0.05</v>
      </c>
      <c r="HN66" s="62">
        <v>0.06</v>
      </c>
      <c r="HO66" s="62">
        <v>0.08</v>
      </c>
      <c r="HP66">
        <v>6</v>
      </c>
      <c r="HQ66" s="62">
        <v>0.12</v>
      </c>
      <c r="HR66" s="62">
        <v>0.11</v>
      </c>
      <c r="HS66" s="62">
        <v>0.09</v>
      </c>
      <c r="HT66" s="62">
        <v>0.08</v>
      </c>
      <c r="HU66" s="62">
        <v>0.08</v>
      </c>
      <c r="HV66" s="62">
        <v>0.09</v>
      </c>
      <c r="HW66" s="62">
        <v>0.09</v>
      </c>
      <c r="HX66" s="62">
        <v>0.1</v>
      </c>
      <c r="HY66" s="62">
        <v>0.1</v>
      </c>
      <c r="HZ66" s="62">
        <v>0.11</v>
      </c>
      <c r="IA66" s="62">
        <v>0.12</v>
      </c>
      <c r="IB66" s="62">
        <v>0.15</v>
      </c>
      <c r="IC66" s="198"/>
      <c r="ID66">
        <v>6</v>
      </c>
      <c r="IE66" s="62">
        <v>0.11</v>
      </c>
      <c r="IF66" s="62">
        <v>0.09</v>
      </c>
      <c r="IG66" s="62">
        <v>7.0000000000000007E-2</v>
      </c>
      <c r="IH66" s="62">
        <v>0.06</v>
      </c>
      <c r="II66" s="62">
        <v>0.05</v>
      </c>
      <c r="IJ66" s="62">
        <v>0.05</v>
      </c>
      <c r="IK66" s="62">
        <v>0.05</v>
      </c>
      <c r="IL66" s="62">
        <v>0.05</v>
      </c>
      <c r="IM66" s="62">
        <v>0.05</v>
      </c>
      <c r="IN66" s="62">
        <v>0.05</v>
      </c>
      <c r="IO66" s="62">
        <v>0.05</v>
      </c>
      <c r="IP66" s="62">
        <v>0.06</v>
      </c>
      <c r="IQ66">
        <v>6</v>
      </c>
      <c r="IR66" s="62">
        <v>0.09</v>
      </c>
      <c r="IS66" s="62">
        <v>0.08</v>
      </c>
      <c r="IT66" s="62">
        <v>0.06</v>
      </c>
      <c r="IU66" s="62">
        <v>0.05</v>
      </c>
      <c r="IV66" s="62">
        <v>0.05</v>
      </c>
      <c r="IW66" s="62">
        <v>0.05</v>
      </c>
      <c r="IX66" s="62">
        <v>0.05</v>
      </c>
      <c r="IY66" s="62">
        <v>0.05</v>
      </c>
      <c r="IZ66" s="62">
        <v>0.05</v>
      </c>
      <c r="JA66" s="62">
        <v>0.05</v>
      </c>
      <c r="JB66" s="62">
        <v>0.05</v>
      </c>
      <c r="JC66" s="62">
        <v>0.06</v>
      </c>
      <c r="JD66">
        <v>6</v>
      </c>
      <c r="JE66" s="62">
        <v>0.06</v>
      </c>
      <c r="JF66" s="62">
        <v>0.06</v>
      </c>
      <c r="JG66" s="62">
        <v>0.05</v>
      </c>
      <c r="JH66" s="62">
        <v>0.04</v>
      </c>
      <c r="JI66" s="62">
        <v>0.04</v>
      </c>
      <c r="JJ66" s="62">
        <v>0.04</v>
      </c>
      <c r="JK66" s="62">
        <v>0.04</v>
      </c>
      <c r="JL66" s="62">
        <v>0.04</v>
      </c>
      <c r="JM66" s="62">
        <v>0.04</v>
      </c>
      <c r="JN66" s="62">
        <v>0.04</v>
      </c>
      <c r="JO66" s="62">
        <v>0.05</v>
      </c>
      <c r="JP66" s="62">
        <v>0.06</v>
      </c>
      <c r="JQ66">
        <v>6</v>
      </c>
      <c r="JR66" s="62">
        <v>0.05</v>
      </c>
      <c r="JS66" s="62">
        <v>0.05</v>
      </c>
      <c r="JT66" s="62">
        <v>0.04</v>
      </c>
      <c r="JU66" s="62">
        <v>0.04</v>
      </c>
      <c r="JV66" s="62">
        <v>0.04</v>
      </c>
      <c r="JW66" s="62">
        <v>0.04</v>
      </c>
      <c r="JX66" s="62">
        <v>0.04</v>
      </c>
      <c r="JY66" s="62">
        <v>0.05</v>
      </c>
      <c r="JZ66" s="62">
        <v>0.05</v>
      </c>
      <c r="KA66" s="62">
        <v>0.05</v>
      </c>
      <c r="KB66" s="62">
        <v>0.06</v>
      </c>
      <c r="KC66" s="62">
        <v>7.0000000000000007E-2</v>
      </c>
      <c r="KD66">
        <v>6</v>
      </c>
      <c r="KE66" s="62">
        <v>0.06</v>
      </c>
      <c r="KF66" s="62">
        <v>0.06</v>
      </c>
      <c r="KG66" s="62">
        <v>0.05</v>
      </c>
      <c r="KH66" s="62">
        <v>0.05</v>
      </c>
      <c r="KI66" s="62">
        <v>0.05</v>
      </c>
      <c r="KJ66" s="62">
        <v>0.05</v>
      </c>
      <c r="KK66" s="62">
        <v>0.06</v>
      </c>
      <c r="KL66" s="62">
        <v>0.06</v>
      </c>
      <c r="KM66" s="62">
        <v>0.06</v>
      </c>
      <c r="KN66" s="62">
        <v>7.0000000000000007E-2</v>
      </c>
      <c r="KO66" s="62">
        <v>0.08</v>
      </c>
      <c r="KP66" s="62">
        <v>0.1</v>
      </c>
      <c r="KQ66">
        <v>6</v>
      </c>
      <c r="KR66" s="62">
        <v>0.15</v>
      </c>
      <c r="KS66" s="62">
        <v>0.14000000000000001</v>
      </c>
      <c r="KT66" s="62">
        <v>0.12</v>
      </c>
      <c r="KU66" s="62">
        <v>0.11</v>
      </c>
      <c r="KV66" s="62">
        <v>0.11</v>
      </c>
      <c r="KW66" s="62">
        <v>0.11</v>
      </c>
      <c r="KX66" s="62">
        <v>0.12</v>
      </c>
      <c r="KY66" s="62">
        <v>0.13</v>
      </c>
      <c r="KZ66" s="62">
        <v>0.13</v>
      </c>
      <c r="LA66" s="62">
        <v>0.14000000000000001</v>
      </c>
      <c r="LB66" s="62">
        <v>0.15</v>
      </c>
      <c r="LC66" s="62">
        <v>0.19</v>
      </c>
    </row>
    <row r="67" spans="1:315">
      <c r="A67">
        <v>7</v>
      </c>
      <c r="B67" s="62">
        <v>0.05</v>
      </c>
      <c r="C67" s="62">
        <v>0.05</v>
      </c>
      <c r="D67" s="62">
        <v>0.04</v>
      </c>
      <c r="E67" s="62">
        <v>0.03</v>
      </c>
      <c r="F67" s="62">
        <v>0.03</v>
      </c>
      <c r="G67" s="62">
        <v>0.03</v>
      </c>
      <c r="H67" s="62">
        <v>0.03</v>
      </c>
      <c r="I67" s="62">
        <v>0.03</v>
      </c>
      <c r="J67" s="62">
        <v>0.03</v>
      </c>
      <c r="K67" s="62">
        <v>0.02</v>
      </c>
      <c r="L67" s="62">
        <v>0.03</v>
      </c>
      <c r="M67" s="62">
        <v>0.03</v>
      </c>
      <c r="N67">
        <v>7</v>
      </c>
      <c r="O67" s="62">
        <v>0.04</v>
      </c>
      <c r="P67" s="62">
        <v>0.04</v>
      </c>
      <c r="Q67" s="62">
        <v>0.03</v>
      </c>
      <c r="R67" s="62">
        <v>0.03</v>
      </c>
      <c r="S67" s="62">
        <v>0.02</v>
      </c>
      <c r="T67" s="62">
        <v>0.02</v>
      </c>
      <c r="U67" s="62">
        <v>0.02</v>
      </c>
      <c r="V67" s="62">
        <v>0.02</v>
      </c>
      <c r="W67" s="62">
        <v>0.02</v>
      </c>
      <c r="X67" s="62">
        <v>0.02</v>
      </c>
      <c r="Y67" s="62">
        <v>0.03</v>
      </c>
      <c r="Z67" s="62">
        <v>0.03</v>
      </c>
      <c r="AA67">
        <v>7</v>
      </c>
      <c r="AB67" s="62">
        <v>0.03</v>
      </c>
      <c r="AC67" s="62">
        <v>0.03</v>
      </c>
      <c r="AD67" s="62">
        <v>0.02</v>
      </c>
      <c r="AE67" s="62">
        <v>0.02</v>
      </c>
      <c r="AF67" s="62">
        <v>0.02</v>
      </c>
      <c r="AG67" s="62">
        <v>0.02</v>
      </c>
      <c r="AH67" s="62">
        <v>0.02</v>
      </c>
      <c r="AI67" s="62">
        <v>0.02</v>
      </c>
      <c r="AJ67" s="62">
        <v>0.02</v>
      </c>
      <c r="AK67" s="62">
        <v>0.02</v>
      </c>
      <c r="AL67" s="62">
        <v>0.03</v>
      </c>
      <c r="AM67" s="62">
        <v>0.03</v>
      </c>
      <c r="AN67">
        <v>7</v>
      </c>
      <c r="AO67" s="62">
        <v>0.03</v>
      </c>
      <c r="AP67" s="62">
        <v>0.03</v>
      </c>
      <c r="AQ67" s="62">
        <v>0.02</v>
      </c>
      <c r="AR67" s="62">
        <v>0.02</v>
      </c>
      <c r="AS67" s="62">
        <v>0.02</v>
      </c>
      <c r="AT67" s="62">
        <v>0.02</v>
      </c>
      <c r="AU67" s="62">
        <v>0.02</v>
      </c>
      <c r="AV67" s="62">
        <v>0.02</v>
      </c>
      <c r="AW67" s="62">
        <v>0.03</v>
      </c>
      <c r="AX67" s="62">
        <v>0.03</v>
      </c>
      <c r="AY67" s="62">
        <v>0.03</v>
      </c>
      <c r="AZ67" s="62">
        <v>0.04</v>
      </c>
      <c r="BA67">
        <v>7</v>
      </c>
      <c r="BB67" s="62">
        <v>0.03</v>
      </c>
      <c r="BC67" s="62">
        <v>0.03</v>
      </c>
      <c r="BD67" s="62">
        <v>0.03</v>
      </c>
      <c r="BE67" s="62">
        <v>0.03</v>
      </c>
      <c r="BF67" s="62">
        <v>0.03</v>
      </c>
      <c r="BG67" s="62">
        <v>0.03</v>
      </c>
      <c r="BH67" s="62">
        <v>0.03</v>
      </c>
      <c r="BI67" s="62">
        <v>0.03</v>
      </c>
      <c r="BJ67" s="62">
        <v>0.03</v>
      </c>
      <c r="BK67" s="62">
        <v>0.04</v>
      </c>
      <c r="BL67" s="62">
        <v>0.04</v>
      </c>
      <c r="BM67" s="62">
        <v>0.05</v>
      </c>
      <c r="BN67">
        <v>7</v>
      </c>
      <c r="BO67" s="62">
        <v>0.08</v>
      </c>
      <c r="BP67" s="62">
        <v>0.08</v>
      </c>
      <c r="BQ67" s="62">
        <v>0.06</v>
      </c>
      <c r="BR67" s="62">
        <v>0.06</v>
      </c>
      <c r="BS67" s="62">
        <v>0.06</v>
      </c>
      <c r="BT67" s="62">
        <v>0.06</v>
      </c>
      <c r="BU67" s="62">
        <v>0.06</v>
      </c>
      <c r="BV67" s="62">
        <v>7.0000000000000007E-2</v>
      </c>
      <c r="BW67" s="62">
        <v>7.0000000000000007E-2</v>
      </c>
      <c r="BX67" s="62">
        <v>7.0000000000000007E-2</v>
      </c>
      <c r="BY67" s="62">
        <v>0.08</v>
      </c>
      <c r="BZ67" s="62">
        <v>0.1</v>
      </c>
      <c r="CA67" s="198"/>
      <c r="CB67">
        <v>7</v>
      </c>
      <c r="CC67" s="62">
        <v>0.06</v>
      </c>
      <c r="CD67" s="62">
        <v>0.05</v>
      </c>
      <c r="CE67" s="62">
        <v>0.04</v>
      </c>
      <c r="CF67" s="62">
        <v>0.03</v>
      </c>
      <c r="CG67" s="62">
        <v>0.03</v>
      </c>
      <c r="CH67" s="62">
        <v>0.03</v>
      </c>
      <c r="CI67" s="62">
        <v>0.03</v>
      </c>
      <c r="CJ67" s="62">
        <v>0.03</v>
      </c>
      <c r="CK67" s="62">
        <v>0.03</v>
      </c>
      <c r="CL67" s="62">
        <v>0.03</v>
      </c>
      <c r="CM67" s="62">
        <v>0.03</v>
      </c>
      <c r="CN67" s="62">
        <v>0.03</v>
      </c>
      <c r="CO67">
        <v>7</v>
      </c>
      <c r="CP67" s="62">
        <v>0.05</v>
      </c>
      <c r="CQ67" s="62">
        <v>0.04</v>
      </c>
      <c r="CR67" s="62">
        <v>0.03</v>
      </c>
      <c r="CS67" s="62">
        <v>0.03</v>
      </c>
      <c r="CT67" s="62">
        <v>0.03</v>
      </c>
      <c r="CU67" s="62">
        <v>0.03</v>
      </c>
      <c r="CV67" s="62">
        <v>0.03</v>
      </c>
      <c r="CW67" s="62">
        <v>0.03</v>
      </c>
      <c r="CX67" s="62">
        <v>0.03</v>
      </c>
      <c r="CY67" s="62">
        <v>0.03</v>
      </c>
      <c r="CZ67" s="62">
        <v>0.03</v>
      </c>
      <c r="DA67" s="62">
        <v>0.03</v>
      </c>
      <c r="DB67">
        <v>7</v>
      </c>
      <c r="DC67" s="62">
        <v>0.04</v>
      </c>
      <c r="DD67" s="62">
        <v>0.03</v>
      </c>
      <c r="DE67" s="62">
        <v>0.03</v>
      </c>
      <c r="DF67" s="62">
        <v>0.02</v>
      </c>
      <c r="DG67" s="62">
        <v>0.02</v>
      </c>
      <c r="DH67" s="62">
        <v>0.02</v>
      </c>
      <c r="DI67" s="62">
        <v>0.03</v>
      </c>
      <c r="DJ67" s="62">
        <v>0.03</v>
      </c>
      <c r="DK67" s="62">
        <v>0.03</v>
      </c>
      <c r="DL67" s="62">
        <v>0.03</v>
      </c>
      <c r="DM67" s="62">
        <v>0.03</v>
      </c>
      <c r="DN67" s="62">
        <v>0.03</v>
      </c>
      <c r="DO67">
        <v>7</v>
      </c>
      <c r="DP67" s="62">
        <v>0.03</v>
      </c>
      <c r="DQ67" s="62">
        <v>0.03</v>
      </c>
      <c r="DR67" s="62">
        <v>0.03</v>
      </c>
      <c r="DS67" s="62">
        <v>0.02</v>
      </c>
      <c r="DT67" s="62">
        <v>0.02</v>
      </c>
      <c r="DU67" s="62">
        <v>0.02</v>
      </c>
      <c r="DV67" s="62">
        <v>0.03</v>
      </c>
      <c r="DW67" s="62">
        <v>0.03</v>
      </c>
      <c r="DX67" s="62">
        <v>0.03</v>
      </c>
      <c r="DY67" s="62">
        <v>0.03</v>
      </c>
      <c r="DZ67" s="62">
        <v>0.03</v>
      </c>
      <c r="EA67" s="62">
        <v>0.04</v>
      </c>
      <c r="EB67">
        <v>7</v>
      </c>
      <c r="EC67" s="62">
        <v>0.04</v>
      </c>
      <c r="ED67" s="62">
        <v>0.04</v>
      </c>
      <c r="EE67" s="62">
        <v>0.03</v>
      </c>
      <c r="EF67" s="62">
        <v>0.03</v>
      </c>
      <c r="EG67" s="62">
        <v>0.03</v>
      </c>
      <c r="EH67" s="62">
        <v>0.03</v>
      </c>
      <c r="EI67" s="62">
        <v>0.03</v>
      </c>
      <c r="EJ67" s="62">
        <v>0.04</v>
      </c>
      <c r="EK67" s="62">
        <v>0.04</v>
      </c>
      <c r="EL67" s="62">
        <v>0.04</v>
      </c>
      <c r="EM67" s="62">
        <v>0.05</v>
      </c>
      <c r="EN67" s="62">
        <v>0.06</v>
      </c>
      <c r="EO67">
        <v>7</v>
      </c>
      <c r="EP67" s="62">
        <v>0.09</v>
      </c>
      <c r="EQ67" s="62">
        <v>0.09</v>
      </c>
      <c r="ER67" s="62">
        <v>7.0000000000000007E-2</v>
      </c>
      <c r="ES67" s="62">
        <v>0.06</v>
      </c>
      <c r="ET67" s="62">
        <v>0.06</v>
      </c>
      <c r="EU67" s="62">
        <v>7.0000000000000007E-2</v>
      </c>
      <c r="EV67" s="62">
        <v>7.0000000000000007E-2</v>
      </c>
      <c r="EW67" s="62">
        <v>0.08</v>
      </c>
      <c r="EX67" s="62">
        <v>0.08</v>
      </c>
      <c r="EY67" s="62">
        <v>0.08</v>
      </c>
      <c r="EZ67" s="62">
        <v>0.09</v>
      </c>
      <c r="FA67" s="62">
        <v>0.11</v>
      </c>
      <c r="FB67" s="198"/>
      <c r="FC67">
        <v>7</v>
      </c>
      <c r="FD67" s="62">
        <v>7.0000000000000007E-2</v>
      </c>
      <c r="FE67" s="62">
        <v>0.06</v>
      </c>
      <c r="FF67" s="62">
        <v>0.05</v>
      </c>
      <c r="FG67" s="62">
        <v>0.04</v>
      </c>
      <c r="FH67" s="62">
        <v>0.04</v>
      </c>
      <c r="FI67" s="62">
        <v>0.04</v>
      </c>
      <c r="FJ67" s="62">
        <v>0.04</v>
      </c>
      <c r="FK67" s="62">
        <v>0.03</v>
      </c>
      <c r="FL67" s="62">
        <v>0.03</v>
      </c>
      <c r="FM67" s="62">
        <v>0.03</v>
      </c>
      <c r="FN67" s="62">
        <v>0.03</v>
      </c>
      <c r="FO67" s="62">
        <v>0.04</v>
      </c>
      <c r="FP67">
        <v>7</v>
      </c>
      <c r="FQ67" s="62">
        <v>0.06</v>
      </c>
      <c r="FR67" s="62">
        <v>0.05</v>
      </c>
      <c r="FS67" s="62">
        <v>0.04</v>
      </c>
      <c r="FT67" s="62">
        <v>0.03</v>
      </c>
      <c r="FU67" s="62">
        <v>0.03</v>
      </c>
      <c r="FV67" s="62">
        <v>0.03</v>
      </c>
      <c r="FW67" s="62">
        <v>0.03</v>
      </c>
      <c r="FX67" s="62">
        <v>0.03</v>
      </c>
      <c r="FY67" s="62">
        <v>0.03</v>
      </c>
      <c r="FZ67" s="62">
        <v>0.03</v>
      </c>
      <c r="GA67" s="62">
        <v>0.03</v>
      </c>
      <c r="GB67" s="62">
        <v>0.04</v>
      </c>
      <c r="GC67">
        <v>7</v>
      </c>
      <c r="GD67" s="62">
        <v>0.04</v>
      </c>
      <c r="GE67" s="62">
        <v>0.04</v>
      </c>
      <c r="GF67" s="62">
        <v>0.03</v>
      </c>
      <c r="GG67" s="62">
        <v>0.03</v>
      </c>
      <c r="GH67" s="62">
        <v>0.03</v>
      </c>
      <c r="GI67" s="62">
        <v>0.03</v>
      </c>
      <c r="GJ67" s="62">
        <v>0.03</v>
      </c>
      <c r="GK67" s="62">
        <v>0.03</v>
      </c>
      <c r="GL67" s="62">
        <v>0.03</v>
      </c>
      <c r="GM67" s="62">
        <v>0.03</v>
      </c>
      <c r="GN67" s="62">
        <v>0.03</v>
      </c>
      <c r="GO67" s="62">
        <v>0.04</v>
      </c>
      <c r="GP67">
        <v>7</v>
      </c>
      <c r="GQ67" s="62">
        <v>0.04</v>
      </c>
      <c r="GR67" s="62">
        <v>0.04</v>
      </c>
      <c r="GS67" s="62">
        <v>0.03</v>
      </c>
      <c r="GT67" s="62">
        <v>0.03</v>
      </c>
      <c r="GU67" s="62">
        <v>0.03</v>
      </c>
      <c r="GV67" s="62">
        <v>0.03</v>
      </c>
      <c r="GW67" s="62">
        <v>0.03</v>
      </c>
      <c r="GX67" s="62">
        <v>0.03</v>
      </c>
      <c r="GY67" s="62">
        <v>0.03</v>
      </c>
      <c r="GZ67" s="62">
        <v>0.03</v>
      </c>
      <c r="HA67" s="62">
        <v>0.04</v>
      </c>
      <c r="HB67" s="62">
        <v>0.05</v>
      </c>
      <c r="HC67">
        <v>7</v>
      </c>
      <c r="HD67" s="62">
        <v>0.04</v>
      </c>
      <c r="HE67" s="62">
        <v>0.04</v>
      </c>
      <c r="HF67" s="62">
        <v>0.04</v>
      </c>
      <c r="HG67" s="62">
        <v>0.03</v>
      </c>
      <c r="HH67" s="62">
        <v>0.03</v>
      </c>
      <c r="HI67" s="62">
        <v>0.04</v>
      </c>
      <c r="HJ67" s="62">
        <v>0.04</v>
      </c>
      <c r="HK67" s="62">
        <v>0.04</v>
      </c>
      <c r="HL67" s="62">
        <v>0.04</v>
      </c>
      <c r="HM67" s="62">
        <v>0.05</v>
      </c>
      <c r="HN67" s="62">
        <v>0.06</v>
      </c>
      <c r="HO67" s="62">
        <v>7.0000000000000007E-2</v>
      </c>
      <c r="HP67">
        <v>7</v>
      </c>
      <c r="HQ67" s="62">
        <v>0.1</v>
      </c>
      <c r="HR67" s="62">
        <v>0.1</v>
      </c>
      <c r="HS67" s="62">
        <v>0.08</v>
      </c>
      <c r="HT67" s="62">
        <v>7.0000000000000007E-2</v>
      </c>
      <c r="HU67" s="62">
        <v>7.0000000000000007E-2</v>
      </c>
      <c r="HV67" s="62">
        <v>0.08</v>
      </c>
      <c r="HW67" s="62">
        <v>0.08</v>
      </c>
      <c r="HX67" s="62">
        <v>0.09</v>
      </c>
      <c r="HY67" s="62">
        <v>0.09</v>
      </c>
      <c r="HZ67" s="62">
        <v>0.1</v>
      </c>
      <c r="IA67" s="62">
        <v>0.11</v>
      </c>
      <c r="IB67" s="62">
        <v>0.13</v>
      </c>
      <c r="IC67" s="198"/>
      <c r="ID67">
        <v>7</v>
      </c>
      <c r="IE67" s="62">
        <v>0.09</v>
      </c>
      <c r="IF67" s="62">
        <v>0.08</v>
      </c>
      <c r="IG67" s="62">
        <v>0.06</v>
      </c>
      <c r="IH67" s="62">
        <v>0.05</v>
      </c>
      <c r="II67" s="62">
        <v>0.05</v>
      </c>
      <c r="IJ67" s="62">
        <v>0.05</v>
      </c>
      <c r="IK67" s="62">
        <v>0.04</v>
      </c>
      <c r="IL67" s="62">
        <v>0.04</v>
      </c>
      <c r="IM67" s="62">
        <v>0.04</v>
      </c>
      <c r="IN67" s="62">
        <v>0.04</v>
      </c>
      <c r="IO67" s="62">
        <v>0.04</v>
      </c>
      <c r="IP67" s="62">
        <v>0.05</v>
      </c>
      <c r="IQ67">
        <v>7</v>
      </c>
      <c r="IR67" s="62">
        <v>7.0000000000000007E-2</v>
      </c>
      <c r="IS67" s="62">
        <v>7.0000000000000007E-2</v>
      </c>
      <c r="IT67" s="62">
        <v>0.05</v>
      </c>
      <c r="IU67" s="62">
        <v>0.04</v>
      </c>
      <c r="IV67" s="62">
        <v>0.04</v>
      </c>
      <c r="IW67" s="62">
        <v>0.04</v>
      </c>
      <c r="IX67" s="62">
        <v>0.04</v>
      </c>
      <c r="IY67" s="62">
        <v>0.04</v>
      </c>
      <c r="IZ67" s="62">
        <v>0.04</v>
      </c>
      <c r="JA67" s="62">
        <v>0.04</v>
      </c>
      <c r="JB67" s="62">
        <v>0.04</v>
      </c>
      <c r="JC67" s="62">
        <v>0.05</v>
      </c>
      <c r="JD67">
        <v>7</v>
      </c>
      <c r="JE67" s="62">
        <v>0.05</v>
      </c>
      <c r="JF67" s="62">
        <v>0.05</v>
      </c>
      <c r="JG67" s="62">
        <v>0.04</v>
      </c>
      <c r="JH67" s="62">
        <v>0.04</v>
      </c>
      <c r="JI67" s="62">
        <v>0.03</v>
      </c>
      <c r="JJ67" s="62">
        <v>0.03</v>
      </c>
      <c r="JK67" s="62">
        <v>0.04</v>
      </c>
      <c r="JL67" s="62">
        <v>0.04</v>
      </c>
      <c r="JM67" s="62">
        <v>0.04</v>
      </c>
      <c r="JN67" s="62">
        <v>0.04</v>
      </c>
      <c r="JO67" s="62">
        <v>0.04</v>
      </c>
      <c r="JP67" s="62">
        <v>0.05</v>
      </c>
      <c r="JQ67">
        <v>7</v>
      </c>
      <c r="JR67" s="62">
        <v>0.05</v>
      </c>
      <c r="JS67" s="62">
        <v>0.05</v>
      </c>
      <c r="JT67" s="62">
        <v>0.04</v>
      </c>
      <c r="JU67" s="62">
        <v>0.03</v>
      </c>
      <c r="JV67" s="62">
        <v>0.03</v>
      </c>
      <c r="JW67" s="62">
        <v>0.04</v>
      </c>
      <c r="JX67" s="62">
        <v>0.04</v>
      </c>
      <c r="JY67" s="62">
        <v>0.04</v>
      </c>
      <c r="JZ67" s="62">
        <v>0.04</v>
      </c>
      <c r="KA67" s="62">
        <v>0.04</v>
      </c>
      <c r="KB67" s="62">
        <v>0.05</v>
      </c>
      <c r="KC67" s="62">
        <v>0.06</v>
      </c>
      <c r="KD67">
        <v>7</v>
      </c>
      <c r="KE67" s="62">
        <v>0.05</v>
      </c>
      <c r="KF67" s="62">
        <v>0.05</v>
      </c>
      <c r="KG67" s="62">
        <v>0.04</v>
      </c>
      <c r="KH67" s="62">
        <v>0.04</v>
      </c>
      <c r="KI67" s="62">
        <v>0.04</v>
      </c>
      <c r="KJ67" s="62">
        <v>0.05</v>
      </c>
      <c r="KK67" s="62">
        <v>0.05</v>
      </c>
      <c r="KL67" s="62">
        <v>0.05</v>
      </c>
      <c r="KM67" s="62">
        <v>0.06</v>
      </c>
      <c r="KN67" s="62">
        <v>0.06</v>
      </c>
      <c r="KO67" s="62">
        <v>7.0000000000000007E-2</v>
      </c>
      <c r="KP67" s="62">
        <v>0.09</v>
      </c>
      <c r="KQ67">
        <v>7</v>
      </c>
      <c r="KR67" s="62">
        <v>0.13</v>
      </c>
      <c r="KS67" s="62">
        <v>0.13</v>
      </c>
      <c r="KT67" s="62">
        <v>0.1</v>
      </c>
      <c r="KU67" s="62">
        <v>0.09</v>
      </c>
      <c r="KV67" s="62">
        <v>0.09</v>
      </c>
      <c r="KW67" s="62">
        <v>0.1</v>
      </c>
      <c r="KX67" s="62">
        <v>0.11</v>
      </c>
      <c r="KY67" s="62">
        <v>0.11</v>
      </c>
      <c r="KZ67" s="62">
        <v>0.12</v>
      </c>
      <c r="LA67" s="62">
        <v>0.12</v>
      </c>
      <c r="LB67" s="62">
        <v>0.14000000000000001</v>
      </c>
      <c r="LC67" s="62">
        <v>0.17</v>
      </c>
    </row>
    <row r="68" spans="1:315">
      <c r="A68">
        <v>8</v>
      </c>
      <c r="B68" s="62">
        <v>0.05</v>
      </c>
      <c r="C68" s="62">
        <v>0.04</v>
      </c>
      <c r="D68" s="62">
        <v>0.03</v>
      </c>
      <c r="E68" s="62">
        <v>0.03</v>
      </c>
      <c r="F68" s="62">
        <v>0.02</v>
      </c>
      <c r="G68" s="62">
        <v>0.02</v>
      </c>
      <c r="H68" s="62">
        <v>0.02</v>
      </c>
      <c r="I68" s="62">
        <v>0.02</v>
      </c>
      <c r="J68" s="62">
        <v>0.02</v>
      </c>
      <c r="K68" s="62">
        <v>0.02</v>
      </c>
      <c r="L68" s="62">
        <v>0.02</v>
      </c>
      <c r="M68" s="62">
        <v>0.03</v>
      </c>
      <c r="N68">
        <v>8</v>
      </c>
      <c r="O68" s="62">
        <v>0.04</v>
      </c>
      <c r="P68" s="62">
        <v>0.03</v>
      </c>
      <c r="Q68" s="62">
        <v>0.03</v>
      </c>
      <c r="R68" s="62">
        <v>0.02</v>
      </c>
      <c r="S68" s="62">
        <v>0.02</v>
      </c>
      <c r="T68" s="62">
        <v>0.02</v>
      </c>
      <c r="U68" s="62">
        <v>0.02</v>
      </c>
      <c r="V68" s="62">
        <v>0.02</v>
      </c>
      <c r="W68" s="62">
        <v>0.02</v>
      </c>
      <c r="X68" s="62">
        <v>0.02</v>
      </c>
      <c r="Y68" s="62">
        <v>0.02</v>
      </c>
      <c r="Z68" s="62">
        <v>0.03</v>
      </c>
      <c r="AA68">
        <v>8</v>
      </c>
      <c r="AB68" s="62">
        <v>0.03</v>
      </c>
      <c r="AC68" s="62">
        <v>0.03</v>
      </c>
      <c r="AD68" s="62">
        <v>0.02</v>
      </c>
      <c r="AE68" s="62">
        <v>0.02</v>
      </c>
      <c r="AF68" s="62">
        <v>0.02</v>
      </c>
      <c r="AG68" s="62">
        <v>0.02</v>
      </c>
      <c r="AH68" s="62">
        <v>0.02</v>
      </c>
      <c r="AI68" s="62">
        <v>0.02</v>
      </c>
      <c r="AJ68" s="62">
        <v>0.02</v>
      </c>
      <c r="AK68" s="62">
        <v>0.02</v>
      </c>
      <c r="AL68" s="62">
        <v>0.02</v>
      </c>
      <c r="AM68" s="62">
        <v>0.03</v>
      </c>
      <c r="AN68">
        <v>8</v>
      </c>
      <c r="AO68" s="62">
        <v>0.03</v>
      </c>
      <c r="AP68" s="62">
        <v>0.02</v>
      </c>
      <c r="AQ68" s="62">
        <v>0.02</v>
      </c>
      <c r="AR68" s="62">
        <v>0.02</v>
      </c>
      <c r="AS68" s="62">
        <v>0.02</v>
      </c>
      <c r="AT68" s="62">
        <v>0.02</v>
      </c>
      <c r="AU68" s="62">
        <v>0.02</v>
      </c>
      <c r="AV68" s="62">
        <v>0.02</v>
      </c>
      <c r="AW68" s="62">
        <v>0.02</v>
      </c>
      <c r="AX68" s="62">
        <v>0.02</v>
      </c>
      <c r="AY68" s="62">
        <v>0.03</v>
      </c>
      <c r="AZ68" s="62">
        <v>0.03</v>
      </c>
      <c r="BA68">
        <v>8</v>
      </c>
      <c r="BB68" s="62">
        <v>0.03</v>
      </c>
      <c r="BC68" s="62">
        <v>0.03</v>
      </c>
      <c r="BD68" s="62">
        <v>0.02</v>
      </c>
      <c r="BE68" s="62">
        <v>0.02</v>
      </c>
      <c r="BF68" s="62">
        <v>0.02</v>
      </c>
      <c r="BG68" s="62">
        <v>0.02</v>
      </c>
      <c r="BH68" s="62">
        <v>0.03</v>
      </c>
      <c r="BI68" s="62">
        <v>0.03</v>
      </c>
      <c r="BJ68" s="62">
        <v>0.03</v>
      </c>
      <c r="BK68" s="62">
        <v>0.03</v>
      </c>
      <c r="BL68" s="62">
        <v>0.04</v>
      </c>
      <c r="BM68" s="62">
        <v>0.05</v>
      </c>
      <c r="BN68">
        <v>8</v>
      </c>
      <c r="BO68" s="62">
        <v>7.0000000000000007E-2</v>
      </c>
      <c r="BP68" s="62">
        <v>7.0000000000000007E-2</v>
      </c>
      <c r="BQ68" s="62">
        <v>0.06</v>
      </c>
      <c r="BR68" s="62">
        <v>0.05</v>
      </c>
      <c r="BS68" s="62">
        <v>0.05</v>
      </c>
      <c r="BT68" s="62">
        <v>0.05</v>
      </c>
      <c r="BU68" s="62">
        <v>0.06</v>
      </c>
      <c r="BV68" s="62">
        <v>0.06</v>
      </c>
      <c r="BW68" s="62">
        <v>0.06</v>
      </c>
      <c r="BX68" s="62">
        <v>7.0000000000000007E-2</v>
      </c>
      <c r="BY68" s="62">
        <v>7.0000000000000007E-2</v>
      </c>
      <c r="BZ68" s="62">
        <v>0.09</v>
      </c>
      <c r="CA68" s="198"/>
      <c r="CB68">
        <v>8</v>
      </c>
      <c r="CC68" s="62">
        <v>0.05</v>
      </c>
      <c r="CD68" s="62">
        <v>0.05</v>
      </c>
      <c r="CE68" s="62">
        <v>0.04</v>
      </c>
      <c r="CF68" s="62">
        <v>0.03</v>
      </c>
      <c r="CG68" s="62">
        <v>0.03</v>
      </c>
      <c r="CH68" s="62">
        <v>0.03</v>
      </c>
      <c r="CI68" s="62">
        <v>0.03</v>
      </c>
      <c r="CJ68" s="62">
        <v>0.03</v>
      </c>
      <c r="CK68" s="62">
        <v>0.03</v>
      </c>
      <c r="CL68" s="62">
        <v>0.02</v>
      </c>
      <c r="CM68" s="62">
        <v>0.03</v>
      </c>
      <c r="CN68" s="62">
        <v>0.03</v>
      </c>
      <c r="CO68">
        <v>8</v>
      </c>
      <c r="CP68" s="62">
        <v>0.04</v>
      </c>
      <c r="CQ68" s="62">
        <v>0.04</v>
      </c>
      <c r="CR68" s="62">
        <v>0.03</v>
      </c>
      <c r="CS68" s="62">
        <v>0.03</v>
      </c>
      <c r="CT68" s="62">
        <v>0.02</v>
      </c>
      <c r="CU68" s="62">
        <v>0.02</v>
      </c>
      <c r="CV68" s="62">
        <v>0.02</v>
      </c>
      <c r="CW68" s="62">
        <v>0.02</v>
      </c>
      <c r="CX68" s="62">
        <v>0.02</v>
      </c>
      <c r="CY68" s="62">
        <v>0.02</v>
      </c>
      <c r="CZ68" s="62">
        <v>0.03</v>
      </c>
      <c r="DA68" s="62">
        <v>0.03</v>
      </c>
      <c r="DB68">
        <v>8</v>
      </c>
      <c r="DC68" s="62">
        <v>0.03</v>
      </c>
      <c r="DD68" s="62">
        <v>0.03</v>
      </c>
      <c r="DE68" s="62">
        <v>0.02</v>
      </c>
      <c r="DF68" s="62">
        <v>0.02</v>
      </c>
      <c r="DG68" s="62">
        <v>0.02</v>
      </c>
      <c r="DH68" s="62">
        <v>0.02</v>
      </c>
      <c r="DI68" s="62">
        <v>0.02</v>
      </c>
      <c r="DJ68" s="62">
        <v>0.02</v>
      </c>
      <c r="DK68" s="62">
        <v>0.02</v>
      </c>
      <c r="DL68" s="62">
        <v>0.02</v>
      </c>
      <c r="DM68" s="62">
        <v>0.03</v>
      </c>
      <c r="DN68" s="62">
        <v>0.03</v>
      </c>
      <c r="DO68">
        <v>8</v>
      </c>
      <c r="DP68" s="62">
        <v>0.03</v>
      </c>
      <c r="DQ68" s="62">
        <v>0.03</v>
      </c>
      <c r="DR68" s="62">
        <v>0.02</v>
      </c>
      <c r="DS68" s="62">
        <v>0.02</v>
      </c>
      <c r="DT68" s="62">
        <v>0.02</v>
      </c>
      <c r="DU68" s="62">
        <v>0.02</v>
      </c>
      <c r="DV68" s="62">
        <v>0.02</v>
      </c>
      <c r="DW68" s="62">
        <v>0.02</v>
      </c>
      <c r="DX68" s="62">
        <v>0.03</v>
      </c>
      <c r="DY68" s="62">
        <v>0.03</v>
      </c>
      <c r="DZ68" s="62">
        <v>0.03</v>
      </c>
      <c r="EA68" s="62">
        <v>0.04</v>
      </c>
      <c r="EB68">
        <v>8</v>
      </c>
      <c r="EC68" s="62">
        <v>0.03</v>
      </c>
      <c r="ED68" s="62">
        <v>0.03</v>
      </c>
      <c r="EE68" s="62">
        <v>0.03</v>
      </c>
      <c r="EF68" s="62">
        <v>0.03</v>
      </c>
      <c r="EG68" s="62">
        <v>0.03</v>
      </c>
      <c r="EH68" s="62">
        <v>0.03</v>
      </c>
      <c r="EI68" s="62">
        <v>0.03</v>
      </c>
      <c r="EJ68" s="62">
        <v>0.03</v>
      </c>
      <c r="EK68" s="62">
        <v>0.04</v>
      </c>
      <c r="EL68" s="62">
        <v>0.04</v>
      </c>
      <c r="EM68" s="62">
        <v>0.04</v>
      </c>
      <c r="EN68" s="62">
        <v>0.05</v>
      </c>
      <c r="EO68">
        <v>8</v>
      </c>
      <c r="EP68" s="62">
        <v>0.08</v>
      </c>
      <c r="EQ68" s="62">
        <v>0.08</v>
      </c>
      <c r="ER68" s="62">
        <v>0.06</v>
      </c>
      <c r="ES68" s="62">
        <v>0.06</v>
      </c>
      <c r="ET68" s="62">
        <v>0.06</v>
      </c>
      <c r="EU68" s="62">
        <v>0.06</v>
      </c>
      <c r="EV68" s="62">
        <v>7.0000000000000007E-2</v>
      </c>
      <c r="EW68" s="62">
        <v>7.0000000000000007E-2</v>
      </c>
      <c r="EX68" s="62">
        <v>7.0000000000000007E-2</v>
      </c>
      <c r="EY68" s="62">
        <v>7.0000000000000007E-2</v>
      </c>
      <c r="EZ68" s="62">
        <v>0.08</v>
      </c>
      <c r="FA68" s="62">
        <v>0.1</v>
      </c>
      <c r="FB68" s="198"/>
      <c r="FC68">
        <v>8</v>
      </c>
      <c r="FD68" s="62">
        <v>0.06</v>
      </c>
      <c r="FE68" s="62">
        <v>0.05</v>
      </c>
      <c r="FF68" s="62">
        <v>0.04</v>
      </c>
      <c r="FG68" s="62">
        <v>0.03</v>
      </c>
      <c r="FH68" s="62">
        <v>0.03</v>
      </c>
      <c r="FI68" s="62">
        <v>0.03</v>
      </c>
      <c r="FJ68" s="62">
        <v>0.03</v>
      </c>
      <c r="FK68" s="62">
        <v>0.03</v>
      </c>
      <c r="FL68" s="62">
        <v>0.03</v>
      </c>
      <c r="FM68" s="62">
        <v>0.03</v>
      </c>
      <c r="FN68" s="62">
        <v>0.03</v>
      </c>
      <c r="FO68" s="62">
        <v>0.03</v>
      </c>
      <c r="FP68">
        <v>8</v>
      </c>
      <c r="FQ68" s="62">
        <v>0.05</v>
      </c>
      <c r="FR68" s="62">
        <v>0.04</v>
      </c>
      <c r="FS68" s="62">
        <v>0.03</v>
      </c>
      <c r="FT68" s="62">
        <v>0.03</v>
      </c>
      <c r="FU68" s="62">
        <v>0.03</v>
      </c>
      <c r="FV68" s="62">
        <v>0.03</v>
      </c>
      <c r="FW68" s="62">
        <v>0.03</v>
      </c>
      <c r="FX68" s="62">
        <v>0.03</v>
      </c>
      <c r="FY68" s="62">
        <v>0.03</v>
      </c>
      <c r="FZ68" s="62">
        <v>0.03</v>
      </c>
      <c r="GA68" s="62">
        <v>0.03</v>
      </c>
      <c r="GB68" s="62">
        <v>0.03</v>
      </c>
      <c r="GC68">
        <v>8</v>
      </c>
      <c r="GD68" s="62">
        <v>0.04</v>
      </c>
      <c r="GE68" s="62">
        <v>0.03</v>
      </c>
      <c r="GF68" s="62">
        <v>0.03</v>
      </c>
      <c r="GG68" s="62">
        <v>0.02</v>
      </c>
      <c r="GH68" s="62">
        <v>0.02</v>
      </c>
      <c r="GI68" s="62">
        <v>0.02</v>
      </c>
      <c r="GJ68" s="62">
        <v>0.03</v>
      </c>
      <c r="GK68" s="62">
        <v>0.03</v>
      </c>
      <c r="GL68" s="62">
        <v>0.03</v>
      </c>
      <c r="GM68" s="62">
        <v>0.03</v>
      </c>
      <c r="GN68" s="62">
        <v>0.03</v>
      </c>
      <c r="GO68" s="62">
        <v>0.03</v>
      </c>
      <c r="GP68">
        <v>8</v>
      </c>
      <c r="GQ68" s="62">
        <v>0.03</v>
      </c>
      <c r="GR68" s="62">
        <v>0.03</v>
      </c>
      <c r="GS68" s="62">
        <v>0.03</v>
      </c>
      <c r="GT68" s="62">
        <v>0.02</v>
      </c>
      <c r="GU68" s="62">
        <v>0.02</v>
      </c>
      <c r="GV68" s="62">
        <v>0.02</v>
      </c>
      <c r="GW68" s="62">
        <v>0.03</v>
      </c>
      <c r="GX68" s="62">
        <v>0.03</v>
      </c>
      <c r="GY68" s="62">
        <v>0.03</v>
      </c>
      <c r="GZ68" s="62">
        <v>0.03</v>
      </c>
      <c r="HA68" s="62">
        <v>0.03</v>
      </c>
      <c r="HB68" s="62">
        <v>0.04</v>
      </c>
      <c r="HC68">
        <v>8</v>
      </c>
      <c r="HD68" s="62">
        <v>0.04</v>
      </c>
      <c r="HE68" s="62">
        <v>0.04</v>
      </c>
      <c r="HF68" s="62">
        <v>0.03</v>
      </c>
      <c r="HG68" s="62">
        <v>0.03</v>
      </c>
      <c r="HH68" s="62">
        <v>0.03</v>
      </c>
      <c r="HI68" s="62">
        <v>0.03</v>
      </c>
      <c r="HJ68" s="62">
        <v>0.04</v>
      </c>
      <c r="HK68" s="62">
        <v>0.04</v>
      </c>
      <c r="HL68" s="62">
        <v>0.04</v>
      </c>
      <c r="HM68" s="62">
        <v>0.04</v>
      </c>
      <c r="HN68" s="62">
        <v>0.05</v>
      </c>
      <c r="HO68" s="62">
        <v>0.06</v>
      </c>
      <c r="HP68">
        <v>8</v>
      </c>
      <c r="HQ68" s="62">
        <v>0.09</v>
      </c>
      <c r="HR68" s="62">
        <v>0.09</v>
      </c>
      <c r="HS68" s="62">
        <v>7.0000000000000007E-2</v>
      </c>
      <c r="HT68" s="62">
        <v>7.0000000000000007E-2</v>
      </c>
      <c r="HU68" s="62">
        <v>7.0000000000000007E-2</v>
      </c>
      <c r="HV68" s="62">
        <v>7.0000000000000007E-2</v>
      </c>
      <c r="HW68" s="62">
        <v>7.0000000000000007E-2</v>
      </c>
      <c r="HX68" s="62">
        <v>0.08</v>
      </c>
      <c r="HY68" s="62">
        <v>0.08</v>
      </c>
      <c r="HZ68" s="62">
        <v>0.08</v>
      </c>
      <c r="IA68" s="62">
        <v>0.1</v>
      </c>
      <c r="IB68" s="62">
        <v>0.12</v>
      </c>
      <c r="IC68" s="198"/>
      <c r="ID68">
        <v>8</v>
      </c>
      <c r="IE68" s="62">
        <v>7.0000000000000007E-2</v>
      </c>
      <c r="IF68" s="62">
        <v>7.0000000000000007E-2</v>
      </c>
      <c r="IG68" s="62">
        <v>0.05</v>
      </c>
      <c r="IH68" s="62">
        <v>0.04</v>
      </c>
      <c r="II68" s="62">
        <v>0.04</v>
      </c>
      <c r="IJ68" s="62">
        <v>0.04</v>
      </c>
      <c r="IK68" s="62">
        <v>0.04</v>
      </c>
      <c r="IL68" s="62">
        <v>0.04</v>
      </c>
      <c r="IM68" s="62">
        <v>0.04</v>
      </c>
      <c r="IN68" s="62">
        <v>0.03</v>
      </c>
      <c r="IO68" s="62">
        <v>0.04</v>
      </c>
      <c r="IP68" s="62">
        <v>0.04</v>
      </c>
      <c r="IQ68">
        <v>8</v>
      </c>
      <c r="IR68" s="62">
        <v>0.06</v>
      </c>
      <c r="IS68" s="62">
        <v>0.05</v>
      </c>
      <c r="IT68" s="62">
        <v>0.04</v>
      </c>
      <c r="IU68" s="62">
        <v>0.04</v>
      </c>
      <c r="IV68" s="62">
        <v>0.03</v>
      </c>
      <c r="IW68" s="62">
        <v>0.03</v>
      </c>
      <c r="IX68" s="62">
        <v>0.03</v>
      </c>
      <c r="IY68" s="62">
        <v>0.03</v>
      </c>
      <c r="IZ68" s="62">
        <v>0.03</v>
      </c>
      <c r="JA68" s="62">
        <v>0.03</v>
      </c>
      <c r="JB68" s="62">
        <v>0.04</v>
      </c>
      <c r="JC68" s="62">
        <v>0.04</v>
      </c>
      <c r="JD68">
        <v>8</v>
      </c>
      <c r="JE68" s="62">
        <v>0.05</v>
      </c>
      <c r="JF68" s="62">
        <v>0.04</v>
      </c>
      <c r="JG68" s="62">
        <v>0.03</v>
      </c>
      <c r="JH68" s="62">
        <v>0.03</v>
      </c>
      <c r="JI68" s="62">
        <v>0.03</v>
      </c>
      <c r="JJ68" s="62">
        <v>0.03</v>
      </c>
      <c r="JK68" s="62">
        <v>0.03</v>
      </c>
      <c r="JL68" s="62">
        <v>0.03</v>
      </c>
      <c r="JM68" s="62">
        <v>0.03</v>
      </c>
      <c r="JN68" s="62">
        <v>0.03</v>
      </c>
      <c r="JO68" s="62">
        <v>0.04</v>
      </c>
      <c r="JP68" s="62">
        <v>0.04</v>
      </c>
      <c r="JQ68">
        <v>8</v>
      </c>
      <c r="JR68" s="62">
        <v>0.04</v>
      </c>
      <c r="JS68" s="62">
        <v>0.04</v>
      </c>
      <c r="JT68" s="62">
        <v>0.03</v>
      </c>
      <c r="JU68" s="62">
        <v>0.03</v>
      </c>
      <c r="JV68" s="62">
        <v>0.03</v>
      </c>
      <c r="JW68" s="62">
        <v>0.03</v>
      </c>
      <c r="JX68" s="62">
        <v>0.03</v>
      </c>
      <c r="JY68" s="62">
        <v>0.03</v>
      </c>
      <c r="JZ68" s="62">
        <v>0.04</v>
      </c>
      <c r="KA68" s="62">
        <v>0.04</v>
      </c>
      <c r="KB68" s="62">
        <v>0.04</v>
      </c>
      <c r="KC68" s="62">
        <v>0.05</v>
      </c>
      <c r="KD68">
        <v>8</v>
      </c>
      <c r="KE68" s="62">
        <v>0.05</v>
      </c>
      <c r="KF68" s="62">
        <v>0.05</v>
      </c>
      <c r="KG68" s="62">
        <v>0.04</v>
      </c>
      <c r="KH68" s="62">
        <v>0.04</v>
      </c>
      <c r="KI68" s="62">
        <v>0.04</v>
      </c>
      <c r="KJ68" s="62">
        <v>0.04</v>
      </c>
      <c r="KK68" s="62">
        <v>0.04</v>
      </c>
      <c r="KL68" s="62">
        <v>0.05</v>
      </c>
      <c r="KM68" s="62">
        <v>0.05</v>
      </c>
      <c r="KN68" s="62">
        <v>0.05</v>
      </c>
      <c r="KO68" s="62">
        <v>0.06</v>
      </c>
      <c r="KP68" s="62">
        <v>0.08</v>
      </c>
      <c r="KQ68">
        <v>8</v>
      </c>
      <c r="KR68" s="62">
        <v>0.12</v>
      </c>
      <c r="KS68" s="62">
        <v>0.11</v>
      </c>
      <c r="KT68" s="62">
        <v>0.09</v>
      </c>
      <c r="KU68" s="62">
        <v>0.08</v>
      </c>
      <c r="KV68" s="62">
        <v>0.08</v>
      </c>
      <c r="KW68" s="62">
        <v>0.09</v>
      </c>
      <c r="KX68" s="62">
        <v>0.09</v>
      </c>
      <c r="KY68" s="62">
        <v>0.1</v>
      </c>
      <c r="KZ68" s="62">
        <v>0.1</v>
      </c>
      <c r="LA68" s="62">
        <v>0.11</v>
      </c>
      <c r="LB68" s="62">
        <v>0.12</v>
      </c>
      <c r="LC68" s="62">
        <v>0.14000000000000001</v>
      </c>
    </row>
    <row r="69" spans="1:315">
      <c r="A69">
        <v>9</v>
      </c>
      <c r="B69" s="62">
        <v>0.04</v>
      </c>
      <c r="C69" s="62">
        <v>0.04</v>
      </c>
      <c r="D69" s="62">
        <v>0.03</v>
      </c>
      <c r="E69" s="62">
        <v>0.02</v>
      </c>
      <c r="F69" s="62">
        <v>0.02</v>
      </c>
      <c r="G69" s="62">
        <v>0.02</v>
      </c>
      <c r="H69" s="62">
        <v>0.02</v>
      </c>
      <c r="I69" s="62">
        <v>0.02</v>
      </c>
      <c r="J69" s="62">
        <v>0.02</v>
      </c>
      <c r="K69" s="62">
        <v>0.02</v>
      </c>
      <c r="L69" s="62">
        <v>0.02</v>
      </c>
      <c r="M69" s="62">
        <v>0.02</v>
      </c>
      <c r="N69">
        <v>9</v>
      </c>
      <c r="O69" s="62">
        <v>0.03</v>
      </c>
      <c r="P69" s="62">
        <v>0.03</v>
      </c>
      <c r="Q69" s="62">
        <v>0.02</v>
      </c>
      <c r="R69" s="62">
        <v>0.02</v>
      </c>
      <c r="S69" s="62">
        <v>0.02</v>
      </c>
      <c r="T69" s="62">
        <v>0.02</v>
      </c>
      <c r="U69" s="62">
        <v>0.02</v>
      </c>
      <c r="V69" s="62">
        <v>0.02</v>
      </c>
      <c r="W69" s="62">
        <v>0.02</v>
      </c>
      <c r="X69" s="62">
        <v>0.02</v>
      </c>
      <c r="Y69" s="62">
        <v>0.02</v>
      </c>
      <c r="Z69" s="62">
        <v>0.02</v>
      </c>
      <c r="AA69">
        <v>9</v>
      </c>
      <c r="AB69" s="62">
        <v>0.03</v>
      </c>
      <c r="AC69" s="62">
        <v>0.02</v>
      </c>
      <c r="AD69" s="62">
        <v>0.02</v>
      </c>
      <c r="AE69" s="62">
        <v>0.02</v>
      </c>
      <c r="AF69" s="62">
        <v>0.02</v>
      </c>
      <c r="AG69" s="62">
        <v>0.02</v>
      </c>
      <c r="AH69" s="62">
        <v>0.02</v>
      </c>
      <c r="AI69" s="62">
        <v>0.02</v>
      </c>
      <c r="AJ69" s="62">
        <v>0.02</v>
      </c>
      <c r="AK69" s="62">
        <v>0.02</v>
      </c>
      <c r="AL69" s="62">
        <v>0.02</v>
      </c>
      <c r="AM69" s="62">
        <v>0.02</v>
      </c>
      <c r="AN69">
        <v>9</v>
      </c>
      <c r="AO69" s="62">
        <v>0.02</v>
      </c>
      <c r="AP69" s="62">
        <v>0.02</v>
      </c>
      <c r="AQ69" s="62">
        <v>0.02</v>
      </c>
      <c r="AR69" s="62">
        <v>0.02</v>
      </c>
      <c r="AS69" s="62">
        <v>0.02</v>
      </c>
      <c r="AT69" s="62">
        <v>0.02</v>
      </c>
      <c r="AU69" s="62">
        <v>0.02</v>
      </c>
      <c r="AV69" s="62">
        <v>0.02</v>
      </c>
      <c r="AW69" s="62">
        <v>0.02</v>
      </c>
      <c r="AX69" s="62">
        <v>0.02</v>
      </c>
      <c r="AY69" s="62">
        <v>0.02</v>
      </c>
      <c r="AZ69" s="62">
        <v>0.03</v>
      </c>
      <c r="BA69">
        <v>9</v>
      </c>
      <c r="BB69" s="62">
        <v>0.03</v>
      </c>
      <c r="BC69" s="62">
        <v>0.03</v>
      </c>
      <c r="BD69" s="62">
        <v>0.02</v>
      </c>
      <c r="BE69" s="62">
        <v>0.02</v>
      </c>
      <c r="BF69" s="62">
        <v>0.02</v>
      </c>
      <c r="BG69" s="62">
        <v>0.02</v>
      </c>
      <c r="BH69" s="62">
        <v>0.03</v>
      </c>
      <c r="BI69" s="62">
        <v>0.03</v>
      </c>
      <c r="BJ69" s="62">
        <v>0.03</v>
      </c>
      <c r="BK69" s="62">
        <v>0.03</v>
      </c>
      <c r="BL69" s="62">
        <v>0.03</v>
      </c>
      <c r="BM69" s="62">
        <v>0.04</v>
      </c>
      <c r="BN69">
        <v>9</v>
      </c>
      <c r="BO69" s="62">
        <v>7.0000000000000007E-2</v>
      </c>
      <c r="BP69" s="62">
        <v>0.06</v>
      </c>
      <c r="BQ69" s="62">
        <v>0.05</v>
      </c>
      <c r="BR69" s="62">
        <v>0.05</v>
      </c>
      <c r="BS69" s="62">
        <v>0.05</v>
      </c>
      <c r="BT69" s="62">
        <v>0.05</v>
      </c>
      <c r="BU69" s="62">
        <v>0.05</v>
      </c>
      <c r="BV69" s="62">
        <v>0.06</v>
      </c>
      <c r="BW69" s="62">
        <v>0.06</v>
      </c>
      <c r="BX69" s="62">
        <v>0.06</v>
      </c>
      <c r="BY69" s="62">
        <v>7.0000000000000007E-2</v>
      </c>
      <c r="BZ69" s="62">
        <v>0.08</v>
      </c>
      <c r="CA69" s="198"/>
      <c r="CB69">
        <v>9</v>
      </c>
      <c r="CC69" s="62">
        <v>0.05</v>
      </c>
      <c r="CD69" s="62">
        <v>0.04</v>
      </c>
      <c r="CE69" s="62">
        <v>0.03</v>
      </c>
      <c r="CF69" s="62">
        <v>0.03</v>
      </c>
      <c r="CG69" s="62">
        <v>0.02</v>
      </c>
      <c r="CH69" s="62">
        <v>0.02</v>
      </c>
      <c r="CI69" s="62">
        <v>0.02</v>
      </c>
      <c r="CJ69" s="62">
        <v>0.02</v>
      </c>
      <c r="CK69" s="62">
        <v>0.02</v>
      </c>
      <c r="CL69" s="62">
        <v>0.02</v>
      </c>
      <c r="CM69" s="62">
        <v>0.02</v>
      </c>
      <c r="CN69" s="62">
        <v>0.02</v>
      </c>
      <c r="CO69">
        <v>9</v>
      </c>
      <c r="CP69" s="62">
        <v>0.04</v>
      </c>
      <c r="CQ69" s="62">
        <v>0.03</v>
      </c>
      <c r="CR69" s="62">
        <v>0.03</v>
      </c>
      <c r="CS69" s="62">
        <v>0.02</v>
      </c>
      <c r="CT69" s="62">
        <v>0.02</v>
      </c>
      <c r="CU69" s="62">
        <v>0.02</v>
      </c>
      <c r="CV69" s="62">
        <v>0.02</v>
      </c>
      <c r="CW69" s="62">
        <v>0.02</v>
      </c>
      <c r="CX69" s="62">
        <v>0.02</v>
      </c>
      <c r="CY69" s="62">
        <v>0.02</v>
      </c>
      <c r="CZ69" s="62">
        <v>0.02</v>
      </c>
      <c r="DA69" s="62">
        <v>0.03</v>
      </c>
      <c r="DB69">
        <v>9</v>
      </c>
      <c r="DC69" s="62">
        <v>0.03</v>
      </c>
      <c r="DD69" s="62">
        <v>0.03</v>
      </c>
      <c r="DE69" s="62">
        <v>0.02</v>
      </c>
      <c r="DF69" s="62">
        <v>0.02</v>
      </c>
      <c r="DG69" s="62">
        <v>0.02</v>
      </c>
      <c r="DH69" s="62">
        <v>0.02</v>
      </c>
      <c r="DI69" s="62">
        <v>0.02</v>
      </c>
      <c r="DJ69" s="62">
        <v>0.02</v>
      </c>
      <c r="DK69" s="62">
        <v>0.02</v>
      </c>
      <c r="DL69" s="62">
        <v>0.02</v>
      </c>
      <c r="DM69" s="62">
        <v>0.02</v>
      </c>
      <c r="DN69" s="62">
        <v>0.03</v>
      </c>
      <c r="DO69">
        <v>9</v>
      </c>
      <c r="DP69" s="62">
        <v>0.03</v>
      </c>
      <c r="DQ69" s="62">
        <v>0.02</v>
      </c>
      <c r="DR69" s="62">
        <v>0.02</v>
      </c>
      <c r="DS69" s="62">
        <v>0.02</v>
      </c>
      <c r="DT69" s="62">
        <v>0.02</v>
      </c>
      <c r="DU69" s="62">
        <v>0.02</v>
      </c>
      <c r="DV69" s="62">
        <v>0.02</v>
      </c>
      <c r="DW69" s="62">
        <v>0.02</v>
      </c>
      <c r="DX69" s="62">
        <v>0.02</v>
      </c>
      <c r="DY69" s="62">
        <v>0.02</v>
      </c>
      <c r="DZ69" s="62">
        <v>0.03</v>
      </c>
      <c r="EA69" s="62">
        <v>0.03</v>
      </c>
      <c r="EB69">
        <v>9</v>
      </c>
      <c r="EC69" s="62">
        <v>0.03</v>
      </c>
      <c r="ED69" s="62">
        <v>0.03</v>
      </c>
      <c r="EE69" s="62">
        <v>0.03</v>
      </c>
      <c r="EF69" s="62">
        <v>0.02</v>
      </c>
      <c r="EG69" s="62">
        <v>0.02</v>
      </c>
      <c r="EH69" s="62">
        <v>0.03</v>
      </c>
      <c r="EI69" s="62">
        <v>0.03</v>
      </c>
      <c r="EJ69" s="62">
        <v>0.03</v>
      </c>
      <c r="EK69" s="62">
        <v>0.03</v>
      </c>
      <c r="EL69" s="62">
        <v>0.03</v>
      </c>
      <c r="EM69" s="62">
        <v>0.04</v>
      </c>
      <c r="EN69" s="62">
        <v>0.05</v>
      </c>
      <c r="EO69">
        <v>9</v>
      </c>
      <c r="EP69" s="62">
        <v>7.0000000000000007E-2</v>
      </c>
      <c r="EQ69" s="62">
        <v>7.0000000000000007E-2</v>
      </c>
      <c r="ER69" s="62">
        <v>0.06</v>
      </c>
      <c r="ES69" s="62">
        <v>0.05</v>
      </c>
      <c r="ET69" s="62">
        <v>0.05</v>
      </c>
      <c r="EU69" s="62">
        <v>0.05</v>
      </c>
      <c r="EV69" s="62">
        <v>0.06</v>
      </c>
      <c r="EW69" s="62">
        <v>0.06</v>
      </c>
      <c r="EX69" s="62">
        <v>0.06</v>
      </c>
      <c r="EY69" s="62">
        <v>7.0000000000000007E-2</v>
      </c>
      <c r="EZ69" s="62">
        <v>7.0000000000000007E-2</v>
      </c>
      <c r="FA69" s="62">
        <v>0.09</v>
      </c>
      <c r="FB69" s="198"/>
      <c r="FC69">
        <v>9</v>
      </c>
      <c r="FD69" s="62">
        <v>0.05</v>
      </c>
      <c r="FE69" s="62">
        <v>0.05</v>
      </c>
      <c r="FF69" s="62">
        <v>0.04</v>
      </c>
      <c r="FG69" s="62">
        <v>0.03</v>
      </c>
      <c r="FH69" s="62">
        <v>0.03</v>
      </c>
      <c r="FI69" s="62">
        <v>0.03</v>
      </c>
      <c r="FJ69" s="62">
        <v>0.03</v>
      </c>
      <c r="FK69" s="62">
        <v>0.03</v>
      </c>
      <c r="FL69" s="62">
        <v>0.02</v>
      </c>
      <c r="FM69" s="62">
        <v>0.02</v>
      </c>
      <c r="FN69" s="62">
        <v>0.02</v>
      </c>
      <c r="FO69" s="62">
        <v>0.03</v>
      </c>
      <c r="FP69">
        <v>9</v>
      </c>
      <c r="FQ69" s="62">
        <v>0.04</v>
      </c>
      <c r="FR69" s="62">
        <v>0.04</v>
      </c>
      <c r="FS69" s="62">
        <v>0.03</v>
      </c>
      <c r="FT69" s="62">
        <v>0.03</v>
      </c>
      <c r="FU69" s="62">
        <v>0.02</v>
      </c>
      <c r="FV69" s="62">
        <v>0.02</v>
      </c>
      <c r="FW69" s="62">
        <v>0.02</v>
      </c>
      <c r="FX69" s="62">
        <v>0.02</v>
      </c>
      <c r="FY69" s="62">
        <v>0.02</v>
      </c>
      <c r="FZ69" s="62">
        <v>0.02</v>
      </c>
      <c r="GA69" s="62">
        <v>0.02</v>
      </c>
      <c r="GB69" s="62">
        <v>0.03</v>
      </c>
      <c r="GC69">
        <v>9</v>
      </c>
      <c r="GD69" s="62">
        <v>0.03</v>
      </c>
      <c r="GE69" s="62">
        <v>0.03</v>
      </c>
      <c r="GF69" s="62">
        <v>0.02</v>
      </c>
      <c r="GG69" s="62">
        <v>0.02</v>
      </c>
      <c r="GH69" s="62">
        <v>0.02</v>
      </c>
      <c r="GI69" s="62">
        <v>0.02</v>
      </c>
      <c r="GJ69" s="62">
        <v>0.02</v>
      </c>
      <c r="GK69" s="62">
        <v>0.02</v>
      </c>
      <c r="GL69" s="62">
        <v>0.02</v>
      </c>
      <c r="GM69" s="62">
        <v>0.02</v>
      </c>
      <c r="GN69" s="62">
        <v>0.03</v>
      </c>
      <c r="GO69" s="62">
        <v>0.03</v>
      </c>
      <c r="GP69">
        <v>9</v>
      </c>
      <c r="GQ69" s="62">
        <v>0.03</v>
      </c>
      <c r="GR69" s="62">
        <v>0.03</v>
      </c>
      <c r="GS69" s="62">
        <v>0.02</v>
      </c>
      <c r="GT69" s="62">
        <v>0.02</v>
      </c>
      <c r="GU69" s="62">
        <v>0.02</v>
      </c>
      <c r="GV69" s="62">
        <v>0.02</v>
      </c>
      <c r="GW69" s="62">
        <v>0.02</v>
      </c>
      <c r="GX69" s="62">
        <v>0.02</v>
      </c>
      <c r="GY69" s="62">
        <v>0.03</v>
      </c>
      <c r="GZ69" s="62">
        <v>0.03</v>
      </c>
      <c r="HA69" s="62">
        <v>0.03</v>
      </c>
      <c r="HB69" s="62">
        <v>0.04</v>
      </c>
      <c r="HC69">
        <v>9</v>
      </c>
      <c r="HD69" s="62">
        <v>0.03</v>
      </c>
      <c r="HE69" s="62">
        <v>0.03</v>
      </c>
      <c r="HF69" s="62">
        <v>0.03</v>
      </c>
      <c r="HG69" s="62">
        <v>0.03</v>
      </c>
      <c r="HH69" s="62">
        <v>0.03</v>
      </c>
      <c r="HI69" s="62">
        <v>0.03</v>
      </c>
      <c r="HJ69" s="62">
        <v>0.03</v>
      </c>
      <c r="HK69" s="62">
        <v>0.03</v>
      </c>
      <c r="HL69" s="62">
        <v>0.04</v>
      </c>
      <c r="HM69" s="62">
        <v>0.04</v>
      </c>
      <c r="HN69" s="62">
        <v>0.04</v>
      </c>
      <c r="HO69" s="62">
        <v>0.05</v>
      </c>
      <c r="HP69">
        <v>9</v>
      </c>
      <c r="HQ69" s="62">
        <v>0.08</v>
      </c>
      <c r="HR69" s="62">
        <v>0.08</v>
      </c>
      <c r="HS69" s="62">
        <v>0.06</v>
      </c>
      <c r="HT69" s="62">
        <v>0.06</v>
      </c>
      <c r="HU69" s="62">
        <v>0.06</v>
      </c>
      <c r="HV69" s="62">
        <v>0.06</v>
      </c>
      <c r="HW69" s="62">
        <v>7.0000000000000007E-2</v>
      </c>
      <c r="HX69" s="62">
        <v>7.0000000000000007E-2</v>
      </c>
      <c r="HY69" s="62">
        <v>7.0000000000000007E-2</v>
      </c>
      <c r="HZ69" s="62">
        <v>0.08</v>
      </c>
      <c r="IA69" s="62">
        <v>0.08</v>
      </c>
      <c r="IB69" s="62">
        <v>0.1</v>
      </c>
      <c r="IC69" s="198"/>
      <c r="ID69">
        <v>9</v>
      </c>
      <c r="IE69" s="62">
        <v>0.06</v>
      </c>
      <c r="IF69" s="62">
        <v>0.06</v>
      </c>
      <c r="IG69" s="62">
        <v>0.04</v>
      </c>
      <c r="IH69" s="62">
        <v>0.04</v>
      </c>
      <c r="II69" s="62">
        <v>0.03</v>
      </c>
      <c r="IJ69" s="62">
        <v>0.03</v>
      </c>
      <c r="IK69" s="62">
        <v>0.03</v>
      </c>
      <c r="IL69" s="62">
        <v>0.03</v>
      </c>
      <c r="IM69" s="62">
        <v>0.03</v>
      </c>
      <c r="IN69" s="62">
        <v>0.03</v>
      </c>
      <c r="IO69" s="62">
        <v>0.03</v>
      </c>
      <c r="IP69" s="62">
        <v>0.03</v>
      </c>
      <c r="IQ69">
        <v>9</v>
      </c>
      <c r="IR69" s="62">
        <v>0.05</v>
      </c>
      <c r="IS69" s="62">
        <v>0.05</v>
      </c>
      <c r="IT69" s="62">
        <v>0.04</v>
      </c>
      <c r="IU69" s="62">
        <v>0.03</v>
      </c>
      <c r="IV69" s="62">
        <v>0.03</v>
      </c>
      <c r="IW69" s="62">
        <v>0.03</v>
      </c>
      <c r="IX69" s="62">
        <v>0.03</v>
      </c>
      <c r="IY69" s="62">
        <v>0.03</v>
      </c>
      <c r="IZ69" s="62">
        <v>0.03</v>
      </c>
      <c r="JA69" s="62">
        <v>0.03</v>
      </c>
      <c r="JB69" s="62">
        <v>0.03</v>
      </c>
      <c r="JC69" s="62">
        <v>0.03</v>
      </c>
      <c r="JD69">
        <v>9</v>
      </c>
      <c r="JE69" s="62">
        <v>0.04</v>
      </c>
      <c r="JF69" s="62">
        <v>0.04</v>
      </c>
      <c r="JG69" s="62">
        <v>0.03</v>
      </c>
      <c r="JH69" s="62">
        <v>0.03</v>
      </c>
      <c r="JI69" s="62">
        <v>0.02</v>
      </c>
      <c r="JJ69" s="62">
        <v>0.03</v>
      </c>
      <c r="JK69" s="62">
        <v>0.03</v>
      </c>
      <c r="JL69" s="62">
        <v>0.03</v>
      </c>
      <c r="JM69" s="62">
        <v>0.03</v>
      </c>
      <c r="JN69" s="62">
        <v>0.03</v>
      </c>
      <c r="JO69" s="62">
        <v>0.03</v>
      </c>
      <c r="JP69" s="62">
        <v>0.04</v>
      </c>
      <c r="JQ69">
        <v>9</v>
      </c>
      <c r="JR69" s="62">
        <v>0.04</v>
      </c>
      <c r="JS69" s="62">
        <v>0.03</v>
      </c>
      <c r="JT69" s="62">
        <v>0.03</v>
      </c>
      <c r="JU69" s="62">
        <v>0.03</v>
      </c>
      <c r="JV69" s="62">
        <v>0.03</v>
      </c>
      <c r="JW69" s="62">
        <v>0.03</v>
      </c>
      <c r="JX69" s="62">
        <v>0.03</v>
      </c>
      <c r="JY69" s="62">
        <v>0.03</v>
      </c>
      <c r="JZ69" s="62">
        <v>0.03</v>
      </c>
      <c r="KA69" s="62">
        <v>0.03</v>
      </c>
      <c r="KB69" s="62">
        <v>0.04</v>
      </c>
      <c r="KC69" s="62">
        <v>0.04</v>
      </c>
      <c r="KD69">
        <v>9</v>
      </c>
      <c r="KE69" s="62">
        <v>0.04</v>
      </c>
      <c r="KF69" s="62">
        <v>0.04</v>
      </c>
      <c r="KG69" s="62">
        <v>0.03</v>
      </c>
      <c r="KH69" s="62">
        <v>0.03</v>
      </c>
      <c r="KI69" s="62">
        <v>0.03</v>
      </c>
      <c r="KJ69" s="62">
        <v>0.03</v>
      </c>
      <c r="KK69" s="62">
        <v>0.04</v>
      </c>
      <c r="KL69" s="62">
        <v>0.04</v>
      </c>
      <c r="KM69" s="62">
        <v>0.04</v>
      </c>
      <c r="KN69" s="62">
        <v>0.05</v>
      </c>
      <c r="KO69" s="62">
        <v>0.05</v>
      </c>
      <c r="KP69" s="62">
        <v>7.0000000000000007E-2</v>
      </c>
      <c r="KQ69">
        <v>9</v>
      </c>
      <c r="KR69" s="62">
        <v>0.1</v>
      </c>
      <c r="KS69" s="62">
        <v>0.1</v>
      </c>
      <c r="KT69" s="62">
        <v>0.08</v>
      </c>
      <c r="KU69" s="62">
        <v>7.0000000000000007E-2</v>
      </c>
      <c r="KV69" s="62">
        <v>7.0000000000000007E-2</v>
      </c>
      <c r="KW69" s="62">
        <v>7.0000000000000007E-2</v>
      </c>
      <c r="KX69" s="62">
        <v>0.08</v>
      </c>
      <c r="KY69" s="62">
        <v>0.08</v>
      </c>
      <c r="KZ69" s="62">
        <v>0.09</v>
      </c>
      <c r="LA69" s="62">
        <v>0.09</v>
      </c>
      <c r="LB69" s="62">
        <v>0.1</v>
      </c>
      <c r="LC69" s="62">
        <v>0.13</v>
      </c>
    </row>
    <row r="70" spans="1:315">
      <c r="A70">
        <v>10</v>
      </c>
      <c r="B70" s="62">
        <v>0.04</v>
      </c>
      <c r="C70" s="62">
        <v>0.03</v>
      </c>
      <c r="D70" s="62">
        <v>0.03</v>
      </c>
      <c r="E70" s="62">
        <v>0.02</v>
      </c>
      <c r="F70" s="62">
        <v>0.02</v>
      </c>
      <c r="G70" s="62">
        <v>0.02</v>
      </c>
      <c r="H70" s="62">
        <v>0.02</v>
      </c>
      <c r="I70" s="62">
        <v>0.03</v>
      </c>
      <c r="J70" s="62">
        <v>0.03</v>
      </c>
      <c r="K70" s="62">
        <v>0.02</v>
      </c>
      <c r="L70" s="62">
        <v>0.02</v>
      </c>
      <c r="M70" s="62">
        <v>0.02</v>
      </c>
      <c r="N70">
        <v>10</v>
      </c>
      <c r="O70" s="62">
        <v>0.03</v>
      </c>
      <c r="P70" s="62">
        <v>0.03</v>
      </c>
      <c r="Q70" s="62">
        <v>0.02</v>
      </c>
      <c r="R70" s="62">
        <v>0.02</v>
      </c>
      <c r="S70" s="62">
        <v>0.02</v>
      </c>
      <c r="T70" s="62">
        <v>0.02</v>
      </c>
      <c r="U70" s="62">
        <v>0.02</v>
      </c>
      <c r="V70" s="62">
        <v>0.03</v>
      </c>
      <c r="W70" s="62">
        <v>0.03</v>
      </c>
      <c r="X70" s="62">
        <v>0.02</v>
      </c>
      <c r="Y70" s="62">
        <v>0.02</v>
      </c>
      <c r="Z70" s="62">
        <v>0.02</v>
      </c>
      <c r="AA70">
        <v>10</v>
      </c>
      <c r="AB70" s="62">
        <v>0.02</v>
      </c>
      <c r="AC70" s="62">
        <v>0.02</v>
      </c>
      <c r="AD70" s="62">
        <v>0.02</v>
      </c>
      <c r="AE70" s="62">
        <v>0.02</v>
      </c>
      <c r="AF70" s="62">
        <v>0.02</v>
      </c>
      <c r="AG70" s="62">
        <v>0.02</v>
      </c>
      <c r="AH70" s="62">
        <v>0.02</v>
      </c>
      <c r="AI70" s="62">
        <v>0.02</v>
      </c>
      <c r="AJ70" s="62">
        <v>0.02</v>
      </c>
      <c r="AK70" s="62">
        <v>0.02</v>
      </c>
      <c r="AL70" s="62">
        <v>0.02</v>
      </c>
      <c r="AM70" s="62">
        <v>0.02</v>
      </c>
      <c r="AN70">
        <v>10</v>
      </c>
      <c r="AO70" s="62">
        <v>0.02</v>
      </c>
      <c r="AP70" s="62">
        <v>0.02</v>
      </c>
      <c r="AQ70" s="62">
        <v>0.02</v>
      </c>
      <c r="AR70" s="62">
        <v>0.02</v>
      </c>
      <c r="AS70" s="62">
        <v>0.02</v>
      </c>
      <c r="AT70" s="62">
        <v>0.02</v>
      </c>
      <c r="AU70" s="62">
        <v>0.02</v>
      </c>
      <c r="AV70" s="62">
        <v>0.03</v>
      </c>
      <c r="AW70" s="62">
        <v>0.03</v>
      </c>
      <c r="AX70" s="62">
        <v>0.02</v>
      </c>
      <c r="AY70" s="62">
        <v>0.02</v>
      </c>
      <c r="AZ70" s="62">
        <v>0.03</v>
      </c>
      <c r="BA70">
        <v>10</v>
      </c>
      <c r="BB70" s="62">
        <v>0.03</v>
      </c>
      <c r="BC70" s="62">
        <v>0.03</v>
      </c>
      <c r="BD70" s="62">
        <v>0.02</v>
      </c>
      <c r="BE70" s="62">
        <v>0.02</v>
      </c>
      <c r="BF70" s="62">
        <v>0.02</v>
      </c>
      <c r="BG70" s="62">
        <v>0.02</v>
      </c>
      <c r="BH70" s="62">
        <v>0.02</v>
      </c>
      <c r="BI70" s="62">
        <v>0.04</v>
      </c>
      <c r="BJ70" s="62">
        <v>0.04</v>
      </c>
      <c r="BK70" s="62">
        <v>0.03</v>
      </c>
      <c r="BL70" s="62">
        <v>0.03</v>
      </c>
      <c r="BM70" s="62">
        <v>0.04</v>
      </c>
      <c r="BN70">
        <v>10</v>
      </c>
      <c r="BO70" s="62">
        <v>0.06</v>
      </c>
      <c r="BP70" s="62">
        <v>0.06</v>
      </c>
      <c r="BQ70" s="62">
        <v>0.05</v>
      </c>
      <c r="BR70" s="62">
        <v>0.04</v>
      </c>
      <c r="BS70" s="62">
        <v>0.04</v>
      </c>
      <c r="BT70" s="62">
        <v>0.05</v>
      </c>
      <c r="BU70" s="62">
        <v>0.05</v>
      </c>
      <c r="BV70" s="62">
        <v>0.08</v>
      </c>
      <c r="BW70" s="62">
        <v>0.08</v>
      </c>
      <c r="BX70" s="62">
        <v>0.06</v>
      </c>
      <c r="BY70" s="62">
        <v>0.06</v>
      </c>
      <c r="BZ70" s="62">
        <v>0.08</v>
      </c>
      <c r="CA70" s="198"/>
      <c r="CB70">
        <v>10</v>
      </c>
      <c r="CC70" s="62">
        <v>0.04</v>
      </c>
      <c r="CD70" s="62">
        <v>0.04</v>
      </c>
      <c r="CE70" s="62">
        <v>0.03</v>
      </c>
      <c r="CF70" s="62">
        <v>0.02</v>
      </c>
      <c r="CG70" s="62">
        <v>0.02</v>
      </c>
      <c r="CH70" s="62">
        <v>0.02</v>
      </c>
      <c r="CI70" s="62">
        <v>0.02</v>
      </c>
      <c r="CJ70" s="62">
        <v>0.03</v>
      </c>
      <c r="CK70" s="62">
        <v>0.03</v>
      </c>
      <c r="CL70" s="62">
        <v>0.02</v>
      </c>
      <c r="CM70" s="62">
        <v>0.02</v>
      </c>
      <c r="CN70" s="62">
        <v>0.02</v>
      </c>
      <c r="CO70">
        <v>10</v>
      </c>
      <c r="CP70" s="62">
        <v>0.03</v>
      </c>
      <c r="CQ70" s="62">
        <v>0.03</v>
      </c>
      <c r="CR70" s="62">
        <v>0.02</v>
      </c>
      <c r="CS70" s="62">
        <v>0.02</v>
      </c>
      <c r="CT70" s="62">
        <v>0.02</v>
      </c>
      <c r="CU70" s="62">
        <v>0.02</v>
      </c>
      <c r="CV70" s="62">
        <v>0.02</v>
      </c>
      <c r="CW70" s="62">
        <v>0.03</v>
      </c>
      <c r="CX70" s="62">
        <v>0.03</v>
      </c>
      <c r="CY70" s="62">
        <v>0.02</v>
      </c>
      <c r="CZ70" s="62">
        <v>0.02</v>
      </c>
      <c r="DA70" s="62">
        <v>0.02</v>
      </c>
      <c r="DB70">
        <v>10</v>
      </c>
      <c r="DC70" s="62">
        <v>0.03</v>
      </c>
      <c r="DD70" s="62">
        <v>0.02</v>
      </c>
      <c r="DE70" s="62">
        <v>0.02</v>
      </c>
      <c r="DF70" s="62">
        <v>0.02</v>
      </c>
      <c r="DG70" s="62">
        <v>0.02</v>
      </c>
      <c r="DH70" s="62">
        <v>0.02</v>
      </c>
      <c r="DI70" s="62">
        <v>0.02</v>
      </c>
      <c r="DJ70" s="62">
        <v>0.03</v>
      </c>
      <c r="DK70" s="62">
        <v>0.03</v>
      </c>
      <c r="DL70" s="62">
        <v>0.02</v>
      </c>
      <c r="DM70" s="62">
        <v>0.02</v>
      </c>
      <c r="DN70" s="62">
        <v>0.02</v>
      </c>
      <c r="DO70">
        <v>10</v>
      </c>
      <c r="DP70" s="62">
        <v>0.02</v>
      </c>
      <c r="DQ70" s="62">
        <v>0.02</v>
      </c>
      <c r="DR70" s="62">
        <v>0.02</v>
      </c>
      <c r="DS70" s="62">
        <v>0.02</v>
      </c>
      <c r="DT70" s="62">
        <v>0.02</v>
      </c>
      <c r="DU70" s="62">
        <v>0.02</v>
      </c>
      <c r="DV70" s="62">
        <v>0.02</v>
      </c>
      <c r="DW70" s="62">
        <v>0.03</v>
      </c>
      <c r="DX70" s="62">
        <v>0.03</v>
      </c>
      <c r="DY70" s="62">
        <v>0.02</v>
      </c>
      <c r="DZ70" s="62">
        <v>0.02</v>
      </c>
      <c r="EA70" s="62">
        <v>0.03</v>
      </c>
      <c r="EB70">
        <v>10</v>
      </c>
      <c r="EC70" s="62">
        <v>0.03</v>
      </c>
      <c r="ED70" s="62">
        <v>0.03</v>
      </c>
      <c r="EE70" s="62">
        <v>0.02</v>
      </c>
      <c r="EF70" s="62">
        <v>0.02</v>
      </c>
      <c r="EG70" s="62">
        <v>0.02</v>
      </c>
      <c r="EH70" s="62">
        <v>0.02</v>
      </c>
      <c r="EI70" s="62">
        <v>0.03</v>
      </c>
      <c r="EJ70" s="62">
        <v>0.04</v>
      </c>
      <c r="EK70" s="62">
        <v>0.04</v>
      </c>
      <c r="EL70" s="62">
        <v>0.03</v>
      </c>
      <c r="EM70" s="62">
        <v>0.04</v>
      </c>
      <c r="EN70" s="62">
        <v>0.05</v>
      </c>
      <c r="EO70">
        <v>10</v>
      </c>
      <c r="EP70" s="62">
        <v>7.0000000000000007E-2</v>
      </c>
      <c r="EQ70" s="62">
        <v>7.0000000000000007E-2</v>
      </c>
      <c r="ER70" s="62">
        <v>0.05</v>
      </c>
      <c r="ES70" s="62">
        <v>0.05</v>
      </c>
      <c r="ET70" s="62">
        <v>0.05</v>
      </c>
      <c r="EU70" s="62">
        <v>0.05</v>
      </c>
      <c r="EV70" s="62">
        <v>0.05</v>
      </c>
      <c r="EW70" s="62">
        <v>0.08</v>
      </c>
      <c r="EX70" s="62">
        <v>0.09</v>
      </c>
      <c r="EY70" s="62">
        <v>0.06</v>
      </c>
      <c r="EZ70" s="62">
        <v>7.0000000000000007E-2</v>
      </c>
      <c r="FA70" s="62">
        <v>0.09</v>
      </c>
      <c r="FB70" s="198"/>
      <c r="FC70">
        <v>10</v>
      </c>
      <c r="FD70" s="62">
        <v>0.05</v>
      </c>
      <c r="FE70" s="62">
        <v>0.04</v>
      </c>
      <c r="FF70" s="62">
        <v>0.03</v>
      </c>
      <c r="FG70" s="62">
        <v>0.03</v>
      </c>
      <c r="FH70" s="62">
        <v>0.02</v>
      </c>
      <c r="FI70" s="62">
        <v>0.02</v>
      </c>
      <c r="FJ70" s="62">
        <v>0.02</v>
      </c>
      <c r="FK70" s="62">
        <v>0.03</v>
      </c>
      <c r="FL70" s="62">
        <v>0.03</v>
      </c>
      <c r="FM70" s="62">
        <v>0.02</v>
      </c>
      <c r="FN70" s="62">
        <v>0.02</v>
      </c>
      <c r="FO70" s="62">
        <v>0.03</v>
      </c>
      <c r="FP70">
        <v>10</v>
      </c>
      <c r="FQ70" s="62">
        <v>0.04</v>
      </c>
      <c r="FR70" s="62">
        <v>0.04</v>
      </c>
      <c r="FS70" s="62">
        <v>0.03</v>
      </c>
      <c r="FT70" s="62">
        <v>0.02</v>
      </c>
      <c r="FU70" s="62">
        <v>0.02</v>
      </c>
      <c r="FV70" s="62">
        <v>0.02</v>
      </c>
      <c r="FW70" s="62">
        <v>0.02</v>
      </c>
      <c r="FX70" s="62">
        <v>0.03</v>
      </c>
      <c r="FY70" s="62">
        <v>0.03</v>
      </c>
      <c r="FZ70" s="62">
        <v>0.02</v>
      </c>
      <c r="GA70" s="62">
        <v>0.02</v>
      </c>
      <c r="GB70" s="62">
        <v>0.03</v>
      </c>
      <c r="GC70">
        <v>10</v>
      </c>
      <c r="GD70" s="62">
        <v>0.03</v>
      </c>
      <c r="GE70" s="62">
        <v>0.03</v>
      </c>
      <c r="GF70" s="62">
        <v>0.02</v>
      </c>
      <c r="GG70" s="62">
        <v>0.02</v>
      </c>
      <c r="GH70" s="62">
        <v>0.02</v>
      </c>
      <c r="GI70" s="62">
        <v>0.02</v>
      </c>
      <c r="GJ70" s="62">
        <v>0.02</v>
      </c>
      <c r="GK70" s="62">
        <v>0.03</v>
      </c>
      <c r="GL70" s="62">
        <v>0.03</v>
      </c>
      <c r="GM70" s="62">
        <v>0.02</v>
      </c>
      <c r="GN70" s="62">
        <v>0.02</v>
      </c>
      <c r="GO70" s="62">
        <v>0.03</v>
      </c>
      <c r="GP70">
        <v>10</v>
      </c>
      <c r="GQ70" s="62">
        <v>0.03</v>
      </c>
      <c r="GR70" s="62">
        <v>0.03</v>
      </c>
      <c r="GS70" s="62">
        <v>0.02</v>
      </c>
      <c r="GT70" s="62">
        <v>0.02</v>
      </c>
      <c r="GU70" s="62">
        <v>0.02</v>
      </c>
      <c r="GV70" s="62">
        <v>0.02</v>
      </c>
      <c r="GW70" s="62">
        <v>0.02</v>
      </c>
      <c r="GX70" s="62">
        <v>0.03</v>
      </c>
      <c r="GY70" s="62">
        <v>0.03</v>
      </c>
      <c r="GZ70" s="62">
        <v>0.02</v>
      </c>
      <c r="HA70" s="62">
        <v>0.03</v>
      </c>
      <c r="HB70" s="62">
        <v>0.03</v>
      </c>
      <c r="HC70">
        <v>10</v>
      </c>
      <c r="HD70" s="62">
        <v>0.03</v>
      </c>
      <c r="HE70" s="62">
        <v>0.03</v>
      </c>
      <c r="HF70" s="62">
        <v>0.03</v>
      </c>
      <c r="HG70" s="62">
        <v>0.02</v>
      </c>
      <c r="HH70" s="62">
        <v>0.03</v>
      </c>
      <c r="HI70" s="62">
        <v>0.03</v>
      </c>
      <c r="HJ70" s="62">
        <v>0.03</v>
      </c>
      <c r="HK70" s="62">
        <v>0.05</v>
      </c>
      <c r="HL70" s="62">
        <v>0.05</v>
      </c>
      <c r="HM70" s="62">
        <v>0.04</v>
      </c>
      <c r="HN70" s="62">
        <v>0.04</v>
      </c>
      <c r="HO70" s="62">
        <v>0.05</v>
      </c>
      <c r="HP70">
        <v>10</v>
      </c>
      <c r="HQ70" s="62">
        <v>0.08</v>
      </c>
      <c r="HR70" s="62">
        <v>7.0000000000000007E-2</v>
      </c>
      <c r="HS70" s="62">
        <v>0.06</v>
      </c>
      <c r="HT70" s="62">
        <v>0.05</v>
      </c>
      <c r="HU70" s="62">
        <v>0.05</v>
      </c>
      <c r="HV70" s="62">
        <v>0.06</v>
      </c>
      <c r="HW70" s="62">
        <v>0.06</v>
      </c>
      <c r="HX70" s="62">
        <v>0.09</v>
      </c>
      <c r="HY70" s="62">
        <v>0.1</v>
      </c>
      <c r="HZ70" s="62">
        <v>7.0000000000000007E-2</v>
      </c>
      <c r="IA70" s="62">
        <v>0.08</v>
      </c>
      <c r="IB70" s="62">
        <v>0.1</v>
      </c>
      <c r="IC70" s="198"/>
      <c r="ID70">
        <v>10</v>
      </c>
      <c r="IE70" s="62">
        <v>0.06</v>
      </c>
      <c r="IF70" s="62">
        <v>0.05</v>
      </c>
      <c r="IG70" s="62">
        <v>0.04</v>
      </c>
      <c r="IH70" s="62">
        <v>0.03</v>
      </c>
      <c r="II70" s="62">
        <v>0.03</v>
      </c>
      <c r="IJ70" s="62">
        <v>0.03</v>
      </c>
      <c r="IK70" s="62">
        <v>0.03</v>
      </c>
      <c r="IL70" s="62">
        <v>0.04</v>
      </c>
      <c r="IM70" s="62">
        <v>0.04</v>
      </c>
      <c r="IN70" s="62">
        <v>0.03</v>
      </c>
      <c r="IO70" s="62">
        <v>0.03</v>
      </c>
      <c r="IP70" s="62">
        <v>0.03</v>
      </c>
      <c r="IQ70">
        <v>10</v>
      </c>
      <c r="IR70" s="62">
        <v>0.05</v>
      </c>
      <c r="IS70" s="62">
        <v>0.04</v>
      </c>
      <c r="IT70" s="62">
        <v>0.03</v>
      </c>
      <c r="IU70" s="62">
        <v>0.03</v>
      </c>
      <c r="IV70" s="62">
        <v>0.03</v>
      </c>
      <c r="IW70" s="62">
        <v>0.03</v>
      </c>
      <c r="IX70" s="62">
        <v>0.03</v>
      </c>
      <c r="IY70" s="62">
        <v>0.04</v>
      </c>
      <c r="IZ70" s="62">
        <v>0.04</v>
      </c>
      <c r="JA70" s="62">
        <v>0.03</v>
      </c>
      <c r="JB70" s="62">
        <v>0.03</v>
      </c>
      <c r="JC70" s="62">
        <v>0.03</v>
      </c>
      <c r="JD70">
        <v>10</v>
      </c>
      <c r="JE70" s="62">
        <v>0.04</v>
      </c>
      <c r="JF70" s="62">
        <v>0.03</v>
      </c>
      <c r="JG70" s="62">
        <v>0.03</v>
      </c>
      <c r="JH70" s="62">
        <v>0.02</v>
      </c>
      <c r="JI70" s="62">
        <v>0.02</v>
      </c>
      <c r="JJ70" s="62">
        <v>0.02</v>
      </c>
      <c r="JK70" s="62">
        <v>0.02</v>
      </c>
      <c r="JL70" s="62">
        <v>0.04</v>
      </c>
      <c r="JM70" s="62">
        <v>0.04</v>
      </c>
      <c r="JN70" s="62">
        <v>0.03</v>
      </c>
      <c r="JO70" s="62">
        <v>0.03</v>
      </c>
      <c r="JP70" s="62">
        <v>0.03</v>
      </c>
      <c r="JQ70">
        <v>10</v>
      </c>
      <c r="JR70" s="62">
        <v>0.03</v>
      </c>
      <c r="JS70" s="62">
        <v>0.03</v>
      </c>
      <c r="JT70" s="62">
        <v>0.03</v>
      </c>
      <c r="JU70" s="62">
        <v>0.02</v>
      </c>
      <c r="JV70" s="62">
        <v>0.02</v>
      </c>
      <c r="JW70" s="62">
        <v>0.02</v>
      </c>
      <c r="JX70" s="62">
        <v>0.03</v>
      </c>
      <c r="JY70" s="62">
        <v>0.04</v>
      </c>
      <c r="JZ70" s="62">
        <v>0.04</v>
      </c>
      <c r="KA70" s="62">
        <v>0.03</v>
      </c>
      <c r="KB70" s="62">
        <v>0.03</v>
      </c>
      <c r="KC70" s="62">
        <v>0.04</v>
      </c>
      <c r="KD70">
        <v>10</v>
      </c>
      <c r="KE70" s="62">
        <v>0.04</v>
      </c>
      <c r="KF70" s="62">
        <v>0.04</v>
      </c>
      <c r="KG70" s="62">
        <v>0.03</v>
      </c>
      <c r="KH70" s="62">
        <v>0.03</v>
      </c>
      <c r="KI70" s="62">
        <v>0.03</v>
      </c>
      <c r="KJ70" s="62">
        <v>0.03</v>
      </c>
      <c r="KK70" s="62">
        <v>0.04</v>
      </c>
      <c r="KL70" s="62">
        <v>0.06</v>
      </c>
      <c r="KM70" s="62">
        <v>0.06</v>
      </c>
      <c r="KN70" s="62">
        <v>0.04</v>
      </c>
      <c r="KO70" s="62">
        <v>0.05</v>
      </c>
      <c r="KP70" s="62">
        <v>0.06</v>
      </c>
      <c r="KQ70">
        <v>10</v>
      </c>
      <c r="KR70" s="62">
        <v>0.09</v>
      </c>
      <c r="KS70" s="62">
        <v>0.09</v>
      </c>
      <c r="KT70" s="62">
        <v>7.0000000000000007E-2</v>
      </c>
      <c r="KU70" s="62">
        <v>7.0000000000000007E-2</v>
      </c>
      <c r="KV70" s="62">
        <v>7.0000000000000007E-2</v>
      </c>
      <c r="KW70" s="62">
        <v>7.0000000000000007E-2</v>
      </c>
      <c r="KX70" s="62">
        <v>7.0000000000000007E-2</v>
      </c>
      <c r="KY70" s="62">
        <v>0.11</v>
      </c>
      <c r="KZ70" s="62">
        <v>0.12</v>
      </c>
      <c r="LA70" s="62">
        <v>0.08</v>
      </c>
      <c r="LB70" s="62">
        <v>0.09</v>
      </c>
      <c r="LC70" s="62">
        <v>0.12</v>
      </c>
    </row>
    <row r="71" spans="1:315">
      <c r="A71">
        <v>11</v>
      </c>
      <c r="B71" s="62">
        <v>0.04</v>
      </c>
      <c r="C71" s="62">
        <v>0.03</v>
      </c>
      <c r="D71" s="62">
        <v>0.02</v>
      </c>
      <c r="E71" s="62">
        <v>0.02</v>
      </c>
      <c r="F71" s="62">
        <v>0.02</v>
      </c>
      <c r="G71" s="62">
        <v>0.02</v>
      </c>
      <c r="H71" s="62">
        <v>0.02</v>
      </c>
      <c r="I71" s="62">
        <v>0.02</v>
      </c>
      <c r="J71" s="62">
        <v>0.02</v>
      </c>
      <c r="K71" s="62">
        <v>0.02</v>
      </c>
      <c r="L71" s="62">
        <v>0.02</v>
      </c>
      <c r="M71" s="62">
        <v>0.02</v>
      </c>
      <c r="N71">
        <v>11</v>
      </c>
      <c r="O71" s="62">
        <v>0.03</v>
      </c>
      <c r="P71" s="62">
        <v>0.03</v>
      </c>
      <c r="Q71" s="62">
        <v>0.02</v>
      </c>
      <c r="R71" s="62">
        <v>0.02</v>
      </c>
      <c r="S71" s="62">
        <v>0.02</v>
      </c>
      <c r="T71" s="62">
        <v>0.02</v>
      </c>
      <c r="U71" s="62">
        <v>0.02</v>
      </c>
      <c r="V71" s="62">
        <v>0.02</v>
      </c>
      <c r="W71" s="62">
        <v>0.02</v>
      </c>
      <c r="X71" s="62">
        <v>0.02</v>
      </c>
      <c r="Y71" s="62">
        <v>0.02</v>
      </c>
      <c r="Z71" s="62">
        <v>0.02</v>
      </c>
      <c r="AA71">
        <v>11</v>
      </c>
      <c r="AB71" s="62">
        <v>0.02</v>
      </c>
      <c r="AC71" s="62">
        <v>0.02</v>
      </c>
      <c r="AD71" s="62">
        <v>0.02</v>
      </c>
      <c r="AE71" s="62">
        <v>0.02</v>
      </c>
      <c r="AF71" s="62">
        <v>0.02</v>
      </c>
      <c r="AG71" s="62">
        <v>0.02</v>
      </c>
      <c r="AH71" s="62">
        <v>0.02</v>
      </c>
      <c r="AI71" s="62">
        <v>0.02</v>
      </c>
      <c r="AJ71" s="62">
        <v>0.02</v>
      </c>
      <c r="AK71" s="62">
        <v>0.02</v>
      </c>
      <c r="AL71" s="62">
        <v>0.02</v>
      </c>
      <c r="AM71" s="62">
        <v>0.02</v>
      </c>
      <c r="AN71">
        <v>11</v>
      </c>
      <c r="AO71" s="62">
        <v>0.02</v>
      </c>
      <c r="AP71" s="62">
        <v>0.02</v>
      </c>
      <c r="AQ71" s="62">
        <v>0.02</v>
      </c>
      <c r="AR71" s="62">
        <v>0.02</v>
      </c>
      <c r="AS71" s="62">
        <v>0.02</v>
      </c>
      <c r="AT71" s="62">
        <v>0.02</v>
      </c>
      <c r="AU71" s="62">
        <v>0.02</v>
      </c>
      <c r="AV71" s="62">
        <v>0.02</v>
      </c>
      <c r="AW71" s="62">
        <v>0.02</v>
      </c>
      <c r="AX71" s="62">
        <v>0.02</v>
      </c>
      <c r="AY71" s="62">
        <v>0.02</v>
      </c>
      <c r="AZ71" s="62">
        <v>0.03</v>
      </c>
      <c r="BA71">
        <v>11</v>
      </c>
      <c r="BB71" s="62">
        <v>0.03</v>
      </c>
      <c r="BC71" s="62">
        <v>0.03</v>
      </c>
      <c r="BD71" s="62">
        <v>0.02</v>
      </c>
      <c r="BE71" s="62">
        <v>0.02</v>
      </c>
      <c r="BF71" s="62">
        <v>0.02</v>
      </c>
      <c r="BG71" s="62">
        <v>0.02</v>
      </c>
      <c r="BH71" s="62">
        <v>0.02</v>
      </c>
      <c r="BI71" s="62">
        <v>0.03</v>
      </c>
      <c r="BJ71" s="62">
        <v>0.03</v>
      </c>
      <c r="BK71" s="62">
        <v>0.03</v>
      </c>
      <c r="BL71" s="62">
        <v>0.03</v>
      </c>
      <c r="BM71" s="62">
        <v>0.04</v>
      </c>
      <c r="BN71">
        <v>11</v>
      </c>
      <c r="BO71" s="62">
        <v>0.06</v>
      </c>
      <c r="BP71" s="62">
        <v>0.06</v>
      </c>
      <c r="BQ71" s="62">
        <v>0.05</v>
      </c>
      <c r="BR71" s="62">
        <v>0.04</v>
      </c>
      <c r="BS71" s="62">
        <v>0.04</v>
      </c>
      <c r="BT71" s="62">
        <v>0.05</v>
      </c>
      <c r="BU71" s="62">
        <v>0.05</v>
      </c>
      <c r="BV71" s="62">
        <v>0.05</v>
      </c>
      <c r="BW71" s="62">
        <v>0.05</v>
      </c>
      <c r="BX71" s="62">
        <v>0.06</v>
      </c>
      <c r="BY71" s="62">
        <v>0.06</v>
      </c>
      <c r="BZ71" s="62">
        <v>0.08</v>
      </c>
      <c r="CA71" s="198"/>
      <c r="CB71">
        <v>11</v>
      </c>
      <c r="CC71" s="62">
        <v>0.04</v>
      </c>
      <c r="CD71" s="62">
        <v>0.04</v>
      </c>
      <c r="CE71" s="62">
        <v>0.03</v>
      </c>
      <c r="CF71" s="62">
        <v>0.02</v>
      </c>
      <c r="CG71" s="62">
        <v>0.02</v>
      </c>
      <c r="CH71" s="62">
        <v>0.02</v>
      </c>
      <c r="CI71" s="62">
        <v>0.02</v>
      </c>
      <c r="CJ71" s="62">
        <v>0.02</v>
      </c>
      <c r="CK71" s="62">
        <v>0.02</v>
      </c>
      <c r="CL71" s="62">
        <v>0.02</v>
      </c>
      <c r="CM71" s="62">
        <v>0.02</v>
      </c>
      <c r="CN71" s="62">
        <v>0.02</v>
      </c>
      <c r="CO71">
        <v>11</v>
      </c>
      <c r="CP71" s="62">
        <v>0.03</v>
      </c>
      <c r="CQ71" s="62">
        <v>0.03</v>
      </c>
      <c r="CR71" s="62">
        <v>0.02</v>
      </c>
      <c r="CS71" s="62">
        <v>0.02</v>
      </c>
      <c r="CT71" s="62">
        <v>0.02</v>
      </c>
      <c r="CU71" s="62">
        <v>0.02</v>
      </c>
      <c r="CV71" s="62">
        <v>0.02</v>
      </c>
      <c r="CW71" s="62">
        <v>0.02</v>
      </c>
      <c r="CX71" s="62">
        <v>0.02</v>
      </c>
      <c r="CY71" s="62">
        <v>0.02</v>
      </c>
      <c r="CZ71" s="62">
        <v>0.02</v>
      </c>
      <c r="DA71" s="62">
        <v>0.02</v>
      </c>
      <c r="DB71">
        <v>11</v>
      </c>
      <c r="DC71" s="62">
        <v>0.03</v>
      </c>
      <c r="DD71" s="62">
        <v>0.02</v>
      </c>
      <c r="DE71" s="62">
        <v>0.02</v>
      </c>
      <c r="DF71" s="62">
        <v>0.02</v>
      </c>
      <c r="DG71" s="62">
        <v>0.02</v>
      </c>
      <c r="DH71" s="62">
        <v>0.02</v>
      </c>
      <c r="DI71" s="62">
        <v>0.02</v>
      </c>
      <c r="DJ71" s="62">
        <v>0.02</v>
      </c>
      <c r="DK71" s="62">
        <v>0.02</v>
      </c>
      <c r="DL71" s="62">
        <v>0.02</v>
      </c>
      <c r="DM71" s="62">
        <v>0.02</v>
      </c>
      <c r="DN71" s="62">
        <v>0.02</v>
      </c>
      <c r="DO71">
        <v>11</v>
      </c>
      <c r="DP71" s="62">
        <v>0.02</v>
      </c>
      <c r="DQ71" s="62">
        <v>0.02</v>
      </c>
      <c r="DR71" s="62">
        <v>0.02</v>
      </c>
      <c r="DS71" s="62">
        <v>0.02</v>
      </c>
      <c r="DT71" s="62">
        <v>0.02</v>
      </c>
      <c r="DU71" s="62">
        <v>0.02</v>
      </c>
      <c r="DV71" s="62">
        <v>0.02</v>
      </c>
      <c r="DW71" s="62">
        <v>0.02</v>
      </c>
      <c r="DX71" s="62">
        <v>0.02</v>
      </c>
      <c r="DY71" s="62">
        <v>0.02</v>
      </c>
      <c r="DZ71" s="62">
        <v>0.02</v>
      </c>
      <c r="EA71" s="62">
        <v>0.03</v>
      </c>
      <c r="EB71">
        <v>11</v>
      </c>
      <c r="EC71" s="62">
        <v>0.03</v>
      </c>
      <c r="ED71" s="62">
        <v>0.03</v>
      </c>
      <c r="EE71" s="62">
        <v>0.02</v>
      </c>
      <c r="EF71" s="62">
        <v>0.02</v>
      </c>
      <c r="EG71" s="62">
        <v>0.02</v>
      </c>
      <c r="EH71" s="62">
        <v>0.02</v>
      </c>
      <c r="EI71" s="62">
        <v>0.03</v>
      </c>
      <c r="EJ71" s="62">
        <v>0.03</v>
      </c>
      <c r="EK71" s="62">
        <v>0.03</v>
      </c>
      <c r="EL71" s="62">
        <v>0.03</v>
      </c>
      <c r="EM71" s="62">
        <v>0.04</v>
      </c>
      <c r="EN71" s="62">
        <v>0.05</v>
      </c>
      <c r="EO71">
        <v>11</v>
      </c>
      <c r="EP71" s="62">
        <v>7.0000000000000007E-2</v>
      </c>
      <c r="EQ71" s="62">
        <v>0.06</v>
      </c>
      <c r="ER71" s="62">
        <v>0.05</v>
      </c>
      <c r="ES71" s="62">
        <v>0.05</v>
      </c>
      <c r="ET71" s="62">
        <v>0.05</v>
      </c>
      <c r="EU71" s="62">
        <v>0.05</v>
      </c>
      <c r="EV71" s="62">
        <v>0.05</v>
      </c>
      <c r="EW71" s="62">
        <v>0.06</v>
      </c>
      <c r="EX71" s="62">
        <v>0.06</v>
      </c>
      <c r="EY71" s="62">
        <v>0.06</v>
      </c>
      <c r="EZ71" s="62">
        <v>7.0000000000000007E-2</v>
      </c>
      <c r="FA71" s="62">
        <v>0.08</v>
      </c>
      <c r="FB71" s="198"/>
      <c r="FC71">
        <v>11</v>
      </c>
      <c r="FD71" s="62">
        <v>0.05</v>
      </c>
      <c r="FE71" s="62">
        <v>0.04</v>
      </c>
      <c r="FF71" s="62">
        <v>0.03</v>
      </c>
      <c r="FG71" s="62">
        <v>0.03</v>
      </c>
      <c r="FH71" s="62">
        <v>0.02</v>
      </c>
      <c r="FI71" s="62">
        <v>0.02</v>
      </c>
      <c r="FJ71" s="62">
        <v>0.02</v>
      </c>
      <c r="FK71" s="62">
        <v>0.02</v>
      </c>
      <c r="FL71" s="62">
        <v>0.02</v>
      </c>
      <c r="FM71" s="62">
        <v>0.02</v>
      </c>
      <c r="FN71" s="62">
        <v>0.02</v>
      </c>
      <c r="FO71" s="62">
        <v>0.02</v>
      </c>
      <c r="FP71">
        <v>11</v>
      </c>
      <c r="FQ71" s="62">
        <v>0.04</v>
      </c>
      <c r="FR71" s="62">
        <v>0.04</v>
      </c>
      <c r="FS71" s="62">
        <v>0.03</v>
      </c>
      <c r="FT71" s="62">
        <v>0.02</v>
      </c>
      <c r="FU71" s="62">
        <v>0.02</v>
      </c>
      <c r="FV71" s="62">
        <v>0.02</v>
      </c>
      <c r="FW71" s="62">
        <v>0.02</v>
      </c>
      <c r="FX71" s="62">
        <v>0.02</v>
      </c>
      <c r="FY71" s="62">
        <v>0.02</v>
      </c>
      <c r="FZ71" s="62">
        <v>0.02</v>
      </c>
      <c r="GA71" s="62">
        <v>0.02</v>
      </c>
      <c r="GB71" s="62">
        <v>0.03</v>
      </c>
      <c r="GC71">
        <v>11</v>
      </c>
      <c r="GD71" s="62">
        <v>0.03</v>
      </c>
      <c r="GE71" s="62">
        <v>0.03</v>
      </c>
      <c r="GF71" s="62">
        <v>0.02</v>
      </c>
      <c r="GG71" s="62">
        <v>0.02</v>
      </c>
      <c r="GH71" s="62">
        <v>0.02</v>
      </c>
      <c r="GI71" s="62">
        <v>0.02</v>
      </c>
      <c r="GJ71" s="62">
        <v>0.02</v>
      </c>
      <c r="GK71" s="62">
        <v>0.02</v>
      </c>
      <c r="GL71" s="62">
        <v>0.02</v>
      </c>
      <c r="GM71" s="62">
        <v>0.02</v>
      </c>
      <c r="GN71" s="62">
        <v>0.02</v>
      </c>
      <c r="GO71" s="62">
        <v>0.03</v>
      </c>
      <c r="GP71">
        <v>11</v>
      </c>
      <c r="GQ71" s="62">
        <v>0.03</v>
      </c>
      <c r="GR71" s="62">
        <v>0.03</v>
      </c>
      <c r="GS71" s="62">
        <v>0.02</v>
      </c>
      <c r="GT71" s="62">
        <v>0.02</v>
      </c>
      <c r="GU71" s="62">
        <v>0.02</v>
      </c>
      <c r="GV71" s="62">
        <v>0.02</v>
      </c>
      <c r="GW71" s="62">
        <v>0.02</v>
      </c>
      <c r="GX71" s="62">
        <v>0.02</v>
      </c>
      <c r="GY71" s="62">
        <v>0.02</v>
      </c>
      <c r="GZ71" s="62">
        <v>0.03</v>
      </c>
      <c r="HA71" s="62">
        <v>0.03</v>
      </c>
      <c r="HB71" s="62">
        <v>0.03</v>
      </c>
      <c r="HC71">
        <v>11</v>
      </c>
      <c r="HD71" s="62">
        <v>0.03</v>
      </c>
      <c r="HE71" s="62">
        <v>0.03</v>
      </c>
      <c r="HF71" s="62">
        <v>0.03</v>
      </c>
      <c r="HG71" s="62">
        <v>0.03</v>
      </c>
      <c r="HH71" s="62">
        <v>0.03</v>
      </c>
      <c r="HI71" s="62">
        <v>0.03</v>
      </c>
      <c r="HJ71" s="62">
        <v>0.03</v>
      </c>
      <c r="HK71" s="62">
        <v>0.03</v>
      </c>
      <c r="HL71" s="62">
        <v>0.04</v>
      </c>
      <c r="HM71" s="62">
        <v>0.04</v>
      </c>
      <c r="HN71" s="62">
        <v>0.04</v>
      </c>
      <c r="HO71" s="62">
        <v>0.05</v>
      </c>
      <c r="HP71">
        <v>11</v>
      </c>
      <c r="HQ71" s="62">
        <v>0.08</v>
      </c>
      <c r="HR71" s="62">
        <v>7.0000000000000007E-2</v>
      </c>
      <c r="HS71" s="62">
        <v>0.06</v>
      </c>
      <c r="HT71" s="62">
        <v>0.06</v>
      </c>
      <c r="HU71" s="62">
        <v>0.05</v>
      </c>
      <c r="HV71" s="62">
        <v>0.06</v>
      </c>
      <c r="HW71" s="62">
        <v>0.06</v>
      </c>
      <c r="HX71" s="62">
        <v>7.0000000000000007E-2</v>
      </c>
      <c r="HY71" s="62">
        <v>7.0000000000000007E-2</v>
      </c>
      <c r="HZ71" s="62">
        <v>7.0000000000000007E-2</v>
      </c>
      <c r="IA71" s="62">
        <v>0.08</v>
      </c>
      <c r="IB71" s="62">
        <v>0.1</v>
      </c>
      <c r="IC71" s="198"/>
      <c r="ID71">
        <v>11</v>
      </c>
      <c r="IE71" s="62">
        <v>0.05</v>
      </c>
      <c r="IF71" s="62">
        <v>0.05</v>
      </c>
      <c r="IG71" s="62">
        <v>0.04</v>
      </c>
      <c r="IH71" s="62">
        <v>0.03</v>
      </c>
      <c r="II71" s="62">
        <v>0.03</v>
      </c>
      <c r="IJ71" s="62">
        <v>0.03</v>
      </c>
      <c r="IK71" s="62">
        <v>0.03</v>
      </c>
      <c r="IL71" s="62">
        <v>0.03</v>
      </c>
      <c r="IM71" s="62">
        <v>0.03</v>
      </c>
      <c r="IN71" s="62">
        <v>0.03</v>
      </c>
      <c r="IO71" s="62">
        <v>0.03</v>
      </c>
      <c r="IP71" s="62">
        <v>0.03</v>
      </c>
      <c r="IQ71">
        <v>11</v>
      </c>
      <c r="IR71" s="62">
        <v>0.05</v>
      </c>
      <c r="IS71" s="62">
        <v>0.04</v>
      </c>
      <c r="IT71" s="62">
        <v>0.03</v>
      </c>
      <c r="IU71" s="62">
        <v>0.03</v>
      </c>
      <c r="IV71" s="62">
        <v>0.03</v>
      </c>
      <c r="IW71" s="62">
        <v>0.03</v>
      </c>
      <c r="IX71" s="62">
        <v>0.03</v>
      </c>
      <c r="IY71" s="62">
        <v>0.03</v>
      </c>
      <c r="IZ71" s="62">
        <v>0.03</v>
      </c>
      <c r="JA71" s="62">
        <v>0.03</v>
      </c>
      <c r="JB71" s="62">
        <v>0.03</v>
      </c>
      <c r="JC71" s="62">
        <v>0.03</v>
      </c>
      <c r="JD71">
        <v>11</v>
      </c>
      <c r="JE71" s="62">
        <v>0.04</v>
      </c>
      <c r="JF71" s="62">
        <v>0.03</v>
      </c>
      <c r="JG71" s="62">
        <v>0.03</v>
      </c>
      <c r="JH71" s="62">
        <v>0.02</v>
      </c>
      <c r="JI71" s="62">
        <v>0.02</v>
      </c>
      <c r="JJ71" s="62">
        <v>0.02</v>
      </c>
      <c r="JK71" s="62">
        <v>0.02</v>
      </c>
      <c r="JL71" s="62">
        <v>0.02</v>
      </c>
      <c r="JM71" s="62">
        <v>0.02</v>
      </c>
      <c r="JN71" s="62">
        <v>0.03</v>
      </c>
      <c r="JO71" s="62">
        <v>0.03</v>
      </c>
      <c r="JP71" s="62">
        <v>0.03</v>
      </c>
      <c r="JQ71">
        <v>11</v>
      </c>
      <c r="JR71" s="62">
        <v>0.03</v>
      </c>
      <c r="JS71" s="62">
        <v>0.03</v>
      </c>
      <c r="JT71" s="62">
        <v>0.03</v>
      </c>
      <c r="JU71" s="62">
        <v>0.02</v>
      </c>
      <c r="JV71" s="62">
        <v>0.02</v>
      </c>
      <c r="JW71" s="62">
        <v>0.02</v>
      </c>
      <c r="JX71" s="62">
        <v>0.03</v>
      </c>
      <c r="JY71" s="62">
        <v>0.03</v>
      </c>
      <c r="JZ71" s="62">
        <v>0.03</v>
      </c>
      <c r="KA71" s="62">
        <v>0.03</v>
      </c>
      <c r="KB71" s="62">
        <v>0.03</v>
      </c>
      <c r="KC71" s="62">
        <v>0.04</v>
      </c>
      <c r="KD71">
        <v>11</v>
      </c>
      <c r="KE71" s="62">
        <v>0.04</v>
      </c>
      <c r="KF71" s="62">
        <v>0.04</v>
      </c>
      <c r="KG71" s="62">
        <v>0.03</v>
      </c>
      <c r="KH71" s="62">
        <v>0.03</v>
      </c>
      <c r="KI71" s="62">
        <v>0.03</v>
      </c>
      <c r="KJ71" s="62">
        <v>0.03</v>
      </c>
      <c r="KK71" s="62">
        <v>0.04</v>
      </c>
      <c r="KL71" s="62">
        <v>0.04</v>
      </c>
      <c r="KM71" s="62">
        <v>0.04</v>
      </c>
      <c r="KN71" s="62">
        <v>0.05</v>
      </c>
      <c r="KO71" s="62">
        <v>0.05</v>
      </c>
      <c r="KP71" s="62">
        <v>0.06</v>
      </c>
      <c r="KQ71">
        <v>11</v>
      </c>
      <c r="KR71" s="62">
        <v>0.09</v>
      </c>
      <c r="KS71" s="62">
        <v>0.09</v>
      </c>
      <c r="KT71" s="62">
        <v>7.0000000000000007E-2</v>
      </c>
      <c r="KU71" s="62">
        <v>7.0000000000000007E-2</v>
      </c>
      <c r="KV71" s="62">
        <v>7.0000000000000007E-2</v>
      </c>
      <c r="KW71" s="62">
        <v>7.0000000000000007E-2</v>
      </c>
      <c r="KX71" s="62">
        <v>7.0000000000000007E-2</v>
      </c>
      <c r="KY71" s="62">
        <v>0.08</v>
      </c>
      <c r="KZ71" s="62">
        <v>0.08</v>
      </c>
      <c r="LA71" s="62">
        <v>0.08</v>
      </c>
      <c r="LB71" s="62">
        <v>0.1</v>
      </c>
      <c r="LC71" s="62">
        <v>0.12</v>
      </c>
    </row>
    <row r="72" spans="1:315">
      <c r="A72">
        <v>12</v>
      </c>
      <c r="B72" s="62">
        <v>0.04</v>
      </c>
      <c r="C72" s="62">
        <v>0.03</v>
      </c>
      <c r="D72" s="62">
        <v>0.02</v>
      </c>
      <c r="E72" s="62">
        <v>0.02</v>
      </c>
      <c r="F72" s="62">
        <v>0.02</v>
      </c>
      <c r="G72" s="62">
        <v>0.02</v>
      </c>
      <c r="H72" s="62">
        <v>0.02</v>
      </c>
      <c r="I72" s="62">
        <v>0.02</v>
      </c>
      <c r="J72" s="62">
        <v>0.02</v>
      </c>
      <c r="K72" s="62">
        <v>0.02</v>
      </c>
      <c r="L72" s="62">
        <v>0.02</v>
      </c>
      <c r="M72" s="62">
        <v>0.02</v>
      </c>
      <c r="N72">
        <v>12</v>
      </c>
      <c r="O72" s="62">
        <v>0.03</v>
      </c>
      <c r="P72" s="62">
        <v>0.03</v>
      </c>
      <c r="Q72" s="62">
        <v>0.02</v>
      </c>
      <c r="R72" s="62">
        <v>0.02</v>
      </c>
      <c r="S72" s="62">
        <v>0.02</v>
      </c>
      <c r="T72" s="62">
        <v>0.02</v>
      </c>
      <c r="U72" s="62">
        <v>0.02</v>
      </c>
      <c r="V72" s="62">
        <v>0.02</v>
      </c>
      <c r="W72" s="62">
        <v>0.02</v>
      </c>
      <c r="X72" s="62">
        <v>0.02</v>
      </c>
      <c r="Y72" s="62">
        <v>0.02</v>
      </c>
      <c r="Z72" s="62">
        <v>0.02</v>
      </c>
      <c r="AA72">
        <v>12</v>
      </c>
      <c r="AB72" s="62">
        <v>0.02</v>
      </c>
      <c r="AC72" s="62">
        <v>0.02</v>
      </c>
      <c r="AD72" s="62">
        <v>0.02</v>
      </c>
      <c r="AE72" s="62">
        <v>0.02</v>
      </c>
      <c r="AF72" s="62">
        <v>0.02</v>
      </c>
      <c r="AG72" s="62">
        <v>0.02</v>
      </c>
      <c r="AH72" s="62">
        <v>0.02</v>
      </c>
      <c r="AI72" s="62">
        <v>0.02</v>
      </c>
      <c r="AJ72" s="62">
        <v>0.02</v>
      </c>
      <c r="AK72" s="62">
        <v>0.02</v>
      </c>
      <c r="AL72" s="62">
        <v>0.02</v>
      </c>
      <c r="AM72" s="62">
        <v>0.02</v>
      </c>
      <c r="AN72">
        <v>12</v>
      </c>
      <c r="AO72" s="62">
        <v>0.02</v>
      </c>
      <c r="AP72" s="62">
        <v>0.02</v>
      </c>
      <c r="AQ72" s="62">
        <v>0.02</v>
      </c>
      <c r="AR72" s="62">
        <v>0.02</v>
      </c>
      <c r="AS72" s="62">
        <v>0.02</v>
      </c>
      <c r="AT72" s="62">
        <v>0.02</v>
      </c>
      <c r="AU72" s="62">
        <v>0.02</v>
      </c>
      <c r="AV72" s="62">
        <v>0.02</v>
      </c>
      <c r="AW72" s="62">
        <v>0.02</v>
      </c>
      <c r="AX72" s="62">
        <v>0.02</v>
      </c>
      <c r="AY72" s="62">
        <v>0.02</v>
      </c>
      <c r="AZ72" s="62">
        <v>0.03</v>
      </c>
      <c r="BA72">
        <v>12</v>
      </c>
      <c r="BB72" s="62">
        <v>0.03</v>
      </c>
      <c r="BC72" s="62">
        <v>0.03</v>
      </c>
      <c r="BD72" s="62">
        <v>0.02</v>
      </c>
      <c r="BE72" s="62">
        <v>0.02</v>
      </c>
      <c r="BF72" s="62">
        <v>0.02</v>
      </c>
      <c r="BG72" s="62">
        <v>0.02</v>
      </c>
      <c r="BH72" s="62">
        <v>0.03</v>
      </c>
      <c r="BI72" s="62">
        <v>0.03</v>
      </c>
      <c r="BJ72" s="62">
        <v>0.03</v>
      </c>
      <c r="BK72" s="62">
        <v>0.03</v>
      </c>
      <c r="BL72" s="62">
        <v>0.04</v>
      </c>
      <c r="BM72" s="62">
        <v>0.05</v>
      </c>
      <c r="BN72">
        <v>12</v>
      </c>
      <c r="BO72" s="62">
        <v>0.06</v>
      </c>
      <c r="BP72" s="62">
        <v>0.06</v>
      </c>
      <c r="BQ72" s="62">
        <v>0.05</v>
      </c>
      <c r="BR72" s="62">
        <v>0.04</v>
      </c>
      <c r="BS72" s="62">
        <v>0.04</v>
      </c>
      <c r="BT72" s="62">
        <v>0.05</v>
      </c>
      <c r="BU72" s="62">
        <v>0.05</v>
      </c>
      <c r="BV72" s="62">
        <v>0.05</v>
      </c>
      <c r="BW72" s="62">
        <v>0.05</v>
      </c>
      <c r="BX72" s="62">
        <v>0.06</v>
      </c>
      <c r="BY72" s="62">
        <v>0.06</v>
      </c>
      <c r="BZ72" s="62">
        <v>0.08</v>
      </c>
      <c r="CA72" s="198"/>
      <c r="CB72">
        <v>12</v>
      </c>
      <c r="CC72" s="62">
        <v>0.04</v>
      </c>
      <c r="CD72" s="62">
        <v>0.03</v>
      </c>
      <c r="CE72" s="62">
        <v>0.03</v>
      </c>
      <c r="CF72" s="62">
        <v>0.02</v>
      </c>
      <c r="CG72" s="62">
        <v>0.02</v>
      </c>
      <c r="CH72" s="62">
        <v>0.02</v>
      </c>
      <c r="CI72" s="62">
        <v>0.02</v>
      </c>
      <c r="CJ72" s="62">
        <v>0.02</v>
      </c>
      <c r="CK72" s="62">
        <v>0.02</v>
      </c>
      <c r="CL72" s="62">
        <v>0.02</v>
      </c>
      <c r="CM72" s="62">
        <v>0.02</v>
      </c>
      <c r="CN72" s="62">
        <v>0.02</v>
      </c>
      <c r="CO72">
        <v>12</v>
      </c>
      <c r="CP72" s="62">
        <v>0.03</v>
      </c>
      <c r="CQ72" s="62">
        <v>0.03</v>
      </c>
      <c r="CR72" s="62">
        <v>0.02</v>
      </c>
      <c r="CS72" s="62">
        <v>0.02</v>
      </c>
      <c r="CT72" s="62">
        <v>0.02</v>
      </c>
      <c r="CU72" s="62">
        <v>0.02</v>
      </c>
      <c r="CV72" s="62">
        <v>0.02</v>
      </c>
      <c r="CW72" s="62">
        <v>0.02</v>
      </c>
      <c r="CX72" s="62">
        <v>0.02</v>
      </c>
      <c r="CY72" s="62">
        <v>0.02</v>
      </c>
      <c r="CZ72" s="62">
        <v>0.02</v>
      </c>
      <c r="DA72" s="62">
        <v>0.02</v>
      </c>
      <c r="DB72">
        <v>12</v>
      </c>
      <c r="DC72" s="62">
        <v>0.03</v>
      </c>
      <c r="DD72" s="62">
        <v>0.02</v>
      </c>
      <c r="DE72" s="62">
        <v>0.02</v>
      </c>
      <c r="DF72" s="62">
        <v>0.02</v>
      </c>
      <c r="DG72" s="62">
        <v>0.02</v>
      </c>
      <c r="DH72" s="62">
        <v>0.02</v>
      </c>
      <c r="DI72" s="62">
        <v>0.02</v>
      </c>
      <c r="DJ72" s="62">
        <v>0.02</v>
      </c>
      <c r="DK72" s="62">
        <v>0.02</v>
      </c>
      <c r="DL72" s="62">
        <v>0.02</v>
      </c>
      <c r="DM72" s="62">
        <v>0.02</v>
      </c>
      <c r="DN72" s="62">
        <v>0.02</v>
      </c>
      <c r="DO72">
        <v>12</v>
      </c>
      <c r="DP72" s="62">
        <v>0.02</v>
      </c>
      <c r="DQ72" s="62">
        <v>0.02</v>
      </c>
      <c r="DR72" s="62">
        <v>0.02</v>
      </c>
      <c r="DS72" s="62">
        <v>0.02</v>
      </c>
      <c r="DT72" s="62">
        <v>0.02</v>
      </c>
      <c r="DU72" s="62">
        <v>0.02</v>
      </c>
      <c r="DV72" s="62">
        <v>0.02</v>
      </c>
      <c r="DW72" s="62">
        <v>0.02</v>
      </c>
      <c r="DX72" s="62">
        <v>0.02</v>
      </c>
      <c r="DY72" s="62">
        <v>0.02</v>
      </c>
      <c r="DZ72" s="62">
        <v>0.03</v>
      </c>
      <c r="EA72" s="62">
        <v>0.03</v>
      </c>
      <c r="EB72">
        <v>12</v>
      </c>
      <c r="EC72" s="62">
        <v>0.03</v>
      </c>
      <c r="ED72" s="62">
        <v>0.03</v>
      </c>
      <c r="EE72" s="62">
        <v>0.03</v>
      </c>
      <c r="EF72" s="62">
        <v>0.02</v>
      </c>
      <c r="EG72" s="62">
        <v>0.02</v>
      </c>
      <c r="EH72" s="62">
        <v>0.03</v>
      </c>
      <c r="EI72" s="62">
        <v>0.03</v>
      </c>
      <c r="EJ72" s="62">
        <v>0.03</v>
      </c>
      <c r="EK72" s="62">
        <v>0.03</v>
      </c>
      <c r="EL72" s="62">
        <v>0.03</v>
      </c>
      <c r="EM72" s="62">
        <v>0.04</v>
      </c>
      <c r="EN72" s="62">
        <v>0.05</v>
      </c>
      <c r="EO72">
        <v>12</v>
      </c>
      <c r="EP72" s="62">
        <v>7.0000000000000007E-2</v>
      </c>
      <c r="EQ72" s="62">
        <v>7.0000000000000007E-2</v>
      </c>
      <c r="ER72" s="62">
        <v>0.05</v>
      </c>
      <c r="ES72" s="62">
        <v>0.05</v>
      </c>
      <c r="ET72" s="62">
        <v>0.05</v>
      </c>
      <c r="EU72" s="62">
        <v>0.05</v>
      </c>
      <c r="EV72" s="62">
        <v>0.05</v>
      </c>
      <c r="EW72" s="62">
        <v>0.06</v>
      </c>
      <c r="EX72" s="62">
        <v>0.06</v>
      </c>
      <c r="EY72" s="62">
        <v>0.06</v>
      </c>
      <c r="EZ72" s="62">
        <v>7.0000000000000007E-2</v>
      </c>
      <c r="FA72" s="62">
        <v>0.09</v>
      </c>
      <c r="FB72" s="198"/>
      <c r="FC72">
        <v>12</v>
      </c>
      <c r="FD72" s="62">
        <v>0.05</v>
      </c>
      <c r="FE72" s="62">
        <v>0.04</v>
      </c>
      <c r="FF72" s="62">
        <v>0.03</v>
      </c>
      <c r="FG72" s="62">
        <v>0.03</v>
      </c>
      <c r="FH72" s="62">
        <v>0.02</v>
      </c>
      <c r="FI72" s="62">
        <v>0.02</v>
      </c>
      <c r="FJ72" s="62">
        <v>0.02</v>
      </c>
      <c r="FK72" s="62">
        <v>0.02</v>
      </c>
      <c r="FL72" s="62">
        <v>0.02</v>
      </c>
      <c r="FM72" s="62">
        <v>0.02</v>
      </c>
      <c r="FN72" s="62">
        <v>0.02</v>
      </c>
      <c r="FO72" s="62">
        <v>0.02</v>
      </c>
      <c r="FP72">
        <v>12</v>
      </c>
      <c r="FQ72" s="62">
        <v>0.04</v>
      </c>
      <c r="FR72" s="62">
        <v>0.04</v>
      </c>
      <c r="FS72" s="62">
        <v>0.03</v>
      </c>
      <c r="FT72" s="62">
        <v>0.02</v>
      </c>
      <c r="FU72" s="62">
        <v>0.02</v>
      </c>
      <c r="FV72" s="62">
        <v>0.02</v>
      </c>
      <c r="FW72" s="62">
        <v>0.02</v>
      </c>
      <c r="FX72" s="62">
        <v>0.02</v>
      </c>
      <c r="FY72" s="62">
        <v>0.02</v>
      </c>
      <c r="FZ72" s="62">
        <v>0.02</v>
      </c>
      <c r="GA72" s="62">
        <v>0.02</v>
      </c>
      <c r="GB72" s="62">
        <v>0.03</v>
      </c>
      <c r="GC72">
        <v>12</v>
      </c>
      <c r="GD72" s="62">
        <v>0.03</v>
      </c>
      <c r="GE72" s="62">
        <v>0.03</v>
      </c>
      <c r="GF72" s="62">
        <v>0.02</v>
      </c>
      <c r="GG72" s="62">
        <v>0.02</v>
      </c>
      <c r="GH72" s="62">
        <v>0.02</v>
      </c>
      <c r="GI72" s="62">
        <v>0.02</v>
      </c>
      <c r="GJ72" s="62">
        <v>0.02</v>
      </c>
      <c r="GK72" s="62">
        <v>0.02</v>
      </c>
      <c r="GL72" s="62">
        <v>0.02</v>
      </c>
      <c r="GM72" s="62">
        <v>0.02</v>
      </c>
      <c r="GN72" s="62">
        <v>0.02</v>
      </c>
      <c r="GO72" s="62">
        <v>0.03</v>
      </c>
      <c r="GP72">
        <v>12</v>
      </c>
      <c r="GQ72" s="62">
        <v>0.03</v>
      </c>
      <c r="GR72" s="62">
        <v>0.03</v>
      </c>
      <c r="GS72" s="62">
        <v>0.02</v>
      </c>
      <c r="GT72" s="62">
        <v>0.02</v>
      </c>
      <c r="GU72" s="62">
        <v>0.02</v>
      </c>
      <c r="GV72" s="62">
        <v>0.02</v>
      </c>
      <c r="GW72" s="62">
        <v>0.02</v>
      </c>
      <c r="GX72" s="62">
        <v>0.02</v>
      </c>
      <c r="GY72" s="62">
        <v>0.03</v>
      </c>
      <c r="GZ72" s="62">
        <v>0.03</v>
      </c>
      <c r="HA72" s="62">
        <v>0.03</v>
      </c>
      <c r="HB72" s="62">
        <v>0.04</v>
      </c>
      <c r="HC72">
        <v>12</v>
      </c>
      <c r="HD72" s="62">
        <v>0.04</v>
      </c>
      <c r="HE72" s="62">
        <v>0.04</v>
      </c>
      <c r="HF72" s="62">
        <v>0.03</v>
      </c>
      <c r="HG72" s="62">
        <v>0.03</v>
      </c>
      <c r="HH72" s="62">
        <v>0.03</v>
      </c>
      <c r="HI72" s="62">
        <v>0.03</v>
      </c>
      <c r="HJ72" s="62">
        <v>0.03</v>
      </c>
      <c r="HK72" s="62">
        <v>0.04</v>
      </c>
      <c r="HL72" s="62">
        <v>0.04</v>
      </c>
      <c r="HM72" s="62">
        <v>0.04</v>
      </c>
      <c r="HN72" s="62">
        <v>0.05</v>
      </c>
      <c r="HO72" s="62">
        <v>0.06</v>
      </c>
      <c r="HP72">
        <v>12</v>
      </c>
      <c r="HQ72" s="62">
        <v>0.08</v>
      </c>
      <c r="HR72" s="62">
        <v>0.08</v>
      </c>
      <c r="HS72" s="62">
        <v>0.06</v>
      </c>
      <c r="HT72" s="62">
        <v>0.06</v>
      </c>
      <c r="HU72" s="62">
        <v>0.06</v>
      </c>
      <c r="HV72" s="62">
        <v>0.06</v>
      </c>
      <c r="HW72" s="62">
        <v>0.06</v>
      </c>
      <c r="HX72" s="62">
        <v>7.0000000000000007E-2</v>
      </c>
      <c r="HY72" s="62">
        <v>7.0000000000000007E-2</v>
      </c>
      <c r="HZ72" s="62">
        <v>7.0000000000000007E-2</v>
      </c>
      <c r="IA72" s="62">
        <v>0.08</v>
      </c>
      <c r="IB72" s="62">
        <v>0.1</v>
      </c>
      <c r="IC72" s="198"/>
      <c r="ID72">
        <v>12</v>
      </c>
      <c r="IE72" s="62">
        <v>0.05</v>
      </c>
      <c r="IF72" s="62">
        <v>0.05</v>
      </c>
      <c r="IG72" s="62">
        <v>0.04</v>
      </c>
      <c r="IH72" s="62">
        <v>0.03</v>
      </c>
      <c r="II72" s="62">
        <v>0.03</v>
      </c>
      <c r="IJ72" s="62">
        <v>0.03</v>
      </c>
      <c r="IK72" s="62">
        <v>0.03</v>
      </c>
      <c r="IL72" s="62">
        <v>0.03</v>
      </c>
      <c r="IM72" s="62">
        <v>0.03</v>
      </c>
      <c r="IN72" s="62">
        <v>0.02</v>
      </c>
      <c r="IO72" s="62">
        <v>0.03</v>
      </c>
      <c r="IP72" s="62">
        <v>0.03</v>
      </c>
      <c r="IQ72">
        <v>12</v>
      </c>
      <c r="IR72" s="62">
        <v>0.05</v>
      </c>
      <c r="IS72" s="62">
        <v>0.04</v>
      </c>
      <c r="IT72" s="62">
        <v>0.03</v>
      </c>
      <c r="IU72" s="62">
        <v>0.03</v>
      </c>
      <c r="IV72" s="62">
        <v>0.03</v>
      </c>
      <c r="IW72" s="62">
        <v>0.03</v>
      </c>
      <c r="IX72" s="62">
        <v>0.03</v>
      </c>
      <c r="IY72" s="62">
        <v>0.03</v>
      </c>
      <c r="IZ72" s="62">
        <v>0.03</v>
      </c>
      <c r="JA72" s="62">
        <v>0.03</v>
      </c>
      <c r="JB72" s="62">
        <v>0.03</v>
      </c>
      <c r="JC72" s="62">
        <v>0.03</v>
      </c>
      <c r="JD72">
        <v>12</v>
      </c>
      <c r="JE72" s="62">
        <v>0.04</v>
      </c>
      <c r="JF72" s="62">
        <v>0.03</v>
      </c>
      <c r="JG72" s="62">
        <v>0.03</v>
      </c>
      <c r="JH72" s="62">
        <v>0.02</v>
      </c>
      <c r="JI72" s="62">
        <v>0.02</v>
      </c>
      <c r="JJ72" s="62">
        <v>0.02</v>
      </c>
      <c r="JK72" s="62">
        <v>0.02</v>
      </c>
      <c r="JL72" s="62">
        <v>0.03</v>
      </c>
      <c r="JM72" s="62">
        <v>0.03</v>
      </c>
      <c r="JN72" s="62">
        <v>0.03</v>
      </c>
      <c r="JO72" s="62">
        <v>0.03</v>
      </c>
      <c r="JP72" s="62">
        <v>0.03</v>
      </c>
      <c r="JQ72">
        <v>12</v>
      </c>
      <c r="JR72" s="62">
        <v>0.03</v>
      </c>
      <c r="JS72" s="62">
        <v>0.03</v>
      </c>
      <c r="JT72" s="62">
        <v>0.03</v>
      </c>
      <c r="JU72" s="62">
        <v>0.02</v>
      </c>
      <c r="JV72" s="62">
        <v>0.02</v>
      </c>
      <c r="JW72" s="62">
        <v>0.03</v>
      </c>
      <c r="JX72" s="62">
        <v>0.03</v>
      </c>
      <c r="JY72" s="62">
        <v>0.03</v>
      </c>
      <c r="JZ72" s="62">
        <v>0.03</v>
      </c>
      <c r="KA72" s="62">
        <v>0.03</v>
      </c>
      <c r="KB72" s="62">
        <v>0.04</v>
      </c>
      <c r="KC72" s="62">
        <v>0.04</v>
      </c>
      <c r="KD72">
        <v>12</v>
      </c>
      <c r="KE72" s="62">
        <v>0.04</v>
      </c>
      <c r="KF72" s="62">
        <v>0.04</v>
      </c>
      <c r="KG72" s="62">
        <v>0.04</v>
      </c>
      <c r="KH72" s="62">
        <v>0.03</v>
      </c>
      <c r="KI72" s="62">
        <v>0.03</v>
      </c>
      <c r="KJ72" s="62">
        <v>0.04</v>
      </c>
      <c r="KK72" s="62">
        <v>0.04</v>
      </c>
      <c r="KL72" s="62">
        <v>0.04</v>
      </c>
      <c r="KM72" s="62">
        <v>0.05</v>
      </c>
      <c r="KN72" s="62">
        <v>0.05</v>
      </c>
      <c r="KO72" s="62">
        <v>0.06</v>
      </c>
      <c r="KP72" s="62">
        <v>7.0000000000000007E-2</v>
      </c>
      <c r="KQ72">
        <v>12</v>
      </c>
      <c r="KR72" s="62">
        <v>0.1</v>
      </c>
      <c r="KS72" s="62">
        <v>0.09</v>
      </c>
      <c r="KT72" s="62">
        <v>0.08</v>
      </c>
      <c r="KU72" s="62">
        <v>7.0000000000000007E-2</v>
      </c>
      <c r="KV72" s="62">
        <v>7.0000000000000007E-2</v>
      </c>
      <c r="KW72" s="62">
        <v>7.0000000000000007E-2</v>
      </c>
      <c r="KX72" s="62">
        <v>0.08</v>
      </c>
      <c r="KY72" s="62">
        <v>0.08</v>
      </c>
      <c r="KZ72" s="62">
        <v>0.08</v>
      </c>
      <c r="LA72" s="62">
        <v>0.09</v>
      </c>
      <c r="LB72" s="62">
        <v>0.1</v>
      </c>
      <c r="LC72" s="62">
        <v>0.12</v>
      </c>
    </row>
    <row r="73" spans="1:315">
      <c r="A73">
        <v>13</v>
      </c>
      <c r="B73" s="62">
        <v>0.03</v>
      </c>
      <c r="C73" s="62">
        <v>0.03</v>
      </c>
      <c r="D73" s="62">
        <v>0.02</v>
      </c>
      <c r="E73" s="62">
        <v>0.02</v>
      </c>
      <c r="F73" s="62">
        <v>0.02</v>
      </c>
      <c r="G73" s="62">
        <v>0.02</v>
      </c>
      <c r="H73" s="62">
        <v>0.02</v>
      </c>
      <c r="I73" s="62">
        <v>0.02</v>
      </c>
      <c r="J73" s="62">
        <v>0.02</v>
      </c>
      <c r="K73" s="62">
        <v>0.02</v>
      </c>
      <c r="L73" s="62">
        <v>0.02</v>
      </c>
      <c r="M73" s="62">
        <v>0.02</v>
      </c>
      <c r="N73">
        <v>13</v>
      </c>
      <c r="O73" s="62">
        <v>0.03</v>
      </c>
      <c r="P73" s="62">
        <v>0.03</v>
      </c>
      <c r="Q73" s="62">
        <v>0.02</v>
      </c>
      <c r="R73" s="62">
        <v>0.02</v>
      </c>
      <c r="S73" s="62">
        <v>0.02</v>
      </c>
      <c r="T73" s="62">
        <v>0.02</v>
      </c>
      <c r="U73" s="62">
        <v>0.02</v>
      </c>
      <c r="V73" s="62">
        <v>0.02</v>
      </c>
      <c r="W73" s="62">
        <v>0.02</v>
      </c>
      <c r="X73" s="62">
        <v>0.02</v>
      </c>
      <c r="Y73" s="62">
        <v>0.02</v>
      </c>
      <c r="Z73" s="62">
        <v>0.02</v>
      </c>
      <c r="AA73">
        <v>13</v>
      </c>
      <c r="AB73" s="62">
        <v>0.02</v>
      </c>
      <c r="AC73" s="62">
        <v>0.02</v>
      </c>
      <c r="AD73" s="62">
        <v>0.02</v>
      </c>
      <c r="AE73" s="62">
        <v>0.01</v>
      </c>
      <c r="AF73" s="62">
        <v>0.01</v>
      </c>
      <c r="AG73" s="62">
        <v>0.01</v>
      </c>
      <c r="AH73" s="62">
        <v>0.02</v>
      </c>
      <c r="AI73" s="62">
        <v>0.02</v>
      </c>
      <c r="AJ73" s="62">
        <v>0.02</v>
      </c>
      <c r="AK73" s="62">
        <v>0.02</v>
      </c>
      <c r="AL73" s="62">
        <v>0.02</v>
      </c>
      <c r="AM73" s="62">
        <v>0.02</v>
      </c>
      <c r="AN73">
        <v>13</v>
      </c>
      <c r="AO73" s="62">
        <v>0.02</v>
      </c>
      <c r="AP73" s="62">
        <v>0.02</v>
      </c>
      <c r="AQ73" s="62">
        <v>0.02</v>
      </c>
      <c r="AR73" s="62">
        <v>0.02</v>
      </c>
      <c r="AS73" s="62">
        <v>0.02</v>
      </c>
      <c r="AT73" s="62">
        <v>0.02</v>
      </c>
      <c r="AU73" s="62">
        <v>0.02</v>
      </c>
      <c r="AV73" s="62">
        <v>0.02</v>
      </c>
      <c r="AW73" s="62">
        <v>0.02</v>
      </c>
      <c r="AX73" s="62">
        <v>0.02</v>
      </c>
      <c r="AY73" s="62">
        <v>0.02</v>
      </c>
      <c r="AZ73" s="62">
        <v>0.03</v>
      </c>
      <c r="BA73">
        <v>13</v>
      </c>
      <c r="BB73" s="62">
        <v>0.03</v>
      </c>
      <c r="BC73" s="62">
        <v>0.03</v>
      </c>
      <c r="BD73" s="62">
        <v>0.02</v>
      </c>
      <c r="BE73" s="62">
        <v>0.02</v>
      </c>
      <c r="BF73" s="62">
        <v>0.02</v>
      </c>
      <c r="BG73" s="62">
        <v>0.02</v>
      </c>
      <c r="BH73" s="62">
        <v>0.03</v>
      </c>
      <c r="BI73" s="62">
        <v>0.03</v>
      </c>
      <c r="BJ73" s="62">
        <v>0.03</v>
      </c>
      <c r="BK73" s="62">
        <v>0.03</v>
      </c>
      <c r="BL73" s="62">
        <v>0.04</v>
      </c>
      <c r="BM73" s="62">
        <v>0.04</v>
      </c>
      <c r="BN73">
        <v>13</v>
      </c>
      <c r="BO73" s="62">
        <v>0.06</v>
      </c>
      <c r="BP73" s="62">
        <v>0.06</v>
      </c>
      <c r="BQ73" s="62">
        <v>0.05</v>
      </c>
      <c r="BR73" s="62">
        <v>0.04</v>
      </c>
      <c r="BS73" s="62">
        <v>0.04</v>
      </c>
      <c r="BT73" s="62">
        <v>0.04</v>
      </c>
      <c r="BU73" s="62">
        <v>0.05</v>
      </c>
      <c r="BV73" s="62">
        <v>0.05</v>
      </c>
      <c r="BW73" s="62">
        <v>0.05</v>
      </c>
      <c r="BX73" s="62">
        <v>0.05</v>
      </c>
      <c r="BY73" s="62">
        <v>0.06</v>
      </c>
      <c r="BZ73" s="62">
        <v>7.0000000000000007E-2</v>
      </c>
      <c r="CA73" s="198"/>
      <c r="CB73">
        <v>13</v>
      </c>
      <c r="CC73" s="62">
        <v>0.04</v>
      </c>
      <c r="CD73" s="62">
        <v>0.03</v>
      </c>
      <c r="CE73" s="62">
        <v>0.02</v>
      </c>
      <c r="CF73" s="62">
        <v>0.02</v>
      </c>
      <c r="CG73" s="62">
        <v>0.02</v>
      </c>
      <c r="CH73" s="62">
        <v>0.02</v>
      </c>
      <c r="CI73" s="62">
        <v>0.02</v>
      </c>
      <c r="CJ73" s="62">
        <v>0.02</v>
      </c>
      <c r="CK73" s="62">
        <v>0.02</v>
      </c>
      <c r="CL73" s="62">
        <v>0.02</v>
      </c>
      <c r="CM73" s="62">
        <v>0.02</v>
      </c>
      <c r="CN73" s="62">
        <v>0.02</v>
      </c>
      <c r="CO73">
        <v>13</v>
      </c>
      <c r="CP73" s="62">
        <v>0.03</v>
      </c>
      <c r="CQ73" s="62">
        <v>0.03</v>
      </c>
      <c r="CR73" s="62">
        <v>0.02</v>
      </c>
      <c r="CS73" s="62">
        <v>0.02</v>
      </c>
      <c r="CT73" s="62">
        <v>0.02</v>
      </c>
      <c r="CU73" s="62">
        <v>0.02</v>
      </c>
      <c r="CV73" s="62">
        <v>0.02</v>
      </c>
      <c r="CW73" s="62">
        <v>0.02</v>
      </c>
      <c r="CX73" s="62">
        <v>0.02</v>
      </c>
      <c r="CY73" s="62">
        <v>0.02</v>
      </c>
      <c r="CZ73" s="62">
        <v>0.02</v>
      </c>
      <c r="DA73" s="62">
        <v>0.02</v>
      </c>
      <c r="DB73">
        <v>13</v>
      </c>
      <c r="DC73" s="62">
        <v>0.02</v>
      </c>
      <c r="DD73" s="62">
        <v>0.02</v>
      </c>
      <c r="DE73" s="62">
        <v>0.02</v>
      </c>
      <c r="DF73" s="62">
        <v>0.02</v>
      </c>
      <c r="DG73" s="62">
        <v>0.02</v>
      </c>
      <c r="DH73" s="62">
        <v>0.02</v>
      </c>
      <c r="DI73" s="62">
        <v>0.02</v>
      </c>
      <c r="DJ73" s="62">
        <v>0.02</v>
      </c>
      <c r="DK73" s="62">
        <v>0.02</v>
      </c>
      <c r="DL73" s="62">
        <v>0.02</v>
      </c>
      <c r="DM73" s="62">
        <v>0.02</v>
      </c>
      <c r="DN73" s="62">
        <v>0.02</v>
      </c>
      <c r="DO73">
        <v>13</v>
      </c>
      <c r="DP73" s="62">
        <v>0.02</v>
      </c>
      <c r="DQ73" s="62">
        <v>0.02</v>
      </c>
      <c r="DR73" s="62">
        <v>0.02</v>
      </c>
      <c r="DS73" s="62">
        <v>0.02</v>
      </c>
      <c r="DT73" s="62">
        <v>0.02</v>
      </c>
      <c r="DU73" s="62">
        <v>0.02</v>
      </c>
      <c r="DV73" s="62">
        <v>0.02</v>
      </c>
      <c r="DW73" s="62">
        <v>0.02</v>
      </c>
      <c r="DX73" s="62">
        <v>0.02</v>
      </c>
      <c r="DY73" s="62">
        <v>0.02</v>
      </c>
      <c r="DZ73" s="62">
        <v>0.02</v>
      </c>
      <c r="EA73" s="62">
        <v>0.03</v>
      </c>
      <c r="EB73">
        <v>13</v>
      </c>
      <c r="EC73" s="62">
        <v>0.03</v>
      </c>
      <c r="ED73" s="62">
        <v>0.03</v>
      </c>
      <c r="EE73" s="62">
        <v>0.03</v>
      </c>
      <c r="EF73" s="62">
        <v>0.02</v>
      </c>
      <c r="EG73" s="62">
        <v>0.02</v>
      </c>
      <c r="EH73" s="62">
        <v>0.03</v>
      </c>
      <c r="EI73" s="62">
        <v>0.03</v>
      </c>
      <c r="EJ73" s="62">
        <v>0.03</v>
      </c>
      <c r="EK73" s="62">
        <v>0.03</v>
      </c>
      <c r="EL73" s="62">
        <v>0.03</v>
      </c>
      <c r="EM73" s="62">
        <v>0.04</v>
      </c>
      <c r="EN73" s="62">
        <v>0.05</v>
      </c>
      <c r="EO73">
        <v>13</v>
      </c>
      <c r="EP73" s="62">
        <v>0.06</v>
      </c>
      <c r="EQ73" s="62">
        <v>0.06</v>
      </c>
      <c r="ER73" s="62">
        <v>0.05</v>
      </c>
      <c r="ES73" s="62">
        <v>0.05</v>
      </c>
      <c r="ET73" s="62">
        <v>0.05</v>
      </c>
      <c r="EU73" s="62">
        <v>0.05</v>
      </c>
      <c r="EV73" s="62">
        <v>0.05</v>
      </c>
      <c r="EW73" s="62">
        <v>0.05</v>
      </c>
      <c r="EX73" s="62">
        <v>0.06</v>
      </c>
      <c r="EY73" s="62">
        <v>0.06</v>
      </c>
      <c r="EZ73" s="62">
        <v>7.0000000000000007E-2</v>
      </c>
      <c r="FA73" s="62">
        <v>0.08</v>
      </c>
      <c r="FB73" s="198"/>
      <c r="FC73">
        <v>13</v>
      </c>
      <c r="FD73" s="62">
        <v>0.04</v>
      </c>
      <c r="FE73" s="62">
        <v>0.04</v>
      </c>
      <c r="FF73" s="62">
        <v>0.03</v>
      </c>
      <c r="FG73" s="62">
        <v>0.02</v>
      </c>
      <c r="FH73" s="62">
        <v>0.02</v>
      </c>
      <c r="FI73" s="62">
        <v>0.02</v>
      </c>
      <c r="FJ73" s="62">
        <v>0.02</v>
      </c>
      <c r="FK73" s="62">
        <v>0.02</v>
      </c>
      <c r="FL73" s="62">
        <v>0.02</v>
      </c>
      <c r="FM73" s="62">
        <v>0.02</v>
      </c>
      <c r="FN73" s="62">
        <v>0.02</v>
      </c>
      <c r="FO73" s="62">
        <v>0.02</v>
      </c>
      <c r="FP73">
        <v>13</v>
      </c>
      <c r="FQ73" s="62">
        <v>0.04</v>
      </c>
      <c r="FR73" s="62">
        <v>0.03</v>
      </c>
      <c r="FS73" s="62">
        <v>0.03</v>
      </c>
      <c r="FT73" s="62">
        <v>0.02</v>
      </c>
      <c r="FU73" s="62">
        <v>0.02</v>
      </c>
      <c r="FV73" s="62">
        <v>0.02</v>
      </c>
      <c r="FW73" s="62">
        <v>0.02</v>
      </c>
      <c r="FX73" s="62">
        <v>0.02</v>
      </c>
      <c r="FY73" s="62">
        <v>0.02</v>
      </c>
      <c r="FZ73" s="62">
        <v>0.02</v>
      </c>
      <c r="GA73" s="62">
        <v>0.02</v>
      </c>
      <c r="GB73" s="62">
        <v>0.03</v>
      </c>
      <c r="GC73">
        <v>13</v>
      </c>
      <c r="GD73" s="62">
        <v>0.03</v>
      </c>
      <c r="GE73" s="62">
        <v>0.03</v>
      </c>
      <c r="GF73" s="62">
        <v>0.02</v>
      </c>
      <c r="GG73" s="62">
        <v>0.02</v>
      </c>
      <c r="GH73" s="62">
        <v>0.02</v>
      </c>
      <c r="GI73" s="62">
        <v>0.02</v>
      </c>
      <c r="GJ73" s="62">
        <v>0.02</v>
      </c>
      <c r="GK73" s="62">
        <v>0.02</v>
      </c>
      <c r="GL73" s="62">
        <v>0.02</v>
      </c>
      <c r="GM73" s="62">
        <v>0.02</v>
      </c>
      <c r="GN73" s="62">
        <v>0.02</v>
      </c>
      <c r="GO73" s="62">
        <v>0.03</v>
      </c>
      <c r="GP73">
        <v>13</v>
      </c>
      <c r="GQ73" s="62">
        <v>0.03</v>
      </c>
      <c r="GR73" s="62">
        <v>0.03</v>
      </c>
      <c r="GS73" s="62">
        <v>0.02</v>
      </c>
      <c r="GT73" s="62">
        <v>0.02</v>
      </c>
      <c r="GU73" s="62">
        <v>0.02</v>
      </c>
      <c r="GV73" s="62">
        <v>0.02</v>
      </c>
      <c r="GW73" s="62">
        <v>0.02</v>
      </c>
      <c r="GX73" s="62">
        <v>0.02</v>
      </c>
      <c r="GY73" s="62">
        <v>0.02</v>
      </c>
      <c r="GZ73" s="62">
        <v>0.03</v>
      </c>
      <c r="HA73" s="62">
        <v>0.03</v>
      </c>
      <c r="HB73" s="62">
        <v>0.03</v>
      </c>
      <c r="HC73">
        <v>13</v>
      </c>
      <c r="HD73" s="62">
        <v>0.04</v>
      </c>
      <c r="HE73" s="62">
        <v>0.04</v>
      </c>
      <c r="HF73" s="62">
        <v>0.03</v>
      </c>
      <c r="HG73" s="62">
        <v>0.03</v>
      </c>
      <c r="HH73" s="62">
        <v>0.03</v>
      </c>
      <c r="HI73" s="62">
        <v>0.03</v>
      </c>
      <c r="HJ73" s="62">
        <v>0.03</v>
      </c>
      <c r="HK73" s="62">
        <v>0.04</v>
      </c>
      <c r="HL73" s="62">
        <v>0.04</v>
      </c>
      <c r="HM73" s="62">
        <v>0.04</v>
      </c>
      <c r="HN73" s="62">
        <v>0.05</v>
      </c>
      <c r="HO73" s="62">
        <v>0.06</v>
      </c>
      <c r="HP73">
        <v>13</v>
      </c>
      <c r="HQ73" s="62">
        <v>0.08</v>
      </c>
      <c r="HR73" s="62">
        <v>7.0000000000000007E-2</v>
      </c>
      <c r="HS73" s="62">
        <v>0.06</v>
      </c>
      <c r="HT73" s="62">
        <v>0.05</v>
      </c>
      <c r="HU73" s="62">
        <v>0.05</v>
      </c>
      <c r="HV73" s="62">
        <v>0.06</v>
      </c>
      <c r="HW73" s="62">
        <v>0.06</v>
      </c>
      <c r="HX73" s="62">
        <v>0.06</v>
      </c>
      <c r="HY73" s="62">
        <v>7.0000000000000007E-2</v>
      </c>
      <c r="HZ73" s="62">
        <v>7.0000000000000007E-2</v>
      </c>
      <c r="IA73" s="62">
        <v>0.08</v>
      </c>
      <c r="IB73" s="62">
        <v>0.09</v>
      </c>
      <c r="IC73" s="198"/>
      <c r="ID73">
        <v>13</v>
      </c>
      <c r="IE73" s="62">
        <v>0.05</v>
      </c>
      <c r="IF73" s="62">
        <v>0.04</v>
      </c>
      <c r="IG73" s="62">
        <v>0.03</v>
      </c>
      <c r="IH73" s="62">
        <v>0.03</v>
      </c>
      <c r="II73" s="62">
        <v>0.03</v>
      </c>
      <c r="IJ73" s="62">
        <v>0.03</v>
      </c>
      <c r="IK73" s="62">
        <v>0.03</v>
      </c>
      <c r="IL73" s="62">
        <v>0.03</v>
      </c>
      <c r="IM73" s="62">
        <v>0.02</v>
      </c>
      <c r="IN73" s="62">
        <v>0.02</v>
      </c>
      <c r="IO73" s="62">
        <v>0.02</v>
      </c>
      <c r="IP73" s="62">
        <v>0.03</v>
      </c>
      <c r="IQ73">
        <v>13</v>
      </c>
      <c r="IR73" s="62">
        <v>0.04</v>
      </c>
      <c r="IS73" s="62">
        <v>0.04</v>
      </c>
      <c r="IT73" s="62">
        <v>0.03</v>
      </c>
      <c r="IU73" s="62">
        <v>0.03</v>
      </c>
      <c r="IV73" s="62">
        <v>0.03</v>
      </c>
      <c r="IW73" s="62">
        <v>0.03</v>
      </c>
      <c r="IX73" s="62">
        <v>0.03</v>
      </c>
      <c r="IY73" s="62">
        <v>0.03</v>
      </c>
      <c r="IZ73" s="62">
        <v>0.02</v>
      </c>
      <c r="JA73" s="62">
        <v>0.02</v>
      </c>
      <c r="JB73" s="62">
        <v>0.03</v>
      </c>
      <c r="JC73" s="62">
        <v>0.03</v>
      </c>
      <c r="JD73">
        <v>13</v>
      </c>
      <c r="JE73" s="62">
        <v>0.03</v>
      </c>
      <c r="JF73" s="62">
        <v>0.03</v>
      </c>
      <c r="JG73" s="62">
        <v>0.03</v>
      </c>
      <c r="JH73" s="62">
        <v>0.02</v>
      </c>
      <c r="JI73" s="62">
        <v>0.02</v>
      </c>
      <c r="JJ73" s="62">
        <v>0.02</v>
      </c>
      <c r="JK73" s="62">
        <v>0.02</v>
      </c>
      <c r="JL73" s="62">
        <v>0.02</v>
      </c>
      <c r="JM73" s="62">
        <v>0.02</v>
      </c>
      <c r="JN73" s="62">
        <v>0.02</v>
      </c>
      <c r="JO73" s="62">
        <v>0.03</v>
      </c>
      <c r="JP73" s="62">
        <v>0.03</v>
      </c>
      <c r="JQ73">
        <v>13</v>
      </c>
      <c r="JR73" s="62">
        <v>0.03</v>
      </c>
      <c r="JS73" s="62">
        <v>0.03</v>
      </c>
      <c r="JT73" s="62">
        <v>0.03</v>
      </c>
      <c r="JU73" s="62">
        <v>0.02</v>
      </c>
      <c r="JV73" s="62">
        <v>0.02</v>
      </c>
      <c r="JW73" s="62">
        <v>0.03</v>
      </c>
      <c r="JX73" s="62">
        <v>0.03</v>
      </c>
      <c r="JY73" s="62">
        <v>0.03</v>
      </c>
      <c r="JZ73" s="62">
        <v>0.03</v>
      </c>
      <c r="KA73" s="62">
        <v>0.03</v>
      </c>
      <c r="KB73" s="62">
        <v>0.03</v>
      </c>
      <c r="KC73" s="62">
        <v>0.04</v>
      </c>
      <c r="KD73">
        <v>13</v>
      </c>
      <c r="KE73" s="62">
        <v>0.04</v>
      </c>
      <c r="KF73" s="62">
        <v>0.04</v>
      </c>
      <c r="KG73" s="62">
        <v>0.04</v>
      </c>
      <c r="KH73" s="62">
        <v>0.03</v>
      </c>
      <c r="KI73" s="62">
        <v>0.03</v>
      </c>
      <c r="KJ73" s="62">
        <v>0.04</v>
      </c>
      <c r="KK73" s="62">
        <v>0.04</v>
      </c>
      <c r="KL73" s="62">
        <v>0.04</v>
      </c>
      <c r="KM73" s="62">
        <v>0.05</v>
      </c>
      <c r="KN73" s="62">
        <v>0.05</v>
      </c>
      <c r="KO73" s="62">
        <v>0.06</v>
      </c>
      <c r="KP73" s="62">
        <v>7.0000000000000007E-2</v>
      </c>
      <c r="KQ73">
        <v>13</v>
      </c>
      <c r="KR73" s="62">
        <v>0.09</v>
      </c>
      <c r="KS73" s="62">
        <v>0.09</v>
      </c>
      <c r="KT73" s="62">
        <v>7.0000000000000007E-2</v>
      </c>
      <c r="KU73" s="62">
        <v>0.06</v>
      </c>
      <c r="KV73" s="62">
        <v>0.06</v>
      </c>
      <c r="KW73" s="62">
        <v>7.0000000000000007E-2</v>
      </c>
      <c r="KX73" s="62">
        <v>7.0000000000000007E-2</v>
      </c>
      <c r="KY73" s="62">
        <v>0.08</v>
      </c>
      <c r="KZ73" s="62">
        <v>0.08</v>
      </c>
      <c r="LA73" s="62">
        <v>0.08</v>
      </c>
      <c r="LB73" s="62">
        <v>0.09</v>
      </c>
      <c r="LC73" s="62">
        <v>0.11</v>
      </c>
    </row>
    <row r="74" spans="1:315">
      <c r="A74">
        <v>14</v>
      </c>
      <c r="B74" s="62">
        <v>0.03</v>
      </c>
      <c r="C74" s="62">
        <v>0.02</v>
      </c>
      <c r="D74" s="62">
        <v>0.02</v>
      </c>
      <c r="E74" s="62">
        <v>0.02</v>
      </c>
      <c r="F74" s="62">
        <v>0.01</v>
      </c>
      <c r="G74" s="62">
        <v>0.01</v>
      </c>
      <c r="H74" s="62">
        <v>0.01</v>
      </c>
      <c r="I74" s="62">
        <v>0.01</v>
      </c>
      <c r="J74" s="62">
        <v>0.01</v>
      </c>
      <c r="K74" s="62">
        <v>0.01</v>
      </c>
      <c r="L74" s="62">
        <v>0.01</v>
      </c>
      <c r="M74" s="62">
        <v>0.02</v>
      </c>
      <c r="N74">
        <v>14</v>
      </c>
      <c r="O74" s="62">
        <v>0.02</v>
      </c>
      <c r="P74" s="62">
        <v>0.02</v>
      </c>
      <c r="Q74" s="62">
        <v>0.02</v>
      </c>
      <c r="R74" s="62">
        <v>0.01</v>
      </c>
      <c r="S74" s="62">
        <v>0.01</v>
      </c>
      <c r="T74" s="62">
        <v>0.01</v>
      </c>
      <c r="U74" s="62">
        <v>0.01</v>
      </c>
      <c r="V74" s="62">
        <v>0.01</v>
      </c>
      <c r="W74" s="62">
        <v>0.01</v>
      </c>
      <c r="X74" s="62">
        <v>0.01</v>
      </c>
      <c r="Y74" s="62">
        <v>0.01</v>
      </c>
      <c r="Z74" s="62">
        <v>0.02</v>
      </c>
      <c r="AA74">
        <v>14</v>
      </c>
      <c r="AB74" s="62">
        <v>0.02</v>
      </c>
      <c r="AC74" s="62">
        <v>0.02</v>
      </c>
      <c r="AD74" s="62">
        <v>0.01</v>
      </c>
      <c r="AE74" s="62">
        <v>0.01</v>
      </c>
      <c r="AF74" s="62">
        <v>0.01</v>
      </c>
      <c r="AG74" s="62">
        <v>0.01</v>
      </c>
      <c r="AH74" s="62">
        <v>0.01</v>
      </c>
      <c r="AI74" s="62">
        <v>0.01</v>
      </c>
      <c r="AJ74" s="62">
        <v>0.01</v>
      </c>
      <c r="AK74" s="62">
        <v>0.01</v>
      </c>
      <c r="AL74" s="62">
        <v>0.01</v>
      </c>
      <c r="AM74" s="62">
        <v>0.02</v>
      </c>
      <c r="AN74">
        <v>14</v>
      </c>
      <c r="AO74" s="62">
        <v>0.02</v>
      </c>
      <c r="AP74" s="62">
        <v>0.02</v>
      </c>
      <c r="AQ74" s="62">
        <v>0.02</v>
      </c>
      <c r="AR74" s="62">
        <v>0.01</v>
      </c>
      <c r="AS74" s="62">
        <v>0.01</v>
      </c>
      <c r="AT74" s="62">
        <v>0.01</v>
      </c>
      <c r="AU74" s="62">
        <v>0.02</v>
      </c>
      <c r="AV74" s="62">
        <v>0.02</v>
      </c>
      <c r="AW74" s="62">
        <v>0.02</v>
      </c>
      <c r="AX74" s="62">
        <v>0.02</v>
      </c>
      <c r="AY74" s="62">
        <v>0.02</v>
      </c>
      <c r="AZ74" s="62">
        <v>0.02</v>
      </c>
      <c r="BA74">
        <v>14</v>
      </c>
      <c r="BB74" s="62">
        <v>0.02</v>
      </c>
      <c r="BC74" s="62">
        <v>0.02</v>
      </c>
      <c r="BD74" s="62">
        <v>0.02</v>
      </c>
      <c r="BE74" s="62">
        <v>0.02</v>
      </c>
      <c r="BF74" s="62">
        <v>0.02</v>
      </c>
      <c r="BG74" s="62">
        <v>0.02</v>
      </c>
      <c r="BH74" s="62">
        <v>0.02</v>
      </c>
      <c r="BI74" s="62">
        <v>0.02</v>
      </c>
      <c r="BJ74" s="62">
        <v>0.03</v>
      </c>
      <c r="BK74" s="62">
        <v>0.03</v>
      </c>
      <c r="BL74" s="62">
        <v>0.03</v>
      </c>
      <c r="BM74" s="62">
        <v>0.04</v>
      </c>
      <c r="BN74">
        <v>14</v>
      </c>
      <c r="BO74" s="62">
        <v>0.05</v>
      </c>
      <c r="BP74" s="62">
        <v>0.05</v>
      </c>
      <c r="BQ74" s="62">
        <v>0.04</v>
      </c>
      <c r="BR74" s="62">
        <v>0.04</v>
      </c>
      <c r="BS74" s="62">
        <v>0.04</v>
      </c>
      <c r="BT74" s="62">
        <v>0.04</v>
      </c>
      <c r="BU74" s="62">
        <v>0.04</v>
      </c>
      <c r="BV74" s="62">
        <v>0.04</v>
      </c>
      <c r="BW74" s="62">
        <v>0.04</v>
      </c>
      <c r="BX74" s="62">
        <v>0.05</v>
      </c>
      <c r="BY74" s="62">
        <v>0.05</v>
      </c>
      <c r="BZ74" s="62">
        <v>0.06</v>
      </c>
      <c r="CA74" s="198"/>
      <c r="CB74">
        <v>14</v>
      </c>
      <c r="CC74" s="62">
        <v>0.03</v>
      </c>
      <c r="CD74" s="62">
        <v>0.03</v>
      </c>
      <c r="CE74" s="62">
        <v>0.02</v>
      </c>
      <c r="CF74" s="62">
        <v>0.02</v>
      </c>
      <c r="CG74" s="62">
        <v>0.02</v>
      </c>
      <c r="CH74" s="62">
        <v>0.02</v>
      </c>
      <c r="CI74" s="62">
        <v>0.02</v>
      </c>
      <c r="CJ74" s="62">
        <v>0.02</v>
      </c>
      <c r="CK74" s="62">
        <v>0.01</v>
      </c>
      <c r="CL74" s="62">
        <v>0.01</v>
      </c>
      <c r="CM74" s="62">
        <v>0.01</v>
      </c>
      <c r="CN74" s="62">
        <v>0.02</v>
      </c>
      <c r="CO74">
        <v>14</v>
      </c>
      <c r="CP74" s="62">
        <v>0.03</v>
      </c>
      <c r="CQ74" s="62">
        <v>0.02</v>
      </c>
      <c r="CR74" s="62">
        <v>0.02</v>
      </c>
      <c r="CS74" s="62">
        <v>0.02</v>
      </c>
      <c r="CT74" s="62">
        <v>0.02</v>
      </c>
      <c r="CU74" s="62">
        <v>0.02</v>
      </c>
      <c r="CV74" s="62">
        <v>0.02</v>
      </c>
      <c r="CW74" s="62">
        <v>0.02</v>
      </c>
      <c r="CX74" s="62">
        <v>0.01</v>
      </c>
      <c r="CY74" s="62">
        <v>0.01</v>
      </c>
      <c r="CZ74" s="62">
        <v>0.02</v>
      </c>
      <c r="DA74" s="62">
        <v>0.02</v>
      </c>
      <c r="DB74">
        <v>14</v>
      </c>
      <c r="DC74" s="62">
        <v>0.02</v>
      </c>
      <c r="DD74" s="62">
        <v>0.02</v>
      </c>
      <c r="DE74" s="62">
        <v>0.02</v>
      </c>
      <c r="DF74" s="62">
        <v>0.01</v>
      </c>
      <c r="DG74" s="62">
        <v>0.01</v>
      </c>
      <c r="DH74" s="62">
        <v>0.01</v>
      </c>
      <c r="DI74" s="62">
        <v>0.01</v>
      </c>
      <c r="DJ74" s="62">
        <v>0.01</v>
      </c>
      <c r="DK74" s="62">
        <v>0.01</v>
      </c>
      <c r="DL74" s="62">
        <v>0.02</v>
      </c>
      <c r="DM74" s="62">
        <v>0.02</v>
      </c>
      <c r="DN74" s="62">
        <v>0.02</v>
      </c>
      <c r="DO74">
        <v>14</v>
      </c>
      <c r="DP74" s="62">
        <v>0.02</v>
      </c>
      <c r="DQ74" s="62">
        <v>0.02</v>
      </c>
      <c r="DR74" s="62">
        <v>0.02</v>
      </c>
      <c r="DS74" s="62">
        <v>0.01</v>
      </c>
      <c r="DT74" s="62">
        <v>0.01</v>
      </c>
      <c r="DU74" s="62">
        <v>0.02</v>
      </c>
      <c r="DV74" s="62">
        <v>0.02</v>
      </c>
      <c r="DW74" s="62">
        <v>0.02</v>
      </c>
      <c r="DX74" s="62">
        <v>0.02</v>
      </c>
      <c r="DY74" s="62">
        <v>0.02</v>
      </c>
      <c r="DZ74" s="62">
        <v>0.02</v>
      </c>
      <c r="EA74" s="62">
        <v>0.03</v>
      </c>
      <c r="EB74">
        <v>14</v>
      </c>
      <c r="EC74" s="62">
        <v>0.03</v>
      </c>
      <c r="ED74" s="62">
        <v>0.03</v>
      </c>
      <c r="EE74" s="62">
        <v>0.02</v>
      </c>
      <c r="EF74" s="62">
        <v>0.02</v>
      </c>
      <c r="EG74" s="62">
        <v>0.02</v>
      </c>
      <c r="EH74" s="62">
        <v>0.02</v>
      </c>
      <c r="EI74" s="62">
        <v>0.02</v>
      </c>
      <c r="EJ74" s="62">
        <v>0.03</v>
      </c>
      <c r="EK74" s="62">
        <v>0.03</v>
      </c>
      <c r="EL74" s="62">
        <v>0.03</v>
      </c>
      <c r="EM74" s="62">
        <v>0.03</v>
      </c>
      <c r="EN74" s="62">
        <v>0.04</v>
      </c>
      <c r="EO74">
        <v>14</v>
      </c>
      <c r="EP74" s="62">
        <v>0.06</v>
      </c>
      <c r="EQ74" s="62">
        <v>0.05</v>
      </c>
      <c r="ER74" s="62">
        <v>0.04</v>
      </c>
      <c r="ES74" s="62">
        <v>0.04</v>
      </c>
      <c r="ET74" s="62">
        <v>0.04</v>
      </c>
      <c r="EU74" s="62">
        <v>0.04</v>
      </c>
      <c r="EV74" s="62">
        <v>0.04</v>
      </c>
      <c r="EW74" s="62">
        <v>0.05</v>
      </c>
      <c r="EX74" s="62">
        <v>0.05</v>
      </c>
      <c r="EY74" s="62">
        <v>0.05</v>
      </c>
      <c r="EZ74" s="62">
        <v>0.06</v>
      </c>
      <c r="FA74" s="62">
        <v>7.0000000000000007E-2</v>
      </c>
      <c r="FB74" s="198"/>
      <c r="FC74">
        <v>14</v>
      </c>
      <c r="FD74" s="62">
        <v>0.03</v>
      </c>
      <c r="FE74" s="62">
        <v>0.03</v>
      </c>
      <c r="FF74" s="62">
        <v>0.02</v>
      </c>
      <c r="FG74" s="62">
        <v>0.02</v>
      </c>
      <c r="FH74" s="62">
        <v>0.02</v>
      </c>
      <c r="FI74" s="62">
        <v>0.02</v>
      </c>
      <c r="FJ74" s="62">
        <v>0.02</v>
      </c>
      <c r="FK74" s="62">
        <v>0.02</v>
      </c>
      <c r="FL74" s="62">
        <v>0.02</v>
      </c>
      <c r="FM74" s="62">
        <v>0.02</v>
      </c>
      <c r="FN74" s="62">
        <v>0.02</v>
      </c>
      <c r="FO74" s="62">
        <v>0.02</v>
      </c>
      <c r="FP74">
        <v>14</v>
      </c>
      <c r="FQ74" s="62">
        <v>0.03</v>
      </c>
      <c r="FR74" s="62">
        <v>0.03</v>
      </c>
      <c r="FS74" s="62">
        <v>0.02</v>
      </c>
      <c r="FT74" s="62">
        <v>0.02</v>
      </c>
      <c r="FU74" s="62">
        <v>0.02</v>
      </c>
      <c r="FV74" s="62">
        <v>0.02</v>
      </c>
      <c r="FW74" s="62">
        <v>0.02</v>
      </c>
      <c r="FX74" s="62">
        <v>0.02</v>
      </c>
      <c r="FY74" s="62">
        <v>0.02</v>
      </c>
      <c r="FZ74" s="62">
        <v>0.02</v>
      </c>
      <c r="GA74" s="62">
        <v>0.02</v>
      </c>
      <c r="GB74" s="62">
        <v>0.02</v>
      </c>
      <c r="GC74">
        <v>14</v>
      </c>
      <c r="GD74" s="62">
        <v>0.02</v>
      </c>
      <c r="GE74" s="62">
        <v>0.02</v>
      </c>
      <c r="GF74" s="62">
        <v>0.02</v>
      </c>
      <c r="GG74" s="62">
        <v>0.02</v>
      </c>
      <c r="GH74" s="62">
        <v>0.02</v>
      </c>
      <c r="GI74" s="62">
        <v>0.02</v>
      </c>
      <c r="GJ74" s="62">
        <v>0.02</v>
      </c>
      <c r="GK74" s="62">
        <v>0.02</v>
      </c>
      <c r="GL74" s="62">
        <v>0.02</v>
      </c>
      <c r="GM74" s="62">
        <v>0.02</v>
      </c>
      <c r="GN74" s="62">
        <v>0.02</v>
      </c>
      <c r="GO74" s="62">
        <v>0.02</v>
      </c>
      <c r="GP74">
        <v>14</v>
      </c>
      <c r="GQ74" s="62">
        <v>0.02</v>
      </c>
      <c r="GR74" s="62">
        <v>0.02</v>
      </c>
      <c r="GS74" s="62">
        <v>0.02</v>
      </c>
      <c r="GT74" s="62">
        <v>0.02</v>
      </c>
      <c r="GU74" s="62">
        <v>0.02</v>
      </c>
      <c r="GV74" s="62">
        <v>0.02</v>
      </c>
      <c r="GW74" s="62">
        <v>0.02</v>
      </c>
      <c r="GX74" s="62">
        <v>0.02</v>
      </c>
      <c r="GY74" s="62">
        <v>0.02</v>
      </c>
      <c r="GZ74" s="62">
        <v>0.02</v>
      </c>
      <c r="HA74" s="62">
        <v>0.02</v>
      </c>
      <c r="HB74" s="62">
        <v>0.03</v>
      </c>
      <c r="HC74">
        <v>14</v>
      </c>
      <c r="HD74" s="62">
        <v>0.03</v>
      </c>
      <c r="HE74" s="62">
        <v>0.03</v>
      </c>
      <c r="HF74" s="62">
        <v>0.03</v>
      </c>
      <c r="HG74" s="62">
        <v>0.02</v>
      </c>
      <c r="HH74" s="62">
        <v>0.02</v>
      </c>
      <c r="HI74" s="62">
        <v>0.03</v>
      </c>
      <c r="HJ74" s="62">
        <v>0.03</v>
      </c>
      <c r="HK74" s="62">
        <v>0.03</v>
      </c>
      <c r="HL74" s="62">
        <v>0.03</v>
      </c>
      <c r="HM74" s="62">
        <v>0.03</v>
      </c>
      <c r="HN74" s="62">
        <v>0.04</v>
      </c>
      <c r="HO74" s="62">
        <v>0.05</v>
      </c>
      <c r="HP74">
        <v>14</v>
      </c>
      <c r="HQ74" s="62">
        <v>0.06</v>
      </c>
      <c r="HR74" s="62">
        <v>0.06</v>
      </c>
      <c r="HS74" s="62">
        <v>0.05</v>
      </c>
      <c r="HT74" s="62">
        <v>0.05</v>
      </c>
      <c r="HU74" s="62">
        <v>0.04</v>
      </c>
      <c r="HV74" s="62">
        <v>0.05</v>
      </c>
      <c r="HW74" s="62">
        <v>0.05</v>
      </c>
      <c r="HX74" s="62">
        <v>0.05</v>
      </c>
      <c r="HY74" s="62">
        <v>0.06</v>
      </c>
      <c r="HZ74" s="62">
        <v>0.06</v>
      </c>
      <c r="IA74" s="62">
        <v>7.0000000000000007E-2</v>
      </c>
      <c r="IB74" s="62">
        <v>0.08</v>
      </c>
      <c r="IC74" s="198"/>
      <c r="ID74">
        <v>14</v>
      </c>
      <c r="IE74" s="62">
        <v>0.04</v>
      </c>
      <c r="IF74" s="62">
        <v>0.04</v>
      </c>
      <c r="IG74" s="62">
        <v>0.03</v>
      </c>
      <c r="IH74" s="62">
        <v>0.02</v>
      </c>
      <c r="II74" s="62">
        <v>0.02</v>
      </c>
      <c r="IJ74" s="62">
        <v>0.02</v>
      </c>
      <c r="IK74" s="62">
        <v>0.02</v>
      </c>
      <c r="IL74" s="62">
        <v>0.02</v>
      </c>
      <c r="IM74" s="62">
        <v>0.02</v>
      </c>
      <c r="IN74" s="62">
        <v>0.02</v>
      </c>
      <c r="IO74" s="62">
        <v>0.02</v>
      </c>
      <c r="IP74" s="62">
        <v>0.02</v>
      </c>
      <c r="IQ74">
        <v>14</v>
      </c>
      <c r="IR74" s="62">
        <v>0.04</v>
      </c>
      <c r="IS74" s="62">
        <v>0.03</v>
      </c>
      <c r="IT74" s="62">
        <v>0.03</v>
      </c>
      <c r="IU74" s="62">
        <v>0.02</v>
      </c>
      <c r="IV74" s="62">
        <v>0.02</v>
      </c>
      <c r="IW74" s="62">
        <v>0.02</v>
      </c>
      <c r="IX74" s="62">
        <v>0.02</v>
      </c>
      <c r="IY74" s="62">
        <v>0.02</v>
      </c>
      <c r="IZ74" s="62">
        <v>0.02</v>
      </c>
      <c r="JA74" s="62">
        <v>0.02</v>
      </c>
      <c r="JB74" s="62">
        <v>0.02</v>
      </c>
      <c r="JC74" s="62">
        <v>0.02</v>
      </c>
      <c r="JD74">
        <v>14</v>
      </c>
      <c r="JE74" s="62">
        <v>0.03</v>
      </c>
      <c r="JF74" s="62">
        <v>0.03</v>
      </c>
      <c r="JG74" s="62">
        <v>0.02</v>
      </c>
      <c r="JH74" s="62">
        <v>0.02</v>
      </c>
      <c r="JI74" s="62">
        <v>0.02</v>
      </c>
      <c r="JJ74" s="62">
        <v>0.02</v>
      </c>
      <c r="JK74" s="62">
        <v>0.02</v>
      </c>
      <c r="JL74" s="62">
        <v>0.02</v>
      </c>
      <c r="JM74" s="62">
        <v>0.02</v>
      </c>
      <c r="JN74" s="62">
        <v>0.02</v>
      </c>
      <c r="JO74" s="62">
        <v>0.02</v>
      </c>
      <c r="JP74" s="62">
        <v>0.03</v>
      </c>
      <c r="JQ74">
        <v>14</v>
      </c>
      <c r="JR74" s="62">
        <v>0.03</v>
      </c>
      <c r="JS74" s="62">
        <v>0.03</v>
      </c>
      <c r="JT74" s="62">
        <v>0.02</v>
      </c>
      <c r="JU74" s="62">
        <v>0.02</v>
      </c>
      <c r="JV74" s="62">
        <v>0.02</v>
      </c>
      <c r="JW74" s="62">
        <v>0.02</v>
      </c>
      <c r="JX74" s="62">
        <v>0.02</v>
      </c>
      <c r="JY74" s="62">
        <v>0.02</v>
      </c>
      <c r="JZ74" s="62">
        <v>0.03</v>
      </c>
      <c r="KA74" s="62">
        <v>0.03</v>
      </c>
      <c r="KB74" s="62">
        <v>0.03</v>
      </c>
      <c r="KC74" s="62">
        <v>0.04</v>
      </c>
      <c r="KD74">
        <v>14</v>
      </c>
      <c r="KE74" s="62">
        <v>0.04</v>
      </c>
      <c r="KF74" s="62">
        <v>0.04</v>
      </c>
      <c r="KG74" s="62">
        <v>0.03</v>
      </c>
      <c r="KH74" s="62">
        <v>0.03</v>
      </c>
      <c r="KI74" s="62">
        <v>0.03</v>
      </c>
      <c r="KJ74" s="62">
        <v>0.03</v>
      </c>
      <c r="KK74" s="62">
        <v>0.03</v>
      </c>
      <c r="KL74" s="62">
        <v>0.04</v>
      </c>
      <c r="KM74" s="62">
        <v>0.04</v>
      </c>
      <c r="KN74" s="62">
        <v>0.04</v>
      </c>
      <c r="KO74" s="62">
        <v>0.05</v>
      </c>
      <c r="KP74" s="62">
        <v>0.06</v>
      </c>
      <c r="KQ74">
        <v>14</v>
      </c>
      <c r="KR74" s="62">
        <v>0.08</v>
      </c>
      <c r="KS74" s="62">
        <v>7.0000000000000007E-2</v>
      </c>
      <c r="KT74" s="62">
        <v>0.06</v>
      </c>
      <c r="KU74" s="62">
        <v>0.05</v>
      </c>
      <c r="KV74" s="62">
        <v>0.05</v>
      </c>
      <c r="KW74" s="62">
        <v>0.06</v>
      </c>
      <c r="KX74" s="62">
        <v>0.06</v>
      </c>
      <c r="KY74" s="62">
        <v>0.06</v>
      </c>
      <c r="KZ74" s="62">
        <v>7.0000000000000007E-2</v>
      </c>
      <c r="LA74" s="62">
        <v>7.0000000000000007E-2</v>
      </c>
      <c r="LB74" s="62">
        <v>0.08</v>
      </c>
      <c r="LC74" s="62">
        <v>0.1</v>
      </c>
    </row>
    <row r="75" spans="1:315">
      <c r="A75">
        <v>15</v>
      </c>
      <c r="B75" s="62">
        <v>0.02</v>
      </c>
      <c r="C75" s="62">
        <v>0.02</v>
      </c>
      <c r="D75" s="62">
        <v>0.02</v>
      </c>
      <c r="E75" s="62">
        <v>0.01</v>
      </c>
      <c r="F75" s="62">
        <v>0.01</v>
      </c>
      <c r="G75" s="62">
        <v>0.01</v>
      </c>
      <c r="H75" s="62">
        <v>0.02</v>
      </c>
      <c r="I75" s="62">
        <v>0.02</v>
      </c>
      <c r="J75" s="62">
        <v>0.01</v>
      </c>
      <c r="K75" s="62">
        <v>0.01</v>
      </c>
      <c r="L75" s="62">
        <v>0.01</v>
      </c>
      <c r="M75" s="62">
        <v>0.01</v>
      </c>
      <c r="N75">
        <v>15</v>
      </c>
      <c r="O75" s="62">
        <v>0.02</v>
      </c>
      <c r="P75" s="62">
        <v>0.02</v>
      </c>
      <c r="Q75" s="62">
        <v>0.01</v>
      </c>
      <c r="R75" s="62">
        <v>0.01</v>
      </c>
      <c r="S75" s="62">
        <v>0.01</v>
      </c>
      <c r="T75" s="62">
        <v>0.01</v>
      </c>
      <c r="U75" s="62">
        <v>0.02</v>
      </c>
      <c r="V75" s="62">
        <v>0.02</v>
      </c>
      <c r="W75" s="62">
        <v>0.01</v>
      </c>
      <c r="X75" s="62">
        <v>0.01</v>
      </c>
      <c r="Y75" s="62">
        <v>0.01</v>
      </c>
      <c r="Z75" s="62">
        <v>0.01</v>
      </c>
      <c r="AA75">
        <v>15</v>
      </c>
      <c r="AB75" s="62">
        <v>0.02</v>
      </c>
      <c r="AC75" s="62">
        <v>0.02</v>
      </c>
      <c r="AD75" s="62">
        <v>0.01</v>
      </c>
      <c r="AE75" s="62">
        <v>0.01</v>
      </c>
      <c r="AF75" s="62">
        <v>0.01</v>
      </c>
      <c r="AG75" s="62">
        <v>0.01</v>
      </c>
      <c r="AH75" s="62">
        <v>0.02</v>
      </c>
      <c r="AI75" s="62">
        <v>0.02</v>
      </c>
      <c r="AJ75" s="62">
        <v>0.01</v>
      </c>
      <c r="AK75" s="62">
        <v>0.01</v>
      </c>
      <c r="AL75" s="62">
        <v>0.01</v>
      </c>
      <c r="AM75" s="62">
        <v>0.02</v>
      </c>
      <c r="AN75">
        <v>15</v>
      </c>
      <c r="AO75" s="62">
        <v>0.02</v>
      </c>
      <c r="AP75" s="62">
        <v>0.02</v>
      </c>
      <c r="AQ75" s="62">
        <v>0.01</v>
      </c>
      <c r="AR75" s="62">
        <v>0.01</v>
      </c>
      <c r="AS75" s="62">
        <v>0.01</v>
      </c>
      <c r="AT75" s="62">
        <v>0.01</v>
      </c>
      <c r="AU75" s="62">
        <v>0.02</v>
      </c>
      <c r="AV75" s="62">
        <v>0.02</v>
      </c>
      <c r="AW75" s="62">
        <v>0.02</v>
      </c>
      <c r="AX75" s="62">
        <v>0.02</v>
      </c>
      <c r="AY75" s="62">
        <v>0.02</v>
      </c>
      <c r="AZ75" s="62">
        <v>0.02</v>
      </c>
      <c r="BA75">
        <v>15</v>
      </c>
      <c r="BB75" s="62">
        <v>0.02</v>
      </c>
      <c r="BC75" s="62">
        <v>0.02</v>
      </c>
      <c r="BD75" s="62">
        <v>0.02</v>
      </c>
      <c r="BE75" s="62">
        <v>0.02</v>
      </c>
      <c r="BF75" s="62">
        <v>0.02</v>
      </c>
      <c r="BG75" s="62">
        <v>0.02</v>
      </c>
      <c r="BH75" s="62">
        <v>0.03</v>
      </c>
      <c r="BI75" s="62">
        <v>0.03</v>
      </c>
      <c r="BJ75" s="62">
        <v>0.02</v>
      </c>
      <c r="BK75" s="62">
        <v>0.03</v>
      </c>
      <c r="BL75" s="62">
        <v>0.03</v>
      </c>
      <c r="BM75" s="62">
        <v>0.04</v>
      </c>
      <c r="BN75">
        <v>15</v>
      </c>
      <c r="BO75" s="62">
        <v>0.05</v>
      </c>
      <c r="BP75" s="62">
        <v>0.04</v>
      </c>
      <c r="BQ75" s="62">
        <v>0.04</v>
      </c>
      <c r="BR75" s="62">
        <v>0.03</v>
      </c>
      <c r="BS75" s="62">
        <v>0.03</v>
      </c>
      <c r="BT75" s="62">
        <v>0.03</v>
      </c>
      <c r="BU75" s="62">
        <v>0.05</v>
      </c>
      <c r="BV75" s="62">
        <v>0.06</v>
      </c>
      <c r="BW75" s="62">
        <v>0.04</v>
      </c>
      <c r="BX75" s="62">
        <v>0.04</v>
      </c>
      <c r="BY75" s="62">
        <v>0.05</v>
      </c>
      <c r="BZ75" s="62">
        <v>0.06</v>
      </c>
      <c r="CA75" s="198"/>
      <c r="CB75">
        <v>15</v>
      </c>
      <c r="CC75" s="62">
        <v>0.03</v>
      </c>
      <c r="CD75" s="62">
        <v>0.02</v>
      </c>
      <c r="CE75" s="62">
        <v>0.02</v>
      </c>
      <c r="CF75" s="62">
        <v>0.02</v>
      </c>
      <c r="CG75" s="62">
        <v>0.01</v>
      </c>
      <c r="CH75" s="62">
        <v>0.01</v>
      </c>
      <c r="CI75" s="62">
        <v>0.02</v>
      </c>
      <c r="CJ75" s="62">
        <v>0.02</v>
      </c>
      <c r="CK75" s="62">
        <v>0.01</v>
      </c>
      <c r="CL75" s="62">
        <v>0.01</v>
      </c>
      <c r="CM75" s="62">
        <v>0.01</v>
      </c>
      <c r="CN75" s="62">
        <v>0.01</v>
      </c>
      <c r="CO75">
        <v>15</v>
      </c>
      <c r="CP75" s="62">
        <v>0.02</v>
      </c>
      <c r="CQ75" s="62">
        <v>0.02</v>
      </c>
      <c r="CR75" s="62">
        <v>0.02</v>
      </c>
      <c r="CS75" s="62">
        <v>0.01</v>
      </c>
      <c r="CT75" s="62">
        <v>0.01</v>
      </c>
      <c r="CU75" s="62">
        <v>0.01</v>
      </c>
      <c r="CV75" s="62">
        <v>0.02</v>
      </c>
      <c r="CW75" s="62">
        <v>0.02</v>
      </c>
      <c r="CX75" s="62">
        <v>0.01</v>
      </c>
      <c r="CY75" s="62">
        <v>0.01</v>
      </c>
      <c r="CZ75" s="62">
        <v>0.01</v>
      </c>
      <c r="DA75" s="62">
        <v>0.02</v>
      </c>
      <c r="DB75">
        <v>15</v>
      </c>
      <c r="DC75" s="62">
        <v>0.02</v>
      </c>
      <c r="DD75" s="62">
        <v>0.02</v>
      </c>
      <c r="DE75" s="62">
        <v>0.01</v>
      </c>
      <c r="DF75" s="62">
        <v>0.01</v>
      </c>
      <c r="DG75" s="62">
        <v>0.01</v>
      </c>
      <c r="DH75" s="62">
        <v>0.01</v>
      </c>
      <c r="DI75" s="62">
        <v>0.02</v>
      </c>
      <c r="DJ75" s="62">
        <v>0.02</v>
      </c>
      <c r="DK75" s="62">
        <v>0.01</v>
      </c>
      <c r="DL75" s="62">
        <v>0.01</v>
      </c>
      <c r="DM75" s="62">
        <v>0.01</v>
      </c>
      <c r="DN75" s="62">
        <v>0.02</v>
      </c>
      <c r="DO75">
        <v>15</v>
      </c>
      <c r="DP75" s="62">
        <v>0.02</v>
      </c>
      <c r="DQ75" s="62">
        <v>0.02</v>
      </c>
      <c r="DR75" s="62">
        <v>0.02</v>
      </c>
      <c r="DS75" s="62">
        <v>0.01</v>
      </c>
      <c r="DT75" s="62">
        <v>0.01</v>
      </c>
      <c r="DU75" s="62">
        <v>0.01</v>
      </c>
      <c r="DV75" s="62">
        <v>0.02</v>
      </c>
      <c r="DW75" s="62">
        <v>0.02</v>
      </c>
      <c r="DX75" s="62">
        <v>0.02</v>
      </c>
      <c r="DY75" s="62">
        <v>0.02</v>
      </c>
      <c r="DZ75" s="62">
        <v>0.02</v>
      </c>
      <c r="EA75" s="62">
        <v>0.02</v>
      </c>
      <c r="EB75">
        <v>15</v>
      </c>
      <c r="EC75" s="62">
        <v>0.02</v>
      </c>
      <c r="ED75" s="62">
        <v>0.02</v>
      </c>
      <c r="EE75" s="62">
        <v>0.02</v>
      </c>
      <c r="EF75" s="62">
        <v>0.02</v>
      </c>
      <c r="EG75" s="62">
        <v>0.02</v>
      </c>
      <c r="EH75" s="62">
        <v>0.02</v>
      </c>
      <c r="EI75" s="62">
        <v>0.03</v>
      </c>
      <c r="EJ75" s="62">
        <v>0.04</v>
      </c>
      <c r="EK75" s="62">
        <v>0.03</v>
      </c>
      <c r="EL75" s="62">
        <v>0.03</v>
      </c>
      <c r="EM75" s="62">
        <v>0.03</v>
      </c>
      <c r="EN75" s="62">
        <v>0.04</v>
      </c>
      <c r="EO75">
        <v>15</v>
      </c>
      <c r="EP75" s="62">
        <v>0.05</v>
      </c>
      <c r="EQ75" s="62">
        <v>0.05</v>
      </c>
      <c r="ER75" s="62">
        <v>0.04</v>
      </c>
      <c r="ES75" s="62">
        <v>0.04</v>
      </c>
      <c r="ET75" s="62">
        <v>0.04</v>
      </c>
      <c r="EU75" s="62">
        <v>0.04</v>
      </c>
      <c r="EV75" s="62">
        <v>0.06</v>
      </c>
      <c r="EW75" s="62">
        <v>0.06</v>
      </c>
      <c r="EX75" s="62">
        <v>0.04</v>
      </c>
      <c r="EY75" s="62">
        <v>0.05</v>
      </c>
      <c r="EZ75" s="62">
        <v>0.05</v>
      </c>
      <c r="FA75" s="62">
        <v>0.06</v>
      </c>
      <c r="FB75" s="198"/>
      <c r="FC75">
        <v>15</v>
      </c>
      <c r="FD75" s="62">
        <v>0.03</v>
      </c>
      <c r="FE75" s="62">
        <v>0.03</v>
      </c>
      <c r="FF75" s="62">
        <v>0.02</v>
      </c>
      <c r="FG75" s="62">
        <v>0.02</v>
      </c>
      <c r="FH75" s="62">
        <v>0.02</v>
      </c>
      <c r="FI75" s="62">
        <v>0.02</v>
      </c>
      <c r="FJ75" s="62">
        <v>0.02</v>
      </c>
      <c r="FK75" s="62">
        <v>0.02</v>
      </c>
      <c r="FL75" s="62">
        <v>0.01</v>
      </c>
      <c r="FM75" s="62">
        <v>0.01</v>
      </c>
      <c r="FN75" s="62">
        <v>0.01</v>
      </c>
      <c r="FO75" s="62">
        <v>0.02</v>
      </c>
      <c r="FP75">
        <v>15</v>
      </c>
      <c r="FQ75" s="62">
        <v>0.03</v>
      </c>
      <c r="FR75" s="62">
        <v>0.02</v>
      </c>
      <c r="FS75" s="62">
        <v>0.02</v>
      </c>
      <c r="FT75" s="62">
        <v>0.02</v>
      </c>
      <c r="FU75" s="62">
        <v>0.01</v>
      </c>
      <c r="FV75" s="62">
        <v>0.01</v>
      </c>
      <c r="FW75" s="62">
        <v>0.02</v>
      </c>
      <c r="FX75" s="62">
        <v>0.02</v>
      </c>
      <c r="FY75" s="62">
        <v>0.01</v>
      </c>
      <c r="FZ75" s="62">
        <v>0.01</v>
      </c>
      <c r="GA75" s="62">
        <v>0.02</v>
      </c>
      <c r="GB75" s="62">
        <v>0.02</v>
      </c>
      <c r="GC75">
        <v>15</v>
      </c>
      <c r="GD75" s="62">
        <v>0.02</v>
      </c>
      <c r="GE75" s="62">
        <v>0.02</v>
      </c>
      <c r="GF75" s="62">
        <v>0.02</v>
      </c>
      <c r="GG75" s="62">
        <v>0.01</v>
      </c>
      <c r="GH75" s="62">
        <v>0.01</v>
      </c>
      <c r="GI75" s="62">
        <v>0.01</v>
      </c>
      <c r="GJ75" s="62">
        <v>0.02</v>
      </c>
      <c r="GK75" s="62">
        <v>0.02</v>
      </c>
      <c r="GL75" s="62">
        <v>0.01</v>
      </c>
      <c r="GM75" s="62">
        <v>0.01</v>
      </c>
      <c r="GN75" s="62">
        <v>0.02</v>
      </c>
      <c r="GO75" s="62">
        <v>0.02</v>
      </c>
      <c r="GP75">
        <v>15</v>
      </c>
      <c r="GQ75" s="62">
        <v>0.02</v>
      </c>
      <c r="GR75" s="62">
        <v>0.02</v>
      </c>
      <c r="GS75" s="62">
        <v>0.02</v>
      </c>
      <c r="GT75" s="62">
        <v>0.02</v>
      </c>
      <c r="GU75" s="62">
        <v>0.02</v>
      </c>
      <c r="GV75" s="62">
        <v>0.02</v>
      </c>
      <c r="GW75" s="62">
        <v>0.02</v>
      </c>
      <c r="GX75" s="62">
        <v>0.03</v>
      </c>
      <c r="GY75" s="62">
        <v>0.02</v>
      </c>
      <c r="GZ75" s="62">
        <v>0.02</v>
      </c>
      <c r="HA75" s="62">
        <v>0.02</v>
      </c>
      <c r="HB75" s="62">
        <v>0.03</v>
      </c>
      <c r="HC75">
        <v>15</v>
      </c>
      <c r="HD75" s="62">
        <v>0.03</v>
      </c>
      <c r="HE75" s="62">
        <v>0.03</v>
      </c>
      <c r="HF75" s="62">
        <v>0.02</v>
      </c>
      <c r="HG75" s="62">
        <v>0.02</v>
      </c>
      <c r="HH75" s="62">
        <v>0.02</v>
      </c>
      <c r="HI75" s="62">
        <v>0.02</v>
      </c>
      <c r="HJ75" s="62">
        <v>0.04</v>
      </c>
      <c r="HK75" s="62">
        <v>0.04</v>
      </c>
      <c r="HL75" s="62">
        <v>0.03</v>
      </c>
      <c r="HM75" s="62">
        <v>0.03</v>
      </c>
      <c r="HN75" s="62">
        <v>0.04</v>
      </c>
      <c r="HO75" s="62">
        <v>0.04</v>
      </c>
      <c r="HP75">
        <v>15</v>
      </c>
      <c r="HQ75" s="62">
        <v>0.06</v>
      </c>
      <c r="HR75" s="62">
        <v>0.05</v>
      </c>
      <c r="HS75" s="62">
        <v>0.04</v>
      </c>
      <c r="HT75" s="62">
        <v>0.04</v>
      </c>
      <c r="HU75" s="62">
        <v>0.04</v>
      </c>
      <c r="HV75" s="62">
        <v>0.04</v>
      </c>
      <c r="HW75" s="62">
        <v>0.06</v>
      </c>
      <c r="HX75" s="62">
        <v>7.0000000000000007E-2</v>
      </c>
      <c r="HY75" s="62">
        <v>0.05</v>
      </c>
      <c r="HZ75" s="62">
        <v>0.05</v>
      </c>
      <c r="IA75" s="62">
        <v>0.06</v>
      </c>
      <c r="IB75" s="62">
        <v>7.0000000000000007E-2</v>
      </c>
      <c r="IC75" s="198"/>
      <c r="ID75">
        <v>15</v>
      </c>
      <c r="IE75" s="62">
        <v>0.04</v>
      </c>
      <c r="IF75" s="62">
        <v>0.03</v>
      </c>
      <c r="IG75" s="62">
        <v>0.02</v>
      </c>
      <c r="IH75" s="62">
        <v>0.02</v>
      </c>
      <c r="II75" s="62">
        <v>0.02</v>
      </c>
      <c r="IJ75" s="62">
        <v>0.02</v>
      </c>
      <c r="IK75" s="62">
        <v>0.03</v>
      </c>
      <c r="IL75" s="62">
        <v>0.03</v>
      </c>
      <c r="IM75" s="62">
        <v>0.02</v>
      </c>
      <c r="IN75" s="62">
        <v>0.02</v>
      </c>
      <c r="IO75" s="62">
        <v>0.02</v>
      </c>
      <c r="IP75" s="62">
        <v>0.02</v>
      </c>
      <c r="IQ75">
        <v>15</v>
      </c>
      <c r="IR75" s="62">
        <v>0.03</v>
      </c>
      <c r="IS75" s="62">
        <v>0.03</v>
      </c>
      <c r="IT75" s="62">
        <v>0.02</v>
      </c>
      <c r="IU75" s="62">
        <v>0.02</v>
      </c>
      <c r="IV75" s="62">
        <v>0.02</v>
      </c>
      <c r="IW75" s="62">
        <v>0.02</v>
      </c>
      <c r="IX75" s="62">
        <v>0.03</v>
      </c>
      <c r="IY75" s="62">
        <v>0.03</v>
      </c>
      <c r="IZ75" s="62">
        <v>0.02</v>
      </c>
      <c r="JA75" s="62">
        <v>0.02</v>
      </c>
      <c r="JB75" s="62">
        <v>0.02</v>
      </c>
      <c r="JC75" s="62">
        <v>0.02</v>
      </c>
      <c r="JD75">
        <v>15</v>
      </c>
      <c r="JE75" s="62">
        <v>0.02</v>
      </c>
      <c r="JF75" s="62">
        <v>0.02</v>
      </c>
      <c r="JG75" s="62">
        <v>0.02</v>
      </c>
      <c r="JH75" s="62">
        <v>0.02</v>
      </c>
      <c r="JI75" s="62">
        <v>0.02</v>
      </c>
      <c r="JJ75" s="62">
        <v>0.02</v>
      </c>
      <c r="JK75" s="62">
        <v>0.02</v>
      </c>
      <c r="JL75" s="62">
        <v>0.03</v>
      </c>
      <c r="JM75" s="62">
        <v>0.02</v>
      </c>
      <c r="JN75" s="62">
        <v>0.02</v>
      </c>
      <c r="JO75" s="62">
        <v>0.02</v>
      </c>
      <c r="JP75" s="62">
        <v>0.02</v>
      </c>
      <c r="JQ75">
        <v>15</v>
      </c>
      <c r="JR75" s="62">
        <v>0.03</v>
      </c>
      <c r="JS75" s="62">
        <v>0.02</v>
      </c>
      <c r="JT75" s="62">
        <v>0.02</v>
      </c>
      <c r="JU75" s="62">
        <v>0.02</v>
      </c>
      <c r="JV75" s="62">
        <v>0.02</v>
      </c>
      <c r="JW75" s="62">
        <v>0.02</v>
      </c>
      <c r="JX75" s="62">
        <v>0.03</v>
      </c>
      <c r="JY75" s="62">
        <v>0.03</v>
      </c>
      <c r="JZ75" s="62">
        <v>0.02</v>
      </c>
      <c r="KA75" s="62">
        <v>0.02</v>
      </c>
      <c r="KB75" s="62">
        <v>0.03</v>
      </c>
      <c r="KC75" s="62">
        <v>0.03</v>
      </c>
      <c r="KD75">
        <v>15</v>
      </c>
      <c r="KE75" s="62">
        <v>0.03</v>
      </c>
      <c r="KF75" s="62">
        <v>0.03</v>
      </c>
      <c r="KG75" s="62">
        <v>0.03</v>
      </c>
      <c r="KH75" s="62">
        <v>0.03</v>
      </c>
      <c r="KI75" s="62">
        <v>0.03</v>
      </c>
      <c r="KJ75" s="62">
        <v>0.03</v>
      </c>
      <c r="KK75" s="62">
        <v>0.04</v>
      </c>
      <c r="KL75" s="62">
        <v>0.05</v>
      </c>
      <c r="KM75" s="62">
        <v>0.03</v>
      </c>
      <c r="KN75" s="62">
        <v>0.04</v>
      </c>
      <c r="KO75" s="62">
        <v>0.04</v>
      </c>
      <c r="KP75" s="62">
        <v>0.05</v>
      </c>
      <c r="KQ75">
        <v>15</v>
      </c>
      <c r="KR75" s="62">
        <v>7.0000000000000007E-2</v>
      </c>
      <c r="KS75" s="62">
        <v>0.06</v>
      </c>
      <c r="KT75" s="62">
        <v>0.05</v>
      </c>
      <c r="KU75" s="62">
        <v>0.05</v>
      </c>
      <c r="KV75" s="62">
        <v>0.05</v>
      </c>
      <c r="KW75" s="62">
        <v>0.05</v>
      </c>
      <c r="KX75" s="62">
        <v>0.08</v>
      </c>
      <c r="KY75" s="62">
        <v>0.08</v>
      </c>
      <c r="KZ75" s="62">
        <v>0.06</v>
      </c>
      <c r="LA75" s="62">
        <v>0.06</v>
      </c>
      <c r="LB75" s="62">
        <v>7.0000000000000007E-2</v>
      </c>
      <c r="LC75" s="62">
        <v>0.08</v>
      </c>
    </row>
    <row r="76" spans="1:315">
      <c r="A76">
        <v>16</v>
      </c>
      <c r="B76" s="62">
        <v>0.02</v>
      </c>
      <c r="C76" s="62">
        <v>0.02</v>
      </c>
      <c r="D76" s="62">
        <v>0.02</v>
      </c>
      <c r="E76" s="62">
        <v>0.01</v>
      </c>
      <c r="F76" s="62">
        <v>0.01</v>
      </c>
      <c r="G76" s="62">
        <v>0.01</v>
      </c>
      <c r="H76" s="62">
        <v>0.01</v>
      </c>
      <c r="I76" s="62">
        <v>0.01</v>
      </c>
      <c r="J76" s="62">
        <v>0.01</v>
      </c>
      <c r="K76" s="62">
        <v>0.01</v>
      </c>
      <c r="L76" s="62">
        <v>0.01</v>
      </c>
      <c r="M76" s="62">
        <v>0.01</v>
      </c>
      <c r="N76">
        <v>16</v>
      </c>
      <c r="O76" s="62">
        <v>0.02</v>
      </c>
      <c r="P76" s="62">
        <v>0.02</v>
      </c>
      <c r="Q76" s="62">
        <v>0.02</v>
      </c>
      <c r="R76" s="62">
        <v>0.01</v>
      </c>
      <c r="S76" s="62">
        <v>0.01</v>
      </c>
      <c r="T76" s="62">
        <v>0.01</v>
      </c>
      <c r="U76" s="62">
        <v>0.01</v>
      </c>
      <c r="V76" s="62">
        <v>0.01</v>
      </c>
      <c r="W76" s="62">
        <v>0.01</v>
      </c>
      <c r="X76" s="62">
        <v>0.01</v>
      </c>
      <c r="Y76" s="62">
        <v>0.01</v>
      </c>
      <c r="Z76" s="62">
        <v>0.01</v>
      </c>
      <c r="AA76">
        <v>16</v>
      </c>
      <c r="AB76" s="62">
        <v>0.02</v>
      </c>
      <c r="AC76" s="62">
        <v>0.02</v>
      </c>
      <c r="AD76" s="62">
        <v>0.01</v>
      </c>
      <c r="AE76" s="62">
        <v>0.01</v>
      </c>
      <c r="AF76" s="62">
        <v>0.01</v>
      </c>
      <c r="AG76" s="62">
        <v>0.01</v>
      </c>
      <c r="AH76" s="62">
        <v>0.01</v>
      </c>
      <c r="AI76" s="62">
        <v>0.01</v>
      </c>
      <c r="AJ76" s="62">
        <v>0.01</v>
      </c>
      <c r="AK76" s="62">
        <v>0.01</v>
      </c>
      <c r="AL76" s="62">
        <v>0.01</v>
      </c>
      <c r="AM76" s="62">
        <v>0.02</v>
      </c>
      <c r="AN76">
        <v>16</v>
      </c>
      <c r="AO76" s="62">
        <v>0.02</v>
      </c>
      <c r="AP76" s="62">
        <v>0.02</v>
      </c>
      <c r="AQ76" s="62">
        <v>0.01</v>
      </c>
      <c r="AR76" s="62">
        <v>0.01</v>
      </c>
      <c r="AS76" s="62">
        <v>0.01</v>
      </c>
      <c r="AT76" s="62">
        <v>0.01</v>
      </c>
      <c r="AU76" s="62">
        <v>0.01</v>
      </c>
      <c r="AV76" s="62">
        <v>0.02</v>
      </c>
      <c r="AW76" s="62">
        <v>0.02</v>
      </c>
      <c r="AX76" s="62">
        <v>0.02</v>
      </c>
      <c r="AY76" s="62">
        <v>0.02</v>
      </c>
      <c r="AZ76" s="62">
        <v>0.02</v>
      </c>
      <c r="BA76">
        <v>16</v>
      </c>
      <c r="BB76" s="62">
        <v>0.02</v>
      </c>
      <c r="BC76" s="62">
        <v>0.02</v>
      </c>
      <c r="BD76" s="62">
        <v>0.02</v>
      </c>
      <c r="BE76" s="62">
        <v>0.02</v>
      </c>
      <c r="BF76" s="62">
        <v>0.02</v>
      </c>
      <c r="BG76" s="62">
        <v>0.02</v>
      </c>
      <c r="BH76" s="62">
        <v>0.02</v>
      </c>
      <c r="BI76" s="62">
        <v>0.02</v>
      </c>
      <c r="BJ76" s="62">
        <v>0.03</v>
      </c>
      <c r="BK76" s="62">
        <v>0.03</v>
      </c>
      <c r="BL76" s="62">
        <v>0.03</v>
      </c>
      <c r="BM76" s="62">
        <v>0.04</v>
      </c>
      <c r="BN76">
        <v>16</v>
      </c>
      <c r="BO76" s="62">
        <v>0.05</v>
      </c>
      <c r="BP76" s="62">
        <v>0.05</v>
      </c>
      <c r="BQ76" s="62">
        <v>0.04</v>
      </c>
      <c r="BR76" s="62">
        <v>0.03</v>
      </c>
      <c r="BS76" s="62">
        <v>0.03</v>
      </c>
      <c r="BT76" s="62">
        <v>0.04</v>
      </c>
      <c r="BU76" s="62">
        <v>0.04</v>
      </c>
      <c r="BV76" s="62">
        <v>0.04</v>
      </c>
      <c r="BW76" s="62">
        <v>0.04</v>
      </c>
      <c r="BX76" s="62">
        <v>0.04</v>
      </c>
      <c r="BY76" s="62">
        <v>0.05</v>
      </c>
      <c r="BZ76" s="62">
        <v>0.06</v>
      </c>
      <c r="CA76" s="198"/>
      <c r="CB76">
        <v>16</v>
      </c>
      <c r="CC76" s="62">
        <v>0.03</v>
      </c>
      <c r="CD76" s="62">
        <v>0.02</v>
      </c>
      <c r="CE76" s="62">
        <v>0.02</v>
      </c>
      <c r="CF76" s="62">
        <v>0.01</v>
      </c>
      <c r="CG76" s="62">
        <v>0.01</v>
      </c>
      <c r="CH76" s="62">
        <v>0.01</v>
      </c>
      <c r="CI76" s="62">
        <v>0.01</v>
      </c>
      <c r="CJ76" s="62">
        <v>0.01</v>
      </c>
      <c r="CK76" s="62">
        <v>0.01</v>
      </c>
      <c r="CL76" s="62">
        <v>0.01</v>
      </c>
      <c r="CM76" s="62">
        <v>0.01</v>
      </c>
      <c r="CN76" s="62">
        <v>0.01</v>
      </c>
      <c r="CO76">
        <v>16</v>
      </c>
      <c r="CP76" s="62">
        <v>0.02</v>
      </c>
      <c r="CQ76" s="62">
        <v>0.02</v>
      </c>
      <c r="CR76" s="62">
        <v>0.02</v>
      </c>
      <c r="CS76" s="62">
        <v>0.01</v>
      </c>
      <c r="CT76" s="62">
        <v>0.01</v>
      </c>
      <c r="CU76" s="62">
        <v>0.01</v>
      </c>
      <c r="CV76" s="62">
        <v>0.01</v>
      </c>
      <c r="CW76" s="62">
        <v>0.01</v>
      </c>
      <c r="CX76" s="62">
        <v>0.01</v>
      </c>
      <c r="CY76" s="62">
        <v>0.01</v>
      </c>
      <c r="CZ76" s="62">
        <v>0.01</v>
      </c>
      <c r="DA76" s="62">
        <v>0.02</v>
      </c>
      <c r="DB76">
        <v>16</v>
      </c>
      <c r="DC76" s="62">
        <v>0.02</v>
      </c>
      <c r="DD76" s="62">
        <v>0.02</v>
      </c>
      <c r="DE76" s="62">
        <v>0.01</v>
      </c>
      <c r="DF76" s="62">
        <v>0.01</v>
      </c>
      <c r="DG76" s="62">
        <v>0.01</v>
      </c>
      <c r="DH76" s="62">
        <v>0.01</v>
      </c>
      <c r="DI76" s="62">
        <v>0.01</v>
      </c>
      <c r="DJ76" s="62">
        <v>0.01</v>
      </c>
      <c r="DK76" s="62">
        <v>0.01</v>
      </c>
      <c r="DL76" s="62">
        <v>0.01</v>
      </c>
      <c r="DM76" s="62">
        <v>0.02</v>
      </c>
      <c r="DN76" s="62">
        <v>0.02</v>
      </c>
      <c r="DO76">
        <v>16</v>
      </c>
      <c r="DP76" s="62">
        <v>0.02</v>
      </c>
      <c r="DQ76" s="62">
        <v>0.02</v>
      </c>
      <c r="DR76" s="62">
        <v>0.02</v>
      </c>
      <c r="DS76" s="62">
        <v>0.01</v>
      </c>
      <c r="DT76" s="62">
        <v>0.01</v>
      </c>
      <c r="DU76" s="62">
        <v>0.02</v>
      </c>
      <c r="DV76" s="62">
        <v>0.02</v>
      </c>
      <c r="DW76" s="62">
        <v>0.02</v>
      </c>
      <c r="DX76" s="62">
        <v>0.02</v>
      </c>
      <c r="DY76" s="62">
        <v>0.02</v>
      </c>
      <c r="DZ76" s="62">
        <v>0.02</v>
      </c>
      <c r="EA76" s="62">
        <v>0.03</v>
      </c>
      <c r="EB76">
        <v>16</v>
      </c>
      <c r="EC76" s="62">
        <v>0.03</v>
      </c>
      <c r="ED76" s="62">
        <v>0.03</v>
      </c>
      <c r="EE76" s="62">
        <v>0.02</v>
      </c>
      <c r="EF76" s="62">
        <v>0.02</v>
      </c>
      <c r="EG76" s="62">
        <v>0.02</v>
      </c>
      <c r="EH76" s="62">
        <v>0.02</v>
      </c>
      <c r="EI76" s="62">
        <v>0.02</v>
      </c>
      <c r="EJ76" s="62">
        <v>0.03</v>
      </c>
      <c r="EK76" s="62">
        <v>0.03</v>
      </c>
      <c r="EL76" s="62">
        <v>0.03</v>
      </c>
      <c r="EM76" s="62">
        <v>0.03</v>
      </c>
      <c r="EN76" s="62">
        <v>0.04</v>
      </c>
      <c r="EO76">
        <v>16</v>
      </c>
      <c r="EP76" s="62">
        <v>0.05</v>
      </c>
      <c r="EQ76" s="62">
        <v>0.05</v>
      </c>
      <c r="ER76" s="62">
        <v>0.04</v>
      </c>
      <c r="ES76" s="62">
        <v>0.04</v>
      </c>
      <c r="ET76" s="62">
        <v>0.04</v>
      </c>
      <c r="EU76" s="62">
        <v>0.04</v>
      </c>
      <c r="EV76" s="62">
        <v>0.04</v>
      </c>
      <c r="EW76" s="62">
        <v>0.05</v>
      </c>
      <c r="EX76" s="62">
        <v>0.05</v>
      </c>
      <c r="EY76" s="62">
        <v>0.05</v>
      </c>
      <c r="EZ76" s="62">
        <v>0.05</v>
      </c>
      <c r="FA76" s="62">
        <v>7.0000000000000007E-2</v>
      </c>
      <c r="FB76" s="198"/>
      <c r="FC76">
        <v>16</v>
      </c>
      <c r="FD76" s="62">
        <v>0.03</v>
      </c>
      <c r="FE76" s="62">
        <v>0.03</v>
      </c>
      <c r="FF76" s="62">
        <v>0.02</v>
      </c>
      <c r="FG76" s="62">
        <v>0.02</v>
      </c>
      <c r="FH76" s="62">
        <v>0.02</v>
      </c>
      <c r="FI76" s="62">
        <v>0.01</v>
      </c>
      <c r="FJ76" s="62">
        <v>0.01</v>
      </c>
      <c r="FK76" s="62">
        <v>0.01</v>
      </c>
      <c r="FL76" s="62">
        <v>0.01</v>
      </c>
      <c r="FM76" s="62">
        <v>0.01</v>
      </c>
      <c r="FN76" s="62">
        <v>0.01</v>
      </c>
      <c r="FO76" s="62">
        <v>0.02</v>
      </c>
      <c r="FP76">
        <v>16</v>
      </c>
      <c r="FQ76" s="62">
        <v>0.03</v>
      </c>
      <c r="FR76" s="62">
        <v>0.02</v>
      </c>
      <c r="FS76" s="62">
        <v>0.02</v>
      </c>
      <c r="FT76" s="62">
        <v>0.02</v>
      </c>
      <c r="FU76" s="62">
        <v>0.01</v>
      </c>
      <c r="FV76" s="62">
        <v>0.01</v>
      </c>
      <c r="FW76" s="62">
        <v>0.01</v>
      </c>
      <c r="FX76" s="62">
        <v>0.01</v>
      </c>
      <c r="FY76" s="62">
        <v>0.01</v>
      </c>
      <c r="FZ76" s="62">
        <v>0.01</v>
      </c>
      <c r="GA76" s="62">
        <v>0.02</v>
      </c>
      <c r="GB76" s="62">
        <v>0.02</v>
      </c>
      <c r="GC76">
        <v>16</v>
      </c>
      <c r="GD76" s="62">
        <v>0.02</v>
      </c>
      <c r="GE76" s="62">
        <v>0.02</v>
      </c>
      <c r="GF76" s="62">
        <v>0.02</v>
      </c>
      <c r="GG76" s="62">
        <v>0.01</v>
      </c>
      <c r="GH76" s="62">
        <v>0.01</v>
      </c>
      <c r="GI76" s="62">
        <v>0.01</v>
      </c>
      <c r="GJ76" s="62">
        <v>0.01</v>
      </c>
      <c r="GK76" s="62">
        <v>0.02</v>
      </c>
      <c r="GL76" s="62">
        <v>0.02</v>
      </c>
      <c r="GM76" s="62">
        <v>0.02</v>
      </c>
      <c r="GN76" s="62">
        <v>0.02</v>
      </c>
      <c r="GO76" s="62">
        <v>0.02</v>
      </c>
      <c r="GP76">
        <v>16</v>
      </c>
      <c r="GQ76" s="62">
        <v>0.02</v>
      </c>
      <c r="GR76" s="62">
        <v>0.02</v>
      </c>
      <c r="GS76" s="62">
        <v>0.02</v>
      </c>
      <c r="GT76" s="62">
        <v>0.02</v>
      </c>
      <c r="GU76" s="62">
        <v>0.02</v>
      </c>
      <c r="GV76" s="62">
        <v>0.02</v>
      </c>
      <c r="GW76" s="62">
        <v>0.02</v>
      </c>
      <c r="GX76" s="62">
        <v>0.02</v>
      </c>
      <c r="GY76" s="62">
        <v>0.02</v>
      </c>
      <c r="GZ76" s="62">
        <v>0.02</v>
      </c>
      <c r="HA76" s="62">
        <v>0.02</v>
      </c>
      <c r="HB76" s="62">
        <v>0.03</v>
      </c>
      <c r="HC76">
        <v>16</v>
      </c>
      <c r="HD76" s="62">
        <v>0.03</v>
      </c>
      <c r="HE76" s="62">
        <v>0.03</v>
      </c>
      <c r="HF76" s="62">
        <v>0.02</v>
      </c>
      <c r="HG76" s="62">
        <v>0.02</v>
      </c>
      <c r="HH76" s="62">
        <v>0.02</v>
      </c>
      <c r="HI76" s="62">
        <v>0.02</v>
      </c>
      <c r="HJ76" s="62">
        <v>0.03</v>
      </c>
      <c r="HK76" s="62">
        <v>0.03</v>
      </c>
      <c r="HL76" s="62">
        <v>0.03</v>
      </c>
      <c r="HM76" s="62">
        <v>0.03</v>
      </c>
      <c r="HN76" s="62">
        <v>0.04</v>
      </c>
      <c r="HO76" s="62">
        <v>0.05</v>
      </c>
      <c r="HP76">
        <v>16</v>
      </c>
      <c r="HQ76" s="62">
        <v>0.06</v>
      </c>
      <c r="HR76" s="62">
        <v>0.06</v>
      </c>
      <c r="HS76" s="62">
        <v>0.05</v>
      </c>
      <c r="HT76" s="62">
        <v>0.04</v>
      </c>
      <c r="HU76" s="62">
        <v>0.04</v>
      </c>
      <c r="HV76" s="62">
        <v>0.04</v>
      </c>
      <c r="HW76" s="62">
        <v>0.05</v>
      </c>
      <c r="HX76" s="62">
        <v>0.05</v>
      </c>
      <c r="HY76" s="62">
        <v>0.05</v>
      </c>
      <c r="HZ76" s="62">
        <v>0.05</v>
      </c>
      <c r="IA76" s="62">
        <v>0.06</v>
      </c>
      <c r="IB76" s="62">
        <v>7.0000000000000007E-2</v>
      </c>
      <c r="IC76" s="198"/>
      <c r="ID76">
        <v>16</v>
      </c>
      <c r="IE76" s="62">
        <v>0.03</v>
      </c>
      <c r="IF76" s="62">
        <v>0.03</v>
      </c>
      <c r="IG76" s="62">
        <v>0.02</v>
      </c>
      <c r="IH76" s="62">
        <v>0.02</v>
      </c>
      <c r="II76" s="62">
        <v>0.02</v>
      </c>
      <c r="IJ76" s="62">
        <v>0.02</v>
      </c>
      <c r="IK76" s="62">
        <v>0.02</v>
      </c>
      <c r="IL76" s="62">
        <v>0.02</v>
      </c>
      <c r="IM76" s="62">
        <v>0.02</v>
      </c>
      <c r="IN76" s="62">
        <v>0.02</v>
      </c>
      <c r="IO76" s="62">
        <v>0.02</v>
      </c>
      <c r="IP76" s="62">
        <v>0.02</v>
      </c>
      <c r="IQ76">
        <v>16</v>
      </c>
      <c r="IR76" s="62">
        <v>0.03</v>
      </c>
      <c r="IS76" s="62">
        <v>0.03</v>
      </c>
      <c r="IT76" s="62">
        <v>0.02</v>
      </c>
      <c r="IU76" s="62">
        <v>0.02</v>
      </c>
      <c r="IV76" s="62">
        <v>0.02</v>
      </c>
      <c r="IW76" s="62">
        <v>0.02</v>
      </c>
      <c r="IX76" s="62">
        <v>0.02</v>
      </c>
      <c r="IY76" s="62">
        <v>0.02</v>
      </c>
      <c r="IZ76" s="62">
        <v>0.02</v>
      </c>
      <c r="JA76" s="62">
        <v>0.02</v>
      </c>
      <c r="JB76" s="62">
        <v>0.02</v>
      </c>
      <c r="JC76" s="62">
        <v>0.02</v>
      </c>
      <c r="JD76">
        <v>16</v>
      </c>
      <c r="JE76" s="62">
        <v>0.03</v>
      </c>
      <c r="JF76" s="62">
        <v>0.02</v>
      </c>
      <c r="JG76" s="62">
        <v>0.02</v>
      </c>
      <c r="JH76" s="62">
        <v>0.02</v>
      </c>
      <c r="JI76" s="62">
        <v>0.02</v>
      </c>
      <c r="JJ76" s="62">
        <v>0.02</v>
      </c>
      <c r="JK76" s="62">
        <v>0.02</v>
      </c>
      <c r="JL76" s="62">
        <v>0.02</v>
      </c>
      <c r="JM76" s="62">
        <v>0.02</v>
      </c>
      <c r="JN76" s="62">
        <v>0.02</v>
      </c>
      <c r="JO76" s="62">
        <v>0.02</v>
      </c>
      <c r="JP76" s="62">
        <v>0.02</v>
      </c>
      <c r="JQ76">
        <v>16</v>
      </c>
      <c r="JR76" s="62">
        <v>0.03</v>
      </c>
      <c r="JS76" s="62">
        <v>0.03</v>
      </c>
      <c r="JT76" s="62">
        <v>0.02</v>
      </c>
      <c r="JU76" s="62">
        <v>0.02</v>
      </c>
      <c r="JV76" s="62">
        <v>0.02</v>
      </c>
      <c r="JW76" s="62">
        <v>0.02</v>
      </c>
      <c r="JX76" s="62">
        <v>0.02</v>
      </c>
      <c r="JY76" s="62">
        <v>0.02</v>
      </c>
      <c r="JZ76" s="62">
        <v>0.02</v>
      </c>
      <c r="KA76" s="62">
        <v>0.02</v>
      </c>
      <c r="KB76" s="62">
        <v>0.03</v>
      </c>
      <c r="KC76" s="62">
        <v>0.03</v>
      </c>
      <c r="KD76">
        <v>16</v>
      </c>
      <c r="KE76" s="62">
        <v>0.03</v>
      </c>
      <c r="KF76" s="62">
        <v>0.03</v>
      </c>
      <c r="KG76" s="62">
        <v>0.03</v>
      </c>
      <c r="KH76" s="62">
        <v>0.03</v>
      </c>
      <c r="KI76" s="62">
        <v>0.03</v>
      </c>
      <c r="KJ76" s="62">
        <v>0.03</v>
      </c>
      <c r="KK76" s="62">
        <v>0.03</v>
      </c>
      <c r="KL76" s="62">
        <v>0.03</v>
      </c>
      <c r="KM76" s="62">
        <v>0.04</v>
      </c>
      <c r="KN76" s="62">
        <v>0.04</v>
      </c>
      <c r="KO76" s="62">
        <v>0.04</v>
      </c>
      <c r="KP76" s="62">
        <v>0.05</v>
      </c>
      <c r="KQ76">
        <v>16</v>
      </c>
      <c r="KR76" s="62">
        <v>7.0000000000000007E-2</v>
      </c>
      <c r="KS76" s="62">
        <v>7.0000000000000007E-2</v>
      </c>
      <c r="KT76" s="62">
        <v>0.05</v>
      </c>
      <c r="KU76" s="62">
        <v>0.05</v>
      </c>
      <c r="KV76" s="62">
        <v>0.05</v>
      </c>
      <c r="KW76" s="62">
        <v>0.05</v>
      </c>
      <c r="KX76" s="62">
        <v>0.06</v>
      </c>
      <c r="KY76" s="62">
        <v>0.06</v>
      </c>
      <c r="KZ76" s="62">
        <v>0.06</v>
      </c>
      <c r="LA76" s="62">
        <v>0.06</v>
      </c>
      <c r="LB76" s="62">
        <v>7.0000000000000007E-2</v>
      </c>
      <c r="LC76" s="62">
        <v>0.09</v>
      </c>
    </row>
    <row r="77" spans="1:315">
      <c r="A77">
        <v>17</v>
      </c>
      <c r="B77" s="62">
        <v>0.03</v>
      </c>
      <c r="C77" s="62">
        <v>0.02</v>
      </c>
      <c r="D77" s="62">
        <v>0.02</v>
      </c>
      <c r="E77" s="62">
        <v>0.01</v>
      </c>
      <c r="F77" s="62">
        <v>0.01</v>
      </c>
      <c r="G77" s="62">
        <v>0.01</v>
      </c>
      <c r="H77" s="62">
        <v>0.01</v>
      </c>
      <c r="I77" s="62">
        <v>0.01</v>
      </c>
      <c r="J77" s="62">
        <v>0.01</v>
      </c>
      <c r="K77" s="62">
        <v>0.01</v>
      </c>
      <c r="L77" s="62">
        <v>0.01</v>
      </c>
      <c r="M77" s="62">
        <v>0.01</v>
      </c>
      <c r="N77">
        <v>17</v>
      </c>
      <c r="O77" s="62">
        <v>0.02</v>
      </c>
      <c r="P77" s="62">
        <v>0.02</v>
      </c>
      <c r="Q77" s="62">
        <v>0.02</v>
      </c>
      <c r="R77" s="62">
        <v>0.01</v>
      </c>
      <c r="S77" s="62">
        <v>0.01</v>
      </c>
      <c r="T77" s="62">
        <v>0.01</v>
      </c>
      <c r="U77" s="62">
        <v>0.01</v>
      </c>
      <c r="V77" s="62">
        <v>0.01</v>
      </c>
      <c r="W77" s="62">
        <v>0.01</v>
      </c>
      <c r="X77" s="62">
        <v>0.01</v>
      </c>
      <c r="Y77" s="62">
        <v>0.01</v>
      </c>
      <c r="Z77" s="62">
        <v>0.02</v>
      </c>
      <c r="AA77">
        <v>17</v>
      </c>
      <c r="AB77" s="62">
        <v>0.02</v>
      </c>
      <c r="AC77" s="62">
        <v>0.02</v>
      </c>
      <c r="AD77" s="62">
        <v>0.02</v>
      </c>
      <c r="AE77" s="62">
        <v>0.01</v>
      </c>
      <c r="AF77" s="62">
        <v>0.01</v>
      </c>
      <c r="AG77" s="62">
        <v>0.01</v>
      </c>
      <c r="AH77" s="62">
        <v>0.01</v>
      </c>
      <c r="AI77" s="62">
        <v>0.01</v>
      </c>
      <c r="AJ77" s="62">
        <v>0.01</v>
      </c>
      <c r="AK77" s="62">
        <v>0.01</v>
      </c>
      <c r="AL77" s="62">
        <v>0.02</v>
      </c>
      <c r="AM77" s="62">
        <v>0.02</v>
      </c>
      <c r="AN77">
        <v>17</v>
      </c>
      <c r="AO77" s="62">
        <v>0.02</v>
      </c>
      <c r="AP77" s="62">
        <v>0.02</v>
      </c>
      <c r="AQ77" s="62">
        <v>0.02</v>
      </c>
      <c r="AR77" s="62">
        <v>0.02</v>
      </c>
      <c r="AS77" s="62">
        <v>0.02</v>
      </c>
      <c r="AT77" s="62">
        <v>0.02</v>
      </c>
      <c r="AU77" s="62">
        <v>0.02</v>
      </c>
      <c r="AV77" s="62">
        <v>0.02</v>
      </c>
      <c r="AW77" s="62">
        <v>0.02</v>
      </c>
      <c r="AX77" s="62">
        <v>0.02</v>
      </c>
      <c r="AY77" s="62">
        <v>0.02</v>
      </c>
      <c r="AZ77" s="62">
        <v>0.03</v>
      </c>
      <c r="BA77">
        <v>17</v>
      </c>
      <c r="BB77" s="62">
        <v>0.03</v>
      </c>
      <c r="BC77" s="62">
        <v>0.03</v>
      </c>
      <c r="BD77" s="62">
        <v>0.02</v>
      </c>
      <c r="BE77" s="62">
        <v>0.02</v>
      </c>
      <c r="BF77" s="62">
        <v>0.02</v>
      </c>
      <c r="BG77" s="62">
        <v>0.02</v>
      </c>
      <c r="BH77" s="62">
        <v>0.03</v>
      </c>
      <c r="BI77" s="62">
        <v>0.03</v>
      </c>
      <c r="BJ77" s="62">
        <v>0.03</v>
      </c>
      <c r="BK77" s="62">
        <v>0.03</v>
      </c>
      <c r="BL77" s="62">
        <v>0.04</v>
      </c>
      <c r="BM77" s="62">
        <v>0.05</v>
      </c>
      <c r="BN77">
        <v>17</v>
      </c>
      <c r="BO77" s="62">
        <v>0.06</v>
      </c>
      <c r="BP77" s="62">
        <v>0.06</v>
      </c>
      <c r="BQ77" s="62">
        <v>0.05</v>
      </c>
      <c r="BR77" s="62">
        <v>0.04</v>
      </c>
      <c r="BS77" s="62">
        <v>0.04</v>
      </c>
      <c r="BT77" s="62">
        <v>0.04</v>
      </c>
      <c r="BU77" s="62">
        <v>0.05</v>
      </c>
      <c r="BV77" s="62">
        <v>0.05</v>
      </c>
      <c r="BW77" s="62">
        <v>0.05</v>
      </c>
      <c r="BX77" s="62">
        <v>0.05</v>
      </c>
      <c r="BY77" s="62">
        <v>0.06</v>
      </c>
      <c r="BZ77" s="62">
        <v>7.0000000000000007E-2</v>
      </c>
      <c r="CA77" s="198"/>
      <c r="CB77">
        <v>17</v>
      </c>
      <c r="CC77" s="62">
        <v>0.03</v>
      </c>
      <c r="CD77" s="62">
        <v>0.02</v>
      </c>
      <c r="CE77" s="62">
        <v>0.02</v>
      </c>
      <c r="CF77" s="62">
        <v>0.02</v>
      </c>
      <c r="CG77" s="62">
        <v>0.01</v>
      </c>
      <c r="CH77" s="62">
        <v>0.01</v>
      </c>
      <c r="CI77" s="62">
        <v>0.01</v>
      </c>
      <c r="CJ77" s="62">
        <v>0.01</v>
      </c>
      <c r="CK77" s="62">
        <v>0.01</v>
      </c>
      <c r="CL77" s="62">
        <v>0.01</v>
      </c>
      <c r="CM77" s="62">
        <v>0.01</v>
      </c>
      <c r="CN77" s="62">
        <v>0.02</v>
      </c>
      <c r="CO77">
        <v>17</v>
      </c>
      <c r="CP77" s="62">
        <v>0.03</v>
      </c>
      <c r="CQ77" s="62">
        <v>0.02</v>
      </c>
      <c r="CR77" s="62">
        <v>0.02</v>
      </c>
      <c r="CS77" s="62">
        <v>0.02</v>
      </c>
      <c r="CT77" s="62">
        <v>0.02</v>
      </c>
      <c r="CU77" s="62">
        <v>0.01</v>
      </c>
      <c r="CV77" s="62">
        <v>0.02</v>
      </c>
      <c r="CW77" s="62">
        <v>0.02</v>
      </c>
      <c r="CX77" s="62">
        <v>0.01</v>
      </c>
      <c r="CY77" s="62">
        <v>0.01</v>
      </c>
      <c r="CZ77" s="62">
        <v>0.02</v>
      </c>
      <c r="DA77" s="62">
        <v>0.02</v>
      </c>
      <c r="DB77">
        <v>17</v>
      </c>
      <c r="DC77" s="62">
        <v>0.02</v>
      </c>
      <c r="DD77" s="62">
        <v>0.02</v>
      </c>
      <c r="DE77" s="62">
        <v>0.02</v>
      </c>
      <c r="DF77" s="62">
        <v>0.02</v>
      </c>
      <c r="DG77" s="62">
        <v>0.01</v>
      </c>
      <c r="DH77" s="62">
        <v>0.01</v>
      </c>
      <c r="DI77" s="62">
        <v>0.02</v>
      </c>
      <c r="DJ77" s="62">
        <v>0.02</v>
      </c>
      <c r="DK77" s="62">
        <v>0.02</v>
      </c>
      <c r="DL77" s="62">
        <v>0.02</v>
      </c>
      <c r="DM77" s="62">
        <v>0.02</v>
      </c>
      <c r="DN77" s="62">
        <v>0.02</v>
      </c>
      <c r="DO77">
        <v>17</v>
      </c>
      <c r="DP77" s="62">
        <v>0.02</v>
      </c>
      <c r="DQ77" s="62">
        <v>0.02</v>
      </c>
      <c r="DR77" s="62">
        <v>0.02</v>
      </c>
      <c r="DS77" s="62">
        <v>0.02</v>
      </c>
      <c r="DT77" s="62">
        <v>0.02</v>
      </c>
      <c r="DU77" s="62">
        <v>0.02</v>
      </c>
      <c r="DV77" s="62">
        <v>0.02</v>
      </c>
      <c r="DW77" s="62">
        <v>0.02</v>
      </c>
      <c r="DX77" s="62">
        <v>0.02</v>
      </c>
      <c r="DY77" s="62">
        <v>0.02</v>
      </c>
      <c r="DZ77" s="62">
        <v>0.02</v>
      </c>
      <c r="EA77" s="62">
        <v>0.03</v>
      </c>
      <c r="EB77">
        <v>17</v>
      </c>
      <c r="EC77" s="62">
        <v>0.03</v>
      </c>
      <c r="ED77" s="62">
        <v>0.03</v>
      </c>
      <c r="EE77" s="62">
        <v>0.03</v>
      </c>
      <c r="EF77" s="62">
        <v>0.02</v>
      </c>
      <c r="EG77" s="62">
        <v>0.02</v>
      </c>
      <c r="EH77" s="62">
        <v>0.03</v>
      </c>
      <c r="EI77" s="62">
        <v>0.03</v>
      </c>
      <c r="EJ77" s="62">
        <v>0.03</v>
      </c>
      <c r="EK77" s="62">
        <v>0.03</v>
      </c>
      <c r="EL77" s="62">
        <v>0.03</v>
      </c>
      <c r="EM77" s="62">
        <v>0.04</v>
      </c>
      <c r="EN77" s="62">
        <v>0.05</v>
      </c>
      <c r="EO77">
        <v>17</v>
      </c>
      <c r="EP77" s="62">
        <v>0.06</v>
      </c>
      <c r="EQ77" s="62">
        <v>0.06</v>
      </c>
      <c r="ER77" s="62">
        <v>0.05</v>
      </c>
      <c r="ES77" s="62">
        <v>0.05</v>
      </c>
      <c r="ET77" s="62">
        <v>0.04</v>
      </c>
      <c r="EU77" s="62">
        <v>0.05</v>
      </c>
      <c r="EV77" s="62">
        <v>0.05</v>
      </c>
      <c r="EW77" s="62">
        <v>0.05</v>
      </c>
      <c r="EX77" s="62">
        <v>0.06</v>
      </c>
      <c r="EY77" s="62">
        <v>0.06</v>
      </c>
      <c r="EZ77" s="62">
        <v>7.0000000000000007E-2</v>
      </c>
      <c r="FA77" s="62">
        <v>0.08</v>
      </c>
      <c r="FB77" s="198"/>
      <c r="FC77">
        <v>17</v>
      </c>
      <c r="FD77" s="62">
        <v>0.03</v>
      </c>
      <c r="FE77" s="62">
        <v>0.03</v>
      </c>
      <c r="FF77" s="62">
        <v>0.02</v>
      </c>
      <c r="FG77" s="62">
        <v>0.02</v>
      </c>
      <c r="FH77" s="62">
        <v>0.02</v>
      </c>
      <c r="FI77" s="62">
        <v>0.02</v>
      </c>
      <c r="FJ77" s="62">
        <v>0.02</v>
      </c>
      <c r="FK77" s="62">
        <v>0.02</v>
      </c>
      <c r="FL77" s="62">
        <v>0.01</v>
      </c>
      <c r="FM77" s="62">
        <v>0.01</v>
      </c>
      <c r="FN77" s="62">
        <v>0.01</v>
      </c>
      <c r="FO77" s="62">
        <v>0.02</v>
      </c>
      <c r="FP77">
        <v>17</v>
      </c>
      <c r="FQ77" s="62">
        <v>0.03</v>
      </c>
      <c r="FR77" s="62">
        <v>0.03</v>
      </c>
      <c r="FS77" s="62">
        <v>0.02</v>
      </c>
      <c r="FT77" s="62">
        <v>0.02</v>
      </c>
      <c r="FU77" s="62">
        <v>0.02</v>
      </c>
      <c r="FV77" s="62">
        <v>0.02</v>
      </c>
      <c r="FW77" s="62">
        <v>0.02</v>
      </c>
      <c r="FX77" s="62">
        <v>0.02</v>
      </c>
      <c r="FY77" s="62">
        <v>0.02</v>
      </c>
      <c r="FZ77" s="62">
        <v>0.02</v>
      </c>
      <c r="GA77" s="62">
        <v>0.02</v>
      </c>
      <c r="GB77" s="62">
        <v>0.02</v>
      </c>
      <c r="GC77">
        <v>17</v>
      </c>
      <c r="GD77" s="62">
        <v>0.02</v>
      </c>
      <c r="GE77" s="62">
        <v>0.02</v>
      </c>
      <c r="GF77" s="62">
        <v>0.02</v>
      </c>
      <c r="GG77" s="62">
        <v>0.02</v>
      </c>
      <c r="GH77" s="62">
        <v>0.02</v>
      </c>
      <c r="GI77" s="62">
        <v>0.02</v>
      </c>
      <c r="GJ77" s="62">
        <v>0.02</v>
      </c>
      <c r="GK77" s="62">
        <v>0.02</v>
      </c>
      <c r="GL77" s="62">
        <v>0.02</v>
      </c>
      <c r="GM77" s="62">
        <v>0.02</v>
      </c>
      <c r="GN77" s="62">
        <v>0.02</v>
      </c>
      <c r="GO77" s="62">
        <v>0.02</v>
      </c>
      <c r="GP77">
        <v>17</v>
      </c>
      <c r="GQ77" s="62">
        <v>0.03</v>
      </c>
      <c r="GR77" s="62">
        <v>0.03</v>
      </c>
      <c r="GS77" s="62">
        <v>0.02</v>
      </c>
      <c r="GT77" s="62">
        <v>0.02</v>
      </c>
      <c r="GU77" s="62">
        <v>0.02</v>
      </c>
      <c r="GV77" s="62">
        <v>0.02</v>
      </c>
      <c r="GW77" s="62">
        <v>0.02</v>
      </c>
      <c r="GX77" s="62">
        <v>0.02</v>
      </c>
      <c r="GY77" s="62">
        <v>0.02</v>
      </c>
      <c r="GZ77" s="62">
        <v>0.02</v>
      </c>
      <c r="HA77" s="62">
        <v>0.03</v>
      </c>
      <c r="HB77" s="62">
        <v>0.03</v>
      </c>
      <c r="HC77">
        <v>17</v>
      </c>
      <c r="HD77" s="62">
        <v>0.03</v>
      </c>
      <c r="HE77" s="62">
        <v>0.03</v>
      </c>
      <c r="HF77" s="62">
        <v>0.03</v>
      </c>
      <c r="HG77" s="62">
        <v>0.03</v>
      </c>
      <c r="HH77" s="62">
        <v>0.03</v>
      </c>
      <c r="HI77" s="62">
        <v>0.03</v>
      </c>
      <c r="HJ77" s="62">
        <v>0.03</v>
      </c>
      <c r="HK77" s="62">
        <v>0.03</v>
      </c>
      <c r="HL77" s="62">
        <v>0.04</v>
      </c>
      <c r="HM77" s="62">
        <v>0.04</v>
      </c>
      <c r="HN77" s="62">
        <v>0.04</v>
      </c>
      <c r="HO77" s="62">
        <v>0.05</v>
      </c>
      <c r="HP77">
        <v>17</v>
      </c>
      <c r="HQ77" s="62">
        <v>7.0000000000000007E-2</v>
      </c>
      <c r="HR77" s="62">
        <v>7.0000000000000007E-2</v>
      </c>
      <c r="HS77" s="62">
        <v>0.06</v>
      </c>
      <c r="HT77" s="62">
        <v>0.05</v>
      </c>
      <c r="HU77" s="62">
        <v>0.05</v>
      </c>
      <c r="HV77" s="62">
        <v>0.05</v>
      </c>
      <c r="HW77" s="62">
        <v>0.06</v>
      </c>
      <c r="HX77" s="62">
        <v>0.06</v>
      </c>
      <c r="HY77" s="62">
        <v>0.06</v>
      </c>
      <c r="HZ77" s="62">
        <v>0.06</v>
      </c>
      <c r="IA77" s="62">
        <v>7.0000000000000007E-2</v>
      </c>
      <c r="IB77" s="62">
        <v>0.09</v>
      </c>
      <c r="IC77" s="198"/>
      <c r="ID77">
        <v>17</v>
      </c>
      <c r="IE77" s="62">
        <v>0.04</v>
      </c>
      <c r="IF77" s="62">
        <v>0.03</v>
      </c>
      <c r="IG77" s="62">
        <v>0.02</v>
      </c>
      <c r="IH77" s="62">
        <v>0.02</v>
      </c>
      <c r="II77" s="62">
        <v>0.02</v>
      </c>
      <c r="IJ77" s="62">
        <v>0.02</v>
      </c>
      <c r="IK77" s="62">
        <v>0.02</v>
      </c>
      <c r="IL77" s="62">
        <v>0.02</v>
      </c>
      <c r="IM77" s="62">
        <v>0.02</v>
      </c>
      <c r="IN77" s="62">
        <v>0.02</v>
      </c>
      <c r="IO77" s="62">
        <v>0.02</v>
      </c>
      <c r="IP77" s="62">
        <v>0.02</v>
      </c>
      <c r="IQ77">
        <v>17</v>
      </c>
      <c r="IR77" s="62">
        <v>0.03</v>
      </c>
      <c r="IS77" s="62">
        <v>0.03</v>
      </c>
      <c r="IT77" s="62">
        <v>0.02</v>
      </c>
      <c r="IU77" s="62">
        <v>0.02</v>
      </c>
      <c r="IV77" s="62">
        <v>0.02</v>
      </c>
      <c r="IW77" s="62">
        <v>0.02</v>
      </c>
      <c r="IX77" s="62">
        <v>0.02</v>
      </c>
      <c r="IY77" s="62">
        <v>0.02</v>
      </c>
      <c r="IZ77" s="62">
        <v>0.02</v>
      </c>
      <c r="JA77" s="62">
        <v>0.02</v>
      </c>
      <c r="JB77" s="62">
        <v>0.02</v>
      </c>
      <c r="JC77" s="62">
        <v>0.02</v>
      </c>
      <c r="JD77">
        <v>17</v>
      </c>
      <c r="JE77" s="62">
        <v>0.03</v>
      </c>
      <c r="JF77" s="62">
        <v>0.03</v>
      </c>
      <c r="JG77" s="62">
        <v>0.02</v>
      </c>
      <c r="JH77" s="62">
        <v>0.02</v>
      </c>
      <c r="JI77" s="62">
        <v>0.02</v>
      </c>
      <c r="JJ77" s="62">
        <v>0.02</v>
      </c>
      <c r="JK77" s="62">
        <v>0.02</v>
      </c>
      <c r="JL77" s="62">
        <v>0.02</v>
      </c>
      <c r="JM77" s="62">
        <v>0.02</v>
      </c>
      <c r="JN77" s="62">
        <v>0.02</v>
      </c>
      <c r="JO77" s="62">
        <v>0.02</v>
      </c>
      <c r="JP77" s="62">
        <v>0.03</v>
      </c>
      <c r="JQ77">
        <v>17</v>
      </c>
      <c r="JR77" s="62">
        <v>0.03</v>
      </c>
      <c r="JS77" s="62">
        <v>0.03</v>
      </c>
      <c r="JT77" s="62">
        <v>0.02</v>
      </c>
      <c r="JU77" s="62">
        <v>0.02</v>
      </c>
      <c r="JV77" s="62">
        <v>0.02</v>
      </c>
      <c r="JW77" s="62">
        <v>0.02</v>
      </c>
      <c r="JX77" s="62">
        <v>0.02</v>
      </c>
      <c r="JY77" s="62">
        <v>0.03</v>
      </c>
      <c r="JZ77" s="62">
        <v>0.03</v>
      </c>
      <c r="KA77" s="62">
        <v>0.03</v>
      </c>
      <c r="KB77" s="62">
        <v>0.03</v>
      </c>
      <c r="KC77" s="62">
        <v>0.04</v>
      </c>
      <c r="KD77">
        <v>17</v>
      </c>
      <c r="KE77" s="62">
        <v>0.04</v>
      </c>
      <c r="KF77" s="62">
        <v>0.04</v>
      </c>
      <c r="KG77" s="62">
        <v>0.03</v>
      </c>
      <c r="KH77" s="62">
        <v>0.03</v>
      </c>
      <c r="KI77" s="62">
        <v>0.03</v>
      </c>
      <c r="KJ77" s="62">
        <v>0.03</v>
      </c>
      <c r="KK77" s="62">
        <v>0.04</v>
      </c>
      <c r="KL77" s="62">
        <v>0.04</v>
      </c>
      <c r="KM77" s="62">
        <v>0.04</v>
      </c>
      <c r="KN77" s="62">
        <v>0.04</v>
      </c>
      <c r="KO77" s="62">
        <v>0.05</v>
      </c>
      <c r="KP77" s="62">
        <v>0.06</v>
      </c>
      <c r="KQ77">
        <v>17</v>
      </c>
      <c r="KR77" s="62">
        <v>0.08</v>
      </c>
      <c r="KS77" s="62">
        <v>0.08</v>
      </c>
      <c r="KT77" s="62">
        <v>0.06</v>
      </c>
      <c r="KU77" s="62">
        <v>0.06</v>
      </c>
      <c r="KV77" s="62">
        <v>0.06</v>
      </c>
      <c r="KW77" s="62">
        <v>0.06</v>
      </c>
      <c r="KX77" s="62">
        <v>0.06</v>
      </c>
      <c r="KY77" s="62">
        <v>7.0000000000000007E-2</v>
      </c>
      <c r="KZ77" s="62">
        <v>7.0000000000000007E-2</v>
      </c>
      <c r="LA77" s="62">
        <v>7.0000000000000007E-2</v>
      </c>
      <c r="LB77" s="62">
        <v>0.08</v>
      </c>
      <c r="LC77" s="62">
        <v>0.1</v>
      </c>
    </row>
    <row r="78" spans="1:315">
      <c r="A78">
        <v>18</v>
      </c>
      <c r="B78" s="62">
        <v>0.03</v>
      </c>
      <c r="C78" s="62">
        <v>0.02</v>
      </c>
      <c r="D78" s="62">
        <v>0.02</v>
      </c>
      <c r="E78" s="62">
        <v>0.02</v>
      </c>
      <c r="F78" s="62">
        <v>0.01</v>
      </c>
      <c r="G78" s="62">
        <v>0.01</v>
      </c>
      <c r="H78" s="62">
        <v>0.01</v>
      </c>
      <c r="I78" s="62">
        <v>0.01</v>
      </c>
      <c r="J78" s="62">
        <v>0.01</v>
      </c>
      <c r="K78" s="62">
        <v>0.01</v>
      </c>
      <c r="L78" s="62">
        <v>0.01</v>
      </c>
      <c r="M78" s="62">
        <v>0.01</v>
      </c>
      <c r="N78">
        <v>18</v>
      </c>
      <c r="O78" s="62">
        <v>0.03</v>
      </c>
      <c r="P78" s="62">
        <v>0.02</v>
      </c>
      <c r="Q78" s="62">
        <v>0.02</v>
      </c>
      <c r="R78" s="62">
        <v>0.02</v>
      </c>
      <c r="S78" s="62">
        <v>0.02</v>
      </c>
      <c r="T78" s="62">
        <v>0.02</v>
      </c>
      <c r="U78" s="62">
        <v>0.02</v>
      </c>
      <c r="V78" s="62">
        <v>0.02</v>
      </c>
      <c r="W78" s="62">
        <v>0.01</v>
      </c>
      <c r="X78" s="62">
        <v>0.01</v>
      </c>
      <c r="Y78" s="62">
        <v>0.02</v>
      </c>
      <c r="Z78" s="62">
        <v>0.02</v>
      </c>
      <c r="AA78">
        <v>18</v>
      </c>
      <c r="AB78" s="62">
        <v>0.02</v>
      </c>
      <c r="AC78" s="62">
        <v>0.02</v>
      </c>
      <c r="AD78" s="62">
        <v>0.02</v>
      </c>
      <c r="AE78" s="62">
        <v>0.02</v>
      </c>
      <c r="AF78" s="62">
        <v>0.02</v>
      </c>
      <c r="AG78" s="62">
        <v>0.02</v>
      </c>
      <c r="AH78" s="62">
        <v>0.02</v>
      </c>
      <c r="AI78" s="62">
        <v>0.02</v>
      </c>
      <c r="AJ78" s="62">
        <v>0.02</v>
      </c>
      <c r="AK78" s="62">
        <v>0.02</v>
      </c>
      <c r="AL78" s="62">
        <v>0.02</v>
      </c>
      <c r="AM78" s="62">
        <v>0.02</v>
      </c>
      <c r="AN78">
        <v>18</v>
      </c>
      <c r="AO78" s="62">
        <v>0.03</v>
      </c>
      <c r="AP78" s="62">
        <v>0.02</v>
      </c>
      <c r="AQ78" s="62">
        <v>0.02</v>
      </c>
      <c r="AR78" s="62">
        <v>0.02</v>
      </c>
      <c r="AS78" s="62">
        <v>0.02</v>
      </c>
      <c r="AT78" s="62">
        <v>0.02</v>
      </c>
      <c r="AU78" s="62">
        <v>0.02</v>
      </c>
      <c r="AV78" s="62">
        <v>0.02</v>
      </c>
      <c r="AW78" s="62">
        <v>0.02</v>
      </c>
      <c r="AX78" s="62">
        <v>0.02</v>
      </c>
      <c r="AY78" s="62">
        <v>0.03</v>
      </c>
      <c r="AZ78" s="62">
        <v>0.03</v>
      </c>
      <c r="BA78">
        <v>18</v>
      </c>
      <c r="BB78" s="62">
        <v>0.03</v>
      </c>
      <c r="BC78" s="62">
        <v>0.03</v>
      </c>
      <c r="BD78" s="62">
        <v>0.03</v>
      </c>
      <c r="BE78" s="62">
        <v>0.02</v>
      </c>
      <c r="BF78" s="62">
        <v>0.03</v>
      </c>
      <c r="BG78" s="62">
        <v>0.03</v>
      </c>
      <c r="BH78" s="62">
        <v>0.03</v>
      </c>
      <c r="BI78" s="62">
        <v>0.03</v>
      </c>
      <c r="BJ78" s="62">
        <v>0.03</v>
      </c>
      <c r="BK78" s="62">
        <v>0.04</v>
      </c>
      <c r="BL78" s="62">
        <v>0.04</v>
      </c>
      <c r="BM78" s="62">
        <v>0.05</v>
      </c>
      <c r="BN78">
        <v>18</v>
      </c>
      <c r="BO78" s="62">
        <v>7.0000000000000007E-2</v>
      </c>
      <c r="BP78" s="62">
        <v>7.0000000000000007E-2</v>
      </c>
      <c r="BQ78" s="62">
        <v>0.05</v>
      </c>
      <c r="BR78" s="62">
        <v>0.05</v>
      </c>
      <c r="BS78" s="62">
        <v>0.05</v>
      </c>
      <c r="BT78" s="62">
        <v>0.05</v>
      </c>
      <c r="BU78" s="62">
        <v>0.06</v>
      </c>
      <c r="BV78" s="62">
        <v>0.06</v>
      </c>
      <c r="BW78" s="62">
        <v>0.06</v>
      </c>
      <c r="BX78" s="62">
        <v>0.06</v>
      </c>
      <c r="BY78" s="62">
        <v>7.0000000000000007E-2</v>
      </c>
      <c r="BZ78" s="62">
        <v>0.09</v>
      </c>
      <c r="CA78" s="198"/>
      <c r="CB78">
        <v>18</v>
      </c>
      <c r="CC78" s="62">
        <v>0.03</v>
      </c>
      <c r="CD78" s="62">
        <v>0.03</v>
      </c>
      <c r="CE78" s="62">
        <v>0.02</v>
      </c>
      <c r="CF78" s="62">
        <v>0.02</v>
      </c>
      <c r="CG78" s="62">
        <v>0.02</v>
      </c>
      <c r="CH78" s="62">
        <v>0.02</v>
      </c>
      <c r="CI78" s="62">
        <v>0.02</v>
      </c>
      <c r="CJ78" s="62">
        <v>0.01</v>
      </c>
      <c r="CK78" s="62">
        <v>0.01</v>
      </c>
      <c r="CL78" s="62">
        <v>0.01</v>
      </c>
      <c r="CM78" s="62">
        <v>0.01</v>
      </c>
      <c r="CN78" s="62">
        <v>0.02</v>
      </c>
      <c r="CO78">
        <v>18</v>
      </c>
      <c r="CP78" s="62">
        <v>0.03</v>
      </c>
      <c r="CQ78" s="62">
        <v>0.03</v>
      </c>
      <c r="CR78" s="62">
        <v>0.02</v>
      </c>
      <c r="CS78" s="62">
        <v>0.02</v>
      </c>
      <c r="CT78" s="62">
        <v>0.02</v>
      </c>
      <c r="CU78" s="62">
        <v>0.02</v>
      </c>
      <c r="CV78" s="62">
        <v>0.02</v>
      </c>
      <c r="CW78" s="62">
        <v>0.02</v>
      </c>
      <c r="CX78" s="62">
        <v>0.02</v>
      </c>
      <c r="CY78" s="62">
        <v>0.02</v>
      </c>
      <c r="CZ78" s="62">
        <v>0.02</v>
      </c>
      <c r="DA78" s="62">
        <v>0.02</v>
      </c>
      <c r="DB78">
        <v>18</v>
      </c>
      <c r="DC78" s="62">
        <v>0.03</v>
      </c>
      <c r="DD78" s="62">
        <v>0.02</v>
      </c>
      <c r="DE78" s="62">
        <v>0.02</v>
      </c>
      <c r="DF78" s="62">
        <v>0.02</v>
      </c>
      <c r="DG78" s="62">
        <v>0.02</v>
      </c>
      <c r="DH78" s="62">
        <v>0.02</v>
      </c>
      <c r="DI78" s="62">
        <v>0.02</v>
      </c>
      <c r="DJ78" s="62">
        <v>0.02</v>
      </c>
      <c r="DK78" s="62">
        <v>0.02</v>
      </c>
      <c r="DL78" s="62">
        <v>0.02</v>
      </c>
      <c r="DM78" s="62">
        <v>0.02</v>
      </c>
      <c r="DN78" s="62">
        <v>0.02</v>
      </c>
      <c r="DO78">
        <v>18</v>
      </c>
      <c r="DP78" s="62">
        <v>0.03</v>
      </c>
      <c r="DQ78" s="62">
        <v>0.03</v>
      </c>
      <c r="DR78" s="62">
        <v>0.02</v>
      </c>
      <c r="DS78" s="62">
        <v>0.02</v>
      </c>
      <c r="DT78" s="62">
        <v>0.02</v>
      </c>
      <c r="DU78" s="62">
        <v>0.02</v>
      </c>
      <c r="DV78" s="62">
        <v>0.02</v>
      </c>
      <c r="DW78" s="62">
        <v>0.02</v>
      </c>
      <c r="DX78" s="62">
        <v>0.02</v>
      </c>
      <c r="DY78" s="62">
        <v>0.03</v>
      </c>
      <c r="DZ78" s="62">
        <v>0.03</v>
      </c>
      <c r="EA78" s="62">
        <v>0.03</v>
      </c>
      <c r="EB78">
        <v>18</v>
      </c>
      <c r="EC78" s="62">
        <v>0.04</v>
      </c>
      <c r="ED78" s="62">
        <v>0.03</v>
      </c>
      <c r="EE78" s="62">
        <v>0.03</v>
      </c>
      <c r="EF78" s="62">
        <v>0.03</v>
      </c>
      <c r="EG78" s="62">
        <v>0.03</v>
      </c>
      <c r="EH78" s="62">
        <v>0.03</v>
      </c>
      <c r="EI78" s="62">
        <v>0.03</v>
      </c>
      <c r="EJ78" s="62">
        <v>0.04</v>
      </c>
      <c r="EK78" s="62">
        <v>0.04</v>
      </c>
      <c r="EL78" s="62">
        <v>0.04</v>
      </c>
      <c r="EM78" s="62">
        <v>0.05</v>
      </c>
      <c r="EN78" s="62">
        <v>0.06</v>
      </c>
      <c r="EO78">
        <v>18</v>
      </c>
      <c r="EP78" s="62">
        <v>0.08</v>
      </c>
      <c r="EQ78" s="62">
        <v>7.0000000000000007E-2</v>
      </c>
      <c r="ER78" s="62">
        <v>0.06</v>
      </c>
      <c r="ES78" s="62">
        <v>0.05</v>
      </c>
      <c r="ET78" s="62">
        <v>0.05</v>
      </c>
      <c r="EU78" s="62">
        <v>0.06</v>
      </c>
      <c r="EV78" s="62">
        <v>0.06</v>
      </c>
      <c r="EW78" s="62">
        <v>0.06</v>
      </c>
      <c r="EX78" s="62">
        <v>7.0000000000000007E-2</v>
      </c>
      <c r="EY78" s="62">
        <v>7.0000000000000007E-2</v>
      </c>
      <c r="EZ78" s="62">
        <v>0.08</v>
      </c>
      <c r="FA78" s="62">
        <v>0.09</v>
      </c>
      <c r="FB78" s="198"/>
      <c r="FC78">
        <v>18</v>
      </c>
      <c r="FD78" s="62">
        <v>0.03</v>
      </c>
      <c r="FE78" s="62">
        <v>0.03</v>
      </c>
      <c r="FF78" s="62">
        <v>0.02</v>
      </c>
      <c r="FG78" s="62">
        <v>0.02</v>
      </c>
      <c r="FH78" s="62">
        <v>0.02</v>
      </c>
      <c r="FI78" s="62">
        <v>0.02</v>
      </c>
      <c r="FJ78" s="62">
        <v>0.02</v>
      </c>
      <c r="FK78" s="62">
        <v>0.02</v>
      </c>
      <c r="FL78" s="62">
        <v>0.02</v>
      </c>
      <c r="FM78" s="62">
        <v>0.02</v>
      </c>
      <c r="FN78" s="62">
        <v>0.02</v>
      </c>
      <c r="FO78" s="62">
        <v>0.02</v>
      </c>
      <c r="FP78">
        <v>18</v>
      </c>
      <c r="FQ78" s="62">
        <v>0.03</v>
      </c>
      <c r="FR78" s="62">
        <v>0.03</v>
      </c>
      <c r="FS78" s="62">
        <v>0.02</v>
      </c>
      <c r="FT78" s="62">
        <v>0.02</v>
      </c>
      <c r="FU78" s="62">
        <v>0.02</v>
      </c>
      <c r="FV78" s="62">
        <v>0.02</v>
      </c>
      <c r="FW78" s="62">
        <v>0.02</v>
      </c>
      <c r="FX78" s="62">
        <v>0.02</v>
      </c>
      <c r="FY78" s="62">
        <v>0.02</v>
      </c>
      <c r="FZ78" s="62">
        <v>0.02</v>
      </c>
      <c r="GA78" s="62">
        <v>0.02</v>
      </c>
      <c r="GB78" s="62">
        <v>0.02</v>
      </c>
      <c r="GC78">
        <v>18</v>
      </c>
      <c r="GD78" s="62">
        <v>0.03</v>
      </c>
      <c r="GE78" s="62">
        <v>0.03</v>
      </c>
      <c r="GF78" s="62">
        <v>0.02</v>
      </c>
      <c r="GG78" s="62">
        <v>0.02</v>
      </c>
      <c r="GH78" s="62">
        <v>0.02</v>
      </c>
      <c r="GI78" s="62">
        <v>0.02</v>
      </c>
      <c r="GJ78" s="62">
        <v>0.02</v>
      </c>
      <c r="GK78" s="62">
        <v>0.02</v>
      </c>
      <c r="GL78" s="62">
        <v>0.02</v>
      </c>
      <c r="GM78" s="62">
        <v>0.02</v>
      </c>
      <c r="GN78" s="62">
        <v>0.02</v>
      </c>
      <c r="GO78" s="62">
        <v>0.03</v>
      </c>
      <c r="GP78">
        <v>18</v>
      </c>
      <c r="GQ78" s="62">
        <v>0.03</v>
      </c>
      <c r="GR78" s="62">
        <v>0.03</v>
      </c>
      <c r="GS78" s="62">
        <v>0.02</v>
      </c>
      <c r="GT78" s="62">
        <v>0.02</v>
      </c>
      <c r="GU78" s="62">
        <v>0.02</v>
      </c>
      <c r="GV78" s="62">
        <v>0.02</v>
      </c>
      <c r="GW78" s="62">
        <v>0.02</v>
      </c>
      <c r="GX78" s="62">
        <v>0.03</v>
      </c>
      <c r="GY78" s="62">
        <v>0.03</v>
      </c>
      <c r="GZ78" s="62">
        <v>0.03</v>
      </c>
      <c r="HA78" s="62">
        <v>0.03</v>
      </c>
      <c r="HB78" s="62">
        <v>0.04</v>
      </c>
      <c r="HC78">
        <v>18</v>
      </c>
      <c r="HD78" s="62">
        <v>0.04</v>
      </c>
      <c r="HE78" s="62">
        <v>0.04</v>
      </c>
      <c r="HF78" s="62">
        <v>0.03</v>
      </c>
      <c r="HG78" s="62">
        <v>0.03</v>
      </c>
      <c r="HH78" s="62">
        <v>0.03</v>
      </c>
      <c r="HI78" s="62">
        <v>0.03</v>
      </c>
      <c r="HJ78" s="62">
        <v>0.04</v>
      </c>
      <c r="HK78" s="62">
        <v>0.04</v>
      </c>
      <c r="HL78" s="62">
        <v>0.04</v>
      </c>
      <c r="HM78" s="62">
        <v>0.04</v>
      </c>
      <c r="HN78" s="62">
        <v>0.05</v>
      </c>
      <c r="HO78" s="62">
        <v>0.06</v>
      </c>
      <c r="HP78">
        <v>18</v>
      </c>
      <c r="HQ78" s="62">
        <v>0.08</v>
      </c>
      <c r="HR78" s="62">
        <v>0.08</v>
      </c>
      <c r="HS78" s="62">
        <v>7.0000000000000007E-2</v>
      </c>
      <c r="HT78" s="62">
        <v>0.06</v>
      </c>
      <c r="HU78" s="62">
        <v>0.06</v>
      </c>
      <c r="HV78" s="62">
        <v>0.06</v>
      </c>
      <c r="HW78" s="62">
        <v>7.0000000000000007E-2</v>
      </c>
      <c r="HX78" s="62">
        <v>7.0000000000000007E-2</v>
      </c>
      <c r="HY78" s="62">
        <v>7.0000000000000007E-2</v>
      </c>
      <c r="HZ78" s="62">
        <v>0.08</v>
      </c>
      <c r="IA78" s="62">
        <v>0.08</v>
      </c>
      <c r="IB78" s="62">
        <v>0.1</v>
      </c>
      <c r="IC78" s="198"/>
      <c r="ID78">
        <v>18</v>
      </c>
      <c r="IE78" s="62">
        <v>0.04</v>
      </c>
      <c r="IF78" s="62">
        <v>0.03</v>
      </c>
      <c r="IG78" s="62">
        <v>0.02</v>
      </c>
      <c r="IH78" s="62">
        <v>0.02</v>
      </c>
      <c r="II78" s="62">
        <v>0.02</v>
      </c>
      <c r="IJ78" s="62">
        <v>0.02</v>
      </c>
      <c r="IK78" s="62">
        <v>0.02</v>
      </c>
      <c r="IL78" s="62">
        <v>0.02</v>
      </c>
      <c r="IM78" s="62">
        <v>0.02</v>
      </c>
      <c r="IN78" s="62">
        <v>0.02</v>
      </c>
      <c r="IO78" s="62">
        <v>0.02</v>
      </c>
      <c r="IP78" s="62">
        <v>0.02</v>
      </c>
      <c r="IQ78">
        <v>18</v>
      </c>
      <c r="IR78" s="62">
        <v>0.04</v>
      </c>
      <c r="IS78" s="62">
        <v>0.03</v>
      </c>
      <c r="IT78" s="62">
        <v>0.02</v>
      </c>
      <c r="IU78" s="62">
        <v>0.02</v>
      </c>
      <c r="IV78" s="62">
        <v>0.02</v>
      </c>
      <c r="IW78" s="62">
        <v>0.02</v>
      </c>
      <c r="IX78" s="62">
        <v>0.02</v>
      </c>
      <c r="IY78" s="62">
        <v>0.02</v>
      </c>
      <c r="IZ78" s="62">
        <v>0.02</v>
      </c>
      <c r="JA78" s="62">
        <v>0.02</v>
      </c>
      <c r="JB78" s="62">
        <v>0.02</v>
      </c>
      <c r="JC78" s="62">
        <v>0.02</v>
      </c>
      <c r="JD78">
        <v>18</v>
      </c>
      <c r="JE78" s="62">
        <v>0.03</v>
      </c>
      <c r="JF78" s="62">
        <v>0.03</v>
      </c>
      <c r="JG78" s="62">
        <v>0.02</v>
      </c>
      <c r="JH78" s="62">
        <v>0.02</v>
      </c>
      <c r="JI78" s="62">
        <v>0.02</v>
      </c>
      <c r="JJ78" s="62">
        <v>0.02</v>
      </c>
      <c r="JK78" s="62">
        <v>0.02</v>
      </c>
      <c r="JL78" s="62">
        <v>0.02</v>
      </c>
      <c r="JM78" s="62">
        <v>0.02</v>
      </c>
      <c r="JN78" s="62">
        <v>0.02</v>
      </c>
      <c r="JO78" s="62">
        <v>0.02</v>
      </c>
      <c r="JP78" s="62">
        <v>0.03</v>
      </c>
      <c r="JQ78">
        <v>18</v>
      </c>
      <c r="JR78" s="62">
        <v>0.03</v>
      </c>
      <c r="JS78" s="62">
        <v>0.03</v>
      </c>
      <c r="JT78" s="62">
        <v>0.03</v>
      </c>
      <c r="JU78" s="62">
        <v>0.02</v>
      </c>
      <c r="JV78" s="62">
        <v>0.02</v>
      </c>
      <c r="JW78" s="62">
        <v>0.03</v>
      </c>
      <c r="JX78" s="62">
        <v>0.03</v>
      </c>
      <c r="JY78" s="62">
        <v>0.03</v>
      </c>
      <c r="JZ78" s="62">
        <v>0.03</v>
      </c>
      <c r="KA78" s="62">
        <v>0.03</v>
      </c>
      <c r="KB78" s="62">
        <v>0.03</v>
      </c>
      <c r="KC78" s="62">
        <v>0.04</v>
      </c>
      <c r="KD78">
        <v>18</v>
      </c>
      <c r="KE78" s="62">
        <v>0.04</v>
      </c>
      <c r="KF78" s="62">
        <v>0.04</v>
      </c>
      <c r="KG78" s="62">
        <v>0.04</v>
      </c>
      <c r="KH78" s="62">
        <v>0.03</v>
      </c>
      <c r="KI78" s="62">
        <v>0.03</v>
      </c>
      <c r="KJ78" s="62">
        <v>0.04</v>
      </c>
      <c r="KK78" s="62">
        <v>0.04</v>
      </c>
      <c r="KL78" s="62">
        <v>0.04</v>
      </c>
      <c r="KM78" s="62">
        <v>0.05</v>
      </c>
      <c r="KN78" s="62">
        <v>0.05</v>
      </c>
      <c r="KO78" s="62">
        <v>0.06</v>
      </c>
      <c r="KP78" s="62">
        <v>7.0000000000000007E-2</v>
      </c>
      <c r="KQ78">
        <v>18</v>
      </c>
      <c r="KR78" s="62">
        <v>0.09</v>
      </c>
      <c r="KS78" s="62">
        <v>0.09</v>
      </c>
      <c r="KT78" s="62">
        <v>7.0000000000000007E-2</v>
      </c>
      <c r="KU78" s="62">
        <v>7.0000000000000007E-2</v>
      </c>
      <c r="KV78" s="62">
        <v>7.0000000000000007E-2</v>
      </c>
      <c r="KW78" s="62">
        <v>7.0000000000000007E-2</v>
      </c>
      <c r="KX78" s="62">
        <v>7.0000000000000007E-2</v>
      </c>
      <c r="KY78" s="62">
        <v>0.08</v>
      </c>
      <c r="KZ78" s="62">
        <v>0.08</v>
      </c>
      <c r="LA78" s="62">
        <v>0.08</v>
      </c>
      <c r="LB78" s="62">
        <v>0.1</v>
      </c>
      <c r="LC78" s="62">
        <v>0.12</v>
      </c>
    </row>
    <row r="79" spans="1:315">
      <c r="A79">
        <v>19</v>
      </c>
      <c r="B79" s="62">
        <v>0.03</v>
      </c>
      <c r="C79" s="62">
        <v>0.03</v>
      </c>
      <c r="D79" s="62">
        <v>0.02</v>
      </c>
      <c r="E79" s="62">
        <v>0.02</v>
      </c>
      <c r="F79" s="62">
        <v>0.01</v>
      </c>
      <c r="G79" s="62">
        <v>0.01</v>
      </c>
      <c r="H79" s="62">
        <v>0.01</v>
      </c>
      <c r="I79" s="62">
        <v>0.01</v>
      </c>
      <c r="J79" s="62">
        <v>0.01</v>
      </c>
      <c r="K79" s="62">
        <v>0.01</v>
      </c>
      <c r="L79" s="62">
        <v>0.01</v>
      </c>
      <c r="M79" s="62">
        <v>0.02</v>
      </c>
      <c r="N79">
        <v>19</v>
      </c>
      <c r="O79" s="62">
        <v>0.03</v>
      </c>
      <c r="P79" s="62">
        <v>0.02</v>
      </c>
      <c r="Q79" s="62">
        <v>0.02</v>
      </c>
      <c r="R79" s="62">
        <v>0.02</v>
      </c>
      <c r="S79" s="62">
        <v>0.02</v>
      </c>
      <c r="T79" s="62">
        <v>0.02</v>
      </c>
      <c r="U79" s="62">
        <v>0.02</v>
      </c>
      <c r="V79" s="62">
        <v>0.02</v>
      </c>
      <c r="W79" s="62">
        <v>0.02</v>
      </c>
      <c r="X79" s="62">
        <v>0.02</v>
      </c>
      <c r="Y79" s="62">
        <v>0.02</v>
      </c>
      <c r="Z79" s="62">
        <v>0.02</v>
      </c>
      <c r="AA79">
        <v>19</v>
      </c>
      <c r="AB79" s="62">
        <v>0.03</v>
      </c>
      <c r="AC79" s="62">
        <v>0.02</v>
      </c>
      <c r="AD79" s="62">
        <v>0.02</v>
      </c>
      <c r="AE79" s="62">
        <v>0.02</v>
      </c>
      <c r="AF79" s="62">
        <v>0.02</v>
      </c>
      <c r="AG79" s="62">
        <v>0.02</v>
      </c>
      <c r="AH79" s="62">
        <v>0.02</v>
      </c>
      <c r="AI79" s="62">
        <v>0.02</v>
      </c>
      <c r="AJ79" s="62">
        <v>0.02</v>
      </c>
      <c r="AK79" s="62">
        <v>0.02</v>
      </c>
      <c r="AL79" s="62">
        <v>0.02</v>
      </c>
      <c r="AM79" s="62">
        <v>0.02</v>
      </c>
      <c r="AN79">
        <v>19</v>
      </c>
      <c r="AO79" s="62">
        <v>0.03</v>
      </c>
      <c r="AP79" s="62">
        <v>0.03</v>
      </c>
      <c r="AQ79" s="62">
        <v>0.02</v>
      </c>
      <c r="AR79" s="62">
        <v>0.02</v>
      </c>
      <c r="AS79" s="62">
        <v>0.02</v>
      </c>
      <c r="AT79" s="62">
        <v>0.02</v>
      </c>
      <c r="AU79" s="62">
        <v>0.02</v>
      </c>
      <c r="AV79" s="62">
        <v>0.02</v>
      </c>
      <c r="AW79" s="62">
        <v>0.02</v>
      </c>
      <c r="AX79" s="62">
        <v>0.03</v>
      </c>
      <c r="AY79" s="62">
        <v>0.03</v>
      </c>
      <c r="AZ79" s="62">
        <v>0.03</v>
      </c>
      <c r="BA79">
        <v>19</v>
      </c>
      <c r="BB79" s="62">
        <v>0.03</v>
      </c>
      <c r="BC79" s="62">
        <v>0.03</v>
      </c>
      <c r="BD79" s="62">
        <v>0.03</v>
      </c>
      <c r="BE79" s="62">
        <v>0.03</v>
      </c>
      <c r="BF79" s="62">
        <v>0.03</v>
      </c>
      <c r="BG79" s="62">
        <v>0.03</v>
      </c>
      <c r="BH79" s="62">
        <v>0.03</v>
      </c>
      <c r="BI79" s="62">
        <v>0.03</v>
      </c>
      <c r="BJ79" s="62">
        <v>0.04</v>
      </c>
      <c r="BK79" s="62">
        <v>0.04</v>
      </c>
      <c r="BL79" s="62">
        <v>0.04</v>
      </c>
      <c r="BM79" s="62">
        <v>0.05</v>
      </c>
      <c r="BN79">
        <v>19</v>
      </c>
      <c r="BO79" s="62">
        <v>0.08</v>
      </c>
      <c r="BP79" s="62">
        <v>0.08</v>
      </c>
      <c r="BQ79" s="62">
        <v>0.06</v>
      </c>
      <c r="BR79" s="62">
        <v>0.06</v>
      </c>
      <c r="BS79" s="62">
        <v>0.06</v>
      </c>
      <c r="BT79" s="62">
        <v>0.06</v>
      </c>
      <c r="BU79" s="62">
        <v>0.06</v>
      </c>
      <c r="BV79" s="62">
        <v>7.0000000000000007E-2</v>
      </c>
      <c r="BW79" s="62">
        <v>7.0000000000000007E-2</v>
      </c>
      <c r="BX79" s="62">
        <v>7.0000000000000007E-2</v>
      </c>
      <c r="BY79" s="62">
        <v>0.08</v>
      </c>
      <c r="BZ79" s="62">
        <v>0.1</v>
      </c>
      <c r="CA79" s="198"/>
      <c r="CB79">
        <v>19</v>
      </c>
      <c r="CC79" s="62">
        <v>0.03</v>
      </c>
      <c r="CD79" s="62">
        <v>0.03</v>
      </c>
      <c r="CE79" s="62">
        <v>0.02</v>
      </c>
      <c r="CF79" s="62">
        <v>0.02</v>
      </c>
      <c r="CG79" s="62">
        <v>0.02</v>
      </c>
      <c r="CH79" s="62">
        <v>0.02</v>
      </c>
      <c r="CI79" s="62">
        <v>0.02</v>
      </c>
      <c r="CJ79" s="62">
        <v>0.01</v>
      </c>
      <c r="CK79" s="62">
        <v>0.01</v>
      </c>
      <c r="CL79" s="62">
        <v>0.01</v>
      </c>
      <c r="CM79" s="62">
        <v>0.01</v>
      </c>
      <c r="CN79" s="62">
        <v>0.02</v>
      </c>
      <c r="CO79">
        <v>19</v>
      </c>
      <c r="CP79" s="62">
        <v>0.03</v>
      </c>
      <c r="CQ79" s="62">
        <v>0.03</v>
      </c>
      <c r="CR79" s="62">
        <v>0.02</v>
      </c>
      <c r="CS79" s="62">
        <v>0.02</v>
      </c>
      <c r="CT79" s="62">
        <v>0.02</v>
      </c>
      <c r="CU79" s="62">
        <v>0.02</v>
      </c>
      <c r="CV79" s="62">
        <v>0.02</v>
      </c>
      <c r="CW79" s="62">
        <v>0.02</v>
      </c>
      <c r="CX79" s="62">
        <v>0.02</v>
      </c>
      <c r="CY79" s="62">
        <v>0.02</v>
      </c>
      <c r="CZ79" s="62">
        <v>0.02</v>
      </c>
      <c r="DA79" s="62">
        <v>0.02</v>
      </c>
      <c r="DB79">
        <v>19</v>
      </c>
      <c r="DC79" s="62">
        <v>0.03</v>
      </c>
      <c r="DD79" s="62">
        <v>0.02</v>
      </c>
      <c r="DE79" s="62">
        <v>0.02</v>
      </c>
      <c r="DF79" s="62">
        <v>0.02</v>
      </c>
      <c r="DG79" s="62">
        <v>0.02</v>
      </c>
      <c r="DH79" s="62">
        <v>0.02</v>
      </c>
      <c r="DI79" s="62">
        <v>0.02</v>
      </c>
      <c r="DJ79" s="62">
        <v>0.02</v>
      </c>
      <c r="DK79" s="62">
        <v>0.02</v>
      </c>
      <c r="DL79" s="62">
        <v>0.02</v>
      </c>
      <c r="DM79" s="62">
        <v>0.02</v>
      </c>
      <c r="DN79" s="62">
        <v>0.02</v>
      </c>
      <c r="DO79">
        <v>19</v>
      </c>
      <c r="DP79" s="62">
        <v>0.03</v>
      </c>
      <c r="DQ79" s="62">
        <v>0.03</v>
      </c>
      <c r="DR79" s="62">
        <v>0.02</v>
      </c>
      <c r="DS79" s="62">
        <v>0.02</v>
      </c>
      <c r="DT79" s="62">
        <v>0.02</v>
      </c>
      <c r="DU79" s="62">
        <v>0.02</v>
      </c>
      <c r="DV79" s="62">
        <v>0.02</v>
      </c>
      <c r="DW79" s="62">
        <v>0.02</v>
      </c>
      <c r="DX79" s="62">
        <v>0.03</v>
      </c>
      <c r="DY79" s="62">
        <v>0.03</v>
      </c>
      <c r="DZ79" s="62">
        <v>0.03</v>
      </c>
      <c r="EA79" s="62">
        <v>0.04</v>
      </c>
      <c r="EB79">
        <v>19</v>
      </c>
      <c r="EC79" s="62">
        <v>0.04</v>
      </c>
      <c r="ED79" s="62">
        <v>0.03</v>
      </c>
      <c r="EE79" s="62">
        <v>0.03</v>
      </c>
      <c r="EF79" s="62">
        <v>0.03</v>
      </c>
      <c r="EG79" s="62">
        <v>0.03</v>
      </c>
      <c r="EH79" s="62">
        <v>0.03</v>
      </c>
      <c r="EI79" s="62">
        <v>0.03</v>
      </c>
      <c r="EJ79" s="62">
        <v>0.04</v>
      </c>
      <c r="EK79" s="62">
        <v>0.04</v>
      </c>
      <c r="EL79" s="62">
        <v>0.04</v>
      </c>
      <c r="EM79" s="62">
        <v>0.05</v>
      </c>
      <c r="EN79" s="62">
        <v>0.06</v>
      </c>
      <c r="EO79">
        <v>19</v>
      </c>
      <c r="EP79" s="62">
        <v>0.08</v>
      </c>
      <c r="EQ79" s="62">
        <v>0.08</v>
      </c>
      <c r="ER79" s="62">
        <v>0.06</v>
      </c>
      <c r="ES79" s="62">
        <v>0.06</v>
      </c>
      <c r="ET79" s="62">
        <v>0.06</v>
      </c>
      <c r="EU79" s="62">
        <v>0.06</v>
      </c>
      <c r="EV79" s="62">
        <v>7.0000000000000007E-2</v>
      </c>
      <c r="EW79" s="62">
        <v>7.0000000000000007E-2</v>
      </c>
      <c r="EX79" s="62">
        <v>7.0000000000000007E-2</v>
      </c>
      <c r="EY79" s="62">
        <v>7.0000000000000007E-2</v>
      </c>
      <c r="EZ79" s="62">
        <v>0.08</v>
      </c>
      <c r="FA79" s="62">
        <v>0.1</v>
      </c>
      <c r="FB79" s="198"/>
      <c r="FC79">
        <v>19</v>
      </c>
      <c r="FD79" s="62">
        <v>0.03</v>
      </c>
      <c r="FE79" s="62">
        <v>0.03</v>
      </c>
      <c r="FF79" s="62">
        <v>0.02</v>
      </c>
      <c r="FG79" s="62">
        <v>0.02</v>
      </c>
      <c r="FH79" s="62">
        <v>0.02</v>
      </c>
      <c r="FI79" s="62">
        <v>0.02</v>
      </c>
      <c r="FJ79" s="62">
        <v>0.02</v>
      </c>
      <c r="FK79" s="62">
        <v>0.02</v>
      </c>
      <c r="FL79" s="62">
        <v>0.02</v>
      </c>
      <c r="FM79" s="62">
        <v>0.01</v>
      </c>
      <c r="FN79" s="62">
        <v>0.02</v>
      </c>
      <c r="FO79" s="62">
        <v>0.02</v>
      </c>
      <c r="FP79">
        <v>19</v>
      </c>
      <c r="FQ79" s="62">
        <v>0.03</v>
      </c>
      <c r="FR79" s="62">
        <v>0.03</v>
      </c>
      <c r="FS79" s="62">
        <v>0.02</v>
      </c>
      <c r="FT79" s="62">
        <v>0.02</v>
      </c>
      <c r="FU79" s="62">
        <v>0.02</v>
      </c>
      <c r="FV79" s="62">
        <v>0.02</v>
      </c>
      <c r="FW79" s="62">
        <v>0.02</v>
      </c>
      <c r="FX79" s="62">
        <v>0.02</v>
      </c>
      <c r="FY79" s="62">
        <v>0.02</v>
      </c>
      <c r="FZ79" s="62">
        <v>0.02</v>
      </c>
      <c r="GA79" s="62">
        <v>0.02</v>
      </c>
      <c r="GB79" s="62">
        <v>0.02</v>
      </c>
      <c r="GC79">
        <v>19</v>
      </c>
      <c r="GD79" s="62">
        <v>0.03</v>
      </c>
      <c r="GE79" s="62">
        <v>0.03</v>
      </c>
      <c r="GF79" s="62">
        <v>0.02</v>
      </c>
      <c r="GG79" s="62">
        <v>0.02</v>
      </c>
      <c r="GH79" s="62">
        <v>0.02</v>
      </c>
      <c r="GI79" s="62">
        <v>0.02</v>
      </c>
      <c r="GJ79" s="62">
        <v>0.02</v>
      </c>
      <c r="GK79" s="62">
        <v>0.02</v>
      </c>
      <c r="GL79" s="62">
        <v>0.02</v>
      </c>
      <c r="GM79" s="62">
        <v>0.02</v>
      </c>
      <c r="GN79" s="62">
        <v>0.02</v>
      </c>
      <c r="GO79" s="62">
        <v>0.03</v>
      </c>
      <c r="GP79">
        <v>19</v>
      </c>
      <c r="GQ79" s="62">
        <v>0.03</v>
      </c>
      <c r="GR79" s="62">
        <v>0.03</v>
      </c>
      <c r="GS79" s="62">
        <v>0.02</v>
      </c>
      <c r="GT79" s="62">
        <v>0.02</v>
      </c>
      <c r="GU79" s="62">
        <v>0.02</v>
      </c>
      <c r="GV79" s="62">
        <v>0.02</v>
      </c>
      <c r="GW79" s="62">
        <v>0.02</v>
      </c>
      <c r="GX79" s="62">
        <v>0.03</v>
      </c>
      <c r="GY79" s="62">
        <v>0.03</v>
      </c>
      <c r="GZ79" s="62">
        <v>0.03</v>
      </c>
      <c r="HA79" s="62">
        <v>0.03</v>
      </c>
      <c r="HB79" s="62">
        <v>0.04</v>
      </c>
      <c r="HC79">
        <v>19</v>
      </c>
      <c r="HD79" s="62">
        <v>0.04</v>
      </c>
      <c r="HE79" s="62">
        <v>0.04</v>
      </c>
      <c r="HF79" s="62">
        <v>0.03</v>
      </c>
      <c r="HG79" s="62">
        <v>0.03</v>
      </c>
      <c r="HH79" s="62">
        <v>0.03</v>
      </c>
      <c r="HI79" s="62">
        <v>0.03</v>
      </c>
      <c r="HJ79" s="62">
        <v>0.04</v>
      </c>
      <c r="HK79" s="62">
        <v>0.04</v>
      </c>
      <c r="HL79" s="62">
        <v>0.04</v>
      </c>
      <c r="HM79" s="62">
        <v>0.04</v>
      </c>
      <c r="HN79" s="62">
        <v>0.05</v>
      </c>
      <c r="HO79" s="62">
        <v>0.06</v>
      </c>
      <c r="HP79">
        <v>19</v>
      </c>
      <c r="HQ79" s="62">
        <v>0.09</v>
      </c>
      <c r="HR79" s="62">
        <v>0.08</v>
      </c>
      <c r="HS79" s="62">
        <v>7.0000000000000007E-2</v>
      </c>
      <c r="HT79" s="62">
        <v>0.06</v>
      </c>
      <c r="HU79" s="62">
        <v>0.06</v>
      </c>
      <c r="HV79" s="62">
        <v>7.0000000000000007E-2</v>
      </c>
      <c r="HW79" s="62">
        <v>7.0000000000000007E-2</v>
      </c>
      <c r="HX79" s="62">
        <v>7.0000000000000007E-2</v>
      </c>
      <c r="HY79" s="62">
        <v>0.08</v>
      </c>
      <c r="HZ79" s="62">
        <v>0.08</v>
      </c>
      <c r="IA79" s="62">
        <v>0.09</v>
      </c>
      <c r="IB79" s="62">
        <v>0.11</v>
      </c>
      <c r="IC79" s="198"/>
      <c r="ID79">
        <v>19</v>
      </c>
      <c r="IE79" s="62">
        <v>0.04</v>
      </c>
      <c r="IF79" s="62">
        <v>0.03</v>
      </c>
      <c r="IG79" s="62">
        <v>0.02</v>
      </c>
      <c r="IH79" s="62">
        <v>0.02</v>
      </c>
      <c r="II79" s="62">
        <v>0.02</v>
      </c>
      <c r="IJ79" s="62">
        <v>0.02</v>
      </c>
      <c r="IK79" s="62">
        <v>0.02</v>
      </c>
      <c r="IL79" s="62">
        <v>0.02</v>
      </c>
      <c r="IM79" s="62">
        <v>0.02</v>
      </c>
      <c r="IN79" s="62">
        <v>0.02</v>
      </c>
      <c r="IO79" s="62">
        <v>0.02</v>
      </c>
      <c r="IP79" s="62">
        <v>0.02</v>
      </c>
      <c r="IQ79">
        <v>19</v>
      </c>
      <c r="IR79" s="62">
        <v>0.03</v>
      </c>
      <c r="IS79" s="62">
        <v>0.03</v>
      </c>
      <c r="IT79" s="62">
        <v>0.02</v>
      </c>
      <c r="IU79" s="62">
        <v>0.02</v>
      </c>
      <c r="IV79" s="62">
        <v>0.02</v>
      </c>
      <c r="IW79" s="62">
        <v>0.02</v>
      </c>
      <c r="IX79" s="62">
        <v>0.02</v>
      </c>
      <c r="IY79" s="62">
        <v>0.02</v>
      </c>
      <c r="IZ79" s="62">
        <v>0.02</v>
      </c>
      <c r="JA79" s="62">
        <v>0.02</v>
      </c>
      <c r="JB79" s="62">
        <v>0.02</v>
      </c>
      <c r="JC79" s="62">
        <v>0.02</v>
      </c>
      <c r="JD79">
        <v>19</v>
      </c>
      <c r="JE79" s="62">
        <v>0.03</v>
      </c>
      <c r="JF79" s="62">
        <v>0.03</v>
      </c>
      <c r="JG79" s="62">
        <v>0.02</v>
      </c>
      <c r="JH79" s="62">
        <v>0.02</v>
      </c>
      <c r="JI79" s="62">
        <v>0.02</v>
      </c>
      <c r="JJ79" s="62">
        <v>0.02</v>
      </c>
      <c r="JK79" s="62">
        <v>0.02</v>
      </c>
      <c r="JL79" s="62">
        <v>0.02</v>
      </c>
      <c r="JM79" s="62">
        <v>0.02</v>
      </c>
      <c r="JN79" s="62">
        <v>0.02</v>
      </c>
      <c r="JO79" s="62">
        <v>0.02</v>
      </c>
      <c r="JP79" s="62">
        <v>0.03</v>
      </c>
      <c r="JQ79">
        <v>19</v>
      </c>
      <c r="JR79" s="62">
        <v>0.03</v>
      </c>
      <c r="JS79" s="62">
        <v>0.03</v>
      </c>
      <c r="JT79" s="62">
        <v>0.03</v>
      </c>
      <c r="JU79" s="62">
        <v>0.02</v>
      </c>
      <c r="JV79" s="62">
        <v>0.02</v>
      </c>
      <c r="JW79" s="62">
        <v>0.03</v>
      </c>
      <c r="JX79" s="62">
        <v>0.03</v>
      </c>
      <c r="JY79" s="62">
        <v>0.03</v>
      </c>
      <c r="JZ79" s="62">
        <v>0.03</v>
      </c>
      <c r="KA79" s="62">
        <v>0.03</v>
      </c>
      <c r="KB79" s="62">
        <v>0.03</v>
      </c>
      <c r="KC79" s="62">
        <v>0.04</v>
      </c>
      <c r="KD79">
        <v>19</v>
      </c>
      <c r="KE79" s="62">
        <v>0.04</v>
      </c>
      <c r="KF79" s="62">
        <v>0.04</v>
      </c>
      <c r="KG79" s="62">
        <v>0.03</v>
      </c>
      <c r="KH79" s="62">
        <v>0.03</v>
      </c>
      <c r="KI79" s="62">
        <v>0.03</v>
      </c>
      <c r="KJ79" s="62">
        <v>0.04</v>
      </c>
      <c r="KK79" s="62">
        <v>0.04</v>
      </c>
      <c r="KL79" s="62">
        <v>0.04</v>
      </c>
      <c r="KM79" s="62">
        <v>0.04</v>
      </c>
      <c r="KN79" s="62">
        <v>0.05</v>
      </c>
      <c r="KO79" s="62">
        <v>0.05</v>
      </c>
      <c r="KP79" s="62">
        <v>7.0000000000000007E-2</v>
      </c>
      <c r="KQ79">
        <v>19</v>
      </c>
      <c r="KR79" s="62">
        <v>0.1</v>
      </c>
      <c r="KS79" s="62">
        <v>0.09</v>
      </c>
      <c r="KT79" s="62">
        <v>0.08</v>
      </c>
      <c r="KU79" s="62">
        <v>7.0000000000000007E-2</v>
      </c>
      <c r="KV79" s="62">
        <v>7.0000000000000007E-2</v>
      </c>
      <c r="KW79" s="62">
        <v>7.0000000000000007E-2</v>
      </c>
      <c r="KX79" s="62">
        <v>0.08</v>
      </c>
      <c r="KY79" s="62">
        <v>0.08</v>
      </c>
      <c r="KZ79" s="62">
        <v>0.08</v>
      </c>
      <c r="LA79" s="62">
        <v>0.09</v>
      </c>
      <c r="LB79" s="62">
        <v>0.1</v>
      </c>
      <c r="LC79" s="62">
        <v>0.12</v>
      </c>
    </row>
    <row r="80" spans="1:315">
      <c r="A80">
        <v>20</v>
      </c>
      <c r="B80" s="62">
        <v>0.03</v>
      </c>
      <c r="C80" s="62">
        <v>0.03</v>
      </c>
      <c r="D80" s="62">
        <v>0.02</v>
      </c>
      <c r="E80" s="62">
        <v>0.02</v>
      </c>
      <c r="F80" s="62">
        <v>0.02</v>
      </c>
      <c r="G80" s="62">
        <v>0.02</v>
      </c>
      <c r="H80" s="62">
        <v>0.02</v>
      </c>
      <c r="I80" s="62">
        <v>0.01</v>
      </c>
      <c r="J80" s="62">
        <v>0.01</v>
      </c>
      <c r="K80" s="62">
        <v>0.01</v>
      </c>
      <c r="L80" s="62">
        <v>0.01</v>
      </c>
      <c r="M80" s="62">
        <v>0.02</v>
      </c>
      <c r="N80">
        <v>20</v>
      </c>
      <c r="O80" s="62">
        <v>0.03</v>
      </c>
      <c r="P80" s="62">
        <v>0.02</v>
      </c>
      <c r="Q80" s="62">
        <v>0.02</v>
      </c>
      <c r="R80" s="62">
        <v>0.02</v>
      </c>
      <c r="S80" s="62">
        <v>0.02</v>
      </c>
      <c r="T80" s="62">
        <v>0.02</v>
      </c>
      <c r="U80" s="62">
        <v>0.02</v>
      </c>
      <c r="V80" s="62">
        <v>0.02</v>
      </c>
      <c r="W80" s="62">
        <v>0.01</v>
      </c>
      <c r="X80" s="62">
        <v>0.01</v>
      </c>
      <c r="Y80" s="62">
        <v>0.02</v>
      </c>
      <c r="Z80" s="62">
        <v>0.02</v>
      </c>
      <c r="AA80">
        <v>20</v>
      </c>
      <c r="AB80" s="62">
        <v>0.03</v>
      </c>
      <c r="AC80" s="62">
        <v>0.02</v>
      </c>
      <c r="AD80" s="62">
        <v>0.02</v>
      </c>
      <c r="AE80" s="62">
        <v>0.02</v>
      </c>
      <c r="AF80" s="62">
        <v>0.02</v>
      </c>
      <c r="AG80" s="62">
        <v>0.02</v>
      </c>
      <c r="AH80" s="62">
        <v>0.03</v>
      </c>
      <c r="AI80" s="62">
        <v>0.02</v>
      </c>
      <c r="AJ80" s="62">
        <v>0.02</v>
      </c>
      <c r="AK80" s="62">
        <v>0.02</v>
      </c>
      <c r="AL80" s="62">
        <v>0.02</v>
      </c>
      <c r="AM80" s="62">
        <v>0.02</v>
      </c>
      <c r="AN80">
        <v>20</v>
      </c>
      <c r="AO80" s="62">
        <v>0.03</v>
      </c>
      <c r="AP80" s="62">
        <v>0.03</v>
      </c>
      <c r="AQ80" s="62">
        <v>0.02</v>
      </c>
      <c r="AR80" s="62">
        <v>0.02</v>
      </c>
      <c r="AS80" s="62">
        <v>0.02</v>
      </c>
      <c r="AT80" s="62">
        <v>0.03</v>
      </c>
      <c r="AU80" s="62">
        <v>0.03</v>
      </c>
      <c r="AV80" s="62">
        <v>0.02</v>
      </c>
      <c r="AW80" s="62">
        <v>0.02</v>
      </c>
      <c r="AX80" s="62">
        <v>0.03</v>
      </c>
      <c r="AY80" s="62">
        <v>0.03</v>
      </c>
      <c r="AZ80" s="62">
        <v>0.04</v>
      </c>
      <c r="BA80">
        <v>20</v>
      </c>
      <c r="BB80" s="62">
        <v>0.03</v>
      </c>
      <c r="BC80" s="62">
        <v>0.03</v>
      </c>
      <c r="BD80" s="62">
        <v>0.03</v>
      </c>
      <c r="BE80" s="62">
        <v>0.03</v>
      </c>
      <c r="BF80" s="62">
        <v>0.03</v>
      </c>
      <c r="BG80" s="62">
        <v>0.04</v>
      </c>
      <c r="BH80" s="62">
        <v>0.04</v>
      </c>
      <c r="BI80" s="62">
        <v>0.03</v>
      </c>
      <c r="BJ80" s="62">
        <v>0.03</v>
      </c>
      <c r="BK80" s="62">
        <v>0.04</v>
      </c>
      <c r="BL80" s="62">
        <v>0.04</v>
      </c>
      <c r="BM80" s="62">
        <v>0.05</v>
      </c>
      <c r="BN80">
        <v>20</v>
      </c>
      <c r="BO80" s="62">
        <v>0.08</v>
      </c>
      <c r="BP80" s="62">
        <v>0.08</v>
      </c>
      <c r="BQ80" s="62">
        <v>7.0000000000000007E-2</v>
      </c>
      <c r="BR80" s="62">
        <v>0.06</v>
      </c>
      <c r="BS80" s="62">
        <v>0.06</v>
      </c>
      <c r="BT80" s="62">
        <v>0.09</v>
      </c>
      <c r="BU80" s="62">
        <v>0.1</v>
      </c>
      <c r="BV80" s="62">
        <v>7.0000000000000007E-2</v>
      </c>
      <c r="BW80" s="62">
        <v>7.0000000000000007E-2</v>
      </c>
      <c r="BX80" s="62">
        <v>0.08</v>
      </c>
      <c r="BY80" s="62">
        <v>0.09</v>
      </c>
      <c r="BZ80" s="62">
        <v>0.11</v>
      </c>
      <c r="CA80" s="198"/>
      <c r="CB80">
        <v>20</v>
      </c>
      <c r="CC80" s="62">
        <v>0.03</v>
      </c>
      <c r="CD80" s="62">
        <v>0.03</v>
      </c>
      <c r="CE80" s="62">
        <v>0.02</v>
      </c>
      <c r="CF80" s="62">
        <v>0.02</v>
      </c>
      <c r="CG80" s="62">
        <v>0.02</v>
      </c>
      <c r="CH80" s="62">
        <v>0.02</v>
      </c>
      <c r="CI80" s="62">
        <v>0.02</v>
      </c>
      <c r="CJ80" s="62">
        <v>0.01</v>
      </c>
      <c r="CK80" s="62">
        <v>0.01</v>
      </c>
      <c r="CL80" s="62">
        <v>0.01</v>
      </c>
      <c r="CM80" s="62">
        <v>0.01</v>
      </c>
      <c r="CN80" s="62">
        <v>0.02</v>
      </c>
      <c r="CO80">
        <v>20</v>
      </c>
      <c r="CP80" s="62">
        <v>0.03</v>
      </c>
      <c r="CQ80" s="62">
        <v>0.02</v>
      </c>
      <c r="CR80" s="62">
        <v>0.02</v>
      </c>
      <c r="CS80" s="62">
        <v>0.02</v>
      </c>
      <c r="CT80" s="62">
        <v>0.02</v>
      </c>
      <c r="CU80" s="62">
        <v>0.02</v>
      </c>
      <c r="CV80" s="62">
        <v>0.02</v>
      </c>
      <c r="CW80" s="62">
        <v>0.02</v>
      </c>
      <c r="CX80" s="62">
        <v>0.01</v>
      </c>
      <c r="CY80" s="62">
        <v>0.01</v>
      </c>
      <c r="CZ80" s="62">
        <v>0.02</v>
      </c>
      <c r="DA80" s="62">
        <v>0.02</v>
      </c>
      <c r="DB80">
        <v>20</v>
      </c>
      <c r="DC80" s="62">
        <v>0.03</v>
      </c>
      <c r="DD80" s="62">
        <v>0.02</v>
      </c>
      <c r="DE80" s="62">
        <v>0.02</v>
      </c>
      <c r="DF80" s="62">
        <v>0.02</v>
      </c>
      <c r="DG80" s="62">
        <v>0.02</v>
      </c>
      <c r="DH80" s="62">
        <v>0.02</v>
      </c>
      <c r="DI80" s="62">
        <v>0.02</v>
      </c>
      <c r="DJ80" s="62">
        <v>0.02</v>
      </c>
      <c r="DK80" s="62">
        <v>0.02</v>
      </c>
      <c r="DL80" s="62">
        <v>0.02</v>
      </c>
      <c r="DM80" s="62">
        <v>0.02</v>
      </c>
      <c r="DN80" s="62">
        <v>0.02</v>
      </c>
      <c r="DO80">
        <v>20</v>
      </c>
      <c r="DP80" s="62">
        <v>0.03</v>
      </c>
      <c r="DQ80" s="62">
        <v>0.03</v>
      </c>
      <c r="DR80" s="62">
        <v>0.02</v>
      </c>
      <c r="DS80" s="62">
        <v>0.02</v>
      </c>
      <c r="DT80" s="62">
        <v>0.02</v>
      </c>
      <c r="DU80" s="62">
        <v>0.03</v>
      </c>
      <c r="DV80" s="62">
        <v>0.03</v>
      </c>
      <c r="DW80" s="62">
        <v>0.02</v>
      </c>
      <c r="DX80" s="62">
        <v>0.02</v>
      </c>
      <c r="DY80" s="62">
        <v>0.03</v>
      </c>
      <c r="DZ80" s="62">
        <v>0.03</v>
      </c>
      <c r="EA80" s="62">
        <v>0.03</v>
      </c>
      <c r="EB80">
        <v>20</v>
      </c>
      <c r="EC80" s="62">
        <v>0.03</v>
      </c>
      <c r="ED80" s="62">
        <v>0.03</v>
      </c>
      <c r="EE80" s="62">
        <v>0.03</v>
      </c>
      <c r="EF80" s="62">
        <v>0.03</v>
      </c>
      <c r="EG80" s="62">
        <v>0.03</v>
      </c>
      <c r="EH80" s="62">
        <v>0.04</v>
      </c>
      <c r="EI80" s="62">
        <v>0.04</v>
      </c>
      <c r="EJ80" s="62">
        <v>0.03</v>
      </c>
      <c r="EK80" s="62">
        <v>0.03</v>
      </c>
      <c r="EL80" s="62">
        <v>0.04</v>
      </c>
      <c r="EM80" s="62">
        <v>0.04</v>
      </c>
      <c r="EN80" s="62">
        <v>0.05</v>
      </c>
      <c r="EO80">
        <v>20</v>
      </c>
      <c r="EP80" s="62">
        <v>0.08</v>
      </c>
      <c r="EQ80" s="62">
        <v>0.08</v>
      </c>
      <c r="ER80" s="62">
        <v>7.0000000000000007E-2</v>
      </c>
      <c r="ES80" s="62">
        <v>0.06</v>
      </c>
      <c r="ET80" s="62">
        <v>0.06</v>
      </c>
      <c r="EU80" s="62">
        <v>0.09</v>
      </c>
      <c r="EV80" s="62">
        <v>0.1</v>
      </c>
      <c r="EW80" s="62">
        <v>7.0000000000000007E-2</v>
      </c>
      <c r="EX80" s="62">
        <v>7.0000000000000007E-2</v>
      </c>
      <c r="EY80" s="62">
        <v>0.08</v>
      </c>
      <c r="EZ80" s="62">
        <v>0.09</v>
      </c>
      <c r="FA80" s="62">
        <v>0.1</v>
      </c>
      <c r="FB80" s="198"/>
      <c r="FC80">
        <v>20</v>
      </c>
      <c r="FD80" s="62">
        <v>0.03</v>
      </c>
      <c r="FE80" s="62">
        <v>0.03</v>
      </c>
      <c r="FF80" s="62">
        <v>0.02</v>
      </c>
      <c r="FG80" s="62">
        <v>0.02</v>
      </c>
      <c r="FH80" s="62">
        <v>0.02</v>
      </c>
      <c r="FI80" s="62">
        <v>0.02</v>
      </c>
      <c r="FJ80" s="62">
        <v>0.02</v>
      </c>
      <c r="FK80" s="62">
        <v>0.01</v>
      </c>
      <c r="FL80" s="62">
        <v>0.01</v>
      </c>
      <c r="FM80" s="62">
        <v>0.01</v>
      </c>
      <c r="FN80" s="62">
        <v>0.01</v>
      </c>
      <c r="FO80" s="62">
        <v>0.02</v>
      </c>
      <c r="FP80">
        <v>20</v>
      </c>
      <c r="FQ80" s="62">
        <v>0.03</v>
      </c>
      <c r="FR80" s="62">
        <v>0.02</v>
      </c>
      <c r="FS80" s="62">
        <v>0.02</v>
      </c>
      <c r="FT80" s="62">
        <v>0.02</v>
      </c>
      <c r="FU80" s="62">
        <v>0.02</v>
      </c>
      <c r="FV80" s="62">
        <v>0.02</v>
      </c>
      <c r="FW80" s="62">
        <v>0.02</v>
      </c>
      <c r="FX80" s="62">
        <v>0.02</v>
      </c>
      <c r="FY80" s="62">
        <v>0.02</v>
      </c>
      <c r="FZ80" s="62">
        <v>0.02</v>
      </c>
      <c r="GA80" s="62">
        <v>0.02</v>
      </c>
      <c r="GB80" s="62">
        <v>0.02</v>
      </c>
      <c r="GC80">
        <v>20</v>
      </c>
      <c r="GD80" s="62">
        <v>0.03</v>
      </c>
      <c r="GE80" s="62">
        <v>0.02</v>
      </c>
      <c r="GF80" s="62">
        <v>0.02</v>
      </c>
      <c r="GG80" s="62">
        <v>0.02</v>
      </c>
      <c r="GH80" s="62">
        <v>0.02</v>
      </c>
      <c r="GI80" s="62">
        <v>0.02</v>
      </c>
      <c r="GJ80" s="62">
        <v>0.03</v>
      </c>
      <c r="GK80" s="62">
        <v>0.02</v>
      </c>
      <c r="GL80" s="62">
        <v>0.02</v>
      </c>
      <c r="GM80" s="62">
        <v>0.02</v>
      </c>
      <c r="GN80" s="62">
        <v>0.02</v>
      </c>
      <c r="GO80" s="62">
        <v>0.02</v>
      </c>
      <c r="GP80">
        <v>20</v>
      </c>
      <c r="GQ80" s="62">
        <v>0.03</v>
      </c>
      <c r="GR80" s="62">
        <v>0.03</v>
      </c>
      <c r="GS80" s="62">
        <v>0.02</v>
      </c>
      <c r="GT80" s="62">
        <v>0.02</v>
      </c>
      <c r="GU80" s="62">
        <v>0.02</v>
      </c>
      <c r="GV80" s="62">
        <v>0.03</v>
      </c>
      <c r="GW80" s="62">
        <v>0.03</v>
      </c>
      <c r="GX80" s="62">
        <v>0.02</v>
      </c>
      <c r="GY80" s="62">
        <v>0.03</v>
      </c>
      <c r="GZ80" s="62">
        <v>0.03</v>
      </c>
      <c r="HA80" s="62">
        <v>0.03</v>
      </c>
      <c r="HB80" s="62">
        <v>0.04</v>
      </c>
      <c r="HC80">
        <v>20</v>
      </c>
      <c r="HD80" s="62">
        <v>0.03</v>
      </c>
      <c r="HE80" s="62">
        <v>0.03</v>
      </c>
      <c r="HF80" s="62">
        <v>0.03</v>
      </c>
      <c r="HG80" s="62">
        <v>0.03</v>
      </c>
      <c r="HH80" s="62">
        <v>0.03</v>
      </c>
      <c r="HI80" s="62">
        <v>0.04</v>
      </c>
      <c r="HJ80" s="62">
        <v>0.05</v>
      </c>
      <c r="HK80" s="62">
        <v>0.03</v>
      </c>
      <c r="HL80" s="62">
        <v>0.04</v>
      </c>
      <c r="HM80" s="62">
        <v>0.04</v>
      </c>
      <c r="HN80" s="62">
        <v>0.04</v>
      </c>
      <c r="HO80" s="62">
        <v>0.06</v>
      </c>
      <c r="HP80">
        <v>20</v>
      </c>
      <c r="HQ80" s="62">
        <v>0.09</v>
      </c>
      <c r="HR80" s="62">
        <v>0.08</v>
      </c>
      <c r="HS80" s="62">
        <v>7.0000000000000007E-2</v>
      </c>
      <c r="HT80" s="62">
        <v>0.06</v>
      </c>
      <c r="HU80" s="62">
        <v>0.06</v>
      </c>
      <c r="HV80" s="62">
        <v>0.09</v>
      </c>
      <c r="HW80" s="62">
        <v>0.1</v>
      </c>
      <c r="HX80" s="62">
        <v>7.0000000000000007E-2</v>
      </c>
      <c r="HY80" s="62">
        <v>0.08</v>
      </c>
      <c r="HZ80" s="62">
        <v>0.08</v>
      </c>
      <c r="IA80" s="62">
        <v>0.09</v>
      </c>
      <c r="IB80" s="62">
        <v>0.11</v>
      </c>
      <c r="IC80" s="198"/>
      <c r="ID80">
        <v>20</v>
      </c>
      <c r="IE80" s="62">
        <v>0.03</v>
      </c>
      <c r="IF80" s="62">
        <v>0.03</v>
      </c>
      <c r="IG80" s="62">
        <v>0.02</v>
      </c>
      <c r="IH80" s="62">
        <v>0.02</v>
      </c>
      <c r="II80" s="62">
        <v>0.02</v>
      </c>
      <c r="IJ80" s="62">
        <v>0.02</v>
      </c>
      <c r="IK80" s="62">
        <v>0.02</v>
      </c>
      <c r="IL80" s="62">
        <v>0.02</v>
      </c>
      <c r="IM80" s="62">
        <v>0.02</v>
      </c>
      <c r="IN80" s="62">
        <v>0.02</v>
      </c>
      <c r="IO80" s="62">
        <v>0.02</v>
      </c>
      <c r="IP80" s="62">
        <v>0.02</v>
      </c>
      <c r="IQ80">
        <v>20</v>
      </c>
      <c r="IR80" s="62">
        <v>0.03</v>
      </c>
      <c r="IS80" s="62">
        <v>0.03</v>
      </c>
      <c r="IT80" s="62">
        <v>0.02</v>
      </c>
      <c r="IU80" s="62">
        <v>0.02</v>
      </c>
      <c r="IV80" s="62">
        <v>0.02</v>
      </c>
      <c r="IW80" s="62">
        <v>0.02</v>
      </c>
      <c r="IX80" s="62">
        <v>0.02</v>
      </c>
      <c r="IY80" s="62">
        <v>0.02</v>
      </c>
      <c r="IZ80" s="62">
        <v>0.02</v>
      </c>
      <c r="JA80" s="62">
        <v>0.02</v>
      </c>
      <c r="JB80" s="62">
        <v>0.02</v>
      </c>
      <c r="JC80" s="62">
        <v>0.02</v>
      </c>
      <c r="JD80">
        <v>20</v>
      </c>
      <c r="JE80" s="62">
        <v>0.03</v>
      </c>
      <c r="JF80" s="62">
        <v>0.03</v>
      </c>
      <c r="JG80" s="62">
        <v>0.02</v>
      </c>
      <c r="JH80" s="62">
        <v>0.02</v>
      </c>
      <c r="JI80" s="62">
        <v>0.02</v>
      </c>
      <c r="JJ80" s="62">
        <v>0.03</v>
      </c>
      <c r="JK80" s="62">
        <v>0.03</v>
      </c>
      <c r="JL80" s="62">
        <v>0.02</v>
      </c>
      <c r="JM80" s="62">
        <v>0.02</v>
      </c>
      <c r="JN80" s="62">
        <v>0.02</v>
      </c>
      <c r="JO80" s="62">
        <v>0.02</v>
      </c>
      <c r="JP80" s="62">
        <v>0.03</v>
      </c>
      <c r="JQ80">
        <v>20</v>
      </c>
      <c r="JR80" s="62">
        <v>0.03</v>
      </c>
      <c r="JS80" s="62">
        <v>0.03</v>
      </c>
      <c r="JT80" s="62">
        <v>0.03</v>
      </c>
      <c r="JU80" s="62">
        <v>0.02</v>
      </c>
      <c r="JV80" s="62">
        <v>0.02</v>
      </c>
      <c r="JW80" s="62">
        <v>0.03</v>
      </c>
      <c r="JX80" s="62">
        <v>0.04</v>
      </c>
      <c r="JY80" s="62">
        <v>0.03</v>
      </c>
      <c r="JZ80" s="62">
        <v>0.03</v>
      </c>
      <c r="KA80" s="62">
        <v>0.03</v>
      </c>
      <c r="KB80" s="62">
        <v>0.03</v>
      </c>
      <c r="KC80" s="62">
        <v>0.04</v>
      </c>
      <c r="KD80">
        <v>20</v>
      </c>
      <c r="KE80" s="62">
        <v>0.04</v>
      </c>
      <c r="KF80" s="62">
        <v>0.04</v>
      </c>
      <c r="KG80" s="62">
        <v>0.03</v>
      </c>
      <c r="KH80" s="62">
        <v>0.03</v>
      </c>
      <c r="KI80" s="62">
        <v>0.03</v>
      </c>
      <c r="KJ80" s="62">
        <v>0.05</v>
      </c>
      <c r="KK80" s="62">
        <v>0.05</v>
      </c>
      <c r="KL80" s="62">
        <v>0.04</v>
      </c>
      <c r="KM80" s="62">
        <v>0.04</v>
      </c>
      <c r="KN80" s="62">
        <v>0.04</v>
      </c>
      <c r="KO80" s="62">
        <v>0.05</v>
      </c>
      <c r="KP80" s="62">
        <v>0.06</v>
      </c>
      <c r="KQ80">
        <v>20</v>
      </c>
      <c r="KR80" s="62">
        <v>0.1</v>
      </c>
      <c r="KS80" s="62">
        <v>0.09</v>
      </c>
      <c r="KT80" s="62">
        <v>0.08</v>
      </c>
      <c r="KU80" s="62">
        <v>7.0000000000000007E-2</v>
      </c>
      <c r="KV80" s="62">
        <v>7.0000000000000007E-2</v>
      </c>
      <c r="KW80" s="62">
        <v>0.1</v>
      </c>
      <c r="KX80" s="62">
        <v>0.11</v>
      </c>
      <c r="KY80" s="62">
        <v>0.08</v>
      </c>
      <c r="KZ80" s="62">
        <v>0.08</v>
      </c>
      <c r="LA80" s="62">
        <v>0.09</v>
      </c>
      <c r="LB80" s="62">
        <v>0.1</v>
      </c>
      <c r="LC80" s="62">
        <v>0.12</v>
      </c>
    </row>
    <row r="81" spans="1:315">
      <c r="A81">
        <v>21</v>
      </c>
      <c r="B81" s="62">
        <v>0.03</v>
      </c>
      <c r="C81" s="62">
        <v>0.03</v>
      </c>
      <c r="D81" s="62">
        <v>0.02</v>
      </c>
      <c r="E81" s="62">
        <v>0.02</v>
      </c>
      <c r="F81" s="62">
        <v>0.02</v>
      </c>
      <c r="G81" s="62">
        <v>0.02</v>
      </c>
      <c r="H81" s="62">
        <v>0.02</v>
      </c>
      <c r="I81" s="62">
        <v>0.01</v>
      </c>
      <c r="J81" s="62">
        <v>0.01</v>
      </c>
      <c r="K81" s="62">
        <v>0.01</v>
      </c>
      <c r="L81" s="62">
        <v>0.01</v>
      </c>
      <c r="M81" s="62">
        <v>0.02</v>
      </c>
      <c r="N81">
        <v>21</v>
      </c>
      <c r="O81" s="62">
        <v>0.03</v>
      </c>
      <c r="P81" s="62">
        <v>0.02</v>
      </c>
      <c r="Q81" s="62">
        <v>0.02</v>
      </c>
      <c r="R81" s="62">
        <v>0.02</v>
      </c>
      <c r="S81" s="62">
        <v>0.02</v>
      </c>
      <c r="T81" s="62">
        <v>0.02</v>
      </c>
      <c r="U81" s="62">
        <v>0.02</v>
      </c>
      <c r="V81" s="62">
        <v>0.02</v>
      </c>
      <c r="W81" s="62">
        <v>0.01</v>
      </c>
      <c r="X81" s="62">
        <v>0.01</v>
      </c>
      <c r="Y81" s="62">
        <v>0.02</v>
      </c>
      <c r="Z81" s="62">
        <v>0.02</v>
      </c>
      <c r="AA81">
        <v>21</v>
      </c>
      <c r="AB81" s="62">
        <v>0.03</v>
      </c>
      <c r="AC81" s="62">
        <v>0.02</v>
      </c>
      <c r="AD81" s="62">
        <v>0.02</v>
      </c>
      <c r="AE81" s="62">
        <v>0.02</v>
      </c>
      <c r="AF81" s="62">
        <v>0.02</v>
      </c>
      <c r="AG81" s="62">
        <v>0.02</v>
      </c>
      <c r="AH81" s="62">
        <v>0.03</v>
      </c>
      <c r="AI81" s="62">
        <v>0.02</v>
      </c>
      <c r="AJ81" s="62">
        <v>0.02</v>
      </c>
      <c r="AK81" s="62">
        <v>0.02</v>
      </c>
      <c r="AL81" s="62">
        <v>0.02</v>
      </c>
      <c r="AM81" s="62">
        <v>0.02</v>
      </c>
      <c r="AN81">
        <v>21</v>
      </c>
      <c r="AO81" s="62">
        <v>0.03</v>
      </c>
      <c r="AP81" s="62">
        <v>0.03</v>
      </c>
      <c r="AQ81" s="62">
        <v>0.02</v>
      </c>
      <c r="AR81" s="62">
        <v>0.02</v>
      </c>
      <c r="AS81" s="62">
        <v>0.02</v>
      </c>
      <c r="AT81" s="62">
        <v>0.03</v>
      </c>
      <c r="AU81" s="62">
        <v>0.03</v>
      </c>
      <c r="AV81" s="62">
        <v>0.02</v>
      </c>
      <c r="AW81" s="62">
        <v>0.02</v>
      </c>
      <c r="AX81" s="62">
        <v>0.03</v>
      </c>
      <c r="AY81" s="62">
        <v>0.03</v>
      </c>
      <c r="AZ81" s="62">
        <v>0.04</v>
      </c>
      <c r="BA81">
        <v>21</v>
      </c>
      <c r="BB81" s="62">
        <v>0.03</v>
      </c>
      <c r="BC81" s="62">
        <v>0.03</v>
      </c>
      <c r="BD81" s="62">
        <v>0.03</v>
      </c>
      <c r="BE81" s="62">
        <v>0.03</v>
      </c>
      <c r="BF81" s="62">
        <v>0.03</v>
      </c>
      <c r="BG81" s="62">
        <v>0.04</v>
      </c>
      <c r="BH81" s="62">
        <v>0.04</v>
      </c>
      <c r="BI81" s="62">
        <v>0.03</v>
      </c>
      <c r="BJ81" s="62">
        <v>0.03</v>
      </c>
      <c r="BK81" s="62">
        <v>0.04</v>
      </c>
      <c r="BL81" s="62">
        <v>0.04</v>
      </c>
      <c r="BM81" s="62">
        <v>0.05</v>
      </c>
      <c r="BN81">
        <v>21</v>
      </c>
      <c r="BO81" s="62">
        <v>0.08</v>
      </c>
      <c r="BP81" s="62">
        <v>0.08</v>
      </c>
      <c r="BQ81" s="62">
        <v>7.0000000000000007E-2</v>
      </c>
      <c r="BR81" s="62">
        <v>0.06</v>
      </c>
      <c r="BS81" s="62">
        <v>0.06</v>
      </c>
      <c r="BT81" s="62">
        <v>0.09</v>
      </c>
      <c r="BU81" s="62">
        <v>0.1</v>
      </c>
      <c r="BV81" s="62">
        <v>7.0000000000000007E-2</v>
      </c>
      <c r="BW81" s="62">
        <v>7.0000000000000007E-2</v>
      </c>
      <c r="BX81" s="62">
        <v>0.08</v>
      </c>
      <c r="BY81" s="62">
        <v>0.09</v>
      </c>
      <c r="BZ81" s="62">
        <v>0.11</v>
      </c>
      <c r="CA81" s="198"/>
      <c r="CB81">
        <v>21</v>
      </c>
      <c r="CC81" s="62">
        <v>0.03</v>
      </c>
      <c r="CD81" s="62">
        <v>0.03</v>
      </c>
      <c r="CE81" s="62">
        <v>0.02</v>
      </c>
      <c r="CF81" s="62">
        <v>0.02</v>
      </c>
      <c r="CG81" s="62">
        <v>0.02</v>
      </c>
      <c r="CH81" s="62">
        <v>0.02</v>
      </c>
      <c r="CI81" s="62">
        <v>0.02</v>
      </c>
      <c r="CJ81" s="62">
        <v>0.01</v>
      </c>
      <c r="CK81" s="62">
        <v>0.01</v>
      </c>
      <c r="CL81" s="62">
        <v>0.01</v>
      </c>
      <c r="CM81" s="62">
        <v>0.01</v>
      </c>
      <c r="CN81" s="62">
        <v>0.02</v>
      </c>
      <c r="CO81">
        <v>21</v>
      </c>
      <c r="CP81" s="62">
        <v>0.03</v>
      </c>
      <c r="CQ81" s="62">
        <v>0.02</v>
      </c>
      <c r="CR81" s="62">
        <v>0.02</v>
      </c>
      <c r="CS81" s="62">
        <v>0.02</v>
      </c>
      <c r="CT81" s="62">
        <v>0.02</v>
      </c>
      <c r="CU81" s="62">
        <v>0.02</v>
      </c>
      <c r="CV81" s="62">
        <v>0.02</v>
      </c>
      <c r="CW81" s="62">
        <v>0.02</v>
      </c>
      <c r="CX81" s="62">
        <v>0.01</v>
      </c>
      <c r="CY81" s="62">
        <v>0.01</v>
      </c>
      <c r="CZ81" s="62">
        <v>0.02</v>
      </c>
      <c r="DA81" s="62">
        <v>0.02</v>
      </c>
      <c r="DB81">
        <v>21</v>
      </c>
      <c r="DC81" s="62">
        <v>0.03</v>
      </c>
      <c r="DD81" s="62">
        <v>0.02</v>
      </c>
      <c r="DE81" s="62">
        <v>0.02</v>
      </c>
      <c r="DF81" s="62">
        <v>0.02</v>
      </c>
      <c r="DG81" s="62">
        <v>0.02</v>
      </c>
      <c r="DH81" s="62">
        <v>0.02</v>
      </c>
      <c r="DI81" s="62">
        <v>0.02</v>
      </c>
      <c r="DJ81" s="62">
        <v>0.02</v>
      </c>
      <c r="DK81" s="62">
        <v>0.02</v>
      </c>
      <c r="DL81" s="62">
        <v>0.02</v>
      </c>
      <c r="DM81" s="62">
        <v>0.02</v>
      </c>
      <c r="DN81" s="62">
        <v>0.02</v>
      </c>
      <c r="DO81">
        <v>21</v>
      </c>
      <c r="DP81" s="62">
        <v>0.03</v>
      </c>
      <c r="DQ81" s="62">
        <v>0.03</v>
      </c>
      <c r="DR81" s="62">
        <v>0.02</v>
      </c>
      <c r="DS81" s="62">
        <v>0.02</v>
      </c>
      <c r="DT81" s="62">
        <v>0.02</v>
      </c>
      <c r="DU81" s="62">
        <v>0.03</v>
      </c>
      <c r="DV81" s="62">
        <v>0.03</v>
      </c>
      <c r="DW81" s="62">
        <v>0.02</v>
      </c>
      <c r="DX81" s="62">
        <v>0.02</v>
      </c>
      <c r="DY81" s="62">
        <v>0.03</v>
      </c>
      <c r="DZ81" s="62">
        <v>0.03</v>
      </c>
      <c r="EA81" s="62">
        <v>0.03</v>
      </c>
      <c r="EB81">
        <v>21</v>
      </c>
      <c r="EC81" s="62">
        <v>0.03</v>
      </c>
      <c r="ED81" s="62">
        <v>0.03</v>
      </c>
      <c r="EE81" s="62">
        <v>0.03</v>
      </c>
      <c r="EF81" s="62">
        <v>0.03</v>
      </c>
      <c r="EG81" s="62">
        <v>0.03</v>
      </c>
      <c r="EH81" s="62">
        <v>0.04</v>
      </c>
      <c r="EI81" s="62">
        <v>0.04</v>
      </c>
      <c r="EJ81" s="62">
        <v>0.03</v>
      </c>
      <c r="EK81" s="62">
        <v>0.03</v>
      </c>
      <c r="EL81" s="62">
        <v>0.04</v>
      </c>
      <c r="EM81" s="62">
        <v>0.04</v>
      </c>
      <c r="EN81" s="62">
        <v>0.05</v>
      </c>
      <c r="EO81">
        <v>21</v>
      </c>
      <c r="EP81" s="62">
        <v>0.08</v>
      </c>
      <c r="EQ81" s="62">
        <v>0.08</v>
      </c>
      <c r="ER81" s="62">
        <v>7.0000000000000007E-2</v>
      </c>
      <c r="ES81" s="62">
        <v>0.06</v>
      </c>
      <c r="ET81" s="62">
        <v>0.06</v>
      </c>
      <c r="EU81" s="62">
        <v>0.09</v>
      </c>
      <c r="EV81" s="62">
        <v>0.1</v>
      </c>
      <c r="EW81" s="62">
        <v>7.0000000000000007E-2</v>
      </c>
      <c r="EX81" s="62">
        <v>7.0000000000000007E-2</v>
      </c>
      <c r="EY81" s="62">
        <v>0.08</v>
      </c>
      <c r="EZ81" s="62">
        <v>0.09</v>
      </c>
      <c r="FA81" s="62">
        <v>0.1</v>
      </c>
      <c r="FB81" s="198"/>
      <c r="FC81">
        <v>21</v>
      </c>
      <c r="FD81" s="62">
        <v>0.03</v>
      </c>
      <c r="FE81" s="62">
        <v>0.03</v>
      </c>
      <c r="FF81" s="62">
        <v>0.02</v>
      </c>
      <c r="FG81" s="62">
        <v>0.02</v>
      </c>
      <c r="FH81" s="62">
        <v>0.02</v>
      </c>
      <c r="FI81" s="62">
        <v>0.02</v>
      </c>
      <c r="FJ81" s="62">
        <v>0.02</v>
      </c>
      <c r="FK81" s="62">
        <v>0.01</v>
      </c>
      <c r="FL81" s="62">
        <v>0.01</v>
      </c>
      <c r="FM81" s="62">
        <v>0.01</v>
      </c>
      <c r="FN81" s="62">
        <v>0.01</v>
      </c>
      <c r="FO81" s="62">
        <v>0.02</v>
      </c>
      <c r="FP81">
        <v>21</v>
      </c>
      <c r="FQ81" s="62">
        <v>0.03</v>
      </c>
      <c r="FR81" s="62">
        <v>0.02</v>
      </c>
      <c r="FS81" s="62">
        <v>0.02</v>
      </c>
      <c r="FT81" s="62">
        <v>0.02</v>
      </c>
      <c r="FU81" s="62">
        <v>0.02</v>
      </c>
      <c r="FV81" s="62">
        <v>0.02</v>
      </c>
      <c r="FW81" s="62">
        <v>0.02</v>
      </c>
      <c r="FX81" s="62">
        <v>0.02</v>
      </c>
      <c r="FY81" s="62">
        <v>0.02</v>
      </c>
      <c r="FZ81" s="62">
        <v>0.02</v>
      </c>
      <c r="GA81" s="62">
        <v>0.02</v>
      </c>
      <c r="GB81" s="62">
        <v>0.02</v>
      </c>
      <c r="GC81">
        <v>21</v>
      </c>
      <c r="GD81" s="62">
        <v>0.03</v>
      </c>
      <c r="GE81" s="62">
        <v>0.02</v>
      </c>
      <c r="GF81" s="62">
        <v>0.02</v>
      </c>
      <c r="GG81" s="62">
        <v>0.02</v>
      </c>
      <c r="GH81" s="62">
        <v>0.02</v>
      </c>
      <c r="GI81" s="62">
        <v>0.02</v>
      </c>
      <c r="GJ81" s="62">
        <v>0.03</v>
      </c>
      <c r="GK81" s="62">
        <v>0.02</v>
      </c>
      <c r="GL81" s="62">
        <v>0.02</v>
      </c>
      <c r="GM81" s="62">
        <v>0.02</v>
      </c>
      <c r="GN81" s="62">
        <v>0.02</v>
      </c>
      <c r="GO81" s="62">
        <v>0.02</v>
      </c>
      <c r="GP81">
        <v>21</v>
      </c>
      <c r="GQ81" s="62">
        <v>0.03</v>
      </c>
      <c r="GR81" s="62">
        <v>0.03</v>
      </c>
      <c r="GS81" s="62">
        <v>0.02</v>
      </c>
      <c r="GT81" s="62">
        <v>0.02</v>
      </c>
      <c r="GU81" s="62">
        <v>0.02</v>
      </c>
      <c r="GV81" s="62">
        <v>0.03</v>
      </c>
      <c r="GW81" s="62">
        <v>0.03</v>
      </c>
      <c r="GX81" s="62">
        <v>0.02</v>
      </c>
      <c r="GY81" s="62">
        <v>0.03</v>
      </c>
      <c r="GZ81" s="62">
        <v>0.03</v>
      </c>
      <c r="HA81" s="62">
        <v>0.03</v>
      </c>
      <c r="HB81" s="62">
        <v>0.04</v>
      </c>
      <c r="HC81">
        <v>21</v>
      </c>
      <c r="HD81" s="62">
        <v>0.03</v>
      </c>
      <c r="HE81" s="62">
        <v>0.03</v>
      </c>
      <c r="HF81" s="62">
        <v>0.03</v>
      </c>
      <c r="HG81" s="62">
        <v>0.03</v>
      </c>
      <c r="HH81" s="62">
        <v>0.03</v>
      </c>
      <c r="HI81" s="62">
        <v>0.04</v>
      </c>
      <c r="HJ81" s="62">
        <v>0.05</v>
      </c>
      <c r="HK81" s="62">
        <v>0.03</v>
      </c>
      <c r="HL81" s="62">
        <v>0.04</v>
      </c>
      <c r="HM81" s="62">
        <v>0.04</v>
      </c>
      <c r="HN81" s="62">
        <v>0.04</v>
      </c>
      <c r="HO81" s="62">
        <v>0.06</v>
      </c>
      <c r="HP81">
        <v>21</v>
      </c>
      <c r="HQ81" s="62">
        <v>0.09</v>
      </c>
      <c r="HR81" s="62">
        <v>0.08</v>
      </c>
      <c r="HS81" s="62">
        <v>7.0000000000000007E-2</v>
      </c>
      <c r="HT81" s="62">
        <v>0.06</v>
      </c>
      <c r="HU81" s="62">
        <v>0.06</v>
      </c>
      <c r="HV81" s="62">
        <v>0.09</v>
      </c>
      <c r="HW81" s="62">
        <v>0.1</v>
      </c>
      <c r="HX81" s="62">
        <v>7.0000000000000007E-2</v>
      </c>
      <c r="HY81" s="62">
        <v>0.08</v>
      </c>
      <c r="HZ81" s="62">
        <v>0.08</v>
      </c>
      <c r="IA81" s="62">
        <v>0.09</v>
      </c>
      <c r="IB81" s="62">
        <v>0.11</v>
      </c>
      <c r="IC81" s="198"/>
      <c r="ID81">
        <v>21</v>
      </c>
      <c r="IE81" s="62">
        <v>0.03</v>
      </c>
      <c r="IF81" s="62">
        <v>0.03</v>
      </c>
      <c r="IG81" s="62">
        <v>0.02</v>
      </c>
      <c r="IH81" s="62">
        <v>0.02</v>
      </c>
      <c r="II81" s="62">
        <v>0.02</v>
      </c>
      <c r="IJ81" s="62">
        <v>0.02</v>
      </c>
      <c r="IK81" s="62">
        <v>0.02</v>
      </c>
      <c r="IL81" s="62">
        <v>0.02</v>
      </c>
      <c r="IM81" s="62">
        <v>0.02</v>
      </c>
      <c r="IN81" s="62">
        <v>0.02</v>
      </c>
      <c r="IO81" s="62">
        <v>0.02</v>
      </c>
      <c r="IP81" s="62">
        <v>0.02</v>
      </c>
      <c r="IQ81">
        <v>21</v>
      </c>
      <c r="IR81" s="62">
        <v>0.03</v>
      </c>
      <c r="IS81" s="62">
        <v>0.03</v>
      </c>
      <c r="IT81" s="62">
        <v>0.02</v>
      </c>
      <c r="IU81" s="62">
        <v>0.02</v>
      </c>
      <c r="IV81" s="62">
        <v>0.02</v>
      </c>
      <c r="IW81" s="62">
        <v>0.02</v>
      </c>
      <c r="IX81" s="62">
        <v>0.02</v>
      </c>
      <c r="IY81" s="62">
        <v>0.02</v>
      </c>
      <c r="IZ81" s="62">
        <v>0.02</v>
      </c>
      <c r="JA81" s="62">
        <v>0.02</v>
      </c>
      <c r="JB81" s="62">
        <v>0.02</v>
      </c>
      <c r="JC81" s="62">
        <v>0.02</v>
      </c>
      <c r="JD81">
        <v>21</v>
      </c>
      <c r="JE81" s="62">
        <v>0.03</v>
      </c>
      <c r="JF81" s="62">
        <v>0.03</v>
      </c>
      <c r="JG81" s="62">
        <v>0.02</v>
      </c>
      <c r="JH81" s="62">
        <v>0.02</v>
      </c>
      <c r="JI81" s="62">
        <v>0.02</v>
      </c>
      <c r="JJ81" s="62">
        <v>0.03</v>
      </c>
      <c r="JK81" s="62">
        <v>0.03</v>
      </c>
      <c r="JL81" s="62">
        <v>0.02</v>
      </c>
      <c r="JM81" s="62">
        <v>0.02</v>
      </c>
      <c r="JN81" s="62">
        <v>0.02</v>
      </c>
      <c r="JO81" s="62">
        <v>0.02</v>
      </c>
      <c r="JP81" s="62">
        <v>0.03</v>
      </c>
      <c r="JQ81">
        <v>21</v>
      </c>
      <c r="JR81" s="62">
        <v>0.03</v>
      </c>
      <c r="JS81" s="62">
        <v>0.03</v>
      </c>
      <c r="JT81" s="62">
        <v>0.03</v>
      </c>
      <c r="JU81" s="62">
        <v>0.02</v>
      </c>
      <c r="JV81" s="62">
        <v>0.02</v>
      </c>
      <c r="JW81" s="62">
        <v>0.03</v>
      </c>
      <c r="JX81" s="62">
        <v>0.04</v>
      </c>
      <c r="JY81" s="62">
        <v>0.03</v>
      </c>
      <c r="JZ81" s="62">
        <v>0.03</v>
      </c>
      <c r="KA81" s="62">
        <v>0.03</v>
      </c>
      <c r="KB81" s="62">
        <v>0.03</v>
      </c>
      <c r="KC81" s="62">
        <v>0.04</v>
      </c>
      <c r="KD81">
        <v>21</v>
      </c>
      <c r="KE81" s="62">
        <v>0.04</v>
      </c>
      <c r="KF81" s="62">
        <v>0.04</v>
      </c>
      <c r="KG81" s="62">
        <v>0.03</v>
      </c>
      <c r="KH81" s="62">
        <v>0.03</v>
      </c>
      <c r="KI81" s="62">
        <v>0.03</v>
      </c>
      <c r="KJ81" s="62">
        <v>0.05</v>
      </c>
      <c r="KK81" s="62">
        <v>0.05</v>
      </c>
      <c r="KL81" s="62">
        <v>0.04</v>
      </c>
      <c r="KM81" s="62">
        <v>0.04</v>
      </c>
      <c r="KN81" s="62">
        <v>0.04</v>
      </c>
      <c r="KO81" s="62">
        <v>0.05</v>
      </c>
      <c r="KP81" s="62">
        <v>0.06</v>
      </c>
      <c r="KQ81">
        <v>21</v>
      </c>
      <c r="KR81" s="62">
        <v>0.1</v>
      </c>
      <c r="KS81" s="62">
        <v>0.09</v>
      </c>
      <c r="KT81" s="62">
        <v>0.08</v>
      </c>
      <c r="KU81" s="62">
        <v>7.0000000000000007E-2</v>
      </c>
      <c r="KV81" s="62">
        <v>7.0000000000000007E-2</v>
      </c>
      <c r="KW81" s="62">
        <v>0.1</v>
      </c>
      <c r="KX81" s="62">
        <v>0.11</v>
      </c>
      <c r="KY81" s="62">
        <v>0.08</v>
      </c>
      <c r="KZ81" s="62">
        <v>0.08</v>
      </c>
      <c r="LA81" s="62">
        <v>0.09</v>
      </c>
      <c r="LB81" s="62">
        <v>0.1</v>
      </c>
      <c r="LC81" s="62">
        <v>0.12</v>
      </c>
    </row>
    <row r="82" spans="1:315">
      <c r="A82">
        <v>22</v>
      </c>
      <c r="B82" s="62">
        <v>0.03</v>
      </c>
      <c r="C82" s="62">
        <v>0.03</v>
      </c>
      <c r="D82" s="62">
        <v>0.02</v>
      </c>
      <c r="E82" s="62">
        <v>0.02</v>
      </c>
      <c r="F82" s="62">
        <v>0.02</v>
      </c>
      <c r="G82" s="62">
        <v>0.02</v>
      </c>
      <c r="H82" s="62">
        <v>0.02</v>
      </c>
      <c r="I82" s="62">
        <v>0.01</v>
      </c>
      <c r="J82" s="62">
        <v>0.01</v>
      </c>
      <c r="K82" s="62">
        <v>0.01</v>
      </c>
      <c r="L82" s="62">
        <v>0.01</v>
      </c>
      <c r="M82" s="62">
        <v>0.02</v>
      </c>
      <c r="N82">
        <v>22</v>
      </c>
      <c r="O82" s="62">
        <v>0.03</v>
      </c>
      <c r="P82" s="62">
        <v>0.02</v>
      </c>
      <c r="Q82" s="62">
        <v>0.02</v>
      </c>
      <c r="R82" s="62">
        <v>0.02</v>
      </c>
      <c r="S82" s="62">
        <v>0.02</v>
      </c>
      <c r="T82" s="62">
        <v>0.02</v>
      </c>
      <c r="U82" s="62">
        <v>0.02</v>
      </c>
      <c r="V82" s="62">
        <v>0.02</v>
      </c>
      <c r="W82" s="62">
        <v>0.01</v>
      </c>
      <c r="X82" s="62">
        <v>0.01</v>
      </c>
      <c r="Y82" s="62">
        <v>0.02</v>
      </c>
      <c r="Z82" s="62">
        <v>0.02</v>
      </c>
      <c r="AA82">
        <v>22</v>
      </c>
      <c r="AB82" s="62">
        <v>0.03</v>
      </c>
      <c r="AC82" s="62">
        <v>0.02</v>
      </c>
      <c r="AD82" s="62">
        <v>0.02</v>
      </c>
      <c r="AE82" s="62">
        <v>0.02</v>
      </c>
      <c r="AF82" s="62">
        <v>0.02</v>
      </c>
      <c r="AG82" s="62">
        <v>0.02</v>
      </c>
      <c r="AH82" s="62">
        <v>0.03</v>
      </c>
      <c r="AI82" s="62">
        <v>0.02</v>
      </c>
      <c r="AJ82" s="62">
        <v>0.02</v>
      </c>
      <c r="AK82" s="62">
        <v>0.02</v>
      </c>
      <c r="AL82" s="62">
        <v>0.02</v>
      </c>
      <c r="AM82" s="62">
        <v>0.02</v>
      </c>
      <c r="AN82">
        <v>22</v>
      </c>
      <c r="AO82" s="62">
        <v>0.03</v>
      </c>
      <c r="AP82" s="62">
        <v>0.03</v>
      </c>
      <c r="AQ82" s="62">
        <v>0.02</v>
      </c>
      <c r="AR82" s="62">
        <v>0.02</v>
      </c>
      <c r="AS82" s="62">
        <v>0.02</v>
      </c>
      <c r="AT82" s="62">
        <v>0.03</v>
      </c>
      <c r="AU82" s="62">
        <v>0.03</v>
      </c>
      <c r="AV82" s="62">
        <v>0.02</v>
      </c>
      <c r="AW82" s="62">
        <v>0.02</v>
      </c>
      <c r="AX82" s="62">
        <v>0.03</v>
      </c>
      <c r="AY82" s="62">
        <v>0.03</v>
      </c>
      <c r="AZ82" s="62">
        <v>0.04</v>
      </c>
      <c r="BA82">
        <v>22</v>
      </c>
      <c r="BB82" s="62">
        <v>0.03</v>
      </c>
      <c r="BC82" s="62">
        <v>0.03</v>
      </c>
      <c r="BD82" s="62">
        <v>0.03</v>
      </c>
      <c r="BE82" s="62">
        <v>0.03</v>
      </c>
      <c r="BF82" s="62">
        <v>0.03</v>
      </c>
      <c r="BG82" s="62">
        <v>0.04</v>
      </c>
      <c r="BH82" s="62">
        <v>0.04</v>
      </c>
      <c r="BI82" s="62">
        <v>0.03</v>
      </c>
      <c r="BJ82" s="62">
        <v>0.03</v>
      </c>
      <c r="BK82" s="62">
        <v>0.04</v>
      </c>
      <c r="BL82" s="62">
        <v>0.04</v>
      </c>
      <c r="BM82" s="62">
        <v>0.05</v>
      </c>
      <c r="BN82">
        <v>22</v>
      </c>
      <c r="BO82" s="62">
        <v>0.08</v>
      </c>
      <c r="BP82" s="62">
        <v>0.08</v>
      </c>
      <c r="BQ82" s="62">
        <v>7.0000000000000007E-2</v>
      </c>
      <c r="BR82" s="62">
        <v>0.06</v>
      </c>
      <c r="BS82" s="62">
        <v>0.06</v>
      </c>
      <c r="BT82" s="62">
        <v>0.09</v>
      </c>
      <c r="BU82" s="62">
        <v>0.1</v>
      </c>
      <c r="BV82" s="62">
        <v>7.0000000000000007E-2</v>
      </c>
      <c r="BW82" s="62">
        <v>7.0000000000000007E-2</v>
      </c>
      <c r="BX82" s="62">
        <v>0.08</v>
      </c>
      <c r="BY82" s="62">
        <v>0.09</v>
      </c>
      <c r="BZ82" s="62">
        <v>0.11</v>
      </c>
      <c r="CA82" s="198"/>
      <c r="CB82">
        <v>22</v>
      </c>
      <c r="CC82" s="62">
        <v>0.03</v>
      </c>
      <c r="CD82" s="62">
        <v>0.03</v>
      </c>
      <c r="CE82" s="62">
        <v>0.02</v>
      </c>
      <c r="CF82" s="62">
        <v>0.02</v>
      </c>
      <c r="CG82" s="62">
        <v>0.02</v>
      </c>
      <c r="CH82" s="62">
        <v>0.02</v>
      </c>
      <c r="CI82" s="62">
        <v>0.02</v>
      </c>
      <c r="CJ82" s="62">
        <v>0.01</v>
      </c>
      <c r="CK82" s="62">
        <v>0.01</v>
      </c>
      <c r="CL82" s="62">
        <v>0.01</v>
      </c>
      <c r="CM82" s="62">
        <v>0.01</v>
      </c>
      <c r="CN82" s="62">
        <v>0.02</v>
      </c>
      <c r="CO82">
        <v>22</v>
      </c>
      <c r="CP82" s="62">
        <v>0.03</v>
      </c>
      <c r="CQ82" s="62">
        <v>0.02</v>
      </c>
      <c r="CR82" s="62">
        <v>0.02</v>
      </c>
      <c r="CS82" s="62">
        <v>0.02</v>
      </c>
      <c r="CT82" s="62">
        <v>0.02</v>
      </c>
      <c r="CU82" s="62">
        <v>0.02</v>
      </c>
      <c r="CV82" s="62">
        <v>0.02</v>
      </c>
      <c r="CW82" s="62">
        <v>0.02</v>
      </c>
      <c r="CX82" s="62">
        <v>0.01</v>
      </c>
      <c r="CY82" s="62">
        <v>0.01</v>
      </c>
      <c r="CZ82" s="62">
        <v>0.02</v>
      </c>
      <c r="DA82" s="62">
        <v>0.02</v>
      </c>
      <c r="DB82">
        <v>22</v>
      </c>
      <c r="DC82" s="62">
        <v>0.03</v>
      </c>
      <c r="DD82" s="62">
        <v>0.02</v>
      </c>
      <c r="DE82" s="62">
        <v>0.02</v>
      </c>
      <c r="DF82" s="62">
        <v>0.02</v>
      </c>
      <c r="DG82" s="62">
        <v>0.02</v>
      </c>
      <c r="DH82" s="62">
        <v>0.02</v>
      </c>
      <c r="DI82" s="62">
        <v>0.02</v>
      </c>
      <c r="DJ82" s="62">
        <v>0.02</v>
      </c>
      <c r="DK82" s="62">
        <v>0.02</v>
      </c>
      <c r="DL82" s="62">
        <v>0.02</v>
      </c>
      <c r="DM82" s="62">
        <v>0.02</v>
      </c>
      <c r="DN82" s="62">
        <v>0.02</v>
      </c>
      <c r="DO82">
        <v>22</v>
      </c>
      <c r="DP82" s="62">
        <v>0.03</v>
      </c>
      <c r="DQ82" s="62">
        <v>0.03</v>
      </c>
      <c r="DR82" s="62">
        <v>0.02</v>
      </c>
      <c r="DS82" s="62">
        <v>0.02</v>
      </c>
      <c r="DT82" s="62">
        <v>0.02</v>
      </c>
      <c r="DU82" s="62">
        <v>0.03</v>
      </c>
      <c r="DV82" s="62">
        <v>0.03</v>
      </c>
      <c r="DW82" s="62">
        <v>0.02</v>
      </c>
      <c r="DX82" s="62">
        <v>0.02</v>
      </c>
      <c r="DY82" s="62">
        <v>0.03</v>
      </c>
      <c r="DZ82" s="62">
        <v>0.03</v>
      </c>
      <c r="EA82" s="62">
        <v>0.03</v>
      </c>
      <c r="EB82">
        <v>22</v>
      </c>
      <c r="EC82" s="62">
        <v>0.03</v>
      </c>
      <c r="ED82" s="62">
        <v>0.03</v>
      </c>
      <c r="EE82" s="62">
        <v>0.03</v>
      </c>
      <c r="EF82" s="62">
        <v>0.03</v>
      </c>
      <c r="EG82" s="62">
        <v>0.03</v>
      </c>
      <c r="EH82" s="62">
        <v>0.04</v>
      </c>
      <c r="EI82" s="62">
        <v>0.04</v>
      </c>
      <c r="EJ82" s="62">
        <v>0.03</v>
      </c>
      <c r="EK82" s="62">
        <v>0.03</v>
      </c>
      <c r="EL82" s="62">
        <v>0.04</v>
      </c>
      <c r="EM82" s="62">
        <v>0.04</v>
      </c>
      <c r="EN82" s="62">
        <v>0.05</v>
      </c>
      <c r="EO82">
        <v>22</v>
      </c>
      <c r="EP82" s="62">
        <v>0.08</v>
      </c>
      <c r="EQ82" s="62">
        <v>0.08</v>
      </c>
      <c r="ER82" s="62">
        <v>7.0000000000000007E-2</v>
      </c>
      <c r="ES82" s="62">
        <v>0.06</v>
      </c>
      <c r="ET82" s="62">
        <v>0.06</v>
      </c>
      <c r="EU82" s="62">
        <v>0.09</v>
      </c>
      <c r="EV82" s="62">
        <v>0.1</v>
      </c>
      <c r="EW82" s="62">
        <v>7.0000000000000007E-2</v>
      </c>
      <c r="EX82" s="62">
        <v>7.0000000000000007E-2</v>
      </c>
      <c r="EY82" s="62">
        <v>0.08</v>
      </c>
      <c r="EZ82" s="62">
        <v>0.09</v>
      </c>
      <c r="FA82" s="62">
        <v>0.1</v>
      </c>
      <c r="FB82" s="198"/>
      <c r="FC82">
        <v>22</v>
      </c>
      <c r="FD82" s="62">
        <v>0.03</v>
      </c>
      <c r="FE82" s="62">
        <v>0.03</v>
      </c>
      <c r="FF82" s="62">
        <v>0.02</v>
      </c>
      <c r="FG82" s="62">
        <v>0.02</v>
      </c>
      <c r="FH82" s="62">
        <v>0.02</v>
      </c>
      <c r="FI82" s="62">
        <v>0.02</v>
      </c>
      <c r="FJ82" s="62">
        <v>0.02</v>
      </c>
      <c r="FK82" s="62">
        <v>0.01</v>
      </c>
      <c r="FL82" s="62">
        <v>0.01</v>
      </c>
      <c r="FM82" s="62">
        <v>0.01</v>
      </c>
      <c r="FN82" s="62">
        <v>0.01</v>
      </c>
      <c r="FO82" s="62">
        <v>0.02</v>
      </c>
      <c r="FP82">
        <v>22</v>
      </c>
      <c r="FQ82" s="62">
        <v>0.03</v>
      </c>
      <c r="FR82" s="62">
        <v>0.02</v>
      </c>
      <c r="FS82" s="62">
        <v>0.02</v>
      </c>
      <c r="FT82" s="62">
        <v>0.02</v>
      </c>
      <c r="FU82" s="62">
        <v>0.02</v>
      </c>
      <c r="FV82" s="62">
        <v>0.02</v>
      </c>
      <c r="FW82" s="62">
        <v>0.02</v>
      </c>
      <c r="FX82" s="62">
        <v>0.02</v>
      </c>
      <c r="FY82" s="62">
        <v>0.02</v>
      </c>
      <c r="FZ82" s="62">
        <v>0.02</v>
      </c>
      <c r="GA82" s="62">
        <v>0.02</v>
      </c>
      <c r="GB82" s="62">
        <v>0.02</v>
      </c>
      <c r="GC82">
        <v>22</v>
      </c>
      <c r="GD82" s="62">
        <v>0.03</v>
      </c>
      <c r="GE82" s="62">
        <v>0.02</v>
      </c>
      <c r="GF82" s="62">
        <v>0.02</v>
      </c>
      <c r="GG82" s="62">
        <v>0.02</v>
      </c>
      <c r="GH82" s="62">
        <v>0.02</v>
      </c>
      <c r="GI82" s="62">
        <v>0.02</v>
      </c>
      <c r="GJ82" s="62">
        <v>0.03</v>
      </c>
      <c r="GK82" s="62">
        <v>0.02</v>
      </c>
      <c r="GL82" s="62">
        <v>0.02</v>
      </c>
      <c r="GM82" s="62">
        <v>0.02</v>
      </c>
      <c r="GN82" s="62">
        <v>0.02</v>
      </c>
      <c r="GO82" s="62">
        <v>0.02</v>
      </c>
      <c r="GP82">
        <v>22</v>
      </c>
      <c r="GQ82" s="62">
        <v>0.03</v>
      </c>
      <c r="GR82" s="62">
        <v>0.03</v>
      </c>
      <c r="GS82" s="62">
        <v>0.02</v>
      </c>
      <c r="GT82" s="62">
        <v>0.02</v>
      </c>
      <c r="GU82" s="62">
        <v>0.02</v>
      </c>
      <c r="GV82" s="62">
        <v>0.03</v>
      </c>
      <c r="GW82" s="62">
        <v>0.03</v>
      </c>
      <c r="GX82" s="62">
        <v>0.02</v>
      </c>
      <c r="GY82" s="62">
        <v>0.03</v>
      </c>
      <c r="GZ82" s="62">
        <v>0.03</v>
      </c>
      <c r="HA82" s="62">
        <v>0.03</v>
      </c>
      <c r="HB82" s="62">
        <v>0.04</v>
      </c>
      <c r="HC82">
        <v>22</v>
      </c>
      <c r="HD82" s="62">
        <v>0.03</v>
      </c>
      <c r="HE82" s="62">
        <v>0.03</v>
      </c>
      <c r="HF82" s="62">
        <v>0.03</v>
      </c>
      <c r="HG82" s="62">
        <v>0.03</v>
      </c>
      <c r="HH82" s="62">
        <v>0.03</v>
      </c>
      <c r="HI82" s="62">
        <v>0.04</v>
      </c>
      <c r="HJ82" s="62">
        <v>0.05</v>
      </c>
      <c r="HK82" s="62">
        <v>0.03</v>
      </c>
      <c r="HL82" s="62">
        <v>0.04</v>
      </c>
      <c r="HM82" s="62">
        <v>0.04</v>
      </c>
      <c r="HN82" s="62">
        <v>0.04</v>
      </c>
      <c r="HO82" s="62">
        <v>0.06</v>
      </c>
      <c r="HP82">
        <v>22</v>
      </c>
      <c r="HQ82" s="62">
        <v>0.09</v>
      </c>
      <c r="HR82" s="62">
        <v>0.08</v>
      </c>
      <c r="HS82" s="62">
        <v>7.0000000000000007E-2</v>
      </c>
      <c r="HT82" s="62">
        <v>0.06</v>
      </c>
      <c r="HU82" s="62">
        <v>0.06</v>
      </c>
      <c r="HV82" s="62">
        <v>0.09</v>
      </c>
      <c r="HW82" s="62">
        <v>0.1</v>
      </c>
      <c r="HX82" s="62">
        <v>7.0000000000000007E-2</v>
      </c>
      <c r="HY82" s="62">
        <v>0.08</v>
      </c>
      <c r="HZ82" s="62">
        <v>0.08</v>
      </c>
      <c r="IA82" s="62">
        <v>0.09</v>
      </c>
      <c r="IB82" s="62">
        <v>0.11</v>
      </c>
      <c r="IC82" s="198"/>
      <c r="ID82">
        <v>22</v>
      </c>
      <c r="IE82" s="62">
        <v>0.03</v>
      </c>
      <c r="IF82" s="62">
        <v>0.03</v>
      </c>
      <c r="IG82" s="62">
        <v>0.02</v>
      </c>
      <c r="IH82" s="62">
        <v>0.02</v>
      </c>
      <c r="II82" s="62">
        <v>0.02</v>
      </c>
      <c r="IJ82" s="62">
        <v>0.02</v>
      </c>
      <c r="IK82" s="62">
        <v>0.02</v>
      </c>
      <c r="IL82" s="62">
        <v>0.02</v>
      </c>
      <c r="IM82" s="62">
        <v>0.02</v>
      </c>
      <c r="IN82" s="62">
        <v>0.02</v>
      </c>
      <c r="IO82" s="62">
        <v>0.02</v>
      </c>
      <c r="IP82" s="62">
        <v>0.02</v>
      </c>
      <c r="IQ82">
        <v>22</v>
      </c>
      <c r="IR82" s="62">
        <v>0.03</v>
      </c>
      <c r="IS82" s="62">
        <v>0.03</v>
      </c>
      <c r="IT82" s="62">
        <v>0.02</v>
      </c>
      <c r="IU82" s="62">
        <v>0.02</v>
      </c>
      <c r="IV82" s="62">
        <v>0.02</v>
      </c>
      <c r="IW82" s="62">
        <v>0.02</v>
      </c>
      <c r="IX82" s="62">
        <v>0.02</v>
      </c>
      <c r="IY82" s="62">
        <v>0.02</v>
      </c>
      <c r="IZ82" s="62">
        <v>0.02</v>
      </c>
      <c r="JA82" s="62">
        <v>0.02</v>
      </c>
      <c r="JB82" s="62">
        <v>0.02</v>
      </c>
      <c r="JC82" s="62">
        <v>0.02</v>
      </c>
      <c r="JD82">
        <v>22</v>
      </c>
      <c r="JE82" s="62">
        <v>0.03</v>
      </c>
      <c r="JF82" s="62">
        <v>0.03</v>
      </c>
      <c r="JG82" s="62">
        <v>0.02</v>
      </c>
      <c r="JH82" s="62">
        <v>0.02</v>
      </c>
      <c r="JI82" s="62">
        <v>0.02</v>
      </c>
      <c r="JJ82" s="62">
        <v>0.03</v>
      </c>
      <c r="JK82" s="62">
        <v>0.03</v>
      </c>
      <c r="JL82" s="62">
        <v>0.02</v>
      </c>
      <c r="JM82" s="62">
        <v>0.02</v>
      </c>
      <c r="JN82" s="62">
        <v>0.02</v>
      </c>
      <c r="JO82" s="62">
        <v>0.02</v>
      </c>
      <c r="JP82" s="62">
        <v>0.03</v>
      </c>
      <c r="JQ82">
        <v>22</v>
      </c>
      <c r="JR82" s="62">
        <v>0.03</v>
      </c>
      <c r="JS82" s="62">
        <v>0.03</v>
      </c>
      <c r="JT82" s="62">
        <v>0.03</v>
      </c>
      <c r="JU82" s="62">
        <v>0.02</v>
      </c>
      <c r="JV82" s="62">
        <v>0.02</v>
      </c>
      <c r="JW82" s="62">
        <v>0.03</v>
      </c>
      <c r="JX82" s="62">
        <v>0.04</v>
      </c>
      <c r="JY82" s="62">
        <v>0.03</v>
      </c>
      <c r="JZ82" s="62">
        <v>0.03</v>
      </c>
      <c r="KA82" s="62">
        <v>0.03</v>
      </c>
      <c r="KB82" s="62">
        <v>0.03</v>
      </c>
      <c r="KC82" s="62">
        <v>0.04</v>
      </c>
      <c r="KD82">
        <v>22</v>
      </c>
      <c r="KE82" s="62">
        <v>0.04</v>
      </c>
      <c r="KF82" s="62">
        <v>0.04</v>
      </c>
      <c r="KG82" s="62">
        <v>0.03</v>
      </c>
      <c r="KH82" s="62">
        <v>0.03</v>
      </c>
      <c r="KI82" s="62">
        <v>0.03</v>
      </c>
      <c r="KJ82" s="62">
        <v>0.05</v>
      </c>
      <c r="KK82" s="62">
        <v>0.05</v>
      </c>
      <c r="KL82" s="62">
        <v>0.04</v>
      </c>
      <c r="KM82" s="62">
        <v>0.04</v>
      </c>
      <c r="KN82" s="62">
        <v>0.04</v>
      </c>
      <c r="KO82" s="62">
        <v>0.05</v>
      </c>
      <c r="KP82" s="62">
        <v>0.06</v>
      </c>
      <c r="KQ82">
        <v>22</v>
      </c>
      <c r="KR82" s="62">
        <v>0.1</v>
      </c>
      <c r="KS82" s="62">
        <v>0.09</v>
      </c>
      <c r="KT82" s="62">
        <v>0.08</v>
      </c>
      <c r="KU82" s="62">
        <v>7.0000000000000007E-2</v>
      </c>
      <c r="KV82" s="62">
        <v>7.0000000000000007E-2</v>
      </c>
      <c r="KW82" s="62">
        <v>0.1</v>
      </c>
      <c r="KX82" s="62">
        <v>0.11</v>
      </c>
      <c r="KY82" s="62">
        <v>0.08</v>
      </c>
      <c r="KZ82" s="62">
        <v>0.08</v>
      </c>
      <c r="LA82" s="62">
        <v>0.09</v>
      </c>
      <c r="LB82" s="62">
        <v>0.1</v>
      </c>
      <c r="LC82" s="62">
        <v>0.12</v>
      </c>
    </row>
    <row r="83" spans="1:315">
      <c r="A83">
        <v>23</v>
      </c>
      <c r="B83" s="62">
        <v>0.03</v>
      </c>
      <c r="C83" s="62">
        <v>0.03</v>
      </c>
      <c r="D83" s="62">
        <v>0.02</v>
      </c>
      <c r="E83" s="62">
        <v>0.02</v>
      </c>
      <c r="F83" s="62">
        <v>0.02</v>
      </c>
      <c r="G83" s="62">
        <v>0.01</v>
      </c>
      <c r="H83" s="62">
        <v>0.01</v>
      </c>
      <c r="I83" s="62">
        <v>0.01</v>
      </c>
      <c r="J83" s="62">
        <v>0.01</v>
      </c>
      <c r="K83" s="62">
        <v>0.01</v>
      </c>
      <c r="L83" s="62">
        <v>0.01</v>
      </c>
      <c r="M83" s="62">
        <v>0.02</v>
      </c>
      <c r="N83">
        <v>23</v>
      </c>
      <c r="O83" s="62">
        <v>0.03</v>
      </c>
      <c r="P83" s="62">
        <v>0.02</v>
      </c>
      <c r="Q83" s="62">
        <v>0.02</v>
      </c>
      <c r="R83" s="62">
        <v>0.02</v>
      </c>
      <c r="S83" s="62">
        <v>0.01</v>
      </c>
      <c r="T83" s="62">
        <v>0.01</v>
      </c>
      <c r="U83" s="62">
        <v>0.01</v>
      </c>
      <c r="V83" s="62">
        <v>0.01</v>
      </c>
      <c r="W83" s="62">
        <v>0.01</v>
      </c>
      <c r="X83" s="62">
        <v>0.01</v>
      </c>
      <c r="Y83" s="62">
        <v>0.02</v>
      </c>
      <c r="Z83" s="62">
        <v>0.02</v>
      </c>
      <c r="AA83">
        <v>23</v>
      </c>
      <c r="AB83" s="62">
        <v>0.03</v>
      </c>
      <c r="AC83" s="62">
        <v>0.02</v>
      </c>
      <c r="AD83" s="62">
        <v>0.02</v>
      </c>
      <c r="AE83" s="62">
        <v>0.02</v>
      </c>
      <c r="AF83" s="62">
        <v>0.02</v>
      </c>
      <c r="AG83" s="62">
        <v>0.02</v>
      </c>
      <c r="AH83" s="62">
        <v>0.02</v>
      </c>
      <c r="AI83" s="62">
        <v>0.02</v>
      </c>
      <c r="AJ83" s="62">
        <v>0.02</v>
      </c>
      <c r="AK83" s="62">
        <v>0.02</v>
      </c>
      <c r="AL83" s="62">
        <v>0.02</v>
      </c>
      <c r="AM83" s="62">
        <v>0.02</v>
      </c>
      <c r="AN83">
        <v>23</v>
      </c>
      <c r="AO83" s="62">
        <v>0.03</v>
      </c>
      <c r="AP83" s="62">
        <v>0.03</v>
      </c>
      <c r="AQ83" s="62">
        <v>0.02</v>
      </c>
      <c r="AR83" s="62">
        <v>0.02</v>
      </c>
      <c r="AS83" s="62">
        <v>0.02</v>
      </c>
      <c r="AT83" s="62">
        <v>0.02</v>
      </c>
      <c r="AU83" s="62">
        <v>0.02</v>
      </c>
      <c r="AV83" s="62">
        <v>0.02</v>
      </c>
      <c r="AW83" s="62">
        <v>0.02</v>
      </c>
      <c r="AX83" s="62">
        <v>0.03</v>
      </c>
      <c r="AY83" s="62">
        <v>0.03</v>
      </c>
      <c r="AZ83" s="62">
        <v>0.04</v>
      </c>
      <c r="BA83">
        <v>23</v>
      </c>
      <c r="BB83" s="62">
        <v>0.03</v>
      </c>
      <c r="BC83" s="62">
        <v>0.03</v>
      </c>
      <c r="BD83" s="62">
        <v>0.03</v>
      </c>
      <c r="BE83" s="62">
        <v>0.02</v>
      </c>
      <c r="BF83" s="62">
        <v>0.03</v>
      </c>
      <c r="BG83" s="62">
        <v>0.03</v>
      </c>
      <c r="BH83" s="62">
        <v>0.03</v>
      </c>
      <c r="BI83" s="62">
        <v>0.03</v>
      </c>
      <c r="BJ83" s="62">
        <v>0.03</v>
      </c>
      <c r="BK83" s="62">
        <v>0.04</v>
      </c>
      <c r="BL83" s="62">
        <v>0.04</v>
      </c>
      <c r="BM83" s="62">
        <v>0.05</v>
      </c>
      <c r="BN83">
        <v>23</v>
      </c>
      <c r="BO83" s="62">
        <v>0.09</v>
      </c>
      <c r="BP83" s="62">
        <v>0.09</v>
      </c>
      <c r="BQ83" s="62">
        <v>7.0000000000000007E-2</v>
      </c>
      <c r="BR83" s="62">
        <v>0.06</v>
      </c>
      <c r="BS83" s="62">
        <v>0.06</v>
      </c>
      <c r="BT83" s="62">
        <v>7.0000000000000007E-2</v>
      </c>
      <c r="BU83" s="62">
        <v>7.0000000000000007E-2</v>
      </c>
      <c r="BV83" s="62">
        <v>0.08</v>
      </c>
      <c r="BW83" s="62">
        <v>0.08</v>
      </c>
      <c r="BX83" s="62">
        <v>0.08</v>
      </c>
      <c r="BY83" s="62">
        <v>0.09</v>
      </c>
      <c r="BZ83" s="62">
        <v>0.11</v>
      </c>
      <c r="CA83" s="198"/>
      <c r="CB83">
        <v>23</v>
      </c>
      <c r="CC83" s="62">
        <v>0.03</v>
      </c>
      <c r="CD83" s="62">
        <v>0.02</v>
      </c>
      <c r="CE83" s="62">
        <v>0.02</v>
      </c>
      <c r="CF83" s="62">
        <v>0.02</v>
      </c>
      <c r="CG83" s="62">
        <v>0.01</v>
      </c>
      <c r="CH83" s="62">
        <v>0.01</v>
      </c>
      <c r="CI83" s="62">
        <v>0.01</v>
      </c>
      <c r="CJ83" s="62">
        <v>0.01</v>
      </c>
      <c r="CK83" s="62">
        <v>0.01</v>
      </c>
      <c r="CL83" s="62">
        <v>0.01</v>
      </c>
      <c r="CM83" s="62">
        <v>0.01</v>
      </c>
      <c r="CN83" s="62">
        <v>0.01</v>
      </c>
      <c r="CO83">
        <v>23</v>
      </c>
      <c r="CP83" s="62">
        <v>0.02</v>
      </c>
      <c r="CQ83" s="62">
        <v>0.02</v>
      </c>
      <c r="CR83" s="62">
        <v>0.02</v>
      </c>
      <c r="CS83" s="62">
        <v>0.01</v>
      </c>
      <c r="CT83" s="62">
        <v>0.01</v>
      </c>
      <c r="CU83" s="62">
        <v>0.01</v>
      </c>
      <c r="CV83" s="62">
        <v>0.01</v>
      </c>
      <c r="CW83" s="62">
        <v>0.01</v>
      </c>
      <c r="CX83" s="62">
        <v>0.01</v>
      </c>
      <c r="CY83" s="62">
        <v>0.01</v>
      </c>
      <c r="CZ83" s="62">
        <v>0.01</v>
      </c>
      <c r="DA83" s="62">
        <v>0.02</v>
      </c>
      <c r="DB83">
        <v>23</v>
      </c>
      <c r="DC83" s="62">
        <v>0.02</v>
      </c>
      <c r="DD83" s="62">
        <v>0.02</v>
      </c>
      <c r="DE83" s="62">
        <v>0.02</v>
      </c>
      <c r="DF83" s="62">
        <v>0.02</v>
      </c>
      <c r="DG83" s="62">
        <v>0.02</v>
      </c>
      <c r="DH83" s="62">
        <v>0.02</v>
      </c>
      <c r="DI83" s="62">
        <v>0.02</v>
      </c>
      <c r="DJ83" s="62">
        <v>0.02</v>
      </c>
      <c r="DK83" s="62">
        <v>0.02</v>
      </c>
      <c r="DL83" s="62">
        <v>0.02</v>
      </c>
      <c r="DM83" s="62">
        <v>0.02</v>
      </c>
      <c r="DN83" s="62">
        <v>0.02</v>
      </c>
      <c r="DO83">
        <v>23</v>
      </c>
      <c r="DP83" s="62">
        <v>0.03</v>
      </c>
      <c r="DQ83" s="62">
        <v>0.03</v>
      </c>
      <c r="DR83" s="62">
        <v>0.02</v>
      </c>
      <c r="DS83" s="62">
        <v>0.02</v>
      </c>
      <c r="DT83" s="62">
        <v>0.02</v>
      </c>
      <c r="DU83" s="62">
        <v>0.02</v>
      </c>
      <c r="DV83" s="62">
        <v>0.02</v>
      </c>
      <c r="DW83" s="62">
        <v>0.02</v>
      </c>
      <c r="DX83" s="62">
        <v>0.02</v>
      </c>
      <c r="DY83" s="62">
        <v>0.02</v>
      </c>
      <c r="DZ83" s="62">
        <v>0.03</v>
      </c>
      <c r="EA83" s="62">
        <v>0.03</v>
      </c>
      <c r="EB83">
        <v>23</v>
      </c>
      <c r="EC83" s="62">
        <v>0.03</v>
      </c>
      <c r="ED83" s="62">
        <v>0.03</v>
      </c>
      <c r="EE83" s="62">
        <v>0.03</v>
      </c>
      <c r="EF83" s="62">
        <v>0.02</v>
      </c>
      <c r="EG83" s="62">
        <v>0.02</v>
      </c>
      <c r="EH83" s="62">
        <v>0.03</v>
      </c>
      <c r="EI83" s="62">
        <v>0.03</v>
      </c>
      <c r="EJ83" s="62">
        <v>0.03</v>
      </c>
      <c r="EK83" s="62">
        <v>0.03</v>
      </c>
      <c r="EL83" s="62">
        <v>0.03</v>
      </c>
      <c r="EM83" s="62">
        <v>0.04</v>
      </c>
      <c r="EN83" s="62">
        <v>0.05</v>
      </c>
      <c r="EO83">
        <v>23</v>
      </c>
      <c r="EP83" s="62">
        <v>0.08</v>
      </c>
      <c r="EQ83" s="62">
        <v>0.08</v>
      </c>
      <c r="ER83" s="62">
        <v>7.0000000000000007E-2</v>
      </c>
      <c r="ES83" s="62">
        <v>0.06</v>
      </c>
      <c r="ET83" s="62">
        <v>0.06</v>
      </c>
      <c r="EU83" s="62">
        <v>0.06</v>
      </c>
      <c r="EV83" s="62">
        <v>7.0000000000000007E-2</v>
      </c>
      <c r="EW83" s="62">
        <v>7.0000000000000007E-2</v>
      </c>
      <c r="EX83" s="62">
        <v>7.0000000000000007E-2</v>
      </c>
      <c r="EY83" s="62">
        <v>0.08</v>
      </c>
      <c r="EZ83" s="62">
        <v>0.09</v>
      </c>
      <c r="FA83" s="62">
        <v>0.11</v>
      </c>
      <c r="FB83" s="198"/>
      <c r="FC83">
        <v>23</v>
      </c>
      <c r="FD83" s="62">
        <v>0.03</v>
      </c>
      <c r="FE83" s="62">
        <v>0.02</v>
      </c>
      <c r="FF83" s="62">
        <v>0.02</v>
      </c>
      <c r="FG83" s="62">
        <v>0.02</v>
      </c>
      <c r="FH83" s="62">
        <v>0.01</v>
      </c>
      <c r="FI83" s="62">
        <v>0.01</v>
      </c>
      <c r="FJ83" s="62">
        <v>0.01</v>
      </c>
      <c r="FK83" s="62">
        <v>0.01</v>
      </c>
      <c r="FL83" s="62">
        <v>0.01</v>
      </c>
      <c r="FM83" s="62">
        <v>0.01</v>
      </c>
      <c r="FN83" s="62">
        <v>0.01</v>
      </c>
      <c r="FO83" s="62">
        <v>0.01</v>
      </c>
      <c r="FP83">
        <v>23</v>
      </c>
      <c r="FQ83" s="62">
        <v>0.02</v>
      </c>
      <c r="FR83" s="62">
        <v>0.02</v>
      </c>
      <c r="FS83" s="62">
        <v>0.02</v>
      </c>
      <c r="FT83" s="62">
        <v>0.01</v>
      </c>
      <c r="FU83" s="62">
        <v>0.01</v>
      </c>
      <c r="FV83" s="62">
        <v>0.01</v>
      </c>
      <c r="FW83" s="62">
        <v>0.01</v>
      </c>
      <c r="FX83" s="62">
        <v>0.01</v>
      </c>
      <c r="FY83" s="62">
        <v>0.01</v>
      </c>
      <c r="FZ83" s="62">
        <v>0.01</v>
      </c>
      <c r="GA83" s="62">
        <v>0.01</v>
      </c>
      <c r="GB83" s="62">
        <v>0.02</v>
      </c>
      <c r="GC83">
        <v>23</v>
      </c>
      <c r="GD83" s="62">
        <v>0.02</v>
      </c>
      <c r="GE83" s="62">
        <v>0.02</v>
      </c>
      <c r="GF83" s="62">
        <v>0.02</v>
      </c>
      <c r="GG83" s="62">
        <v>0.02</v>
      </c>
      <c r="GH83" s="62">
        <v>0.02</v>
      </c>
      <c r="GI83" s="62">
        <v>0.02</v>
      </c>
      <c r="GJ83" s="62">
        <v>0.02</v>
      </c>
      <c r="GK83" s="62">
        <v>0.02</v>
      </c>
      <c r="GL83" s="62">
        <v>0.02</v>
      </c>
      <c r="GM83" s="62">
        <v>0.02</v>
      </c>
      <c r="GN83" s="62">
        <v>0.02</v>
      </c>
      <c r="GO83" s="62">
        <v>0.02</v>
      </c>
      <c r="GP83">
        <v>23</v>
      </c>
      <c r="GQ83" s="62">
        <v>0.03</v>
      </c>
      <c r="GR83" s="62">
        <v>0.03</v>
      </c>
      <c r="GS83" s="62">
        <v>0.02</v>
      </c>
      <c r="GT83" s="62">
        <v>0.02</v>
      </c>
      <c r="GU83" s="62">
        <v>0.02</v>
      </c>
      <c r="GV83" s="62">
        <v>0.02</v>
      </c>
      <c r="GW83" s="62">
        <v>0.02</v>
      </c>
      <c r="GX83" s="62">
        <v>0.02</v>
      </c>
      <c r="GY83" s="62">
        <v>0.02</v>
      </c>
      <c r="GZ83" s="62">
        <v>0.02</v>
      </c>
      <c r="HA83" s="62">
        <v>0.03</v>
      </c>
      <c r="HB83" s="62">
        <v>0.03</v>
      </c>
      <c r="HC83">
        <v>23</v>
      </c>
      <c r="HD83" s="62">
        <v>0.03</v>
      </c>
      <c r="HE83" s="62">
        <v>0.03</v>
      </c>
      <c r="HF83" s="62">
        <v>0.03</v>
      </c>
      <c r="HG83" s="62">
        <v>0.02</v>
      </c>
      <c r="HH83" s="62">
        <v>0.02</v>
      </c>
      <c r="HI83" s="62">
        <v>0.03</v>
      </c>
      <c r="HJ83" s="62">
        <v>0.03</v>
      </c>
      <c r="HK83" s="62">
        <v>0.03</v>
      </c>
      <c r="HL83" s="62">
        <v>0.03</v>
      </c>
      <c r="HM83" s="62">
        <v>0.03</v>
      </c>
      <c r="HN83" s="62">
        <v>0.04</v>
      </c>
      <c r="HO83" s="62">
        <v>0.05</v>
      </c>
      <c r="HP83">
        <v>23</v>
      </c>
      <c r="HQ83" s="62">
        <v>0.08</v>
      </c>
      <c r="HR83" s="62">
        <v>0.08</v>
      </c>
      <c r="HS83" s="62">
        <v>7.0000000000000007E-2</v>
      </c>
      <c r="HT83" s="62">
        <v>0.06</v>
      </c>
      <c r="HU83" s="62">
        <v>0.06</v>
      </c>
      <c r="HV83" s="62">
        <v>0.06</v>
      </c>
      <c r="HW83" s="62">
        <v>7.0000000000000007E-2</v>
      </c>
      <c r="HX83" s="62">
        <v>7.0000000000000007E-2</v>
      </c>
      <c r="HY83" s="62">
        <v>7.0000000000000007E-2</v>
      </c>
      <c r="HZ83" s="62">
        <v>0.08</v>
      </c>
      <c r="IA83" s="62">
        <v>0.09</v>
      </c>
      <c r="IB83" s="62">
        <v>0.11</v>
      </c>
      <c r="IC83" s="198"/>
      <c r="ID83">
        <v>23</v>
      </c>
      <c r="IE83" s="62">
        <v>0.03</v>
      </c>
      <c r="IF83" s="62">
        <v>0.03</v>
      </c>
      <c r="IG83" s="62">
        <v>0.02</v>
      </c>
      <c r="IH83" s="62">
        <v>0.02</v>
      </c>
      <c r="II83" s="62">
        <v>0.02</v>
      </c>
      <c r="IJ83" s="62">
        <v>0.02</v>
      </c>
      <c r="IK83" s="62">
        <v>0.02</v>
      </c>
      <c r="IL83" s="62">
        <v>0.01</v>
      </c>
      <c r="IM83" s="62">
        <v>0.01</v>
      </c>
      <c r="IN83" s="62">
        <v>0.01</v>
      </c>
      <c r="IO83" s="62">
        <v>0.01</v>
      </c>
      <c r="IP83" s="62">
        <v>0.02</v>
      </c>
      <c r="IQ83">
        <v>23</v>
      </c>
      <c r="IR83" s="62">
        <v>0.03</v>
      </c>
      <c r="IS83" s="62">
        <v>0.02</v>
      </c>
      <c r="IT83" s="62">
        <v>0.02</v>
      </c>
      <c r="IU83" s="62">
        <v>0.02</v>
      </c>
      <c r="IV83" s="62">
        <v>0.02</v>
      </c>
      <c r="IW83" s="62">
        <v>0.02</v>
      </c>
      <c r="IX83" s="62">
        <v>0.02</v>
      </c>
      <c r="IY83" s="62">
        <v>0.02</v>
      </c>
      <c r="IZ83" s="62">
        <v>0.01</v>
      </c>
      <c r="JA83" s="62">
        <v>0.01</v>
      </c>
      <c r="JB83" s="62">
        <v>0.02</v>
      </c>
      <c r="JC83" s="62">
        <v>0.02</v>
      </c>
      <c r="JD83">
        <v>23</v>
      </c>
      <c r="JE83" s="62">
        <v>0.03</v>
      </c>
      <c r="JF83" s="62">
        <v>0.02</v>
      </c>
      <c r="JG83" s="62">
        <v>0.02</v>
      </c>
      <c r="JH83" s="62">
        <v>0.02</v>
      </c>
      <c r="JI83" s="62">
        <v>0.02</v>
      </c>
      <c r="JJ83" s="62">
        <v>0.02</v>
      </c>
      <c r="JK83" s="62">
        <v>0.02</v>
      </c>
      <c r="JL83" s="62">
        <v>0.02</v>
      </c>
      <c r="JM83" s="62">
        <v>0.02</v>
      </c>
      <c r="JN83" s="62">
        <v>0.02</v>
      </c>
      <c r="JO83" s="62">
        <v>0.02</v>
      </c>
      <c r="JP83" s="62">
        <v>0.02</v>
      </c>
      <c r="JQ83">
        <v>23</v>
      </c>
      <c r="JR83" s="62">
        <v>0.03</v>
      </c>
      <c r="JS83" s="62">
        <v>0.03</v>
      </c>
      <c r="JT83" s="62">
        <v>0.02</v>
      </c>
      <c r="JU83" s="62">
        <v>0.02</v>
      </c>
      <c r="JV83" s="62">
        <v>0.02</v>
      </c>
      <c r="JW83" s="62">
        <v>0.02</v>
      </c>
      <c r="JX83" s="62">
        <v>0.02</v>
      </c>
      <c r="JY83" s="62">
        <v>0.02</v>
      </c>
      <c r="JZ83" s="62">
        <v>0.03</v>
      </c>
      <c r="KA83" s="62">
        <v>0.03</v>
      </c>
      <c r="KB83" s="62">
        <v>0.03</v>
      </c>
      <c r="KC83" s="62">
        <v>0.04</v>
      </c>
      <c r="KD83">
        <v>23</v>
      </c>
      <c r="KE83" s="62">
        <v>0.03</v>
      </c>
      <c r="KF83" s="62">
        <v>0.03</v>
      </c>
      <c r="KG83" s="62">
        <v>0.03</v>
      </c>
      <c r="KH83" s="62">
        <v>0.03</v>
      </c>
      <c r="KI83" s="62">
        <v>0.03</v>
      </c>
      <c r="KJ83" s="62">
        <v>0.03</v>
      </c>
      <c r="KK83" s="62">
        <v>0.03</v>
      </c>
      <c r="KL83" s="62">
        <v>0.03</v>
      </c>
      <c r="KM83" s="62">
        <v>0.03</v>
      </c>
      <c r="KN83" s="62">
        <v>0.04</v>
      </c>
      <c r="KO83" s="62">
        <v>0.04</v>
      </c>
      <c r="KP83" s="62">
        <v>0.05</v>
      </c>
      <c r="KQ83">
        <v>23</v>
      </c>
      <c r="KR83" s="62">
        <v>0.09</v>
      </c>
      <c r="KS83" s="62">
        <v>0.09</v>
      </c>
      <c r="KT83" s="62">
        <v>7.0000000000000007E-2</v>
      </c>
      <c r="KU83" s="62">
        <v>7.0000000000000007E-2</v>
      </c>
      <c r="KV83" s="62">
        <v>7.0000000000000007E-2</v>
      </c>
      <c r="KW83" s="62">
        <v>7.0000000000000007E-2</v>
      </c>
      <c r="KX83" s="62">
        <v>7.0000000000000007E-2</v>
      </c>
      <c r="KY83" s="62">
        <v>0.08</v>
      </c>
      <c r="KZ83" s="62">
        <v>0.08</v>
      </c>
      <c r="LA83" s="62">
        <v>0.08</v>
      </c>
      <c r="LB83" s="62">
        <v>0.1</v>
      </c>
      <c r="LC83" s="62">
        <v>0.12</v>
      </c>
    </row>
    <row r="84" spans="1:315">
      <c r="A84">
        <v>24</v>
      </c>
      <c r="B84" s="62">
        <v>0.03</v>
      </c>
      <c r="C84" s="62">
        <v>0.03</v>
      </c>
      <c r="D84" s="62">
        <v>0.02</v>
      </c>
      <c r="E84" s="62">
        <v>0.02</v>
      </c>
      <c r="F84" s="62">
        <v>0.02</v>
      </c>
      <c r="G84" s="62">
        <v>0.01</v>
      </c>
      <c r="H84" s="62">
        <v>0.01</v>
      </c>
      <c r="I84" s="62">
        <v>0.01</v>
      </c>
      <c r="J84" s="62">
        <v>0.01</v>
      </c>
      <c r="K84" s="62">
        <v>0.01</v>
      </c>
      <c r="L84" s="62">
        <v>0.01</v>
      </c>
      <c r="M84" s="62">
        <v>0.02</v>
      </c>
      <c r="N84">
        <v>24</v>
      </c>
      <c r="O84" s="62">
        <v>0.02</v>
      </c>
      <c r="P84" s="62">
        <v>0.02</v>
      </c>
      <c r="Q84" s="62">
        <v>0.02</v>
      </c>
      <c r="R84" s="62">
        <v>0.01</v>
      </c>
      <c r="S84" s="62">
        <v>0.01</v>
      </c>
      <c r="T84" s="62">
        <v>0.01</v>
      </c>
      <c r="U84" s="62">
        <v>0.01</v>
      </c>
      <c r="V84" s="62">
        <v>0.01</v>
      </c>
      <c r="W84" s="62">
        <v>0.01</v>
      </c>
      <c r="X84" s="62">
        <v>0.01</v>
      </c>
      <c r="Y84" s="62">
        <v>0.01</v>
      </c>
      <c r="Z84" s="62">
        <v>0.02</v>
      </c>
      <c r="AA84">
        <v>24</v>
      </c>
      <c r="AB84" s="62">
        <v>0.03</v>
      </c>
      <c r="AC84" s="62">
        <v>0.02</v>
      </c>
      <c r="AD84" s="62">
        <v>0.02</v>
      </c>
      <c r="AE84" s="62">
        <v>0.02</v>
      </c>
      <c r="AF84" s="62">
        <v>0.02</v>
      </c>
      <c r="AG84" s="62">
        <v>0.02</v>
      </c>
      <c r="AH84" s="62">
        <v>0.02</v>
      </c>
      <c r="AI84" s="62">
        <v>0.02</v>
      </c>
      <c r="AJ84" s="62">
        <v>0.02</v>
      </c>
      <c r="AK84" s="62">
        <v>0.02</v>
      </c>
      <c r="AL84" s="62">
        <v>0.02</v>
      </c>
      <c r="AM84" s="62">
        <v>0.02</v>
      </c>
      <c r="AN84">
        <v>24</v>
      </c>
      <c r="AO84" s="62">
        <v>0.03</v>
      </c>
      <c r="AP84" s="62">
        <v>0.03</v>
      </c>
      <c r="AQ84" s="62">
        <v>0.02</v>
      </c>
      <c r="AR84" s="62">
        <v>0.02</v>
      </c>
      <c r="AS84" s="62">
        <v>0.02</v>
      </c>
      <c r="AT84" s="62">
        <v>0.02</v>
      </c>
      <c r="AU84" s="62">
        <v>0.02</v>
      </c>
      <c r="AV84" s="62">
        <v>0.02</v>
      </c>
      <c r="AW84" s="62">
        <v>0.03</v>
      </c>
      <c r="AX84" s="62">
        <v>0.03</v>
      </c>
      <c r="AY84" s="62">
        <v>0.03</v>
      </c>
      <c r="AZ84" s="62">
        <v>0.04</v>
      </c>
      <c r="BA84">
        <v>24</v>
      </c>
      <c r="BB84" s="62">
        <v>0.03</v>
      </c>
      <c r="BC84" s="62">
        <v>0.03</v>
      </c>
      <c r="BD84" s="62">
        <v>0.03</v>
      </c>
      <c r="BE84" s="62">
        <v>0.02</v>
      </c>
      <c r="BF84" s="62">
        <v>0.02</v>
      </c>
      <c r="BG84" s="62">
        <v>0.03</v>
      </c>
      <c r="BH84" s="62">
        <v>0.03</v>
      </c>
      <c r="BI84" s="62">
        <v>0.03</v>
      </c>
      <c r="BJ84" s="62">
        <v>0.03</v>
      </c>
      <c r="BK84" s="62">
        <v>0.03</v>
      </c>
      <c r="BL84" s="62">
        <v>0.04</v>
      </c>
      <c r="BM84" s="62">
        <v>0.05</v>
      </c>
      <c r="BN84">
        <v>24</v>
      </c>
      <c r="BO84" s="62">
        <v>0.09</v>
      </c>
      <c r="BP84" s="62">
        <v>0.09</v>
      </c>
      <c r="BQ84" s="62">
        <v>7.0000000000000007E-2</v>
      </c>
      <c r="BR84" s="62">
        <v>7.0000000000000007E-2</v>
      </c>
      <c r="BS84" s="62">
        <v>7.0000000000000007E-2</v>
      </c>
      <c r="BT84" s="62">
        <v>7.0000000000000007E-2</v>
      </c>
      <c r="BU84" s="62">
        <v>0.08</v>
      </c>
      <c r="BV84" s="62">
        <v>0.08</v>
      </c>
      <c r="BW84" s="62">
        <v>0.08</v>
      </c>
      <c r="BX84" s="62">
        <v>0.09</v>
      </c>
      <c r="BY84" s="62">
        <v>0.1</v>
      </c>
      <c r="BZ84" s="62">
        <v>0.12</v>
      </c>
      <c r="CA84" s="198"/>
      <c r="CB84">
        <v>24</v>
      </c>
      <c r="CC84" s="62">
        <v>0.03</v>
      </c>
      <c r="CD84" s="62">
        <v>0.02</v>
      </c>
      <c r="CE84" s="62">
        <v>0.02</v>
      </c>
      <c r="CF84" s="62">
        <v>0.01</v>
      </c>
      <c r="CG84" s="62">
        <v>0.01</v>
      </c>
      <c r="CH84" s="62">
        <v>0.01</v>
      </c>
      <c r="CI84" s="62">
        <v>0.01</v>
      </c>
      <c r="CJ84" s="62">
        <v>0.01</v>
      </c>
      <c r="CK84" s="62">
        <v>0.01</v>
      </c>
      <c r="CL84" s="62">
        <v>0.01</v>
      </c>
      <c r="CM84" s="62">
        <v>0.01</v>
      </c>
      <c r="CN84" s="62">
        <v>0.01</v>
      </c>
      <c r="CO84">
        <v>24</v>
      </c>
      <c r="CP84" s="62">
        <v>0.02</v>
      </c>
      <c r="CQ84" s="62">
        <v>0.02</v>
      </c>
      <c r="CR84" s="62">
        <v>0.02</v>
      </c>
      <c r="CS84" s="62">
        <v>0.01</v>
      </c>
      <c r="CT84" s="62">
        <v>0.01</v>
      </c>
      <c r="CU84" s="62">
        <v>0.01</v>
      </c>
      <c r="CV84" s="62">
        <v>0.01</v>
      </c>
      <c r="CW84" s="62">
        <v>0.01</v>
      </c>
      <c r="CX84" s="62">
        <v>0.01</v>
      </c>
      <c r="CY84" s="62">
        <v>0.01</v>
      </c>
      <c r="CZ84" s="62">
        <v>0.01</v>
      </c>
      <c r="DA84" s="62">
        <v>0.01</v>
      </c>
      <c r="DB84">
        <v>24</v>
      </c>
      <c r="DC84" s="62">
        <v>0.02</v>
      </c>
      <c r="DD84" s="62">
        <v>0.02</v>
      </c>
      <c r="DE84" s="62">
        <v>0.02</v>
      </c>
      <c r="DF84" s="62">
        <v>0.02</v>
      </c>
      <c r="DG84" s="62">
        <v>0.01</v>
      </c>
      <c r="DH84" s="62">
        <v>0.01</v>
      </c>
      <c r="DI84" s="62">
        <v>0.02</v>
      </c>
      <c r="DJ84" s="62">
        <v>0.02</v>
      </c>
      <c r="DK84" s="62">
        <v>0.02</v>
      </c>
      <c r="DL84" s="62">
        <v>0.02</v>
      </c>
      <c r="DM84" s="62">
        <v>0.02</v>
      </c>
      <c r="DN84" s="62">
        <v>0.02</v>
      </c>
      <c r="DO84">
        <v>24</v>
      </c>
      <c r="DP84" s="62">
        <v>0.03</v>
      </c>
      <c r="DQ84" s="62">
        <v>0.02</v>
      </c>
      <c r="DR84" s="62">
        <v>0.02</v>
      </c>
      <c r="DS84" s="62">
        <v>0.02</v>
      </c>
      <c r="DT84" s="62">
        <v>0.02</v>
      </c>
      <c r="DU84" s="62">
        <v>0.02</v>
      </c>
      <c r="DV84" s="62">
        <v>0.02</v>
      </c>
      <c r="DW84" s="62">
        <v>0.02</v>
      </c>
      <c r="DX84" s="62">
        <v>0.02</v>
      </c>
      <c r="DY84" s="62">
        <v>0.02</v>
      </c>
      <c r="DZ84" s="62">
        <v>0.03</v>
      </c>
      <c r="EA84" s="62">
        <v>0.03</v>
      </c>
      <c r="EB84">
        <v>24</v>
      </c>
      <c r="EC84" s="62">
        <v>0.03</v>
      </c>
      <c r="ED84" s="62">
        <v>0.03</v>
      </c>
      <c r="EE84" s="62">
        <v>0.02</v>
      </c>
      <c r="EF84" s="62">
        <v>0.02</v>
      </c>
      <c r="EG84" s="62">
        <v>0.02</v>
      </c>
      <c r="EH84" s="62">
        <v>0.02</v>
      </c>
      <c r="EI84" s="62">
        <v>0.03</v>
      </c>
      <c r="EJ84" s="62">
        <v>0.03</v>
      </c>
      <c r="EK84" s="62">
        <v>0.03</v>
      </c>
      <c r="EL84" s="62">
        <v>0.03</v>
      </c>
      <c r="EM84" s="62">
        <v>0.04</v>
      </c>
      <c r="EN84" s="62">
        <v>0.04</v>
      </c>
      <c r="EO84">
        <v>24</v>
      </c>
      <c r="EP84" s="62">
        <v>0.08</v>
      </c>
      <c r="EQ84" s="62">
        <v>0.08</v>
      </c>
      <c r="ER84" s="62">
        <v>7.0000000000000007E-2</v>
      </c>
      <c r="ES84" s="62">
        <v>0.06</v>
      </c>
      <c r="ET84" s="62">
        <v>0.06</v>
      </c>
      <c r="EU84" s="62">
        <v>0.06</v>
      </c>
      <c r="EV84" s="62">
        <v>7.0000000000000007E-2</v>
      </c>
      <c r="EW84" s="62">
        <v>7.0000000000000007E-2</v>
      </c>
      <c r="EX84" s="62">
        <v>7.0000000000000007E-2</v>
      </c>
      <c r="EY84" s="62">
        <v>0.08</v>
      </c>
      <c r="EZ84" s="62">
        <v>0.09</v>
      </c>
      <c r="FA84" s="62">
        <v>0.11</v>
      </c>
      <c r="FB84" s="198"/>
      <c r="FC84">
        <v>24</v>
      </c>
      <c r="FD84" s="62">
        <v>0.03</v>
      </c>
      <c r="FE84" s="62">
        <v>0.02</v>
      </c>
      <c r="FF84" s="62">
        <v>0.02</v>
      </c>
      <c r="FG84" s="62">
        <v>0.01</v>
      </c>
      <c r="FH84" s="62">
        <v>0.01</v>
      </c>
      <c r="FI84" s="62">
        <v>0.01</v>
      </c>
      <c r="FJ84" s="62">
        <v>0.01</v>
      </c>
      <c r="FK84" s="62">
        <v>0.01</v>
      </c>
      <c r="FL84" s="62">
        <v>0.01</v>
      </c>
      <c r="FM84" s="62">
        <v>0.01</v>
      </c>
      <c r="FN84" s="62">
        <v>0.01</v>
      </c>
      <c r="FO84" s="62">
        <v>0.01</v>
      </c>
      <c r="FP84">
        <v>24</v>
      </c>
      <c r="FQ84" s="62">
        <v>0.02</v>
      </c>
      <c r="FR84" s="62">
        <v>0.02</v>
      </c>
      <c r="FS84" s="62">
        <v>0.02</v>
      </c>
      <c r="FT84" s="62">
        <v>0.01</v>
      </c>
      <c r="FU84" s="62">
        <v>0.01</v>
      </c>
      <c r="FV84" s="62">
        <v>0.01</v>
      </c>
      <c r="FW84" s="62">
        <v>0.01</v>
      </c>
      <c r="FX84" s="62">
        <v>0.01</v>
      </c>
      <c r="FY84" s="62">
        <v>0.01</v>
      </c>
      <c r="FZ84" s="62">
        <v>0.01</v>
      </c>
      <c r="GA84" s="62">
        <v>0.01</v>
      </c>
      <c r="GB84" s="62">
        <v>0.01</v>
      </c>
      <c r="GC84">
        <v>24</v>
      </c>
      <c r="GD84" s="62">
        <v>0.02</v>
      </c>
      <c r="GE84" s="62">
        <v>0.02</v>
      </c>
      <c r="GF84" s="62">
        <v>0.02</v>
      </c>
      <c r="GG84" s="62">
        <v>0.01</v>
      </c>
      <c r="GH84" s="62">
        <v>0.01</v>
      </c>
      <c r="GI84" s="62">
        <v>0.01</v>
      </c>
      <c r="GJ84" s="62">
        <v>0.02</v>
      </c>
      <c r="GK84" s="62">
        <v>0.02</v>
      </c>
      <c r="GL84" s="62">
        <v>0.02</v>
      </c>
      <c r="GM84" s="62">
        <v>0.02</v>
      </c>
      <c r="GN84" s="62">
        <v>0.02</v>
      </c>
      <c r="GO84" s="62">
        <v>0.02</v>
      </c>
      <c r="GP84">
        <v>24</v>
      </c>
      <c r="GQ84" s="62">
        <v>0.02</v>
      </c>
      <c r="GR84" s="62">
        <v>0.02</v>
      </c>
      <c r="GS84" s="62">
        <v>0.02</v>
      </c>
      <c r="GT84" s="62">
        <v>0.02</v>
      </c>
      <c r="GU84" s="62">
        <v>0.02</v>
      </c>
      <c r="GV84" s="62">
        <v>0.02</v>
      </c>
      <c r="GW84" s="62">
        <v>0.02</v>
      </c>
      <c r="GX84" s="62">
        <v>0.02</v>
      </c>
      <c r="GY84" s="62">
        <v>0.02</v>
      </c>
      <c r="GZ84" s="62">
        <v>0.02</v>
      </c>
      <c r="HA84" s="62">
        <v>0.03</v>
      </c>
      <c r="HB84" s="62">
        <v>0.03</v>
      </c>
      <c r="HC84">
        <v>24</v>
      </c>
      <c r="HD84" s="62">
        <v>0.03</v>
      </c>
      <c r="HE84" s="62">
        <v>0.03</v>
      </c>
      <c r="HF84" s="62">
        <v>0.02</v>
      </c>
      <c r="HG84" s="62">
        <v>0.02</v>
      </c>
      <c r="HH84" s="62">
        <v>0.02</v>
      </c>
      <c r="HI84" s="62">
        <v>0.02</v>
      </c>
      <c r="HJ84" s="62">
        <v>0.02</v>
      </c>
      <c r="HK84" s="62">
        <v>0.03</v>
      </c>
      <c r="HL84" s="62">
        <v>0.03</v>
      </c>
      <c r="HM84" s="62">
        <v>0.03</v>
      </c>
      <c r="HN84" s="62">
        <v>0.03</v>
      </c>
      <c r="HO84" s="62">
        <v>0.04</v>
      </c>
      <c r="HP84">
        <v>24</v>
      </c>
      <c r="HQ84" s="62">
        <v>0.08</v>
      </c>
      <c r="HR84" s="62">
        <v>0.08</v>
      </c>
      <c r="HS84" s="62">
        <v>0.06</v>
      </c>
      <c r="HT84" s="62">
        <v>0.06</v>
      </c>
      <c r="HU84" s="62">
        <v>0.06</v>
      </c>
      <c r="HV84" s="62">
        <v>0.06</v>
      </c>
      <c r="HW84" s="62">
        <v>7.0000000000000007E-2</v>
      </c>
      <c r="HX84" s="62">
        <v>7.0000000000000007E-2</v>
      </c>
      <c r="HY84" s="62">
        <v>7.0000000000000007E-2</v>
      </c>
      <c r="HZ84" s="62">
        <v>0.08</v>
      </c>
      <c r="IA84" s="62">
        <v>0.08</v>
      </c>
      <c r="IB84" s="62">
        <v>0.1</v>
      </c>
      <c r="IC84" s="198"/>
      <c r="ID84">
        <v>24</v>
      </c>
      <c r="IE84" s="62">
        <v>0.03</v>
      </c>
      <c r="IF84" s="62">
        <v>0.02</v>
      </c>
      <c r="IG84" s="62">
        <v>0.02</v>
      </c>
      <c r="IH84" s="62">
        <v>0.02</v>
      </c>
      <c r="II84" s="62">
        <v>0.01</v>
      </c>
      <c r="IJ84" s="62">
        <v>0.01</v>
      </c>
      <c r="IK84" s="62">
        <v>0.01</v>
      </c>
      <c r="IL84" s="62">
        <v>0.01</v>
      </c>
      <c r="IM84" s="62">
        <v>0.01</v>
      </c>
      <c r="IN84" s="62">
        <v>0.01</v>
      </c>
      <c r="IO84" s="62">
        <v>0.01</v>
      </c>
      <c r="IP84" s="62">
        <v>0.01</v>
      </c>
      <c r="IQ84">
        <v>24</v>
      </c>
      <c r="IR84" s="62">
        <v>0.02</v>
      </c>
      <c r="IS84" s="62">
        <v>0.02</v>
      </c>
      <c r="IT84" s="62">
        <v>0.02</v>
      </c>
      <c r="IU84" s="62">
        <v>0.01</v>
      </c>
      <c r="IV84" s="62">
        <v>0.01</v>
      </c>
      <c r="IW84" s="62">
        <v>0.01</v>
      </c>
      <c r="IX84" s="62">
        <v>0.01</v>
      </c>
      <c r="IY84" s="62">
        <v>0.01</v>
      </c>
      <c r="IZ84" s="62">
        <v>0.01</v>
      </c>
      <c r="JA84" s="62">
        <v>0.01</v>
      </c>
      <c r="JB84" s="62">
        <v>0.01</v>
      </c>
      <c r="JC84" s="62">
        <v>0.02</v>
      </c>
      <c r="JD84">
        <v>24</v>
      </c>
      <c r="JE84" s="62">
        <v>0.02</v>
      </c>
      <c r="JF84" s="62">
        <v>0.02</v>
      </c>
      <c r="JG84" s="62">
        <v>0.02</v>
      </c>
      <c r="JH84" s="62">
        <v>0.02</v>
      </c>
      <c r="JI84" s="62">
        <v>0.02</v>
      </c>
      <c r="JJ84" s="62">
        <v>0.02</v>
      </c>
      <c r="JK84" s="62">
        <v>0.02</v>
      </c>
      <c r="JL84" s="62">
        <v>0.02</v>
      </c>
      <c r="JM84" s="62">
        <v>0.02</v>
      </c>
      <c r="JN84" s="62">
        <v>0.02</v>
      </c>
      <c r="JO84" s="62">
        <v>0.02</v>
      </c>
      <c r="JP84" s="62">
        <v>0.02</v>
      </c>
      <c r="JQ84">
        <v>24</v>
      </c>
      <c r="JR84" s="62">
        <v>0.03</v>
      </c>
      <c r="JS84" s="62">
        <v>0.03</v>
      </c>
      <c r="JT84" s="62">
        <v>0.02</v>
      </c>
      <c r="JU84" s="62">
        <v>0.02</v>
      </c>
      <c r="JV84" s="62">
        <v>0.02</v>
      </c>
      <c r="JW84" s="62">
        <v>0.02</v>
      </c>
      <c r="JX84" s="62">
        <v>0.02</v>
      </c>
      <c r="JY84" s="62">
        <v>0.02</v>
      </c>
      <c r="JZ84" s="62">
        <v>0.02</v>
      </c>
      <c r="KA84" s="62">
        <v>0.02</v>
      </c>
      <c r="KB84" s="62">
        <v>0.03</v>
      </c>
      <c r="KC84" s="62">
        <v>0.03</v>
      </c>
      <c r="KD84">
        <v>24</v>
      </c>
      <c r="KE84" s="62">
        <v>0.03</v>
      </c>
      <c r="KF84" s="62">
        <v>0.03</v>
      </c>
      <c r="KG84" s="62">
        <v>0.02</v>
      </c>
      <c r="KH84" s="62">
        <v>0.02</v>
      </c>
      <c r="KI84" s="62">
        <v>0.02</v>
      </c>
      <c r="KJ84" s="62">
        <v>0.02</v>
      </c>
      <c r="KK84" s="62">
        <v>0.03</v>
      </c>
      <c r="KL84" s="62">
        <v>0.03</v>
      </c>
      <c r="KM84" s="62">
        <v>0.03</v>
      </c>
      <c r="KN84" s="62">
        <v>0.03</v>
      </c>
      <c r="KO84" s="62">
        <v>0.04</v>
      </c>
      <c r="KP84" s="62">
        <v>0.05</v>
      </c>
      <c r="KQ84">
        <v>24</v>
      </c>
      <c r="KR84" s="62">
        <v>0.09</v>
      </c>
      <c r="KS84" s="62">
        <v>0.09</v>
      </c>
      <c r="KT84" s="62">
        <v>7.0000000000000007E-2</v>
      </c>
      <c r="KU84" s="62">
        <v>0.06</v>
      </c>
      <c r="KV84" s="62">
        <v>0.06</v>
      </c>
      <c r="KW84" s="62">
        <v>7.0000000000000007E-2</v>
      </c>
      <c r="KX84" s="62">
        <v>7.0000000000000007E-2</v>
      </c>
      <c r="KY84" s="62">
        <v>0.08</v>
      </c>
      <c r="KZ84" s="62">
        <v>0.08</v>
      </c>
      <c r="LA84" s="62">
        <v>0.08</v>
      </c>
      <c r="LB84" s="62">
        <v>0.09</v>
      </c>
      <c r="LC84" s="62">
        <v>0.11</v>
      </c>
    </row>
    <row r="85" spans="1:315">
      <c r="A85" s="199">
        <v>25</v>
      </c>
      <c r="B85" s="62">
        <v>0.03</v>
      </c>
      <c r="C85" s="62">
        <v>0.03</v>
      </c>
      <c r="D85" s="62">
        <v>0.02</v>
      </c>
      <c r="E85" s="62">
        <v>0.02</v>
      </c>
      <c r="F85" s="62">
        <v>0.02</v>
      </c>
      <c r="G85" s="62">
        <v>0.01</v>
      </c>
      <c r="H85" s="62">
        <v>0.01</v>
      </c>
      <c r="I85" s="62">
        <v>0.01</v>
      </c>
      <c r="J85" s="62">
        <v>0.01</v>
      </c>
      <c r="K85" s="62">
        <v>0.01</v>
      </c>
      <c r="L85" s="62">
        <v>0.01</v>
      </c>
      <c r="M85" s="62">
        <v>0.02</v>
      </c>
      <c r="N85">
        <v>24</v>
      </c>
      <c r="O85" s="62">
        <v>0.02</v>
      </c>
      <c r="P85" s="62">
        <v>0.02</v>
      </c>
      <c r="Q85" s="62">
        <v>0.02</v>
      </c>
      <c r="R85" s="62">
        <v>0.01</v>
      </c>
      <c r="S85" s="62">
        <v>0.01</v>
      </c>
      <c r="T85" s="62">
        <v>0.01</v>
      </c>
      <c r="U85" s="62">
        <v>0.01</v>
      </c>
      <c r="V85" s="62">
        <v>0.01</v>
      </c>
      <c r="W85" s="62">
        <v>0.01</v>
      </c>
      <c r="X85" s="62">
        <v>0.01</v>
      </c>
      <c r="Y85" s="62">
        <v>0.01</v>
      </c>
      <c r="Z85" s="62">
        <v>0.02</v>
      </c>
      <c r="AA85">
        <v>24</v>
      </c>
      <c r="AB85" s="62">
        <v>0.03</v>
      </c>
      <c r="AC85" s="62">
        <v>0.02</v>
      </c>
      <c r="AD85" s="62">
        <v>0.02</v>
      </c>
      <c r="AE85" s="62">
        <v>0.02</v>
      </c>
      <c r="AF85" s="62">
        <v>0.02</v>
      </c>
      <c r="AG85" s="62">
        <v>0.02</v>
      </c>
      <c r="AH85" s="62">
        <v>0.02</v>
      </c>
      <c r="AI85" s="62">
        <v>0.02</v>
      </c>
      <c r="AJ85" s="62">
        <v>0.02</v>
      </c>
      <c r="AK85" s="62">
        <v>0.02</v>
      </c>
      <c r="AL85" s="62">
        <v>0.02</v>
      </c>
      <c r="AM85" s="62">
        <v>0.02</v>
      </c>
      <c r="AN85">
        <v>24</v>
      </c>
      <c r="AO85" s="62">
        <v>0.03</v>
      </c>
      <c r="AP85" s="62">
        <v>0.03</v>
      </c>
      <c r="AQ85" s="62">
        <v>0.02</v>
      </c>
      <c r="AR85" s="62">
        <v>0.02</v>
      </c>
      <c r="AS85" s="62">
        <v>0.02</v>
      </c>
      <c r="AT85" s="62">
        <v>0.02</v>
      </c>
      <c r="AU85" s="62">
        <v>0.02</v>
      </c>
      <c r="AV85" s="62">
        <v>0.02</v>
      </c>
      <c r="AW85" s="62">
        <v>0.03</v>
      </c>
      <c r="AX85" s="62">
        <v>0.03</v>
      </c>
      <c r="AY85" s="62">
        <v>0.03</v>
      </c>
      <c r="AZ85" s="62">
        <v>0.04</v>
      </c>
      <c r="BA85">
        <v>24</v>
      </c>
      <c r="BB85" s="62">
        <v>0.03</v>
      </c>
      <c r="BC85" s="62">
        <v>0.03</v>
      </c>
      <c r="BD85" s="62">
        <v>0.03</v>
      </c>
      <c r="BE85" s="62">
        <v>0.02</v>
      </c>
      <c r="BF85" s="62">
        <v>0.02</v>
      </c>
      <c r="BG85" s="62">
        <v>0.03</v>
      </c>
      <c r="BH85" s="62">
        <v>0.03</v>
      </c>
      <c r="BI85" s="62">
        <v>0.03</v>
      </c>
      <c r="BJ85" s="62">
        <v>0.03</v>
      </c>
      <c r="BK85" s="62">
        <v>0.03</v>
      </c>
      <c r="BL85" s="62">
        <v>0.04</v>
      </c>
      <c r="BM85" s="62">
        <v>0.05</v>
      </c>
      <c r="BN85">
        <v>24</v>
      </c>
      <c r="BO85" s="62">
        <v>0.09</v>
      </c>
      <c r="BP85" s="62">
        <v>0.09</v>
      </c>
      <c r="BQ85" s="62">
        <v>7.0000000000000007E-2</v>
      </c>
      <c r="BR85" s="62">
        <v>7.0000000000000007E-2</v>
      </c>
      <c r="BS85" s="62">
        <v>7.0000000000000007E-2</v>
      </c>
      <c r="BT85" s="62">
        <v>7.0000000000000007E-2</v>
      </c>
      <c r="BU85" s="62">
        <v>0.08</v>
      </c>
      <c r="BV85" s="62">
        <v>0.08</v>
      </c>
      <c r="BW85" s="62">
        <v>0.08</v>
      </c>
      <c r="BX85" s="62">
        <v>0.09</v>
      </c>
      <c r="BY85" s="62">
        <v>0.1</v>
      </c>
      <c r="BZ85" s="62">
        <v>0.12</v>
      </c>
      <c r="CA85" s="198"/>
      <c r="CB85">
        <v>24</v>
      </c>
      <c r="CC85" s="62">
        <v>0.03</v>
      </c>
      <c r="CD85" s="62">
        <v>0.02</v>
      </c>
      <c r="CE85" s="62">
        <v>0.02</v>
      </c>
      <c r="CF85" s="62">
        <v>0.01</v>
      </c>
      <c r="CG85" s="62">
        <v>0.01</v>
      </c>
      <c r="CH85" s="62">
        <v>0.01</v>
      </c>
      <c r="CI85" s="62">
        <v>0.01</v>
      </c>
      <c r="CJ85" s="62">
        <v>0.01</v>
      </c>
      <c r="CK85" s="62">
        <v>0.01</v>
      </c>
      <c r="CL85" s="62">
        <v>0.01</v>
      </c>
      <c r="CM85" s="62">
        <v>0.01</v>
      </c>
      <c r="CN85" s="62">
        <v>0.01</v>
      </c>
      <c r="CO85">
        <v>24</v>
      </c>
      <c r="CP85" s="62">
        <v>0.02</v>
      </c>
      <c r="CQ85" s="62">
        <v>0.02</v>
      </c>
      <c r="CR85" s="62">
        <v>0.02</v>
      </c>
      <c r="CS85" s="62">
        <v>0.01</v>
      </c>
      <c r="CT85" s="62">
        <v>0.01</v>
      </c>
      <c r="CU85" s="62">
        <v>0.01</v>
      </c>
      <c r="CV85" s="62">
        <v>0.01</v>
      </c>
      <c r="CW85" s="62">
        <v>0.01</v>
      </c>
      <c r="CX85" s="62">
        <v>0.01</v>
      </c>
      <c r="CY85" s="62">
        <v>0.01</v>
      </c>
      <c r="CZ85" s="62">
        <v>0.01</v>
      </c>
      <c r="DA85" s="62">
        <v>0.01</v>
      </c>
      <c r="DB85">
        <v>24</v>
      </c>
      <c r="DC85" s="62">
        <v>0.02</v>
      </c>
      <c r="DD85" s="62">
        <v>0.02</v>
      </c>
      <c r="DE85" s="62">
        <v>0.02</v>
      </c>
      <c r="DF85" s="62">
        <v>0.02</v>
      </c>
      <c r="DG85" s="62">
        <v>0.01</v>
      </c>
      <c r="DH85" s="62">
        <v>0.01</v>
      </c>
      <c r="DI85" s="62">
        <v>0.02</v>
      </c>
      <c r="DJ85" s="62">
        <v>0.02</v>
      </c>
      <c r="DK85" s="62">
        <v>0.02</v>
      </c>
      <c r="DL85" s="62">
        <v>0.02</v>
      </c>
      <c r="DM85" s="62">
        <v>0.02</v>
      </c>
      <c r="DN85" s="62">
        <v>0.02</v>
      </c>
      <c r="DO85">
        <v>24</v>
      </c>
      <c r="DP85" s="62">
        <v>0.03</v>
      </c>
      <c r="DQ85" s="62">
        <v>0.02</v>
      </c>
      <c r="DR85" s="62">
        <v>0.02</v>
      </c>
      <c r="DS85" s="62">
        <v>0.02</v>
      </c>
      <c r="DT85" s="62">
        <v>0.02</v>
      </c>
      <c r="DU85" s="62">
        <v>0.02</v>
      </c>
      <c r="DV85" s="62">
        <v>0.02</v>
      </c>
      <c r="DW85" s="62">
        <v>0.02</v>
      </c>
      <c r="DX85" s="62">
        <v>0.02</v>
      </c>
      <c r="DY85" s="62">
        <v>0.02</v>
      </c>
      <c r="DZ85" s="62">
        <v>0.03</v>
      </c>
      <c r="EA85" s="62">
        <v>0.03</v>
      </c>
      <c r="EB85">
        <v>24</v>
      </c>
      <c r="EC85" s="62">
        <v>0.03</v>
      </c>
      <c r="ED85" s="62">
        <v>0.03</v>
      </c>
      <c r="EE85" s="62">
        <v>0.02</v>
      </c>
      <c r="EF85" s="62">
        <v>0.02</v>
      </c>
      <c r="EG85" s="62">
        <v>0.02</v>
      </c>
      <c r="EH85" s="62">
        <v>0.02</v>
      </c>
      <c r="EI85" s="62">
        <v>0.03</v>
      </c>
      <c r="EJ85" s="62">
        <v>0.03</v>
      </c>
      <c r="EK85" s="62">
        <v>0.03</v>
      </c>
      <c r="EL85" s="62">
        <v>0.03</v>
      </c>
      <c r="EM85" s="62">
        <v>0.04</v>
      </c>
      <c r="EN85" s="62">
        <v>0.04</v>
      </c>
      <c r="EO85">
        <v>24</v>
      </c>
      <c r="EP85" s="62">
        <v>0.08</v>
      </c>
      <c r="EQ85" s="62">
        <v>0.08</v>
      </c>
      <c r="ER85" s="62">
        <v>7.0000000000000007E-2</v>
      </c>
      <c r="ES85" s="62">
        <v>0.06</v>
      </c>
      <c r="ET85" s="62">
        <v>0.06</v>
      </c>
      <c r="EU85" s="62">
        <v>0.06</v>
      </c>
      <c r="EV85" s="62">
        <v>7.0000000000000007E-2</v>
      </c>
      <c r="EW85" s="62">
        <v>7.0000000000000007E-2</v>
      </c>
      <c r="EX85" s="62">
        <v>7.0000000000000007E-2</v>
      </c>
      <c r="EY85" s="62">
        <v>0.08</v>
      </c>
      <c r="EZ85" s="62">
        <v>0.09</v>
      </c>
      <c r="FA85" s="62">
        <v>0.11</v>
      </c>
      <c r="FB85" s="198"/>
      <c r="FC85">
        <v>24</v>
      </c>
      <c r="FD85" s="62">
        <v>0.03</v>
      </c>
      <c r="FE85" s="62">
        <v>0.02</v>
      </c>
      <c r="FF85" s="62">
        <v>0.02</v>
      </c>
      <c r="FG85" s="62">
        <v>0.01</v>
      </c>
      <c r="FH85" s="62">
        <v>0.01</v>
      </c>
      <c r="FI85" s="62">
        <v>0.01</v>
      </c>
      <c r="FJ85" s="62">
        <v>0.01</v>
      </c>
      <c r="FK85" s="62">
        <v>0.01</v>
      </c>
      <c r="FL85" s="62">
        <v>0.01</v>
      </c>
      <c r="FM85" s="62">
        <v>0.01</v>
      </c>
      <c r="FN85" s="62">
        <v>0.01</v>
      </c>
      <c r="FO85" s="62">
        <v>0.01</v>
      </c>
      <c r="FP85">
        <v>24</v>
      </c>
      <c r="FQ85" s="62">
        <v>0.02</v>
      </c>
      <c r="FR85" s="62">
        <v>0.02</v>
      </c>
      <c r="FS85" s="62">
        <v>0.02</v>
      </c>
      <c r="FT85" s="62">
        <v>0.01</v>
      </c>
      <c r="FU85" s="62">
        <v>0.01</v>
      </c>
      <c r="FV85" s="62">
        <v>0.01</v>
      </c>
      <c r="FW85" s="62">
        <v>0.01</v>
      </c>
      <c r="FX85" s="62">
        <v>0.01</v>
      </c>
      <c r="FY85" s="62">
        <v>0.01</v>
      </c>
      <c r="FZ85" s="62">
        <v>0.01</v>
      </c>
      <c r="GA85" s="62">
        <v>0.01</v>
      </c>
      <c r="GB85" s="62">
        <v>0.01</v>
      </c>
      <c r="GC85">
        <v>24</v>
      </c>
      <c r="GD85" s="62">
        <v>0.02</v>
      </c>
      <c r="GE85" s="62">
        <v>0.02</v>
      </c>
      <c r="GF85" s="62">
        <v>0.02</v>
      </c>
      <c r="GG85" s="62">
        <v>0.01</v>
      </c>
      <c r="GH85" s="62">
        <v>0.01</v>
      </c>
      <c r="GI85" s="62">
        <v>0.01</v>
      </c>
      <c r="GJ85" s="62">
        <v>0.02</v>
      </c>
      <c r="GK85" s="62">
        <v>0.02</v>
      </c>
      <c r="GL85" s="62">
        <v>0.02</v>
      </c>
      <c r="GM85" s="62">
        <v>0.02</v>
      </c>
      <c r="GN85" s="62">
        <v>0.02</v>
      </c>
      <c r="GO85" s="62">
        <v>0.02</v>
      </c>
      <c r="GP85">
        <v>24</v>
      </c>
      <c r="GQ85" s="62">
        <v>0.02</v>
      </c>
      <c r="GR85" s="62">
        <v>0.02</v>
      </c>
      <c r="GS85" s="62">
        <v>0.02</v>
      </c>
      <c r="GT85" s="62">
        <v>0.02</v>
      </c>
      <c r="GU85" s="62">
        <v>0.02</v>
      </c>
      <c r="GV85" s="62">
        <v>0.02</v>
      </c>
      <c r="GW85" s="62">
        <v>0.02</v>
      </c>
      <c r="GX85" s="62">
        <v>0.02</v>
      </c>
      <c r="GY85" s="62">
        <v>0.02</v>
      </c>
      <c r="GZ85" s="62">
        <v>0.02</v>
      </c>
      <c r="HA85" s="62">
        <v>0.03</v>
      </c>
      <c r="HB85" s="62">
        <v>0.03</v>
      </c>
      <c r="HC85">
        <v>24</v>
      </c>
      <c r="HD85" s="62">
        <v>0.03</v>
      </c>
      <c r="HE85" s="62">
        <v>0.03</v>
      </c>
      <c r="HF85" s="62">
        <v>0.02</v>
      </c>
      <c r="HG85" s="62">
        <v>0.02</v>
      </c>
      <c r="HH85" s="62">
        <v>0.02</v>
      </c>
      <c r="HI85" s="62">
        <v>0.02</v>
      </c>
      <c r="HJ85" s="62">
        <v>0.02</v>
      </c>
      <c r="HK85" s="62">
        <v>0.03</v>
      </c>
      <c r="HL85" s="62">
        <v>0.03</v>
      </c>
      <c r="HM85" s="62">
        <v>0.03</v>
      </c>
      <c r="HN85" s="62">
        <v>0.03</v>
      </c>
      <c r="HO85" s="62">
        <v>0.04</v>
      </c>
      <c r="HP85">
        <v>24</v>
      </c>
      <c r="HQ85" s="62">
        <v>0.08</v>
      </c>
      <c r="HR85" s="62">
        <v>0.08</v>
      </c>
      <c r="HS85" s="62">
        <v>0.06</v>
      </c>
      <c r="HT85" s="62">
        <v>0.06</v>
      </c>
      <c r="HU85" s="62">
        <v>0.06</v>
      </c>
      <c r="HV85" s="62">
        <v>0.06</v>
      </c>
      <c r="HW85" s="62">
        <v>7.0000000000000007E-2</v>
      </c>
      <c r="HX85" s="62">
        <v>7.0000000000000007E-2</v>
      </c>
      <c r="HY85" s="62">
        <v>7.0000000000000007E-2</v>
      </c>
      <c r="HZ85" s="62">
        <v>0.08</v>
      </c>
      <c r="IA85" s="62">
        <v>0.08</v>
      </c>
      <c r="IB85" s="62">
        <v>0.1</v>
      </c>
      <c r="IC85" s="198"/>
      <c r="ID85">
        <v>24</v>
      </c>
      <c r="IE85" s="62">
        <v>0.03</v>
      </c>
      <c r="IF85" s="62">
        <v>0.02</v>
      </c>
      <c r="IG85" s="62">
        <v>0.02</v>
      </c>
      <c r="IH85" s="62">
        <v>0.02</v>
      </c>
      <c r="II85" s="62">
        <v>0.01</v>
      </c>
      <c r="IJ85" s="62">
        <v>0.01</v>
      </c>
      <c r="IK85" s="62">
        <v>0.01</v>
      </c>
      <c r="IL85" s="62">
        <v>0.01</v>
      </c>
      <c r="IM85" s="62">
        <v>0.01</v>
      </c>
      <c r="IN85" s="62">
        <v>0.01</v>
      </c>
      <c r="IO85" s="62">
        <v>0.01</v>
      </c>
      <c r="IP85" s="62">
        <v>0.01</v>
      </c>
      <c r="IQ85">
        <v>24</v>
      </c>
      <c r="IR85" s="62">
        <v>0.02</v>
      </c>
      <c r="IS85" s="62">
        <v>0.02</v>
      </c>
      <c r="IT85" s="62">
        <v>0.02</v>
      </c>
      <c r="IU85" s="62">
        <v>0.01</v>
      </c>
      <c r="IV85" s="62">
        <v>0.01</v>
      </c>
      <c r="IW85" s="62">
        <v>0.01</v>
      </c>
      <c r="IX85" s="62">
        <v>0.01</v>
      </c>
      <c r="IY85" s="62">
        <v>0.01</v>
      </c>
      <c r="IZ85" s="62">
        <v>0.01</v>
      </c>
      <c r="JA85" s="62">
        <v>0.01</v>
      </c>
      <c r="JB85" s="62">
        <v>0.01</v>
      </c>
      <c r="JC85" s="62">
        <v>0.02</v>
      </c>
      <c r="JD85">
        <v>24</v>
      </c>
      <c r="JE85" s="62">
        <v>0.02</v>
      </c>
      <c r="JF85" s="62">
        <v>0.02</v>
      </c>
      <c r="JG85" s="62">
        <v>0.02</v>
      </c>
      <c r="JH85" s="62">
        <v>0.02</v>
      </c>
      <c r="JI85" s="62">
        <v>0.02</v>
      </c>
      <c r="JJ85" s="62">
        <v>0.02</v>
      </c>
      <c r="JK85" s="62">
        <v>0.02</v>
      </c>
      <c r="JL85" s="62">
        <v>0.02</v>
      </c>
      <c r="JM85" s="62">
        <v>0.02</v>
      </c>
      <c r="JN85" s="62">
        <v>0.02</v>
      </c>
      <c r="JO85" s="62">
        <v>0.02</v>
      </c>
      <c r="JP85" s="62">
        <v>0.02</v>
      </c>
      <c r="JQ85">
        <v>24</v>
      </c>
      <c r="JR85" s="62">
        <v>0.03</v>
      </c>
      <c r="JS85" s="62">
        <v>0.03</v>
      </c>
      <c r="JT85" s="62">
        <v>0.02</v>
      </c>
      <c r="JU85" s="62">
        <v>0.02</v>
      </c>
      <c r="JV85" s="62">
        <v>0.02</v>
      </c>
      <c r="JW85" s="62">
        <v>0.02</v>
      </c>
      <c r="JX85" s="62">
        <v>0.02</v>
      </c>
      <c r="JY85" s="62">
        <v>0.02</v>
      </c>
      <c r="JZ85" s="62">
        <v>0.02</v>
      </c>
      <c r="KA85" s="62">
        <v>0.02</v>
      </c>
      <c r="KB85" s="62">
        <v>0.03</v>
      </c>
      <c r="KC85" s="62">
        <v>0.03</v>
      </c>
      <c r="KD85">
        <v>24</v>
      </c>
      <c r="KE85" s="62">
        <v>0.03</v>
      </c>
      <c r="KF85" s="62">
        <v>0.03</v>
      </c>
      <c r="KG85" s="62">
        <v>0.02</v>
      </c>
      <c r="KH85" s="62">
        <v>0.02</v>
      </c>
      <c r="KI85" s="62">
        <v>0.02</v>
      </c>
      <c r="KJ85" s="62">
        <v>0.02</v>
      </c>
      <c r="KK85" s="62">
        <v>0.03</v>
      </c>
      <c r="KL85" s="62">
        <v>0.03</v>
      </c>
      <c r="KM85" s="62">
        <v>0.03</v>
      </c>
      <c r="KN85" s="62">
        <v>0.03</v>
      </c>
      <c r="KO85" s="62">
        <v>0.04</v>
      </c>
      <c r="KP85" s="62">
        <v>0.05</v>
      </c>
      <c r="KQ85">
        <v>24</v>
      </c>
      <c r="KR85" s="62">
        <v>0.09</v>
      </c>
      <c r="KS85" s="62">
        <v>0.09</v>
      </c>
      <c r="KT85" s="62">
        <v>7.0000000000000007E-2</v>
      </c>
      <c r="KU85" s="62">
        <v>0.06</v>
      </c>
      <c r="KV85" s="62">
        <v>0.06</v>
      </c>
      <c r="KW85" s="62">
        <v>7.0000000000000007E-2</v>
      </c>
      <c r="KX85" s="62">
        <v>7.0000000000000007E-2</v>
      </c>
      <c r="KY85" s="62">
        <v>0.08</v>
      </c>
      <c r="KZ85" s="62">
        <v>0.08</v>
      </c>
      <c r="LA85" s="62">
        <v>0.08</v>
      </c>
      <c r="LB85" s="62">
        <v>0.09</v>
      </c>
      <c r="LC85" s="62">
        <v>0.11</v>
      </c>
    </row>
    <row r="86" spans="1:315">
      <c r="A86" s="199">
        <v>26</v>
      </c>
      <c r="B86" s="62">
        <v>0.03</v>
      </c>
      <c r="C86" s="62">
        <v>0.03</v>
      </c>
      <c r="D86" s="62">
        <v>0.02</v>
      </c>
      <c r="E86" s="62">
        <v>0.02</v>
      </c>
      <c r="F86" s="62">
        <v>0.02</v>
      </c>
      <c r="G86" s="62">
        <v>0.01</v>
      </c>
      <c r="H86" s="62">
        <v>0.01</v>
      </c>
      <c r="I86" s="62">
        <v>0.01</v>
      </c>
      <c r="J86" s="62">
        <v>0.01</v>
      </c>
      <c r="K86" s="62">
        <v>0.01</v>
      </c>
      <c r="L86" s="62">
        <v>0.01</v>
      </c>
      <c r="M86" s="62">
        <v>0.02</v>
      </c>
      <c r="N86">
        <v>24</v>
      </c>
      <c r="O86" s="62">
        <v>0.02</v>
      </c>
      <c r="P86" s="62">
        <v>0.02</v>
      </c>
      <c r="Q86" s="62">
        <v>0.02</v>
      </c>
      <c r="R86" s="62">
        <v>0.01</v>
      </c>
      <c r="S86" s="62">
        <v>0.01</v>
      </c>
      <c r="T86" s="62">
        <v>0.01</v>
      </c>
      <c r="U86" s="62">
        <v>0.01</v>
      </c>
      <c r="V86" s="62">
        <v>0.01</v>
      </c>
      <c r="W86" s="62">
        <v>0.01</v>
      </c>
      <c r="X86" s="62">
        <v>0.01</v>
      </c>
      <c r="Y86" s="62">
        <v>0.01</v>
      </c>
      <c r="Z86" s="62">
        <v>0.02</v>
      </c>
      <c r="AA86">
        <v>24</v>
      </c>
      <c r="AB86" s="62">
        <v>0.03</v>
      </c>
      <c r="AC86" s="62">
        <v>0.02</v>
      </c>
      <c r="AD86" s="62">
        <v>0.02</v>
      </c>
      <c r="AE86" s="62">
        <v>0.02</v>
      </c>
      <c r="AF86" s="62">
        <v>0.02</v>
      </c>
      <c r="AG86" s="62">
        <v>0.02</v>
      </c>
      <c r="AH86" s="62">
        <v>0.02</v>
      </c>
      <c r="AI86" s="62">
        <v>0.02</v>
      </c>
      <c r="AJ86" s="62">
        <v>0.02</v>
      </c>
      <c r="AK86" s="62">
        <v>0.02</v>
      </c>
      <c r="AL86" s="62">
        <v>0.02</v>
      </c>
      <c r="AM86" s="62">
        <v>0.02</v>
      </c>
      <c r="AN86">
        <v>24</v>
      </c>
      <c r="AO86" s="62">
        <v>0.03</v>
      </c>
      <c r="AP86" s="62">
        <v>0.03</v>
      </c>
      <c r="AQ86" s="62">
        <v>0.02</v>
      </c>
      <c r="AR86" s="62">
        <v>0.02</v>
      </c>
      <c r="AS86" s="62">
        <v>0.02</v>
      </c>
      <c r="AT86" s="62">
        <v>0.02</v>
      </c>
      <c r="AU86" s="62">
        <v>0.02</v>
      </c>
      <c r="AV86" s="62">
        <v>0.02</v>
      </c>
      <c r="AW86" s="62">
        <v>0.03</v>
      </c>
      <c r="AX86" s="62">
        <v>0.03</v>
      </c>
      <c r="AY86" s="62">
        <v>0.03</v>
      </c>
      <c r="AZ86" s="62">
        <v>0.04</v>
      </c>
      <c r="BA86">
        <v>24</v>
      </c>
      <c r="BB86" s="62">
        <v>0.03</v>
      </c>
      <c r="BC86" s="62">
        <v>0.03</v>
      </c>
      <c r="BD86" s="62">
        <v>0.03</v>
      </c>
      <c r="BE86" s="62">
        <v>0.02</v>
      </c>
      <c r="BF86" s="62">
        <v>0.02</v>
      </c>
      <c r="BG86" s="62">
        <v>0.03</v>
      </c>
      <c r="BH86" s="62">
        <v>0.03</v>
      </c>
      <c r="BI86" s="62">
        <v>0.03</v>
      </c>
      <c r="BJ86" s="62">
        <v>0.03</v>
      </c>
      <c r="BK86" s="62">
        <v>0.03</v>
      </c>
      <c r="BL86" s="62">
        <v>0.04</v>
      </c>
      <c r="BM86" s="62">
        <v>0.05</v>
      </c>
      <c r="BN86">
        <v>24</v>
      </c>
      <c r="BO86" s="62">
        <v>0.09</v>
      </c>
      <c r="BP86" s="62">
        <v>0.09</v>
      </c>
      <c r="BQ86" s="62">
        <v>7.0000000000000007E-2</v>
      </c>
      <c r="BR86" s="62">
        <v>7.0000000000000007E-2</v>
      </c>
      <c r="BS86" s="62">
        <v>7.0000000000000007E-2</v>
      </c>
      <c r="BT86" s="62">
        <v>7.0000000000000007E-2</v>
      </c>
      <c r="BU86" s="62">
        <v>0.08</v>
      </c>
      <c r="BV86" s="62">
        <v>0.08</v>
      </c>
      <c r="BW86" s="62">
        <v>0.08</v>
      </c>
      <c r="BX86" s="62">
        <v>0.09</v>
      </c>
      <c r="BY86" s="62">
        <v>0.1</v>
      </c>
      <c r="BZ86" s="62">
        <v>0.12</v>
      </c>
      <c r="CA86" s="198"/>
      <c r="CB86">
        <v>24</v>
      </c>
      <c r="CC86" s="62">
        <v>0.03</v>
      </c>
      <c r="CD86" s="62">
        <v>0.02</v>
      </c>
      <c r="CE86" s="62">
        <v>0.02</v>
      </c>
      <c r="CF86" s="62">
        <v>0.01</v>
      </c>
      <c r="CG86" s="62">
        <v>0.01</v>
      </c>
      <c r="CH86" s="62">
        <v>0.01</v>
      </c>
      <c r="CI86" s="62">
        <v>0.01</v>
      </c>
      <c r="CJ86" s="62">
        <v>0.01</v>
      </c>
      <c r="CK86" s="62">
        <v>0.01</v>
      </c>
      <c r="CL86" s="62">
        <v>0.01</v>
      </c>
      <c r="CM86" s="62">
        <v>0.01</v>
      </c>
      <c r="CN86" s="62">
        <v>0.01</v>
      </c>
      <c r="CO86">
        <v>24</v>
      </c>
      <c r="CP86" s="62">
        <v>0.02</v>
      </c>
      <c r="CQ86" s="62">
        <v>0.02</v>
      </c>
      <c r="CR86" s="62">
        <v>0.02</v>
      </c>
      <c r="CS86" s="62">
        <v>0.01</v>
      </c>
      <c r="CT86" s="62">
        <v>0.01</v>
      </c>
      <c r="CU86" s="62">
        <v>0.01</v>
      </c>
      <c r="CV86" s="62">
        <v>0.01</v>
      </c>
      <c r="CW86" s="62">
        <v>0.01</v>
      </c>
      <c r="CX86" s="62">
        <v>0.01</v>
      </c>
      <c r="CY86" s="62">
        <v>0.01</v>
      </c>
      <c r="CZ86" s="62">
        <v>0.01</v>
      </c>
      <c r="DA86" s="62">
        <v>0.01</v>
      </c>
      <c r="DB86">
        <v>24</v>
      </c>
      <c r="DC86" s="62">
        <v>0.02</v>
      </c>
      <c r="DD86" s="62">
        <v>0.02</v>
      </c>
      <c r="DE86" s="62">
        <v>0.02</v>
      </c>
      <c r="DF86" s="62">
        <v>0.02</v>
      </c>
      <c r="DG86" s="62">
        <v>0.01</v>
      </c>
      <c r="DH86" s="62">
        <v>0.01</v>
      </c>
      <c r="DI86" s="62">
        <v>0.02</v>
      </c>
      <c r="DJ86" s="62">
        <v>0.02</v>
      </c>
      <c r="DK86" s="62">
        <v>0.02</v>
      </c>
      <c r="DL86" s="62">
        <v>0.02</v>
      </c>
      <c r="DM86" s="62">
        <v>0.02</v>
      </c>
      <c r="DN86" s="62">
        <v>0.02</v>
      </c>
      <c r="DO86">
        <v>24</v>
      </c>
      <c r="DP86" s="62">
        <v>0.03</v>
      </c>
      <c r="DQ86" s="62">
        <v>0.02</v>
      </c>
      <c r="DR86" s="62">
        <v>0.02</v>
      </c>
      <c r="DS86" s="62">
        <v>0.02</v>
      </c>
      <c r="DT86" s="62">
        <v>0.02</v>
      </c>
      <c r="DU86" s="62">
        <v>0.02</v>
      </c>
      <c r="DV86" s="62">
        <v>0.02</v>
      </c>
      <c r="DW86" s="62">
        <v>0.02</v>
      </c>
      <c r="DX86" s="62">
        <v>0.02</v>
      </c>
      <c r="DY86" s="62">
        <v>0.02</v>
      </c>
      <c r="DZ86" s="62">
        <v>0.03</v>
      </c>
      <c r="EA86" s="62">
        <v>0.03</v>
      </c>
      <c r="EB86">
        <v>24</v>
      </c>
      <c r="EC86" s="62">
        <v>0.03</v>
      </c>
      <c r="ED86" s="62">
        <v>0.03</v>
      </c>
      <c r="EE86" s="62">
        <v>0.02</v>
      </c>
      <c r="EF86" s="62">
        <v>0.02</v>
      </c>
      <c r="EG86" s="62">
        <v>0.02</v>
      </c>
      <c r="EH86" s="62">
        <v>0.02</v>
      </c>
      <c r="EI86" s="62">
        <v>0.03</v>
      </c>
      <c r="EJ86" s="62">
        <v>0.03</v>
      </c>
      <c r="EK86" s="62">
        <v>0.03</v>
      </c>
      <c r="EL86" s="62">
        <v>0.03</v>
      </c>
      <c r="EM86" s="62">
        <v>0.04</v>
      </c>
      <c r="EN86" s="62">
        <v>0.04</v>
      </c>
      <c r="EO86">
        <v>24</v>
      </c>
      <c r="EP86" s="62">
        <v>0.08</v>
      </c>
      <c r="EQ86" s="62">
        <v>0.08</v>
      </c>
      <c r="ER86" s="62">
        <v>7.0000000000000007E-2</v>
      </c>
      <c r="ES86" s="62">
        <v>0.06</v>
      </c>
      <c r="ET86" s="62">
        <v>0.06</v>
      </c>
      <c r="EU86" s="62">
        <v>0.06</v>
      </c>
      <c r="EV86" s="62">
        <v>7.0000000000000007E-2</v>
      </c>
      <c r="EW86" s="62">
        <v>7.0000000000000007E-2</v>
      </c>
      <c r="EX86" s="62">
        <v>7.0000000000000007E-2</v>
      </c>
      <c r="EY86" s="62">
        <v>0.08</v>
      </c>
      <c r="EZ86" s="62">
        <v>0.09</v>
      </c>
      <c r="FA86" s="62">
        <v>0.11</v>
      </c>
      <c r="FB86" s="198"/>
      <c r="FC86">
        <v>24</v>
      </c>
      <c r="FD86" s="62">
        <v>0.03</v>
      </c>
      <c r="FE86" s="62">
        <v>0.02</v>
      </c>
      <c r="FF86" s="62">
        <v>0.02</v>
      </c>
      <c r="FG86" s="62">
        <v>0.01</v>
      </c>
      <c r="FH86" s="62">
        <v>0.01</v>
      </c>
      <c r="FI86" s="62">
        <v>0.01</v>
      </c>
      <c r="FJ86" s="62">
        <v>0.01</v>
      </c>
      <c r="FK86" s="62">
        <v>0.01</v>
      </c>
      <c r="FL86" s="62">
        <v>0.01</v>
      </c>
      <c r="FM86" s="62">
        <v>0.01</v>
      </c>
      <c r="FN86" s="62">
        <v>0.01</v>
      </c>
      <c r="FO86" s="62">
        <v>0.01</v>
      </c>
      <c r="FP86">
        <v>24</v>
      </c>
      <c r="FQ86" s="62">
        <v>0.02</v>
      </c>
      <c r="FR86" s="62">
        <v>0.02</v>
      </c>
      <c r="FS86" s="62">
        <v>0.02</v>
      </c>
      <c r="FT86" s="62">
        <v>0.01</v>
      </c>
      <c r="FU86" s="62">
        <v>0.01</v>
      </c>
      <c r="FV86" s="62">
        <v>0.01</v>
      </c>
      <c r="FW86" s="62">
        <v>0.01</v>
      </c>
      <c r="FX86" s="62">
        <v>0.01</v>
      </c>
      <c r="FY86" s="62">
        <v>0.01</v>
      </c>
      <c r="FZ86" s="62">
        <v>0.01</v>
      </c>
      <c r="GA86" s="62">
        <v>0.01</v>
      </c>
      <c r="GB86" s="62">
        <v>0.01</v>
      </c>
      <c r="GC86">
        <v>24</v>
      </c>
      <c r="GD86" s="62">
        <v>0.02</v>
      </c>
      <c r="GE86" s="62">
        <v>0.02</v>
      </c>
      <c r="GF86" s="62">
        <v>0.02</v>
      </c>
      <c r="GG86" s="62">
        <v>0.01</v>
      </c>
      <c r="GH86" s="62">
        <v>0.01</v>
      </c>
      <c r="GI86" s="62">
        <v>0.01</v>
      </c>
      <c r="GJ86" s="62">
        <v>0.02</v>
      </c>
      <c r="GK86" s="62">
        <v>0.02</v>
      </c>
      <c r="GL86" s="62">
        <v>0.02</v>
      </c>
      <c r="GM86" s="62">
        <v>0.02</v>
      </c>
      <c r="GN86" s="62">
        <v>0.02</v>
      </c>
      <c r="GO86" s="62">
        <v>0.02</v>
      </c>
      <c r="GP86">
        <v>24</v>
      </c>
      <c r="GQ86" s="62">
        <v>0.02</v>
      </c>
      <c r="GR86" s="62">
        <v>0.02</v>
      </c>
      <c r="GS86" s="62">
        <v>0.02</v>
      </c>
      <c r="GT86" s="62">
        <v>0.02</v>
      </c>
      <c r="GU86" s="62">
        <v>0.02</v>
      </c>
      <c r="GV86" s="62">
        <v>0.02</v>
      </c>
      <c r="GW86" s="62">
        <v>0.02</v>
      </c>
      <c r="GX86" s="62">
        <v>0.02</v>
      </c>
      <c r="GY86" s="62">
        <v>0.02</v>
      </c>
      <c r="GZ86" s="62">
        <v>0.02</v>
      </c>
      <c r="HA86" s="62">
        <v>0.03</v>
      </c>
      <c r="HB86" s="62">
        <v>0.03</v>
      </c>
      <c r="HC86">
        <v>24</v>
      </c>
      <c r="HD86" s="62">
        <v>0.03</v>
      </c>
      <c r="HE86" s="62">
        <v>0.03</v>
      </c>
      <c r="HF86" s="62">
        <v>0.02</v>
      </c>
      <c r="HG86" s="62">
        <v>0.02</v>
      </c>
      <c r="HH86" s="62">
        <v>0.02</v>
      </c>
      <c r="HI86" s="62">
        <v>0.02</v>
      </c>
      <c r="HJ86" s="62">
        <v>0.02</v>
      </c>
      <c r="HK86" s="62">
        <v>0.03</v>
      </c>
      <c r="HL86" s="62">
        <v>0.03</v>
      </c>
      <c r="HM86" s="62">
        <v>0.03</v>
      </c>
      <c r="HN86" s="62">
        <v>0.03</v>
      </c>
      <c r="HO86" s="62">
        <v>0.04</v>
      </c>
      <c r="HP86">
        <v>24</v>
      </c>
      <c r="HQ86" s="62">
        <v>0.08</v>
      </c>
      <c r="HR86" s="62">
        <v>0.08</v>
      </c>
      <c r="HS86" s="62">
        <v>0.06</v>
      </c>
      <c r="HT86" s="62">
        <v>0.06</v>
      </c>
      <c r="HU86" s="62">
        <v>0.06</v>
      </c>
      <c r="HV86" s="62">
        <v>0.06</v>
      </c>
      <c r="HW86" s="62">
        <v>7.0000000000000007E-2</v>
      </c>
      <c r="HX86" s="62">
        <v>7.0000000000000007E-2</v>
      </c>
      <c r="HY86" s="62">
        <v>7.0000000000000007E-2</v>
      </c>
      <c r="HZ86" s="62">
        <v>0.08</v>
      </c>
      <c r="IA86" s="62">
        <v>0.08</v>
      </c>
      <c r="IB86" s="62">
        <v>0.1</v>
      </c>
      <c r="IC86" s="198"/>
      <c r="ID86">
        <v>24</v>
      </c>
      <c r="IE86" s="62">
        <v>0.03</v>
      </c>
      <c r="IF86" s="62">
        <v>0.02</v>
      </c>
      <c r="IG86" s="62">
        <v>0.02</v>
      </c>
      <c r="IH86" s="62">
        <v>0.02</v>
      </c>
      <c r="II86" s="62">
        <v>0.01</v>
      </c>
      <c r="IJ86" s="62">
        <v>0.01</v>
      </c>
      <c r="IK86" s="62">
        <v>0.01</v>
      </c>
      <c r="IL86" s="62">
        <v>0.01</v>
      </c>
      <c r="IM86" s="62">
        <v>0.01</v>
      </c>
      <c r="IN86" s="62">
        <v>0.01</v>
      </c>
      <c r="IO86" s="62">
        <v>0.01</v>
      </c>
      <c r="IP86" s="62">
        <v>0.01</v>
      </c>
      <c r="IQ86">
        <v>24</v>
      </c>
      <c r="IR86" s="62">
        <v>0.02</v>
      </c>
      <c r="IS86" s="62">
        <v>0.02</v>
      </c>
      <c r="IT86" s="62">
        <v>0.02</v>
      </c>
      <c r="IU86" s="62">
        <v>0.01</v>
      </c>
      <c r="IV86" s="62">
        <v>0.01</v>
      </c>
      <c r="IW86" s="62">
        <v>0.01</v>
      </c>
      <c r="IX86" s="62">
        <v>0.01</v>
      </c>
      <c r="IY86" s="62">
        <v>0.01</v>
      </c>
      <c r="IZ86" s="62">
        <v>0.01</v>
      </c>
      <c r="JA86" s="62">
        <v>0.01</v>
      </c>
      <c r="JB86" s="62">
        <v>0.01</v>
      </c>
      <c r="JC86" s="62">
        <v>0.02</v>
      </c>
      <c r="JD86">
        <v>24</v>
      </c>
      <c r="JE86" s="62">
        <v>0.02</v>
      </c>
      <c r="JF86" s="62">
        <v>0.02</v>
      </c>
      <c r="JG86" s="62">
        <v>0.02</v>
      </c>
      <c r="JH86" s="62">
        <v>0.02</v>
      </c>
      <c r="JI86" s="62">
        <v>0.02</v>
      </c>
      <c r="JJ86" s="62">
        <v>0.02</v>
      </c>
      <c r="JK86" s="62">
        <v>0.02</v>
      </c>
      <c r="JL86" s="62">
        <v>0.02</v>
      </c>
      <c r="JM86" s="62">
        <v>0.02</v>
      </c>
      <c r="JN86" s="62">
        <v>0.02</v>
      </c>
      <c r="JO86" s="62">
        <v>0.02</v>
      </c>
      <c r="JP86" s="62">
        <v>0.02</v>
      </c>
      <c r="JQ86">
        <v>24</v>
      </c>
      <c r="JR86" s="62">
        <v>0.03</v>
      </c>
      <c r="JS86" s="62">
        <v>0.03</v>
      </c>
      <c r="JT86" s="62">
        <v>0.02</v>
      </c>
      <c r="JU86" s="62">
        <v>0.02</v>
      </c>
      <c r="JV86" s="62">
        <v>0.02</v>
      </c>
      <c r="JW86" s="62">
        <v>0.02</v>
      </c>
      <c r="JX86" s="62">
        <v>0.02</v>
      </c>
      <c r="JY86" s="62">
        <v>0.02</v>
      </c>
      <c r="JZ86" s="62">
        <v>0.02</v>
      </c>
      <c r="KA86" s="62">
        <v>0.02</v>
      </c>
      <c r="KB86" s="62">
        <v>0.03</v>
      </c>
      <c r="KC86" s="62">
        <v>0.03</v>
      </c>
      <c r="KD86">
        <v>24</v>
      </c>
      <c r="KE86" s="62">
        <v>0.03</v>
      </c>
      <c r="KF86" s="62">
        <v>0.03</v>
      </c>
      <c r="KG86" s="62">
        <v>0.02</v>
      </c>
      <c r="KH86" s="62">
        <v>0.02</v>
      </c>
      <c r="KI86" s="62">
        <v>0.02</v>
      </c>
      <c r="KJ86" s="62">
        <v>0.02</v>
      </c>
      <c r="KK86" s="62">
        <v>0.03</v>
      </c>
      <c r="KL86" s="62">
        <v>0.03</v>
      </c>
      <c r="KM86" s="62">
        <v>0.03</v>
      </c>
      <c r="KN86" s="62">
        <v>0.03</v>
      </c>
      <c r="KO86" s="62">
        <v>0.04</v>
      </c>
      <c r="KP86" s="62">
        <v>0.05</v>
      </c>
      <c r="KQ86">
        <v>24</v>
      </c>
      <c r="KR86" s="62">
        <v>0.09</v>
      </c>
      <c r="KS86" s="62">
        <v>0.09</v>
      </c>
      <c r="KT86" s="62">
        <v>7.0000000000000007E-2</v>
      </c>
      <c r="KU86" s="62">
        <v>0.06</v>
      </c>
      <c r="KV86" s="62">
        <v>0.06</v>
      </c>
      <c r="KW86" s="62">
        <v>7.0000000000000007E-2</v>
      </c>
      <c r="KX86" s="62">
        <v>7.0000000000000007E-2</v>
      </c>
      <c r="KY86" s="62">
        <v>0.08</v>
      </c>
      <c r="KZ86" s="62">
        <v>0.08</v>
      </c>
      <c r="LA86" s="62">
        <v>0.08</v>
      </c>
      <c r="LB86" s="62">
        <v>0.09</v>
      </c>
      <c r="LC86" s="62">
        <v>0.11</v>
      </c>
    </row>
    <row r="87" spans="1:315">
      <c r="A87" s="199">
        <v>27</v>
      </c>
      <c r="B87" s="62">
        <v>0.03</v>
      </c>
      <c r="C87" s="62">
        <v>0.03</v>
      </c>
      <c r="D87" s="62">
        <v>0.02</v>
      </c>
      <c r="E87" s="62">
        <v>0.02</v>
      </c>
      <c r="F87" s="62">
        <v>0.02</v>
      </c>
      <c r="G87" s="62">
        <v>0.01</v>
      </c>
      <c r="H87" s="62">
        <v>0.01</v>
      </c>
      <c r="I87" s="62">
        <v>0.01</v>
      </c>
      <c r="J87" s="62">
        <v>0.01</v>
      </c>
      <c r="K87" s="62">
        <v>0.01</v>
      </c>
      <c r="L87" s="62">
        <v>0.01</v>
      </c>
      <c r="M87" s="62">
        <v>0.02</v>
      </c>
      <c r="N87">
        <v>24</v>
      </c>
      <c r="O87" s="62">
        <v>0.02</v>
      </c>
      <c r="P87" s="62">
        <v>0.02</v>
      </c>
      <c r="Q87" s="62">
        <v>0.02</v>
      </c>
      <c r="R87" s="62">
        <v>0.01</v>
      </c>
      <c r="S87" s="62">
        <v>0.01</v>
      </c>
      <c r="T87" s="62">
        <v>0.01</v>
      </c>
      <c r="U87" s="62">
        <v>0.01</v>
      </c>
      <c r="V87" s="62">
        <v>0.01</v>
      </c>
      <c r="W87" s="62">
        <v>0.01</v>
      </c>
      <c r="X87" s="62">
        <v>0.01</v>
      </c>
      <c r="Y87" s="62">
        <v>0.01</v>
      </c>
      <c r="Z87" s="62">
        <v>0.02</v>
      </c>
      <c r="AA87">
        <v>24</v>
      </c>
      <c r="AB87" s="62">
        <v>0.03</v>
      </c>
      <c r="AC87" s="62">
        <v>0.02</v>
      </c>
      <c r="AD87" s="62">
        <v>0.02</v>
      </c>
      <c r="AE87" s="62">
        <v>0.02</v>
      </c>
      <c r="AF87" s="62">
        <v>0.02</v>
      </c>
      <c r="AG87" s="62">
        <v>0.02</v>
      </c>
      <c r="AH87" s="62">
        <v>0.02</v>
      </c>
      <c r="AI87" s="62">
        <v>0.02</v>
      </c>
      <c r="AJ87" s="62">
        <v>0.02</v>
      </c>
      <c r="AK87" s="62">
        <v>0.02</v>
      </c>
      <c r="AL87" s="62">
        <v>0.02</v>
      </c>
      <c r="AM87" s="62">
        <v>0.02</v>
      </c>
      <c r="AN87">
        <v>24</v>
      </c>
      <c r="AO87" s="62">
        <v>0.03</v>
      </c>
      <c r="AP87" s="62">
        <v>0.03</v>
      </c>
      <c r="AQ87" s="62">
        <v>0.02</v>
      </c>
      <c r="AR87" s="62">
        <v>0.02</v>
      </c>
      <c r="AS87" s="62">
        <v>0.02</v>
      </c>
      <c r="AT87" s="62">
        <v>0.02</v>
      </c>
      <c r="AU87" s="62">
        <v>0.02</v>
      </c>
      <c r="AV87" s="62">
        <v>0.02</v>
      </c>
      <c r="AW87" s="62">
        <v>0.03</v>
      </c>
      <c r="AX87" s="62">
        <v>0.03</v>
      </c>
      <c r="AY87" s="62">
        <v>0.03</v>
      </c>
      <c r="AZ87" s="62">
        <v>0.04</v>
      </c>
      <c r="BA87">
        <v>24</v>
      </c>
      <c r="BB87" s="62">
        <v>0.03</v>
      </c>
      <c r="BC87" s="62">
        <v>0.03</v>
      </c>
      <c r="BD87" s="62">
        <v>0.03</v>
      </c>
      <c r="BE87" s="62">
        <v>0.02</v>
      </c>
      <c r="BF87" s="62">
        <v>0.02</v>
      </c>
      <c r="BG87" s="62">
        <v>0.03</v>
      </c>
      <c r="BH87" s="62">
        <v>0.03</v>
      </c>
      <c r="BI87" s="62">
        <v>0.03</v>
      </c>
      <c r="BJ87" s="62">
        <v>0.03</v>
      </c>
      <c r="BK87" s="62">
        <v>0.03</v>
      </c>
      <c r="BL87" s="62">
        <v>0.04</v>
      </c>
      <c r="BM87" s="62">
        <v>0.05</v>
      </c>
      <c r="BN87">
        <v>24</v>
      </c>
      <c r="BO87" s="62">
        <v>0.09</v>
      </c>
      <c r="BP87" s="62">
        <v>0.09</v>
      </c>
      <c r="BQ87" s="62">
        <v>7.0000000000000007E-2</v>
      </c>
      <c r="BR87" s="62">
        <v>7.0000000000000007E-2</v>
      </c>
      <c r="BS87" s="62">
        <v>7.0000000000000007E-2</v>
      </c>
      <c r="BT87" s="62">
        <v>7.0000000000000007E-2</v>
      </c>
      <c r="BU87" s="62">
        <v>0.08</v>
      </c>
      <c r="BV87" s="62">
        <v>0.08</v>
      </c>
      <c r="BW87" s="62">
        <v>0.08</v>
      </c>
      <c r="BX87" s="62">
        <v>0.09</v>
      </c>
      <c r="BY87" s="62">
        <v>0.1</v>
      </c>
      <c r="BZ87" s="62">
        <v>0.12</v>
      </c>
      <c r="CA87" s="198"/>
      <c r="CB87">
        <v>24</v>
      </c>
      <c r="CC87" s="62">
        <v>0.03</v>
      </c>
      <c r="CD87" s="62">
        <v>0.02</v>
      </c>
      <c r="CE87" s="62">
        <v>0.02</v>
      </c>
      <c r="CF87" s="62">
        <v>0.01</v>
      </c>
      <c r="CG87" s="62">
        <v>0.01</v>
      </c>
      <c r="CH87" s="62">
        <v>0.01</v>
      </c>
      <c r="CI87" s="62">
        <v>0.01</v>
      </c>
      <c r="CJ87" s="62">
        <v>0.01</v>
      </c>
      <c r="CK87" s="62">
        <v>0.01</v>
      </c>
      <c r="CL87" s="62">
        <v>0.01</v>
      </c>
      <c r="CM87" s="62">
        <v>0.01</v>
      </c>
      <c r="CN87" s="62">
        <v>0.01</v>
      </c>
      <c r="CO87">
        <v>24</v>
      </c>
      <c r="CP87" s="62">
        <v>0.02</v>
      </c>
      <c r="CQ87" s="62">
        <v>0.02</v>
      </c>
      <c r="CR87" s="62">
        <v>0.02</v>
      </c>
      <c r="CS87" s="62">
        <v>0.01</v>
      </c>
      <c r="CT87" s="62">
        <v>0.01</v>
      </c>
      <c r="CU87" s="62">
        <v>0.01</v>
      </c>
      <c r="CV87" s="62">
        <v>0.01</v>
      </c>
      <c r="CW87" s="62">
        <v>0.01</v>
      </c>
      <c r="CX87" s="62">
        <v>0.01</v>
      </c>
      <c r="CY87" s="62">
        <v>0.01</v>
      </c>
      <c r="CZ87" s="62">
        <v>0.01</v>
      </c>
      <c r="DA87" s="62">
        <v>0.01</v>
      </c>
      <c r="DB87">
        <v>24</v>
      </c>
      <c r="DC87" s="62">
        <v>0.02</v>
      </c>
      <c r="DD87" s="62">
        <v>0.02</v>
      </c>
      <c r="DE87" s="62">
        <v>0.02</v>
      </c>
      <c r="DF87" s="62">
        <v>0.02</v>
      </c>
      <c r="DG87" s="62">
        <v>0.01</v>
      </c>
      <c r="DH87" s="62">
        <v>0.01</v>
      </c>
      <c r="DI87" s="62">
        <v>0.02</v>
      </c>
      <c r="DJ87" s="62">
        <v>0.02</v>
      </c>
      <c r="DK87" s="62">
        <v>0.02</v>
      </c>
      <c r="DL87" s="62">
        <v>0.02</v>
      </c>
      <c r="DM87" s="62">
        <v>0.02</v>
      </c>
      <c r="DN87" s="62">
        <v>0.02</v>
      </c>
      <c r="DO87">
        <v>24</v>
      </c>
      <c r="DP87" s="62">
        <v>0.03</v>
      </c>
      <c r="DQ87" s="62">
        <v>0.02</v>
      </c>
      <c r="DR87" s="62">
        <v>0.02</v>
      </c>
      <c r="DS87" s="62">
        <v>0.02</v>
      </c>
      <c r="DT87" s="62">
        <v>0.02</v>
      </c>
      <c r="DU87" s="62">
        <v>0.02</v>
      </c>
      <c r="DV87" s="62">
        <v>0.02</v>
      </c>
      <c r="DW87" s="62">
        <v>0.02</v>
      </c>
      <c r="DX87" s="62">
        <v>0.02</v>
      </c>
      <c r="DY87" s="62">
        <v>0.02</v>
      </c>
      <c r="DZ87" s="62">
        <v>0.03</v>
      </c>
      <c r="EA87" s="62">
        <v>0.03</v>
      </c>
      <c r="EB87">
        <v>24</v>
      </c>
      <c r="EC87" s="62">
        <v>0.03</v>
      </c>
      <c r="ED87" s="62">
        <v>0.03</v>
      </c>
      <c r="EE87" s="62">
        <v>0.02</v>
      </c>
      <c r="EF87" s="62">
        <v>0.02</v>
      </c>
      <c r="EG87" s="62">
        <v>0.02</v>
      </c>
      <c r="EH87" s="62">
        <v>0.02</v>
      </c>
      <c r="EI87" s="62">
        <v>0.03</v>
      </c>
      <c r="EJ87" s="62">
        <v>0.03</v>
      </c>
      <c r="EK87" s="62">
        <v>0.03</v>
      </c>
      <c r="EL87" s="62">
        <v>0.03</v>
      </c>
      <c r="EM87" s="62">
        <v>0.04</v>
      </c>
      <c r="EN87" s="62">
        <v>0.04</v>
      </c>
      <c r="EO87">
        <v>24</v>
      </c>
      <c r="EP87" s="62">
        <v>0.08</v>
      </c>
      <c r="EQ87" s="62">
        <v>0.08</v>
      </c>
      <c r="ER87" s="62">
        <v>7.0000000000000007E-2</v>
      </c>
      <c r="ES87" s="62">
        <v>0.06</v>
      </c>
      <c r="ET87" s="62">
        <v>0.06</v>
      </c>
      <c r="EU87" s="62">
        <v>0.06</v>
      </c>
      <c r="EV87" s="62">
        <v>7.0000000000000007E-2</v>
      </c>
      <c r="EW87" s="62">
        <v>7.0000000000000007E-2</v>
      </c>
      <c r="EX87" s="62">
        <v>7.0000000000000007E-2</v>
      </c>
      <c r="EY87" s="62">
        <v>0.08</v>
      </c>
      <c r="EZ87" s="62">
        <v>0.09</v>
      </c>
      <c r="FA87" s="62">
        <v>0.11</v>
      </c>
      <c r="FB87" s="198"/>
      <c r="FC87">
        <v>24</v>
      </c>
      <c r="FD87" s="62">
        <v>0.03</v>
      </c>
      <c r="FE87" s="62">
        <v>0.02</v>
      </c>
      <c r="FF87" s="62">
        <v>0.02</v>
      </c>
      <c r="FG87" s="62">
        <v>0.01</v>
      </c>
      <c r="FH87" s="62">
        <v>0.01</v>
      </c>
      <c r="FI87" s="62">
        <v>0.01</v>
      </c>
      <c r="FJ87" s="62">
        <v>0.01</v>
      </c>
      <c r="FK87" s="62">
        <v>0.01</v>
      </c>
      <c r="FL87" s="62">
        <v>0.01</v>
      </c>
      <c r="FM87" s="62">
        <v>0.01</v>
      </c>
      <c r="FN87" s="62">
        <v>0.01</v>
      </c>
      <c r="FO87" s="62">
        <v>0.01</v>
      </c>
      <c r="FP87">
        <v>24</v>
      </c>
      <c r="FQ87" s="62">
        <v>0.02</v>
      </c>
      <c r="FR87" s="62">
        <v>0.02</v>
      </c>
      <c r="FS87" s="62">
        <v>0.02</v>
      </c>
      <c r="FT87" s="62">
        <v>0.01</v>
      </c>
      <c r="FU87" s="62">
        <v>0.01</v>
      </c>
      <c r="FV87" s="62">
        <v>0.01</v>
      </c>
      <c r="FW87" s="62">
        <v>0.01</v>
      </c>
      <c r="FX87" s="62">
        <v>0.01</v>
      </c>
      <c r="FY87" s="62">
        <v>0.01</v>
      </c>
      <c r="FZ87" s="62">
        <v>0.01</v>
      </c>
      <c r="GA87" s="62">
        <v>0.01</v>
      </c>
      <c r="GB87" s="62">
        <v>0.01</v>
      </c>
      <c r="GC87">
        <v>24</v>
      </c>
      <c r="GD87" s="62">
        <v>0.02</v>
      </c>
      <c r="GE87" s="62">
        <v>0.02</v>
      </c>
      <c r="GF87" s="62">
        <v>0.02</v>
      </c>
      <c r="GG87" s="62">
        <v>0.01</v>
      </c>
      <c r="GH87" s="62">
        <v>0.01</v>
      </c>
      <c r="GI87" s="62">
        <v>0.01</v>
      </c>
      <c r="GJ87" s="62">
        <v>0.02</v>
      </c>
      <c r="GK87" s="62">
        <v>0.02</v>
      </c>
      <c r="GL87" s="62">
        <v>0.02</v>
      </c>
      <c r="GM87" s="62">
        <v>0.02</v>
      </c>
      <c r="GN87" s="62">
        <v>0.02</v>
      </c>
      <c r="GO87" s="62">
        <v>0.02</v>
      </c>
      <c r="GP87">
        <v>24</v>
      </c>
      <c r="GQ87" s="62">
        <v>0.02</v>
      </c>
      <c r="GR87" s="62">
        <v>0.02</v>
      </c>
      <c r="GS87" s="62">
        <v>0.02</v>
      </c>
      <c r="GT87" s="62">
        <v>0.02</v>
      </c>
      <c r="GU87" s="62">
        <v>0.02</v>
      </c>
      <c r="GV87" s="62">
        <v>0.02</v>
      </c>
      <c r="GW87" s="62">
        <v>0.02</v>
      </c>
      <c r="GX87" s="62">
        <v>0.02</v>
      </c>
      <c r="GY87" s="62">
        <v>0.02</v>
      </c>
      <c r="GZ87" s="62">
        <v>0.02</v>
      </c>
      <c r="HA87" s="62">
        <v>0.03</v>
      </c>
      <c r="HB87" s="62">
        <v>0.03</v>
      </c>
      <c r="HC87">
        <v>24</v>
      </c>
      <c r="HD87" s="62">
        <v>0.03</v>
      </c>
      <c r="HE87" s="62">
        <v>0.03</v>
      </c>
      <c r="HF87" s="62">
        <v>0.02</v>
      </c>
      <c r="HG87" s="62">
        <v>0.02</v>
      </c>
      <c r="HH87" s="62">
        <v>0.02</v>
      </c>
      <c r="HI87" s="62">
        <v>0.02</v>
      </c>
      <c r="HJ87" s="62">
        <v>0.02</v>
      </c>
      <c r="HK87" s="62">
        <v>0.03</v>
      </c>
      <c r="HL87" s="62">
        <v>0.03</v>
      </c>
      <c r="HM87" s="62">
        <v>0.03</v>
      </c>
      <c r="HN87" s="62">
        <v>0.03</v>
      </c>
      <c r="HO87" s="62">
        <v>0.04</v>
      </c>
      <c r="HP87">
        <v>24</v>
      </c>
      <c r="HQ87" s="62">
        <v>0.08</v>
      </c>
      <c r="HR87" s="62">
        <v>0.08</v>
      </c>
      <c r="HS87" s="62">
        <v>0.06</v>
      </c>
      <c r="HT87" s="62">
        <v>0.06</v>
      </c>
      <c r="HU87" s="62">
        <v>0.06</v>
      </c>
      <c r="HV87" s="62">
        <v>0.06</v>
      </c>
      <c r="HW87" s="62">
        <v>7.0000000000000007E-2</v>
      </c>
      <c r="HX87" s="62">
        <v>7.0000000000000007E-2</v>
      </c>
      <c r="HY87" s="62">
        <v>7.0000000000000007E-2</v>
      </c>
      <c r="HZ87" s="62">
        <v>0.08</v>
      </c>
      <c r="IA87" s="62">
        <v>0.08</v>
      </c>
      <c r="IB87" s="62">
        <v>0.1</v>
      </c>
      <c r="IC87" s="198"/>
      <c r="ID87">
        <v>24</v>
      </c>
      <c r="IE87" s="62">
        <v>0.03</v>
      </c>
      <c r="IF87" s="62">
        <v>0.02</v>
      </c>
      <c r="IG87" s="62">
        <v>0.02</v>
      </c>
      <c r="IH87" s="62">
        <v>0.02</v>
      </c>
      <c r="II87" s="62">
        <v>0.01</v>
      </c>
      <c r="IJ87" s="62">
        <v>0.01</v>
      </c>
      <c r="IK87" s="62">
        <v>0.01</v>
      </c>
      <c r="IL87" s="62">
        <v>0.01</v>
      </c>
      <c r="IM87" s="62">
        <v>0.01</v>
      </c>
      <c r="IN87" s="62">
        <v>0.01</v>
      </c>
      <c r="IO87" s="62">
        <v>0.01</v>
      </c>
      <c r="IP87" s="62">
        <v>0.01</v>
      </c>
      <c r="IQ87">
        <v>24</v>
      </c>
      <c r="IR87" s="62">
        <v>0.02</v>
      </c>
      <c r="IS87" s="62">
        <v>0.02</v>
      </c>
      <c r="IT87" s="62">
        <v>0.02</v>
      </c>
      <c r="IU87" s="62">
        <v>0.01</v>
      </c>
      <c r="IV87" s="62">
        <v>0.01</v>
      </c>
      <c r="IW87" s="62">
        <v>0.01</v>
      </c>
      <c r="IX87" s="62">
        <v>0.01</v>
      </c>
      <c r="IY87" s="62">
        <v>0.01</v>
      </c>
      <c r="IZ87" s="62">
        <v>0.01</v>
      </c>
      <c r="JA87" s="62">
        <v>0.01</v>
      </c>
      <c r="JB87" s="62">
        <v>0.01</v>
      </c>
      <c r="JC87" s="62">
        <v>0.02</v>
      </c>
      <c r="JD87">
        <v>24</v>
      </c>
      <c r="JE87" s="62">
        <v>0.02</v>
      </c>
      <c r="JF87" s="62">
        <v>0.02</v>
      </c>
      <c r="JG87" s="62">
        <v>0.02</v>
      </c>
      <c r="JH87" s="62">
        <v>0.02</v>
      </c>
      <c r="JI87" s="62">
        <v>0.02</v>
      </c>
      <c r="JJ87" s="62">
        <v>0.02</v>
      </c>
      <c r="JK87" s="62">
        <v>0.02</v>
      </c>
      <c r="JL87" s="62">
        <v>0.02</v>
      </c>
      <c r="JM87" s="62">
        <v>0.02</v>
      </c>
      <c r="JN87" s="62">
        <v>0.02</v>
      </c>
      <c r="JO87" s="62">
        <v>0.02</v>
      </c>
      <c r="JP87" s="62">
        <v>0.02</v>
      </c>
      <c r="JQ87">
        <v>24</v>
      </c>
      <c r="JR87" s="62">
        <v>0.03</v>
      </c>
      <c r="JS87" s="62">
        <v>0.03</v>
      </c>
      <c r="JT87" s="62">
        <v>0.02</v>
      </c>
      <c r="JU87" s="62">
        <v>0.02</v>
      </c>
      <c r="JV87" s="62">
        <v>0.02</v>
      </c>
      <c r="JW87" s="62">
        <v>0.02</v>
      </c>
      <c r="JX87" s="62">
        <v>0.02</v>
      </c>
      <c r="JY87" s="62">
        <v>0.02</v>
      </c>
      <c r="JZ87" s="62">
        <v>0.02</v>
      </c>
      <c r="KA87" s="62">
        <v>0.02</v>
      </c>
      <c r="KB87" s="62">
        <v>0.03</v>
      </c>
      <c r="KC87" s="62">
        <v>0.03</v>
      </c>
      <c r="KD87">
        <v>24</v>
      </c>
      <c r="KE87" s="62">
        <v>0.03</v>
      </c>
      <c r="KF87" s="62">
        <v>0.03</v>
      </c>
      <c r="KG87" s="62">
        <v>0.02</v>
      </c>
      <c r="KH87" s="62">
        <v>0.02</v>
      </c>
      <c r="KI87" s="62">
        <v>0.02</v>
      </c>
      <c r="KJ87" s="62">
        <v>0.02</v>
      </c>
      <c r="KK87" s="62">
        <v>0.03</v>
      </c>
      <c r="KL87" s="62">
        <v>0.03</v>
      </c>
      <c r="KM87" s="62">
        <v>0.03</v>
      </c>
      <c r="KN87" s="62">
        <v>0.03</v>
      </c>
      <c r="KO87" s="62">
        <v>0.04</v>
      </c>
      <c r="KP87" s="62">
        <v>0.05</v>
      </c>
      <c r="KQ87">
        <v>24</v>
      </c>
      <c r="KR87" s="62">
        <v>0.09</v>
      </c>
      <c r="KS87" s="62">
        <v>0.09</v>
      </c>
      <c r="KT87" s="62">
        <v>7.0000000000000007E-2</v>
      </c>
      <c r="KU87" s="62">
        <v>0.06</v>
      </c>
      <c r="KV87" s="62">
        <v>0.06</v>
      </c>
      <c r="KW87" s="62">
        <v>7.0000000000000007E-2</v>
      </c>
      <c r="KX87" s="62">
        <v>7.0000000000000007E-2</v>
      </c>
      <c r="KY87" s="62">
        <v>0.08</v>
      </c>
      <c r="KZ87" s="62">
        <v>0.08</v>
      </c>
      <c r="LA87" s="62">
        <v>0.08</v>
      </c>
      <c r="LB87" s="62">
        <v>0.09</v>
      </c>
      <c r="LC87" s="62">
        <v>0.11</v>
      </c>
    </row>
    <row r="88" spans="1:315">
      <c r="CA88" s="198"/>
      <c r="FB88" s="198"/>
      <c r="IC88" s="198"/>
    </row>
    <row r="89" spans="1:315">
      <c r="A89" t="s">
        <v>283</v>
      </c>
      <c r="B89">
        <v>20</v>
      </c>
      <c r="C89">
        <v>25</v>
      </c>
      <c r="D89">
        <v>30</v>
      </c>
      <c r="E89">
        <v>35</v>
      </c>
      <c r="F89">
        <v>40</v>
      </c>
      <c r="G89">
        <v>45</v>
      </c>
      <c r="H89">
        <v>50</v>
      </c>
      <c r="I89">
        <v>55</v>
      </c>
      <c r="J89">
        <v>60</v>
      </c>
      <c r="K89">
        <v>65</v>
      </c>
      <c r="L89">
        <v>70</v>
      </c>
      <c r="M89">
        <v>75</v>
      </c>
      <c r="N89" t="s">
        <v>283</v>
      </c>
      <c r="O89">
        <v>20</v>
      </c>
      <c r="P89">
        <v>25</v>
      </c>
      <c r="Q89">
        <v>30</v>
      </c>
      <c r="R89">
        <v>35</v>
      </c>
      <c r="S89">
        <v>40</v>
      </c>
      <c r="T89">
        <v>45</v>
      </c>
      <c r="U89">
        <v>50</v>
      </c>
      <c r="V89">
        <v>55</v>
      </c>
      <c r="W89">
        <v>60</v>
      </c>
      <c r="X89">
        <v>65</v>
      </c>
      <c r="Y89">
        <v>70</v>
      </c>
      <c r="Z89">
        <v>75</v>
      </c>
      <c r="AA89" t="s">
        <v>283</v>
      </c>
      <c r="AB89">
        <v>20</v>
      </c>
      <c r="AC89">
        <v>25</v>
      </c>
      <c r="AD89">
        <v>30</v>
      </c>
      <c r="AE89">
        <v>35</v>
      </c>
      <c r="AF89">
        <v>40</v>
      </c>
      <c r="AG89">
        <v>45</v>
      </c>
      <c r="AH89">
        <v>50</v>
      </c>
      <c r="AI89">
        <v>55</v>
      </c>
      <c r="AJ89">
        <v>60</v>
      </c>
      <c r="AK89">
        <v>65</v>
      </c>
      <c r="AL89">
        <v>70</v>
      </c>
      <c r="AM89">
        <v>75</v>
      </c>
      <c r="AN89" t="s">
        <v>283</v>
      </c>
      <c r="AO89">
        <v>20</v>
      </c>
      <c r="AP89">
        <v>25</v>
      </c>
      <c r="AQ89">
        <v>30</v>
      </c>
      <c r="AR89">
        <v>35</v>
      </c>
      <c r="AS89">
        <v>40</v>
      </c>
      <c r="AT89">
        <v>45</v>
      </c>
      <c r="AU89">
        <v>50</v>
      </c>
      <c r="AV89">
        <v>55</v>
      </c>
      <c r="AW89">
        <v>60</v>
      </c>
      <c r="AX89">
        <v>65</v>
      </c>
      <c r="AY89">
        <v>70</v>
      </c>
      <c r="AZ89">
        <v>75</v>
      </c>
      <c r="BA89" t="s">
        <v>283</v>
      </c>
      <c r="BB89">
        <v>20</v>
      </c>
      <c r="BC89">
        <v>25</v>
      </c>
      <c r="BD89">
        <v>30</v>
      </c>
      <c r="BE89">
        <v>35</v>
      </c>
      <c r="BF89">
        <v>40</v>
      </c>
      <c r="BG89">
        <v>45</v>
      </c>
      <c r="BH89">
        <v>50</v>
      </c>
      <c r="BI89">
        <v>55</v>
      </c>
      <c r="BJ89">
        <v>60</v>
      </c>
      <c r="BK89">
        <v>65</v>
      </c>
      <c r="BL89">
        <v>70</v>
      </c>
      <c r="BM89">
        <v>75</v>
      </c>
      <c r="BN89" t="s">
        <v>283</v>
      </c>
      <c r="BO89">
        <v>20</v>
      </c>
      <c r="BP89">
        <v>25</v>
      </c>
      <c r="BQ89">
        <v>30</v>
      </c>
      <c r="BR89">
        <v>35</v>
      </c>
      <c r="BS89">
        <v>40</v>
      </c>
      <c r="BT89">
        <v>45</v>
      </c>
      <c r="BU89">
        <v>50</v>
      </c>
      <c r="BV89">
        <v>55</v>
      </c>
      <c r="BW89">
        <v>60</v>
      </c>
      <c r="BX89">
        <v>65</v>
      </c>
      <c r="BY89">
        <v>70</v>
      </c>
      <c r="BZ89">
        <v>75</v>
      </c>
      <c r="CA89" s="198"/>
      <c r="CB89" t="s">
        <v>283</v>
      </c>
      <c r="CC89">
        <v>20</v>
      </c>
      <c r="CD89">
        <v>25</v>
      </c>
      <c r="CE89">
        <v>30</v>
      </c>
      <c r="CF89">
        <v>35</v>
      </c>
      <c r="CG89">
        <v>40</v>
      </c>
      <c r="CH89">
        <v>45</v>
      </c>
      <c r="CI89">
        <v>50</v>
      </c>
      <c r="CJ89">
        <v>55</v>
      </c>
      <c r="CK89">
        <v>60</v>
      </c>
      <c r="CL89">
        <v>65</v>
      </c>
      <c r="CM89">
        <v>70</v>
      </c>
      <c r="CN89">
        <v>75</v>
      </c>
      <c r="CO89" t="s">
        <v>283</v>
      </c>
      <c r="CP89">
        <v>20</v>
      </c>
      <c r="CQ89">
        <v>25</v>
      </c>
      <c r="CR89">
        <v>30</v>
      </c>
      <c r="CS89">
        <v>35</v>
      </c>
      <c r="CT89">
        <v>40</v>
      </c>
      <c r="CU89">
        <v>45</v>
      </c>
      <c r="CV89">
        <v>50</v>
      </c>
      <c r="CW89">
        <v>55</v>
      </c>
      <c r="CX89">
        <v>60</v>
      </c>
      <c r="CY89">
        <v>65</v>
      </c>
      <c r="CZ89">
        <v>70</v>
      </c>
      <c r="DA89">
        <v>75</v>
      </c>
      <c r="DB89" t="s">
        <v>283</v>
      </c>
      <c r="DC89">
        <v>20</v>
      </c>
      <c r="DD89">
        <v>25</v>
      </c>
      <c r="DE89">
        <v>30</v>
      </c>
      <c r="DF89">
        <v>35</v>
      </c>
      <c r="DG89">
        <v>40</v>
      </c>
      <c r="DH89">
        <v>45</v>
      </c>
      <c r="DI89">
        <v>50</v>
      </c>
      <c r="DJ89">
        <v>55</v>
      </c>
      <c r="DK89">
        <v>60</v>
      </c>
      <c r="DL89">
        <v>65</v>
      </c>
      <c r="DM89">
        <v>70</v>
      </c>
      <c r="DN89">
        <v>75</v>
      </c>
      <c r="DO89" t="s">
        <v>283</v>
      </c>
      <c r="DP89">
        <v>20</v>
      </c>
      <c r="DQ89">
        <v>25</v>
      </c>
      <c r="DR89">
        <v>30</v>
      </c>
      <c r="DS89">
        <v>35</v>
      </c>
      <c r="DT89">
        <v>40</v>
      </c>
      <c r="DU89">
        <v>45</v>
      </c>
      <c r="DV89">
        <v>50</v>
      </c>
      <c r="DW89">
        <v>55</v>
      </c>
      <c r="DX89">
        <v>60</v>
      </c>
      <c r="DY89">
        <v>65</v>
      </c>
      <c r="DZ89">
        <v>70</v>
      </c>
      <c r="EA89">
        <v>75</v>
      </c>
      <c r="EB89" t="s">
        <v>283</v>
      </c>
      <c r="EC89">
        <v>20</v>
      </c>
      <c r="ED89">
        <v>25</v>
      </c>
      <c r="EE89">
        <v>30</v>
      </c>
      <c r="EF89">
        <v>35</v>
      </c>
      <c r="EG89">
        <v>40</v>
      </c>
      <c r="EH89">
        <v>45</v>
      </c>
      <c r="EI89">
        <v>50</v>
      </c>
      <c r="EJ89">
        <v>55</v>
      </c>
      <c r="EK89">
        <v>60</v>
      </c>
      <c r="EL89">
        <v>65</v>
      </c>
      <c r="EM89">
        <v>70</v>
      </c>
      <c r="EN89">
        <v>75</v>
      </c>
      <c r="EO89" t="s">
        <v>283</v>
      </c>
      <c r="EP89">
        <v>20</v>
      </c>
      <c r="EQ89">
        <v>25</v>
      </c>
      <c r="ER89">
        <v>30</v>
      </c>
      <c r="ES89">
        <v>35</v>
      </c>
      <c r="ET89">
        <v>40</v>
      </c>
      <c r="EU89">
        <v>45</v>
      </c>
      <c r="EV89">
        <v>50</v>
      </c>
      <c r="EW89">
        <v>55</v>
      </c>
      <c r="EX89">
        <v>60</v>
      </c>
      <c r="EY89">
        <v>65</v>
      </c>
      <c r="EZ89">
        <v>70</v>
      </c>
      <c r="FA89">
        <v>75</v>
      </c>
      <c r="FB89" s="198"/>
      <c r="FC89" t="s">
        <v>283</v>
      </c>
      <c r="FD89">
        <v>20</v>
      </c>
      <c r="FE89">
        <v>25</v>
      </c>
      <c r="FF89">
        <v>30</v>
      </c>
      <c r="FG89">
        <v>35</v>
      </c>
      <c r="FH89">
        <v>40</v>
      </c>
      <c r="FI89">
        <v>45</v>
      </c>
      <c r="FJ89">
        <v>50</v>
      </c>
      <c r="FK89">
        <v>55</v>
      </c>
      <c r="FL89">
        <v>60</v>
      </c>
      <c r="FM89">
        <v>65</v>
      </c>
      <c r="FN89">
        <v>70</v>
      </c>
      <c r="FO89">
        <v>75</v>
      </c>
      <c r="FP89" t="s">
        <v>283</v>
      </c>
      <c r="FQ89">
        <v>20</v>
      </c>
      <c r="FR89">
        <v>25</v>
      </c>
      <c r="FS89">
        <v>30</v>
      </c>
      <c r="FT89">
        <v>35</v>
      </c>
      <c r="FU89">
        <v>40</v>
      </c>
      <c r="FV89">
        <v>45</v>
      </c>
      <c r="FW89">
        <v>50</v>
      </c>
      <c r="FX89">
        <v>55</v>
      </c>
      <c r="FY89">
        <v>60</v>
      </c>
      <c r="FZ89">
        <v>65</v>
      </c>
      <c r="GA89">
        <v>70</v>
      </c>
      <c r="GB89">
        <v>75</v>
      </c>
      <c r="GC89" t="s">
        <v>283</v>
      </c>
      <c r="GD89">
        <v>20</v>
      </c>
      <c r="GE89">
        <v>25</v>
      </c>
      <c r="GF89">
        <v>30</v>
      </c>
      <c r="GG89">
        <v>35</v>
      </c>
      <c r="GH89">
        <v>40</v>
      </c>
      <c r="GI89">
        <v>45</v>
      </c>
      <c r="GJ89">
        <v>50</v>
      </c>
      <c r="GK89">
        <v>55</v>
      </c>
      <c r="GL89">
        <v>60</v>
      </c>
      <c r="GM89">
        <v>65</v>
      </c>
      <c r="GN89">
        <v>70</v>
      </c>
      <c r="GO89">
        <v>75</v>
      </c>
      <c r="GP89" t="s">
        <v>283</v>
      </c>
      <c r="GQ89">
        <v>20</v>
      </c>
      <c r="GR89">
        <v>25</v>
      </c>
      <c r="GS89">
        <v>30</v>
      </c>
      <c r="GT89">
        <v>35</v>
      </c>
      <c r="GU89">
        <v>40</v>
      </c>
      <c r="GV89">
        <v>45</v>
      </c>
      <c r="GW89">
        <v>50</v>
      </c>
      <c r="GX89">
        <v>55</v>
      </c>
      <c r="GY89">
        <v>60</v>
      </c>
      <c r="GZ89">
        <v>65</v>
      </c>
      <c r="HA89">
        <v>70</v>
      </c>
      <c r="HB89">
        <v>75</v>
      </c>
      <c r="HC89" t="s">
        <v>283</v>
      </c>
      <c r="HD89">
        <v>20</v>
      </c>
      <c r="HE89">
        <v>25</v>
      </c>
      <c r="HF89">
        <v>30</v>
      </c>
      <c r="HG89">
        <v>35</v>
      </c>
      <c r="HH89">
        <v>40</v>
      </c>
      <c r="HI89">
        <v>45</v>
      </c>
      <c r="HJ89">
        <v>50</v>
      </c>
      <c r="HK89">
        <v>55</v>
      </c>
      <c r="HL89">
        <v>60</v>
      </c>
      <c r="HM89">
        <v>65</v>
      </c>
      <c r="HN89">
        <v>70</v>
      </c>
      <c r="HO89">
        <v>75</v>
      </c>
      <c r="HP89" t="s">
        <v>283</v>
      </c>
      <c r="HQ89">
        <v>20</v>
      </c>
      <c r="HR89">
        <v>25</v>
      </c>
      <c r="HS89">
        <v>30</v>
      </c>
      <c r="HT89">
        <v>35</v>
      </c>
      <c r="HU89">
        <v>40</v>
      </c>
      <c r="HV89">
        <v>45</v>
      </c>
      <c r="HW89">
        <v>50</v>
      </c>
      <c r="HX89">
        <v>55</v>
      </c>
      <c r="HY89">
        <v>60</v>
      </c>
      <c r="HZ89">
        <v>65</v>
      </c>
      <c r="IA89">
        <v>70</v>
      </c>
      <c r="IB89">
        <v>75</v>
      </c>
      <c r="IC89" s="198"/>
      <c r="ID89" t="s">
        <v>283</v>
      </c>
      <c r="IE89">
        <v>20</v>
      </c>
      <c r="IF89">
        <v>25</v>
      </c>
      <c r="IG89">
        <v>30</v>
      </c>
      <c r="IH89">
        <v>35</v>
      </c>
      <c r="II89">
        <v>40</v>
      </c>
      <c r="IJ89">
        <v>45</v>
      </c>
      <c r="IK89">
        <v>50</v>
      </c>
      <c r="IL89">
        <v>55</v>
      </c>
      <c r="IM89">
        <v>60</v>
      </c>
      <c r="IN89">
        <v>65</v>
      </c>
      <c r="IO89">
        <v>70</v>
      </c>
      <c r="IP89">
        <v>75</v>
      </c>
      <c r="IQ89" t="s">
        <v>283</v>
      </c>
      <c r="IR89">
        <v>20</v>
      </c>
      <c r="IS89">
        <v>25</v>
      </c>
      <c r="IT89">
        <v>30</v>
      </c>
      <c r="IU89">
        <v>35</v>
      </c>
      <c r="IV89">
        <v>40</v>
      </c>
      <c r="IW89">
        <v>45</v>
      </c>
      <c r="IX89">
        <v>50</v>
      </c>
      <c r="IY89">
        <v>55</v>
      </c>
      <c r="IZ89">
        <v>60</v>
      </c>
      <c r="JA89">
        <v>65</v>
      </c>
      <c r="JB89">
        <v>70</v>
      </c>
      <c r="JC89">
        <v>75</v>
      </c>
      <c r="JD89" t="s">
        <v>283</v>
      </c>
      <c r="JE89">
        <v>20</v>
      </c>
      <c r="JF89">
        <v>25</v>
      </c>
      <c r="JG89">
        <v>30</v>
      </c>
      <c r="JH89">
        <v>35</v>
      </c>
      <c r="JI89">
        <v>40</v>
      </c>
      <c r="JJ89">
        <v>45</v>
      </c>
      <c r="JK89">
        <v>50</v>
      </c>
      <c r="JL89">
        <v>55</v>
      </c>
      <c r="JM89">
        <v>60</v>
      </c>
      <c r="JN89">
        <v>65</v>
      </c>
      <c r="JO89">
        <v>70</v>
      </c>
      <c r="JP89">
        <v>75</v>
      </c>
      <c r="JQ89" t="s">
        <v>283</v>
      </c>
      <c r="JR89">
        <v>20</v>
      </c>
      <c r="JS89">
        <v>25</v>
      </c>
      <c r="JT89">
        <v>30</v>
      </c>
      <c r="JU89">
        <v>35</v>
      </c>
      <c r="JV89">
        <v>40</v>
      </c>
      <c r="JW89">
        <v>45</v>
      </c>
      <c r="JX89">
        <v>50</v>
      </c>
      <c r="JY89">
        <v>55</v>
      </c>
      <c r="JZ89">
        <v>60</v>
      </c>
      <c r="KA89">
        <v>65</v>
      </c>
      <c r="KB89">
        <v>70</v>
      </c>
      <c r="KC89">
        <v>75</v>
      </c>
      <c r="KD89" t="s">
        <v>283</v>
      </c>
      <c r="KE89">
        <v>20</v>
      </c>
      <c r="KF89">
        <v>25</v>
      </c>
      <c r="KG89">
        <v>30</v>
      </c>
      <c r="KH89">
        <v>35</v>
      </c>
      <c r="KI89">
        <v>40</v>
      </c>
      <c r="KJ89">
        <v>45</v>
      </c>
      <c r="KK89">
        <v>50</v>
      </c>
      <c r="KL89">
        <v>55</v>
      </c>
      <c r="KM89">
        <v>60</v>
      </c>
      <c r="KN89">
        <v>65</v>
      </c>
      <c r="KO89">
        <v>70</v>
      </c>
      <c r="KP89">
        <v>75</v>
      </c>
      <c r="KQ89" t="s">
        <v>283</v>
      </c>
      <c r="KR89">
        <v>20</v>
      </c>
      <c r="KS89">
        <v>25</v>
      </c>
      <c r="KT89">
        <v>30</v>
      </c>
      <c r="KU89">
        <v>35</v>
      </c>
      <c r="KV89">
        <v>40</v>
      </c>
      <c r="KW89">
        <v>45</v>
      </c>
      <c r="KX89">
        <v>50</v>
      </c>
      <c r="KY89">
        <v>55</v>
      </c>
      <c r="KZ89">
        <v>60</v>
      </c>
      <c r="LA89">
        <v>65</v>
      </c>
      <c r="LB89">
        <v>70</v>
      </c>
      <c r="LC89">
        <v>75</v>
      </c>
    </row>
    <row r="90" spans="1:315">
      <c r="A90">
        <v>1</v>
      </c>
      <c r="B90" s="62">
        <v>0.12</v>
      </c>
      <c r="C90" s="62">
        <v>0.11</v>
      </c>
      <c r="D90" s="62">
        <v>0.08</v>
      </c>
      <c r="E90" s="62">
        <v>7.0000000000000007E-2</v>
      </c>
      <c r="F90" s="62">
        <v>0.06</v>
      </c>
      <c r="G90" s="62">
        <v>0.06</v>
      </c>
      <c r="H90" s="62">
        <v>0.06</v>
      </c>
      <c r="I90" s="62">
        <v>0.06</v>
      </c>
      <c r="J90" s="62">
        <v>0.06</v>
      </c>
      <c r="K90" s="62">
        <v>0.05</v>
      </c>
      <c r="L90" s="62">
        <v>0.06</v>
      </c>
      <c r="M90" s="62">
        <v>0.06</v>
      </c>
      <c r="N90">
        <v>1</v>
      </c>
      <c r="O90" s="62">
        <v>0.08</v>
      </c>
      <c r="P90" s="62">
        <v>7.0000000000000007E-2</v>
      </c>
      <c r="Q90" s="62">
        <v>0.06</v>
      </c>
      <c r="R90" s="62">
        <v>0.05</v>
      </c>
      <c r="S90" s="62">
        <v>0.04</v>
      </c>
      <c r="T90" s="62">
        <v>0.04</v>
      </c>
      <c r="U90" s="62">
        <v>0.04</v>
      </c>
      <c r="V90" s="62">
        <v>0.04</v>
      </c>
      <c r="W90" s="62">
        <v>0.04</v>
      </c>
      <c r="X90" s="62">
        <v>0.04</v>
      </c>
      <c r="Y90" s="62">
        <v>0.05</v>
      </c>
      <c r="Z90" s="62">
        <v>0.05</v>
      </c>
      <c r="AA90">
        <v>1</v>
      </c>
      <c r="AB90" s="62">
        <v>0.06</v>
      </c>
      <c r="AC90" s="62">
        <v>0.05</v>
      </c>
      <c r="AD90" s="62">
        <v>0.04</v>
      </c>
      <c r="AE90" s="62">
        <v>0.04</v>
      </c>
      <c r="AF90" s="62">
        <v>0.04</v>
      </c>
      <c r="AG90" s="62">
        <v>0.04</v>
      </c>
      <c r="AH90" s="62">
        <v>0.04</v>
      </c>
      <c r="AI90" s="62">
        <v>0.04</v>
      </c>
      <c r="AJ90" s="62">
        <v>0.04</v>
      </c>
      <c r="AK90" s="62">
        <v>0.04</v>
      </c>
      <c r="AL90" s="62">
        <v>0.05</v>
      </c>
      <c r="AM90" s="62">
        <v>0.05</v>
      </c>
      <c r="AN90">
        <v>1</v>
      </c>
      <c r="AO90" s="62">
        <v>0.04</v>
      </c>
      <c r="AP90" s="62">
        <v>0.04</v>
      </c>
      <c r="AQ90" s="62">
        <v>0.03</v>
      </c>
      <c r="AR90" s="62">
        <v>0.03</v>
      </c>
      <c r="AS90" s="62">
        <v>0.03</v>
      </c>
      <c r="AT90" s="62">
        <v>0.03</v>
      </c>
      <c r="AU90" s="62">
        <v>0.04</v>
      </c>
      <c r="AV90" s="62">
        <v>0.04</v>
      </c>
      <c r="AW90" s="62">
        <v>0.04</v>
      </c>
      <c r="AX90" s="62">
        <v>0.04</v>
      </c>
      <c r="AY90" s="62">
        <v>0.04</v>
      </c>
      <c r="AZ90" s="62">
        <v>0.05</v>
      </c>
      <c r="BA90">
        <v>1</v>
      </c>
      <c r="BB90" s="62">
        <v>0.03</v>
      </c>
      <c r="BC90" s="62">
        <v>0.03</v>
      </c>
      <c r="BD90" s="62">
        <v>0.03</v>
      </c>
      <c r="BE90" s="62">
        <v>0.03</v>
      </c>
      <c r="BF90" s="62">
        <v>0.03</v>
      </c>
      <c r="BG90" s="62">
        <v>0.03</v>
      </c>
      <c r="BH90" s="62">
        <v>0.03</v>
      </c>
      <c r="BI90" s="62">
        <v>0.03</v>
      </c>
      <c r="BJ90" s="62">
        <v>0.04</v>
      </c>
      <c r="BK90" s="62">
        <v>0.04</v>
      </c>
      <c r="BL90" s="62">
        <v>0.04</v>
      </c>
      <c r="BM90" s="62">
        <v>0.05</v>
      </c>
      <c r="BN90">
        <v>1</v>
      </c>
      <c r="BO90" s="62">
        <v>0.04</v>
      </c>
      <c r="BP90" s="62">
        <v>0.04</v>
      </c>
      <c r="BQ90" s="62">
        <v>0.04</v>
      </c>
      <c r="BR90" s="62">
        <v>0.03</v>
      </c>
      <c r="BS90" s="62">
        <v>0.03</v>
      </c>
      <c r="BT90" s="62">
        <v>0.03</v>
      </c>
      <c r="BU90" s="62">
        <v>0.04</v>
      </c>
      <c r="BV90" s="62">
        <v>0.04</v>
      </c>
      <c r="BW90" s="62">
        <v>0.04</v>
      </c>
      <c r="BX90" s="62">
        <v>0.04</v>
      </c>
      <c r="BY90" s="62">
        <v>0.05</v>
      </c>
      <c r="BZ90" s="62">
        <v>0.06</v>
      </c>
      <c r="CA90" s="198"/>
      <c r="CB90">
        <v>1</v>
      </c>
      <c r="CC90" s="62">
        <v>0.15</v>
      </c>
      <c r="CD90" s="62">
        <v>0.14000000000000001</v>
      </c>
      <c r="CE90" s="62">
        <v>0.1</v>
      </c>
      <c r="CF90" s="62">
        <v>0.09</v>
      </c>
      <c r="CG90" s="62">
        <v>0.08</v>
      </c>
      <c r="CH90" s="62">
        <v>0.08</v>
      </c>
      <c r="CI90" s="62">
        <v>0.08</v>
      </c>
      <c r="CJ90" s="62">
        <v>0.08</v>
      </c>
      <c r="CK90" s="62">
        <v>7.0000000000000007E-2</v>
      </c>
      <c r="CL90" s="62">
        <v>7.0000000000000007E-2</v>
      </c>
      <c r="CM90" s="62">
        <v>7.0000000000000007E-2</v>
      </c>
      <c r="CN90" s="62">
        <v>0.08</v>
      </c>
      <c r="CO90">
        <v>1</v>
      </c>
      <c r="CP90" s="62">
        <v>0.1</v>
      </c>
      <c r="CQ90" s="62">
        <v>0.09</v>
      </c>
      <c r="CR90" s="62">
        <v>7.0000000000000007E-2</v>
      </c>
      <c r="CS90" s="62">
        <v>0.06</v>
      </c>
      <c r="CT90" s="62">
        <v>0.06</v>
      </c>
      <c r="CU90" s="62">
        <v>0.06</v>
      </c>
      <c r="CV90" s="62">
        <v>0.06</v>
      </c>
      <c r="CW90" s="62">
        <v>0.06</v>
      </c>
      <c r="CX90" s="62">
        <v>0.06</v>
      </c>
      <c r="CY90" s="62">
        <v>0.06</v>
      </c>
      <c r="CZ90" s="62">
        <v>0.06</v>
      </c>
      <c r="DA90" s="62">
        <v>7.0000000000000007E-2</v>
      </c>
      <c r="DB90">
        <v>1</v>
      </c>
      <c r="DC90" s="62">
        <v>7.0000000000000007E-2</v>
      </c>
      <c r="DD90" s="62">
        <v>7.0000000000000007E-2</v>
      </c>
      <c r="DE90" s="62">
        <v>0.06</v>
      </c>
      <c r="DF90" s="62">
        <v>0.05</v>
      </c>
      <c r="DG90" s="62">
        <v>0.05</v>
      </c>
      <c r="DH90" s="62">
        <v>0.05</v>
      </c>
      <c r="DI90" s="62">
        <v>0.05</v>
      </c>
      <c r="DJ90" s="62">
        <v>0.05</v>
      </c>
      <c r="DK90" s="62">
        <v>0.05</v>
      </c>
      <c r="DL90" s="62">
        <v>0.05</v>
      </c>
      <c r="DM90" s="62">
        <v>0.06</v>
      </c>
      <c r="DN90" s="62">
        <v>7.0000000000000007E-2</v>
      </c>
      <c r="DO90">
        <v>1</v>
      </c>
      <c r="DP90" s="62">
        <v>0.06</v>
      </c>
      <c r="DQ90" s="62">
        <v>0.05</v>
      </c>
      <c r="DR90" s="62">
        <v>0.04</v>
      </c>
      <c r="DS90" s="62">
        <v>0.04</v>
      </c>
      <c r="DT90" s="62">
        <v>0.04</v>
      </c>
      <c r="DU90" s="62">
        <v>0.04</v>
      </c>
      <c r="DV90" s="62">
        <v>0.04</v>
      </c>
      <c r="DW90" s="62">
        <v>0.05</v>
      </c>
      <c r="DX90" s="62">
        <v>0.05</v>
      </c>
      <c r="DY90" s="62">
        <v>0.05</v>
      </c>
      <c r="DZ90" s="62">
        <v>0.06</v>
      </c>
      <c r="EA90" s="62">
        <v>7.0000000000000007E-2</v>
      </c>
      <c r="EB90">
        <v>1</v>
      </c>
      <c r="EC90" s="62">
        <v>0.04</v>
      </c>
      <c r="ED90" s="62">
        <v>0.04</v>
      </c>
      <c r="EE90" s="62">
        <v>0.04</v>
      </c>
      <c r="EF90" s="62">
        <v>0.03</v>
      </c>
      <c r="EG90" s="62">
        <v>0.03</v>
      </c>
      <c r="EH90" s="62">
        <v>0.04</v>
      </c>
      <c r="EI90" s="62">
        <v>0.04</v>
      </c>
      <c r="EJ90" s="62">
        <v>0.04</v>
      </c>
      <c r="EK90" s="62">
        <v>0.05</v>
      </c>
      <c r="EL90" s="62">
        <v>0.05</v>
      </c>
      <c r="EM90" s="62">
        <v>0.06</v>
      </c>
      <c r="EN90" s="62">
        <v>7.0000000000000007E-2</v>
      </c>
      <c r="EO90">
        <v>1</v>
      </c>
      <c r="EP90" s="62">
        <v>0.06</v>
      </c>
      <c r="EQ90" s="62">
        <v>0.05</v>
      </c>
      <c r="ER90" s="62">
        <v>0.04</v>
      </c>
      <c r="ES90" s="62">
        <v>0.04</v>
      </c>
      <c r="ET90" s="62">
        <v>0.04</v>
      </c>
      <c r="EU90" s="62">
        <v>0.04</v>
      </c>
      <c r="EV90" s="62">
        <v>0.05</v>
      </c>
      <c r="EW90" s="62">
        <v>0.05</v>
      </c>
      <c r="EX90" s="62">
        <v>0.05</v>
      </c>
      <c r="EY90" s="62">
        <v>0.05</v>
      </c>
      <c r="EZ90" s="62">
        <v>0.06</v>
      </c>
      <c r="FA90" s="62">
        <v>7.0000000000000007E-2</v>
      </c>
      <c r="FB90" s="198"/>
      <c r="FC90">
        <v>1</v>
      </c>
      <c r="FD90" s="62">
        <v>0.2</v>
      </c>
      <c r="FE90" s="62">
        <v>0.18</v>
      </c>
      <c r="FF90" s="62">
        <v>0.14000000000000001</v>
      </c>
      <c r="FG90" s="62">
        <v>0.11</v>
      </c>
      <c r="FH90" s="62">
        <v>0.11</v>
      </c>
      <c r="FI90" s="62">
        <v>0.1</v>
      </c>
      <c r="FJ90" s="62">
        <v>0.1</v>
      </c>
      <c r="FK90" s="62">
        <v>0.1</v>
      </c>
      <c r="FL90" s="62">
        <v>0.1</v>
      </c>
      <c r="FM90" s="62">
        <v>0.09</v>
      </c>
      <c r="FN90" s="62">
        <v>0.1</v>
      </c>
      <c r="FO90" s="62">
        <v>0.11</v>
      </c>
      <c r="FP90">
        <v>1</v>
      </c>
      <c r="FQ90" s="62">
        <v>0.13</v>
      </c>
      <c r="FR90" s="62">
        <v>0.12</v>
      </c>
      <c r="FS90" s="62">
        <v>0.09</v>
      </c>
      <c r="FT90" s="62">
        <v>0.08</v>
      </c>
      <c r="FU90" s="62">
        <v>0.08</v>
      </c>
      <c r="FV90" s="62">
        <v>7.0000000000000007E-2</v>
      </c>
      <c r="FW90" s="62">
        <v>0.08</v>
      </c>
      <c r="FX90" s="62">
        <v>0.08</v>
      </c>
      <c r="FY90" s="62">
        <v>7.0000000000000007E-2</v>
      </c>
      <c r="FZ90" s="62">
        <v>7.0000000000000007E-2</v>
      </c>
      <c r="GA90" s="62">
        <v>0.08</v>
      </c>
      <c r="GB90" s="62">
        <v>0.09</v>
      </c>
      <c r="GC90">
        <v>1</v>
      </c>
      <c r="GD90" s="62">
        <v>0.1</v>
      </c>
      <c r="GE90" s="62">
        <v>0.09</v>
      </c>
      <c r="GF90" s="62">
        <v>7.0000000000000007E-2</v>
      </c>
      <c r="GG90" s="62">
        <v>0.06</v>
      </c>
      <c r="GH90" s="62">
        <v>0.06</v>
      </c>
      <c r="GI90" s="62">
        <v>0.06</v>
      </c>
      <c r="GJ90" s="62">
        <v>7.0000000000000007E-2</v>
      </c>
      <c r="GK90" s="62">
        <v>7.0000000000000007E-2</v>
      </c>
      <c r="GL90" s="62">
        <v>7.0000000000000007E-2</v>
      </c>
      <c r="GM90" s="62">
        <v>7.0000000000000007E-2</v>
      </c>
      <c r="GN90" s="62">
        <v>0.08</v>
      </c>
      <c r="GO90" s="62">
        <v>0.09</v>
      </c>
      <c r="GP90">
        <v>1</v>
      </c>
      <c r="GQ90" s="62">
        <v>7.0000000000000007E-2</v>
      </c>
      <c r="GR90" s="62">
        <v>7.0000000000000007E-2</v>
      </c>
      <c r="GS90" s="62">
        <v>0.06</v>
      </c>
      <c r="GT90" s="62">
        <v>0.05</v>
      </c>
      <c r="GU90" s="62">
        <v>0.05</v>
      </c>
      <c r="GV90" s="62">
        <v>0.06</v>
      </c>
      <c r="GW90" s="62">
        <v>0.06</v>
      </c>
      <c r="GX90" s="62">
        <v>0.06</v>
      </c>
      <c r="GY90" s="62">
        <v>0.06</v>
      </c>
      <c r="GZ90" s="62">
        <v>7.0000000000000007E-2</v>
      </c>
      <c r="HA90" s="62">
        <v>0.08</v>
      </c>
      <c r="HB90" s="62">
        <v>0.09</v>
      </c>
      <c r="HC90">
        <v>1</v>
      </c>
      <c r="HD90" s="62">
        <v>0.06</v>
      </c>
      <c r="HE90" s="62">
        <v>0.06</v>
      </c>
      <c r="HF90" s="62">
        <v>0.05</v>
      </c>
      <c r="HG90" s="62">
        <v>0.04</v>
      </c>
      <c r="HH90" s="62">
        <v>0.04</v>
      </c>
      <c r="HI90" s="62">
        <v>0.05</v>
      </c>
      <c r="HJ90" s="62">
        <v>0.05</v>
      </c>
      <c r="HK90" s="62">
        <v>0.06</v>
      </c>
      <c r="HL90" s="62">
        <v>0.06</v>
      </c>
      <c r="HM90" s="62">
        <v>0.06</v>
      </c>
      <c r="HN90" s="62">
        <v>7.0000000000000007E-2</v>
      </c>
      <c r="HO90" s="62">
        <v>0.09</v>
      </c>
      <c r="HP90">
        <v>1</v>
      </c>
      <c r="HQ90" s="62">
        <v>0.08</v>
      </c>
      <c r="HR90" s="62">
        <v>7.0000000000000007E-2</v>
      </c>
      <c r="HS90" s="62">
        <v>0.06</v>
      </c>
      <c r="HT90" s="62">
        <v>0.05</v>
      </c>
      <c r="HU90" s="62">
        <v>0.05</v>
      </c>
      <c r="HV90" s="62">
        <v>0.06</v>
      </c>
      <c r="HW90" s="62">
        <v>0.06</v>
      </c>
      <c r="HX90" s="62">
        <v>0.06</v>
      </c>
      <c r="HY90" s="62">
        <v>7.0000000000000007E-2</v>
      </c>
      <c r="HZ90" s="62">
        <v>7.0000000000000007E-2</v>
      </c>
      <c r="IA90" s="62">
        <v>0.08</v>
      </c>
      <c r="IB90" s="62">
        <v>0.09</v>
      </c>
      <c r="IC90" s="198"/>
      <c r="ID90">
        <v>1</v>
      </c>
      <c r="IE90" s="62">
        <v>0.31</v>
      </c>
      <c r="IF90" s="62">
        <v>0.27</v>
      </c>
      <c r="IG90" s="62">
        <v>0.21</v>
      </c>
      <c r="IH90" s="62">
        <v>0.17</v>
      </c>
      <c r="II90" s="62">
        <v>0.16</v>
      </c>
      <c r="IJ90" s="62">
        <v>0.15</v>
      </c>
      <c r="IK90" s="62">
        <v>0.15</v>
      </c>
      <c r="IL90" s="62">
        <v>0.15</v>
      </c>
      <c r="IM90" s="62">
        <v>0.14000000000000001</v>
      </c>
      <c r="IN90" s="62">
        <v>0.14000000000000001</v>
      </c>
      <c r="IO90" s="62">
        <v>0.14000000000000001</v>
      </c>
      <c r="IP90" s="62">
        <v>0.16</v>
      </c>
      <c r="IQ90">
        <v>1</v>
      </c>
      <c r="IR90" s="62">
        <v>0.2</v>
      </c>
      <c r="IS90" s="62">
        <v>0.18</v>
      </c>
      <c r="IT90" s="62">
        <v>0.14000000000000001</v>
      </c>
      <c r="IU90" s="62">
        <v>0.12</v>
      </c>
      <c r="IV90" s="62">
        <v>0.11</v>
      </c>
      <c r="IW90" s="62">
        <v>0.11</v>
      </c>
      <c r="IX90" s="62">
        <v>0.11</v>
      </c>
      <c r="IY90" s="62">
        <v>0.11</v>
      </c>
      <c r="IZ90" s="62">
        <v>0.11</v>
      </c>
      <c r="JA90" s="62">
        <v>0.11</v>
      </c>
      <c r="JB90" s="62">
        <v>0.12</v>
      </c>
      <c r="JC90" s="62">
        <v>0.14000000000000001</v>
      </c>
      <c r="JD90">
        <v>1</v>
      </c>
      <c r="JE90" s="62">
        <v>0.15</v>
      </c>
      <c r="JF90" s="62">
        <v>0.14000000000000001</v>
      </c>
      <c r="JG90" s="62">
        <v>0.11</v>
      </c>
      <c r="JH90" s="62">
        <v>0.1</v>
      </c>
      <c r="JI90" s="62">
        <v>0.09</v>
      </c>
      <c r="JJ90" s="62">
        <v>0.1</v>
      </c>
      <c r="JK90" s="62">
        <v>0.1</v>
      </c>
      <c r="JL90" s="62">
        <v>0.1</v>
      </c>
      <c r="JM90" s="62">
        <v>0.1</v>
      </c>
      <c r="JN90" s="62">
        <v>0.11</v>
      </c>
      <c r="JO90" s="62">
        <v>0.12</v>
      </c>
      <c r="JP90" s="62">
        <v>0.14000000000000001</v>
      </c>
      <c r="JQ90">
        <v>1</v>
      </c>
      <c r="JR90" s="62">
        <v>0.11</v>
      </c>
      <c r="JS90" s="62">
        <v>0.11</v>
      </c>
      <c r="JT90" s="62">
        <v>0.09</v>
      </c>
      <c r="JU90" s="62">
        <v>0.08</v>
      </c>
      <c r="JV90" s="62">
        <v>0.08</v>
      </c>
      <c r="JW90" s="62">
        <v>0.08</v>
      </c>
      <c r="JX90" s="62">
        <v>0.09</v>
      </c>
      <c r="JY90" s="62">
        <v>0.09</v>
      </c>
      <c r="JZ90" s="62">
        <v>0.1</v>
      </c>
      <c r="KA90" s="62">
        <v>0.1</v>
      </c>
      <c r="KB90" s="62">
        <v>0.11</v>
      </c>
      <c r="KC90" s="62">
        <v>0.14000000000000001</v>
      </c>
      <c r="KD90">
        <v>1</v>
      </c>
      <c r="KE90" s="62">
        <v>0.09</v>
      </c>
      <c r="KF90" s="62">
        <v>0.09</v>
      </c>
      <c r="KG90" s="62">
        <v>7.0000000000000007E-2</v>
      </c>
      <c r="KH90" s="62">
        <v>7.0000000000000007E-2</v>
      </c>
      <c r="KI90" s="62">
        <v>7.0000000000000007E-2</v>
      </c>
      <c r="KJ90" s="62">
        <v>7.0000000000000007E-2</v>
      </c>
      <c r="KK90" s="62">
        <v>0.08</v>
      </c>
      <c r="KL90" s="62">
        <v>0.09</v>
      </c>
      <c r="KM90" s="62">
        <v>0.09</v>
      </c>
      <c r="KN90" s="62">
        <v>0.1</v>
      </c>
      <c r="KO90" s="62">
        <v>0.11</v>
      </c>
      <c r="KP90" s="62">
        <v>0.14000000000000001</v>
      </c>
      <c r="KQ90">
        <v>1</v>
      </c>
      <c r="KR90" s="62">
        <v>0.11</v>
      </c>
      <c r="KS90" s="62">
        <v>0.11</v>
      </c>
      <c r="KT90" s="62">
        <v>0.09</v>
      </c>
      <c r="KU90" s="62">
        <v>0.08</v>
      </c>
      <c r="KV90" s="62">
        <v>0.08</v>
      </c>
      <c r="KW90" s="62">
        <v>0.08</v>
      </c>
      <c r="KX90" s="62">
        <v>0.09</v>
      </c>
      <c r="KY90" s="62">
        <v>0.1</v>
      </c>
      <c r="KZ90" s="62">
        <v>0.1</v>
      </c>
      <c r="LA90" s="62">
        <v>0.1</v>
      </c>
      <c r="LB90" s="62">
        <v>0.12</v>
      </c>
      <c r="LC90" s="62">
        <v>0.14000000000000001</v>
      </c>
    </row>
    <row r="91" spans="1:315">
      <c r="A91">
        <v>2</v>
      </c>
      <c r="B91" s="62">
        <v>0.11</v>
      </c>
      <c r="C91" s="62">
        <v>0.09</v>
      </c>
      <c r="D91" s="62">
        <v>7.0000000000000007E-2</v>
      </c>
      <c r="E91" s="62">
        <v>0.06</v>
      </c>
      <c r="F91" s="62">
        <v>0.05</v>
      </c>
      <c r="G91" s="62">
        <v>0.05</v>
      </c>
      <c r="H91" s="62">
        <v>0.05</v>
      </c>
      <c r="I91" s="62">
        <v>0.05</v>
      </c>
      <c r="J91" s="62">
        <v>0.05</v>
      </c>
      <c r="K91" s="62">
        <v>0.05</v>
      </c>
      <c r="L91" s="62">
        <v>0.05</v>
      </c>
      <c r="M91" s="62">
        <v>0.06</v>
      </c>
      <c r="N91">
        <v>2</v>
      </c>
      <c r="O91" s="62">
        <v>7.0000000000000007E-2</v>
      </c>
      <c r="P91" s="62">
        <v>7.0000000000000007E-2</v>
      </c>
      <c r="Q91" s="62">
        <v>0.05</v>
      </c>
      <c r="R91" s="62">
        <v>0.04</v>
      </c>
      <c r="S91" s="62">
        <v>0.04</v>
      </c>
      <c r="T91" s="62">
        <v>0.04</v>
      </c>
      <c r="U91" s="62">
        <v>0.04</v>
      </c>
      <c r="V91" s="62">
        <v>0.04</v>
      </c>
      <c r="W91" s="62">
        <v>0.04</v>
      </c>
      <c r="X91" s="62">
        <v>0.04</v>
      </c>
      <c r="Y91" s="62">
        <v>0.04</v>
      </c>
      <c r="Z91" s="62">
        <v>0.05</v>
      </c>
      <c r="AA91">
        <v>2</v>
      </c>
      <c r="AB91" s="62">
        <v>0.06</v>
      </c>
      <c r="AC91" s="62">
        <v>0.05</v>
      </c>
      <c r="AD91" s="62">
        <v>0.04</v>
      </c>
      <c r="AE91" s="62">
        <v>0.04</v>
      </c>
      <c r="AF91" s="62">
        <v>0.04</v>
      </c>
      <c r="AG91" s="62">
        <v>0.04</v>
      </c>
      <c r="AH91" s="62">
        <v>0.04</v>
      </c>
      <c r="AI91" s="62">
        <v>0.04</v>
      </c>
      <c r="AJ91" s="62">
        <v>0.04</v>
      </c>
      <c r="AK91" s="62">
        <v>0.04</v>
      </c>
      <c r="AL91" s="62">
        <v>0.04</v>
      </c>
      <c r="AM91" s="62">
        <v>0.05</v>
      </c>
      <c r="AN91">
        <v>2</v>
      </c>
      <c r="AO91" s="62">
        <v>0.04</v>
      </c>
      <c r="AP91" s="62">
        <v>0.04</v>
      </c>
      <c r="AQ91" s="62">
        <v>0.03</v>
      </c>
      <c r="AR91" s="62">
        <v>0.03</v>
      </c>
      <c r="AS91" s="62">
        <v>0.03</v>
      </c>
      <c r="AT91" s="62">
        <v>0.03</v>
      </c>
      <c r="AU91" s="62">
        <v>0.03</v>
      </c>
      <c r="AV91" s="62">
        <v>0.04</v>
      </c>
      <c r="AW91" s="62">
        <v>0.04</v>
      </c>
      <c r="AX91" s="62">
        <v>0.04</v>
      </c>
      <c r="AY91" s="62">
        <v>0.04</v>
      </c>
      <c r="AZ91" s="62">
        <v>0.05</v>
      </c>
      <c r="BA91">
        <v>2</v>
      </c>
      <c r="BB91" s="62">
        <v>0.04</v>
      </c>
      <c r="BC91" s="62">
        <v>0.04</v>
      </c>
      <c r="BD91" s="62">
        <v>0.03</v>
      </c>
      <c r="BE91" s="62">
        <v>0.03</v>
      </c>
      <c r="BF91" s="62">
        <v>0.03</v>
      </c>
      <c r="BG91" s="62">
        <v>0.03</v>
      </c>
      <c r="BH91" s="62">
        <v>0.03</v>
      </c>
      <c r="BI91" s="62">
        <v>0.04</v>
      </c>
      <c r="BJ91" s="62">
        <v>0.04</v>
      </c>
      <c r="BK91" s="62">
        <v>0.04</v>
      </c>
      <c r="BL91" s="62">
        <v>0.05</v>
      </c>
      <c r="BM91" s="62">
        <v>0.06</v>
      </c>
      <c r="BN91">
        <v>2</v>
      </c>
      <c r="BO91" s="62">
        <v>0.05</v>
      </c>
      <c r="BP91" s="62">
        <v>0.05</v>
      </c>
      <c r="BQ91" s="62">
        <v>0.04</v>
      </c>
      <c r="BR91" s="62">
        <v>0.04</v>
      </c>
      <c r="BS91" s="62">
        <v>0.04</v>
      </c>
      <c r="BT91" s="62">
        <v>0.04</v>
      </c>
      <c r="BU91" s="62">
        <v>0.04</v>
      </c>
      <c r="BV91" s="62">
        <v>0.04</v>
      </c>
      <c r="BW91" s="62">
        <v>0.05</v>
      </c>
      <c r="BX91" s="62">
        <v>0.05</v>
      </c>
      <c r="BY91" s="62">
        <v>0.05</v>
      </c>
      <c r="BZ91" s="62">
        <v>7.0000000000000007E-2</v>
      </c>
      <c r="CA91" s="198"/>
      <c r="CB91">
        <v>2</v>
      </c>
      <c r="CC91" s="62">
        <v>0.13</v>
      </c>
      <c r="CD91" s="62">
        <v>0.12</v>
      </c>
      <c r="CE91" s="62">
        <v>0.09</v>
      </c>
      <c r="CF91" s="62">
        <v>7.0000000000000007E-2</v>
      </c>
      <c r="CG91" s="62">
        <v>7.0000000000000007E-2</v>
      </c>
      <c r="CH91" s="62">
        <v>7.0000000000000007E-2</v>
      </c>
      <c r="CI91" s="62">
        <v>7.0000000000000007E-2</v>
      </c>
      <c r="CJ91" s="62">
        <v>0.06</v>
      </c>
      <c r="CK91" s="62">
        <v>0.06</v>
      </c>
      <c r="CL91" s="62">
        <v>0.06</v>
      </c>
      <c r="CM91" s="62">
        <v>0.06</v>
      </c>
      <c r="CN91" s="62">
        <v>7.0000000000000007E-2</v>
      </c>
      <c r="CO91">
        <v>2</v>
      </c>
      <c r="CP91" s="62">
        <v>0.09</v>
      </c>
      <c r="CQ91" s="62">
        <v>0.08</v>
      </c>
      <c r="CR91" s="62">
        <v>0.06</v>
      </c>
      <c r="CS91" s="62">
        <v>0.05</v>
      </c>
      <c r="CT91" s="62">
        <v>0.05</v>
      </c>
      <c r="CU91" s="62">
        <v>0.05</v>
      </c>
      <c r="CV91" s="62">
        <v>0.05</v>
      </c>
      <c r="CW91" s="62">
        <v>0.05</v>
      </c>
      <c r="CX91" s="62">
        <v>0.05</v>
      </c>
      <c r="CY91" s="62">
        <v>0.05</v>
      </c>
      <c r="CZ91" s="62">
        <v>0.05</v>
      </c>
      <c r="DA91" s="62">
        <v>0.06</v>
      </c>
      <c r="DB91">
        <v>2</v>
      </c>
      <c r="DC91" s="62">
        <v>7.0000000000000007E-2</v>
      </c>
      <c r="DD91" s="62">
        <v>0.06</v>
      </c>
      <c r="DE91" s="62">
        <v>0.05</v>
      </c>
      <c r="DF91" s="62">
        <v>0.04</v>
      </c>
      <c r="DG91" s="62">
        <v>0.04</v>
      </c>
      <c r="DH91" s="62">
        <v>0.04</v>
      </c>
      <c r="DI91" s="62">
        <v>0.05</v>
      </c>
      <c r="DJ91" s="62">
        <v>0.05</v>
      </c>
      <c r="DK91" s="62">
        <v>0.05</v>
      </c>
      <c r="DL91" s="62">
        <v>0.05</v>
      </c>
      <c r="DM91" s="62">
        <v>0.05</v>
      </c>
      <c r="DN91" s="62">
        <v>0.06</v>
      </c>
      <c r="DO91">
        <v>2</v>
      </c>
      <c r="DP91" s="62">
        <v>0.05</v>
      </c>
      <c r="DQ91" s="62">
        <v>0.05</v>
      </c>
      <c r="DR91" s="62">
        <v>0.04</v>
      </c>
      <c r="DS91" s="62">
        <v>0.04</v>
      </c>
      <c r="DT91" s="62">
        <v>0.04</v>
      </c>
      <c r="DU91" s="62">
        <v>0.04</v>
      </c>
      <c r="DV91" s="62">
        <v>0.04</v>
      </c>
      <c r="DW91" s="62">
        <v>0.05</v>
      </c>
      <c r="DX91" s="62">
        <v>0.05</v>
      </c>
      <c r="DY91" s="62">
        <v>0.05</v>
      </c>
      <c r="DZ91" s="62">
        <v>0.05</v>
      </c>
      <c r="EA91" s="62">
        <v>7.0000000000000007E-2</v>
      </c>
      <c r="EB91">
        <v>2</v>
      </c>
      <c r="EC91" s="62">
        <v>0.04</v>
      </c>
      <c r="ED91" s="62">
        <v>0.04</v>
      </c>
      <c r="EE91" s="62">
        <v>0.04</v>
      </c>
      <c r="EF91" s="62">
        <v>0.03</v>
      </c>
      <c r="EG91" s="62">
        <v>0.03</v>
      </c>
      <c r="EH91" s="62">
        <v>0.04</v>
      </c>
      <c r="EI91" s="62">
        <v>0.04</v>
      </c>
      <c r="EJ91" s="62">
        <v>0.04</v>
      </c>
      <c r="EK91" s="62">
        <v>0.05</v>
      </c>
      <c r="EL91" s="62">
        <v>0.05</v>
      </c>
      <c r="EM91" s="62">
        <v>0.06</v>
      </c>
      <c r="EN91" s="62">
        <v>7.0000000000000007E-2</v>
      </c>
      <c r="EO91">
        <v>2</v>
      </c>
      <c r="EP91" s="62">
        <v>0.06</v>
      </c>
      <c r="EQ91" s="62">
        <v>0.06</v>
      </c>
      <c r="ER91" s="62">
        <v>0.05</v>
      </c>
      <c r="ES91" s="62">
        <v>0.05</v>
      </c>
      <c r="ET91" s="62">
        <v>0.05</v>
      </c>
      <c r="EU91" s="62">
        <v>0.05</v>
      </c>
      <c r="EV91" s="62">
        <v>0.05</v>
      </c>
      <c r="EW91" s="62">
        <v>0.05</v>
      </c>
      <c r="EX91" s="62">
        <v>0.06</v>
      </c>
      <c r="EY91" s="62">
        <v>0.06</v>
      </c>
      <c r="EZ91" s="62">
        <v>7.0000000000000007E-2</v>
      </c>
      <c r="FA91" s="62">
        <v>0.08</v>
      </c>
      <c r="FB91" s="198"/>
      <c r="FC91">
        <v>2</v>
      </c>
      <c r="FD91" s="62">
        <v>0.17</v>
      </c>
      <c r="FE91" s="62">
        <v>0.15</v>
      </c>
      <c r="FF91" s="62">
        <v>0.11</v>
      </c>
      <c r="FG91" s="62">
        <v>0.09</v>
      </c>
      <c r="FH91" s="62">
        <v>0.09</v>
      </c>
      <c r="FI91" s="62">
        <v>0.08</v>
      </c>
      <c r="FJ91" s="62">
        <v>0.08</v>
      </c>
      <c r="FK91" s="62">
        <v>0.08</v>
      </c>
      <c r="FL91" s="62">
        <v>0.08</v>
      </c>
      <c r="FM91" s="62">
        <v>0.08</v>
      </c>
      <c r="FN91" s="62">
        <v>0.08</v>
      </c>
      <c r="FO91" s="62">
        <v>0.09</v>
      </c>
      <c r="FP91">
        <v>2</v>
      </c>
      <c r="FQ91" s="62">
        <v>0.12</v>
      </c>
      <c r="FR91" s="62">
        <v>0.11</v>
      </c>
      <c r="FS91" s="62">
        <v>0.08</v>
      </c>
      <c r="FT91" s="62">
        <v>7.0000000000000007E-2</v>
      </c>
      <c r="FU91" s="62">
        <v>7.0000000000000007E-2</v>
      </c>
      <c r="FV91" s="62">
        <v>7.0000000000000007E-2</v>
      </c>
      <c r="FW91" s="62">
        <v>7.0000000000000007E-2</v>
      </c>
      <c r="FX91" s="62">
        <v>7.0000000000000007E-2</v>
      </c>
      <c r="FY91" s="62">
        <v>0.06</v>
      </c>
      <c r="FZ91" s="62">
        <v>0.06</v>
      </c>
      <c r="GA91" s="62">
        <v>7.0000000000000007E-2</v>
      </c>
      <c r="GB91" s="62">
        <v>0.08</v>
      </c>
      <c r="GC91">
        <v>2</v>
      </c>
      <c r="GD91" s="62">
        <v>0.09</v>
      </c>
      <c r="GE91" s="62">
        <v>0.08</v>
      </c>
      <c r="GF91" s="62">
        <v>0.06</v>
      </c>
      <c r="GG91" s="62">
        <v>0.06</v>
      </c>
      <c r="GH91" s="62">
        <v>0.06</v>
      </c>
      <c r="GI91" s="62">
        <v>0.06</v>
      </c>
      <c r="GJ91" s="62">
        <v>0.06</v>
      </c>
      <c r="GK91" s="62">
        <v>0.06</v>
      </c>
      <c r="GL91" s="62">
        <v>0.06</v>
      </c>
      <c r="GM91" s="62">
        <v>0.06</v>
      </c>
      <c r="GN91" s="62">
        <v>7.0000000000000007E-2</v>
      </c>
      <c r="GO91" s="62">
        <v>0.08</v>
      </c>
      <c r="GP91">
        <v>2</v>
      </c>
      <c r="GQ91" s="62">
        <v>7.0000000000000007E-2</v>
      </c>
      <c r="GR91" s="62">
        <v>7.0000000000000007E-2</v>
      </c>
      <c r="GS91" s="62">
        <v>0.05</v>
      </c>
      <c r="GT91" s="62">
        <v>0.05</v>
      </c>
      <c r="GU91" s="62">
        <v>0.05</v>
      </c>
      <c r="GV91" s="62">
        <v>0.05</v>
      </c>
      <c r="GW91" s="62">
        <v>0.05</v>
      </c>
      <c r="GX91" s="62">
        <v>0.06</v>
      </c>
      <c r="GY91" s="62">
        <v>0.06</v>
      </c>
      <c r="GZ91" s="62">
        <v>0.06</v>
      </c>
      <c r="HA91" s="62">
        <v>7.0000000000000007E-2</v>
      </c>
      <c r="HB91" s="62">
        <v>0.09</v>
      </c>
      <c r="HC91">
        <v>2</v>
      </c>
      <c r="HD91" s="62">
        <v>0.06</v>
      </c>
      <c r="HE91" s="62">
        <v>0.06</v>
      </c>
      <c r="HF91" s="62">
        <v>0.05</v>
      </c>
      <c r="HG91" s="62">
        <v>0.04</v>
      </c>
      <c r="HH91" s="62">
        <v>0.04</v>
      </c>
      <c r="HI91" s="62">
        <v>0.05</v>
      </c>
      <c r="HJ91" s="62">
        <v>0.05</v>
      </c>
      <c r="HK91" s="62">
        <v>0.06</v>
      </c>
      <c r="HL91" s="62">
        <v>0.06</v>
      </c>
      <c r="HM91" s="62">
        <v>0.06</v>
      </c>
      <c r="HN91" s="62">
        <v>7.0000000000000007E-2</v>
      </c>
      <c r="HO91" s="62">
        <v>0.09</v>
      </c>
      <c r="HP91">
        <v>2</v>
      </c>
      <c r="HQ91" s="62">
        <v>0.08</v>
      </c>
      <c r="HR91" s="62">
        <v>0.08</v>
      </c>
      <c r="HS91" s="62">
        <v>0.06</v>
      </c>
      <c r="HT91" s="62">
        <v>0.06</v>
      </c>
      <c r="HU91" s="62">
        <v>0.06</v>
      </c>
      <c r="HV91" s="62">
        <v>0.06</v>
      </c>
      <c r="HW91" s="62">
        <v>7.0000000000000007E-2</v>
      </c>
      <c r="HX91" s="62">
        <v>7.0000000000000007E-2</v>
      </c>
      <c r="HY91" s="62">
        <v>7.0000000000000007E-2</v>
      </c>
      <c r="HZ91" s="62">
        <v>7.0000000000000007E-2</v>
      </c>
      <c r="IA91" s="62">
        <v>0.08</v>
      </c>
      <c r="IB91" s="62">
        <v>0.1</v>
      </c>
      <c r="IC91" s="198"/>
      <c r="ID91">
        <v>2</v>
      </c>
      <c r="IE91" s="62">
        <v>0.24</v>
      </c>
      <c r="IF91" s="62">
        <v>0.21</v>
      </c>
      <c r="IG91" s="62">
        <v>0.16</v>
      </c>
      <c r="IH91" s="62">
        <v>0.13</v>
      </c>
      <c r="II91" s="62">
        <v>0.12</v>
      </c>
      <c r="IJ91" s="62">
        <v>0.12</v>
      </c>
      <c r="IK91" s="62">
        <v>0.12</v>
      </c>
      <c r="IL91" s="62">
        <v>0.12</v>
      </c>
      <c r="IM91" s="62">
        <v>0.11</v>
      </c>
      <c r="IN91" s="62">
        <v>0.11</v>
      </c>
      <c r="IO91" s="62">
        <v>0.11</v>
      </c>
      <c r="IP91" s="62">
        <v>0.13</v>
      </c>
      <c r="IQ91">
        <v>2</v>
      </c>
      <c r="IR91" s="62">
        <v>0.17</v>
      </c>
      <c r="IS91" s="62">
        <v>0.15</v>
      </c>
      <c r="IT91" s="62">
        <v>0.12</v>
      </c>
      <c r="IU91" s="62">
        <v>0.1</v>
      </c>
      <c r="IV91" s="62">
        <v>0.09</v>
      </c>
      <c r="IW91" s="62">
        <v>0.09</v>
      </c>
      <c r="IX91" s="62">
        <v>0.1</v>
      </c>
      <c r="IY91" s="62">
        <v>0.1</v>
      </c>
      <c r="IZ91" s="62">
        <v>0.09</v>
      </c>
      <c r="JA91" s="62">
        <v>0.09</v>
      </c>
      <c r="JB91" s="62">
        <v>0.1</v>
      </c>
      <c r="JC91" s="62">
        <v>0.11</v>
      </c>
      <c r="JD91">
        <v>2</v>
      </c>
      <c r="JE91" s="62">
        <v>0.13</v>
      </c>
      <c r="JF91" s="62">
        <v>0.12</v>
      </c>
      <c r="JG91" s="62">
        <v>0.09</v>
      </c>
      <c r="JH91" s="62">
        <v>0.08</v>
      </c>
      <c r="JI91" s="62">
        <v>0.08</v>
      </c>
      <c r="JJ91" s="62">
        <v>0.08</v>
      </c>
      <c r="JK91" s="62">
        <v>0.08</v>
      </c>
      <c r="JL91" s="62">
        <v>0.09</v>
      </c>
      <c r="JM91" s="62">
        <v>0.09</v>
      </c>
      <c r="JN91" s="62">
        <v>0.09</v>
      </c>
      <c r="JO91" s="62">
        <v>0.1</v>
      </c>
      <c r="JP91" s="62">
        <v>0.12</v>
      </c>
      <c r="JQ91">
        <v>2</v>
      </c>
      <c r="JR91" s="62">
        <v>0.1</v>
      </c>
      <c r="JS91" s="62">
        <v>0.09</v>
      </c>
      <c r="JT91" s="62">
        <v>0.08</v>
      </c>
      <c r="JU91" s="62">
        <v>7.0000000000000007E-2</v>
      </c>
      <c r="JV91" s="62">
        <v>7.0000000000000007E-2</v>
      </c>
      <c r="JW91" s="62">
        <v>7.0000000000000007E-2</v>
      </c>
      <c r="JX91" s="62">
        <v>0.08</v>
      </c>
      <c r="JY91" s="62">
        <v>0.08</v>
      </c>
      <c r="JZ91" s="62">
        <v>0.09</v>
      </c>
      <c r="KA91" s="62">
        <v>0.09</v>
      </c>
      <c r="KB91" s="62">
        <v>0.1</v>
      </c>
      <c r="KC91" s="62">
        <v>0.12</v>
      </c>
      <c r="KD91">
        <v>2</v>
      </c>
      <c r="KE91" s="62">
        <v>0.08</v>
      </c>
      <c r="KF91" s="62">
        <v>0.08</v>
      </c>
      <c r="KG91" s="62">
        <v>7.0000000000000007E-2</v>
      </c>
      <c r="KH91" s="62">
        <v>0.06</v>
      </c>
      <c r="KI91" s="62">
        <v>0.06</v>
      </c>
      <c r="KJ91" s="62">
        <v>7.0000000000000007E-2</v>
      </c>
      <c r="KK91" s="62">
        <v>7.0000000000000007E-2</v>
      </c>
      <c r="KL91" s="62">
        <v>0.08</v>
      </c>
      <c r="KM91" s="62">
        <v>0.08</v>
      </c>
      <c r="KN91" s="62">
        <v>0.09</v>
      </c>
      <c r="KO91" s="62">
        <v>0.1</v>
      </c>
      <c r="KP91" s="62">
        <v>0.13</v>
      </c>
      <c r="KQ91">
        <v>2</v>
      </c>
      <c r="KR91" s="62">
        <v>0.12</v>
      </c>
      <c r="KS91" s="62">
        <v>0.11</v>
      </c>
      <c r="KT91" s="62">
        <v>0.09</v>
      </c>
      <c r="KU91" s="62">
        <v>0.08</v>
      </c>
      <c r="KV91" s="62">
        <v>0.08</v>
      </c>
      <c r="KW91" s="62">
        <v>0.09</v>
      </c>
      <c r="KX91" s="62">
        <v>0.09</v>
      </c>
      <c r="KY91" s="62">
        <v>0.1</v>
      </c>
      <c r="KZ91" s="62">
        <v>0.1</v>
      </c>
      <c r="LA91" s="62">
        <v>0.11</v>
      </c>
      <c r="LB91" s="62">
        <v>0.12</v>
      </c>
      <c r="LC91" s="62">
        <v>0.15</v>
      </c>
    </row>
    <row r="92" spans="1:315">
      <c r="A92">
        <v>3</v>
      </c>
      <c r="B92" s="62">
        <v>0.09</v>
      </c>
      <c r="C92" s="62">
        <v>0.08</v>
      </c>
      <c r="D92" s="62">
        <v>0.06</v>
      </c>
      <c r="E92" s="62">
        <v>0.05</v>
      </c>
      <c r="F92" s="62">
        <v>0.05</v>
      </c>
      <c r="G92" s="62">
        <v>0.05</v>
      </c>
      <c r="H92" s="62">
        <v>0.05</v>
      </c>
      <c r="I92" s="62">
        <v>0.05</v>
      </c>
      <c r="J92" s="62">
        <v>0.04</v>
      </c>
      <c r="K92" s="62">
        <v>0.04</v>
      </c>
      <c r="L92" s="62">
        <v>0.04</v>
      </c>
      <c r="M92" s="62">
        <v>0.05</v>
      </c>
      <c r="N92">
        <v>3</v>
      </c>
      <c r="O92" s="62">
        <v>7.0000000000000007E-2</v>
      </c>
      <c r="P92" s="62">
        <v>0.06</v>
      </c>
      <c r="Q92" s="62">
        <v>0.05</v>
      </c>
      <c r="R92" s="62">
        <v>0.04</v>
      </c>
      <c r="S92" s="62">
        <v>0.04</v>
      </c>
      <c r="T92" s="62">
        <v>0.04</v>
      </c>
      <c r="U92" s="62">
        <v>0.04</v>
      </c>
      <c r="V92" s="62">
        <v>0.04</v>
      </c>
      <c r="W92" s="62">
        <v>0.04</v>
      </c>
      <c r="X92" s="62">
        <v>0.04</v>
      </c>
      <c r="Y92" s="62">
        <v>0.04</v>
      </c>
      <c r="Z92" s="62">
        <v>0.05</v>
      </c>
      <c r="AA92">
        <v>3</v>
      </c>
      <c r="AB92" s="62">
        <v>0.05</v>
      </c>
      <c r="AC92" s="62">
        <v>0.05</v>
      </c>
      <c r="AD92" s="62">
        <v>0.04</v>
      </c>
      <c r="AE92" s="62">
        <v>0.03</v>
      </c>
      <c r="AF92" s="62">
        <v>0.03</v>
      </c>
      <c r="AG92" s="62">
        <v>0.03</v>
      </c>
      <c r="AH92" s="62">
        <v>0.04</v>
      </c>
      <c r="AI92" s="62">
        <v>0.04</v>
      </c>
      <c r="AJ92" s="62">
        <v>0.04</v>
      </c>
      <c r="AK92" s="62">
        <v>0.04</v>
      </c>
      <c r="AL92" s="62">
        <v>0.04</v>
      </c>
      <c r="AM92" s="62">
        <v>0.05</v>
      </c>
      <c r="AN92">
        <v>3</v>
      </c>
      <c r="AO92" s="62">
        <v>0.04</v>
      </c>
      <c r="AP92" s="62">
        <v>0.04</v>
      </c>
      <c r="AQ92" s="62">
        <v>0.03</v>
      </c>
      <c r="AR92" s="62">
        <v>0.03</v>
      </c>
      <c r="AS92" s="62">
        <v>0.03</v>
      </c>
      <c r="AT92" s="62">
        <v>0.03</v>
      </c>
      <c r="AU92" s="62">
        <v>0.03</v>
      </c>
      <c r="AV92" s="62">
        <v>0.03</v>
      </c>
      <c r="AW92" s="62">
        <v>0.04</v>
      </c>
      <c r="AX92" s="62">
        <v>0.04</v>
      </c>
      <c r="AY92" s="62">
        <v>0.04</v>
      </c>
      <c r="AZ92" s="62">
        <v>0.05</v>
      </c>
      <c r="BA92">
        <v>3</v>
      </c>
      <c r="BB92" s="62">
        <v>0.04</v>
      </c>
      <c r="BC92" s="62">
        <v>0.04</v>
      </c>
      <c r="BD92" s="62">
        <v>0.03</v>
      </c>
      <c r="BE92" s="62">
        <v>0.03</v>
      </c>
      <c r="BF92" s="62">
        <v>0.03</v>
      </c>
      <c r="BG92" s="62">
        <v>0.03</v>
      </c>
      <c r="BH92" s="62">
        <v>0.03</v>
      </c>
      <c r="BI92" s="62">
        <v>0.04</v>
      </c>
      <c r="BJ92" s="62">
        <v>0.04</v>
      </c>
      <c r="BK92" s="62">
        <v>0.04</v>
      </c>
      <c r="BL92" s="62">
        <v>0.05</v>
      </c>
      <c r="BM92" s="62">
        <v>0.06</v>
      </c>
      <c r="BN92">
        <v>3</v>
      </c>
      <c r="BO92" s="62">
        <v>0.05</v>
      </c>
      <c r="BP92" s="62">
        <v>0.05</v>
      </c>
      <c r="BQ92" s="62">
        <v>0.04</v>
      </c>
      <c r="BR92" s="62">
        <v>0.04</v>
      </c>
      <c r="BS92" s="62">
        <v>0.04</v>
      </c>
      <c r="BT92" s="62">
        <v>0.04</v>
      </c>
      <c r="BU92" s="62">
        <v>0.04</v>
      </c>
      <c r="BV92" s="62">
        <v>0.05</v>
      </c>
      <c r="BW92" s="62">
        <v>0.05</v>
      </c>
      <c r="BX92" s="62">
        <v>0.05</v>
      </c>
      <c r="BY92" s="62">
        <v>0.06</v>
      </c>
      <c r="BZ92" s="62">
        <v>7.0000000000000007E-2</v>
      </c>
      <c r="CA92" s="198"/>
      <c r="CB92">
        <v>3</v>
      </c>
      <c r="CC92" s="62">
        <v>0.11</v>
      </c>
      <c r="CD92" s="62">
        <v>0.1</v>
      </c>
      <c r="CE92" s="62">
        <v>0.08</v>
      </c>
      <c r="CF92" s="62">
        <v>0.06</v>
      </c>
      <c r="CG92" s="62">
        <v>0.06</v>
      </c>
      <c r="CH92" s="62">
        <v>0.06</v>
      </c>
      <c r="CI92" s="62">
        <v>0.06</v>
      </c>
      <c r="CJ92" s="62">
        <v>0.06</v>
      </c>
      <c r="CK92" s="62">
        <v>0.05</v>
      </c>
      <c r="CL92" s="62">
        <v>0.05</v>
      </c>
      <c r="CM92" s="62">
        <v>0.05</v>
      </c>
      <c r="CN92" s="62">
        <v>0.06</v>
      </c>
      <c r="CO92">
        <v>3</v>
      </c>
      <c r="CP92" s="62">
        <v>0.08</v>
      </c>
      <c r="CQ92" s="62">
        <v>7.0000000000000007E-2</v>
      </c>
      <c r="CR92" s="62">
        <v>0.06</v>
      </c>
      <c r="CS92" s="62">
        <v>0.05</v>
      </c>
      <c r="CT92" s="62">
        <v>0.05</v>
      </c>
      <c r="CU92" s="62">
        <v>0.05</v>
      </c>
      <c r="CV92" s="62">
        <v>0.05</v>
      </c>
      <c r="CW92" s="62">
        <v>0.05</v>
      </c>
      <c r="CX92" s="62">
        <v>0.05</v>
      </c>
      <c r="CY92" s="62">
        <v>0.05</v>
      </c>
      <c r="CZ92" s="62">
        <v>0.05</v>
      </c>
      <c r="DA92" s="62">
        <v>0.06</v>
      </c>
      <c r="DB92">
        <v>3</v>
      </c>
      <c r="DC92" s="62">
        <v>0.06</v>
      </c>
      <c r="DD92" s="62">
        <v>0.06</v>
      </c>
      <c r="DE92" s="62">
        <v>0.05</v>
      </c>
      <c r="DF92" s="62">
        <v>0.04</v>
      </c>
      <c r="DG92" s="62">
        <v>0.04</v>
      </c>
      <c r="DH92" s="62">
        <v>0.04</v>
      </c>
      <c r="DI92" s="62">
        <v>0.04</v>
      </c>
      <c r="DJ92" s="62">
        <v>0.04</v>
      </c>
      <c r="DK92" s="62">
        <v>0.04</v>
      </c>
      <c r="DL92" s="62">
        <v>0.04</v>
      </c>
      <c r="DM92" s="62">
        <v>0.05</v>
      </c>
      <c r="DN92" s="62">
        <v>0.06</v>
      </c>
      <c r="DO92">
        <v>3</v>
      </c>
      <c r="DP92" s="62">
        <v>0.05</v>
      </c>
      <c r="DQ92" s="62">
        <v>0.05</v>
      </c>
      <c r="DR92" s="62">
        <v>0.04</v>
      </c>
      <c r="DS92" s="62">
        <v>0.04</v>
      </c>
      <c r="DT92" s="62">
        <v>0.04</v>
      </c>
      <c r="DU92" s="62">
        <v>0.04</v>
      </c>
      <c r="DV92" s="62">
        <v>0.04</v>
      </c>
      <c r="DW92" s="62">
        <v>0.04</v>
      </c>
      <c r="DX92" s="62">
        <v>0.04</v>
      </c>
      <c r="DY92" s="62">
        <v>0.05</v>
      </c>
      <c r="DZ92" s="62">
        <v>0.05</v>
      </c>
      <c r="EA92" s="62">
        <v>0.06</v>
      </c>
      <c r="EB92">
        <v>3</v>
      </c>
      <c r="EC92" s="62">
        <v>0.04</v>
      </c>
      <c r="ED92" s="62">
        <v>0.04</v>
      </c>
      <c r="EE92" s="62">
        <v>0.04</v>
      </c>
      <c r="EF92" s="62">
        <v>0.03</v>
      </c>
      <c r="EG92" s="62">
        <v>0.03</v>
      </c>
      <c r="EH92" s="62">
        <v>0.04</v>
      </c>
      <c r="EI92" s="62">
        <v>0.04</v>
      </c>
      <c r="EJ92" s="62">
        <v>0.04</v>
      </c>
      <c r="EK92" s="62">
        <v>0.04</v>
      </c>
      <c r="EL92" s="62">
        <v>0.05</v>
      </c>
      <c r="EM92" s="62">
        <v>0.06</v>
      </c>
      <c r="EN92" s="62">
        <v>7.0000000000000007E-2</v>
      </c>
      <c r="EO92">
        <v>3</v>
      </c>
      <c r="EP92" s="62">
        <v>0.06</v>
      </c>
      <c r="EQ92" s="62">
        <v>0.06</v>
      </c>
      <c r="ER92" s="62">
        <v>0.05</v>
      </c>
      <c r="ES92" s="62">
        <v>0.05</v>
      </c>
      <c r="ET92" s="62">
        <v>0.05</v>
      </c>
      <c r="EU92" s="62">
        <v>0.05</v>
      </c>
      <c r="EV92" s="62">
        <v>0.05</v>
      </c>
      <c r="EW92" s="62">
        <v>0.05</v>
      </c>
      <c r="EX92" s="62">
        <v>0.06</v>
      </c>
      <c r="EY92" s="62">
        <v>0.06</v>
      </c>
      <c r="EZ92" s="62">
        <v>7.0000000000000007E-2</v>
      </c>
      <c r="FA92" s="62">
        <v>0.08</v>
      </c>
      <c r="FB92" s="198"/>
      <c r="FC92">
        <v>3</v>
      </c>
      <c r="FD92" s="62">
        <v>0.14000000000000001</v>
      </c>
      <c r="FE92" s="62">
        <v>0.12</v>
      </c>
      <c r="FF92" s="62">
        <v>0.09</v>
      </c>
      <c r="FG92" s="62">
        <v>0.08</v>
      </c>
      <c r="FH92" s="62">
        <v>7.0000000000000007E-2</v>
      </c>
      <c r="FI92" s="62">
        <v>7.0000000000000007E-2</v>
      </c>
      <c r="FJ92" s="62">
        <v>7.0000000000000007E-2</v>
      </c>
      <c r="FK92" s="62">
        <v>7.0000000000000007E-2</v>
      </c>
      <c r="FL92" s="62">
        <v>7.0000000000000007E-2</v>
      </c>
      <c r="FM92" s="62">
        <v>0.06</v>
      </c>
      <c r="FN92" s="62">
        <v>7.0000000000000007E-2</v>
      </c>
      <c r="FO92" s="62">
        <v>0.08</v>
      </c>
      <c r="FP92">
        <v>3</v>
      </c>
      <c r="FQ92" s="62">
        <v>0.1</v>
      </c>
      <c r="FR92" s="62">
        <v>0.09</v>
      </c>
      <c r="FS92" s="62">
        <v>7.0000000000000007E-2</v>
      </c>
      <c r="FT92" s="62">
        <v>0.06</v>
      </c>
      <c r="FU92" s="62">
        <v>0.06</v>
      </c>
      <c r="FV92" s="62">
        <v>0.06</v>
      </c>
      <c r="FW92" s="62">
        <v>0.06</v>
      </c>
      <c r="FX92" s="62">
        <v>0.06</v>
      </c>
      <c r="FY92" s="62">
        <v>0.06</v>
      </c>
      <c r="FZ92" s="62">
        <v>0.06</v>
      </c>
      <c r="GA92" s="62">
        <v>0.06</v>
      </c>
      <c r="GB92" s="62">
        <v>7.0000000000000007E-2</v>
      </c>
      <c r="GC92">
        <v>3</v>
      </c>
      <c r="GD92" s="62">
        <v>0.08</v>
      </c>
      <c r="GE92" s="62">
        <v>7.0000000000000007E-2</v>
      </c>
      <c r="GF92" s="62">
        <v>0.06</v>
      </c>
      <c r="GG92" s="62">
        <v>0.05</v>
      </c>
      <c r="GH92" s="62">
        <v>0.05</v>
      </c>
      <c r="GI92" s="62">
        <v>0.05</v>
      </c>
      <c r="GJ92" s="62">
        <v>0.05</v>
      </c>
      <c r="GK92" s="62">
        <v>0.05</v>
      </c>
      <c r="GL92" s="62">
        <v>0.05</v>
      </c>
      <c r="GM92" s="62">
        <v>0.05</v>
      </c>
      <c r="GN92" s="62">
        <v>0.06</v>
      </c>
      <c r="GO92" s="62">
        <v>7.0000000000000007E-2</v>
      </c>
      <c r="GP92">
        <v>3</v>
      </c>
      <c r="GQ92" s="62">
        <v>0.06</v>
      </c>
      <c r="GR92" s="62">
        <v>0.06</v>
      </c>
      <c r="GS92" s="62">
        <v>0.05</v>
      </c>
      <c r="GT92" s="62">
        <v>0.04</v>
      </c>
      <c r="GU92" s="62">
        <v>0.04</v>
      </c>
      <c r="GV92" s="62">
        <v>0.05</v>
      </c>
      <c r="GW92" s="62">
        <v>0.05</v>
      </c>
      <c r="GX92" s="62">
        <v>0.05</v>
      </c>
      <c r="GY92" s="62">
        <v>0.05</v>
      </c>
      <c r="GZ92" s="62">
        <v>0.06</v>
      </c>
      <c r="HA92" s="62">
        <v>0.06</v>
      </c>
      <c r="HB92" s="62">
        <v>0.08</v>
      </c>
      <c r="HC92">
        <v>3</v>
      </c>
      <c r="HD92" s="62">
        <v>0.05</v>
      </c>
      <c r="HE92" s="62">
        <v>0.05</v>
      </c>
      <c r="HF92" s="62">
        <v>0.04</v>
      </c>
      <c r="HG92" s="62">
        <v>0.04</v>
      </c>
      <c r="HH92" s="62">
        <v>0.04</v>
      </c>
      <c r="HI92" s="62">
        <v>0.04</v>
      </c>
      <c r="HJ92" s="62">
        <v>0.05</v>
      </c>
      <c r="HK92" s="62">
        <v>0.05</v>
      </c>
      <c r="HL92" s="62">
        <v>0.06</v>
      </c>
      <c r="HM92" s="62">
        <v>0.06</v>
      </c>
      <c r="HN92" s="62">
        <v>7.0000000000000007E-2</v>
      </c>
      <c r="HO92" s="62">
        <v>0.09</v>
      </c>
      <c r="HP92">
        <v>3</v>
      </c>
      <c r="HQ92" s="62">
        <v>0.08</v>
      </c>
      <c r="HR92" s="62">
        <v>0.08</v>
      </c>
      <c r="HS92" s="62">
        <v>0.06</v>
      </c>
      <c r="HT92" s="62">
        <v>0.06</v>
      </c>
      <c r="HU92" s="62">
        <v>0.06</v>
      </c>
      <c r="HV92" s="62">
        <v>0.06</v>
      </c>
      <c r="HW92" s="62">
        <v>0.06</v>
      </c>
      <c r="HX92" s="62">
        <v>7.0000000000000007E-2</v>
      </c>
      <c r="HY92" s="62">
        <v>7.0000000000000007E-2</v>
      </c>
      <c r="HZ92" s="62">
        <v>7.0000000000000007E-2</v>
      </c>
      <c r="IA92" s="62">
        <v>0.08</v>
      </c>
      <c r="IB92" s="62">
        <v>0.1</v>
      </c>
      <c r="IC92" s="198"/>
      <c r="ID92">
        <v>3</v>
      </c>
      <c r="IE92" s="62">
        <v>0.2</v>
      </c>
      <c r="IF92" s="62">
        <v>0.17</v>
      </c>
      <c r="IG92" s="62">
        <v>0.13</v>
      </c>
      <c r="IH92" s="62">
        <v>0.11</v>
      </c>
      <c r="II92" s="62">
        <v>0.1</v>
      </c>
      <c r="IJ92" s="62">
        <v>0.1</v>
      </c>
      <c r="IK92" s="62">
        <v>0.1</v>
      </c>
      <c r="IL92" s="62">
        <v>0.1</v>
      </c>
      <c r="IM92" s="62">
        <v>0.09</v>
      </c>
      <c r="IN92" s="62">
        <v>0.09</v>
      </c>
      <c r="IO92" s="62">
        <v>0.09</v>
      </c>
      <c r="IP92" s="62">
        <v>0.1</v>
      </c>
      <c r="IQ92">
        <v>3</v>
      </c>
      <c r="IR92" s="62">
        <v>0.14000000000000001</v>
      </c>
      <c r="IS92" s="62">
        <v>0.13</v>
      </c>
      <c r="IT92" s="62">
        <v>0.1</v>
      </c>
      <c r="IU92" s="62">
        <v>0.08</v>
      </c>
      <c r="IV92" s="62">
        <v>0.08</v>
      </c>
      <c r="IW92" s="62">
        <v>0.08</v>
      </c>
      <c r="IX92" s="62">
        <v>0.08</v>
      </c>
      <c r="IY92" s="62">
        <v>0.08</v>
      </c>
      <c r="IZ92" s="62">
        <v>0.08</v>
      </c>
      <c r="JA92" s="62">
        <v>0.08</v>
      </c>
      <c r="JB92" s="62">
        <v>0.08</v>
      </c>
      <c r="JC92" s="62">
        <v>0.09</v>
      </c>
      <c r="JD92">
        <v>3</v>
      </c>
      <c r="JE92" s="62">
        <v>0.11</v>
      </c>
      <c r="JF92" s="62">
        <v>0.1</v>
      </c>
      <c r="JG92" s="62">
        <v>0.08</v>
      </c>
      <c r="JH92" s="62">
        <v>7.0000000000000007E-2</v>
      </c>
      <c r="JI92" s="62">
        <v>7.0000000000000007E-2</v>
      </c>
      <c r="JJ92" s="62">
        <v>7.0000000000000007E-2</v>
      </c>
      <c r="JK92" s="62">
        <v>7.0000000000000007E-2</v>
      </c>
      <c r="JL92" s="62">
        <v>7.0000000000000007E-2</v>
      </c>
      <c r="JM92" s="62">
        <v>7.0000000000000007E-2</v>
      </c>
      <c r="JN92" s="62">
        <v>0.08</v>
      </c>
      <c r="JO92" s="62">
        <v>0.08</v>
      </c>
      <c r="JP92" s="62">
        <v>0.1</v>
      </c>
      <c r="JQ92">
        <v>3</v>
      </c>
      <c r="JR92" s="62">
        <v>0.09</v>
      </c>
      <c r="JS92" s="62">
        <v>0.08</v>
      </c>
      <c r="JT92" s="62">
        <v>7.0000000000000007E-2</v>
      </c>
      <c r="JU92" s="62">
        <v>0.06</v>
      </c>
      <c r="JV92" s="62">
        <v>0.06</v>
      </c>
      <c r="JW92" s="62">
        <v>0.06</v>
      </c>
      <c r="JX92" s="62">
        <v>7.0000000000000007E-2</v>
      </c>
      <c r="JY92" s="62">
        <v>7.0000000000000007E-2</v>
      </c>
      <c r="JZ92" s="62">
        <v>7.0000000000000007E-2</v>
      </c>
      <c r="KA92" s="62">
        <v>0.08</v>
      </c>
      <c r="KB92" s="62">
        <v>0.09</v>
      </c>
      <c r="KC92" s="62">
        <v>0.11</v>
      </c>
      <c r="KD92">
        <v>3</v>
      </c>
      <c r="KE92" s="62">
        <v>7.0000000000000007E-2</v>
      </c>
      <c r="KF92" s="62">
        <v>7.0000000000000007E-2</v>
      </c>
      <c r="KG92" s="62">
        <v>0.06</v>
      </c>
      <c r="KH92" s="62">
        <v>0.06</v>
      </c>
      <c r="KI92" s="62">
        <v>0.06</v>
      </c>
      <c r="KJ92" s="62">
        <v>0.06</v>
      </c>
      <c r="KK92" s="62">
        <v>7.0000000000000007E-2</v>
      </c>
      <c r="KL92" s="62">
        <v>7.0000000000000007E-2</v>
      </c>
      <c r="KM92" s="62">
        <v>0.08</v>
      </c>
      <c r="KN92" s="62">
        <v>0.08</v>
      </c>
      <c r="KO92" s="62">
        <v>0.09</v>
      </c>
      <c r="KP92" s="62">
        <v>0.12</v>
      </c>
      <c r="KQ92">
        <v>3</v>
      </c>
      <c r="KR92" s="62">
        <v>0.11</v>
      </c>
      <c r="KS92" s="62">
        <v>0.11</v>
      </c>
      <c r="KT92" s="62">
        <v>0.09</v>
      </c>
      <c r="KU92" s="62">
        <v>0.08</v>
      </c>
      <c r="KV92" s="62">
        <v>0.08</v>
      </c>
      <c r="KW92" s="62">
        <v>0.08</v>
      </c>
      <c r="KX92" s="62">
        <v>0.09</v>
      </c>
      <c r="KY92" s="62">
        <v>0.09</v>
      </c>
      <c r="KZ92" s="62">
        <v>0.1</v>
      </c>
      <c r="LA92" s="62">
        <v>0.1</v>
      </c>
      <c r="LB92" s="62">
        <v>0.11</v>
      </c>
      <c r="LC92" s="62">
        <v>0.14000000000000001</v>
      </c>
    </row>
    <row r="93" spans="1:315">
      <c r="A93">
        <v>4</v>
      </c>
      <c r="B93" s="62">
        <v>0.08</v>
      </c>
      <c r="C93" s="62">
        <v>7.0000000000000007E-2</v>
      </c>
      <c r="D93" s="62">
        <v>0.06</v>
      </c>
      <c r="E93" s="62">
        <v>0.05</v>
      </c>
      <c r="F93" s="62">
        <v>0.04</v>
      </c>
      <c r="G93" s="62">
        <v>0.04</v>
      </c>
      <c r="H93" s="62">
        <v>0.04</v>
      </c>
      <c r="I93" s="62">
        <v>0.04</v>
      </c>
      <c r="J93" s="62">
        <v>0.04</v>
      </c>
      <c r="K93" s="62">
        <v>0.04</v>
      </c>
      <c r="L93" s="62">
        <v>0.04</v>
      </c>
      <c r="M93" s="62">
        <v>0.04</v>
      </c>
      <c r="N93">
        <v>4</v>
      </c>
      <c r="O93" s="62">
        <v>0.06</v>
      </c>
      <c r="P93" s="62">
        <v>0.06</v>
      </c>
      <c r="Q93" s="62">
        <v>0.04</v>
      </c>
      <c r="R93" s="62">
        <v>0.04</v>
      </c>
      <c r="S93" s="62">
        <v>0.04</v>
      </c>
      <c r="T93" s="62">
        <v>0.03</v>
      </c>
      <c r="U93" s="62">
        <v>0.04</v>
      </c>
      <c r="V93" s="62">
        <v>0.04</v>
      </c>
      <c r="W93" s="62">
        <v>0.03</v>
      </c>
      <c r="X93" s="62">
        <v>0.03</v>
      </c>
      <c r="Y93" s="62">
        <v>0.04</v>
      </c>
      <c r="Z93" s="62">
        <v>0.04</v>
      </c>
      <c r="AA93">
        <v>4</v>
      </c>
      <c r="AB93" s="62">
        <v>0.05</v>
      </c>
      <c r="AC93" s="62">
        <v>0.04</v>
      </c>
      <c r="AD93" s="62">
        <v>0.04</v>
      </c>
      <c r="AE93" s="62">
        <v>0.03</v>
      </c>
      <c r="AF93" s="62">
        <v>0.03</v>
      </c>
      <c r="AG93" s="62">
        <v>0.03</v>
      </c>
      <c r="AH93" s="62">
        <v>0.03</v>
      </c>
      <c r="AI93" s="62">
        <v>0.03</v>
      </c>
      <c r="AJ93" s="62">
        <v>0.03</v>
      </c>
      <c r="AK93" s="62">
        <v>0.03</v>
      </c>
      <c r="AL93" s="62">
        <v>0.04</v>
      </c>
      <c r="AM93" s="62">
        <v>0.04</v>
      </c>
      <c r="AN93">
        <v>4</v>
      </c>
      <c r="AO93" s="62">
        <v>0.04</v>
      </c>
      <c r="AP93" s="62">
        <v>0.04</v>
      </c>
      <c r="AQ93" s="62">
        <v>0.03</v>
      </c>
      <c r="AR93" s="62">
        <v>0.03</v>
      </c>
      <c r="AS93" s="62">
        <v>0.03</v>
      </c>
      <c r="AT93" s="62">
        <v>0.03</v>
      </c>
      <c r="AU93" s="62">
        <v>0.03</v>
      </c>
      <c r="AV93" s="62">
        <v>0.03</v>
      </c>
      <c r="AW93" s="62">
        <v>0.03</v>
      </c>
      <c r="AX93" s="62">
        <v>0.04</v>
      </c>
      <c r="AY93" s="62">
        <v>0.04</v>
      </c>
      <c r="AZ93" s="62">
        <v>0.05</v>
      </c>
      <c r="BA93">
        <v>4</v>
      </c>
      <c r="BB93" s="62">
        <v>0.03</v>
      </c>
      <c r="BC93" s="62">
        <v>0.03</v>
      </c>
      <c r="BD93" s="62">
        <v>0.03</v>
      </c>
      <c r="BE93" s="62">
        <v>0.03</v>
      </c>
      <c r="BF93" s="62">
        <v>0.03</v>
      </c>
      <c r="BG93" s="62">
        <v>0.03</v>
      </c>
      <c r="BH93" s="62">
        <v>0.03</v>
      </c>
      <c r="BI93" s="62">
        <v>0.03</v>
      </c>
      <c r="BJ93" s="62">
        <v>0.04</v>
      </c>
      <c r="BK93" s="62">
        <v>0.04</v>
      </c>
      <c r="BL93" s="62">
        <v>0.04</v>
      </c>
      <c r="BM93" s="62">
        <v>0.05</v>
      </c>
      <c r="BN93">
        <v>4</v>
      </c>
      <c r="BO93" s="62">
        <v>0.05</v>
      </c>
      <c r="BP93" s="62">
        <v>0.05</v>
      </c>
      <c r="BQ93" s="62">
        <v>0.04</v>
      </c>
      <c r="BR93" s="62">
        <v>0.04</v>
      </c>
      <c r="BS93" s="62">
        <v>0.04</v>
      </c>
      <c r="BT93" s="62">
        <v>0.04</v>
      </c>
      <c r="BU93" s="62">
        <v>0.04</v>
      </c>
      <c r="BV93" s="62">
        <v>0.05</v>
      </c>
      <c r="BW93" s="62">
        <v>0.05</v>
      </c>
      <c r="BX93" s="62">
        <v>0.05</v>
      </c>
      <c r="BY93" s="62">
        <v>0.05</v>
      </c>
      <c r="BZ93" s="62">
        <v>7.0000000000000007E-2</v>
      </c>
      <c r="CA93" s="198"/>
      <c r="CB93">
        <v>4</v>
      </c>
      <c r="CC93" s="62">
        <v>0.1</v>
      </c>
      <c r="CD93" s="62">
        <v>0.09</v>
      </c>
      <c r="CE93" s="62">
        <v>7.0000000000000007E-2</v>
      </c>
      <c r="CF93" s="62">
        <v>0.06</v>
      </c>
      <c r="CG93" s="62">
        <v>0.05</v>
      </c>
      <c r="CH93" s="62">
        <v>0.05</v>
      </c>
      <c r="CI93" s="62">
        <v>0.05</v>
      </c>
      <c r="CJ93" s="62">
        <v>0.05</v>
      </c>
      <c r="CK93" s="62">
        <v>0.05</v>
      </c>
      <c r="CL93" s="62">
        <v>0.05</v>
      </c>
      <c r="CM93" s="62">
        <v>0.05</v>
      </c>
      <c r="CN93" s="62">
        <v>0.05</v>
      </c>
      <c r="CO93">
        <v>4</v>
      </c>
      <c r="CP93" s="62">
        <v>7.0000000000000007E-2</v>
      </c>
      <c r="CQ93" s="62">
        <v>7.0000000000000007E-2</v>
      </c>
      <c r="CR93" s="62">
        <v>0.05</v>
      </c>
      <c r="CS93" s="62">
        <v>0.04</v>
      </c>
      <c r="CT93" s="62">
        <v>0.04</v>
      </c>
      <c r="CU93" s="62">
        <v>0.04</v>
      </c>
      <c r="CV93" s="62">
        <v>0.04</v>
      </c>
      <c r="CW93" s="62">
        <v>0.04</v>
      </c>
      <c r="CX93" s="62">
        <v>0.04</v>
      </c>
      <c r="CY93" s="62">
        <v>0.04</v>
      </c>
      <c r="CZ93" s="62">
        <v>0.04</v>
      </c>
      <c r="DA93" s="62">
        <v>0.05</v>
      </c>
      <c r="DB93">
        <v>4</v>
      </c>
      <c r="DC93" s="62">
        <v>0.06</v>
      </c>
      <c r="DD93" s="62">
        <v>0.05</v>
      </c>
      <c r="DE93" s="62">
        <v>0.04</v>
      </c>
      <c r="DF93" s="62">
        <v>0.04</v>
      </c>
      <c r="DG93" s="62">
        <v>0.04</v>
      </c>
      <c r="DH93" s="62">
        <v>0.04</v>
      </c>
      <c r="DI93" s="62">
        <v>0.04</v>
      </c>
      <c r="DJ93" s="62">
        <v>0.04</v>
      </c>
      <c r="DK93" s="62">
        <v>0.04</v>
      </c>
      <c r="DL93" s="62">
        <v>0.04</v>
      </c>
      <c r="DM93" s="62">
        <v>0.04</v>
      </c>
      <c r="DN93" s="62">
        <v>0.05</v>
      </c>
      <c r="DO93">
        <v>4</v>
      </c>
      <c r="DP93" s="62">
        <v>0.05</v>
      </c>
      <c r="DQ93" s="62">
        <v>0.04</v>
      </c>
      <c r="DR93" s="62">
        <v>0.04</v>
      </c>
      <c r="DS93" s="62">
        <v>0.03</v>
      </c>
      <c r="DT93" s="62">
        <v>0.03</v>
      </c>
      <c r="DU93" s="62">
        <v>0.03</v>
      </c>
      <c r="DV93" s="62">
        <v>0.04</v>
      </c>
      <c r="DW93" s="62">
        <v>0.04</v>
      </c>
      <c r="DX93" s="62">
        <v>0.04</v>
      </c>
      <c r="DY93" s="62">
        <v>0.04</v>
      </c>
      <c r="DZ93" s="62">
        <v>0.05</v>
      </c>
      <c r="EA93" s="62">
        <v>0.06</v>
      </c>
      <c r="EB93">
        <v>4</v>
      </c>
      <c r="EC93" s="62">
        <v>0.04</v>
      </c>
      <c r="ED93" s="62">
        <v>0.04</v>
      </c>
      <c r="EE93" s="62">
        <v>0.03</v>
      </c>
      <c r="EF93" s="62">
        <v>0.03</v>
      </c>
      <c r="EG93" s="62">
        <v>0.03</v>
      </c>
      <c r="EH93" s="62">
        <v>0.03</v>
      </c>
      <c r="EI93" s="62">
        <v>0.04</v>
      </c>
      <c r="EJ93" s="62">
        <v>0.04</v>
      </c>
      <c r="EK93" s="62">
        <v>0.04</v>
      </c>
      <c r="EL93" s="62">
        <v>0.05</v>
      </c>
      <c r="EM93" s="62">
        <v>0.05</v>
      </c>
      <c r="EN93" s="62">
        <v>7.0000000000000007E-2</v>
      </c>
      <c r="EO93">
        <v>4</v>
      </c>
      <c r="EP93" s="62">
        <v>0.06</v>
      </c>
      <c r="EQ93" s="62">
        <v>0.06</v>
      </c>
      <c r="ER93" s="62">
        <v>0.05</v>
      </c>
      <c r="ES93" s="62">
        <v>0.04</v>
      </c>
      <c r="ET93" s="62">
        <v>0.04</v>
      </c>
      <c r="EU93" s="62">
        <v>0.05</v>
      </c>
      <c r="EV93" s="62">
        <v>0.05</v>
      </c>
      <c r="EW93" s="62">
        <v>0.05</v>
      </c>
      <c r="EX93" s="62">
        <v>0.05</v>
      </c>
      <c r="EY93" s="62">
        <v>0.06</v>
      </c>
      <c r="EZ93" s="62">
        <v>0.06</v>
      </c>
      <c r="FA93" s="62">
        <v>0.08</v>
      </c>
      <c r="FB93" s="198"/>
      <c r="FC93">
        <v>4</v>
      </c>
      <c r="FD93" s="62">
        <v>0.12</v>
      </c>
      <c r="FE93" s="62">
        <v>0.11</v>
      </c>
      <c r="FF93" s="62">
        <v>0.08</v>
      </c>
      <c r="FG93" s="62">
        <v>7.0000000000000007E-2</v>
      </c>
      <c r="FH93" s="62">
        <v>0.06</v>
      </c>
      <c r="FI93" s="62">
        <v>0.06</v>
      </c>
      <c r="FJ93" s="62">
        <v>0.06</v>
      </c>
      <c r="FK93" s="62">
        <v>0.06</v>
      </c>
      <c r="FL93" s="62">
        <v>0.06</v>
      </c>
      <c r="FM93" s="62">
        <v>0.05</v>
      </c>
      <c r="FN93" s="62">
        <v>0.06</v>
      </c>
      <c r="FO93" s="62">
        <v>0.06</v>
      </c>
      <c r="FP93">
        <v>4</v>
      </c>
      <c r="FQ93" s="62">
        <v>0.09</v>
      </c>
      <c r="FR93" s="62">
        <v>0.08</v>
      </c>
      <c r="FS93" s="62">
        <v>0.06</v>
      </c>
      <c r="FT93" s="62">
        <v>0.05</v>
      </c>
      <c r="FU93" s="62">
        <v>0.05</v>
      </c>
      <c r="FV93" s="62">
        <v>0.05</v>
      </c>
      <c r="FW93" s="62">
        <v>0.05</v>
      </c>
      <c r="FX93" s="62">
        <v>0.05</v>
      </c>
      <c r="FY93" s="62">
        <v>0.05</v>
      </c>
      <c r="FZ93" s="62">
        <v>0.05</v>
      </c>
      <c r="GA93" s="62">
        <v>0.05</v>
      </c>
      <c r="GB93" s="62">
        <v>0.06</v>
      </c>
      <c r="GC93">
        <v>4</v>
      </c>
      <c r="GD93" s="62">
        <v>7.0000000000000007E-2</v>
      </c>
      <c r="GE93" s="62">
        <v>0.06</v>
      </c>
      <c r="GF93" s="62">
        <v>0.05</v>
      </c>
      <c r="GG93" s="62">
        <v>0.04</v>
      </c>
      <c r="GH93" s="62">
        <v>0.04</v>
      </c>
      <c r="GI93" s="62">
        <v>0.04</v>
      </c>
      <c r="GJ93" s="62">
        <v>0.05</v>
      </c>
      <c r="GK93" s="62">
        <v>0.05</v>
      </c>
      <c r="GL93" s="62">
        <v>0.05</v>
      </c>
      <c r="GM93" s="62">
        <v>0.05</v>
      </c>
      <c r="GN93" s="62">
        <v>0.05</v>
      </c>
      <c r="GO93" s="62">
        <v>0.06</v>
      </c>
      <c r="GP93">
        <v>4</v>
      </c>
      <c r="GQ93" s="62">
        <v>0.06</v>
      </c>
      <c r="GR93" s="62">
        <v>0.05</v>
      </c>
      <c r="GS93" s="62">
        <v>0.04</v>
      </c>
      <c r="GT93" s="62">
        <v>0.04</v>
      </c>
      <c r="GU93" s="62">
        <v>0.04</v>
      </c>
      <c r="GV93" s="62">
        <v>0.04</v>
      </c>
      <c r="GW93" s="62">
        <v>0.04</v>
      </c>
      <c r="GX93" s="62">
        <v>0.05</v>
      </c>
      <c r="GY93" s="62">
        <v>0.05</v>
      </c>
      <c r="GZ93" s="62">
        <v>0.05</v>
      </c>
      <c r="HA93" s="62">
        <v>0.06</v>
      </c>
      <c r="HB93" s="62">
        <v>7.0000000000000007E-2</v>
      </c>
      <c r="HC93">
        <v>4</v>
      </c>
      <c r="HD93" s="62">
        <v>0.05</v>
      </c>
      <c r="HE93" s="62">
        <v>0.05</v>
      </c>
      <c r="HF93" s="62">
        <v>0.04</v>
      </c>
      <c r="HG93" s="62">
        <v>0.04</v>
      </c>
      <c r="HH93" s="62">
        <v>0.04</v>
      </c>
      <c r="HI93" s="62">
        <v>0.04</v>
      </c>
      <c r="HJ93" s="62">
        <v>0.05</v>
      </c>
      <c r="HK93" s="62">
        <v>0.05</v>
      </c>
      <c r="HL93" s="62">
        <v>0.05</v>
      </c>
      <c r="HM93" s="62">
        <v>0.06</v>
      </c>
      <c r="HN93" s="62">
        <v>0.06</v>
      </c>
      <c r="HO93" s="62">
        <v>0.08</v>
      </c>
      <c r="HP93">
        <v>4</v>
      </c>
      <c r="HQ93" s="62">
        <v>0.08</v>
      </c>
      <c r="HR93" s="62">
        <v>7.0000000000000007E-2</v>
      </c>
      <c r="HS93" s="62">
        <v>0.06</v>
      </c>
      <c r="HT93" s="62">
        <v>0.05</v>
      </c>
      <c r="HU93" s="62">
        <v>0.05</v>
      </c>
      <c r="HV93" s="62">
        <v>0.06</v>
      </c>
      <c r="HW93" s="62">
        <v>0.06</v>
      </c>
      <c r="HX93" s="62">
        <v>0.06</v>
      </c>
      <c r="HY93" s="62">
        <v>7.0000000000000007E-2</v>
      </c>
      <c r="HZ93" s="62">
        <v>7.0000000000000007E-2</v>
      </c>
      <c r="IA93" s="62">
        <v>0.08</v>
      </c>
      <c r="IB93" s="62">
        <v>0.1</v>
      </c>
      <c r="IC93" s="198"/>
      <c r="ID93">
        <v>4</v>
      </c>
      <c r="IE93" s="62">
        <v>0.16</v>
      </c>
      <c r="IF93" s="62">
        <v>0.14000000000000001</v>
      </c>
      <c r="IG93" s="62">
        <v>0.11</v>
      </c>
      <c r="IH93" s="62">
        <v>0.09</v>
      </c>
      <c r="II93" s="62">
        <v>0.08</v>
      </c>
      <c r="IJ93" s="62">
        <v>0.08</v>
      </c>
      <c r="IK93" s="62">
        <v>0.08</v>
      </c>
      <c r="IL93" s="62">
        <v>0.08</v>
      </c>
      <c r="IM93" s="62">
        <v>0.08</v>
      </c>
      <c r="IN93" s="62">
        <v>7.0000000000000007E-2</v>
      </c>
      <c r="IO93" s="62">
        <v>0.08</v>
      </c>
      <c r="IP93" s="62">
        <v>0.09</v>
      </c>
      <c r="IQ93">
        <v>4</v>
      </c>
      <c r="IR93" s="62">
        <v>0.12</v>
      </c>
      <c r="IS93" s="62">
        <v>0.11</v>
      </c>
      <c r="IT93" s="62">
        <v>0.08</v>
      </c>
      <c r="IU93" s="62">
        <v>7.0000000000000007E-2</v>
      </c>
      <c r="IV93" s="62">
        <v>7.0000000000000007E-2</v>
      </c>
      <c r="IW93" s="62">
        <v>7.0000000000000007E-2</v>
      </c>
      <c r="IX93" s="62">
        <v>7.0000000000000007E-2</v>
      </c>
      <c r="IY93" s="62">
        <v>7.0000000000000007E-2</v>
      </c>
      <c r="IZ93" s="62">
        <v>7.0000000000000007E-2</v>
      </c>
      <c r="JA93" s="62">
        <v>7.0000000000000007E-2</v>
      </c>
      <c r="JB93" s="62">
        <v>7.0000000000000007E-2</v>
      </c>
      <c r="JC93" s="62">
        <v>0.08</v>
      </c>
      <c r="JD93">
        <v>4</v>
      </c>
      <c r="JE93" s="62">
        <v>0.09</v>
      </c>
      <c r="JF93" s="62">
        <v>0.09</v>
      </c>
      <c r="JG93" s="62">
        <v>7.0000000000000007E-2</v>
      </c>
      <c r="JH93" s="62">
        <v>0.06</v>
      </c>
      <c r="JI93" s="62">
        <v>0.06</v>
      </c>
      <c r="JJ93" s="62">
        <v>0.06</v>
      </c>
      <c r="JK93" s="62">
        <v>0.06</v>
      </c>
      <c r="JL93" s="62">
        <v>0.06</v>
      </c>
      <c r="JM93" s="62">
        <v>0.06</v>
      </c>
      <c r="JN93" s="62">
        <v>7.0000000000000007E-2</v>
      </c>
      <c r="JO93" s="62">
        <v>7.0000000000000007E-2</v>
      </c>
      <c r="JP93" s="62">
        <v>0.08</v>
      </c>
      <c r="JQ93">
        <v>4</v>
      </c>
      <c r="JR93" s="62">
        <v>7.0000000000000007E-2</v>
      </c>
      <c r="JS93" s="62">
        <v>7.0000000000000007E-2</v>
      </c>
      <c r="JT93" s="62">
        <v>0.06</v>
      </c>
      <c r="JU93" s="62">
        <v>0.05</v>
      </c>
      <c r="JV93" s="62">
        <v>0.05</v>
      </c>
      <c r="JW93" s="62">
        <v>0.06</v>
      </c>
      <c r="JX93" s="62">
        <v>0.06</v>
      </c>
      <c r="JY93" s="62">
        <v>0.06</v>
      </c>
      <c r="JZ93" s="62">
        <v>7.0000000000000007E-2</v>
      </c>
      <c r="KA93" s="62">
        <v>7.0000000000000007E-2</v>
      </c>
      <c r="KB93" s="62">
        <v>0.08</v>
      </c>
      <c r="KC93" s="62">
        <v>0.09</v>
      </c>
      <c r="KD93">
        <v>4</v>
      </c>
      <c r="KE93" s="62">
        <v>7.0000000000000007E-2</v>
      </c>
      <c r="KF93" s="62">
        <v>7.0000000000000007E-2</v>
      </c>
      <c r="KG93" s="62">
        <v>0.05</v>
      </c>
      <c r="KH93" s="62">
        <v>0.05</v>
      </c>
      <c r="KI93" s="62">
        <v>0.05</v>
      </c>
      <c r="KJ93" s="62">
        <v>0.06</v>
      </c>
      <c r="KK93" s="62">
        <v>0.06</v>
      </c>
      <c r="KL93" s="62">
        <v>7.0000000000000007E-2</v>
      </c>
      <c r="KM93" s="62">
        <v>7.0000000000000007E-2</v>
      </c>
      <c r="KN93" s="62">
        <v>7.0000000000000007E-2</v>
      </c>
      <c r="KO93" s="62">
        <v>0.09</v>
      </c>
      <c r="KP93" s="62">
        <v>0.11</v>
      </c>
      <c r="KQ93">
        <v>4</v>
      </c>
      <c r="KR93" s="62">
        <v>0.1</v>
      </c>
      <c r="KS93" s="62">
        <v>0.1</v>
      </c>
      <c r="KT93" s="62">
        <v>0.08</v>
      </c>
      <c r="KU93" s="62">
        <v>7.0000000000000007E-2</v>
      </c>
      <c r="KV93" s="62">
        <v>7.0000000000000007E-2</v>
      </c>
      <c r="KW93" s="62">
        <v>0.08</v>
      </c>
      <c r="KX93" s="62">
        <v>0.08</v>
      </c>
      <c r="KY93" s="62">
        <v>0.09</v>
      </c>
      <c r="KZ93" s="62">
        <v>0.09</v>
      </c>
      <c r="LA93" s="62">
        <v>0.09</v>
      </c>
      <c r="LB93" s="62">
        <v>0.11</v>
      </c>
      <c r="LC93" s="62">
        <v>0.13</v>
      </c>
    </row>
    <row r="94" spans="1:315">
      <c r="A94">
        <v>5</v>
      </c>
      <c r="B94" s="62">
        <v>7.0000000000000007E-2</v>
      </c>
      <c r="C94" s="62">
        <v>7.0000000000000007E-2</v>
      </c>
      <c r="D94" s="62">
        <v>0.05</v>
      </c>
      <c r="E94" s="62">
        <v>0.04</v>
      </c>
      <c r="F94" s="62">
        <v>0.04</v>
      </c>
      <c r="G94" s="62">
        <v>0.04</v>
      </c>
      <c r="H94" s="62">
        <v>0.04</v>
      </c>
      <c r="I94" s="62">
        <v>0.04</v>
      </c>
      <c r="J94" s="62">
        <v>0.05</v>
      </c>
      <c r="K94" s="62">
        <v>0.05</v>
      </c>
      <c r="L94" s="62">
        <v>0.06</v>
      </c>
      <c r="M94" s="62">
        <v>0.06</v>
      </c>
      <c r="N94">
        <v>5</v>
      </c>
      <c r="O94" s="62">
        <v>0.06</v>
      </c>
      <c r="P94" s="62">
        <v>0.05</v>
      </c>
      <c r="Q94" s="62">
        <v>0.04</v>
      </c>
      <c r="R94" s="62">
        <v>0.03</v>
      </c>
      <c r="S94" s="62">
        <v>0.03</v>
      </c>
      <c r="T94" s="62">
        <v>0.03</v>
      </c>
      <c r="U94" s="62">
        <v>0.03</v>
      </c>
      <c r="V94" s="62">
        <v>0.03</v>
      </c>
      <c r="W94" s="62">
        <v>0.04</v>
      </c>
      <c r="X94" s="62">
        <v>0.05</v>
      </c>
      <c r="Y94" s="62">
        <v>0.05</v>
      </c>
      <c r="Z94" s="62">
        <v>0.06</v>
      </c>
      <c r="AA94">
        <v>5</v>
      </c>
      <c r="AB94" s="62">
        <v>0.04</v>
      </c>
      <c r="AC94" s="62">
        <v>0.04</v>
      </c>
      <c r="AD94" s="62">
        <v>0.03</v>
      </c>
      <c r="AE94" s="62">
        <v>0.03</v>
      </c>
      <c r="AF94" s="62">
        <v>0.03</v>
      </c>
      <c r="AG94" s="62">
        <v>0.03</v>
      </c>
      <c r="AH94" s="62">
        <v>0.03</v>
      </c>
      <c r="AI94" s="62">
        <v>0.03</v>
      </c>
      <c r="AJ94" s="62">
        <v>0.04</v>
      </c>
      <c r="AK94" s="62">
        <v>0.05</v>
      </c>
      <c r="AL94" s="62">
        <v>0.05</v>
      </c>
      <c r="AM94" s="62">
        <v>0.06</v>
      </c>
      <c r="AN94">
        <v>5</v>
      </c>
      <c r="AO94" s="62">
        <v>0.04</v>
      </c>
      <c r="AP94" s="62">
        <v>0.03</v>
      </c>
      <c r="AQ94" s="62">
        <v>0.03</v>
      </c>
      <c r="AR94" s="62">
        <v>0.03</v>
      </c>
      <c r="AS94" s="62">
        <v>0.03</v>
      </c>
      <c r="AT94" s="62">
        <v>0.03</v>
      </c>
      <c r="AU94" s="62">
        <v>0.03</v>
      </c>
      <c r="AV94" s="62">
        <v>0.03</v>
      </c>
      <c r="AW94" s="62">
        <v>0.05</v>
      </c>
      <c r="AX94" s="62">
        <v>0.05</v>
      </c>
      <c r="AY94" s="62">
        <v>0.06</v>
      </c>
      <c r="AZ94" s="62">
        <v>7.0000000000000007E-2</v>
      </c>
      <c r="BA94">
        <v>5</v>
      </c>
      <c r="BB94" s="62">
        <v>0.03</v>
      </c>
      <c r="BC94" s="62">
        <v>0.03</v>
      </c>
      <c r="BD94" s="62">
        <v>0.03</v>
      </c>
      <c r="BE94" s="62">
        <v>0.02</v>
      </c>
      <c r="BF94" s="62">
        <v>0.03</v>
      </c>
      <c r="BG94" s="62">
        <v>0.03</v>
      </c>
      <c r="BH94" s="62">
        <v>0.03</v>
      </c>
      <c r="BI94" s="62">
        <v>0.03</v>
      </c>
      <c r="BJ94" s="62">
        <v>0.05</v>
      </c>
      <c r="BK94" s="62">
        <v>0.06</v>
      </c>
      <c r="BL94" s="62">
        <v>7.0000000000000007E-2</v>
      </c>
      <c r="BM94" s="62">
        <v>0.08</v>
      </c>
      <c r="BN94">
        <v>5</v>
      </c>
      <c r="BO94" s="62">
        <v>0.05</v>
      </c>
      <c r="BP94" s="62">
        <v>0.05</v>
      </c>
      <c r="BQ94" s="62">
        <v>0.04</v>
      </c>
      <c r="BR94" s="62">
        <v>0.04</v>
      </c>
      <c r="BS94" s="62">
        <v>0.04</v>
      </c>
      <c r="BT94" s="62">
        <v>0.04</v>
      </c>
      <c r="BU94" s="62">
        <v>0.04</v>
      </c>
      <c r="BV94" s="62">
        <v>0.04</v>
      </c>
      <c r="BW94" s="62">
        <v>0.06</v>
      </c>
      <c r="BX94" s="62">
        <v>7.0000000000000007E-2</v>
      </c>
      <c r="BY94" s="62">
        <v>0.08</v>
      </c>
      <c r="BZ94" s="62">
        <v>0.1</v>
      </c>
      <c r="CA94" s="198"/>
      <c r="CB94">
        <v>5</v>
      </c>
      <c r="CC94" s="62">
        <v>0.09</v>
      </c>
      <c r="CD94" s="62">
        <v>0.08</v>
      </c>
      <c r="CE94" s="62">
        <v>0.06</v>
      </c>
      <c r="CF94" s="62">
        <v>0.05</v>
      </c>
      <c r="CG94" s="62">
        <v>0.05</v>
      </c>
      <c r="CH94" s="62">
        <v>0.04</v>
      </c>
      <c r="CI94" s="62">
        <v>0.04</v>
      </c>
      <c r="CJ94" s="62">
        <v>0.04</v>
      </c>
      <c r="CK94" s="62">
        <v>0.06</v>
      </c>
      <c r="CL94" s="62">
        <v>0.06</v>
      </c>
      <c r="CM94" s="62">
        <v>7.0000000000000007E-2</v>
      </c>
      <c r="CN94" s="62">
        <v>7.0000000000000007E-2</v>
      </c>
      <c r="CO94">
        <v>5</v>
      </c>
      <c r="CP94" s="62">
        <v>7.0000000000000007E-2</v>
      </c>
      <c r="CQ94" s="62">
        <v>0.06</v>
      </c>
      <c r="CR94" s="62">
        <v>0.05</v>
      </c>
      <c r="CS94" s="62">
        <v>0.04</v>
      </c>
      <c r="CT94" s="62">
        <v>0.04</v>
      </c>
      <c r="CU94" s="62">
        <v>0.04</v>
      </c>
      <c r="CV94" s="62">
        <v>0.04</v>
      </c>
      <c r="CW94" s="62">
        <v>0.04</v>
      </c>
      <c r="CX94" s="62">
        <v>0.05</v>
      </c>
      <c r="CY94" s="62">
        <v>0.06</v>
      </c>
      <c r="CZ94" s="62">
        <v>0.06</v>
      </c>
      <c r="DA94" s="62">
        <v>7.0000000000000007E-2</v>
      </c>
      <c r="DB94">
        <v>5</v>
      </c>
      <c r="DC94" s="62">
        <v>0.05</v>
      </c>
      <c r="DD94" s="62">
        <v>0.05</v>
      </c>
      <c r="DE94" s="62">
        <v>0.04</v>
      </c>
      <c r="DF94" s="62">
        <v>0.03</v>
      </c>
      <c r="DG94" s="62">
        <v>0.03</v>
      </c>
      <c r="DH94" s="62">
        <v>0.03</v>
      </c>
      <c r="DI94" s="62">
        <v>0.03</v>
      </c>
      <c r="DJ94" s="62">
        <v>0.04</v>
      </c>
      <c r="DK94" s="62">
        <v>0.05</v>
      </c>
      <c r="DL94" s="62">
        <v>0.06</v>
      </c>
      <c r="DM94" s="62">
        <v>0.06</v>
      </c>
      <c r="DN94" s="62">
        <v>7.0000000000000007E-2</v>
      </c>
      <c r="DO94">
        <v>5</v>
      </c>
      <c r="DP94" s="62">
        <v>0.04</v>
      </c>
      <c r="DQ94" s="62">
        <v>0.04</v>
      </c>
      <c r="DR94" s="62">
        <v>0.03</v>
      </c>
      <c r="DS94" s="62">
        <v>0.03</v>
      </c>
      <c r="DT94" s="62">
        <v>0.03</v>
      </c>
      <c r="DU94" s="62">
        <v>0.03</v>
      </c>
      <c r="DV94" s="62">
        <v>0.03</v>
      </c>
      <c r="DW94" s="62">
        <v>0.04</v>
      </c>
      <c r="DX94" s="62">
        <v>0.05</v>
      </c>
      <c r="DY94" s="62">
        <v>0.06</v>
      </c>
      <c r="DZ94" s="62">
        <v>7.0000000000000007E-2</v>
      </c>
      <c r="EA94" s="62">
        <v>0.08</v>
      </c>
      <c r="EB94">
        <v>5</v>
      </c>
      <c r="EC94" s="62">
        <v>0.04</v>
      </c>
      <c r="ED94" s="62">
        <v>0.04</v>
      </c>
      <c r="EE94" s="62">
        <v>0.03</v>
      </c>
      <c r="EF94" s="62">
        <v>0.03</v>
      </c>
      <c r="EG94" s="62">
        <v>0.03</v>
      </c>
      <c r="EH94" s="62">
        <v>0.03</v>
      </c>
      <c r="EI94" s="62">
        <v>0.03</v>
      </c>
      <c r="EJ94" s="62">
        <v>0.04</v>
      </c>
      <c r="EK94" s="62">
        <v>0.06</v>
      </c>
      <c r="EL94" s="62">
        <v>7.0000000000000007E-2</v>
      </c>
      <c r="EM94" s="62">
        <v>0.08</v>
      </c>
      <c r="EN94" s="62">
        <v>0.1</v>
      </c>
      <c r="EO94">
        <v>5</v>
      </c>
      <c r="EP94" s="62">
        <v>0.06</v>
      </c>
      <c r="EQ94" s="62">
        <v>0.06</v>
      </c>
      <c r="ER94" s="62">
        <v>0.05</v>
      </c>
      <c r="ES94" s="62">
        <v>0.04</v>
      </c>
      <c r="ET94" s="62">
        <v>0.04</v>
      </c>
      <c r="EU94" s="62">
        <v>0.04</v>
      </c>
      <c r="EV94" s="62">
        <v>0.05</v>
      </c>
      <c r="EW94" s="62">
        <v>0.05</v>
      </c>
      <c r="EX94" s="62">
        <v>7.0000000000000007E-2</v>
      </c>
      <c r="EY94" s="62">
        <v>0.09</v>
      </c>
      <c r="EZ94" s="62">
        <v>0.1</v>
      </c>
      <c r="FA94" s="62">
        <v>0.12</v>
      </c>
      <c r="FB94" s="198"/>
      <c r="FC94">
        <v>5</v>
      </c>
      <c r="FD94" s="62">
        <v>0.1</v>
      </c>
      <c r="FE94" s="62">
        <v>0.09</v>
      </c>
      <c r="FF94" s="62">
        <v>7.0000000000000007E-2</v>
      </c>
      <c r="FG94" s="62">
        <v>0.06</v>
      </c>
      <c r="FH94" s="62">
        <v>0.05</v>
      </c>
      <c r="FI94" s="62">
        <v>0.05</v>
      </c>
      <c r="FJ94" s="62">
        <v>0.05</v>
      </c>
      <c r="FK94" s="62">
        <v>0.05</v>
      </c>
      <c r="FL94" s="62">
        <v>7.0000000000000007E-2</v>
      </c>
      <c r="FM94" s="62">
        <v>0.08</v>
      </c>
      <c r="FN94" s="62">
        <v>0.08</v>
      </c>
      <c r="FO94" s="62">
        <v>0.09</v>
      </c>
      <c r="FP94">
        <v>5</v>
      </c>
      <c r="FQ94" s="62">
        <v>0.08</v>
      </c>
      <c r="FR94" s="62">
        <v>7.0000000000000007E-2</v>
      </c>
      <c r="FS94" s="62">
        <v>0.05</v>
      </c>
      <c r="FT94" s="62">
        <v>0.05</v>
      </c>
      <c r="FU94" s="62">
        <v>0.04</v>
      </c>
      <c r="FV94" s="62">
        <v>0.04</v>
      </c>
      <c r="FW94" s="62">
        <v>0.04</v>
      </c>
      <c r="FX94" s="62">
        <v>0.04</v>
      </c>
      <c r="FY94" s="62">
        <v>0.06</v>
      </c>
      <c r="FZ94" s="62">
        <v>7.0000000000000007E-2</v>
      </c>
      <c r="GA94" s="62">
        <v>7.0000000000000007E-2</v>
      </c>
      <c r="GB94" s="62">
        <v>0.08</v>
      </c>
      <c r="GC94">
        <v>5</v>
      </c>
      <c r="GD94" s="62">
        <v>0.06</v>
      </c>
      <c r="GE94" s="62">
        <v>0.06</v>
      </c>
      <c r="GF94" s="62">
        <v>0.05</v>
      </c>
      <c r="GG94" s="62">
        <v>0.04</v>
      </c>
      <c r="GH94" s="62">
        <v>0.04</v>
      </c>
      <c r="GI94" s="62">
        <v>0.04</v>
      </c>
      <c r="GJ94" s="62">
        <v>0.04</v>
      </c>
      <c r="GK94" s="62">
        <v>0.04</v>
      </c>
      <c r="GL94" s="62">
        <v>0.06</v>
      </c>
      <c r="GM94" s="62">
        <v>7.0000000000000007E-2</v>
      </c>
      <c r="GN94" s="62">
        <v>0.08</v>
      </c>
      <c r="GO94" s="62">
        <v>0.09</v>
      </c>
      <c r="GP94">
        <v>5</v>
      </c>
      <c r="GQ94" s="62">
        <v>0.05</v>
      </c>
      <c r="GR94" s="62">
        <v>0.05</v>
      </c>
      <c r="GS94" s="62">
        <v>0.04</v>
      </c>
      <c r="GT94" s="62">
        <v>0.04</v>
      </c>
      <c r="GU94" s="62">
        <v>0.04</v>
      </c>
      <c r="GV94" s="62">
        <v>0.04</v>
      </c>
      <c r="GW94" s="62">
        <v>0.04</v>
      </c>
      <c r="GX94" s="62">
        <v>0.04</v>
      </c>
      <c r="GY94" s="62">
        <v>0.06</v>
      </c>
      <c r="GZ94" s="62">
        <v>7.0000000000000007E-2</v>
      </c>
      <c r="HA94" s="62">
        <v>0.08</v>
      </c>
      <c r="HB94" s="62">
        <v>0.1</v>
      </c>
      <c r="HC94">
        <v>5</v>
      </c>
      <c r="HD94" s="62">
        <v>0.05</v>
      </c>
      <c r="HE94" s="62">
        <v>0.04</v>
      </c>
      <c r="HF94" s="62">
        <v>0.04</v>
      </c>
      <c r="HG94" s="62">
        <v>0.03</v>
      </c>
      <c r="HH94" s="62">
        <v>0.04</v>
      </c>
      <c r="HI94" s="62">
        <v>0.04</v>
      </c>
      <c r="HJ94" s="62">
        <v>0.04</v>
      </c>
      <c r="HK94" s="62">
        <v>0.04</v>
      </c>
      <c r="HL94" s="62">
        <v>7.0000000000000007E-2</v>
      </c>
      <c r="HM94" s="62">
        <v>0.08</v>
      </c>
      <c r="HN94" s="62">
        <v>0.09</v>
      </c>
      <c r="HO94" s="62">
        <v>0.12</v>
      </c>
      <c r="HP94">
        <v>5</v>
      </c>
      <c r="HQ94" s="62">
        <v>7.0000000000000007E-2</v>
      </c>
      <c r="HR94" s="62">
        <v>7.0000000000000007E-2</v>
      </c>
      <c r="HS94" s="62">
        <v>0.06</v>
      </c>
      <c r="HT94" s="62">
        <v>0.05</v>
      </c>
      <c r="HU94" s="62">
        <v>0.05</v>
      </c>
      <c r="HV94" s="62">
        <v>0.05</v>
      </c>
      <c r="HW94" s="62">
        <v>0.06</v>
      </c>
      <c r="HX94" s="62">
        <v>0.06</v>
      </c>
      <c r="HY94" s="62">
        <v>0.09</v>
      </c>
      <c r="HZ94" s="62">
        <v>0.1</v>
      </c>
      <c r="IA94" s="62">
        <v>0.12</v>
      </c>
      <c r="IB94" s="62">
        <v>0.14000000000000001</v>
      </c>
      <c r="IC94" s="198"/>
      <c r="ID94">
        <v>5</v>
      </c>
      <c r="IE94" s="62">
        <v>0.14000000000000001</v>
      </c>
      <c r="IF94" s="62">
        <v>0.12</v>
      </c>
      <c r="IG94" s="62">
        <v>0.09</v>
      </c>
      <c r="IH94" s="62">
        <v>0.08</v>
      </c>
      <c r="II94" s="62">
        <v>7.0000000000000007E-2</v>
      </c>
      <c r="IJ94" s="62">
        <v>7.0000000000000007E-2</v>
      </c>
      <c r="IK94" s="62">
        <v>7.0000000000000007E-2</v>
      </c>
      <c r="IL94" s="62">
        <v>7.0000000000000007E-2</v>
      </c>
      <c r="IM94" s="62">
        <v>0.09</v>
      </c>
      <c r="IN94" s="62">
        <v>0.1</v>
      </c>
      <c r="IO94" s="62">
        <v>0.1</v>
      </c>
      <c r="IP94" s="62">
        <v>0.12</v>
      </c>
      <c r="IQ94">
        <v>5</v>
      </c>
      <c r="IR94" s="62">
        <v>0.1</v>
      </c>
      <c r="IS94" s="62">
        <v>0.09</v>
      </c>
      <c r="IT94" s="62">
        <v>7.0000000000000007E-2</v>
      </c>
      <c r="IU94" s="62">
        <v>0.06</v>
      </c>
      <c r="IV94" s="62">
        <v>0.06</v>
      </c>
      <c r="IW94" s="62">
        <v>0.06</v>
      </c>
      <c r="IX94" s="62">
        <v>0.06</v>
      </c>
      <c r="IY94" s="62">
        <v>0.06</v>
      </c>
      <c r="IZ94" s="62">
        <v>0.08</v>
      </c>
      <c r="JA94" s="62">
        <v>0.09</v>
      </c>
      <c r="JB94" s="62">
        <v>0.1</v>
      </c>
      <c r="JC94" s="62">
        <v>0.11</v>
      </c>
      <c r="JD94">
        <v>5</v>
      </c>
      <c r="JE94" s="62">
        <v>0.08</v>
      </c>
      <c r="JF94" s="62">
        <v>7.0000000000000007E-2</v>
      </c>
      <c r="JG94" s="62">
        <v>0.06</v>
      </c>
      <c r="JH94" s="62">
        <v>0.05</v>
      </c>
      <c r="JI94" s="62">
        <v>0.05</v>
      </c>
      <c r="JJ94" s="62">
        <v>0.05</v>
      </c>
      <c r="JK94" s="62">
        <v>0.05</v>
      </c>
      <c r="JL94" s="62">
        <v>0.06</v>
      </c>
      <c r="JM94" s="62">
        <v>0.08</v>
      </c>
      <c r="JN94" s="62">
        <v>0.09</v>
      </c>
      <c r="JO94" s="62">
        <v>0.1</v>
      </c>
      <c r="JP94" s="62">
        <v>0.12</v>
      </c>
      <c r="JQ94">
        <v>5</v>
      </c>
      <c r="JR94" s="62">
        <v>7.0000000000000007E-2</v>
      </c>
      <c r="JS94" s="62">
        <v>0.06</v>
      </c>
      <c r="JT94" s="62">
        <v>0.05</v>
      </c>
      <c r="JU94" s="62">
        <v>0.05</v>
      </c>
      <c r="JV94" s="62">
        <v>0.05</v>
      </c>
      <c r="JW94" s="62">
        <v>0.05</v>
      </c>
      <c r="JX94" s="62">
        <v>0.05</v>
      </c>
      <c r="JY94" s="62">
        <v>0.06</v>
      </c>
      <c r="JZ94" s="62">
        <v>0.08</v>
      </c>
      <c r="KA94" s="62">
        <v>0.1</v>
      </c>
      <c r="KB94" s="62">
        <v>0.11</v>
      </c>
      <c r="KC94" s="62">
        <v>0.13</v>
      </c>
      <c r="KD94">
        <v>5</v>
      </c>
      <c r="KE94" s="62">
        <v>0.06</v>
      </c>
      <c r="KF94" s="62">
        <v>0.06</v>
      </c>
      <c r="KG94" s="62">
        <v>0.05</v>
      </c>
      <c r="KH94" s="62">
        <v>0.05</v>
      </c>
      <c r="KI94" s="62">
        <v>0.05</v>
      </c>
      <c r="KJ94" s="62">
        <v>0.05</v>
      </c>
      <c r="KK94" s="62">
        <v>0.05</v>
      </c>
      <c r="KL94" s="62">
        <v>0.06</v>
      </c>
      <c r="KM94" s="62">
        <v>0.09</v>
      </c>
      <c r="KN94" s="62">
        <v>0.11</v>
      </c>
      <c r="KO94" s="62">
        <v>0.12</v>
      </c>
      <c r="KP94" s="62">
        <v>0.15</v>
      </c>
      <c r="KQ94">
        <v>5</v>
      </c>
      <c r="KR94" s="62">
        <v>0.09</v>
      </c>
      <c r="KS94" s="62">
        <v>0.09</v>
      </c>
      <c r="KT94" s="62">
        <v>7.0000000000000007E-2</v>
      </c>
      <c r="KU94" s="62">
        <v>7.0000000000000007E-2</v>
      </c>
      <c r="KV94" s="62">
        <v>7.0000000000000007E-2</v>
      </c>
      <c r="KW94" s="62">
        <v>7.0000000000000007E-2</v>
      </c>
      <c r="KX94" s="62">
        <v>7.0000000000000007E-2</v>
      </c>
      <c r="KY94" s="62">
        <v>0.08</v>
      </c>
      <c r="KZ94" s="62">
        <v>0.12</v>
      </c>
      <c r="LA94" s="62">
        <v>0.14000000000000001</v>
      </c>
      <c r="LB94" s="62">
        <v>0.15</v>
      </c>
      <c r="LC94" s="62">
        <v>0.19</v>
      </c>
    </row>
    <row r="95" spans="1:315">
      <c r="A95">
        <v>6</v>
      </c>
      <c r="B95" s="62">
        <v>7.0000000000000007E-2</v>
      </c>
      <c r="C95" s="62">
        <v>0.06</v>
      </c>
      <c r="D95" s="62">
        <v>0.05</v>
      </c>
      <c r="E95" s="62">
        <v>0.04</v>
      </c>
      <c r="F95" s="62">
        <v>0.03</v>
      </c>
      <c r="G95" s="62">
        <v>0.03</v>
      </c>
      <c r="H95" s="62">
        <v>0.03</v>
      </c>
      <c r="I95" s="62">
        <v>0.03</v>
      </c>
      <c r="J95" s="62">
        <v>0.03</v>
      </c>
      <c r="K95" s="62">
        <v>0.03</v>
      </c>
      <c r="L95" s="62">
        <v>0.03</v>
      </c>
      <c r="M95" s="62">
        <v>0.04</v>
      </c>
      <c r="N95">
        <v>6</v>
      </c>
      <c r="O95" s="62">
        <v>0.05</v>
      </c>
      <c r="P95" s="62">
        <v>0.05</v>
      </c>
      <c r="Q95" s="62">
        <v>0.04</v>
      </c>
      <c r="R95" s="62">
        <v>0.03</v>
      </c>
      <c r="S95" s="62">
        <v>0.03</v>
      </c>
      <c r="T95" s="62">
        <v>0.03</v>
      </c>
      <c r="U95" s="62">
        <v>0.03</v>
      </c>
      <c r="V95" s="62">
        <v>0.03</v>
      </c>
      <c r="W95" s="62">
        <v>0.03</v>
      </c>
      <c r="X95" s="62">
        <v>0.03</v>
      </c>
      <c r="Y95" s="62">
        <v>0.03</v>
      </c>
      <c r="Z95" s="62">
        <v>0.03</v>
      </c>
      <c r="AA95">
        <v>6</v>
      </c>
      <c r="AB95" s="62">
        <v>0.04</v>
      </c>
      <c r="AC95" s="62">
        <v>0.04</v>
      </c>
      <c r="AD95" s="62">
        <v>0.03</v>
      </c>
      <c r="AE95" s="62">
        <v>0.03</v>
      </c>
      <c r="AF95" s="62">
        <v>0.03</v>
      </c>
      <c r="AG95" s="62">
        <v>0.03</v>
      </c>
      <c r="AH95" s="62">
        <v>0.03</v>
      </c>
      <c r="AI95" s="62">
        <v>0.03</v>
      </c>
      <c r="AJ95" s="62">
        <v>0.03</v>
      </c>
      <c r="AK95" s="62">
        <v>0.03</v>
      </c>
      <c r="AL95" s="62">
        <v>0.03</v>
      </c>
      <c r="AM95" s="62">
        <v>0.04</v>
      </c>
      <c r="AN95">
        <v>6</v>
      </c>
      <c r="AO95" s="62">
        <v>0.03</v>
      </c>
      <c r="AP95" s="62">
        <v>0.03</v>
      </c>
      <c r="AQ95" s="62">
        <v>0.03</v>
      </c>
      <c r="AR95" s="62">
        <v>0.02</v>
      </c>
      <c r="AS95" s="62">
        <v>0.02</v>
      </c>
      <c r="AT95" s="62">
        <v>0.02</v>
      </c>
      <c r="AU95" s="62">
        <v>0.03</v>
      </c>
      <c r="AV95" s="62">
        <v>0.03</v>
      </c>
      <c r="AW95" s="62">
        <v>0.03</v>
      </c>
      <c r="AX95" s="62">
        <v>0.03</v>
      </c>
      <c r="AY95" s="62">
        <v>0.03</v>
      </c>
      <c r="AZ95" s="62">
        <v>0.04</v>
      </c>
      <c r="BA95">
        <v>6</v>
      </c>
      <c r="BB95" s="62">
        <v>0.03</v>
      </c>
      <c r="BC95" s="62">
        <v>0.03</v>
      </c>
      <c r="BD95" s="62">
        <v>0.03</v>
      </c>
      <c r="BE95" s="62">
        <v>0.02</v>
      </c>
      <c r="BF95" s="62">
        <v>0.02</v>
      </c>
      <c r="BG95" s="62">
        <v>0.03</v>
      </c>
      <c r="BH95" s="62">
        <v>0.03</v>
      </c>
      <c r="BI95" s="62">
        <v>0.03</v>
      </c>
      <c r="BJ95" s="62">
        <v>0.03</v>
      </c>
      <c r="BK95" s="62">
        <v>0.03</v>
      </c>
      <c r="BL95" s="62">
        <v>0.04</v>
      </c>
      <c r="BM95" s="62">
        <v>0.05</v>
      </c>
      <c r="BN95">
        <v>6</v>
      </c>
      <c r="BO95" s="62">
        <v>0.05</v>
      </c>
      <c r="BP95" s="62">
        <v>0.05</v>
      </c>
      <c r="BQ95" s="62">
        <v>0.04</v>
      </c>
      <c r="BR95" s="62">
        <v>0.03</v>
      </c>
      <c r="BS95" s="62">
        <v>0.03</v>
      </c>
      <c r="BT95" s="62">
        <v>0.04</v>
      </c>
      <c r="BU95" s="62">
        <v>0.04</v>
      </c>
      <c r="BV95" s="62">
        <v>0.04</v>
      </c>
      <c r="BW95" s="62">
        <v>0.04</v>
      </c>
      <c r="BX95" s="62">
        <v>0.04</v>
      </c>
      <c r="BY95" s="62">
        <v>0.05</v>
      </c>
      <c r="BZ95" s="62">
        <v>0.06</v>
      </c>
      <c r="CA95" s="198"/>
      <c r="CB95">
        <v>6</v>
      </c>
      <c r="CC95" s="62">
        <v>0.08</v>
      </c>
      <c r="CD95" s="62">
        <v>7.0000000000000007E-2</v>
      </c>
      <c r="CE95" s="62">
        <v>0.05</v>
      </c>
      <c r="CF95" s="62">
        <v>0.04</v>
      </c>
      <c r="CG95" s="62">
        <v>0.04</v>
      </c>
      <c r="CH95" s="62">
        <v>0.04</v>
      </c>
      <c r="CI95" s="62">
        <v>0.04</v>
      </c>
      <c r="CJ95" s="62">
        <v>0.04</v>
      </c>
      <c r="CK95" s="62">
        <v>0.04</v>
      </c>
      <c r="CL95" s="62">
        <v>0.04</v>
      </c>
      <c r="CM95" s="62">
        <v>0.04</v>
      </c>
      <c r="CN95" s="62">
        <v>0.04</v>
      </c>
      <c r="CO95">
        <v>6</v>
      </c>
      <c r="CP95" s="62">
        <v>0.06</v>
      </c>
      <c r="CQ95" s="62">
        <v>0.05</v>
      </c>
      <c r="CR95" s="62">
        <v>0.04</v>
      </c>
      <c r="CS95" s="62">
        <v>0.04</v>
      </c>
      <c r="CT95" s="62">
        <v>0.03</v>
      </c>
      <c r="CU95" s="62">
        <v>0.03</v>
      </c>
      <c r="CV95" s="62">
        <v>0.03</v>
      </c>
      <c r="CW95" s="62">
        <v>0.03</v>
      </c>
      <c r="CX95" s="62">
        <v>0.03</v>
      </c>
      <c r="CY95" s="62">
        <v>0.03</v>
      </c>
      <c r="CZ95" s="62">
        <v>0.03</v>
      </c>
      <c r="DA95" s="62">
        <v>0.04</v>
      </c>
      <c r="DB95">
        <v>6</v>
      </c>
      <c r="DC95" s="62">
        <v>0.05</v>
      </c>
      <c r="DD95" s="62">
        <v>0.04</v>
      </c>
      <c r="DE95" s="62">
        <v>0.03</v>
      </c>
      <c r="DF95" s="62">
        <v>0.03</v>
      </c>
      <c r="DG95" s="62">
        <v>0.03</v>
      </c>
      <c r="DH95" s="62">
        <v>0.03</v>
      </c>
      <c r="DI95" s="62">
        <v>0.03</v>
      </c>
      <c r="DJ95" s="62">
        <v>0.03</v>
      </c>
      <c r="DK95" s="62">
        <v>0.03</v>
      </c>
      <c r="DL95" s="62">
        <v>0.03</v>
      </c>
      <c r="DM95" s="62">
        <v>0.04</v>
      </c>
      <c r="DN95" s="62">
        <v>0.04</v>
      </c>
      <c r="DO95">
        <v>6</v>
      </c>
      <c r="DP95" s="62">
        <v>0.04</v>
      </c>
      <c r="DQ95" s="62">
        <v>0.04</v>
      </c>
      <c r="DR95" s="62">
        <v>0.03</v>
      </c>
      <c r="DS95" s="62">
        <v>0.03</v>
      </c>
      <c r="DT95" s="62">
        <v>0.03</v>
      </c>
      <c r="DU95" s="62">
        <v>0.03</v>
      </c>
      <c r="DV95" s="62">
        <v>0.03</v>
      </c>
      <c r="DW95" s="62">
        <v>0.03</v>
      </c>
      <c r="DX95" s="62">
        <v>0.03</v>
      </c>
      <c r="DY95" s="62">
        <v>0.03</v>
      </c>
      <c r="DZ95" s="62">
        <v>0.04</v>
      </c>
      <c r="EA95" s="62">
        <v>0.05</v>
      </c>
      <c r="EB95">
        <v>6</v>
      </c>
      <c r="EC95" s="62">
        <v>0.04</v>
      </c>
      <c r="ED95" s="62">
        <v>0.03</v>
      </c>
      <c r="EE95" s="62">
        <v>0.03</v>
      </c>
      <c r="EF95" s="62">
        <v>0.03</v>
      </c>
      <c r="EG95" s="62">
        <v>0.03</v>
      </c>
      <c r="EH95" s="62">
        <v>0.03</v>
      </c>
      <c r="EI95" s="62">
        <v>0.03</v>
      </c>
      <c r="EJ95" s="62">
        <v>0.03</v>
      </c>
      <c r="EK95" s="62">
        <v>0.04</v>
      </c>
      <c r="EL95" s="62">
        <v>0.04</v>
      </c>
      <c r="EM95" s="62">
        <v>0.05</v>
      </c>
      <c r="EN95" s="62">
        <v>0.06</v>
      </c>
      <c r="EO95">
        <v>6</v>
      </c>
      <c r="EP95" s="62">
        <v>0.06</v>
      </c>
      <c r="EQ95" s="62">
        <v>0.05</v>
      </c>
      <c r="ER95" s="62">
        <v>0.04</v>
      </c>
      <c r="ES95" s="62">
        <v>0.04</v>
      </c>
      <c r="ET95" s="62">
        <v>0.04</v>
      </c>
      <c r="EU95" s="62">
        <v>0.04</v>
      </c>
      <c r="EV95" s="62">
        <v>0.04</v>
      </c>
      <c r="EW95" s="62">
        <v>0.05</v>
      </c>
      <c r="EX95" s="62">
        <v>0.05</v>
      </c>
      <c r="EY95" s="62">
        <v>0.05</v>
      </c>
      <c r="EZ95" s="62">
        <v>0.06</v>
      </c>
      <c r="FA95" s="62">
        <v>7.0000000000000007E-2</v>
      </c>
      <c r="FB95" s="198"/>
      <c r="FC95">
        <v>6</v>
      </c>
      <c r="FD95" s="62">
        <v>0.09</v>
      </c>
      <c r="FE95" s="62">
        <v>0.08</v>
      </c>
      <c r="FF95" s="62">
        <v>0.06</v>
      </c>
      <c r="FG95" s="62">
        <v>0.05</v>
      </c>
      <c r="FH95" s="62">
        <v>0.05</v>
      </c>
      <c r="FI95" s="62">
        <v>0.05</v>
      </c>
      <c r="FJ95" s="62">
        <v>0.05</v>
      </c>
      <c r="FK95" s="62">
        <v>0.04</v>
      </c>
      <c r="FL95" s="62">
        <v>0.04</v>
      </c>
      <c r="FM95" s="62">
        <v>0.04</v>
      </c>
      <c r="FN95" s="62">
        <v>0.04</v>
      </c>
      <c r="FO95" s="62">
        <v>0.05</v>
      </c>
      <c r="FP95">
        <v>6</v>
      </c>
      <c r="FQ95" s="62">
        <v>7.0000000000000007E-2</v>
      </c>
      <c r="FR95" s="62">
        <v>0.06</v>
      </c>
      <c r="FS95" s="62">
        <v>0.05</v>
      </c>
      <c r="FT95" s="62">
        <v>0.04</v>
      </c>
      <c r="FU95" s="62">
        <v>0.04</v>
      </c>
      <c r="FV95" s="62">
        <v>0.04</v>
      </c>
      <c r="FW95" s="62">
        <v>0.04</v>
      </c>
      <c r="FX95" s="62">
        <v>0.04</v>
      </c>
      <c r="FY95" s="62">
        <v>0.04</v>
      </c>
      <c r="FZ95" s="62">
        <v>0.04</v>
      </c>
      <c r="GA95" s="62">
        <v>0.04</v>
      </c>
      <c r="GB95" s="62">
        <v>0.05</v>
      </c>
      <c r="GC95">
        <v>6</v>
      </c>
      <c r="GD95" s="62">
        <v>0.05</v>
      </c>
      <c r="GE95" s="62">
        <v>0.05</v>
      </c>
      <c r="GF95" s="62">
        <v>0.04</v>
      </c>
      <c r="GG95" s="62">
        <v>0.04</v>
      </c>
      <c r="GH95" s="62">
        <v>0.03</v>
      </c>
      <c r="GI95" s="62">
        <v>0.03</v>
      </c>
      <c r="GJ95" s="62">
        <v>0.04</v>
      </c>
      <c r="GK95" s="62">
        <v>0.04</v>
      </c>
      <c r="GL95" s="62">
        <v>0.04</v>
      </c>
      <c r="GM95" s="62">
        <v>0.04</v>
      </c>
      <c r="GN95" s="62">
        <v>0.04</v>
      </c>
      <c r="GO95" s="62">
        <v>0.05</v>
      </c>
      <c r="GP95">
        <v>6</v>
      </c>
      <c r="GQ95" s="62">
        <v>0.04</v>
      </c>
      <c r="GR95" s="62">
        <v>0.04</v>
      </c>
      <c r="GS95" s="62">
        <v>0.04</v>
      </c>
      <c r="GT95" s="62">
        <v>0.03</v>
      </c>
      <c r="GU95" s="62">
        <v>0.03</v>
      </c>
      <c r="GV95" s="62">
        <v>0.03</v>
      </c>
      <c r="GW95" s="62">
        <v>0.04</v>
      </c>
      <c r="GX95" s="62">
        <v>0.04</v>
      </c>
      <c r="GY95" s="62">
        <v>0.04</v>
      </c>
      <c r="GZ95" s="62">
        <v>0.04</v>
      </c>
      <c r="HA95" s="62">
        <v>0.05</v>
      </c>
      <c r="HB95" s="62">
        <v>0.06</v>
      </c>
      <c r="HC95">
        <v>6</v>
      </c>
      <c r="HD95" s="62">
        <v>0.04</v>
      </c>
      <c r="HE95" s="62">
        <v>0.04</v>
      </c>
      <c r="HF95" s="62">
        <v>0.03</v>
      </c>
      <c r="HG95" s="62">
        <v>0.03</v>
      </c>
      <c r="HH95" s="62">
        <v>0.03</v>
      </c>
      <c r="HI95" s="62">
        <v>0.03</v>
      </c>
      <c r="HJ95" s="62">
        <v>0.04</v>
      </c>
      <c r="HK95" s="62">
        <v>0.04</v>
      </c>
      <c r="HL95" s="62">
        <v>0.04</v>
      </c>
      <c r="HM95" s="62">
        <v>0.05</v>
      </c>
      <c r="HN95" s="62">
        <v>0.05</v>
      </c>
      <c r="HO95" s="62">
        <v>7.0000000000000007E-2</v>
      </c>
      <c r="HP95">
        <v>6</v>
      </c>
      <c r="HQ95" s="62">
        <v>7.0000000000000007E-2</v>
      </c>
      <c r="HR95" s="62">
        <v>0.06</v>
      </c>
      <c r="HS95" s="62">
        <v>0.05</v>
      </c>
      <c r="HT95" s="62">
        <v>0.05</v>
      </c>
      <c r="HU95" s="62">
        <v>0.05</v>
      </c>
      <c r="HV95" s="62">
        <v>0.05</v>
      </c>
      <c r="HW95" s="62">
        <v>0.05</v>
      </c>
      <c r="HX95" s="62">
        <v>0.06</v>
      </c>
      <c r="HY95" s="62">
        <v>0.06</v>
      </c>
      <c r="HZ95" s="62">
        <v>0.06</v>
      </c>
      <c r="IA95" s="62">
        <v>7.0000000000000007E-2</v>
      </c>
      <c r="IB95" s="62">
        <v>0.08</v>
      </c>
      <c r="IC95" s="198"/>
      <c r="ID95">
        <v>6</v>
      </c>
      <c r="IE95" s="62">
        <v>0.12</v>
      </c>
      <c r="IF95" s="62">
        <v>0.1</v>
      </c>
      <c r="IG95" s="62">
        <v>0.08</v>
      </c>
      <c r="IH95" s="62">
        <v>7.0000000000000007E-2</v>
      </c>
      <c r="II95" s="62">
        <v>0.06</v>
      </c>
      <c r="IJ95" s="62">
        <v>0.06</v>
      </c>
      <c r="IK95" s="62">
        <v>0.06</v>
      </c>
      <c r="IL95" s="62">
        <v>0.06</v>
      </c>
      <c r="IM95" s="62">
        <v>0.05</v>
      </c>
      <c r="IN95" s="62">
        <v>0.05</v>
      </c>
      <c r="IO95" s="62">
        <v>0.06</v>
      </c>
      <c r="IP95" s="62">
        <v>0.06</v>
      </c>
      <c r="IQ95">
        <v>6</v>
      </c>
      <c r="IR95" s="62">
        <v>0.09</v>
      </c>
      <c r="IS95" s="62">
        <v>0.08</v>
      </c>
      <c r="IT95" s="62">
        <v>0.06</v>
      </c>
      <c r="IU95" s="62">
        <v>0.05</v>
      </c>
      <c r="IV95" s="62">
        <v>0.05</v>
      </c>
      <c r="IW95" s="62">
        <v>0.05</v>
      </c>
      <c r="IX95" s="62">
        <v>0.05</v>
      </c>
      <c r="IY95" s="62">
        <v>0.05</v>
      </c>
      <c r="IZ95" s="62">
        <v>0.05</v>
      </c>
      <c r="JA95" s="62">
        <v>0.05</v>
      </c>
      <c r="JB95" s="62">
        <v>0.05</v>
      </c>
      <c r="JC95" s="62">
        <v>0.06</v>
      </c>
      <c r="JD95">
        <v>6</v>
      </c>
      <c r="JE95" s="62">
        <v>7.0000000000000007E-2</v>
      </c>
      <c r="JF95" s="62">
        <v>0.06</v>
      </c>
      <c r="JG95" s="62">
        <v>0.05</v>
      </c>
      <c r="JH95" s="62">
        <v>0.05</v>
      </c>
      <c r="JI95" s="62">
        <v>0.04</v>
      </c>
      <c r="JJ95" s="62">
        <v>0.04</v>
      </c>
      <c r="JK95" s="62">
        <v>0.05</v>
      </c>
      <c r="JL95" s="62">
        <v>0.05</v>
      </c>
      <c r="JM95" s="62">
        <v>0.05</v>
      </c>
      <c r="JN95" s="62">
        <v>0.05</v>
      </c>
      <c r="JO95" s="62">
        <v>0.05</v>
      </c>
      <c r="JP95" s="62">
        <v>0.06</v>
      </c>
      <c r="JQ95">
        <v>6</v>
      </c>
      <c r="JR95" s="62">
        <v>0.06</v>
      </c>
      <c r="JS95" s="62">
        <v>0.06</v>
      </c>
      <c r="JT95" s="62">
        <v>0.05</v>
      </c>
      <c r="JU95" s="62">
        <v>0.04</v>
      </c>
      <c r="JV95" s="62">
        <v>0.04</v>
      </c>
      <c r="JW95" s="62">
        <v>0.04</v>
      </c>
      <c r="JX95" s="62">
        <v>0.05</v>
      </c>
      <c r="JY95" s="62">
        <v>0.05</v>
      </c>
      <c r="JZ95" s="62">
        <v>0.05</v>
      </c>
      <c r="KA95" s="62">
        <v>0.05</v>
      </c>
      <c r="KB95" s="62">
        <v>0.06</v>
      </c>
      <c r="KC95" s="62">
        <v>7.0000000000000007E-2</v>
      </c>
      <c r="KD95">
        <v>6</v>
      </c>
      <c r="KE95" s="62">
        <v>0.05</v>
      </c>
      <c r="KF95" s="62">
        <v>0.05</v>
      </c>
      <c r="KG95" s="62">
        <v>0.04</v>
      </c>
      <c r="KH95" s="62">
        <v>0.04</v>
      </c>
      <c r="KI95" s="62">
        <v>0.04</v>
      </c>
      <c r="KJ95" s="62">
        <v>0.04</v>
      </c>
      <c r="KK95" s="62">
        <v>0.05</v>
      </c>
      <c r="KL95" s="62">
        <v>0.05</v>
      </c>
      <c r="KM95" s="62">
        <v>0.06</v>
      </c>
      <c r="KN95" s="62">
        <v>0.06</v>
      </c>
      <c r="KO95" s="62">
        <v>7.0000000000000007E-2</v>
      </c>
      <c r="KP95" s="62">
        <v>0.09</v>
      </c>
      <c r="KQ95">
        <v>6</v>
      </c>
      <c r="KR95" s="62">
        <v>0.08</v>
      </c>
      <c r="KS95" s="62">
        <v>0.08</v>
      </c>
      <c r="KT95" s="62">
        <v>7.0000000000000007E-2</v>
      </c>
      <c r="KU95" s="62">
        <v>0.06</v>
      </c>
      <c r="KV95" s="62">
        <v>0.06</v>
      </c>
      <c r="KW95" s="62">
        <v>0.06</v>
      </c>
      <c r="KX95" s="62">
        <v>7.0000000000000007E-2</v>
      </c>
      <c r="KY95" s="62">
        <v>7.0000000000000007E-2</v>
      </c>
      <c r="KZ95" s="62">
        <v>7.0000000000000007E-2</v>
      </c>
      <c r="LA95" s="62">
        <v>0.08</v>
      </c>
      <c r="LB95" s="62">
        <v>0.09</v>
      </c>
      <c r="LC95" s="62">
        <v>0.11</v>
      </c>
    </row>
    <row r="96" spans="1:315">
      <c r="A96">
        <v>7</v>
      </c>
      <c r="B96" s="62">
        <v>0.06</v>
      </c>
      <c r="C96" s="62">
        <v>0.05</v>
      </c>
      <c r="D96" s="62">
        <v>0.04</v>
      </c>
      <c r="E96" s="62">
        <v>0.03</v>
      </c>
      <c r="F96" s="62">
        <v>0.03</v>
      </c>
      <c r="G96" s="62">
        <v>0.03</v>
      </c>
      <c r="H96" s="62">
        <v>0.03</v>
      </c>
      <c r="I96" s="62">
        <v>0.03</v>
      </c>
      <c r="J96" s="62">
        <v>0.03</v>
      </c>
      <c r="K96" s="62">
        <v>0.03</v>
      </c>
      <c r="L96" s="62">
        <v>0.03</v>
      </c>
      <c r="M96" s="62">
        <v>0.03</v>
      </c>
      <c r="N96">
        <v>7</v>
      </c>
      <c r="O96" s="62">
        <v>0.05</v>
      </c>
      <c r="P96" s="62">
        <v>0.04</v>
      </c>
      <c r="Q96" s="62">
        <v>0.03</v>
      </c>
      <c r="R96" s="62">
        <v>0.03</v>
      </c>
      <c r="S96" s="62">
        <v>0.03</v>
      </c>
      <c r="T96" s="62">
        <v>0.03</v>
      </c>
      <c r="U96" s="62">
        <v>0.03</v>
      </c>
      <c r="V96" s="62">
        <v>0.03</v>
      </c>
      <c r="W96" s="62">
        <v>0.03</v>
      </c>
      <c r="X96" s="62">
        <v>0.03</v>
      </c>
      <c r="Y96" s="62">
        <v>0.03</v>
      </c>
      <c r="Z96" s="62">
        <v>0.03</v>
      </c>
      <c r="AA96">
        <v>7</v>
      </c>
      <c r="AB96" s="62">
        <v>0.04</v>
      </c>
      <c r="AC96" s="62">
        <v>0.03</v>
      </c>
      <c r="AD96" s="62">
        <v>0.03</v>
      </c>
      <c r="AE96" s="62">
        <v>0.02</v>
      </c>
      <c r="AF96" s="62">
        <v>0.02</v>
      </c>
      <c r="AG96" s="62">
        <v>0.02</v>
      </c>
      <c r="AH96" s="62">
        <v>0.02</v>
      </c>
      <c r="AI96" s="62">
        <v>0.03</v>
      </c>
      <c r="AJ96" s="62">
        <v>0.03</v>
      </c>
      <c r="AK96" s="62">
        <v>0.03</v>
      </c>
      <c r="AL96" s="62">
        <v>0.03</v>
      </c>
      <c r="AM96" s="62">
        <v>0.03</v>
      </c>
      <c r="AN96">
        <v>7</v>
      </c>
      <c r="AO96" s="62">
        <v>0.03</v>
      </c>
      <c r="AP96" s="62">
        <v>0.03</v>
      </c>
      <c r="AQ96" s="62">
        <v>0.02</v>
      </c>
      <c r="AR96" s="62">
        <v>0.02</v>
      </c>
      <c r="AS96" s="62">
        <v>0.02</v>
      </c>
      <c r="AT96" s="62">
        <v>0.02</v>
      </c>
      <c r="AU96" s="62">
        <v>0.02</v>
      </c>
      <c r="AV96" s="62">
        <v>0.03</v>
      </c>
      <c r="AW96" s="62">
        <v>0.03</v>
      </c>
      <c r="AX96" s="62">
        <v>0.03</v>
      </c>
      <c r="AY96" s="62">
        <v>0.03</v>
      </c>
      <c r="AZ96" s="62">
        <v>0.04</v>
      </c>
      <c r="BA96">
        <v>7</v>
      </c>
      <c r="BB96" s="62">
        <v>0.03</v>
      </c>
      <c r="BC96" s="62">
        <v>0.03</v>
      </c>
      <c r="BD96" s="62">
        <v>0.02</v>
      </c>
      <c r="BE96" s="62">
        <v>0.02</v>
      </c>
      <c r="BF96" s="62">
        <v>0.02</v>
      </c>
      <c r="BG96" s="62">
        <v>0.02</v>
      </c>
      <c r="BH96" s="62">
        <v>0.03</v>
      </c>
      <c r="BI96" s="62">
        <v>0.03</v>
      </c>
      <c r="BJ96" s="62">
        <v>0.03</v>
      </c>
      <c r="BK96" s="62">
        <v>0.03</v>
      </c>
      <c r="BL96" s="62">
        <v>0.04</v>
      </c>
      <c r="BM96" s="62">
        <v>0.05</v>
      </c>
      <c r="BN96">
        <v>7</v>
      </c>
      <c r="BO96" s="62">
        <v>0.05</v>
      </c>
      <c r="BP96" s="62">
        <v>0.04</v>
      </c>
      <c r="BQ96" s="62">
        <v>0.04</v>
      </c>
      <c r="BR96" s="62">
        <v>0.03</v>
      </c>
      <c r="BS96" s="62">
        <v>0.03</v>
      </c>
      <c r="BT96" s="62">
        <v>0.03</v>
      </c>
      <c r="BU96" s="62">
        <v>0.04</v>
      </c>
      <c r="BV96" s="62">
        <v>0.04</v>
      </c>
      <c r="BW96" s="62">
        <v>0.04</v>
      </c>
      <c r="BX96" s="62">
        <v>0.04</v>
      </c>
      <c r="BY96" s="62">
        <v>0.05</v>
      </c>
      <c r="BZ96" s="62">
        <v>0.06</v>
      </c>
      <c r="CA96" s="198"/>
      <c r="CB96">
        <v>7</v>
      </c>
      <c r="CC96" s="62">
        <v>7.0000000000000007E-2</v>
      </c>
      <c r="CD96" s="62">
        <v>0.06</v>
      </c>
      <c r="CE96" s="62">
        <v>0.05</v>
      </c>
      <c r="CF96" s="62">
        <v>0.04</v>
      </c>
      <c r="CG96" s="62">
        <v>0.04</v>
      </c>
      <c r="CH96" s="62">
        <v>0.03</v>
      </c>
      <c r="CI96" s="62">
        <v>0.03</v>
      </c>
      <c r="CJ96" s="62">
        <v>0.03</v>
      </c>
      <c r="CK96" s="62">
        <v>0.03</v>
      </c>
      <c r="CL96" s="62">
        <v>0.03</v>
      </c>
      <c r="CM96" s="62">
        <v>0.03</v>
      </c>
      <c r="CN96" s="62">
        <v>0.04</v>
      </c>
      <c r="CO96">
        <v>7</v>
      </c>
      <c r="CP96" s="62">
        <v>0.05</v>
      </c>
      <c r="CQ96" s="62">
        <v>0.05</v>
      </c>
      <c r="CR96" s="62">
        <v>0.04</v>
      </c>
      <c r="CS96" s="62">
        <v>0.03</v>
      </c>
      <c r="CT96" s="62">
        <v>0.03</v>
      </c>
      <c r="CU96" s="62">
        <v>0.03</v>
      </c>
      <c r="CV96" s="62">
        <v>0.03</v>
      </c>
      <c r="CW96" s="62">
        <v>0.03</v>
      </c>
      <c r="CX96" s="62">
        <v>0.03</v>
      </c>
      <c r="CY96" s="62">
        <v>0.03</v>
      </c>
      <c r="CZ96" s="62">
        <v>0.03</v>
      </c>
      <c r="DA96" s="62">
        <v>0.03</v>
      </c>
      <c r="DB96">
        <v>7</v>
      </c>
      <c r="DC96" s="62">
        <v>0.04</v>
      </c>
      <c r="DD96" s="62">
        <v>0.04</v>
      </c>
      <c r="DE96" s="62">
        <v>0.03</v>
      </c>
      <c r="DF96" s="62">
        <v>0.03</v>
      </c>
      <c r="DG96" s="62">
        <v>0.03</v>
      </c>
      <c r="DH96" s="62">
        <v>0.03</v>
      </c>
      <c r="DI96" s="62">
        <v>0.03</v>
      </c>
      <c r="DJ96" s="62">
        <v>0.03</v>
      </c>
      <c r="DK96" s="62">
        <v>0.03</v>
      </c>
      <c r="DL96" s="62">
        <v>0.03</v>
      </c>
      <c r="DM96" s="62">
        <v>0.03</v>
      </c>
      <c r="DN96" s="62">
        <v>0.04</v>
      </c>
      <c r="DO96">
        <v>7</v>
      </c>
      <c r="DP96" s="62">
        <v>0.03</v>
      </c>
      <c r="DQ96" s="62">
        <v>0.03</v>
      </c>
      <c r="DR96" s="62">
        <v>0.03</v>
      </c>
      <c r="DS96" s="62">
        <v>0.02</v>
      </c>
      <c r="DT96" s="62">
        <v>0.02</v>
      </c>
      <c r="DU96" s="62">
        <v>0.03</v>
      </c>
      <c r="DV96" s="62">
        <v>0.03</v>
      </c>
      <c r="DW96" s="62">
        <v>0.03</v>
      </c>
      <c r="DX96" s="62">
        <v>0.03</v>
      </c>
      <c r="DY96" s="62">
        <v>0.03</v>
      </c>
      <c r="DZ96" s="62">
        <v>0.04</v>
      </c>
      <c r="EA96" s="62">
        <v>0.04</v>
      </c>
      <c r="EB96">
        <v>7</v>
      </c>
      <c r="EC96" s="62">
        <v>0.03</v>
      </c>
      <c r="ED96" s="62">
        <v>0.03</v>
      </c>
      <c r="EE96" s="62">
        <v>0.03</v>
      </c>
      <c r="EF96" s="62">
        <v>0.02</v>
      </c>
      <c r="EG96" s="62">
        <v>0.03</v>
      </c>
      <c r="EH96" s="62">
        <v>0.03</v>
      </c>
      <c r="EI96" s="62">
        <v>0.03</v>
      </c>
      <c r="EJ96" s="62">
        <v>0.03</v>
      </c>
      <c r="EK96" s="62">
        <v>0.03</v>
      </c>
      <c r="EL96" s="62">
        <v>0.04</v>
      </c>
      <c r="EM96" s="62">
        <v>0.04</v>
      </c>
      <c r="EN96" s="62">
        <v>0.05</v>
      </c>
      <c r="EO96">
        <v>7</v>
      </c>
      <c r="EP96" s="62">
        <v>0.05</v>
      </c>
      <c r="EQ96" s="62">
        <v>0.05</v>
      </c>
      <c r="ER96" s="62">
        <v>0.04</v>
      </c>
      <c r="ES96" s="62">
        <v>0.04</v>
      </c>
      <c r="ET96" s="62">
        <v>0.04</v>
      </c>
      <c r="EU96" s="62">
        <v>0.04</v>
      </c>
      <c r="EV96" s="62">
        <v>0.04</v>
      </c>
      <c r="EW96" s="62">
        <v>0.04</v>
      </c>
      <c r="EX96" s="62">
        <v>0.04</v>
      </c>
      <c r="EY96" s="62">
        <v>0.05</v>
      </c>
      <c r="EZ96" s="62">
        <v>0.05</v>
      </c>
      <c r="FA96" s="62">
        <v>0.06</v>
      </c>
      <c r="FB96" s="198"/>
      <c r="FC96">
        <v>7</v>
      </c>
      <c r="FD96" s="62">
        <v>0.08</v>
      </c>
      <c r="FE96" s="62">
        <v>7.0000000000000007E-2</v>
      </c>
      <c r="FF96" s="62">
        <v>0.05</v>
      </c>
      <c r="FG96" s="62">
        <v>0.04</v>
      </c>
      <c r="FH96" s="62">
        <v>0.04</v>
      </c>
      <c r="FI96" s="62">
        <v>0.04</v>
      </c>
      <c r="FJ96" s="62">
        <v>0.04</v>
      </c>
      <c r="FK96" s="62">
        <v>0.04</v>
      </c>
      <c r="FL96" s="62">
        <v>0.04</v>
      </c>
      <c r="FM96" s="62">
        <v>0.04</v>
      </c>
      <c r="FN96" s="62">
        <v>0.04</v>
      </c>
      <c r="FO96" s="62">
        <v>0.04</v>
      </c>
      <c r="FP96">
        <v>7</v>
      </c>
      <c r="FQ96" s="62">
        <v>0.06</v>
      </c>
      <c r="FR96" s="62">
        <v>0.05</v>
      </c>
      <c r="FS96" s="62">
        <v>0.04</v>
      </c>
      <c r="FT96" s="62">
        <v>0.04</v>
      </c>
      <c r="FU96" s="62">
        <v>0.03</v>
      </c>
      <c r="FV96" s="62">
        <v>0.03</v>
      </c>
      <c r="FW96" s="62">
        <v>0.03</v>
      </c>
      <c r="FX96" s="62">
        <v>0.03</v>
      </c>
      <c r="FY96" s="62">
        <v>0.03</v>
      </c>
      <c r="FZ96" s="62">
        <v>0.03</v>
      </c>
      <c r="GA96" s="62">
        <v>0.03</v>
      </c>
      <c r="GB96" s="62">
        <v>0.04</v>
      </c>
      <c r="GC96">
        <v>7</v>
      </c>
      <c r="GD96" s="62">
        <v>0.05</v>
      </c>
      <c r="GE96" s="62">
        <v>0.04</v>
      </c>
      <c r="GF96" s="62">
        <v>0.04</v>
      </c>
      <c r="GG96" s="62">
        <v>0.03</v>
      </c>
      <c r="GH96" s="62">
        <v>0.03</v>
      </c>
      <c r="GI96" s="62">
        <v>0.03</v>
      </c>
      <c r="GJ96" s="62">
        <v>0.03</v>
      </c>
      <c r="GK96" s="62">
        <v>0.03</v>
      </c>
      <c r="GL96" s="62">
        <v>0.03</v>
      </c>
      <c r="GM96" s="62">
        <v>0.03</v>
      </c>
      <c r="GN96" s="62">
        <v>0.04</v>
      </c>
      <c r="GO96" s="62">
        <v>0.04</v>
      </c>
      <c r="GP96">
        <v>7</v>
      </c>
      <c r="GQ96" s="62">
        <v>0.04</v>
      </c>
      <c r="GR96" s="62">
        <v>0.04</v>
      </c>
      <c r="GS96" s="62">
        <v>0.03</v>
      </c>
      <c r="GT96" s="62">
        <v>0.03</v>
      </c>
      <c r="GU96" s="62">
        <v>0.03</v>
      </c>
      <c r="GV96" s="62">
        <v>0.03</v>
      </c>
      <c r="GW96" s="62">
        <v>0.03</v>
      </c>
      <c r="GX96" s="62">
        <v>0.03</v>
      </c>
      <c r="GY96" s="62">
        <v>0.03</v>
      </c>
      <c r="GZ96" s="62">
        <v>0.04</v>
      </c>
      <c r="HA96" s="62">
        <v>0.04</v>
      </c>
      <c r="HB96" s="62">
        <v>0.05</v>
      </c>
      <c r="HC96">
        <v>7</v>
      </c>
      <c r="HD96" s="62">
        <v>0.04</v>
      </c>
      <c r="HE96" s="62">
        <v>0.04</v>
      </c>
      <c r="HF96" s="62">
        <v>0.03</v>
      </c>
      <c r="HG96" s="62">
        <v>0.03</v>
      </c>
      <c r="HH96" s="62">
        <v>0.03</v>
      </c>
      <c r="HI96" s="62">
        <v>0.03</v>
      </c>
      <c r="HJ96" s="62">
        <v>0.03</v>
      </c>
      <c r="HK96" s="62">
        <v>0.04</v>
      </c>
      <c r="HL96" s="62">
        <v>0.04</v>
      </c>
      <c r="HM96" s="62">
        <v>0.04</v>
      </c>
      <c r="HN96" s="62">
        <v>0.05</v>
      </c>
      <c r="HO96" s="62">
        <v>0.06</v>
      </c>
      <c r="HP96">
        <v>7</v>
      </c>
      <c r="HQ96" s="62">
        <v>0.06</v>
      </c>
      <c r="HR96" s="62">
        <v>0.06</v>
      </c>
      <c r="HS96" s="62">
        <v>0.05</v>
      </c>
      <c r="HT96" s="62">
        <v>0.04</v>
      </c>
      <c r="HU96" s="62">
        <v>0.04</v>
      </c>
      <c r="HV96" s="62">
        <v>0.04</v>
      </c>
      <c r="HW96" s="62">
        <v>0.05</v>
      </c>
      <c r="HX96" s="62">
        <v>0.05</v>
      </c>
      <c r="HY96" s="62">
        <v>0.05</v>
      </c>
      <c r="HZ96" s="62">
        <v>0.05</v>
      </c>
      <c r="IA96" s="62">
        <v>0.06</v>
      </c>
      <c r="IB96" s="62">
        <v>7.0000000000000007E-2</v>
      </c>
      <c r="IC96" s="198"/>
      <c r="ID96">
        <v>7</v>
      </c>
      <c r="IE96" s="62">
        <v>0.1</v>
      </c>
      <c r="IF96" s="62">
        <v>0.09</v>
      </c>
      <c r="IG96" s="62">
        <v>7.0000000000000007E-2</v>
      </c>
      <c r="IH96" s="62">
        <v>0.06</v>
      </c>
      <c r="II96" s="62">
        <v>0.05</v>
      </c>
      <c r="IJ96" s="62">
        <v>0.05</v>
      </c>
      <c r="IK96" s="62">
        <v>0.05</v>
      </c>
      <c r="IL96" s="62">
        <v>0.05</v>
      </c>
      <c r="IM96" s="62">
        <v>0.05</v>
      </c>
      <c r="IN96" s="62">
        <v>0.05</v>
      </c>
      <c r="IO96" s="62">
        <v>0.05</v>
      </c>
      <c r="IP96" s="62">
        <v>0.05</v>
      </c>
      <c r="IQ96">
        <v>7</v>
      </c>
      <c r="IR96" s="62">
        <v>0.08</v>
      </c>
      <c r="IS96" s="62">
        <v>7.0000000000000007E-2</v>
      </c>
      <c r="IT96" s="62">
        <v>0.05</v>
      </c>
      <c r="IU96" s="62">
        <v>0.05</v>
      </c>
      <c r="IV96" s="62">
        <v>0.04</v>
      </c>
      <c r="IW96" s="62">
        <v>0.04</v>
      </c>
      <c r="IX96" s="62">
        <v>0.04</v>
      </c>
      <c r="IY96" s="62">
        <v>0.04</v>
      </c>
      <c r="IZ96" s="62">
        <v>0.04</v>
      </c>
      <c r="JA96" s="62">
        <v>0.04</v>
      </c>
      <c r="JB96" s="62">
        <v>0.04</v>
      </c>
      <c r="JC96" s="62">
        <v>0.05</v>
      </c>
      <c r="JD96">
        <v>7</v>
      </c>
      <c r="JE96" s="62">
        <v>0.06</v>
      </c>
      <c r="JF96" s="62">
        <v>0.06</v>
      </c>
      <c r="JG96" s="62">
        <v>0.04</v>
      </c>
      <c r="JH96" s="62">
        <v>0.04</v>
      </c>
      <c r="JI96" s="62">
        <v>0.04</v>
      </c>
      <c r="JJ96" s="62">
        <v>0.04</v>
      </c>
      <c r="JK96" s="62">
        <v>0.04</v>
      </c>
      <c r="JL96" s="62">
        <v>0.04</v>
      </c>
      <c r="JM96" s="62">
        <v>0.04</v>
      </c>
      <c r="JN96" s="62">
        <v>0.04</v>
      </c>
      <c r="JO96" s="62">
        <v>0.05</v>
      </c>
      <c r="JP96" s="62">
        <v>0.06</v>
      </c>
      <c r="JQ96">
        <v>7</v>
      </c>
      <c r="JR96" s="62">
        <v>0.05</v>
      </c>
      <c r="JS96" s="62">
        <v>0.05</v>
      </c>
      <c r="JT96" s="62">
        <v>0.04</v>
      </c>
      <c r="JU96" s="62">
        <v>0.04</v>
      </c>
      <c r="JV96" s="62">
        <v>0.04</v>
      </c>
      <c r="JW96" s="62">
        <v>0.04</v>
      </c>
      <c r="JX96" s="62">
        <v>0.04</v>
      </c>
      <c r="JY96" s="62">
        <v>0.04</v>
      </c>
      <c r="JZ96" s="62">
        <v>0.04</v>
      </c>
      <c r="KA96" s="62">
        <v>0.05</v>
      </c>
      <c r="KB96" s="62">
        <v>0.05</v>
      </c>
      <c r="KC96" s="62">
        <v>0.06</v>
      </c>
      <c r="KD96">
        <v>7</v>
      </c>
      <c r="KE96" s="62">
        <v>0.05</v>
      </c>
      <c r="KF96" s="62">
        <v>0.05</v>
      </c>
      <c r="KG96" s="62">
        <v>0.04</v>
      </c>
      <c r="KH96" s="62">
        <v>0.04</v>
      </c>
      <c r="KI96" s="62">
        <v>0.04</v>
      </c>
      <c r="KJ96" s="62">
        <v>0.04</v>
      </c>
      <c r="KK96" s="62">
        <v>0.04</v>
      </c>
      <c r="KL96" s="62">
        <v>0.05</v>
      </c>
      <c r="KM96" s="62">
        <v>0.05</v>
      </c>
      <c r="KN96" s="62">
        <v>0.05</v>
      </c>
      <c r="KO96" s="62">
        <v>0.06</v>
      </c>
      <c r="KP96" s="62">
        <v>0.08</v>
      </c>
      <c r="KQ96">
        <v>7</v>
      </c>
      <c r="KR96" s="62">
        <v>7.0000000000000007E-2</v>
      </c>
      <c r="KS96" s="62">
        <v>7.0000000000000007E-2</v>
      </c>
      <c r="KT96" s="62">
        <v>0.06</v>
      </c>
      <c r="KU96" s="62">
        <v>0.05</v>
      </c>
      <c r="KV96" s="62">
        <v>0.05</v>
      </c>
      <c r="KW96" s="62">
        <v>0.06</v>
      </c>
      <c r="KX96" s="62">
        <v>0.06</v>
      </c>
      <c r="KY96" s="62">
        <v>0.06</v>
      </c>
      <c r="KZ96" s="62">
        <v>7.0000000000000007E-2</v>
      </c>
      <c r="LA96" s="62">
        <v>7.0000000000000007E-2</v>
      </c>
      <c r="LB96" s="62">
        <v>0.08</v>
      </c>
      <c r="LC96" s="62">
        <v>0.09</v>
      </c>
    </row>
    <row r="97" spans="1:315">
      <c r="A97">
        <v>8</v>
      </c>
      <c r="B97" s="62">
        <v>0.05</v>
      </c>
      <c r="C97" s="62">
        <v>0.05</v>
      </c>
      <c r="D97" s="62">
        <v>0.04</v>
      </c>
      <c r="E97" s="62">
        <v>0.03</v>
      </c>
      <c r="F97" s="62">
        <v>0.03</v>
      </c>
      <c r="G97" s="62">
        <v>0.03</v>
      </c>
      <c r="H97" s="62">
        <v>0.03</v>
      </c>
      <c r="I97" s="62">
        <v>0.03</v>
      </c>
      <c r="J97" s="62">
        <v>0.03</v>
      </c>
      <c r="K97" s="62">
        <v>0.02</v>
      </c>
      <c r="L97" s="62">
        <v>0.03</v>
      </c>
      <c r="M97" s="62">
        <v>0.03</v>
      </c>
      <c r="N97">
        <v>8</v>
      </c>
      <c r="O97" s="62">
        <v>0.04</v>
      </c>
      <c r="P97" s="62">
        <v>0.04</v>
      </c>
      <c r="Q97" s="62">
        <v>0.03</v>
      </c>
      <c r="R97" s="62">
        <v>0.02</v>
      </c>
      <c r="S97" s="62">
        <v>0.02</v>
      </c>
      <c r="T97" s="62">
        <v>0.02</v>
      </c>
      <c r="U97" s="62">
        <v>0.02</v>
      </c>
      <c r="V97" s="62">
        <v>0.02</v>
      </c>
      <c r="W97" s="62">
        <v>0.02</v>
      </c>
      <c r="X97" s="62">
        <v>0.02</v>
      </c>
      <c r="Y97" s="62">
        <v>0.02</v>
      </c>
      <c r="Z97" s="62">
        <v>0.03</v>
      </c>
      <c r="AA97">
        <v>8</v>
      </c>
      <c r="AB97" s="62">
        <v>0.03</v>
      </c>
      <c r="AC97" s="62">
        <v>0.03</v>
      </c>
      <c r="AD97" s="62">
        <v>0.02</v>
      </c>
      <c r="AE97" s="62">
        <v>0.02</v>
      </c>
      <c r="AF97" s="62">
        <v>0.02</v>
      </c>
      <c r="AG97" s="62">
        <v>0.02</v>
      </c>
      <c r="AH97" s="62">
        <v>0.02</v>
      </c>
      <c r="AI97" s="62">
        <v>0.02</v>
      </c>
      <c r="AJ97" s="62">
        <v>0.02</v>
      </c>
      <c r="AK97" s="62">
        <v>0.02</v>
      </c>
      <c r="AL97" s="62">
        <v>0.03</v>
      </c>
      <c r="AM97" s="62">
        <v>0.03</v>
      </c>
      <c r="AN97">
        <v>8</v>
      </c>
      <c r="AO97" s="62">
        <v>0.03</v>
      </c>
      <c r="AP97" s="62">
        <v>0.03</v>
      </c>
      <c r="AQ97" s="62">
        <v>0.02</v>
      </c>
      <c r="AR97" s="62">
        <v>0.02</v>
      </c>
      <c r="AS97" s="62">
        <v>0.02</v>
      </c>
      <c r="AT97" s="62">
        <v>0.02</v>
      </c>
      <c r="AU97" s="62">
        <v>0.02</v>
      </c>
      <c r="AV97" s="62">
        <v>0.02</v>
      </c>
      <c r="AW97" s="62">
        <v>0.02</v>
      </c>
      <c r="AX97" s="62">
        <v>0.03</v>
      </c>
      <c r="AY97" s="62">
        <v>0.03</v>
      </c>
      <c r="AZ97" s="62">
        <v>0.04</v>
      </c>
      <c r="BA97">
        <v>8</v>
      </c>
      <c r="BB97" s="62">
        <v>0.03</v>
      </c>
      <c r="BC97" s="62">
        <v>0.03</v>
      </c>
      <c r="BD97" s="62">
        <v>0.02</v>
      </c>
      <c r="BE97" s="62">
        <v>0.02</v>
      </c>
      <c r="BF97" s="62">
        <v>0.02</v>
      </c>
      <c r="BG97" s="62">
        <v>0.02</v>
      </c>
      <c r="BH97" s="62">
        <v>0.02</v>
      </c>
      <c r="BI97" s="62">
        <v>0.03</v>
      </c>
      <c r="BJ97" s="62">
        <v>0.03</v>
      </c>
      <c r="BK97" s="62">
        <v>0.03</v>
      </c>
      <c r="BL97" s="62">
        <v>0.03</v>
      </c>
      <c r="BM97" s="62">
        <v>0.04</v>
      </c>
      <c r="BN97">
        <v>8</v>
      </c>
      <c r="BO97" s="62">
        <v>0.04</v>
      </c>
      <c r="BP97" s="62">
        <v>0.04</v>
      </c>
      <c r="BQ97" s="62">
        <v>0.03</v>
      </c>
      <c r="BR97" s="62">
        <v>0.03</v>
      </c>
      <c r="BS97" s="62">
        <v>0.03</v>
      </c>
      <c r="BT97" s="62">
        <v>0.03</v>
      </c>
      <c r="BU97" s="62">
        <v>0.03</v>
      </c>
      <c r="BV97" s="62">
        <v>0.04</v>
      </c>
      <c r="BW97" s="62">
        <v>0.04</v>
      </c>
      <c r="BX97" s="62">
        <v>0.04</v>
      </c>
      <c r="BY97" s="62">
        <v>0.04</v>
      </c>
      <c r="BZ97" s="62">
        <v>0.05</v>
      </c>
      <c r="CA97" s="198"/>
      <c r="CB97">
        <v>8</v>
      </c>
      <c r="CC97" s="62">
        <v>0.06</v>
      </c>
      <c r="CD97" s="62">
        <v>0.05</v>
      </c>
      <c r="CE97" s="62">
        <v>0.04</v>
      </c>
      <c r="CF97" s="62">
        <v>0.03</v>
      </c>
      <c r="CG97" s="62">
        <v>0.03</v>
      </c>
      <c r="CH97" s="62">
        <v>0.03</v>
      </c>
      <c r="CI97" s="62">
        <v>0.03</v>
      </c>
      <c r="CJ97" s="62">
        <v>0.03</v>
      </c>
      <c r="CK97" s="62">
        <v>0.03</v>
      </c>
      <c r="CL97" s="62">
        <v>0.03</v>
      </c>
      <c r="CM97" s="62">
        <v>0.03</v>
      </c>
      <c r="CN97" s="62">
        <v>0.03</v>
      </c>
      <c r="CO97">
        <v>8</v>
      </c>
      <c r="CP97" s="62">
        <v>0.05</v>
      </c>
      <c r="CQ97" s="62">
        <v>0.04</v>
      </c>
      <c r="CR97" s="62">
        <v>0.03</v>
      </c>
      <c r="CS97" s="62">
        <v>0.03</v>
      </c>
      <c r="CT97" s="62">
        <v>0.03</v>
      </c>
      <c r="CU97" s="62">
        <v>0.03</v>
      </c>
      <c r="CV97" s="62">
        <v>0.03</v>
      </c>
      <c r="CW97" s="62">
        <v>0.03</v>
      </c>
      <c r="CX97" s="62">
        <v>0.03</v>
      </c>
      <c r="CY97" s="62">
        <v>0.03</v>
      </c>
      <c r="CZ97" s="62">
        <v>0.03</v>
      </c>
      <c r="DA97" s="62">
        <v>0.03</v>
      </c>
      <c r="DB97">
        <v>8</v>
      </c>
      <c r="DC97" s="62">
        <v>0.04</v>
      </c>
      <c r="DD97" s="62">
        <v>0.03</v>
      </c>
      <c r="DE97" s="62">
        <v>0.03</v>
      </c>
      <c r="DF97" s="62">
        <v>0.02</v>
      </c>
      <c r="DG97" s="62">
        <v>0.02</v>
      </c>
      <c r="DH97" s="62">
        <v>0.02</v>
      </c>
      <c r="DI97" s="62">
        <v>0.03</v>
      </c>
      <c r="DJ97" s="62">
        <v>0.03</v>
      </c>
      <c r="DK97" s="62">
        <v>0.03</v>
      </c>
      <c r="DL97" s="62">
        <v>0.03</v>
      </c>
      <c r="DM97" s="62">
        <v>0.03</v>
      </c>
      <c r="DN97" s="62">
        <v>0.03</v>
      </c>
      <c r="DO97">
        <v>8</v>
      </c>
      <c r="DP97" s="62">
        <v>0.03</v>
      </c>
      <c r="DQ97" s="62">
        <v>0.03</v>
      </c>
      <c r="DR97" s="62">
        <v>0.02</v>
      </c>
      <c r="DS97" s="62">
        <v>0.02</v>
      </c>
      <c r="DT97" s="62">
        <v>0.02</v>
      </c>
      <c r="DU97" s="62">
        <v>0.02</v>
      </c>
      <c r="DV97" s="62">
        <v>0.03</v>
      </c>
      <c r="DW97" s="62">
        <v>0.03</v>
      </c>
      <c r="DX97" s="62">
        <v>0.03</v>
      </c>
      <c r="DY97" s="62">
        <v>0.03</v>
      </c>
      <c r="DZ97" s="62">
        <v>0.03</v>
      </c>
      <c r="EA97" s="62">
        <v>0.04</v>
      </c>
      <c r="EB97">
        <v>8</v>
      </c>
      <c r="EC97" s="62">
        <v>0.03</v>
      </c>
      <c r="ED97" s="62">
        <v>0.03</v>
      </c>
      <c r="EE97" s="62">
        <v>0.02</v>
      </c>
      <c r="EF97" s="62">
        <v>0.02</v>
      </c>
      <c r="EG97" s="62">
        <v>0.02</v>
      </c>
      <c r="EH97" s="62">
        <v>0.02</v>
      </c>
      <c r="EI97" s="62">
        <v>0.03</v>
      </c>
      <c r="EJ97" s="62">
        <v>0.03</v>
      </c>
      <c r="EK97" s="62">
        <v>0.03</v>
      </c>
      <c r="EL97" s="62">
        <v>0.03</v>
      </c>
      <c r="EM97" s="62">
        <v>0.04</v>
      </c>
      <c r="EN97" s="62">
        <v>0.05</v>
      </c>
      <c r="EO97">
        <v>8</v>
      </c>
      <c r="EP97" s="62">
        <v>0.05</v>
      </c>
      <c r="EQ97" s="62">
        <v>0.05</v>
      </c>
      <c r="ER97" s="62">
        <v>0.04</v>
      </c>
      <c r="ES97" s="62">
        <v>0.03</v>
      </c>
      <c r="ET97" s="62">
        <v>0.03</v>
      </c>
      <c r="EU97" s="62">
        <v>0.04</v>
      </c>
      <c r="EV97" s="62">
        <v>0.04</v>
      </c>
      <c r="EW97" s="62">
        <v>0.04</v>
      </c>
      <c r="EX97" s="62">
        <v>0.04</v>
      </c>
      <c r="EY97" s="62">
        <v>0.04</v>
      </c>
      <c r="EZ97" s="62">
        <v>0.05</v>
      </c>
      <c r="FA97" s="62">
        <v>0.06</v>
      </c>
      <c r="FB97" s="198"/>
      <c r="FC97">
        <v>8</v>
      </c>
      <c r="FD97" s="62">
        <v>7.0000000000000007E-2</v>
      </c>
      <c r="FE97" s="62">
        <v>0.06</v>
      </c>
      <c r="FF97" s="62">
        <v>0.05</v>
      </c>
      <c r="FG97" s="62">
        <v>0.04</v>
      </c>
      <c r="FH97" s="62">
        <v>0.04</v>
      </c>
      <c r="FI97" s="62">
        <v>0.03</v>
      </c>
      <c r="FJ97" s="62">
        <v>0.03</v>
      </c>
      <c r="FK97" s="62">
        <v>0.03</v>
      </c>
      <c r="FL97" s="62">
        <v>0.03</v>
      </c>
      <c r="FM97" s="62">
        <v>0.03</v>
      </c>
      <c r="FN97" s="62">
        <v>0.03</v>
      </c>
      <c r="FO97" s="62">
        <v>0.04</v>
      </c>
      <c r="FP97">
        <v>8</v>
      </c>
      <c r="FQ97" s="62">
        <v>0.05</v>
      </c>
      <c r="FR97" s="62">
        <v>0.05</v>
      </c>
      <c r="FS97" s="62">
        <v>0.04</v>
      </c>
      <c r="FT97" s="62">
        <v>0.03</v>
      </c>
      <c r="FU97" s="62">
        <v>0.03</v>
      </c>
      <c r="FV97" s="62">
        <v>0.03</v>
      </c>
      <c r="FW97" s="62">
        <v>0.03</v>
      </c>
      <c r="FX97" s="62">
        <v>0.03</v>
      </c>
      <c r="FY97" s="62">
        <v>0.03</v>
      </c>
      <c r="FZ97" s="62">
        <v>0.03</v>
      </c>
      <c r="GA97" s="62">
        <v>0.03</v>
      </c>
      <c r="GB97" s="62">
        <v>0.04</v>
      </c>
      <c r="GC97">
        <v>8</v>
      </c>
      <c r="GD97" s="62">
        <v>0.04</v>
      </c>
      <c r="GE97" s="62">
        <v>0.04</v>
      </c>
      <c r="GF97" s="62">
        <v>0.03</v>
      </c>
      <c r="GG97" s="62">
        <v>0.03</v>
      </c>
      <c r="GH97" s="62">
        <v>0.03</v>
      </c>
      <c r="GI97" s="62">
        <v>0.03</v>
      </c>
      <c r="GJ97" s="62">
        <v>0.03</v>
      </c>
      <c r="GK97" s="62">
        <v>0.03</v>
      </c>
      <c r="GL97" s="62">
        <v>0.03</v>
      </c>
      <c r="GM97" s="62">
        <v>0.03</v>
      </c>
      <c r="GN97" s="62">
        <v>0.03</v>
      </c>
      <c r="GO97" s="62">
        <v>0.04</v>
      </c>
      <c r="GP97">
        <v>8</v>
      </c>
      <c r="GQ97" s="62">
        <v>0.04</v>
      </c>
      <c r="GR97" s="62">
        <v>0.03</v>
      </c>
      <c r="GS97" s="62">
        <v>0.03</v>
      </c>
      <c r="GT97" s="62">
        <v>0.03</v>
      </c>
      <c r="GU97" s="62">
        <v>0.03</v>
      </c>
      <c r="GV97" s="62">
        <v>0.03</v>
      </c>
      <c r="GW97" s="62">
        <v>0.03</v>
      </c>
      <c r="GX97" s="62">
        <v>0.03</v>
      </c>
      <c r="GY97" s="62">
        <v>0.03</v>
      </c>
      <c r="GZ97" s="62">
        <v>0.03</v>
      </c>
      <c r="HA97" s="62">
        <v>0.04</v>
      </c>
      <c r="HB97" s="62">
        <v>0.04</v>
      </c>
      <c r="HC97">
        <v>8</v>
      </c>
      <c r="HD97" s="62">
        <v>0.03</v>
      </c>
      <c r="HE97" s="62">
        <v>0.03</v>
      </c>
      <c r="HF97" s="62">
        <v>0.03</v>
      </c>
      <c r="HG97" s="62">
        <v>0.03</v>
      </c>
      <c r="HH97" s="62">
        <v>0.03</v>
      </c>
      <c r="HI97" s="62">
        <v>0.03</v>
      </c>
      <c r="HJ97" s="62">
        <v>0.03</v>
      </c>
      <c r="HK97" s="62">
        <v>0.03</v>
      </c>
      <c r="HL97" s="62">
        <v>0.04</v>
      </c>
      <c r="HM97" s="62">
        <v>0.04</v>
      </c>
      <c r="HN97" s="62">
        <v>0.04</v>
      </c>
      <c r="HO97" s="62">
        <v>0.05</v>
      </c>
      <c r="HP97">
        <v>8</v>
      </c>
      <c r="HQ97" s="62">
        <v>0.05</v>
      </c>
      <c r="HR97" s="62">
        <v>0.05</v>
      </c>
      <c r="HS97" s="62">
        <v>0.04</v>
      </c>
      <c r="HT97" s="62">
        <v>0.04</v>
      </c>
      <c r="HU97" s="62">
        <v>0.04</v>
      </c>
      <c r="HV97" s="62">
        <v>0.04</v>
      </c>
      <c r="HW97" s="62">
        <v>0.04</v>
      </c>
      <c r="HX97" s="62">
        <v>0.05</v>
      </c>
      <c r="HY97" s="62">
        <v>0.05</v>
      </c>
      <c r="HZ97" s="62">
        <v>0.05</v>
      </c>
      <c r="IA97" s="62">
        <v>0.05</v>
      </c>
      <c r="IB97" s="62">
        <v>7.0000000000000007E-2</v>
      </c>
      <c r="IC97" s="198"/>
      <c r="ID97">
        <v>8</v>
      </c>
      <c r="IE97" s="62">
        <v>0.09</v>
      </c>
      <c r="IF97" s="62">
        <v>0.08</v>
      </c>
      <c r="IG97" s="62">
        <v>0.06</v>
      </c>
      <c r="IH97" s="62">
        <v>0.05</v>
      </c>
      <c r="II97" s="62">
        <v>0.04</v>
      </c>
      <c r="IJ97" s="62">
        <v>0.04</v>
      </c>
      <c r="IK97" s="62">
        <v>0.04</v>
      </c>
      <c r="IL97" s="62">
        <v>0.04</v>
      </c>
      <c r="IM97" s="62">
        <v>0.04</v>
      </c>
      <c r="IN97" s="62">
        <v>0.04</v>
      </c>
      <c r="IO97" s="62">
        <v>0.04</v>
      </c>
      <c r="IP97" s="62">
        <v>0.05</v>
      </c>
      <c r="IQ97">
        <v>8</v>
      </c>
      <c r="IR97" s="62">
        <v>0.06</v>
      </c>
      <c r="IS97" s="62">
        <v>0.06</v>
      </c>
      <c r="IT97" s="62">
        <v>0.05</v>
      </c>
      <c r="IU97" s="62">
        <v>0.04</v>
      </c>
      <c r="IV97" s="62">
        <v>0.04</v>
      </c>
      <c r="IW97" s="62">
        <v>0.04</v>
      </c>
      <c r="IX97" s="62">
        <v>0.04</v>
      </c>
      <c r="IY97" s="62">
        <v>0.04</v>
      </c>
      <c r="IZ97" s="62">
        <v>0.04</v>
      </c>
      <c r="JA97" s="62">
        <v>0.04</v>
      </c>
      <c r="JB97" s="62">
        <v>0.04</v>
      </c>
      <c r="JC97" s="62">
        <v>0.04</v>
      </c>
      <c r="JD97">
        <v>8</v>
      </c>
      <c r="JE97" s="62">
        <v>0.05</v>
      </c>
      <c r="JF97" s="62">
        <v>0.05</v>
      </c>
      <c r="JG97" s="62">
        <v>0.04</v>
      </c>
      <c r="JH97" s="62">
        <v>0.03</v>
      </c>
      <c r="JI97" s="62">
        <v>0.03</v>
      </c>
      <c r="JJ97" s="62">
        <v>0.03</v>
      </c>
      <c r="JK97" s="62">
        <v>0.04</v>
      </c>
      <c r="JL97" s="62">
        <v>0.04</v>
      </c>
      <c r="JM97" s="62">
        <v>0.04</v>
      </c>
      <c r="JN97" s="62">
        <v>0.04</v>
      </c>
      <c r="JO97" s="62">
        <v>0.04</v>
      </c>
      <c r="JP97" s="62">
        <v>0.05</v>
      </c>
      <c r="JQ97">
        <v>8</v>
      </c>
      <c r="JR97" s="62">
        <v>0.04</v>
      </c>
      <c r="JS97" s="62">
        <v>0.04</v>
      </c>
      <c r="JT97" s="62">
        <v>0.03</v>
      </c>
      <c r="JU97" s="62">
        <v>0.03</v>
      </c>
      <c r="JV97" s="62">
        <v>0.03</v>
      </c>
      <c r="JW97" s="62">
        <v>0.03</v>
      </c>
      <c r="JX97" s="62">
        <v>0.04</v>
      </c>
      <c r="JY97" s="62">
        <v>0.04</v>
      </c>
      <c r="JZ97" s="62">
        <v>0.04</v>
      </c>
      <c r="KA97" s="62">
        <v>0.04</v>
      </c>
      <c r="KB97" s="62">
        <v>0.05</v>
      </c>
      <c r="KC97" s="62">
        <v>0.06</v>
      </c>
      <c r="KD97">
        <v>8</v>
      </c>
      <c r="KE97" s="62">
        <v>0.04</v>
      </c>
      <c r="KF97" s="62">
        <v>0.04</v>
      </c>
      <c r="KG97" s="62">
        <v>0.03</v>
      </c>
      <c r="KH97" s="62">
        <v>0.03</v>
      </c>
      <c r="KI97" s="62">
        <v>0.03</v>
      </c>
      <c r="KJ97" s="62">
        <v>0.03</v>
      </c>
      <c r="KK97" s="62">
        <v>0.04</v>
      </c>
      <c r="KL97" s="62">
        <v>0.04</v>
      </c>
      <c r="KM97" s="62">
        <v>0.04</v>
      </c>
      <c r="KN97" s="62">
        <v>0.05</v>
      </c>
      <c r="KO97" s="62">
        <v>0.05</v>
      </c>
      <c r="KP97" s="62">
        <v>7.0000000000000007E-2</v>
      </c>
      <c r="KQ97">
        <v>8</v>
      </c>
      <c r="KR97" s="62">
        <v>7.0000000000000007E-2</v>
      </c>
      <c r="KS97" s="62">
        <v>0.06</v>
      </c>
      <c r="KT97" s="62">
        <v>0.05</v>
      </c>
      <c r="KU97" s="62">
        <v>0.05</v>
      </c>
      <c r="KV97" s="62">
        <v>0.05</v>
      </c>
      <c r="KW97" s="62">
        <v>0.05</v>
      </c>
      <c r="KX97" s="62">
        <v>0.05</v>
      </c>
      <c r="KY97" s="62">
        <v>0.06</v>
      </c>
      <c r="KZ97" s="62">
        <v>0.06</v>
      </c>
      <c r="LA97" s="62">
        <v>0.06</v>
      </c>
      <c r="LB97" s="62">
        <v>7.0000000000000007E-2</v>
      </c>
      <c r="LC97" s="62">
        <v>0.08</v>
      </c>
    </row>
    <row r="98" spans="1:315">
      <c r="A98">
        <v>9</v>
      </c>
      <c r="B98" s="62">
        <v>0.05</v>
      </c>
      <c r="C98" s="62">
        <v>0.04</v>
      </c>
      <c r="D98" s="62">
        <v>0.03</v>
      </c>
      <c r="E98" s="62">
        <v>0.03</v>
      </c>
      <c r="F98" s="62">
        <v>0.03</v>
      </c>
      <c r="G98" s="62">
        <v>0.02</v>
      </c>
      <c r="H98" s="62">
        <v>0.02</v>
      </c>
      <c r="I98" s="62">
        <v>0.02</v>
      </c>
      <c r="J98" s="62">
        <v>0.02</v>
      </c>
      <c r="K98" s="62">
        <v>0.02</v>
      </c>
      <c r="L98" s="62">
        <v>0.02</v>
      </c>
      <c r="M98" s="62">
        <v>0.03</v>
      </c>
      <c r="N98">
        <v>9</v>
      </c>
      <c r="O98" s="62">
        <v>0.04</v>
      </c>
      <c r="P98" s="62">
        <v>0.03</v>
      </c>
      <c r="Q98" s="62">
        <v>0.03</v>
      </c>
      <c r="R98" s="62">
        <v>0.02</v>
      </c>
      <c r="S98" s="62">
        <v>0.02</v>
      </c>
      <c r="T98" s="62">
        <v>0.02</v>
      </c>
      <c r="U98" s="62">
        <v>0.02</v>
      </c>
      <c r="V98" s="62">
        <v>0.02</v>
      </c>
      <c r="W98" s="62">
        <v>0.02</v>
      </c>
      <c r="X98" s="62">
        <v>0.02</v>
      </c>
      <c r="Y98" s="62">
        <v>0.02</v>
      </c>
      <c r="Z98" s="62">
        <v>0.02</v>
      </c>
      <c r="AA98">
        <v>9</v>
      </c>
      <c r="AB98" s="62">
        <v>0.03</v>
      </c>
      <c r="AC98" s="62">
        <v>0.03</v>
      </c>
      <c r="AD98" s="62">
        <v>0.02</v>
      </c>
      <c r="AE98" s="62">
        <v>0.02</v>
      </c>
      <c r="AF98" s="62">
        <v>0.02</v>
      </c>
      <c r="AG98" s="62">
        <v>0.02</v>
      </c>
      <c r="AH98" s="62">
        <v>0.02</v>
      </c>
      <c r="AI98" s="62">
        <v>0.02</v>
      </c>
      <c r="AJ98" s="62">
        <v>0.02</v>
      </c>
      <c r="AK98" s="62">
        <v>0.02</v>
      </c>
      <c r="AL98" s="62">
        <v>0.02</v>
      </c>
      <c r="AM98" s="62">
        <v>0.03</v>
      </c>
      <c r="AN98">
        <v>9</v>
      </c>
      <c r="AO98" s="62">
        <v>0.03</v>
      </c>
      <c r="AP98" s="62">
        <v>0.02</v>
      </c>
      <c r="AQ98" s="62">
        <v>0.02</v>
      </c>
      <c r="AR98" s="62">
        <v>0.02</v>
      </c>
      <c r="AS98" s="62">
        <v>0.02</v>
      </c>
      <c r="AT98" s="62">
        <v>0.02</v>
      </c>
      <c r="AU98" s="62">
        <v>0.02</v>
      </c>
      <c r="AV98" s="62">
        <v>0.02</v>
      </c>
      <c r="AW98" s="62">
        <v>0.02</v>
      </c>
      <c r="AX98" s="62">
        <v>0.02</v>
      </c>
      <c r="AY98" s="62">
        <v>0.03</v>
      </c>
      <c r="AZ98" s="62">
        <v>0.03</v>
      </c>
      <c r="BA98">
        <v>9</v>
      </c>
      <c r="BB98" s="62">
        <v>0.02</v>
      </c>
      <c r="BC98" s="62">
        <v>0.02</v>
      </c>
      <c r="BD98" s="62">
        <v>0.02</v>
      </c>
      <c r="BE98" s="62">
        <v>0.02</v>
      </c>
      <c r="BF98" s="62">
        <v>0.02</v>
      </c>
      <c r="BG98" s="62">
        <v>0.02</v>
      </c>
      <c r="BH98" s="62">
        <v>0.02</v>
      </c>
      <c r="BI98" s="62">
        <v>0.02</v>
      </c>
      <c r="BJ98" s="62">
        <v>0.03</v>
      </c>
      <c r="BK98" s="62">
        <v>0.03</v>
      </c>
      <c r="BL98" s="62">
        <v>0.03</v>
      </c>
      <c r="BM98" s="62">
        <v>0.04</v>
      </c>
      <c r="BN98">
        <v>9</v>
      </c>
      <c r="BO98" s="62">
        <v>0.04</v>
      </c>
      <c r="BP98" s="62">
        <v>0.04</v>
      </c>
      <c r="BQ98" s="62">
        <v>0.03</v>
      </c>
      <c r="BR98" s="62">
        <v>0.03</v>
      </c>
      <c r="BS98" s="62">
        <v>0.03</v>
      </c>
      <c r="BT98" s="62">
        <v>0.03</v>
      </c>
      <c r="BU98" s="62">
        <v>0.03</v>
      </c>
      <c r="BV98" s="62">
        <v>0.03</v>
      </c>
      <c r="BW98" s="62">
        <v>0.03</v>
      </c>
      <c r="BX98" s="62">
        <v>0.04</v>
      </c>
      <c r="BY98" s="62">
        <v>0.04</v>
      </c>
      <c r="BZ98" s="62">
        <v>0.05</v>
      </c>
      <c r="CA98" s="198"/>
      <c r="CB98">
        <v>9</v>
      </c>
      <c r="CC98" s="62">
        <v>0.05</v>
      </c>
      <c r="CD98" s="62">
        <v>0.05</v>
      </c>
      <c r="CE98" s="62">
        <v>0.04</v>
      </c>
      <c r="CF98" s="62">
        <v>0.03</v>
      </c>
      <c r="CG98" s="62">
        <v>0.03</v>
      </c>
      <c r="CH98" s="62">
        <v>0.03</v>
      </c>
      <c r="CI98" s="62">
        <v>0.03</v>
      </c>
      <c r="CJ98" s="62">
        <v>0.03</v>
      </c>
      <c r="CK98" s="62">
        <v>0.03</v>
      </c>
      <c r="CL98" s="62">
        <v>0.02</v>
      </c>
      <c r="CM98" s="62">
        <v>0.03</v>
      </c>
      <c r="CN98" s="62">
        <v>0.03</v>
      </c>
      <c r="CO98">
        <v>9</v>
      </c>
      <c r="CP98" s="62">
        <v>0.04</v>
      </c>
      <c r="CQ98" s="62">
        <v>0.04</v>
      </c>
      <c r="CR98" s="62">
        <v>0.03</v>
      </c>
      <c r="CS98" s="62">
        <v>0.02</v>
      </c>
      <c r="CT98" s="62">
        <v>0.02</v>
      </c>
      <c r="CU98" s="62">
        <v>0.02</v>
      </c>
      <c r="CV98" s="62">
        <v>0.02</v>
      </c>
      <c r="CW98" s="62">
        <v>0.02</v>
      </c>
      <c r="CX98" s="62">
        <v>0.02</v>
      </c>
      <c r="CY98" s="62">
        <v>0.02</v>
      </c>
      <c r="CZ98" s="62">
        <v>0.02</v>
      </c>
      <c r="DA98" s="62">
        <v>0.03</v>
      </c>
      <c r="DB98">
        <v>9</v>
      </c>
      <c r="DC98" s="62">
        <v>0.03</v>
      </c>
      <c r="DD98" s="62">
        <v>0.03</v>
      </c>
      <c r="DE98" s="62">
        <v>0.02</v>
      </c>
      <c r="DF98" s="62">
        <v>0.02</v>
      </c>
      <c r="DG98" s="62">
        <v>0.02</v>
      </c>
      <c r="DH98" s="62">
        <v>0.02</v>
      </c>
      <c r="DI98" s="62">
        <v>0.02</v>
      </c>
      <c r="DJ98" s="62">
        <v>0.02</v>
      </c>
      <c r="DK98" s="62">
        <v>0.02</v>
      </c>
      <c r="DL98" s="62">
        <v>0.02</v>
      </c>
      <c r="DM98" s="62">
        <v>0.03</v>
      </c>
      <c r="DN98" s="62">
        <v>0.03</v>
      </c>
      <c r="DO98">
        <v>9</v>
      </c>
      <c r="DP98" s="62">
        <v>0.03</v>
      </c>
      <c r="DQ98" s="62">
        <v>0.03</v>
      </c>
      <c r="DR98" s="62">
        <v>0.02</v>
      </c>
      <c r="DS98" s="62">
        <v>0.02</v>
      </c>
      <c r="DT98" s="62">
        <v>0.02</v>
      </c>
      <c r="DU98" s="62">
        <v>0.02</v>
      </c>
      <c r="DV98" s="62">
        <v>0.02</v>
      </c>
      <c r="DW98" s="62">
        <v>0.02</v>
      </c>
      <c r="DX98" s="62">
        <v>0.02</v>
      </c>
      <c r="DY98" s="62">
        <v>0.03</v>
      </c>
      <c r="DZ98" s="62">
        <v>0.03</v>
      </c>
      <c r="EA98" s="62">
        <v>0.04</v>
      </c>
      <c r="EB98">
        <v>9</v>
      </c>
      <c r="EC98" s="62">
        <v>0.03</v>
      </c>
      <c r="ED98" s="62">
        <v>0.03</v>
      </c>
      <c r="EE98" s="62">
        <v>0.02</v>
      </c>
      <c r="EF98" s="62">
        <v>0.02</v>
      </c>
      <c r="EG98" s="62">
        <v>0.02</v>
      </c>
      <c r="EH98" s="62">
        <v>0.02</v>
      </c>
      <c r="EI98" s="62">
        <v>0.03</v>
      </c>
      <c r="EJ98" s="62">
        <v>0.03</v>
      </c>
      <c r="EK98" s="62">
        <v>0.03</v>
      </c>
      <c r="EL98" s="62">
        <v>0.03</v>
      </c>
      <c r="EM98" s="62">
        <v>0.04</v>
      </c>
      <c r="EN98" s="62">
        <v>0.04</v>
      </c>
      <c r="EO98">
        <v>9</v>
      </c>
      <c r="EP98" s="62">
        <v>0.04</v>
      </c>
      <c r="EQ98" s="62">
        <v>0.04</v>
      </c>
      <c r="ER98" s="62">
        <v>0.03</v>
      </c>
      <c r="ES98" s="62">
        <v>0.03</v>
      </c>
      <c r="ET98" s="62">
        <v>0.03</v>
      </c>
      <c r="EU98" s="62">
        <v>0.03</v>
      </c>
      <c r="EV98" s="62">
        <v>0.03</v>
      </c>
      <c r="EW98" s="62">
        <v>0.04</v>
      </c>
      <c r="EX98" s="62">
        <v>0.04</v>
      </c>
      <c r="EY98" s="62">
        <v>0.04</v>
      </c>
      <c r="EZ98" s="62">
        <v>0.04</v>
      </c>
      <c r="FA98" s="62">
        <v>0.05</v>
      </c>
      <c r="FB98" s="198"/>
      <c r="FC98">
        <v>9</v>
      </c>
      <c r="FD98" s="62">
        <v>0.06</v>
      </c>
      <c r="FE98" s="62">
        <v>0.05</v>
      </c>
      <c r="FF98" s="62">
        <v>0.04</v>
      </c>
      <c r="FG98" s="62">
        <v>0.03</v>
      </c>
      <c r="FH98" s="62">
        <v>0.03</v>
      </c>
      <c r="FI98" s="62">
        <v>0.03</v>
      </c>
      <c r="FJ98" s="62">
        <v>0.03</v>
      </c>
      <c r="FK98" s="62">
        <v>0.03</v>
      </c>
      <c r="FL98" s="62">
        <v>0.03</v>
      </c>
      <c r="FM98" s="62">
        <v>0.03</v>
      </c>
      <c r="FN98" s="62">
        <v>0.03</v>
      </c>
      <c r="FO98" s="62">
        <v>0.03</v>
      </c>
      <c r="FP98">
        <v>9</v>
      </c>
      <c r="FQ98" s="62">
        <v>0.05</v>
      </c>
      <c r="FR98" s="62">
        <v>0.04</v>
      </c>
      <c r="FS98" s="62">
        <v>0.03</v>
      </c>
      <c r="FT98" s="62">
        <v>0.03</v>
      </c>
      <c r="FU98" s="62">
        <v>0.03</v>
      </c>
      <c r="FV98" s="62">
        <v>0.03</v>
      </c>
      <c r="FW98" s="62">
        <v>0.03</v>
      </c>
      <c r="FX98" s="62">
        <v>0.03</v>
      </c>
      <c r="FY98" s="62">
        <v>0.03</v>
      </c>
      <c r="FZ98" s="62">
        <v>0.03</v>
      </c>
      <c r="GA98" s="62">
        <v>0.03</v>
      </c>
      <c r="GB98" s="62">
        <v>0.03</v>
      </c>
      <c r="GC98">
        <v>9</v>
      </c>
      <c r="GD98" s="62">
        <v>0.04</v>
      </c>
      <c r="GE98" s="62">
        <v>0.03</v>
      </c>
      <c r="GF98" s="62">
        <v>0.03</v>
      </c>
      <c r="GG98" s="62">
        <v>0.02</v>
      </c>
      <c r="GH98" s="62">
        <v>0.02</v>
      </c>
      <c r="GI98" s="62">
        <v>0.02</v>
      </c>
      <c r="GJ98" s="62">
        <v>0.03</v>
      </c>
      <c r="GK98" s="62">
        <v>0.03</v>
      </c>
      <c r="GL98" s="62">
        <v>0.03</v>
      </c>
      <c r="GM98" s="62">
        <v>0.03</v>
      </c>
      <c r="GN98" s="62">
        <v>0.03</v>
      </c>
      <c r="GO98" s="62">
        <v>0.03</v>
      </c>
      <c r="GP98">
        <v>9</v>
      </c>
      <c r="GQ98" s="62">
        <v>0.03</v>
      </c>
      <c r="GR98" s="62">
        <v>0.03</v>
      </c>
      <c r="GS98" s="62">
        <v>0.03</v>
      </c>
      <c r="GT98" s="62">
        <v>0.02</v>
      </c>
      <c r="GU98" s="62">
        <v>0.02</v>
      </c>
      <c r="GV98" s="62">
        <v>0.02</v>
      </c>
      <c r="GW98" s="62">
        <v>0.03</v>
      </c>
      <c r="GX98" s="62">
        <v>0.03</v>
      </c>
      <c r="GY98" s="62">
        <v>0.03</v>
      </c>
      <c r="GZ98" s="62">
        <v>0.03</v>
      </c>
      <c r="HA98" s="62">
        <v>0.03</v>
      </c>
      <c r="HB98" s="62">
        <v>0.04</v>
      </c>
      <c r="HC98">
        <v>9</v>
      </c>
      <c r="HD98" s="62">
        <v>0.03</v>
      </c>
      <c r="HE98" s="62">
        <v>0.03</v>
      </c>
      <c r="HF98" s="62">
        <v>0.03</v>
      </c>
      <c r="HG98" s="62">
        <v>0.02</v>
      </c>
      <c r="HH98" s="62">
        <v>0.02</v>
      </c>
      <c r="HI98" s="62">
        <v>0.03</v>
      </c>
      <c r="HJ98" s="62">
        <v>0.03</v>
      </c>
      <c r="HK98" s="62">
        <v>0.03</v>
      </c>
      <c r="HL98" s="62">
        <v>0.03</v>
      </c>
      <c r="HM98" s="62">
        <v>0.03</v>
      </c>
      <c r="HN98" s="62">
        <v>0.04</v>
      </c>
      <c r="HO98" s="62">
        <v>0.05</v>
      </c>
      <c r="HP98">
        <v>9</v>
      </c>
      <c r="HQ98" s="62">
        <v>0.05</v>
      </c>
      <c r="HR98" s="62">
        <v>0.05</v>
      </c>
      <c r="HS98" s="62">
        <v>0.04</v>
      </c>
      <c r="HT98" s="62">
        <v>0.03</v>
      </c>
      <c r="HU98" s="62">
        <v>0.03</v>
      </c>
      <c r="HV98" s="62">
        <v>0.04</v>
      </c>
      <c r="HW98" s="62">
        <v>0.04</v>
      </c>
      <c r="HX98" s="62">
        <v>0.04</v>
      </c>
      <c r="HY98" s="62">
        <v>0.04</v>
      </c>
      <c r="HZ98" s="62">
        <v>0.04</v>
      </c>
      <c r="IA98" s="62">
        <v>0.05</v>
      </c>
      <c r="IB98" s="62">
        <v>0.06</v>
      </c>
      <c r="IC98" s="198"/>
      <c r="ID98">
        <v>9</v>
      </c>
      <c r="IE98" s="62">
        <v>7.0000000000000007E-2</v>
      </c>
      <c r="IF98" s="62">
        <v>7.0000000000000007E-2</v>
      </c>
      <c r="IG98" s="62">
        <v>0.05</v>
      </c>
      <c r="IH98" s="62">
        <v>0.04</v>
      </c>
      <c r="II98" s="62">
        <v>0.04</v>
      </c>
      <c r="IJ98" s="62">
        <v>0.04</v>
      </c>
      <c r="IK98" s="62">
        <v>0.04</v>
      </c>
      <c r="IL98" s="62">
        <v>0.04</v>
      </c>
      <c r="IM98" s="62">
        <v>0.03</v>
      </c>
      <c r="IN98" s="62">
        <v>0.03</v>
      </c>
      <c r="IO98" s="62">
        <v>0.03</v>
      </c>
      <c r="IP98" s="62">
        <v>0.04</v>
      </c>
      <c r="IQ98">
        <v>9</v>
      </c>
      <c r="IR98" s="62">
        <v>0.06</v>
      </c>
      <c r="IS98" s="62">
        <v>0.05</v>
      </c>
      <c r="IT98" s="62">
        <v>0.04</v>
      </c>
      <c r="IU98" s="62">
        <v>0.03</v>
      </c>
      <c r="IV98" s="62">
        <v>0.03</v>
      </c>
      <c r="IW98" s="62">
        <v>0.03</v>
      </c>
      <c r="IX98" s="62">
        <v>0.03</v>
      </c>
      <c r="IY98" s="62">
        <v>0.03</v>
      </c>
      <c r="IZ98" s="62">
        <v>0.03</v>
      </c>
      <c r="JA98" s="62">
        <v>0.03</v>
      </c>
      <c r="JB98" s="62">
        <v>0.03</v>
      </c>
      <c r="JC98" s="62">
        <v>0.04</v>
      </c>
      <c r="JD98">
        <v>9</v>
      </c>
      <c r="JE98" s="62">
        <v>0.05</v>
      </c>
      <c r="JF98" s="62">
        <v>0.04</v>
      </c>
      <c r="JG98" s="62">
        <v>0.03</v>
      </c>
      <c r="JH98" s="62">
        <v>0.03</v>
      </c>
      <c r="JI98" s="62">
        <v>0.03</v>
      </c>
      <c r="JJ98" s="62">
        <v>0.03</v>
      </c>
      <c r="JK98" s="62">
        <v>0.03</v>
      </c>
      <c r="JL98" s="62">
        <v>0.03</v>
      </c>
      <c r="JM98" s="62">
        <v>0.03</v>
      </c>
      <c r="JN98" s="62">
        <v>0.03</v>
      </c>
      <c r="JO98" s="62">
        <v>0.04</v>
      </c>
      <c r="JP98" s="62">
        <v>0.04</v>
      </c>
      <c r="JQ98">
        <v>9</v>
      </c>
      <c r="JR98" s="62">
        <v>0.04</v>
      </c>
      <c r="JS98" s="62">
        <v>0.04</v>
      </c>
      <c r="JT98" s="62">
        <v>0.03</v>
      </c>
      <c r="JU98" s="62">
        <v>0.03</v>
      </c>
      <c r="JV98" s="62">
        <v>0.03</v>
      </c>
      <c r="JW98" s="62">
        <v>0.03</v>
      </c>
      <c r="JX98" s="62">
        <v>0.03</v>
      </c>
      <c r="JY98" s="62">
        <v>0.03</v>
      </c>
      <c r="JZ98" s="62">
        <v>0.03</v>
      </c>
      <c r="KA98" s="62">
        <v>0.04</v>
      </c>
      <c r="KB98" s="62">
        <v>0.04</v>
      </c>
      <c r="KC98" s="62">
        <v>0.05</v>
      </c>
      <c r="KD98">
        <v>9</v>
      </c>
      <c r="KE98" s="62">
        <v>0.04</v>
      </c>
      <c r="KF98" s="62">
        <v>0.04</v>
      </c>
      <c r="KG98" s="62">
        <v>0.03</v>
      </c>
      <c r="KH98" s="62">
        <v>0.03</v>
      </c>
      <c r="KI98" s="62">
        <v>0.03</v>
      </c>
      <c r="KJ98" s="62">
        <v>0.03</v>
      </c>
      <c r="KK98" s="62">
        <v>0.03</v>
      </c>
      <c r="KL98" s="62">
        <v>0.04</v>
      </c>
      <c r="KM98" s="62">
        <v>0.04</v>
      </c>
      <c r="KN98" s="62">
        <v>0.04</v>
      </c>
      <c r="KO98" s="62">
        <v>0.05</v>
      </c>
      <c r="KP98" s="62">
        <v>0.06</v>
      </c>
      <c r="KQ98">
        <v>9</v>
      </c>
      <c r="KR98" s="62">
        <v>0.06</v>
      </c>
      <c r="KS98" s="62">
        <v>0.06</v>
      </c>
      <c r="KT98" s="62">
        <v>0.05</v>
      </c>
      <c r="KU98" s="62">
        <v>0.04</v>
      </c>
      <c r="KV98" s="62">
        <v>0.04</v>
      </c>
      <c r="KW98" s="62">
        <v>0.04</v>
      </c>
      <c r="KX98" s="62">
        <v>0.05</v>
      </c>
      <c r="KY98" s="62">
        <v>0.05</v>
      </c>
      <c r="KZ98" s="62">
        <v>0.05</v>
      </c>
      <c r="LA98" s="62">
        <v>0.05</v>
      </c>
      <c r="LB98" s="62">
        <v>0.06</v>
      </c>
      <c r="LC98" s="62">
        <v>7.0000000000000007E-2</v>
      </c>
    </row>
    <row r="99" spans="1:315">
      <c r="A99">
        <v>10</v>
      </c>
      <c r="B99" s="62">
        <v>0.04</v>
      </c>
      <c r="C99" s="62">
        <v>0.04</v>
      </c>
      <c r="D99" s="62">
        <v>0.03</v>
      </c>
      <c r="E99" s="62">
        <v>0.02</v>
      </c>
      <c r="F99" s="62">
        <v>0.02</v>
      </c>
      <c r="G99" s="62">
        <v>0.02</v>
      </c>
      <c r="H99" s="62">
        <v>0.02</v>
      </c>
      <c r="I99" s="62">
        <v>0.03</v>
      </c>
      <c r="J99" s="62">
        <v>0.03</v>
      </c>
      <c r="K99" s="62">
        <v>0.02</v>
      </c>
      <c r="L99" s="62">
        <v>0.02</v>
      </c>
      <c r="M99" s="62">
        <v>0.02</v>
      </c>
      <c r="N99">
        <v>10</v>
      </c>
      <c r="O99" s="62">
        <v>0.03</v>
      </c>
      <c r="P99" s="62">
        <v>0.03</v>
      </c>
      <c r="Q99" s="62">
        <v>0.02</v>
      </c>
      <c r="R99" s="62">
        <v>0.02</v>
      </c>
      <c r="S99" s="62">
        <v>0.02</v>
      </c>
      <c r="T99" s="62">
        <v>0.02</v>
      </c>
      <c r="U99" s="62">
        <v>0.02</v>
      </c>
      <c r="V99" s="62">
        <v>0.03</v>
      </c>
      <c r="W99" s="62">
        <v>0.03</v>
      </c>
      <c r="X99" s="62">
        <v>0.02</v>
      </c>
      <c r="Y99" s="62">
        <v>0.02</v>
      </c>
      <c r="Z99" s="62">
        <v>0.02</v>
      </c>
      <c r="AA99">
        <v>10</v>
      </c>
      <c r="AB99" s="62">
        <v>0.03</v>
      </c>
      <c r="AC99" s="62">
        <v>0.03</v>
      </c>
      <c r="AD99" s="62">
        <v>0.02</v>
      </c>
      <c r="AE99" s="62">
        <v>0.02</v>
      </c>
      <c r="AF99" s="62">
        <v>0.02</v>
      </c>
      <c r="AG99" s="62">
        <v>0.02</v>
      </c>
      <c r="AH99" s="62">
        <v>0.02</v>
      </c>
      <c r="AI99" s="62">
        <v>0.03</v>
      </c>
      <c r="AJ99" s="62">
        <v>0.03</v>
      </c>
      <c r="AK99" s="62">
        <v>0.02</v>
      </c>
      <c r="AL99" s="62">
        <v>0.02</v>
      </c>
      <c r="AM99" s="62">
        <v>0.03</v>
      </c>
      <c r="AN99">
        <v>10</v>
      </c>
      <c r="AO99" s="62">
        <v>0.02</v>
      </c>
      <c r="AP99" s="62">
        <v>0.02</v>
      </c>
      <c r="AQ99" s="62">
        <v>0.02</v>
      </c>
      <c r="AR99" s="62">
        <v>0.02</v>
      </c>
      <c r="AS99" s="62">
        <v>0.02</v>
      </c>
      <c r="AT99" s="62">
        <v>0.02</v>
      </c>
      <c r="AU99" s="62">
        <v>0.02</v>
      </c>
      <c r="AV99" s="62">
        <v>0.03</v>
      </c>
      <c r="AW99" s="62">
        <v>0.03</v>
      </c>
      <c r="AX99" s="62">
        <v>0.02</v>
      </c>
      <c r="AY99" s="62">
        <v>0.02</v>
      </c>
      <c r="AZ99" s="62">
        <v>0.03</v>
      </c>
      <c r="BA99">
        <v>10</v>
      </c>
      <c r="BB99" s="62">
        <v>0.02</v>
      </c>
      <c r="BC99" s="62">
        <v>0.02</v>
      </c>
      <c r="BD99" s="62">
        <v>0.02</v>
      </c>
      <c r="BE99" s="62">
        <v>0.02</v>
      </c>
      <c r="BF99" s="62">
        <v>0.02</v>
      </c>
      <c r="BG99" s="62">
        <v>0.02</v>
      </c>
      <c r="BH99" s="62">
        <v>0.02</v>
      </c>
      <c r="BI99" s="62">
        <v>0.03</v>
      </c>
      <c r="BJ99" s="62">
        <v>0.03</v>
      </c>
      <c r="BK99" s="62">
        <v>0.03</v>
      </c>
      <c r="BL99" s="62">
        <v>0.03</v>
      </c>
      <c r="BM99" s="62">
        <v>0.04</v>
      </c>
      <c r="BN99">
        <v>10</v>
      </c>
      <c r="BO99" s="62">
        <v>0.04</v>
      </c>
      <c r="BP99" s="62">
        <v>0.03</v>
      </c>
      <c r="BQ99" s="62">
        <v>0.03</v>
      </c>
      <c r="BR99" s="62">
        <v>0.03</v>
      </c>
      <c r="BS99" s="62">
        <v>0.03</v>
      </c>
      <c r="BT99" s="62">
        <v>0.03</v>
      </c>
      <c r="BU99" s="62">
        <v>0.03</v>
      </c>
      <c r="BV99" s="62">
        <v>0.04</v>
      </c>
      <c r="BW99" s="62">
        <v>0.04</v>
      </c>
      <c r="BX99" s="62">
        <v>0.03</v>
      </c>
      <c r="BY99" s="62">
        <v>0.04</v>
      </c>
      <c r="BZ99" s="62">
        <v>0.04</v>
      </c>
      <c r="CA99" s="198"/>
      <c r="CB99">
        <v>10</v>
      </c>
      <c r="CC99" s="62">
        <v>0.05</v>
      </c>
      <c r="CD99" s="62">
        <v>0.04</v>
      </c>
      <c r="CE99" s="62">
        <v>0.03</v>
      </c>
      <c r="CF99" s="62">
        <v>0.03</v>
      </c>
      <c r="CG99" s="62">
        <v>0.02</v>
      </c>
      <c r="CH99" s="62">
        <v>0.02</v>
      </c>
      <c r="CI99" s="62">
        <v>0.02</v>
      </c>
      <c r="CJ99" s="62">
        <v>0.03</v>
      </c>
      <c r="CK99" s="62">
        <v>0.03</v>
      </c>
      <c r="CL99" s="62">
        <v>0.02</v>
      </c>
      <c r="CM99" s="62">
        <v>0.02</v>
      </c>
      <c r="CN99" s="62">
        <v>0.03</v>
      </c>
      <c r="CO99">
        <v>10</v>
      </c>
      <c r="CP99" s="62">
        <v>0.04</v>
      </c>
      <c r="CQ99" s="62">
        <v>0.03</v>
      </c>
      <c r="CR99" s="62">
        <v>0.03</v>
      </c>
      <c r="CS99" s="62">
        <v>0.02</v>
      </c>
      <c r="CT99" s="62">
        <v>0.02</v>
      </c>
      <c r="CU99" s="62">
        <v>0.02</v>
      </c>
      <c r="CV99" s="62">
        <v>0.02</v>
      </c>
      <c r="CW99" s="62">
        <v>0.03</v>
      </c>
      <c r="CX99" s="62">
        <v>0.03</v>
      </c>
      <c r="CY99" s="62">
        <v>0.02</v>
      </c>
      <c r="CZ99" s="62">
        <v>0.02</v>
      </c>
      <c r="DA99" s="62">
        <v>0.02</v>
      </c>
      <c r="DB99">
        <v>10</v>
      </c>
      <c r="DC99" s="62">
        <v>0.03</v>
      </c>
      <c r="DD99" s="62">
        <v>0.03</v>
      </c>
      <c r="DE99" s="62">
        <v>0.02</v>
      </c>
      <c r="DF99" s="62">
        <v>0.02</v>
      </c>
      <c r="DG99" s="62">
        <v>0.02</v>
      </c>
      <c r="DH99" s="62">
        <v>0.02</v>
      </c>
      <c r="DI99" s="62">
        <v>0.02</v>
      </c>
      <c r="DJ99" s="62">
        <v>0.03</v>
      </c>
      <c r="DK99" s="62">
        <v>0.03</v>
      </c>
      <c r="DL99" s="62">
        <v>0.02</v>
      </c>
      <c r="DM99" s="62">
        <v>0.02</v>
      </c>
      <c r="DN99" s="62">
        <v>0.03</v>
      </c>
      <c r="DO99">
        <v>10</v>
      </c>
      <c r="DP99" s="62">
        <v>0.03</v>
      </c>
      <c r="DQ99" s="62">
        <v>0.03</v>
      </c>
      <c r="DR99" s="62">
        <v>0.02</v>
      </c>
      <c r="DS99" s="62">
        <v>0.02</v>
      </c>
      <c r="DT99" s="62">
        <v>0.02</v>
      </c>
      <c r="DU99" s="62">
        <v>0.02</v>
      </c>
      <c r="DV99" s="62">
        <v>0.02</v>
      </c>
      <c r="DW99" s="62">
        <v>0.03</v>
      </c>
      <c r="DX99" s="62">
        <v>0.03</v>
      </c>
      <c r="DY99" s="62">
        <v>0.02</v>
      </c>
      <c r="DZ99" s="62">
        <v>0.03</v>
      </c>
      <c r="EA99" s="62">
        <v>0.03</v>
      </c>
      <c r="EB99">
        <v>10</v>
      </c>
      <c r="EC99" s="62">
        <v>0.03</v>
      </c>
      <c r="ED99" s="62">
        <v>0.03</v>
      </c>
      <c r="EE99" s="62">
        <v>0.02</v>
      </c>
      <c r="EF99" s="62">
        <v>0.02</v>
      </c>
      <c r="EG99" s="62">
        <v>0.02</v>
      </c>
      <c r="EH99" s="62">
        <v>0.02</v>
      </c>
      <c r="EI99" s="62">
        <v>0.02</v>
      </c>
      <c r="EJ99" s="62">
        <v>0.04</v>
      </c>
      <c r="EK99" s="62">
        <v>0.04</v>
      </c>
      <c r="EL99" s="62">
        <v>0.03</v>
      </c>
      <c r="EM99" s="62">
        <v>0.03</v>
      </c>
      <c r="EN99" s="62">
        <v>0.04</v>
      </c>
      <c r="EO99">
        <v>10</v>
      </c>
      <c r="EP99" s="62">
        <v>0.04</v>
      </c>
      <c r="EQ99" s="62">
        <v>0.04</v>
      </c>
      <c r="ER99" s="62">
        <v>0.03</v>
      </c>
      <c r="ES99" s="62">
        <v>0.03</v>
      </c>
      <c r="ET99" s="62">
        <v>0.03</v>
      </c>
      <c r="EU99" s="62">
        <v>0.03</v>
      </c>
      <c r="EV99" s="62">
        <v>0.03</v>
      </c>
      <c r="EW99" s="62">
        <v>0.05</v>
      </c>
      <c r="EX99" s="62">
        <v>0.05</v>
      </c>
      <c r="EY99" s="62">
        <v>0.04</v>
      </c>
      <c r="EZ99" s="62">
        <v>0.04</v>
      </c>
      <c r="FA99" s="62">
        <v>0.05</v>
      </c>
      <c r="FB99" s="198"/>
      <c r="FC99">
        <v>10</v>
      </c>
      <c r="FD99" s="62">
        <v>0.05</v>
      </c>
      <c r="FE99" s="62">
        <v>0.05</v>
      </c>
      <c r="FF99" s="62">
        <v>0.04</v>
      </c>
      <c r="FG99" s="62">
        <v>0.03</v>
      </c>
      <c r="FH99" s="62">
        <v>0.03</v>
      </c>
      <c r="FI99" s="62">
        <v>0.03</v>
      </c>
      <c r="FJ99" s="62">
        <v>0.03</v>
      </c>
      <c r="FK99" s="62">
        <v>0.04</v>
      </c>
      <c r="FL99" s="62">
        <v>0.04</v>
      </c>
      <c r="FM99" s="62">
        <v>0.02</v>
      </c>
      <c r="FN99" s="62">
        <v>0.03</v>
      </c>
      <c r="FO99" s="62">
        <v>0.03</v>
      </c>
      <c r="FP99">
        <v>10</v>
      </c>
      <c r="FQ99" s="62">
        <v>0.04</v>
      </c>
      <c r="FR99" s="62">
        <v>0.04</v>
      </c>
      <c r="FS99" s="62">
        <v>0.03</v>
      </c>
      <c r="FT99" s="62">
        <v>0.03</v>
      </c>
      <c r="FU99" s="62">
        <v>0.02</v>
      </c>
      <c r="FV99" s="62">
        <v>0.02</v>
      </c>
      <c r="FW99" s="62">
        <v>0.02</v>
      </c>
      <c r="FX99" s="62">
        <v>0.03</v>
      </c>
      <c r="FY99" s="62">
        <v>0.03</v>
      </c>
      <c r="FZ99" s="62">
        <v>0.02</v>
      </c>
      <c r="GA99" s="62">
        <v>0.02</v>
      </c>
      <c r="GB99" s="62">
        <v>0.03</v>
      </c>
      <c r="GC99">
        <v>10</v>
      </c>
      <c r="GD99" s="62">
        <v>0.03</v>
      </c>
      <c r="GE99" s="62">
        <v>0.03</v>
      </c>
      <c r="GF99" s="62">
        <v>0.03</v>
      </c>
      <c r="GG99" s="62">
        <v>0.02</v>
      </c>
      <c r="GH99" s="62">
        <v>0.02</v>
      </c>
      <c r="GI99" s="62">
        <v>0.02</v>
      </c>
      <c r="GJ99" s="62">
        <v>0.02</v>
      </c>
      <c r="GK99" s="62">
        <v>0.03</v>
      </c>
      <c r="GL99" s="62">
        <v>0.03</v>
      </c>
      <c r="GM99" s="62">
        <v>0.02</v>
      </c>
      <c r="GN99" s="62">
        <v>0.03</v>
      </c>
      <c r="GO99" s="62">
        <v>0.03</v>
      </c>
      <c r="GP99">
        <v>10</v>
      </c>
      <c r="GQ99" s="62">
        <v>0.03</v>
      </c>
      <c r="GR99" s="62">
        <v>0.03</v>
      </c>
      <c r="GS99" s="62">
        <v>0.02</v>
      </c>
      <c r="GT99" s="62">
        <v>0.02</v>
      </c>
      <c r="GU99" s="62">
        <v>0.02</v>
      </c>
      <c r="GV99" s="62">
        <v>0.02</v>
      </c>
      <c r="GW99" s="62">
        <v>0.02</v>
      </c>
      <c r="GX99" s="62">
        <v>0.04</v>
      </c>
      <c r="GY99" s="62">
        <v>0.04</v>
      </c>
      <c r="GZ99" s="62">
        <v>0.03</v>
      </c>
      <c r="HA99" s="62">
        <v>0.03</v>
      </c>
      <c r="HB99" s="62">
        <v>0.04</v>
      </c>
      <c r="HC99">
        <v>10</v>
      </c>
      <c r="HD99" s="62">
        <v>0.03</v>
      </c>
      <c r="HE99" s="62">
        <v>0.03</v>
      </c>
      <c r="HF99" s="62">
        <v>0.02</v>
      </c>
      <c r="HG99" s="62">
        <v>0.02</v>
      </c>
      <c r="HH99" s="62">
        <v>0.02</v>
      </c>
      <c r="HI99" s="62">
        <v>0.02</v>
      </c>
      <c r="HJ99" s="62">
        <v>0.03</v>
      </c>
      <c r="HK99" s="62">
        <v>0.04</v>
      </c>
      <c r="HL99" s="62">
        <v>0.04</v>
      </c>
      <c r="HM99" s="62">
        <v>0.03</v>
      </c>
      <c r="HN99" s="62">
        <v>0.04</v>
      </c>
      <c r="HO99" s="62">
        <v>0.05</v>
      </c>
      <c r="HP99">
        <v>10</v>
      </c>
      <c r="HQ99" s="62">
        <v>0.04</v>
      </c>
      <c r="HR99" s="62">
        <v>0.04</v>
      </c>
      <c r="HS99" s="62">
        <v>0.03</v>
      </c>
      <c r="HT99" s="62">
        <v>0.03</v>
      </c>
      <c r="HU99" s="62">
        <v>0.03</v>
      </c>
      <c r="HV99" s="62">
        <v>0.03</v>
      </c>
      <c r="HW99" s="62">
        <v>0.04</v>
      </c>
      <c r="HX99" s="62">
        <v>0.05</v>
      </c>
      <c r="HY99" s="62">
        <v>0.06</v>
      </c>
      <c r="HZ99" s="62">
        <v>0.04</v>
      </c>
      <c r="IA99" s="62">
        <v>0.05</v>
      </c>
      <c r="IB99" s="62">
        <v>0.06</v>
      </c>
      <c r="IC99" s="198"/>
      <c r="ID99">
        <v>10</v>
      </c>
      <c r="IE99" s="62">
        <v>0.06</v>
      </c>
      <c r="IF99" s="62">
        <v>0.06</v>
      </c>
      <c r="IG99" s="62">
        <v>0.04</v>
      </c>
      <c r="IH99" s="62">
        <v>0.04</v>
      </c>
      <c r="II99" s="62">
        <v>0.03</v>
      </c>
      <c r="IJ99" s="62">
        <v>0.03</v>
      </c>
      <c r="IK99" s="62">
        <v>0.03</v>
      </c>
      <c r="IL99" s="62">
        <v>0.05</v>
      </c>
      <c r="IM99" s="62">
        <v>0.04</v>
      </c>
      <c r="IN99" s="62">
        <v>0.03</v>
      </c>
      <c r="IO99" s="62">
        <v>0.03</v>
      </c>
      <c r="IP99" s="62">
        <v>0.03</v>
      </c>
      <c r="IQ99">
        <v>10</v>
      </c>
      <c r="IR99" s="62">
        <v>0.05</v>
      </c>
      <c r="IS99" s="62">
        <v>0.05</v>
      </c>
      <c r="IT99" s="62">
        <v>0.04</v>
      </c>
      <c r="IU99" s="62">
        <v>0.03</v>
      </c>
      <c r="IV99" s="62">
        <v>0.03</v>
      </c>
      <c r="IW99" s="62">
        <v>0.03</v>
      </c>
      <c r="IX99" s="62">
        <v>0.03</v>
      </c>
      <c r="IY99" s="62">
        <v>0.04</v>
      </c>
      <c r="IZ99" s="62">
        <v>0.04</v>
      </c>
      <c r="JA99" s="62">
        <v>0.03</v>
      </c>
      <c r="JB99" s="62">
        <v>0.03</v>
      </c>
      <c r="JC99" s="62">
        <v>0.03</v>
      </c>
      <c r="JD99">
        <v>10</v>
      </c>
      <c r="JE99" s="62">
        <v>0.04</v>
      </c>
      <c r="JF99" s="62">
        <v>0.04</v>
      </c>
      <c r="JG99" s="62">
        <v>0.03</v>
      </c>
      <c r="JH99" s="62">
        <v>0.03</v>
      </c>
      <c r="JI99" s="62">
        <v>0.03</v>
      </c>
      <c r="JJ99" s="62">
        <v>0.03</v>
      </c>
      <c r="JK99" s="62">
        <v>0.03</v>
      </c>
      <c r="JL99" s="62">
        <v>0.04</v>
      </c>
      <c r="JM99" s="62">
        <v>0.04</v>
      </c>
      <c r="JN99" s="62">
        <v>0.03</v>
      </c>
      <c r="JO99" s="62">
        <v>0.03</v>
      </c>
      <c r="JP99" s="62">
        <v>0.04</v>
      </c>
      <c r="JQ99">
        <v>10</v>
      </c>
      <c r="JR99" s="62">
        <v>0.04</v>
      </c>
      <c r="JS99" s="62">
        <v>0.03</v>
      </c>
      <c r="JT99" s="62">
        <v>0.03</v>
      </c>
      <c r="JU99" s="62">
        <v>0.03</v>
      </c>
      <c r="JV99" s="62">
        <v>0.03</v>
      </c>
      <c r="JW99" s="62">
        <v>0.03</v>
      </c>
      <c r="JX99" s="62">
        <v>0.03</v>
      </c>
      <c r="JY99" s="62">
        <v>0.04</v>
      </c>
      <c r="JZ99" s="62">
        <v>0.04</v>
      </c>
      <c r="KA99" s="62">
        <v>0.03</v>
      </c>
      <c r="KB99" s="62">
        <v>0.04</v>
      </c>
      <c r="KC99" s="62">
        <v>0.04</v>
      </c>
      <c r="KD99">
        <v>10</v>
      </c>
      <c r="KE99" s="62">
        <v>0.03</v>
      </c>
      <c r="KF99" s="62">
        <v>0.03</v>
      </c>
      <c r="KG99" s="62">
        <v>0.03</v>
      </c>
      <c r="KH99" s="62">
        <v>0.03</v>
      </c>
      <c r="KI99" s="62">
        <v>0.03</v>
      </c>
      <c r="KJ99" s="62">
        <v>0.03</v>
      </c>
      <c r="KK99" s="62">
        <v>0.03</v>
      </c>
      <c r="KL99" s="62">
        <v>0.05</v>
      </c>
      <c r="KM99" s="62">
        <v>0.05</v>
      </c>
      <c r="KN99" s="62">
        <v>0.04</v>
      </c>
      <c r="KO99" s="62">
        <v>0.04</v>
      </c>
      <c r="KP99" s="62">
        <v>0.06</v>
      </c>
      <c r="KQ99">
        <v>10</v>
      </c>
      <c r="KR99" s="62">
        <v>0.05</v>
      </c>
      <c r="KS99" s="62">
        <v>0.05</v>
      </c>
      <c r="KT99" s="62">
        <v>0.04</v>
      </c>
      <c r="KU99" s="62">
        <v>0.04</v>
      </c>
      <c r="KV99" s="62">
        <v>0.04</v>
      </c>
      <c r="KW99" s="62">
        <v>0.04</v>
      </c>
      <c r="KX99" s="62">
        <v>0.04</v>
      </c>
      <c r="KY99" s="62">
        <v>0.06</v>
      </c>
      <c r="KZ99" s="62">
        <v>7.0000000000000007E-2</v>
      </c>
      <c r="LA99" s="62">
        <v>0.05</v>
      </c>
      <c r="LB99" s="62">
        <v>0.05</v>
      </c>
      <c r="LC99" s="62">
        <v>7.0000000000000007E-2</v>
      </c>
    </row>
    <row r="100" spans="1:315">
      <c r="A100">
        <v>11</v>
      </c>
      <c r="B100" s="62">
        <v>0.04</v>
      </c>
      <c r="C100" s="62">
        <v>0.03</v>
      </c>
      <c r="D100" s="62">
        <v>0.03</v>
      </c>
      <c r="E100" s="62">
        <v>0.02</v>
      </c>
      <c r="F100" s="62">
        <v>0.02</v>
      </c>
      <c r="G100" s="62">
        <v>0.02</v>
      </c>
      <c r="H100" s="62">
        <v>0.02</v>
      </c>
      <c r="I100" s="62">
        <v>0.02</v>
      </c>
      <c r="J100" s="62">
        <v>0.02</v>
      </c>
      <c r="K100" s="62">
        <v>0.02</v>
      </c>
      <c r="L100" s="62">
        <v>0.02</v>
      </c>
      <c r="M100" s="62">
        <v>0.02</v>
      </c>
      <c r="N100">
        <v>11</v>
      </c>
      <c r="O100" s="62">
        <v>0.03</v>
      </c>
      <c r="P100" s="62">
        <v>0.03</v>
      </c>
      <c r="Q100" s="62">
        <v>0.02</v>
      </c>
      <c r="R100" s="62">
        <v>0.02</v>
      </c>
      <c r="S100" s="62">
        <v>0.02</v>
      </c>
      <c r="T100" s="62">
        <v>0.02</v>
      </c>
      <c r="U100" s="62">
        <v>0.02</v>
      </c>
      <c r="V100" s="62">
        <v>0.02</v>
      </c>
      <c r="W100" s="62">
        <v>0.02</v>
      </c>
      <c r="X100" s="62">
        <v>0.02</v>
      </c>
      <c r="Y100" s="62">
        <v>0.02</v>
      </c>
      <c r="Z100" s="62">
        <v>0.02</v>
      </c>
      <c r="AA100">
        <v>11</v>
      </c>
      <c r="AB100" s="62">
        <v>0.03</v>
      </c>
      <c r="AC100" s="62">
        <v>0.02</v>
      </c>
      <c r="AD100" s="62">
        <v>0.02</v>
      </c>
      <c r="AE100" s="62">
        <v>0.02</v>
      </c>
      <c r="AF100" s="62">
        <v>0.02</v>
      </c>
      <c r="AG100" s="62">
        <v>0.02</v>
      </c>
      <c r="AH100" s="62">
        <v>0.02</v>
      </c>
      <c r="AI100" s="62">
        <v>0.02</v>
      </c>
      <c r="AJ100" s="62">
        <v>0.02</v>
      </c>
      <c r="AK100" s="62">
        <v>0.02</v>
      </c>
      <c r="AL100" s="62">
        <v>0.02</v>
      </c>
      <c r="AM100" s="62">
        <v>0.02</v>
      </c>
      <c r="AN100">
        <v>11</v>
      </c>
      <c r="AO100" s="62">
        <v>0.02</v>
      </c>
      <c r="AP100" s="62">
        <v>0.02</v>
      </c>
      <c r="AQ100" s="62">
        <v>0.02</v>
      </c>
      <c r="AR100" s="62">
        <v>0.02</v>
      </c>
      <c r="AS100" s="62">
        <v>0.02</v>
      </c>
      <c r="AT100" s="62">
        <v>0.02</v>
      </c>
      <c r="AU100" s="62">
        <v>0.02</v>
      </c>
      <c r="AV100" s="62">
        <v>0.02</v>
      </c>
      <c r="AW100" s="62">
        <v>0.02</v>
      </c>
      <c r="AX100" s="62">
        <v>0.02</v>
      </c>
      <c r="AY100" s="62">
        <v>0.02</v>
      </c>
      <c r="AZ100" s="62">
        <v>0.03</v>
      </c>
      <c r="BA100">
        <v>11</v>
      </c>
      <c r="BB100" s="62">
        <v>0.02</v>
      </c>
      <c r="BC100" s="62">
        <v>0.02</v>
      </c>
      <c r="BD100" s="62">
        <v>0.02</v>
      </c>
      <c r="BE100" s="62">
        <v>0.02</v>
      </c>
      <c r="BF100" s="62">
        <v>0.02</v>
      </c>
      <c r="BG100" s="62">
        <v>0.02</v>
      </c>
      <c r="BH100" s="62">
        <v>0.02</v>
      </c>
      <c r="BI100" s="62">
        <v>0.02</v>
      </c>
      <c r="BJ100" s="62">
        <v>0.02</v>
      </c>
      <c r="BK100" s="62">
        <v>0.03</v>
      </c>
      <c r="BL100" s="62">
        <v>0.03</v>
      </c>
      <c r="BM100" s="62">
        <v>0.04</v>
      </c>
      <c r="BN100">
        <v>11</v>
      </c>
      <c r="BO100" s="62">
        <v>0.03</v>
      </c>
      <c r="BP100" s="62">
        <v>0.03</v>
      </c>
      <c r="BQ100" s="62">
        <v>0.03</v>
      </c>
      <c r="BR100" s="62">
        <v>0.02</v>
      </c>
      <c r="BS100" s="62">
        <v>0.02</v>
      </c>
      <c r="BT100" s="62">
        <v>0.02</v>
      </c>
      <c r="BU100" s="62">
        <v>0.03</v>
      </c>
      <c r="BV100" s="62">
        <v>0.03</v>
      </c>
      <c r="BW100" s="62">
        <v>0.03</v>
      </c>
      <c r="BX100" s="62">
        <v>0.03</v>
      </c>
      <c r="BY100" s="62">
        <v>0.03</v>
      </c>
      <c r="BZ100" s="62">
        <v>0.04</v>
      </c>
      <c r="CA100" s="198"/>
      <c r="CB100">
        <v>11</v>
      </c>
      <c r="CC100" s="62">
        <v>0.04</v>
      </c>
      <c r="CD100" s="62">
        <v>0.04</v>
      </c>
      <c r="CE100" s="62">
        <v>0.03</v>
      </c>
      <c r="CF100" s="62">
        <v>0.02</v>
      </c>
      <c r="CG100" s="62">
        <v>0.02</v>
      </c>
      <c r="CH100" s="62">
        <v>0.02</v>
      </c>
      <c r="CI100" s="62">
        <v>0.02</v>
      </c>
      <c r="CJ100" s="62">
        <v>0.02</v>
      </c>
      <c r="CK100" s="62">
        <v>0.02</v>
      </c>
      <c r="CL100" s="62">
        <v>0.02</v>
      </c>
      <c r="CM100" s="62">
        <v>0.02</v>
      </c>
      <c r="CN100" s="62">
        <v>0.02</v>
      </c>
      <c r="CO100">
        <v>11</v>
      </c>
      <c r="CP100" s="62">
        <v>0.03</v>
      </c>
      <c r="CQ100" s="62">
        <v>0.03</v>
      </c>
      <c r="CR100" s="62">
        <v>0.02</v>
      </c>
      <c r="CS100" s="62">
        <v>0.02</v>
      </c>
      <c r="CT100" s="62">
        <v>0.02</v>
      </c>
      <c r="CU100" s="62">
        <v>0.02</v>
      </c>
      <c r="CV100" s="62">
        <v>0.02</v>
      </c>
      <c r="CW100" s="62">
        <v>0.02</v>
      </c>
      <c r="CX100" s="62">
        <v>0.02</v>
      </c>
      <c r="CY100" s="62">
        <v>0.02</v>
      </c>
      <c r="CZ100" s="62">
        <v>0.02</v>
      </c>
      <c r="DA100" s="62">
        <v>0.02</v>
      </c>
      <c r="DB100">
        <v>11</v>
      </c>
      <c r="DC100" s="62">
        <v>0.03</v>
      </c>
      <c r="DD100" s="62">
        <v>0.03</v>
      </c>
      <c r="DE100" s="62">
        <v>0.02</v>
      </c>
      <c r="DF100" s="62">
        <v>0.02</v>
      </c>
      <c r="DG100" s="62">
        <v>0.02</v>
      </c>
      <c r="DH100" s="62">
        <v>0.02</v>
      </c>
      <c r="DI100" s="62">
        <v>0.02</v>
      </c>
      <c r="DJ100" s="62">
        <v>0.02</v>
      </c>
      <c r="DK100" s="62">
        <v>0.02</v>
      </c>
      <c r="DL100" s="62">
        <v>0.02</v>
      </c>
      <c r="DM100" s="62">
        <v>0.02</v>
      </c>
      <c r="DN100" s="62">
        <v>0.03</v>
      </c>
      <c r="DO100">
        <v>11</v>
      </c>
      <c r="DP100" s="62">
        <v>0.02</v>
      </c>
      <c r="DQ100" s="62">
        <v>0.02</v>
      </c>
      <c r="DR100" s="62">
        <v>0.02</v>
      </c>
      <c r="DS100" s="62">
        <v>0.02</v>
      </c>
      <c r="DT100" s="62">
        <v>0.02</v>
      </c>
      <c r="DU100" s="62">
        <v>0.02</v>
      </c>
      <c r="DV100" s="62">
        <v>0.02</v>
      </c>
      <c r="DW100" s="62">
        <v>0.02</v>
      </c>
      <c r="DX100" s="62">
        <v>0.02</v>
      </c>
      <c r="DY100" s="62">
        <v>0.02</v>
      </c>
      <c r="DZ100" s="62">
        <v>0.03</v>
      </c>
      <c r="EA100" s="62">
        <v>0.03</v>
      </c>
      <c r="EB100">
        <v>11</v>
      </c>
      <c r="EC100" s="62">
        <v>0.02</v>
      </c>
      <c r="ED100" s="62">
        <v>0.02</v>
      </c>
      <c r="EE100" s="62">
        <v>0.02</v>
      </c>
      <c r="EF100" s="62">
        <v>0.02</v>
      </c>
      <c r="EG100" s="62">
        <v>0.02</v>
      </c>
      <c r="EH100" s="62">
        <v>0.02</v>
      </c>
      <c r="EI100" s="62">
        <v>0.02</v>
      </c>
      <c r="EJ100" s="62">
        <v>0.02</v>
      </c>
      <c r="EK100" s="62">
        <v>0.03</v>
      </c>
      <c r="EL100" s="62">
        <v>0.03</v>
      </c>
      <c r="EM100" s="62">
        <v>0.03</v>
      </c>
      <c r="EN100" s="62">
        <v>0.04</v>
      </c>
      <c r="EO100">
        <v>11</v>
      </c>
      <c r="EP100" s="62">
        <v>0.04</v>
      </c>
      <c r="EQ100" s="62">
        <v>0.03</v>
      </c>
      <c r="ER100" s="62">
        <v>0.03</v>
      </c>
      <c r="ES100" s="62">
        <v>0.03</v>
      </c>
      <c r="ET100" s="62">
        <v>0.03</v>
      </c>
      <c r="EU100" s="62">
        <v>0.03</v>
      </c>
      <c r="EV100" s="62">
        <v>0.03</v>
      </c>
      <c r="EW100" s="62">
        <v>0.03</v>
      </c>
      <c r="EX100" s="62">
        <v>0.03</v>
      </c>
      <c r="EY100" s="62">
        <v>0.03</v>
      </c>
      <c r="EZ100" s="62">
        <v>0.04</v>
      </c>
      <c r="FA100" s="62">
        <v>0.05</v>
      </c>
      <c r="FB100" s="198"/>
      <c r="FC100">
        <v>11</v>
      </c>
      <c r="FD100" s="62">
        <v>0.05</v>
      </c>
      <c r="FE100" s="62">
        <v>0.04</v>
      </c>
      <c r="FF100" s="62">
        <v>0.03</v>
      </c>
      <c r="FG100" s="62">
        <v>0.03</v>
      </c>
      <c r="FH100" s="62">
        <v>0.03</v>
      </c>
      <c r="FI100" s="62">
        <v>0.02</v>
      </c>
      <c r="FJ100" s="62">
        <v>0.02</v>
      </c>
      <c r="FK100" s="62">
        <v>0.02</v>
      </c>
      <c r="FL100" s="62">
        <v>0.02</v>
      </c>
      <c r="FM100" s="62">
        <v>0.02</v>
      </c>
      <c r="FN100" s="62">
        <v>0.02</v>
      </c>
      <c r="FO100" s="62">
        <v>0.03</v>
      </c>
      <c r="FP100">
        <v>11</v>
      </c>
      <c r="FQ100" s="62">
        <v>0.04</v>
      </c>
      <c r="FR100" s="62">
        <v>0.04</v>
      </c>
      <c r="FS100" s="62">
        <v>0.03</v>
      </c>
      <c r="FT100" s="62">
        <v>0.02</v>
      </c>
      <c r="FU100" s="62">
        <v>0.02</v>
      </c>
      <c r="FV100" s="62">
        <v>0.02</v>
      </c>
      <c r="FW100" s="62">
        <v>0.02</v>
      </c>
      <c r="FX100" s="62">
        <v>0.02</v>
      </c>
      <c r="FY100" s="62">
        <v>0.02</v>
      </c>
      <c r="FZ100" s="62">
        <v>0.02</v>
      </c>
      <c r="GA100" s="62">
        <v>0.02</v>
      </c>
      <c r="GB100" s="62">
        <v>0.03</v>
      </c>
      <c r="GC100">
        <v>11</v>
      </c>
      <c r="GD100" s="62">
        <v>0.03</v>
      </c>
      <c r="GE100" s="62">
        <v>0.03</v>
      </c>
      <c r="GF100" s="62">
        <v>0.02</v>
      </c>
      <c r="GG100" s="62">
        <v>0.02</v>
      </c>
      <c r="GH100" s="62">
        <v>0.02</v>
      </c>
      <c r="GI100" s="62">
        <v>0.02</v>
      </c>
      <c r="GJ100" s="62">
        <v>0.02</v>
      </c>
      <c r="GK100" s="62">
        <v>0.02</v>
      </c>
      <c r="GL100" s="62">
        <v>0.02</v>
      </c>
      <c r="GM100" s="62">
        <v>0.02</v>
      </c>
      <c r="GN100" s="62">
        <v>0.02</v>
      </c>
      <c r="GO100" s="62">
        <v>0.03</v>
      </c>
      <c r="GP100">
        <v>11</v>
      </c>
      <c r="GQ100" s="62">
        <v>0.03</v>
      </c>
      <c r="GR100" s="62">
        <v>0.03</v>
      </c>
      <c r="GS100" s="62">
        <v>0.02</v>
      </c>
      <c r="GT100" s="62">
        <v>0.02</v>
      </c>
      <c r="GU100" s="62">
        <v>0.02</v>
      </c>
      <c r="GV100" s="62">
        <v>0.02</v>
      </c>
      <c r="GW100" s="62">
        <v>0.02</v>
      </c>
      <c r="GX100" s="62">
        <v>0.02</v>
      </c>
      <c r="GY100" s="62">
        <v>0.02</v>
      </c>
      <c r="GZ100" s="62">
        <v>0.03</v>
      </c>
      <c r="HA100" s="62">
        <v>0.03</v>
      </c>
      <c r="HB100" s="62">
        <v>0.04</v>
      </c>
      <c r="HC100">
        <v>11</v>
      </c>
      <c r="HD100" s="62">
        <v>0.03</v>
      </c>
      <c r="HE100" s="62">
        <v>0.03</v>
      </c>
      <c r="HF100" s="62">
        <v>0.02</v>
      </c>
      <c r="HG100" s="62">
        <v>0.02</v>
      </c>
      <c r="HH100" s="62">
        <v>0.02</v>
      </c>
      <c r="HI100" s="62">
        <v>0.02</v>
      </c>
      <c r="HJ100" s="62">
        <v>0.03</v>
      </c>
      <c r="HK100" s="62">
        <v>0.03</v>
      </c>
      <c r="HL100" s="62">
        <v>0.03</v>
      </c>
      <c r="HM100" s="62">
        <v>0.03</v>
      </c>
      <c r="HN100" s="62">
        <v>0.04</v>
      </c>
      <c r="HO100" s="62">
        <v>0.05</v>
      </c>
      <c r="HP100">
        <v>11</v>
      </c>
      <c r="HQ100" s="62">
        <v>0.04</v>
      </c>
      <c r="HR100" s="62">
        <v>0.04</v>
      </c>
      <c r="HS100" s="62">
        <v>0.03</v>
      </c>
      <c r="HT100" s="62">
        <v>0.03</v>
      </c>
      <c r="HU100" s="62">
        <v>0.03</v>
      </c>
      <c r="HV100" s="62">
        <v>0.03</v>
      </c>
      <c r="HW100" s="62">
        <v>0.03</v>
      </c>
      <c r="HX100" s="62">
        <v>0.04</v>
      </c>
      <c r="HY100" s="62">
        <v>0.04</v>
      </c>
      <c r="HZ100" s="62">
        <v>0.04</v>
      </c>
      <c r="IA100" s="62">
        <v>0.04</v>
      </c>
      <c r="IB100" s="62">
        <v>0.05</v>
      </c>
      <c r="IC100" s="198"/>
      <c r="ID100">
        <v>11</v>
      </c>
      <c r="IE100" s="62">
        <v>0.06</v>
      </c>
      <c r="IF100" s="62">
        <v>0.05</v>
      </c>
      <c r="IG100" s="62">
        <v>0.04</v>
      </c>
      <c r="IH100" s="62">
        <v>0.03</v>
      </c>
      <c r="II100" s="62">
        <v>0.03</v>
      </c>
      <c r="IJ100" s="62">
        <v>0.03</v>
      </c>
      <c r="IK100" s="62">
        <v>0.03</v>
      </c>
      <c r="IL100" s="62">
        <v>0.03</v>
      </c>
      <c r="IM100" s="62">
        <v>0.03</v>
      </c>
      <c r="IN100" s="62">
        <v>0.03</v>
      </c>
      <c r="IO100" s="62">
        <v>0.03</v>
      </c>
      <c r="IP100" s="62">
        <v>0.03</v>
      </c>
      <c r="IQ100">
        <v>11</v>
      </c>
      <c r="IR100" s="62">
        <v>0.05</v>
      </c>
      <c r="IS100" s="62">
        <v>0.04</v>
      </c>
      <c r="IT100" s="62">
        <v>0.03</v>
      </c>
      <c r="IU100" s="62">
        <v>0.03</v>
      </c>
      <c r="IV100" s="62">
        <v>0.03</v>
      </c>
      <c r="IW100" s="62">
        <v>0.03</v>
      </c>
      <c r="IX100" s="62">
        <v>0.03</v>
      </c>
      <c r="IY100" s="62">
        <v>0.03</v>
      </c>
      <c r="IZ100" s="62">
        <v>0.03</v>
      </c>
      <c r="JA100" s="62">
        <v>0.03</v>
      </c>
      <c r="JB100" s="62">
        <v>0.03</v>
      </c>
      <c r="JC100" s="62">
        <v>0.03</v>
      </c>
      <c r="JD100">
        <v>11</v>
      </c>
      <c r="JE100" s="62">
        <v>0.04</v>
      </c>
      <c r="JF100" s="62">
        <v>0.04</v>
      </c>
      <c r="JG100" s="62">
        <v>0.03</v>
      </c>
      <c r="JH100" s="62">
        <v>0.02</v>
      </c>
      <c r="JI100" s="62">
        <v>0.02</v>
      </c>
      <c r="JJ100" s="62">
        <v>0.02</v>
      </c>
      <c r="JK100" s="62">
        <v>0.03</v>
      </c>
      <c r="JL100" s="62">
        <v>0.03</v>
      </c>
      <c r="JM100" s="62">
        <v>0.03</v>
      </c>
      <c r="JN100" s="62">
        <v>0.03</v>
      </c>
      <c r="JO100" s="62">
        <v>0.03</v>
      </c>
      <c r="JP100" s="62">
        <v>0.03</v>
      </c>
      <c r="JQ100">
        <v>11</v>
      </c>
      <c r="JR100" s="62">
        <v>0.03</v>
      </c>
      <c r="JS100" s="62">
        <v>0.03</v>
      </c>
      <c r="JT100" s="62">
        <v>0.03</v>
      </c>
      <c r="JU100" s="62">
        <v>0.02</v>
      </c>
      <c r="JV100" s="62">
        <v>0.02</v>
      </c>
      <c r="JW100" s="62">
        <v>0.03</v>
      </c>
      <c r="JX100" s="62">
        <v>0.03</v>
      </c>
      <c r="JY100" s="62">
        <v>0.03</v>
      </c>
      <c r="JZ100" s="62">
        <v>0.03</v>
      </c>
      <c r="KA100" s="62">
        <v>0.03</v>
      </c>
      <c r="KB100" s="62">
        <v>0.03</v>
      </c>
      <c r="KC100" s="62">
        <v>0.04</v>
      </c>
      <c r="KD100">
        <v>11</v>
      </c>
      <c r="KE100" s="62">
        <v>0.03</v>
      </c>
      <c r="KF100" s="62">
        <v>0.03</v>
      </c>
      <c r="KG100" s="62">
        <v>0.03</v>
      </c>
      <c r="KH100" s="62">
        <v>0.03</v>
      </c>
      <c r="KI100" s="62">
        <v>0.03</v>
      </c>
      <c r="KJ100" s="62">
        <v>0.03</v>
      </c>
      <c r="KK100" s="62">
        <v>0.03</v>
      </c>
      <c r="KL100" s="62">
        <v>0.03</v>
      </c>
      <c r="KM100" s="62">
        <v>0.04</v>
      </c>
      <c r="KN100" s="62">
        <v>0.04</v>
      </c>
      <c r="KO100" s="62">
        <v>0.04</v>
      </c>
      <c r="KP100" s="62">
        <v>0.05</v>
      </c>
      <c r="KQ100">
        <v>11</v>
      </c>
      <c r="KR100" s="62">
        <v>0.05</v>
      </c>
      <c r="KS100" s="62">
        <v>0.05</v>
      </c>
      <c r="KT100" s="62">
        <v>0.04</v>
      </c>
      <c r="KU100" s="62">
        <v>0.04</v>
      </c>
      <c r="KV100" s="62">
        <v>0.04</v>
      </c>
      <c r="KW100" s="62">
        <v>0.04</v>
      </c>
      <c r="KX100" s="62">
        <v>0.04</v>
      </c>
      <c r="KY100" s="62">
        <v>0.04</v>
      </c>
      <c r="KZ100" s="62">
        <v>0.04</v>
      </c>
      <c r="LA100" s="62">
        <v>0.05</v>
      </c>
      <c r="LB100" s="62">
        <v>0.05</v>
      </c>
      <c r="LC100" s="62">
        <v>0.06</v>
      </c>
    </row>
    <row r="101" spans="1:315">
      <c r="A101">
        <v>12</v>
      </c>
      <c r="B101" s="62">
        <v>0.03</v>
      </c>
      <c r="C101" s="62">
        <v>0.03</v>
      </c>
      <c r="D101" s="62">
        <v>0.02</v>
      </c>
      <c r="E101" s="62">
        <v>0.02</v>
      </c>
      <c r="F101" s="62">
        <v>0.02</v>
      </c>
      <c r="G101" s="62">
        <v>0.02</v>
      </c>
      <c r="H101" s="62">
        <v>0.02</v>
      </c>
      <c r="I101" s="62">
        <v>0.02</v>
      </c>
      <c r="J101" s="62">
        <v>0.02</v>
      </c>
      <c r="K101" s="62">
        <v>0.02</v>
      </c>
      <c r="L101" s="62">
        <v>0.02</v>
      </c>
      <c r="M101" s="62">
        <v>0.02</v>
      </c>
      <c r="N101">
        <v>12</v>
      </c>
      <c r="O101" s="62">
        <v>0.03</v>
      </c>
      <c r="P101" s="62">
        <v>0.03</v>
      </c>
      <c r="Q101" s="62">
        <v>0.02</v>
      </c>
      <c r="R101" s="62">
        <v>0.02</v>
      </c>
      <c r="S101" s="62">
        <v>0.02</v>
      </c>
      <c r="T101" s="62">
        <v>0.02</v>
      </c>
      <c r="U101" s="62">
        <v>0.02</v>
      </c>
      <c r="V101" s="62">
        <v>0.02</v>
      </c>
      <c r="W101" s="62">
        <v>0.02</v>
      </c>
      <c r="X101" s="62">
        <v>0.02</v>
      </c>
      <c r="Y101" s="62">
        <v>0.02</v>
      </c>
      <c r="Z101" s="62">
        <v>0.02</v>
      </c>
      <c r="AA101">
        <v>12</v>
      </c>
      <c r="AB101" s="62">
        <v>0.02</v>
      </c>
      <c r="AC101" s="62">
        <v>0.02</v>
      </c>
      <c r="AD101" s="62">
        <v>0.02</v>
      </c>
      <c r="AE101" s="62">
        <v>0.02</v>
      </c>
      <c r="AF101" s="62">
        <v>0.01</v>
      </c>
      <c r="AG101" s="62">
        <v>0.02</v>
      </c>
      <c r="AH101" s="62">
        <v>0.02</v>
      </c>
      <c r="AI101" s="62">
        <v>0.02</v>
      </c>
      <c r="AJ101" s="62">
        <v>0.02</v>
      </c>
      <c r="AK101" s="62">
        <v>0.02</v>
      </c>
      <c r="AL101" s="62">
        <v>0.02</v>
      </c>
      <c r="AM101" s="62">
        <v>0.02</v>
      </c>
      <c r="AN101">
        <v>12</v>
      </c>
      <c r="AO101" s="62">
        <v>0.02</v>
      </c>
      <c r="AP101" s="62">
        <v>0.02</v>
      </c>
      <c r="AQ101" s="62">
        <v>0.02</v>
      </c>
      <c r="AR101" s="62">
        <v>0.02</v>
      </c>
      <c r="AS101" s="62">
        <v>0.02</v>
      </c>
      <c r="AT101" s="62">
        <v>0.02</v>
      </c>
      <c r="AU101" s="62">
        <v>0.02</v>
      </c>
      <c r="AV101" s="62">
        <v>0.02</v>
      </c>
      <c r="AW101" s="62">
        <v>0.02</v>
      </c>
      <c r="AX101" s="62">
        <v>0.02</v>
      </c>
      <c r="AY101" s="62">
        <v>0.02</v>
      </c>
      <c r="AZ101" s="62">
        <v>0.03</v>
      </c>
      <c r="BA101">
        <v>12</v>
      </c>
      <c r="BB101" s="62">
        <v>0.02</v>
      </c>
      <c r="BC101" s="62">
        <v>0.02</v>
      </c>
      <c r="BD101" s="62">
        <v>0.02</v>
      </c>
      <c r="BE101" s="62">
        <v>0.02</v>
      </c>
      <c r="BF101" s="62">
        <v>0.02</v>
      </c>
      <c r="BG101" s="62">
        <v>0.02</v>
      </c>
      <c r="BH101" s="62">
        <v>0.02</v>
      </c>
      <c r="BI101" s="62">
        <v>0.02</v>
      </c>
      <c r="BJ101" s="62">
        <v>0.02</v>
      </c>
      <c r="BK101" s="62">
        <v>0.02</v>
      </c>
      <c r="BL101" s="62">
        <v>0.03</v>
      </c>
      <c r="BM101" s="62">
        <v>0.03</v>
      </c>
      <c r="BN101">
        <v>12</v>
      </c>
      <c r="BO101" s="62">
        <v>0.03</v>
      </c>
      <c r="BP101" s="62">
        <v>0.03</v>
      </c>
      <c r="BQ101" s="62">
        <v>0.02</v>
      </c>
      <c r="BR101" s="62">
        <v>0.02</v>
      </c>
      <c r="BS101" s="62">
        <v>0.02</v>
      </c>
      <c r="BT101" s="62">
        <v>0.02</v>
      </c>
      <c r="BU101" s="62">
        <v>0.02</v>
      </c>
      <c r="BV101" s="62">
        <v>0.03</v>
      </c>
      <c r="BW101" s="62">
        <v>0.03</v>
      </c>
      <c r="BX101" s="62">
        <v>0.03</v>
      </c>
      <c r="BY101" s="62">
        <v>0.03</v>
      </c>
      <c r="BZ101" s="62">
        <v>0.04</v>
      </c>
      <c r="CA101" s="198"/>
      <c r="CB101">
        <v>12</v>
      </c>
      <c r="CC101" s="62">
        <v>0.04</v>
      </c>
      <c r="CD101" s="62">
        <v>0.03</v>
      </c>
      <c r="CE101" s="62">
        <v>0.03</v>
      </c>
      <c r="CF101" s="62">
        <v>0.02</v>
      </c>
      <c r="CG101" s="62">
        <v>0.02</v>
      </c>
      <c r="CH101" s="62">
        <v>0.02</v>
      </c>
      <c r="CI101" s="62">
        <v>0.02</v>
      </c>
      <c r="CJ101" s="62">
        <v>0.02</v>
      </c>
      <c r="CK101" s="62">
        <v>0.02</v>
      </c>
      <c r="CL101" s="62">
        <v>0.02</v>
      </c>
      <c r="CM101" s="62">
        <v>0.02</v>
      </c>
      <c r="CN101" s="62">
        <v>0.02</v>
      </c>
      <c r="CO101">
        <v>12</v>
      </c>
      <c r="CP101" s="62">
        <v>0.03</v>
      </c>
      <c r="CQ101" s="62">
        <v>0.03</v>
      </c>
      <c r="CR101" s="62">
        <v>0.02</v>
      </c>
      <c r="CS101" s="62">
        <v>0.02</v>
      </c>
      <c r="CT101" s="62">
        <v>0.02</v>
      </c>
      <c r="CU101" s="62">
        <v>0.02</v>
      </c>
      <c r="CV101" s="62">
        <v>0.02</v>
      </c>
      <c r="CW101" s="62">
        <v>0.02</v>
      </c>
      <c r="CX101" s="62">
        <v>0.02</v>
      </c>
      <c r="CY101" s="62">
        <v>0.02</v>
      </c>
      <c r="CZ101" s="62">
        <v>0.02</v>
      </c>
      <c r="DA101" s="62">
        <v>0.02</v>
      </c>
      <c r="DB101">
        <v>12</v>
      </c>
      <c r="DC101" s="62">
        <v>0.03</v>
      </c>
      <c r="DD101" s="62">
        <v>0.02</v>
      </c>
      <c r="DE101" s="62">
        <v>0.02</v>
      </c>
      <c r="DF101" s="62">
        <v>0.02</v>
      </c>
      <c r="DG101" s="62">
        <v>0.02</v>
      </c>
      <c r="DH101" s="62">
        <v>0.02</v>
      </c>
      <c r="DI101" s="62">
        <v>0.02</v>
      </c>
      <c r="DJ101" s="62">
        <v>0.02</v>
      </c>
      <c r="DK101" s="62">
        <v>0.02</v>
      </c>
      <c r="DL101" s="62">
        <v>0.02</v>
      </c>
      <c r="DM101" s="62">
        <v>0.02</v>
      </c>
      <c r="DN101" s="62">
        <v>0.02</v>
      </c>
      <c r="DO101">
        <v>12</v>
      </c>
      <c r="DP101" s="62">
        <v>0.02</v>
      </c>
      <c r="DQ101" s="62">
        <v>0.02</v>
      </c>
      <c r="DR101" s="62">
        <v>0.02</v>
      </c>
      <c r="DS101" s="62">
        <v>0.02</v>
      </c>
      <c r="DT101" s="62">
        <v>0.02</v>
      </c>
      <c r="DU101" s="62">
        <v>0.02</v>
      </c>
      <c r="DV101" s="62">
        <v>0.02</v>
      </c>
      <c r="DW101" s="62">
        <v>0.02</v>
      </c>
      <c r="DX101" s="62">
        <v>0.02</v>
      </c>
      <c r="DY101" s="62">
        <v>0.02</v>
      </c>
      <c r="DZ101" s="62">
        <v>0.02</v>
      </c>
      <c r="EA101" s="62">
        <v>0.03</v>
      </c>
      <c r="EB101">
        <v>12</v>
      </c>
      <c r="EC101" s="62">
        <v>0.02</v>
      </c>
      <c r="ED101" s="62">
        <v>0.02</v>
      </c>
      <c r="EE101" s="62">
        <v>0.02</v>
      </c>
      <c r="EF101" s="62">
        <v>0.02</v>
      </c>
      <c r="EG101" s="62">
        <v>0.02</v>
      </c>
      <c r="EH101" s="62">
        <v>0.02</v>
      </c>
      <c r="EI101" s="62">
        <v>0.02</v>
      </c>
      <c r="EJ101" s="62">
        <v>0.02</v>
      </c>
      <c r="EK101" s="62">
        <v>0.02</v>
      </c>
      <c r="EL101" s="62">
        <v>0.03</v>
      </c>
      <c r="EM101" s="62">
        <v>0.03</v>
      </c>
      <c r="EN101" s="62">
        <v>0.04</v>
      </c>
      <c r="EO101">
        <v>12</v>
      </c>
      <c r="EP101" s="62">
        <v>0.03</v>
      </c>
      <c r="EQ101" s="62">
        <v>0.03</v>
      </c>
      <c r="ER101" s="62">
        <v>0.03</v>
      </c>
      <c r="ES101" s="62">
        <v>0.02</v>
      </c>
      <c r="ET101" s="62">
        <v>0.02</v>
      </c>
      <c r="EU101" s="62">
        <v>0.03</v>
      </c>
      <c r="EV101" s="62">
        <v>0.03</v>
      </c>
      <c r="EW101" s="62">
        <v>0.03</v>
      </c>
      <c r="EX101" s="62">
        <v>0.03</v>
      </c>
      <c r="EY101" s="62">
        <v>0.03</v>
      </c>
      <c r="EZ101" s="62">
        <v>0.03</v>
      </c>
      <c r="FA101" s="62">
        <v>0.04</v>
      </c>
      <c r="FB101" s="198"/>
      <c r="FC101">
        <v>12</v>
      </c>
      <c r="FD101" s="62">
        <v>0.04</v>
      </c>
      <c r="FE101" s="62">
        <v>0.04</v>
      </c>
      <c r="FF101" s="62">
        <v>0.03</v>
      </c>
      <c r="FG101" s="62">
        <v>0.03</v>
      </c>
      <c r="FH101" s="62">
        <v>0.02</v>
      </c>
      <c r="FI101" s="62">
        <v>0.02</v>
      </c>
      <c r="FJ101" s="62">
        <v>0.02</v>
      </c>
      <c r="FK101" s="62">
        <v>0.02</v>
      </c>
      <c r="FL101" s="62">
        <v>0.02</v>
      </c>
      <c r="FM101" s="62">
        <v>0.02</v>
      </c>
      <c r="FN101" s="62">
        <v>0.02</v>
      </c>
      <c r="FO101" s="62">
        <v>0.02</v>
      </c>
      <c r="FP101">
        <v>12</v>
      </c>
      <c r="FQ101" s="62">
        <v>0.04</v>
      </c>
      <c r="FR101" s="62">
        <v>0.03</v>
      </c>
      <c r="FS101" s="62">
        <v>0.03</v>
      </c>
      <c r="FT101" s="62">
        <v>0.02</v>
      </c>
      <c r="FU101" s="62">
        <v>0.02</v>
      </c>
      <c r="FV101" s="62">
        <v>0.02</v>
      </c>
      <c r="FW101" s="62">
        <v>0.02</v>
      </c>
      <c r="FX101" s="62">
        <v>0.02</v>
      </c>
      <c r="FY101" s="62">
        <v>0.02</v>
      </c>
      <c r="FZ101" s="62">
        <v>0.02</v>
      </c>
      <c r="GA101" s="62">
        <v>0.02</v>
      </c>
      <c r="GB101" s="62">
        <v>0.02</v>
      </c>
      <c r="GC101">
        <v>12</v>
      </c>
      <c r="GD101" s="62">
        <v>0.03</v>
      </c>
      <c r="GE101" s="62">
        <v>0.03</v>
      </c>
      <c r="GF101" s="62">
        <v>0.02</v>
      </c>
      <c r="GG101" s="62">
        <v>0.02</v>
      </c>
      <c r="GH101" s="62">
        <v>0.02</v>
      </c>
      <c r="GI101" s="62">
        <v>0.02</v>
      </c>
      <c r="GJ101" s="62">
        <v>0.02</v>
      </c>
      <c r="GK101" s="62">
        <v>0.02</v>
      </c>
      <c r="GL101" s="62">
        <v>0.02</v>
      </c>
      <c r="GM101" s="62">
        <v>0.02</v>
      </c>
      <c r="GN101" s="62">
        <v>0.02</v>
      </c>
      <c r="GO101" s="62">
        <v>0.03</v>
      </c>
      <c r="GP101">
        <v>12</v>
      </c>
      <c r="GQ101" s="62">
        <v>0.03</v>
      </c>
      <c r="GR101" s="62">
        <v>0.03</v>
      </c>
      <c r="GS101" s="62">
        <v>0.02</v>
      </c>
      <c r="GT101" s="62">
        <v>0.02</v>
      </c>
      <c r="GU101" s="62">
        <v>0.02</v>
      </c>
      <c r="GV101" s="62">
        <v>0.02</v>
      </c>
      <c r="GW101" s="62">
        <v>0.02</v>
      </c>
      <c r="GX101" s="62">
        <v>0.02</v>
      </c>
      <c r="GY101" s="62">
        <v>0.02</v>
      </c>
      <c r="GZ101" s="62">
        <v>0.02</v>
      </c>
      <c r="HA101" s="62">
        <v>0.03</v>
      </c>
      <c r="HB101" s="62">
        <v>0.03</v>
      </c>
      <c r="HC101">
        <v>12</v>
      </c>
      <c r="HD101" s="62">
        <v>0.03</v>
      </c>
      <c r="HE101" s="62">
        <v>0.03</v>
      </c>
      <c r="HF101" s="62">
        <v>0.02</v>
      </c>
      <c r="HG101" s="62">
        <v>0.02</v>
      </c>
      <c r="HH101" s="62">
        <v>0.02</v>
      </c>
      <c r="HI101" s="62">
        <v>0.02</v>
      </c>
      <c r="HJ101" s="62">
        <v>0.03</v>
      </c>
      <c r="HK101" s="62">
        <v>0.03</v>
      </c>
      <c r="HL101" s="62">
        <v>0.03</v>
      </c>
      <c r="HM101" s="62">
        <v>0.03</v>
      </c>
      <c r="HN101" s="62">
        <v>0.04</v>
      </c>
      <c r="HO101" s="62">
        <v>0.04</v>
      </c>
      <c r="HP101">
        <v>12</v>
      </c>
      <c r="HQ101" s="62">
        <v>0.04</v>
      </c>
      <c r="HR101" s="62">
        <v>0.04</v>
      </c>
      <c r="HS101" s="62">
        <v>0.03</v>
      </c>
      <c r="HT101" s="62">
        <v>0.03</v>
      </c>
      <c r="HU101" s="62">
        <v>0.03</v>
      </c>
      <c r="HV101" s="62">
        <v>0.03</v>
      </c>
      <c r="HW101" s="62">
        <v>0.03</v>
      </c>
      <c r="HX101" s="62">
        <v>0.03</v>
      </c>
      <c r="HY101" s="62">
        <v>0.03</v>
      </c>
      <c r="HZ101" s="62">
        <v>0.04</v>
      </c>
      <c r="IA101" s="62">
        <v>0.04</v>
      </c>
      <c r="IB101" s="62">
        <v>0.05</v>
      </c>
      <c r="IC101" s="198"/>
      <c r="ID101">
        <v>12</v>
      </c>
      <c r="IE101" s="62">
        <v>0.05</v>
      </c>
      <c r="IF101" s="62">
        <v>0.05</v>
      </c>
      <c r="IG101" s="62">
        <v>0.04</v>
      </c>
      <c r="IH101" s="62">
        <v>0.03</v>
      </c>
      <c r="II101" s="62">
        <v>0.03</v>
      </c>
      <c r="IJ101" s="62">
        <v>0.03</v>
      </c>
      <c r="IK101" s="62">
        <v>0.03</v>
      </c>
      <c r="IL101" s="62">
        <v>0.03</v>
      </c>
      <c r="IM101" s="62">
        <v>0.03</v>
      </c>
      <c r="IN101" s="62">
        <v>0.02</v>
      </c>
      <c r="IO101" s="62">
        <v>0.03</v>
      </c>
      <c r="IP101" s="62">
        <v>0.03</v>
      </c>
      <c r="IQ101">
        <v>12</v>
      </c>
      <c r="IR101" s="62">
        <v>0.04</v>
      </c>
      <c r="IS101" s="62">
        <v>0.04</v>
      </c>
      <c r="IT101" s="62">
        <v>0.03</v>
      </c>
      <c r="IU101" s="62">
        <v>0.03</v>
      </c>
      <c r="IV101" s="62">
        <v>0.02</v>
      </c>
      <c r="IW101" s="62">
        <v>0.02</v>
      </c>
      <c r="IX101" s="62">
        <v>0.03</v>
      </c>
      <c r="IY101" s="62">
        <v>0.03</v>
      </c>
      <c r="IZ101" s="62">
        <v>0.02</v>
      </c>
      <c r="JA101" s="62">
        <v>0.02</v>
      </c>
      <c r="JB101" s="62">
        <v>0.03</v>
      </c>
      <c r="JC101" s="62">
        <v>0.03</v>
      </c>
      <c r="JD101">
        <v>12</v>
      </c>
      <c r="JE101" s="62">
        <v>0.04</v>
      </c>
      <c r="JF101" s="62">
        <v>0.03</v>
      </c>
      <c r="JG101" s="62">
        <v>0.03</v>
      </c>
      <c r="JH101" s="62">
        <v>0.02</v>
      </c>
      <c r="JI101" s="62">
        <v>0.02</v>
      </c>
      <c r="JJ101" s="62">
        <v>0.02</v>
      </c>
      <c r="JK101" s="62">
        <v>0.02</v>
      </c>
      <c r="JL101" s="62">
        <v>0.02</v>
      </c>
      <c r="JM101" s="62">
        <v>0.02</v>
      </c>
      <c r="JN101" s="62">
        <v>0.03</v>
      </c>
      <c r="JO101" s="62">
        <v>0.03</v>
      </c>
      <c r="JP101" s="62">
        <v>0.03</v>
      </c>
      <c r="JQ101">
        <v>12</v>
      </c>
      <c r="JR101" s="62">
        <v>0.03</v>
      </c>
      <c r="JS101" s="62">
        <v>0.03</v>
      </c>
      <c r="JT101" s="62">
        <v>0.03</v>
      </c>
      <c r="JU101" s="62">
        <v>0.02</v>
      </c>
      <c r="JV101" s="62">
        <v>0.02</v>
      </c>
      <c r="JW101" s="62">
        <v>0.02</v>
      </c>
      <c r="JX101" s="62">
        <v>0.03</v>
      </c>
      <c r="JY101" s="62">
        <v>0.03</v>
      </c>
      <c r="JZ101" s="62">
        <v>0.03</v>
      </c>
      <c r="KA101" s="62">
        <v>0.03</v>
      </c>
      <c r="KB101" s="62">
        <v>0.03</v>
      </c>
      <c r="KC101" s="62">
        <v>0.04</v>
      </c>
      <c r="KD101">
        <v>12</v>
      </c>
      <c r="KE101" s="62">
        <v>0.03</v>
      </c>
      <c r="KF101" s="62">
        <v>0.03</v>
      </c>
      <c r="KG101" s="62">
        <v>0.03</v>
      </c>
      <c r="KH101" s="62">
        <v>0.03</v>
      </c>
      <c r="KI101" s="62">
        <v>0.03</v>
      </c>
      <c r="KJ101" s="62">
        <v>0.03</v>
      </c>
      <c r="KK101" s="62">
        <v>0.03</v>
      </c>
      <c r="KL101" s="62">
        <v>0.03</v>
      </c>
      <c r="KM101" s="62">
        <v>0.03</v>
      </c>
      <c r="KN101" s="62">
        <v>0.04</v>
      </c>
      <c r="KO101" s="62">
        <v>0.04</v>
      </c>
      <c r="KP101" s="62">
        <v>0.05</v>
      </c>
      <c r="KQ101">
        <v>12</v>
      </c>
      <c r="KR101" s="62">
        <v>0.05</v>
      </c>
      <c r="KS101" s="62">
        <v>0.05</v>
      </c>
      <c r="KT101" s="62">
        <v>0.04</v>
      </c>
      <c r="KU101" s="62">
        <v>0.03</v>
      </c>
      <c r="KV101" s="62">
        <v>0.03</v>
      </c>
      <c r="KW101" s="62">
        <v>0.04</v>
      </c>
      <c r="KX101" s="62">
        <v>0.04</v>
      </c>
      <c r="KY101" s="62">
        <v>0.04</v>
      </c>
      <c r="KZ101" s="62">
        <v>0.04</v>
      </c>
      <c r="LA101" s="62">
        <v>0.04</v>
      </c>
      <c r="LB101" s="62">
        <v>0.05</v>
      </c>
      <c r="LC101" s="62">
        <v>0.06</v>
      </c>
    </row>
    <row r="102" spans="1:315">
      <c r="A102">
        <v>13</v>
      </c>
      <c r="B102" s="62">
        <v>0.03</v>
      </c>
      <c r="C102" s="62">
        <v>0.03</v>
      </c>
      <c r="D102" s="62">
        <v>0.02</v>
      </c>
      <c r="E102" s="62">
        <v>0.02</v>
      </c>
      <c r="F102" s="62">
        <v>0.02</v>
      </c>
      <c r="G102" s="62">
        <v>0.02</v>
      </c>
      <c r="H102" s="62">
        <v>0.02</v>
      </c>
      <c r="I102" s="62">
        <v>0.02</v>
      </c>
      <c r="J102" s="62">
        <v>0.01</v>
      </c>
      <c r="K102" s="62">
        <v>0.01</v>
      </c>
      <c r="L102" s="62">
        <v>0.01</v>
      </c>
      <c r="M102" s="62">
        <v>0.02</v>
      </c>
      <c r="N102">
        <v>13</v>
      </c>
      <c r="O102" s="62">
        <v>0.03</v>
      </c>
      <c r="P102" s="62">
        <v>0.02</v>
      </c>
      <c r="Q102" s="62">
        <v>0.02</v>
      </c>
      <c r="R102" s="62">
        <v>0.02</v>
      </c>
      <c r="S102" s="62">
        <v>0.01</v>
      </c>
      <c r="T102" s="62">
        <v>0.01</v>
      </c>
      <c r="U102" s="62">
        <v>0.01</v>
      </c>
      <c r="V102" s="62">
        <v>0.01</v>
      </c>
      <c r="W102" s="62">
        <v>0.01</v>
      </c>
      <c r="X102" s="62">
        <v>0.01</v>
      </c>
      <c r="Y102" s="62">
        <v>0.02</v>
      </c>
      <c r="Z102" s="62">
        <v>0.02</v>
      </c>
      <c r="AA102">
        <v>13</v>
      </c>
      <c r="AB102" s="62">
        <v>0.02</v>
      </c>
      <c r="AC102" s="62">
        <v>0.02</v>
      </c>
      <c r="AD102" s="62">
        <v>0.02</v>
      </c>
      <c r="AE102" s="62">
        <v>0.01</v>
      </c>
      <c r="AF102" s="62">
        <v>0.01</v>
      </c>
      <c r="AG102" s="62">
        <v>0.01</v>
      </c>
      <c r="AH102" s="62">
        <v>0.01</v>
      </c>
      <c r="AI102" s="62">
        <v>0.01</v>
      </c>
      <c r="AJ102" s="62">
        <v>0.01</v>
      </c>
      <c r="AK102" s="62">
        <v>0.02</v>
      </c>
      <c r="AL102" s="62">
        <v>0.02</v>
      </c>
      <c r="AM102" s="62">
        <v>0.02</v>
      </c>
      <c r="AN102">
        <v>13</v>
      </c>
      <c r="AO102" s="62">
        <v>0.02</v>
      </c>
      <c r="AP102" s="62">
        <v>0.02</v>
      </c>
      <c r="AQ102" s="62">
        <v>0.02</v>
      </c>
      <c r="AR102" s="62">
        <v>0.01</v>
      </c>
      <c r="AS102" s="62">
        <v>0.01</v>
      </c>
      <c r="AT102" s="62">
        <v>0.01</v>
      </c>
      <c r="AU102" s="62">
        <v>0.02</v>
      </c>
      <c r="AV102" s="62">
        <v>0.02</v>
      </c>
      <c r="AW102" s="62">
        <v>0.02</v>
      </c>
      <c r="AX102" s="62">
        <v>0.02</v>
      </c>
      <c r="AY102" s="62">
        <v>0.02</v>
      </c>
      <c r="AZ102" s="62">
        <v>0.02</v>
      </c>
      <c r="BA102">
        <v>13</v>
      </c>
      <c r="BB102" s="62">
        <v>0.02</v>
      </c>
      <c r="BC102" s="62">
        <v>0.02</v>
      </c>
      <c r="BD102" s="62">
        <v>0.02</v>
      </c>
      <c r="BE102" s="62">
        <v>0.02</v>
      </c>
      <c r="BF102" s="62">
        <v>0.02</v>
      </c>
      <c r="BG102" s="62">
        <v>0.02</v>
      </c>
      <c r="BH102" s="62">
        <v>0.02</v>
      </c>
      <c r="BI102" s="62">
        <v>0.02</v>
      </c>
      <c r="BJ102" s="62">
        <v>0.02</v>
      </c>
      <c r="BK102" s="62">
        <v>0.02</v>
      </c>
      <c r="BL102" s="62">
        <v>0.03</v>
      </c>
      <c r="BM102" s="62">
        <v>0.03</v>
      </c>
      <c r="BN102">
        <v>13</v>
      </c>
      <c r="BO102" s="62">
        <v>0.03</v>
      </c>
      <c r="BP102" s="62">
        <v>0.03</v>
      </c>
      <c r="BQ102" s="62">
        <v>0.02</v>
      </c>
      <c r="BR102" s="62">
        <v>0.02</v>
      </c>
      <c r="BS102" s="62">
        <v>0.02</v>
      </c>
      <c r="BT102" s="62">
        <v>0.02</v>
      </c>
      <c r="BU102" s="62">
        <v>0.02</v>
      </c>
      <c r="BV102" s="62">
        <v>0.02</v>
      </c>
      <c r="BW102" s="62">
        <v>0.02</v>
      </c>
      <c r="BX102" s="62">
        <v>0.03</v>
      </c>
      <c r="BY102" s="62">
        <v>0.03</v>
      </c>
      <c r="BZ102" s="62">
        <v>0.04</v>
      </c>
      <c r="CA102" s="198"/>
      <c r="CB102">
        <v>13</v>
      </c>
      <c r="CC102" s="62">
        <v>0.03</v>
      </c>
      <c r="CD102" s="62">
        <v>0.03</v>
      </c>
      <c r="CE102" s="62">
        <v>0.02</v>
      </c>
      <c r="CF102" s="62">
        <v>0.02</v>
      </c>
      <c r="CG102" s="62">
        <v>0.02</v>
      </c>
      <c r="CH102" s="62">
        <v>0.02</v>
      </c>
      <c r="CI102" s="62">
        <v>0.02</v>
      </c>
      <c r="CJ102" s="62">
        <v>0.02</v>
      </c>
      <c r="CK102" s="62">
        <v>0.02</v>
      </c>
      <c r="CL102" s="62">
        <v>0.02</v>
      </c>
      <c r="CM102" s="62">
        <v>0.02</v>
      </c>
      <c r="CN102" s="62">
        <v>0.02</v>
      </c>
      <c r="CO102">
        <v>13</v>
      </c>
      <c r="CP102" s="62">
        <v>0.03</v>
      </c>
      <c r="CQ102" s="62">
        <v>0.03</v>
      </c>
      <c r="CR102" s="62">
        <v>0.02</v>
      </c>
      <c r="CS102" s="62">
        <v>0.02</v>
      </c>
      <c r="CT102" s="62">
        <v>0.02</v>
      </c>
      <c r="CU102" s="62">
        <v>0.02</v>
      </c>
      <c r="CV102" s="62">
        <v>0.02</v>
      </c>
      <c r="CW102" s="62">
        <v>0.02</v>
      </c>
      <c r="CX102" s="62">
        <v>0.02</v>
      </c>
      <c r="CY102" s="62">
        <v>0.02</v>
      </c>
      <c r="CZ102" s="62">
        <v>0.02</v>
      </c>
      <c r="DA102" s="62">
        <v>0.02</v>
      </c>
      <c r="DB102">
        <v>13</v>
      </c>
      <c r="DC102" s="62">
        <v>0.02</v>
      </c>
      <c r="DD102" s="62">
        <v>0.02</v>
      </c>
      <c r="DE102" s="62">
        <v>0.02</v>
      </c>
      <c r="DF102" s="62">
        <v>0.02</v>
      </c>
      <c r="DG102" s="62">
        <v>0.01</v>
      </c>
      <c r="DH102" s="62">
        <v>0.02</v>
      </c>
      <c r="DI102" s="62">
        <v>0.02</v>
      </c>
      <c r="DJ102" s="62">
        <v>0.02</v>
      </c>
      <c r="DK102" s="62">
        <v>0.02</v>
      </c>
      <c r="DL102" s="62">
        <v>0.02</v>
      </c>
      <c r="DM102" s="62">
        <v>0.02</v>
      </c>
      <c r="DN102" s="62">
        <v>0.02</v>
      </c>
      <c r="DO102">
        <v>13</v>
      </c>
      <c r="DP102" s="62">
        <v>0.02</v>
      </c>
      <c r="DQ102" s="62">
        <v>0.02</v>
      </c>
      <c r="DR102" s="62">
        <v>0.02</v>
      </c>
      <c r="DS102" s="62">
        <v>0.02</v>
      </c>
      <c r="DT102" s="62">
        <v>0.02</v>
      </c>
      <c r="DU102" s="62">
        <v>0.02</v>
      </c>
      <c r="DV102" s="62">
        <v>0.02</v>
      </c>
      <c r="DW102" s="62">
        <v>0.02</v>
      </c>
      <c r="DX102" s="62">
        <v>0.02</v>
      </c>
      <c r="DY102" s="62">
        <v>0.02</v>
      </c>
      <c r="DZ102" s="62">
        <v>0.02</v>
      </c>
      <c r="EA102" s="62">
        <v>0.03</v>
      </c>
      <c r="EB102">
        <v>13</v>
      </c>
      <c r="EC102" s="62">
        <v>0.02</v>
      </c>
      <c r="ED102" s="62">
        <v>0.02</v>
      </c>
      <c r="EE102" s="62">
        <v>0.02</v>
      </c>
      <c r="EF102" s="62">
        <v>0.02</v>
      </c>
      <c r="EG102" s="62">
        <v>0.02</v>
      </c>
      <c r="EH102" s="62">
        <v>0.02</v>
      </c>
      <c r="EI102" s="62">
        <v>0.02</v>
      </c>
      <c r="EJ102" s="62">
        <v>0.02</v>
      </c>
      <c r="EK102" s="62">
        <v>0.02</v>
      </c>
      <c r="EL102" s="62">
        <v>0.03</v>
      </c>
      <c r="EM102" s="62">
        <v>0.03</v>
      </c>
      <c r="EN102" s="62">
        <v>0.04</v>
      </c>
      <c r="EO102">
        <v>13</v>
      </c>
      <c r="EP102" s="62">
        <v>0.03</v>
      </c>
      <c r="EQ102" s="62">
        <v>0.03</v>
      </c>
      <c r="ER102" s="62">
        <v>0.02</v>
      </c>
      <c r="ES102" s="62">
        <v>0.02</v>
      </c>
      <c r="ET102" s="62">
        <v>0.02</v>
      </c>
      <c r="EU102" s="62">
        <v>0.02</v>
      </c>
      <c r="EV102" s="62">
        <v>0.02</v>
      </c>
      <c r="EW102" s="62">
        <v>0.03</v>
      </c>
      <c r="EX102" s="62">
        <v>0.03</v>
      </c>
      <c r="EY102" s="62">
        <v>0.03</v>
      </c>
      <c r="EZ102" s="62">
        <v>0.03</v>
      </c>
      <c r="FA102" s="62">
        <v>0.04</v>
      </c>
      <c r="FB102" s="198"/>
      <c r="FC102">
        <v>13</v>
      </c>
      <c r="FD102" s="62">
        <v>0.04</v>
      </c>
      <c r="FE102" s="62">
        <v>0.04</v>
      </c>
      <c r="FF102" s="62">
        <v>0.03</v>
      </c>
      <c r="FG102" s="62">
        <v>0.02</v>
      </c>
      <c r="FH102" s="62">
        <v>0.02</v>
      </c>
      <c r="FI102" s="62">
        <v>0.02</v>
      </c>
      <c r="FJ102" s="62">
        <v>0.02</v>
      </c>
      <c r="FK102" s="62">
        <v>0.02</v>
      </c>
      <c r="FL102" s="62">
        <v>0.02</v>
      </c>
      <c r="FM102" s="62">
        <v>0.02</v>
      </c>
      <c r="FN102" s="62">
        <v>0.02</v>
      </c>
      <c r="FO102" s="62">
        <v>0.02</v>
      </c>
      <c r="FP102">
        <v>13</v>
      </c>
      <c r="FQ102" s="62">
        <v>0.03</v>
      </c>
      <c r="FR102" s="62">
        <v>0.03</v>
      </c>
      <c r="FS102" s="62">
        <v>0.02</v>
      </c>
      <c r="FT102" s="62">
        <v>0.02</v>
      </c>
      <c r="FU102" s="62">
        <v>0.02</v>
      </c>
      <c r="FV102" s="62">
        <v>0.02</v>
      </c>
      <c r="FW102" s="62">
        <v>0.02</v>
      </c>
      <c r="FX102" s="62">
        <v>0.02</v>
      </c>
      <c r="FY102" s="62">
        <v>0.02</v>
      </c>
      <c r="FZ102" s="62">
        <v>0.02</v>
      </c>
      <c r="GA102" s="62">
        <v>0.02</v>
      </c>
      <c r="GB102" s="62">
        <v>0.02</v>
      </c>
      <c r="GC102">
        <v>13</v>
      </c>
      <c r="GD102" s="62">
        <v>0.03</v>
      </c>
      <c r="GE102" s="62">
        <v>0.03</v>
      </c>
      <c r="GF102" s="62">
        <v>0.02</v>
      </c>
      <c r="GG102" s="62">
        <v>0.02</v>
      </c>
      <c r="GH102" s="62">
        <v>0.02</v>
      </c>
      <c r="GI102" s="62">
        <v>0.02</v>
      </c>
      <c r="GJ102" s="62">
        <v>0.02</v>
      </c>
      <c r="GK102" s="62">
        <v>0.02</v>
      </c>
      <c r="GL102" s="62">
        <v>0.02</v>
      </c>
      <c r="GM102" s="62">
        <v>0.02</v>
      </c>
      <c r="GN102" s="62">
        <v>0.02</v>
      </c>
      <c r="GO102" s="62">
        <v>0.02</v>
      </c>
      <c r="GP102">
        <v>13</v>
      </c>
      <c r="GQ102" s="62">
        <v>0.03</v>
      </c>
      <c r="GR102" s="62">
        <v>0.02</v>
      </c>
      <c r="GS102" s="62">
        <v>0.02</v>
      </c>
      <c r="GT102" s="62">
        <v>0.02</v>
      </c>
      <c r="GU102" s="62">
        <v>0.02</v>
      </c>
      <c r="GV102" s="62">
        <v>0.02</v>
      </c>
      <c r="GW102" s="62">
        <v>0.02</v>
      </c>
      <c r="GX102" s="62">
        <v>0.02</v>
      </c>
      <c r="GY102" s="62">
        <v>0.02</v>
      </c>
      <c r="GZ102" s="62">
        <v>0.02</v>
      </c>
      <c r="HA102" s="62">
        <v>0.03</v>
      </c>
      <c r="HB102" s="62">
        <v>0.03</v>
      </c>
      <c r="HC102">
        <v>13</v>
      </c>
      <c r="HD102" s="62">
        <v>0.03</v>
      </c>
      <c r="HE102" s="62">
        <v>0.03</v>
      </c>
      <c r="HF102" s="62">
        <v>0.02</v>
      </c>
      <c r="HG102" s="62">
        <v>0.02</v>
      </c>
      <c r="HH102" s="62">
        <v>0.02</v>
      </c>
      <c r="HI102" s="62">
        <v>0.02</v>
      </c>
      <c r="HJ102" s="62">
        <v>0.02</v>
      </c>
      <c r="HK102" s="62">
        <v>0.03</v>
      </c>
      <c r="HL102" s="62">
        <v>0.03</v>
      </c>
      <c r="HM102" s="62">
        <v>0.03</v>
      </c>
      <c r="HN102" s="62">
        <v>0.03</v>
      </c>
      <c r="HO102" s="62">
        <v>0.04</v>
      </c>
      <c r="HP102">
        <v>13</v>
      </c>
      <c r="HQ102" s="62">
        <v>0.04</v>
      </c>
      <c r="HR102" s="62">
        <v>0.03</v>
      </c>
      <c r="HS102" s="62">
        <v>0.03</v>
      </c>
      <c r="HT102" s="62">
        <v>0.03</v>
      </c>
      <c r="HU102" s="62">
        <v>0.03</v>
      </c>
      <c r="HV102" s="62">
        <v>0.03</v>
      </c>
      <c r="HW102" s="62">
        <v>0.03</v>
      </c>
      <c r="HX102" s="62">
        <v>0.03</v>
      </c>
      <c r="HY102" s="62">
        <v>0.03</v>
      </c>
      <c r="HZ102" s="62">
        <v>0.03</v>
      </c>
      <c r="IA102" s="62">
        <v>0.04</v>
      </c>
      <c r="IB102" s="62">
        <v>0.05</v>
      </c>
      <c r="IC102" s="198"/>
      <c r="ID102">
        <v>13</v>
      </c>
      <c r="IE102" s="62">
        <v>0.05</v>
      </c>
      <c r="IF102" s="62">
        <v>0.04</v>
      </c>
      <c r="IG102" s="62">
        <v>0.03</v>
      </c>
      <c r="IH102" s="62">
        <v>0.03</v>
      </c>
      <c r="II102" s="62">
        <v>0.02</v>
      </c>
      <c r="IJ102" s="62">
        <v>0.02</v>
      </c>
      <c r="IK102" s="62">
        <v>0.02</v>
      </c>
      <c r="IL102" s="62">
        <v>0.02</v>
      </c>
      <c r="IM102" s="62">
        <v>0.02</v>
      </c>
      <c r="IN102" s="62">
        <v>0.02</v>
      </c>
      <c r="IO102" s="62">
        <v>0.02</v>
      </c>
      <c r="IP102" s="62">
        <v>0.03</v>
      </c>
      <c r="IQ102">
        <v>13</v>
      </c>
      <c r="IR102" s="62">
        <v>0.04</v>
      </c>
      <c r="IS102" s="62">
        <v>0.04</v>
      </c>
      <c r="IT102" s="62">
        <v>0.03</v>
      </c>
      <c r="IU102" s="62">
        <v>0.02</v>
      </c>
      <c r="IV102" s="62">
        <v>0.02</v>
      </c>
      <c r="IW102" s="62">
        <v>0.02</v>
      </c>
      <c r="IX102" s="62">
        <v>0.02</v>
      </c>
      <c r="IY102" s="62">
        <v>0.02</v>
      </c>
      <c r="IZ102" s="62">
        <v>0.02</v>
      </c>
      <c r="JA102" s="62">
        <v>0.02</v>
      </c>
      <c r="JB102" s="62">
        <v>0.02</v>
      </c>
      <c r="JC102" s="62">
        <v>0.03</v>
      </c>
      <c r="JD102">
        <v>13</v>
      </c>
      <c r="JE102" s="62">
        <v>0.03</v>
      </c>
      <c r="JF102" s="62">
        <v>0.03</v>
      </c>
      <c r="JG102" s="62">
        <v>0.02</v>
      </c>
      <c r="JH102" s="62">
        <v>0.02</v>
      </c>
      <c r="JI102" s="62">
        <v>0.02</v>
      </c>
      <c r="JJ102" s="62">
        <v>0.02</v>
      </c>
      <c r="JK102" s="62">
        <v>0.02</v>
      </c>
      <c r="JL102" s="62">
        <v>0.02</v>
      </c>
      <c r="JM102" s="62">
        <v>0.02</v>
      </c>
      <c r="JN102" s="62">
        <v>0.02</v>
      </c>
      <c r="JO102" s="62">
        <v>0.03</v>
      </c>
      <c r="JP102" s="62">
        <v>0.03</v>
      </c>
      <c r="JQ102">
        <v>13</v>
      </c>
      <c r="JR102" s="62">
        <v>0.03</v>
      </c>
      <c r="JS102" s="62">
        <v>0.03</v>
      </c>
      <c r="JT102" s="62">
        <v>0.02</v>
      </c>
      <c r="JU102" s="62">
        <v>0.02</v>
      </c>
      <c r="JV102" s="62">
        <v>0.02</v>
      </c>
      <c r="JW102" s="62">
        <v>0.02</v>
      </c>
      <c r="JX102" s="62">
        <v>0.02</v>
      </c>
      <c r="JY102" s="62">
        <v>0.03</v>
      </c>
      <c r="JZ102" s="62">
        <v>0.03</v>
      </c>
      <c r="KA102" s="62">
        <v>0.03</v>
      </c>
      <c r="KB102" s="62">
        <v>0.03</v>
      </c>
      <c r="KC102" s="62">
        <v>0.04</v>
      </c>
      <c r="KD102">
        <v>13</v>
      </c>
      <c r="KE102" s="62">
        <v>0.03</v>
      </c>
      <c r="KF102" s="62">
        <v>0.03</v>
      </c>
      <c r="KG102" s="62">
        <v>0.03</v>
      </c>
      <c r="KH102" s="62">
        <v>0.02</v>
      </c>
      <c r="KI102" s="62">
        <v>0.02</v>
      </c>
      <c r="KJ102" s="62">
        <v>0.03</v>
      </c>
      <c r="KK102" s="62">
        <v>0.03</v>
      </c>
      <c r="KL102" s="62">
        <v>0.03</v>
      </c>
      <c r="KM102" s="62">
        <v>0.03</v>
      </c>
      <c r="KN102" s="62">
        <v>0.04</v>
      </c>
      <c r="KO102" s="62">
        <v>0.04</v>
      </c>
      <c r="KP102" s="62">
        <v>0.05</v>
      </c>
      <c r="KQ102">
        <v>13</v>
      </c>
      <c r="KR102" s="62">
        <v>0.04</v>
      </c>
      <c r="KS102" s="62">
        <v>0.04</v>
      </c>
      <c r="KT102" s="62">
        <v>0.03</v>
      </c>
      <c r="KU102" s="62">
        <v>0.03</v>
      </c>
      <c r="KV102" s="62">
        <v>0.03</v>
      </c>
      <c r="KW102" s="62">
        <v>0.03</v>
      </c>
      <c r="KX102" s="62">
        <v>0.04</v>
      </c>
      <c r="KY102" s="62">
        <v>0.04</v>
      </c>
      <c r="KZ102" s="62">
        <v>0.04</v>
      </c>
      <c r="LA102" s="62">
        <v>0.04</v>
      </c>
      <c r="LB102" s="62">
        <v>0.04</v>
      </c>
      <c r="LC102" s="62">
        <v>0.05</v>
      </c>
    </row>
    <row r="103" spans="1:315">
      <c r="A103">
        <v>14</v>
      </c>
      <c r="B103" s="62">
        <v>0.03</v>
      </c>
      <c r="C103" s="62">
        <v>0.02</v>
      </c>
      <c r="D103" s="62">
        <v>0.02</v>
      </c>
      <c r="E103" s="62">
        <v>0.02</v>
      </c>
      <c r="F103" s="62">
        <v>0.01</v>
      </c>
      <c r="G103" s="62">
        <v>0.01</v>
      </c>
      <c r="H103" s="62">
        <v>0.01</v>
      </c>
      <c r="I103" s="62">
        <v>0.01</v>
      </c>
      <c r="J103" s="62">
        <v>0.01</v>
      </c>
      <c r="K103" s="62">
        <v>0.01</v>
      </c>
      <c r="L103" s="62">
        <v>0.01</v>
      </c>
      <c r="M103" s="62">
        <v>0.01</v>
      </c>
      <c r="N103">
        <v>14</v>
      </c>
      <c r="O103" s="62">
        <v>0.02</v>
      </c>
      <c r="P103" s="62">
        <v>0.02</v>
      </c>
      <c r="Q103" s="62">
        <v>0.02</v>
      </c>
      <c r="R103" s="62">
        <v>0.01</v>
      </c>
      <c r="S103" s="62">
        <v>0.01</v>
      </c>
      <c r="T103" s="62">
        <v>0.01</v>
      </c>
      <c r="U103" s="62">
        <v>0.01</v>
      </c>
      <c r="V103" s="62">
        <v>0.01</v>
      </c>
      <c r="W103" s="62">
        <v>0.01</v>
      </c>
      <c r="X103" s="62">
        <v>0.01</v>
      </c>
      <c r="Y103" s="62">
        <v>0.01</v>
      </c>
      <c r="Z103" s="62">
        <v>0.02</v>
      </c>
      <c r="AA103">
        <v>14</v>
      </c>
      <c r="AB103" s="62">
        <v>0.02</v>
      </c>
      <c r="AC103" s="62">
        <v>0.02</v>
      </c>
      <c r="AD103" s="62">
        <v>0.01</v>
      </c>
      <c r="AE103" s="62">
        <v>0.01</v>
      </c>
      <c r="AF103" s="62">
        <v>0.01</v>
      </c>
      <c r="AG103" s="62">
        <v>0.01</v>
      </c>
      <c r="AH103" s="62">
        <v>0.01</v>
      </c>
      <c r="AI103" s="62">
        <v>0.01</v>
      </c>
      <c r="AJ103" s="62">
        <v>0.01</v>
      </c>
      <c r="AK103" s="62">
        <v>0.01</v>
      </c>
      <c r="AL103" s="62">
        <v>0.01</v>
      </c>
      <c r="AM103" s="62">
        <v>0.02</v>
      </c>
      <c r="AN103">
        <v>14</v>
      </c>
      <c r="AO103" s="62">
        <v>0.02</v>
      </c>
      <c r="AP103" s="62">
        <v>0.02</v>
      </c>
      <c r="AQ103" s="62">
        <v>0.01</v>
      </c>
      <c r="AR103" s="62">
        <v>0.01</v>
      </c>
      <c r="AS103" s="62">
        <v>0.01</v>
      </c>
      <c r="AT103" s="62">
        <v>0.01</v>
      </c>
      <c r="AU103" s="62">
        <v>0.01</v>
      </c>
      <c r="AV103" s="62">
        <v>0.02</v>
      </c>
      <c r="AW103" s="62">
        <v>0.02</v>
      </c>
      <c r="AX103" s="62">
        <v>0.02</v>
      </c>
      <c r="AY103" s="62">
        <v>0.02</v>
      </c>
      <c r="AZ103" s="62">
        <v>0.02</v>
      </c>
      <c r="BA103">
        <v>14</v>
      </c>
      <c r="BB103" s="62">
        <v>0.02</v>
      </c>
      <c r="BC103" s="62">
        <v>0.02</v>
      </c>
      <c r="BD103" s="62">
        <v>0.02</v>
      </c>
      <c r="BE103" s="62">
        <v>0.01</v>
      </c>
      <c r="BF103" s="62">
        <v>0.01</v>
      </c>
      <c r="BG103" s="62">
        <v>0.02</v>
      </c>
      <c r="BH103" s="62">
        <v>0.02</v>
      </c>
      <c r="BI103" s="62">
        <v>0.02</v>
      </c>
      <c r="BJ103" s="62">
        <v>0.02</v>
      </c>
      <c r="BK103" s="62">
        <v>0.02</v>
      </c>
      <c r="BL103" s="62">
        <v>0.02</v>
      </c>
      <c r="BM103" s="62">
        <v>0.03</v>
      </c>
      <c r="BN103">
        <v>14</v>
      </c>
      <c r="BO103" s="62">
        <v>0.03</v>
      </c>
      <c r="BP103" s="62">
        <v>0.02</v>
      </c>
      <c r="BQ103" s="62">
        <v>0.02</v>
      </c>
      <c r="BR103" s="62">
        <v>0.02</v>
      </c>
      <c r="BS103" s="62">
        <v>0.02</v>
      </c>
      <c r="BT103" s="62">
        <v>0.02</v>
      </c>
      <c r="BU103" s="62">
        <v>0.02</v>
      </c>
      <c r="BV103" s="62">
        <v>0.02</v>
      </c>
      <c r="BW103" s="62">
        <v>0.02</v>
      </c>
      <c r="BX103" s="62">
        <v>0.02</v>
      </c>
      <c r="BY103" s="62">
        <v>0.03</v>
      </c>
      <c r="BZ103" s="62">
        <v>0.03</v>
      </c>
      <c r="CA103" s="198"/>
      <c r="CB103">
        <v>14</v>
      </c>
      <c r="CC103" s="62">
        <v>0.03</v>
      </c>
      <c r="CD103" s="62">
        <v>0.03</v>
      </c>
      <c r="CE103" s="62">
        <v>0.02</v>
      </c>
      <c r="CF103" s="62">
        <v>0.02</v>
      </c>
      <c r="CG103" s="62">
        <v>0.02</v>
      </c>
      <c r="CH103" s="62">
        <v>0.02</v>
      </c>
      <c r="CI103" s="62">
        <v>0.02</v>
      </c>
      <c r="CJ103" s="62">
        <v>0.02</v>
      </c>
      <c r="CK103" s="62">
        <v>0.01</v>
      </c>
      <c r="CL103" s="62">
        <v>0.01</v>
      </c>
      <c r="CM103" s="62">
        <v>0.01</v>
      </c>
      <c r="CN103" s="62">
        <v>0.02</v>
      </c>
      <c r="CO103">
        <v>14</v>
      </c>
      <c r="CP103" s="62">
        <v>0.02</v>
      </c>
      <c r="CQ103" s="62">
        <v>0.02</v>
      </c>
      <c r="CR103" s="62">
        <v>0.02</v>
      </c>
      <c r="CS103" s="62">
        <v>0.02</v>
      </c>
      <c r="CT103" s="62">
        <v>0.01</v>
      </c>
      <c r="CU103" s="62">
        <v>0.01</v>
      </c>
      <c r="CV103" s="62">
        <v>0.01</v>
      </c>
      <c r="CW103" s="62">
        <v>0.01</v>
      </c>
      <c r="CX103" s="62">
        <v>0.01</v>
      </c>
      <c r="CY103" s="62">
        <v>0.01</v>
      </c>
      <c r="CZ103" s="62">
        <v>0.01</v>
      </c>
      <c r="DA103" s="62">
        <v>0.02</v>
      </c>
      <c r="DB103">
        <v>14</v>
      </c>
      <c r="DC103" s="62">
        <v>0.02</v>
      </c>
      <c r="DD103" s="62">
        <v>0.02</v>
      </c>
      <c r="DE103" s="62">
        <v>0.02</v>
      </c>
      <c r="DF103" s="62">
        <v>0.01</v>
      </c>
      <c r="DG103" s="62">
        <v>0.01</v>
      </c>
      <c r="DH103" s="62">
        <v>0.01</v>
      </c>
      <c r="DI103" s="62">
        <v>0.01</v>
      </c>
      <c r="DJ103" s="62">
        <v>0.01</v>
      </c>
      <c r="DK103" s="62">
        <v>0.01</v>
      </c>
      <c r="DL103" s="62">
        <v>0.01</v>
      </c>
      <c r="DM103" s="62">
        <v>0.02</v>
      </c>
      <c r="DN103" s="62">
        <v>0.02</v>
      </c>
      <c r="DO103">
        <v>14</v>
      </c>
      <c r="DP103" s="62">
        <v>0.02</v>
      </c>
      <c r="DQ103" s="62">
        <v>0.02</v>
      </c>
      <c r="DR103" s="62">
        <v>0.02</v>
      </c>
      <c r="DS103" s="62">
        <v>0.01</v>
      </c>
      <c r="DT103" s="62">
        <v>0.01</v>
      </c>
      <c r="DU103" s="62">
        <v>0.01</v>
      </c>
      <c r="DV103" s="62">
        <v>0.02</v>
      </c>
      <c r="DW103" s="62">
        <v>0.02</v>
      </c>
      <c r="DX103" s="62">
        <v>0.02</v>
      </c>
      <c r="DY103" s="62">
        <v>0.02</v>
      </c>
      <c r="DZ103" s="62">
        <v>0.02</v>
      </c>
      <c r="EA103" s="62">
        <v>0.02</v>
      </c>
      <c r="EB103">
        <v>14</v>
      </c>
      <c r="EC103" s="62">
        <v>0.02</v>
      </c>
      <c r="ED103" s="62">
        <v>0.02</v>
      </c>
      <c r="EE103" s="62">
        <v>0.02</v>
      </c>
      <c r="EF103" s="62">
        <v>0.02</v>
      </c>
      <c r="EG103" s="62">
        <v>0.02</v>
      </c>
      <c r="EH103" s="62">
        <v>0.02</v>
      </c>
      <c r="EI103" s="62">
        <v>0.02</v>
      </c>
      <c r="EJ103" s="62">
        <v>0.02</v>
      </c>
      <c r="EK103" s="62">
        <v>0.02</v>
      </c>
      <c r="EL103" s="62">
        <v>0.02</v>
      </c>
      <c r="EM103" s="62">
        <v>0.03</v>
      </c>
      <c r="EN103" s="62">
        <v>0.03</v>
      </c>
      <c r="EO103">
        <v>14</v>
      </c>
      <c r="EP103" s="62">
        <v>0.03</v>
      </c>
      <c r="EQ103" s="62">
        <v>0.03</v>
      </c>
      <c r="ER103" s="62">
        <v>0.02</v>
      </c>
      <c r="ES103" s="62">
        <v>0.02</v>
      </c>
      <c r="ET103" s="62">
        <v>0.02</v>
      </c>
      <c r="EU103" s="62">
        <v>0.02</v>
      </c>
      <c r="EV103" s="62">
        <v>0.02</v>
      </c>
      <c r="EW103" s="62">
        <v>0.02</v>
      </c>
      <c r="EX103" s="62">
        <v>0.02</v>
      </c>
      <c r="EY103" s="62">
        <v>0.03</v>
      </c>
      <c r="EZ103" s="62">
        <v>0.03</v>
      </c>
      <c r="FA103" s="62">
        <v>0.03</v>
      </c>
      <c r="FB103" s="198"/>
      <c r="FC103">
        <v>14</v>
      </c>
      <c r="FD103" s="62">
        <v>0.03</v>
      </c>
      <c r="FE103" s="62">
        <v>0.03</v>
      </c>
      <c r="FF103" s="62">
        <v>0.02</v>
      </c>
      <c r="FG103" s="62">
        <v>0.02</v>
      </c>
      <c r="FH103" s="62">
        <v>0.02</v>
      </c>
      <c r="FI103" s="62">
        <v>0.02</v>
      </c>
      <c r="FJ103" s="62">
        <v>0.02</v>
      </c>
      <c r="FK103" s="62">
        <v>0.02</v>
      </c>
      <c r="FL103" s="62">
        <v>0.02</v>
      </c>
      <c r="FM103" s="62">
        <v>0.02</v>
      </c>
      <c r="FN103" s="62">
        <v>0.02</v>
      </c>
      <c r="FO103" s="62">
        <v>0.02</v>
      </c>
      <c r="FP103">
        <v>14</v>
      </c>
      <c r="FQ103" s="62">
        <v>0.03</v>
      </c>
      <c r="FR103" s="62">
        <v>0.03</v>
      </c>
      <c r="FS103" s="62">
        <v>0.02</v>
      </c>
      <c r="FT103" s="62">
        <v>0.02</v>
      </c>
      <c r="FU103" s="62">
        <v>0.02</v>
      </c>
      <c r="FV103" s="62">
        <v>0.02</v>
      </c>
      <c r="FW103" s="62">
        <v>0.02</v>
      </c>
      <c r="FX103" s="62">
        <v>0.02</v>
      </c>
      <c r="FY103" s="62">
        <v>0.02</v>
      </c>
      <c r="FZ103" s="62">
        <v>0.02</v>
      </c>
      <c r="GA103" s="62">
        <v>0.02</v>
      </c>
      <c r="GB103" s="62">
        <v>0.02</v>
      </c>
      <c r="GC103">
        <v>14</v>
      </c>
      <c r="GD103" s="62">
        <v>0.02</v>
      </c>
      <c r="GE103" s="62">
        <v>0.02</v>
      </c>
      <c r="GF103" s="62">
        <v>0.02</v>
      </c>
      <c r="GG103" s="62">
        <v>0.02</v>
      </c>
      <c r="GH103" s="62">
        <v>0.02</v>
      </c>
      <c r="GI103" s="62">
        <v>0.02</v>
      </c>
      <c r="GJ103" s="62">
        <v>0.02</v>
      </c>
      <c r="GK103" s="62">
        <v>0.02</v>
      </c>
      <c r="GL103" s="62">
        <v>0.02</v>
      </c>
      <c r="GM103" s="62">
        <v>0.02</v>
      </c>
      <c r="GN103" s="62">
        <v>0.02</v>
      </c>
      <c r="GO103" s="62">
        <v>0.02</v>
      </c>
      <c r="GP103">
        <v>14</v>
      </c>
      <c r="GQ103" s="62">
        <v>0.02</v>
      </c>
      <c r="GR103" s="62">
        <v>0.02</v>
      </c>
      <c r="GS103" s="62">
        <v>0.02</v>
      </c>
      <c r="GT103" s="62">
        <v>0.02</v>
      </c>
      <c r="GU103" s="62">
        <v>0.02</v>
      </c>
      <c r="GV103" s="62">
        <v>0.02</v>
      </c>
      <c r="GW103" s="62">
        <v>0.02</v>
      </c>
      <c r="GX103" s="62">
        <v>0.02</v>
      </c>
      <c r="GY103" s="62">
        <v>0.02</v>
      </c>
      <c r="GZ103" s="62">
        <v>0.02</v>
      </c>
      <c r="HA103" s="62">
        <v>0.02</v>
      </c>
      <c r="HB103" s="62">
        <v>0.03</v>
      </c>
      <c r="HC103">
        <v>14</v>
      </c>
      <c r="HD103" s="62">
        <v>0.02</v>
      </c>
      <c r="HE103" s="62">
        <v>0.02</v>
      </c>
      <c r="HF103" s="62">
        <v>0.02</v>
      </c>
      <c r="HG103" s="62">
        <v>0.02</v>
      </c>
      <c r="HH103" s="62">
        <v>0.02</v>
      </c>
      <c r="HI103" s="62">
        <v>0.02</v>
      </c>
      <c r="HJ103" s="62">
        <v>0.02</v>
      </c>
      <c r="HK103" s="62">
        <v>0.02</v>
      </c>
      <c r="HL103" s="62">
        <v>0.03</v>
      </c>
      <c r="HM103" s="62">
        <v>0.03</v>
      </c>
      <c r="HN103" s="62">
        <v>0.03</v>
      </c>
      <c r="HO103" s="62">
        <v>0.04</v>
      </c>
      <c r="HP103">
        <v>14</v>
      </c>
      <c r="HQ103" s="62">
        <v>0.03</v>
      </c>
      <c r="HR103" s="62">
        <v>0.03</v>
      </c>
      <c r="HS103" s="62">
        <v>0.03</v>
      </c>
      <c r="HT103" s="62">
        <v>0.02</v>
      </c>
      <c r="HU103" s="62">
        <v>0.02</v>
      </c>
      <c r="HV103" s="62">
        <v>0.02</v>
      </c>
      <c r="HW103" s="62">
        <v>0.03</v>
      </c>
      <c r="HX103" s="62">
        <v>0.03</v>
      </c>
      <c r="HY103" s="62">
        <v>0.03</v>
      </c>
      <c r="HZ103" s="62">
        <v>0.03</v>
      </c>
      <c r="IA103" s="62">
        <v>0.03</v>
      </c>
      <c r="IB103" s="62">
        <v>0.04</v>
      </c>
      <c r="IC103" s="198"/>
      <c r="ID103">
        <v>14</v>
      </c>
      <c r="IE103" s="62">
        <v>0.04</v>
      </c>
      <c r="IF103" s="62">
        <v>0.04</v>
      </c>
      <c r="IG103" s="62">
        <v>0.03</v>
      </c>
      <c r="IH103" s="62">
        <v>0.02</v>
      </c>
      <c r="II103" s="62">
        <v>0.02</v>
      </c>
      <c r="IJ103" s="62">
        <v>0.02</v>
      </c>
      <c r="IK103" s="62">
        <v>0.02</v>
      </c>
      <c r="IL103" s="62">
        <v>0.02</v>
      </c>
      <c r="IM103" s="62">
        <v>0.02</v>
      </c>
      <c r="IN103" s="62">
        <v>0.02</v>
      </c>
      <c r="IO103" s="62">
        <v>0.02</v>
      </c>
      <c r="IP103" s="62">
        <v>0.02</v>
      </c>
      <c r="IQ103">
        <v>14</v>
      </c>
      <c r="IR103" s="62">
        <v>0.03</v>
      </c>
      <c r="IS103" s="62">
        <v>0.03</v>
      </c>
      <c r="IT103" s="62">
        <v>0.02</v>
      </c>
      <c r="IU103" s="62">
        <v>0.02</v>
      </c>
      <c r="IV103" s="62">
        <v>0.02</v>
      </c>
      <c r="IW103" s="62">
        <v>0.02</v>
      </c>
      <c r="IX103" s="62">
        <v>0.02</v>
      </c>
      <c r="IY103" s="62">
        <v>0.02</v>
      </c>
      <c r="IZ103" s="62">
        <v>0.02</v>
      </c>
      <c r="JA103" s="62">
        <v>0.02</v>
      </c>
      <c r="JB103" s="62">
        <v>0.02</v>
      </c>
      <c r="JC103" s="62">
        <v>0.02</v>
      </c>
      <c r="JD103">
        <v>14</v>
      </c>
      <c r="JE103" s="62">
        <v>0.03</v>
      </c>
      <c r="JF103" s="62">
        <v>0.03</v>
      </c>
      <c r="JG103" s="62">
        <v>0.02</v>
      </c>
      <c r="JH103" s="62">
        <v>0.02</v>
      </c>
      <c r="JI103" s="62">
        <v>0.02</v>
      </c>
      <c r="JJ103" s="62">
        <v>0.02</v>
      </c>
      <c r="JK103" s="62">
        <v>0.02</v>
      </c>
      <c r="JL103" s="62">
        <v>0.02</v>
      </c>
      <c r="JM103" s="62">
        <v>0.02</v>
      </c>
      <c r="JN103" s="62">
        <v>0.02</v>
      </c>
      <c r="JO103" s="62">
        <v>0.02</v>
      </c>
      <c r="JP103" s="62">
        <v>0.03</v>
      </c>
      <c r="JQ103">
        <v>14</v>
      </c>
      <c r="JR103" s="62">
        <v>0.03</v>
      </c>
      <c r="JS103" s="62">
        <v>0.03</v>
      </c>
      <c r="JT103" s="62">
        <v>0.02</v>
      </c>
      <c r="JU103" s="62">
        <v>0.02</v>
      </c>
      <c r="JV103" s="62">
        <v>0.02</v>
      </c>
      <c r="JW103" s="62">
        <v>0.02</v>
      </c>
      <c r="JX103" s="62">
        <v>0.02</v>
      </c>
      <c r="JY103" s="62">
        <v>0.02</v>
      </c>
      <c r="JZ103" s="62">
        <v>0.02</v>
      </c>
      <c r="KA103" s="62">
        <v>0.03</v>
      </c>
      <c r="KB103" s="62">
        <v>0.03</v>
      </c>
      <c r="KC103" s="62">
        <v>0.03</v>
      </c>
      <c r="KD103">
        <v>14</v>
      </c>
      <c r="KE103" s="62">
        <v>0.03</v>
      </c>
      <c r="KF103" s="62">
        <v>0.03</v>
      </c>
      <c r="KG103" s="62">
        <v>0.02</v>
      </c>
      <c r="KH103" s="62">
        <v>0.02</v>
      </c>
      <c r="KI103" s="62">
        <v>0.02</v>
      </c>
      <c r="KJ103" s="62">
        <v>0.02</v>
      </c>
      <c r="KK103" s="62">
        <v>0.03</v>
      </c>
      <c r="KL103" s="62">
        <v>0.03</v>
      </c>
      <c r="KM103" s="62">
        <v>0.03</v>
      </c>
      <c r="KN103" s="62">
        <v>0.03</v>
      </c>
      <c r="KO103" s="62">
        <v>0.04</v>
      </c>
      <c r="KP103" s="62">
        <v>0.05</v>
      </c>
      <c r="KQ103">
        <v>14</v>
      </c>
      <c r="KR103" s="62">
        <v>0.04</v>
      </c>
      <c r="KS103" s="62">
        <v>0.04</v>
      </c>
      <c r="KT103" s="62">
        <v>0.03</v>
      </c>
      <c r="KU103" s="62">
        <v>0.03</v>
      </c>
      <c r="KV103" s="62">
        <v>0.03</v>
      </c>
      <c r="KW103" s="62">
        <v>0.03</v>
      </c>
      <c r="KX103" s="62">
        <v>0.03</v>
      </c>
      <c r="KY103" s="62">
        <v>0.03</v>
      </c>
      <c r="KZ103" s="62">
        <v>0.03</v>
      </c>
      <c r="LA103" s="62">
        <v>0.04</v>
      </c>
      <c r="LB103" s="62">
        <v>0.04</v>
      </c>
      <c r="LC103" s="62">
        <v>0.05</v>
      </c>
    </row>
    <row r="104" spans="1:315">
      <c r="A104">
        <v>15</v>
      </c>
      <c r="B104" s="62">
        <v>0.02</v>
      </c>
      <c r="C104" s="62">
        <v>0.02</v>
      </c>
      <c r="D104" s="62">
        <v>0.02</v>
      </c>
      <c r="E104" s="62">
        <v>0.01</v>
      </c>
      <c r="F104" s="62">
        <v>0.01</v>
      </c>
      <c r="G104" s="62">
        <v>0.01</v>
      </c>
      <c r="H104" s="62">
        <v>0.02</v>
      </c>
      <c r="I104" s="62">
        <v>0.02</v>
      </c>
      <c r="J104" s="62">
        <v>0.01</v>
      </c>
      <c r="K104" s="62">
        <v>0.01</v>
      </c>
      <c r="L104" s="62">
        <v>0.01</v>
      </c>
      <c r="M104" s="62">
        <v>0.01</v>
      </c>
      <c r="N104">
        <v>15</v>
      </c>
      <c r="O104" s="62">
        <v>0.02</v>
      </c>
      <c r="P104" s="62">
        <v>0.02</v>
      </c>
      <c r="Q104" s="62">
        <v>0.01</v>
      </c>
      <c r="R104" s="62">
        <v>0.01</v>
      </c>
      <c r="S104" s="62">
        <v>0.01</v>
      </c>
      <c r="T104" s="62">
        <v>0.01</v>
      </c>
      <c r="U104" s="62">
        <v>0.02</v>
      </c>
      <c r="V104" s="62">
        <v>0.02</v>
      </c>
      <c r="W104" s="62">
        <v>0.01</v>
      </c>
      <c r="X104" s="62">
        <v>0.01</v>
      </c>
      <c r="Y104" s="62">
        <v>0.01</v>
      </c>
      <c r="Z104" s="62">
        <v>0.01</v>
      </c>
      <c r="AA104">
        <v>15</v>
      </c>
      <c r="AB104" s="62">
        <v>0.02</v>
      </c>
      <c r="AC104" s="62">
        <v>0.02</v>
      </c>
      <c r="AD104" s="62">
        <v>0.01</v>
      </c>
      <c r="AE104" s="62">
        <v>0.01</v>
      </c>
      <c r="AF104" s="62">
        <v>0.01</v>
      </c>
      <c r="AG104" s="62">
        <v>0.01</v>
      </c>
      <c r="AH104" s="62">
        <v>0.02</v>
      </c>
      <c r="AI104" s="62">
        <v>0.02</v>
      </c>
      <c r="AJ104" s="62">
        <v>0.01</v>
      </c>
      <c r="AK104" s="62">
        <v>0.01</v>
      </c>
      <c r="AL104" s="62">
        <v>0.01</v>
      </c>
      <c r="AM104" s="62">
        <v>0.02</v>
      </c>
      <c r="AN104">
        <v>15</v>
      </c>
      <c r="AO104" s="62">
        <v>0.02</v>
      </c>
      <c r="AP104" s="62">
        <v>0.02</v>
      </c>
      <c r="AQ104" s="62">
        <v>0.01</v>
      </c>
      <c r="AR104" s="62">
        <v>0.01</v>
      </c>
      <c r="AS104" s="62">
        <v>0.01</v>
      </c>
      <c r="AT104" s="62">
        <v>0.01</v>
      </c>
      <c r="AU104" s="62">
        <v>0.02</v>
      </c>
      <c r="AV104" s="62">
        <v>0.02</v>
      </c>
      <c r="AW104" s="62">
        <v>0.01</v>
      </c>
      <c r="AX104" s="62">
        <v>0.02</v>
      </c>
      <c r="AY104" s="62">
        <v>0.02</v>
      </c>
      <c r="AZ104" s="62">
        <v>0.02</v>
      </c>
      <c r="BA104">
        <v>15</v>
      </c>
      <c r="BB104" s="62">
        <v>0.02</v>
      </c>
      <c r="BC104" s="62">
        <v>0.02</v>
      </c>
      <c r="BD104" s="62">
        <v>0.01</v>
      </c>
      <c r="BE104" s="62">
        <v>0.01</v>
      </c>
      <c r="BF104" s="62">
        <v>0.01</v>
      </c>
      <c r="BG104" s="62">
        <v>0.02</v>
      </c>
      <c r="BH104" s="62">
        <v>0.02</v>
      </c>
      <c r="BI104" s="62">
        <v>0.03</v>
      </c>
      <c r="BJ104" s="62">
        <v>0.02</v>
      </c>
      <c r="BK104" s="62">
        <v>0.02</v>
      </c>
      <c r="BL104" s="62">
        <v>0.02</v>
      </c>
      <c r="BM104" s="62">
        <v>0.03</v>
      </c>
      <c r="BN104">
        <v>15</v>
      </c>
      <c r="BO104" s="62">
        <v>0.02</v>
      </c>
      <c r="BP104" s="62">
        <v>0.02</v>
      </c>
      <c r="BQ104" s="62">
        <v>0.02</v>
      </c>
      <c r="BR104" s="62">
        <v>0.02</v>
      </c>
      <c r="BS104" s="62">
        <v>0.02</v>
      </c>
      <c r="BT104" s="62">
        <v>0.02</v>
      </c>
      <c r="BU104" s="62">
        <v>0.03</v>
      </c>
      <c r="BV104" s="62">
        <v>0.03</v>
      </c>
      <c r="BW104" s="62">
        <v>0.02</v>
      </c>
      <c r="BX104" s="62">
        <v>0.02</v>
      </c>
      <c r="BY104" s="62">
        <v>0.02</v>
      </c>
      <c r="BZ104" s="62">
        <v>0.03</v>
      </c>
      <c r="CA104" s="198"/>
      <c r="CB104">
        <v>15</v>
      </c>
      <c r="CC104" s="62">
        <v>0.03</v>
      </c>
      <c r="CD104" s="62">
        <v>0.02</v>
      </c>
      <c r="CE104" s="62">
        <v>0.02</v>
      </c>
      <c r="CF104" s="62">
        <v>0.02</v>
      </c>
      <c r="CG104" s="62">
        <v>0.01</v>
      </c>
      <c r="CH104" s="62">
        <v>0.01</v>
      </c>
      <c r="CI104" s="62">
        <v>0.02</v>
      </c>
      <c r="CJ104" s="62">
        <v>0.02</v>
      </c>
      <c r="CK104" s="62">
        <v>0.01</v>
      </c>
      <c r="CL104" s="62">
        <v>0.01</v>
      </c>
      <c r="CM104" s="62">
        <v>0.01</v>
      </c>
      <c r="CN104" s="62">
        <v>0.01</v>
      </c>
      <c r="CO104">
        <v>15</v>
      </c>
      <c r="CP104" s="62">
        <v>0.02</v>
      </c>
      <c r="CQ104" s="62">
        <v>0.02</v>
      </c>
      <c r="CR104" s="62">
        <v>0.02</v>
      </c>
      <c r="CS104" s="62">
        <v>0.01</v>
      </c>
      <c r="CT104" s="62">
        <v>0.01</v>
      </c>
      <c r="CU104" s="62">
        <v>0.01</v>
      </c>
      <c r="CV104" s="62">
        <v>0.02</v>
      </c>
      <c r="CW104" s="62">
        <v>0.02</v>
      </c>
      <c r="CX104" s="62">
        <v>0.01</v>
      </c>
      <c r="CY104" s="62">
        <v>0.01</v>
      </c>
      <c r="CZ104" s="62">
        <v>0.01</v>
      </c>
      <c r="DA104" s="62">
        <v>0.02</v>
      </c>
      <c r="DB104">
        <v>15</v>
      </c>
      <c r="DC104" s="62">
        <v>0.02</v>
      </c>
      <c r="DD104" s="62">
        <v>0.02</v>
      </c>
      <c r="DE104" s="62">
        <v>0.01</v>
      </c>
      <c r="DF104" s="62">
        <v>0.01</v>
      </c>
      <c r="DG104" s="62">
        <v>0.01</v>
      </c>
      <c r="DH104" s="62">
        <v>0.01</v>
      </c>
      <c r="DI104" s="62">
        <v>0.02</v>
      </c>
      <c r="DJ104" s="62">
        <v>0.02</v>
      </c>
      <c r="DK104" s="62">
        <v>0.01</v>
      </c>
      <c r="DL104" s="62">
        <v>0.01</v>
      </c>
      <c r="DM104" s="62">
        <v>0.02</v>
      </c>
      <c r="DN104" s="62">
        <v>0.02</v>
      </c>
      <c r="DO104">
        <v>15</v>
      </c>
      <c r="DP104" s="62">
        <v>0.02</v>
      </c>
      <c r="DQ104" s="62">
        <v>0.02</v>
      </c>
      <c r="DR104" s="62">
        <v>0.01</v>
      </c>
      <c r="DS104" s="62">
        <v>0.01</v>
      </c>
      <c r="DT104" s="62">
        <v>0.01</v>
      </c>
      <c r="DU104" s="62">
        <v>0.01</v>
      </c>
      <c r="DV104" s="62">
        <v>0.02</v>
      </c>
      <c r="DW104" s="62">
        <v>0.02</v>
      </c>
      <c r="DX104" s="62">
        <v>0.02</v>
      </c>
      <c r="DY104" s="62">
        <v>0.02</v>
      </c>
      <c r="DZ104" s="62">
        <v>0.02</v>
      </c>
      <c r="EA104" s="62">
        <v>0.02</v>
      </c>
      <c r="EB104">
        <v>15</v>
      </c>
      <c r="EC104" s="62">
        <v>0.02</v>
      </c>
      <c r="ED104" s="62">
        <v>0.02</v>
      </c>
      <c r="EE104" s="62">
        <v>0.02</v>
      </c>
      <c r="EF104" s="62">
        <v>0.02</v>
      </c>
      <c r="EG104" s="62">
        <v>0.02</v>
      </c>
      <c r="EH104" s="62">
        <v>0.02</v>
      </c>
      <c r="EI104" s="62">
        <v>0.03</v>
      </c>
      <c r="EJ104" s="62">
        <v>0.03</v>
      </c>
      <c r="EK104" s="62">
        <v>0.02</v>
      </c>
      <c r="EL104" s="62">
        <v>0.02</v>
      </c>
      <c r="EM104" s="62">
        <v>0.03</v>
      </c>
      <c r="EN104" s="62">
        <v>0.03</v>
      </c>
      <c r="EO104">
        <v>15</v>
      </c>
      <c r="EP104" s="62">
        <v>0.03</v>
      </c>
      <c r="EQ104" s="62">
        <v>0.03</v>
      </c>
      <c r="ER104" s="62">
        <v>0.02</v>
      </c>
      <c r="ES104" s="62">
        <v>0.02</v>
      </c>
      <c r="ET104" s="62">
        <v>0.02</v>
      </c>
      <c r="EU104" s="62">
        <v>0.02</v>
      </c>
      <c r="EV104" s="62">
        <v>0.03</v>
      </c>
      <c r="EW104" s="62">
        <v>0.03</v>
      </c>
      <c r="EX104" s="62">
        <v>0.02</v>
      </c>
      <c r="EY104" s="62">
        <v>0.02</v>
      </c>
      <c r="EZ104" s="62">
        <v>0.03</v>
      </c>
      <c r="FA104" s="62">
        <v>0.03</v>
      </c>
      <c r="FB104" s="198"/>
      <c r="FC104">
        <v>15</v>
      </c>
      <c r="FD104" s="62">
        <v>0.03</v>
      </c>
      <c r="FE104" s="62">
        <v>0.03</v>
      </c>
      <c r="FF104" s="62">
        <v>0.02</v>
      </c>
      <c r="FG104" s="62">
        <v>0.02</v>
      </c>
      <c r="FH104" s="62">
        <v>0.02</v>
      </c>
      <c r="FI104" s="62">
        <v>0.02</v>
      </c>
      <c r="FJ104" s="62">
        <v>0.02</v>
      </c>
      <c r="FK104" s="62">
        <v>0.02</v>
      </c>
      <c r="FL104" s="62">
        <v>0.01</v>
      </c>
      <c r="FM104" s="62">
        <v>0.01</v>
      </c>
      <c r="FN104" s="62">
        <v>0.01</v>
      </c>
      <c r="FO104" s="62">
        <v>0.02</v>
      </c>
      <c r="FP104">
        <v>15</v>
      </c>
      <c r="FQ104" s="62">
        <v>0.02</v>
      </c>
      <c r="FR104" s="62">
        <v>0.02</v>
      </c>
      <c r="FS104" s="62">
        <v>0.02</v>
      </c>
      <c r="FT104" s="62">
        <v>0.02</v>
      </c>
      <c r="FU104" s="62">
        <v>0.01</v>
      </c>
      <c r="FV104" s="62">
        <v>0.01</v>
      </c>
      <c r="FW104" s="62">
        <v>0.02</v>
      </c>
      <c r="FX104" s="62">
        <v>0.02</v>
      </c>
      <c r="FY104" s="62">
        <v>0.01</v>
      </c>
      <c r="FZ104" s="62">
        <v>0.01</v>
      </c>
      <c r="GA104" s="62">
        <v>0.01</v>
      </c>
      <c r="GB104" s="62">
        <v>0.02</v>
      </c>
      <c r="GC104">
        <v>15</v>
      </c>
      <c r="GD104" s="62">
        <v>0.02</v>
      </c>
      <c r="GE104" s="62">
        <v>0.02</v>
      </c>
      <c r="GF104" s="62">
        <v>0.02</v>
      </c>
      <c r="GG104" s="62">
        <v>0.01</v>
      </c>
      <c r="GH104" s="62">
        <v>0.01</v>
      </c>
      <c r="GI104" s="62">
        <v>0.01</v>
      </c>
      <c r="GJ104" s="62">
        <v>0.02</v>
      </c>
      <c r="GK104" s="62">
        <v>0.02</v>
      </c>
      <c r="GL104" s="62">
        <v>0.02</v>
      </c>
      <c r="GM104" s="62">
        <v>0.02</v>
      </c>
      <c r="GN104" s="62">
        <v>0.02</v>
      </c>
      <c r="GO104" s="62">
        <v>0.02</v>
      </c>
      <c r="GP104">
        <v>15</v>
      </c>
      <c r="GQ104" s="62">
        <v>0.02</v>
      </c>
      <c r="GR104" s="62">
        <v>0.02</v>
      </c>
      <c r="GS104" s="62">
        <v>0.02</v>
      </c>
      <c r="GT104" s="62">
        <v>0.01</v>
      </c>
      <c r="GU104" s="62">
        <v>0.01</v>
      </c>
      <c r="GV104" s="62">
        <v>0.02</v>
      </c>
      <c r="GW104" s="62">
        <v>0.02</v>
      </c>
      <c r="GX104" s="62">
        <v>0.03</v>
      </c>
      <c r="GY104" s="62">
        <v>0.02</v>
      </c>
      <c r="GZ104" s="62">
        <v>0.02</v>
      </c>
      <c r="HA104" s="62">
        <v>0.02</v>
      </c>
      <c r="HB104" s="62">
        <v>0.03</v>
      </c>
      <c r="HC104">
        <v>15</v>
      </c>
      <c r="HD104" s="62">
        <v>0.02</v>
      </c>
      <c r="HE104" s="62">
        <v>0.02</v>
      </c>
      <c r="HF104" s="62">
        <v>0.02</v>
      </c>
      <c r="HG104" s="62">
        <v>0.02</v>
      </c>
      <c r="HH104" s="62">
        <v>0.02</v>
      </c>
      <c r="HI104" s="62">
        <v>0.02</v>
      </c>
      <c r="HJ104" s="62">
        <v>0.03</v>
      </c>
      <c r="HK104" s="62">
        <v>0.03</v>
      </c>
      <c r="HL104" s="62">
        <v>0.02</v>
      </c>
      <c r="HM104" s="62">
        <v>0.02</v>
      </c>
      <c r="HN104" s="62">
        <v>0.03</v>
      </c>
      <c r="HO104" s="62">
        <v>0.04</v>
      </c>
      <c r="HP104">
        <v>15</v>
      </c>
      <c r="HQ104" s="62">
        <v>0.03</v>
      </c>
      <c r="HR104" s="62">
        <v>0.03</v>
      </c>
      <c r="HS104" s="62">
        <v>0.02</v>
      </c>
      <c r="HT104" s="62">
        <v>0.02</v>
      </c>
      <c r="HU104" s="62">
        <v>0.02</v>
      </c>
      <c r="HV104" s="62">
        <v>0.02</v>
      </c>
      <c r="HW104" s="62">
        <v>0.03</v>
      </c>
      <c r="HX104" s="62">
        <v>0.04</v>
      </c>
      <c r="HY104" s="62">
        <v>0.03</v>
      </c>
      <c r="HZ104" s="62">
        <v>0.03</v>
      </c>
      <c r="IA104" s="62">
        <v>0.03</v>
      </c>
      <c r="IB104" s="62">
        <v>0.04</v>
      </c>
      <c r="IC104" s="198"/>
      <c r="ID104">
        <v>15</v>
      </c>
      <c r="IE104" s="62">
        <v>0.04</v>
      </c>
      <c r="IF104" s="62">
        <v>0.03</v>
      </c>
      <c r="IG104" s="62">
        <v>0.02</v>
      </c>
      <c r="IH104" s="62">
        <v>0.02</v>
      </c>
      <c r="II104" s="62">
        <v>0.02</v>
      </c>
      <c r="IJ104" s="62">
        <v>0.02</v>
      </c>
      <c r="IK104" s="62">
        <v>0.03</v>
      </c>
      <c r="IL104" s="62">
        <v>0.03</v>
      </c>
      <c r="IM104" s="62">
        <v>0.02</v>
      </c>
      <c r="IN104" s="62">
        <v>0.02</v>
      </c>
      <c r="IO104" s="62">
        <v>0.02</v>
      </c>
      <c r="IP104" s="62">
        <v>0.02</v>
      </c>
      <c r="IQ104">
        <v>15</v>
      </c>
      <c r="IR104" s="62">
        <v>0.03</v>
      </c>
      <c r="IS104" s="62">
        <v>0.03</v>
      </c>
      <c r="IT104" s="62">
        <v>0.02</v>
      </c>
      <c r="IU104" s="62">
        <v>0.02</v>
      </c>
      <c r="IV104" s="62">
        <v>0.02</v>
      </c>
      <c r="IW104" s="62">
        <v>0.02</v>
      </c>
      <c r="IX104" s="62">
        <v>0.02</v>
      </c>
      <c r="IY104" s="62">
        <v>0.02</v>
      </c>
      <c r="IZ104" s="62">
        <v>0.02</v>
      </c>
      <c r="JA104" s="62">
        <v>0.02</v>
      </c>
      <c r="JB104" s="62">
        <v>0.02</v>
      </c>
      <c r="JC104" s="62">
        <v>0.02</v>
      </c>
      <c r="JD104">
        <v>15</v>
      </c>
      <c r="JE104" s="62">
        <v>0.03</v>
      </c>
      <c r="JF104" s="62">
        <v>0.02</v>
      </c>
      <c r="JG104" s="62">
        <v>0.02</v>
      </c>
      <c r="JH104" s="62">
        <v>0.02</v>
      </c>
      <c r="JI104" s="62">
        <v>0.02</v>
      </c>
      <c r="JJ104" s="62">
        <v>0.02</v>
      </c>
      <c r="JK104" s="62">
        <v>0.02</v>
      </c>
      <c r="JL104" s="62">
        <v>0.03</v>
      </c>
      <c r="JM104" s="62">
        <v>0.02</v>
      </c>
      <c r="JN104" s="62">
        <v>0.02</v>
      </c>
      <c r="JO104" s="62">
        <v>0.02</v>
      </c>
      <c r="JP104" s="62">
        <v>0.02</v>
      </c>
      <c r="JQ104">
        <v>15</v>
      </c>
      <c r="JR104" s="62">
        <v>0.02</v>
      </c>
      <c r="JS104" s="62">
        <v>0.02</v>
      </c>
      <c r="JT104" s="62">
        <v>0.02</v>
      </c>
      <c r="JU104" s="62">
        <v>0.02</v>
      </c>
      <c r="JV104" s="62">
        <v>0.02</v>
      </c>
      <c r="JW104" s="62">
        <v>0.02</v>
      </c>
      <c r="JX104" s="62">
        <v>0.03</v>
      </c>
      <c r="JY104" s="62">
        <v>0.03</v>
      </c>
      <c r="JZ104" s="62">
        <v>0.02</v>
      </c>
      <c r="KA104" s="62">
        <v>0.02</v>
      </c>
      <c r="KB104" s="62">
        <v>0.03</v>
      </c>
      <c r="KC104" s="62">
        <v>0.03</v>
      </c>
      <c r="KD104">
        <v>15</v>
      </c>
      <c r="KE104" s="62">
        <v>0.03</v>
      </c>
      <c r="KF104" s="62">
        <v>0.03</v>
      </c>
      <c r="KG104" s="62">
        <v>0.02</v>
      </c>
      <c r="KH104" s="62">
        <v>0.02</v>
      </c>
      <c r="KI104" s="62">
        <v>0.02</v>
      </c>
      <c r="KJ104" s="62">
        <v>0.02</v>
      </c>
      <c r="KK104" s="62">
        <v>0.03</v>
      </c>
      <c r="KL104" s="62">
        <v>0.04</v>
      </c>
      <c r="KM104" s="62">
        <v>0.03</v>
      </c>
      <c r="KN104" s="62">
        <v>0.03</v>
      </c>
      <c r="KO104" s="62">
        <v>0.03</v>
      </c>
      <c r="KP104" s="62">
        <v>0.04</v>
      </c>
      <c r="KQ104">
        <v>15</v>
      </c>
      <c r="KR104" s="62">
        <v>0.03</v>
      </c>
      <c r="KS104" s="62">
        <v>0.03</v>
      </c>
      <c r="KT104" s="62">
        <v>0.03</v>
      </c>
      <c r="KU104" s="62">
        <v>0.02</v>
      </c>
      <c r="KV104" s="62">
        <v>0.02</v>
      </c>
      <c r="KW104" s="62">
        <v>0.03</v>
      </c>
      <c r="KX104" s="62">
        <v>0.04</v>
      </c>
      <c r="KY104" s="62">
        <v>0.04</v>
      </c>
      <c r="KZ104" s="62">
        <v>0.03</v>
      </c>
      <c r="LA104" s="62">
        <v>0.03</v>
      </c>
      <c r="LB104" s="62">
        <v>0.04</v>
      </c>
      <c r="LC104" s="62">
        <v>0.04</v>
      </c>
    </row>
    <row r="105" spans="1:315">
      <c r="A105">
        <v>16</v>
      </c>
      <c r="B105" s="62">
        <v>0.02</v>
      </c>
      <c r="C105" s="62">
        <v>0.02</v>
      </c>
      <c r="D105" s="62">
        <v>0.02</v>
      </c>
      <c r="E105" s="62">
        <v>0.01</v>
      </c>
      <c r="F105" s="62">
        <v>0.01</v>
      </c>
      <c r="G105" s="62">
        <v>0.01</v>
      </c>
      <c r="H105" s="62">
        <v>0.01</v>
      </c>
      <c r="I105" s="62">
        <v>0.01</v>
      </c>
      <c r="J105" s="62">
        <v>0.01</v>
      </c>
      <c r="K105" s="62">
        <v>0.01</v>
      </c>
      <c r="L105" s="62">
        <v>0.01</v>
      </c>
      <c r="M105" s="62">
        <v>0.01</v>
      </c>
      <c r="N105">
        <v>16</v>
      </c>
      <c r="O105" s="62">
        <v>0.02</v>
      </c>
      <c r="P105" s="62">
        <v>0.02</v>
      </c>
      <c r="Q105" s="62">
        <v>0.01</v>
      </c>
      <c r="R105" s="62">
        <v>0.01</v>
      </c>
      <c r="S105" s="62">
        <v>0.01</v>
      </c>
      <c r="T105" s="62">
        <v>0.01</v>
      </c>
      <c r="U105" s="62">
        <v>0.01</v>
      </c>
      <c r="V105" s="62">
        <v>0.01</v>
      </c>
      <c r="W105" s="62">
        <v>0.01</v>
      </c>
      <c r="X105" s="62">
        <v>0.01</v>
      </c>
      <c r="Y105" s="62">
        <v>0.01</v>
      </c>
      <c r="Z105" s="62">
        <v>0.01</v>
      </c>
      <c r="AA105">
        <v>16</v>
      </c>
      <c r="AB105" s="62">
        <v>0.02</v>
      </c>
      <c r="AC105" s="62">
        <v>0.02</v>
      </c>
      <c r="AD105" s="62">
        <v>0.01</v>
      </c>
      <c r="AE105" s="62">
        <v>0.01</v>
      </c>
      <c r="AF105" s="62">
        <v>0.01</v>
      </c>
      <c r="AG105" s="62">
        <v>0.01</v>
      </c>
      <c r="AH105" s="62">
        <v>0.01</v>
      </c>
      <c r="AI105" s="62">
        <v>0.01</v>
      </c>
      <c r="AJ105" s="62">
        <v>0.01</v>
      </c>
      <c r="AK105" s="62">
        <v>0.01</v>
      </c>
      <c r="AL105" s="62">
        <v>0.01</v>
      </c>
      <c r="AM105" s="62">
        <v>0.02</v>
      </c>
      <c r="AN105">
        <v>16</v>
      </c>
      <c r="AO105" s="62">
        <v>0.02</v>
      </c>
      <c r="AP105" s="62">
        <v>0.02</v>
      </c>
      <c r="AQ105" s="62">
        <v>0.01</v>
      </c>
      <c r="AR105" s="62">
        <v>0.01</v>
      </c>
      <c r="AS105" s="62">
        <v>0.01</v>
      </c>
      <c r="AT105" s="62">
        <v>0.01</v>
      </c>
      <c r="AU105" s="62">
        <v>0.01</v>
      </c>
      <c r="AV105" s="62">
        <v>0.01</v>
      </c>
      <c r="AW105" s="62">
        <v>0.02</v>
      </c>
      <c r="AX105" s="62">
        <v>0.02</v>
      </c>
      <c r="AY105" s="62">
        <v>0.02</v>
      </c>
      <c r="AZ105" s="62">
        <v>0.02</v>
      </c>
      <c r="BA105">
        <v>16</v>
      </c>
      <c r="BB105" s="62">
        <v>0.02</v>
      </c>
      <c r="BC105" s="62">
        <v>0.02</v>
      </c>
      <c r="BD105" s="62">
        <v>0.02</v>
      </c>
      <c r="BE105" s="62">
        <v>0.01</v>
      </c>
      <c r="BF105" s="62">
        <v>0.01</v>
      </c>
      <c r="BG105" s="62">
        <v>0.02</v>
      </c>
      <c r="BH105" s="62">
        <v>0.02</v>
      </c>
      <c r="BI105" s="62">
        <v>0.02</v>
      </c>
      <c r="BJ105" s="62">
        <v>0.02</v>
      </c>
      <c r="BK105" s="62">
        <v>0.02</v>
      </c>
      <c r="BL105" s="62">
        <v>0.02</v>
      </c>
      <c r="BM105" s="62">
        <v>0.03</v>
      </c>
      <c r="BN105">
        <v>16</v>
      </c>
      <c r="BO105" s="62">
        <v>0.02</v>
      </c>
      <c r="BP105" s="62">
        <v>0.02</v>
      </c>
      <c r="BQ105" s="62">
        <v>0.02</v>
      </c>
      <c r="BR105" s="62">
        <v>0.02</v>
      </c>
      <c r="BS105" s="62">
        <v>0.02</v>
      </c>
      <c r="BT105" s="62">
        <v>0.02</v>
      </c>
      <c r="BU105" s="62">
        <v>0.02</v>
      </c>
      <c r="BV105" s="62">
        <v>0.02</v>
      </c>
      <c r="BW105" s="62">
        <v>0.02</v>
      </c>
      <c r="BX105" s="62">
        <v>0.02</v>
      </c>
      <c r="BY105" s="62">
        <v>0.02</v>
      </c>
      <c r="BZ105" s="62">
        <v>0.03</v>
      </c>
      <c r="CA105" s="198"/>
      <c r="CB105">
        <v>16</v>
      </c>
      <c r="CC105" s="62">
        <v>0.03</v>
      </c>
      <c r="CD105" s="62">
        <v>0.02</v>
      </c>
      <c r="CE105" s="62">
        <v>0.02</v>
      </c>
      <c r="CF105" s="62">
        <v>0.01</v>
      </c>
      <c r="CG105" s="62">
        <v>0.01</v>
      </c>
      <c r="CH105" s="62">
        <v>0.01</v>
      </c>
      <c r="CI105" s="62">
        <v>0.01</v>
      </c>
      <c r="CJ105" s="62">
        <v>0.01</v>
      </c>
      <c r="CK105" s="62">
        <v>0.01</v>
      </c>
      <c r="CL105" s="62">
        <v>0.01</v>
      </c>
      <c r="CM105" s="62">
        <v>0.01</v>
      </c>
      <c r="CN105" s="62">
        <v>0.01</v>
      </c>
      <c r="CO105">
        <v>16</v>
      </c>
      <c r="CP105" s="62">
        <v>0.02</v>
      </c>
      <c r="CQ105" s="62">
        <v>0.02</v>
      </c>
      <c r="CR105" s="62">
        <v>0.02</v>
      </c>
      <c r="CS105" s="62">
        <v>0.01</v>
      </c>
      <c r="CT105" s="62">
        <v>0.01</v>
      </c>
      <c r="CU105" s="62">
        <v>0.01</v>
      </c>
      <c r="CV105" s="62">
        <v>0.01</v>
      </c>
      <c r="CW105" s="62">
        <v>0.01</v>
      </c>
      <c r="CX105" s="62">
        <v>0.01</v>
      </c>
      <c r="CY105" s="62">
        <v>0.01</v>
      </c>
      <c r="CZ105" s="62">
        <v>0.01</v>
      </c>
      <c r="DA105" s="62">
        <v>0.01</v>
      </c>
      <c r="DB105">
        <v>16</v>
      </c>
      <c r="DC105" s="62">
        <v>0.02</v>
      </c>
      <c r="DD105" s="62">
        <v>0.02</v>
      </c>
      <c r="DE105" s="62">
        <v>0.01</v>
      </c>
      <c r="DF105" s="62">
        <v>0.01</v>
      </c>
      <c r="DG105" s="62">
        <v>0.01</v>
      </c>
      <c r="DH105" s="62">
        <v>0.01</v>
      </c>
      <c r="DI105" s="62">
        <v>0.01</v>
      </c>
      <c r="DJ105" s="62">
        <v>0.01</v>
      </c>
      <c r="DK105" s="62">
        <v>0.01</v>
      </c>
      <c r="DL105" s="62">
        <v>0.01</v>
      </c>
      <c r="DM105" s="62">
        <v>0.01</v>
      </c>
      <c r="DN105" s="62">
        <v>0.02</v>
      </c>
      <c r="DO105">
        <v>16</v>
      </c>
      <c r="DP105" s="62">
        <v>0.02</v>
      </c>
      <c r="DQ105" s="62">
        <v>0.02</v>
      </c>
      <c r="DR105" s="62">
        <v>0.02</v>
      </c>
      <c r="DS105" s="62">
        <v>0.01</v>
      </c>
      <c r="DT105" s="62">
        <v>0.01</v>
      </c>
      <c r="DU105" s="62">
        <v>0.01</v>
      </c>
      <c r="DV105" s="62">
        <v>0.02</v>
      </c>
      <c r="DW105" s="62">
        <v>0.02</v>
      </c>
      <c r="DX105" s="62">
        <v>0.02</v>
      </c>
      <c r="DY105" s="62">
        <v>0.02</v>
      </c>
      <c r="DZ105" s="62">
        <v>0.02</v>
      </c>
      <c r="EA105" s="62">
        <v>0.02</v>
      </c>
      <c r="EB105">
        <v>16</v>
      </c>
      <c r="EC105" s="62">
        <v>0.02</v>
      </c>
      <c r="ED105" s="62">
        <v>0.02</v>
      </c>
      <c r="EE105" s="62">
        <v>0.02</v>
      </c>
      <c r="EF105" s="62">
        <v>0.02</v>
      </c>
      <c r="EG105" s="62">
        <v>0.02</v>
      </c>
      <c r="EH105" s="62">
        <v>0.02</v>
      </c>
      <c r="EI105" s="62">
        <v>0.02</v>
      </c>
      <c r="EJ105" s="62">
        <v>0.02</v>
      </c>
      <c r="EK105" s="62">
        <v>0.02</v>
      </c>
      <c r="EL105" s="62">
        <v>0.02</v>
      </c>
      <c r="EM105" s="62">
        <v>0.03</v>
      </c>
      <c r="EN105" s="62">
        <v>0.03</v>
      </c>
      <c r="EO105">
        <v>16</v>
      </c>
      <c r="EP105" s="62">
        <v>0.03</v>
      </c>
      <c r="EQ105" s="62">
        <v>0.03</v>
      </c>
      <c r="ER105" s="62">
        <v>0.02</v>
      </c>
      <c r="ES105" s="62">
        <v>0.02</v>
      </c>
      <c r="ET105" s="62">
        <v>0.02</v>
      </c>
      <c r="EU105" s="62">
        <v>0.02</v>
      </c>
      <c r="EV105" s="62">
        <v>0.02</v>
      </c>
      <c r="EW105" s="62">
        <v>0.02</v>
      </c>
      <c r="EX105" s="62">
        <v>0.02</v>
      </c>
      <c r="EY105" s="62">
        <v>0.02</v>
      </c>
      <c r="EZ105" s="62">
        <v>0.03</v>
      </c>
      <c r="FA105" s="62">
        <v>0.03</v>
      </c>
      <c r="FB105" s="198"/>
      <c r="FC105">
        <v>16</v>
      </c>
      <c r="FD105" s="62">
        <v>0.03</v>
      </c>
      <c r="FE105" s="62">
        <v>0.02</v>
      </c>
      <c r="FF105" s="62">
        <v>0.02</v>
      </c>
      <c r="FG105" s="62">
        <v>0.02</v>
      </c>
      <c r="FH105" s="62">
        <v>0.01</v>
      </c>
      <c r="FI105" s="62">
        <v>0.01</v>
      </c>
      <c r="FJ105" s="62">
        <v>0.01</v>
      </c>
      <c r="FK105" s="62">
        <v>0.01</v>
      </c>
      <c r="FL105" s="62">
        <v>0.01</v>
      </c>
      <c r="FM105" s="62">
        <v>0.01</v>
      </c>
      <c r="FN105" s="62">
        <v>0.01</v>
      </c>
      <c r="FO105" s="62">
        <v>0.02</v>
      </c>
      <c r="FP105">
        <v>16</v>
      </c>
      <c r="FQ105" s="62">
        <v>0.02</v>
      </c>
      <c r="FR105" s="62">
        <v>0.02</v>
      </c>
      <c r="FS105" s="62">
        <v>0.02</v>
      </c>
      <c r="FT105" s="62">
        <v>0.01</v>
      </c>
      <c r="FU105" s="62">
        <v>0.01</v>
      </c>
      <c r="FV105" s="62">
        <v>0.01</v>
      </c>
      <c r="FW105" s="62">
        <v>0.01</v>
      </c>
      <c r="FX105" s="62">
        <v>0.01</v>
      </c>
      <c r="FY105" s="62">
        <v>0.01</v>
      </c>
      <c r="FZ105" s="62">
        <v>0.01</v>
      </c>
      <c r="GA105" s="62">
        <v>0.01</v>
      </c>
      <c r="GB105" s="62">
        <v>0.02</v>
      </c>
      <c r="GC105">
        <v>16</v>
      </c>
      <c r="GD105" s="62">
        <v>0.02</v>
      </c>
      <c r="GE105" s="62">
        <v>0.02</v>
      </c>
      <c r="GF105" s="62">
        <v>0.02</v>
      </c>
      <c r="GG105" s="62">
        <v>0.01</v>
      </c>
      <c r="GH105" s="62">
        <v>0.01</v>
      </c>
      <c r="GI105" s="62">
        <v>0.01</v>
      </c>
      <c r="GJ105" s="62">
        <v>0.01</v>
      </c>
      <c r="GK105" s="62">
        <v>0.01</v>
      </c>
      <c r="GL105" s="62">
        <v>0.01</v>
      </c>
      <c r="GM105" s="62">
        <v>0.02</v>
      </c>
      <c r="GN105" s="62">
        <v>0.02</v>
      </c>
      <c r="GO105" s="62">
        <v>0.02</v>
      </c>
      <c r="GP105">
        <v>16</v>
      </c>
      <c r="GQ105" s="62">
        <v>0.02</v>
      </c>
      <c r="GR105" s="62">
        <v>0.02</v>
      </c>
      <c r="GS105" s="62">
        <v>0.02</v>
      </c>
      <c r="GT105" s="62">
        <v>0.01</v>
      </c>
      <c r="GU105" s="62">
        <v>0.01</v>
      </c>
      <c r="GV105" s="62">
        <v>0.02</v>
      </c>
      <c r="GW105" s="62">
        <v>0.02</v>
      </c>
      <c r="GX105" s="62">
        <v>0.02</v>
      </c>
      <c r="GY105" s="62">
        <v>0.02</v>
      </c>
      <c r="GZ105" s="62">
        <v>0.02</v>
      </c>
      <c r="HA105" s="62">
        <v>0.02</v>
      </c>
      <c r="HB105" s="62">
        <v>0.03</v>
      </c>
      <c r="HC105">
        <v>16</v>
      </c>
      <c r="HD105" s="62">
        <v>0.02</v>
      </c>
      <c r="HE105" s="62">
        <v>0.02</v>
      </c>
      <c r="HF105" s="62">
        <v>0.02</v>
      </c>
      <c r="HG105" s="62">
        <v>0.02</v>
      </c>
      <c r="HH105" s="62">
        <v>0.02</v>
      </c>
      <c r="HI105" s="62">
        <v>0.02</v>
      </c>
      <c r="HJ105" s="62">
        <v>0.02</v>
      </c>
      <c r="HK105" s="62">
        <v>0.02</v>
      </c>
      <c r="HL105" s="62">
        <v>0.02</v>
      </c>
      <c r="HM105" s="62">
        <v>0.02</v>
      </c>
      <c r="HN105" s="62">
        <v>0.03</v>
      </c>
      <c r="HO105" s="62">
        <v>0.04</v>
      </c>
      <c r="HP105">
        <v>16</v>
      </c>
      <c r="HQ105" s="62">
        <v>0.03</v>
      </c>
      <c r="HR105" s="62">
        <v>0.03</v>
      </c>
      <c r="HS105" s="62">
        <v>0.02</v>
      </c>
      <c r="HT105" s="62">
        <v>0.02</v>
      </c>
      <c r="HU105" s="62">
        <v>0.02</v>
      </c>
      <c r="HV105" s="62">
        <v>0.02</v>
      </c>
      <c r="HW105" s="62">
        <v>0.02</v>
      </c>
      <c r="HX105" s="62">
        <v>0.02</v>
      </c>
      <c r="HY105" s="62">
        <v>0.03</v>
      </c>
      <c r="HZ105" s="62">
        <v>0.03</v>
      </c>
      <c r="IA105" s="62">
        <v>0.03</v>
      </c>
      <c r="IB105" s="62">
        <v>0.04</v>
      </c>
      <c r="IC105" s="198"/>
      <c r="ID105">
        <v>16</v>
      </c>
      <c r="IE105" s="62">
        <v>0.03</v>
      </c>
      <c r="IF105" s="62">
        <v>0.03</v>
      </c>
      <c r="IG105" s="62">
        <v>0.02</v>
      </c>
      <c r="IH105" s="62">
        <v>0.02</v>
      </c>
      <c r="II105" s="62">
        <v>0.02</v>
      </c>
      <c r="IJ105" s="62">
        <v>0.02</v>
      </c>
      <c r="IK105" s="62">
        <v>0.02</v>
      </c>
      <c r="IL105" s="62">
        <v>0.02</v>
      </c>
      <c r="IM105" s="62">
        <v>0.02</v>
      </c>
      <c r="IN105" s="62">
        <v>0.02</v>
      </c>
      <c r="IO105" s="62">
        <v>0.02</v>
      </c>
      <c r="IP105" s="62">
        <v>0.02</v>
      </c>
      <c r="IQ105">
        <v>16</v>
      </c>
      <c r="IR105" s="62">
        <v>0.03</v>
      </c>
      <c r="IS105" s="62">
        <v>0.03</v>
      </c>
      <c r="IT105" s="62">
        <v>0.02</v>
      </c>
      <c r="IU105" s="62">
        <v>0.02</v>
      </c>
      <c r="IV105" s="62">
        <v>0.02</v>
      </c>
      <c r="IW105" s="62">
        <v>0.02</v>
      </c>
      <c r="IX105" s="62">
        <v>0.02</v>
      </c>
      <c r="IY105" s="62">
        <v>0.02</v>
      </c>
      <c r="IZ105" s="62">
        <v>0.02</v>
      </c>
      <c r="JA105" s="62">
        <v>0.02</v>
      </c>
      <c r="JB105" s="62">
        <v>0.02</v>
      </c>
      <c r="JC105" s="62">
        <v>0.02</v>
      </c>
      <c r="JD105">
        <v>16</v>
      </c>
      <c r="JE105" s="62">
        <v>0.02</v>
      </c>
      <c r="JF105" s="62">
        <v>0.02</v>
      </c>
      <c r="JG105" s="62">
        <v>0.02</v>
      </c>
      <c r="JH105" s="62">
        <v>0.02</v>
      </c>
      <c r="JI105" s="62">
        <v>0.02</v>
      </c>
      <c r="JJ105" s="62">
        <v>0.02</v>
      </c>
      <c r="JK105" s="62">
        <v>0.02</v>
      </c>
      <c r="JL105" s="62">
        <v>0.02</v>
      </c>
      <c r="JM105" s="62">
        <v>0.02</v>
      </c>
      <c r="JN105" s="62">
        <v>0.02</v>
      </c>
      <c r="JO105" s="62">
        <v>0.02</v>
      </c>
      <c r="JP105" s="62">
        <v>0.02</v>
      </c>
      <c r="JQ105">
        <v>16</v>
      </c>
      <c r="JR105" s="62">
        <v>0.02</v>
      </c>
      <c r="JS105" s="62">
        <v>0.02</v>
      </c>
      <c r="JT105" s="62">
        <v>0.02</v>
      </c>
      <c r="JU105" s="62">
        <v>0.02</v>
      </c>
      <c r="JV105" s="62">
        <v>0.02</v>
      </c>
      <c r="JW105" s="62">
        <v>0.02</v>
      </c>
      <c r="JX105" s="62">
        <v>0.02</v>
      </c>
      <c r="JY105" s="62">
        <v>0.02</v>
      </c>
      <c r="JZ105" s="62">
        <v>0.02</v>
      </c>
      <c r="KA105" s="62">
        <v>0.02</v>
      </c>
      <c r="KB105" s="62">
        <v>0.03</v>
      </c>
      <c r="KC105" s="62">
        <v>0.03</v>
      </c>
      <c r="KD105">
        <v>16</v>
      </c>
      <c r="KE105" s="62">
        <v>0.03</v>
      </c>
      <c r="KF105" s="62">
        <v>0.03</v>
      </c>
      <c r="KG105" s="62">
        <v>0.02</v>
      </c>
      <c r="KH105" s="62">
        <v>0.02</v>
      </c>
      <c r="KI105" s="62">
        <v>0.02</v>
      </c>
      <c r="KJ105" s="62">
        <v>0.02</v>
      </c>
      <c r="KK105" s="62">
        <v>0.02</v>
      </c>
      <c r="KL105" s="62">
        <v>0.03</v>
      </c>
      <c r="KM105" s="62">
        <v>0.03</v>
      </c>
      <c r="KN105" s="62">
        <v>0.03</v>
      </c>
      <c r="KO105" s="62">
        <v>0.03</v>
      </c>
      <c r="KP105" s="62">
        <v>0.04</v>
      </c>
      <c r="KQ105">
        <v>16</v>
      </c>
      <c r="KR105" s="62">
        <v>0.03</v>
      </c>
      <c r="KS105" s="62">
        <v>0.03</v>
      </c>
      <c r="KT105" s="62">
        <v>0.03</v>
      </c>
      <c r="KU105" s="62">
        <v>0.02</v>
      </c>
      <c r="KV105" s="62">
        <v>0.02</v>
      </c>
      <c r="KW105" s="62">
        <v>0.03</v>
      </c>
      <c r="KX105" s="62">
        <v>0.03</v>
      </c>
      <c r="KY105" s="62">
        <v>0.03</v>
      </c>
      <c r="KZ105" s="62">
        <v>0.03</v>
      </c>
      <c r="LA105" s="62">
        <v>0.03</v>
      </c>
      <c r="LB105" s="62">
        <v>0.04</v>
      </c>
      <c r="LC105" s="62">
        <v>0.04</v>
      </c>
    </row>
    <row r="106" spans="1:315">
      <c r="A106">
        <v>17</v>
      </c>
      <c r="B106" s="62">
        <v>0.02</v>
      </c>
      <c r="C106" s="62">
        <v>0.02</v>
      </c>
      <c r="D106" s="62">
        <v>0.02</v>
      </c>
      <c r="E106" s="62">
        <v>0.01</v>
      </c>
      <c r="F106" s="62">
        <v>0.01</v>
      </c>
      <c r="G106" s="62">
        <v>0.01</v>
      </c>
      <c r="H106" s="62">
        <v>0.01</v>
      </c>
      <c r="I106" s="62">
        <v>0.01</v>
      </c>
      <c r="J106" s="62">
        <v>0.01</v>
      </c>
      <c r="K106" s="62">
        <v>0.01</v>
      </c>
      <c r="L106" s="62">
        <v>0.01</v>
      </c>
      <c r="M106" s="62">
        <v>0.01</v>
      </c>
      <c r="N106">
        <v>17</v>
      </c>
      <c r="O106" s="62">
        <v>0.02</v>
      </c>
      <c r="P106" s="62">
        <v>0.02</v>
      </c>
      <c r="Q106" s="62">
        <v>0.01</v>
      </c>
      <c r="R106" s="62">
        <v>0.01</v>
      </c>
      <c r="S106" s="62">
        <v>0.01</v>
      </c>
      <c r="T106" s="62">
        <v>0.01</v>
      </c>
      <c r="U106" s="62">
        <v>0.01</v>
      </c>
      <c r="V106" s="62">
        <v>0.01</v>
      </c>
      <c r="W106" s="62">
        <v>0.01</v>
      </c>
      <c r="X106" s="62">
        <v>0.01</v>
      </c>
      <c r="Y106" s="62">
        <v>0.01</v>
      </c>
      <c r="Z106" s="62">
        <v>0.01</v>
      </c>
      <c r="AA106">
        <v>17</v>
      </c>
      <c r="AB106" s="62">
        <v>0.02</v>
      </c>
      <c r="AC106" s="62">
        <v>0.02</v>
      </c>
      <c r="AD106" s="62">
        <v>0.01</v>
      </c>
      <c r="AE106" s="62">
        <v>0.01</v>
      </c>
      <c r="AF106" s="62">
        <v>0.01</v>
      </c>
      <c r="AG106" s="62">
        <v>0.01</v>
      </c>
      <c r="AH106" s="62">
        <v>0.01</v>
      </c>
      <c r="AI106" s="62">
        <v>0.01</v>
      </c>
      <c r="AJ106" s="62">
        <v>0.01</v>
      </c>
      <c r="AK106" s="62">
        <v>0.01</v>
      </c>
      <c r="AL106" s="62">
        <v>0.01</v>
      </c>
      <c r="AM106" s="62">
        <v>0.02</v>
      </c>
      <c r="AN106">
        <v>17</v>
      </c>
      <c r="AO106" s="62">
        <v>0.02</v>
      </c>
      <c r="AP106" s="62">
        <v>0.02</v>
      </c>
      <c r="AQ106" s="62">
        <v>0.01</v>
      </c>
      <c r="AR106" s="62">
        <v>0.01</v>
      </c>
      <c r="AS106" s="62">
        <v>0.01</v>
      </c>
      <c r="AT106" s="62">
        <v>0.01</v>
      </c>
      <c r="AU106" s="62">
        <v>0.01</v>
      </c>
      <c r="AV106" s="62">
        <v>0.02</v>
      </c>
      <c r="AW106" s="62">
        <v>0.02</v>
      </c>
      <c r="AX106" s="62">
        <v>0.02</v>
      </c>
      <c r="AY106" s="62">
        <v>0.02</v>
      </c>
      <c r="AZ106" s="62">
        <v>0.02</v>
      </c>
      <c r="BA106">
        <v>17</v>
      </c>
      <c r="BB106" s="62">
        <v>0.02</v>
      </c>
      <c r="BC106" s="62">
        <v>0.02</v>
      </c>
      <c r="BD106" s="62">
        <v>0.02</v>
      </c>
      <c r="BE106" s="62">
        <v>0.01</v>
      </c>
      <c r="BF106" s="62">
        <v>0.02</v>
      </c>
      <c r="BG106" s="62">
        <v>0.02</v>
      </c>
      <c r="BH106" s="62">
        <v>0.02</v>
      </c>
      <c r="BI106" s="62">
        <v>0.02</v>
      </c>
      <c r="BJ106" s="62">
        <v>0.02</v>
      </c>
      <c r="BK106" s="62">
        <v>0.02</v>
      </c>
      <c r="BL106" s="62">
        <v>0.02</v>
      </c>
      <c r="BM106" s="62">
        <v>0.03</v>
      </c>
      <c r="BN106">
        <v>17</v>
      </c>
      <c r="BO106" s="62">
        <v>0.03</v>
      </c>
      <c r="BP106" s="62">
        <v>0.02</v>
      </c>
      <c r="BQ106" s="62">
        <v>0.02</v>
      </c>
      <c r="BR106" s="62">
        <v>0.02</v>
      </c>
      <c r="BS106" s="62">
        <v>0.02</v>
      </c>
      <c r="BT106" s="62">
        <v>0.02</v>
      </c>
      <c r="BU106" s="62">
        <v>0.02</v>
      </c>
      <c r="BV106" s="62">
        <v>0.02</v>
      </c>
      <c r="BW106" s="62">
        <v>0.02</v>
      </c>
      <c r="BX106" s="62">
        <v>0.02</v>
      </c>
      <c r="BY106" s="62">
        <v>0.03</v>
      </c>
      <c r="BZ106" s="62">
        <v>0.03</v>
      </c>
      <c r="CA106" s="198"/>
      <c r="CB106">
        <v>17</v>
      </c>
      <c r="CC106" s="62">
        <v>0.02</v>
      </c>
      <c r="CD106" s="62">
        <v>0.02</v>
      </c>
      <c r="CE106" s="62">
        <v>0.02</v>
      </c>
      <c r="CF106" s="62">
        <v>0.01</v>
      </c>
      <c r="CG106" s="62">
        <v>0.01</v>
      </c>
      <c r="CH106" s="62">
        <v>0.01</v>
      </c>
      <c r="CI106" s="62">
        <v>0.01</v>
      </c>
      <c r="CJ106" s="62">
        <v>0.01</v>
      </c>
      <c r="CK106" s="62">
        <v>0.01</v>
      </c>
      <c r="CL106" s="62">
        <v>0.01</v>
      </c>
      <c r="CM106" s="62">
        <v>0.01</v>
      </c>
      <c r="CN106" s="62">
        <v>0.01</v>
      </c>
      <c r="CO106">
        <v>17</v>
      </c>
      <c r="CP106" s="62">
        <v>0.02</v>
      </c>
      <c r="CQ106" s="62">
        <v>0.02</v>
      </c>
      <c r="CR106" s="62">
        <v>0.02</v>
      </c>
      <c r="CS106" s="62">
        <v>0.01</v>
      </c>
      <c r="CT106" s="62">
        <v>0.01</v>
      </c>
      <c r="CU106" s="62">
        <v>0.01</v>
      </c>
      <c r="CV106" s="62">
        <v>0.01</v>
      </c>
      <c r="CW106" s="62">
        <v>0.01</v>
      </c>
      <c r="CX106" s="62">
        <v>0.01</v>
      </c>
      <c r="CY106" s="62">
        <v>0.01</v>
      </c>
      <c r="CZ106" s="62">
        <v>0.01</v>
      </c>
      <c r="DA106" s="62">
        <v>0.01</v>
      </c>
      <c r="DB106">
        <v>17</v>
      </c>
      <c r="DC106" s="62">
        <v>0.02</v>
      </c>
      <c r="DD106" s="62">
        <v>0.02</v>
      </c>
      <c r="DE106" s="62">
        <v>0.01</v>
      </c>
      <c r="DF106" s="62">
        <v>0.01</v>
      </c>
      <c r="DG106" s="62">
        <v>0.01</v>
      </c>
      <c r="DH106" s="62">
        <v>0.01</v>
      </c>
      <c r="DI106" s="62">
        <v>0.01</v>
      </c>
      <c r="DJ106" s="62">
        <v>0.01</v>
      </c>
      <c r="DK106" s="62">
        <v>0.01</v>
      </c>
      <c r="DL106" s="62">
        <v>0.01</v>
      </c>
      <c r="DM106" s="62">
        <v>0.02</v>
      </c>
      <c r="DN106" s="62">
        <v>0.02</v>
      </c>
      <c r="DO106">
        <v>17</v>
      </c>
      <c r="DP106" s="62">
        <v>0.02</v>
      </c>
      <c r="DQ106" s="62">
        <v>0.02</v>
      </c>
      <c r="DR106" s="62">
        <v>0.02</v>
      </c>
      <c r="DS106" s="62">
        <v>0.01</v>
      </c>
      <c r="DT106" s="62">
        <v>0.01</v>
      </c>
      <c r="DU106" s="62">
        <v>0.02</v>
      </c>
      <c r="DV106" s="62">
        <v>0.02</v>
      </c>
      <c r="DW106" s="62">
        <v>0.02</v>
      </c>
      <c r="DX106" s="62">
        <v>0.02</v>
      </c>
      <c r="DY106" s="62">
        <v>0.02</v>
      </c>
      <c r="DZ106" s="62">
        <v>0.02</v>
      </c>
      <c r="EA106" s="62">
        <v>0.02</v>
      </c>
      <c r="EB106">
        <v>17</v>
      </c>
      <c r="EC106" s="62">
        <v>0.02</v>
      </c>
      <c r="ED106" s="62">
        <v>0.02</v>
      </c>
      <c r="EE106" s="62">
        <v>0.02</v>
      </c>
      <c r="EF106" s="62">
        <v>0.02</v>
      </c>
      <c r="EG106" s="62">
        <v>0.02</v>
      </c>
      <c r="EH106" s="62">
        <v>0.02</v>
      </c>
      <c r="EI106" s="62">
        <v>0.02</v>
      </c>
      <c r="EJ106" s="62">
        <v>0.02</v>
      </c>
      <c r="EK106" s="62">
        <v>0.02</v>
      </c>
      <c r="EL106" s="62">
        <v>0.02</v>
      </c>
      <c r="EM106" s="62">
        <v>0.03</v>
      </c>
      <c r="EN106" s="62">
        <v>0.03</v>
      </c>
      <c r="EO106">
        <v>17</v>
      </c>
      <c r="EP106" s="62">
        <v>0.03</v>
      </c>
      <c r="EQ106" s="62">
        <v>0.03</v>
      </c>
      <c r="ER106" s="62">
        <v>0.02</v>
      </c>
      <c r="ES106" s="62">
        <v>0.02</v>
      </c>
      <c r="ET106" s="62">
        <v>0.02</v>
      </c>
      <c r="EU106" s="62">
        <v>0.02</v>
      </c>
      <c r="EV106" s="62">
        <v>0.02</v>
      </c>
      <c r="EW106" s="62">
        <v>0.02</v>
      </c>
      <c r="EX106" s="62">
        <v>0.02</v>
      </c>
      <c r="EY106" s="62">
        <v>0.03</v>
      </c>
      <c r="EZ106" s="62">
        <v>0.03</v>
      </c>
      <c r="FA106" s="62">
        <v>0.04</v>
      </c>
      <c r="FB106" s="198"/>
      <c r="FC106">
        <v>17</v>
      </c>
      <c r="FD106" s="62">
        <v>0.03</v>
      </c>
      <c r="FE106" s="62">
        <v>0.02</v>
      </c>
      <c r="FF106" s="62">
        <v>0.02</v>
      </c>
      <c r="FG106" s="62">
        <v>0.02</v>
      </c>
      <c r="FH106" s="62">
        <v>0.01</v>
      </c>
      <c r="FI106" s="62">
        <v>0.01</v>
      </c>
      <c r="FJ106" s="62">
        <v>0.01</v>
      </c>
      <c r="FK106" s="62">
        <v>0.01</v>
      </c>
      <c r="FL106" s="62">
        <v>0.01</v>
      </c>
      <c r="FM106" s="62">
        <v>0.01</v>
      </c>
      <c r="FN106" s="62">
        <v>0.01</v>
      </c>
      <c r="FO106" s="62">
        <v>0.01</v>
      </c>
      <c r="FP106">
        <v>17</v>
      </c>
      <c r="FQ106" s="62">
        <v>0.02</v>
      </c>
      <c r="FR106" s="62">
        <v>0.02</v>
      </c>
      <c r="FS106" s="62">
        <v>0.02</v>
      </c>
      <c r="FT106" s="62">
        <v>0.01</v>
      </c>
      <c r="FU106" s="62">
        <v>0.01</v>
      </c>
      <c r="FV106" s="62">
        <v>0.01</v>
      </c>
      <c r="FW106" s="62">
        <v>0.01</v>
      </c>
      <c r="FX106" s="62">
        <v>0.01</v>
      </c>
      <c r="FY106" s="62">
        <v>0.01</v>
      </c>
      <c r="FZ106" s="62">
        <v>0.01</v>
      </c>
      <c r="GA106" s="62">
        <v>0.01</v>
      </c>
      <c r="GB106" s="62">
        <v>0.02</v>
      </c>
      <c r="GC106">
        <v>17</v>
      </c>
      <c r="GD106" s="62">
        <v>0.02</v>
      </c>
      <c r="GE106" s="62">
        <v>0.02</v>
      </c>
      <c r="GF106" s="62">
        <v>0.02</v>
      </c>
      <c r="GG106" s="62">
        <v>0.01</v>
      </c>
      <c r="GH106" s="62">
        <v>0.01</v>
      </c>
      <c r="GI106" s="62">
        <v>0.01</v>
      </c>
      <c r="GJ106" s="62">
        <v>0.01</v>
      </c>
      <c r="GK106" s="62">
        <v>0.02</v>
      </c>
      <c r="GL106" s="62">
        <v>0.02</v>
      </c>
      <c r="GM106" s="62">
        <v>0.02</v>
      </c>
      <c r="GN106" s="62">
        <v>0.02</v>
      </c>
      <c r="GO106" s="62">
        <v>0.02</v>
      </c>
      <c r="GP106">
        <v>17</v>
      </c>
      <c r="GQ106" s="62">
        <v>0.02</v>
      </c>
      <c r="GR106" s="62">
        <v>0.02</v>
      </c>
      <c r="GS106" s="62">
        <v>0.02</v>
      </c>
      <c r="GT106" s="62">
        <v>0.02</v>
      </c>
      <c r="GU106" s="62">
        <v>0.02</v>
      </c>
      <c r="GV106" s="62">
        <v>0.02</v>
      </c>
      <c r="GW106" s="62">
        <v>0.02</v>
      </c>
      <c r="GX106" s="62">
        <v>0.02</v>
      </c>
      <c r="GY106" s="62">
        <v>0.02</v>
      </c>
      <c r="GZ106" s="62">
        <v>0.02</v>
      </c>
      <c r="HA106" s="62">
        <v>0.02</v>
      </c>
      <c r="HB106" s="62">
        <v>0.03</v>
      </c>
      <c r="HC106">
        <v>17</v>
      </c>
      <c r="HD106" s="62">
        <v>0.02</v>
      </c>
      <c r="HE106" s="62">
        <v>0.02</v>
      </c>
      <c r="HF106" s="62">
        <v>0.02</v>
      </c>
      <c r="HG106" s="62">
        <v>0.02</v>
      </c>
      <c r="HH106" s="62">
        <v>0.02</v>
      </c>
      <c r="HI106" s="62">
        <v>0.02</v>
      </c>
      <c r="HJ106" s="62">
        <v>0.02</v>
      </c>
      <c r="HK106" s="62">
        <v>0.02</v>
      </c>
      <c r="HL106" s="62">
        <v>0.02</v>
      </c>
      <c r="HM106" s="62">
        <v>0.03</v>
      </c>
      <c r="HN106" s="62">
        <v>0.03</v>
      </c>
      <c r="HO106" s="62">
        <v>0.04</v>
      </c>
      <c r="HP106">
        <v>17</v>
      </c>
      <c r="HQ106" s="62">
        <v>0.03</v>
      </c>
      <c r="HR106" s="62">
        <v>0.03</v>
      </c>
      <c r="HS106" s="62">
        <v>0.02</v>
      </c>
      <c r="HT106" s="62">
        <v>0.02</v>
      </c>
      <c r="HU106" s="62">
        <v>0.02</v>
      </c>
      <c r="HV106" s="62">
        <v>0.02</v>
      </c>
      <c r="HW106" s="62">
        <v>0.02</v>
      </c>
      <c r="HX106" s="62">
        <v>0.03</v>
      </c>
      <c r="HY106" s="62">
        <v>0.03</v>
      </c>
      <c r="HZ106" s="62">
        <v>0.03</v>
      </c>
      <c r="IA106" s="62">
        <v>0.03</v>
      </c>
      <c r="IB106" s="62">
        <v>0.04</v>
      </c>
      <c r="IC106" s="198"/>
      <c r="ID106">
        <v>17</v>
      </c>
      <c r="IE106" s="62">
        <v>0.03</v>
      </c>
      <c r="IF106" s="62">
        <v>0.03</v>
      </c>
      <c r="IG106" s="62">
        <v>0.02</v>
      </c>
      <c r="IH106" s="62">
        <v>0.02</v>
      </c>
      <c r="II106" s="62">
        <v>0.02</v>
      </c>
      <c r="IJ106" s="62">
        <v>0.02</v>
      </c>
      <c r="IK106" s="62">
        <v>0.02</v>
      </c>
      <c r="IL106" s="62">
        <v>0.02</v>
      </c>
      <c r="IM106" s="62">
        <v>0.01</v>
      </c>
      <c r="IN106" s="62">
        <v>0.01</v>
      </c>
      <c r="IO106" s="62">
        <v>0.01</v>
      </c>
      <c r="IP106" s="62">
        <v>0.02</v>
      </c>
      <c r="IQ106">
        <v>17</v>
      </c>
      <c r="IR106" s="62">
        <v>0.03</v>
      </c>
      <c r="IS106" s="62">
        <v>0.02</v>
      </c>
      <c r="IT106" s="62">
        <v>0.02</v>
      </c>
      <c r="IU106" s="62">
        <v>0.02</v>
      </c>
      <c r="IV106" s="62">
        <v>0.02</v>
      </c>
      <c r="IW106" s="62">
        <v>0.02</v>
      </c>
      <c r="IX106" s="62">
        <v>0.02</v>
      </c>
      <c r="IY106" s="62">
        <v>0.02</v>
      </c>
      <c r="IZ106" s="62">
        <v>0.02</v>
      </c>
      <c r="JA106" s="62">
        <v>0.02</v>
      </c>
      <c r="JB106" s="62">
        <v>0.02</v>
      </c>
      <c r="JC106" s="62">
        <v>0.02</v>
      </c>
      <c r="JD106">
        <v>17</v>
      </c>
      <c r="JE106" s="62">
        <v>0.03</v>
      </c>
      <c r="JF106" s="62">
        <v>0.02</v>
      </c>
      <c r="JG106" s="62">
        <v>0.02</v>
      </c>
      <c r="JH106" s="62">
        <v>0.02</v>
      </c>
      <c r="JI106" s="62">
        <v>0.02</v>
      </c>
      <c r="JJ106" s="62">
        <v>0.02</v>
      </c>
      <c r="JK106" s="62">
        <v>0.02</v>
      </c>
      <c r="JL106" s="62">
        <v>0.02</v>
      </c>
      <c r="JM106" s="62">
        <v>0.02</v>
      </c>
      <c r="JN106" s="62">
        <v>0.02</v>
      </c>
      <c r="JO106" s="62">
        <v>0.02</v>
      </c>
      <c r="JP106" s="62">
        <v>0.02</v>
      </c>
      <c r="JQ106">
        <v>17</v>
      </c>
      <c r="JR106" s="62">
        <v>0.03</v>
      </c>
      <c r="JS106" s="62">
        <v>0.02</v>
      </c>
      <c r="JT106" s="62">
        <v>0.02</v>
      </c>
      <c r="JU106" s="62">
        <v>0.02</v>
      </c>
      <c r="JV106" s="62">
        <v>0.02</v>
      </c>
      <c r="JW106" s="62">
        <v>0.02</v>
      </c>
      <c r="JX106" s="62">
        <v>0.02</v>
      </c>
      <c r="JY106" s="62">
        <v>0.02</v>
      </c>
      <c r="JZ106" s="62">
        <v>0.02</v>
      </c>
      <c r="KA106" s="62">
        <v>0.02</v>
      </c>
      <c r="KB106" s="62">
        <v>0.03</v>
      </c>
      <c r="KC106" s="62">
        <v>0.03</v>
      </c>
      <c r="KD106">
        <v>17</v>
      </c>
      <c r="KE106" s="62">
        <v>0.03</v>
      </c>
      <c r="KF106" s="62">
        <v>0.03</v>
      </c>
      <c r="KG106" s="62">
        <v>0.02</v>
      </c>
      <c r="KH106" s="62">
        <v>0.02</v>
      </c>
      <c r="KI106" s="62">
        <v>0.02</v>
      </c>
      <c r="KJ106" s="62">
        <v>0.02</v>
      </c>
      <c r="KK106" s="62">
        <v>0.02</v>
      </c>
      <c r="KL106" s="62">
        <v>0.03</v>
      </c>
      <c r="KM106" s="62">
        <v>0.03</v>
      </c>
      <c r="KN106" s="62">
        <v>0.03</v>
      </c>
      <c r="KO106" s="62">
        <v>0.03</v>
      </c>
      <c r="KP106" s="62">
        <v>0.04</v>
      </c>
      <c r="KQ106">
        <v>17</v>
      </c>
      <c r="KR106" s="62">
        <v>0.04</v>
      </c>
      <c r="KS106" s="62">
        <v>0.03</v>
      </c>
      <c r="KT106" s="62">
        <v>0.03</v>
      </c>
      <c r="KU106" s="62">
        <v>0.03</v>
      </c>
      <c r="KV106" s="62">
        <v>0.03</v>
      </c>
      <c r="KW106" s="62">
        <v>0.03</v>
      </c>
      <c r="KX106" s="62">
        <v>0.03</v>
      </c>
      <c r="KY106" s="62">
        <v>0.03</v>
      </c>
      <c r="KZ106" s="62">
        <v>0.03</v>
      </c>
      <c r="LA106" s="62">
        <v>0.03</v>
      </c>
      <c r="LB106" s="62">
        <v>0.04</v>
      </c>
      <c r="LC106" s="62">
        <v>0.04</v>
      </c>
    </row>
    <row r="107" spans="1:315">
      <c r="A107">
        <v>18</v>
      </c>
      <c r="B107" s="62">
        <v>0.02</v>
      </c>
      <c r="C107" s="62">
        <v>0.02</v>
      </c>
      <c r="D107" s="62">
        <v>0.01</v>
      </c>
      <c r="E107" s="62">
        <v>0.01</v>
      </c>
      <c r="F107" s="62">
        <v>0.01</v>
      </c>
      <c r="G107" s="62">
        <v>0.01</v>
      </c>
      <c r="H107" s="62">
        <v>0.01</v>
      </c>
      <c r="I107" s="62">
        <v>0.01</v>
      </c>
      <c r="J107" s="62">
        <v>0.01</v>
      </c>
      <c r="K107" s="62">
        <v>0.01</v>
      </c>
      <c r="L107" s="62">
        <v>0.01</v>
      </c>
      <c r="M107" s="62">
        <v>0.01</v>
      </c>
      <c r="N107">
        <v>18</v>
      </c>
      <c r="O107" s="62">
        <v>0.02</v>
      </c>
      <c r="P107" s="62">
        <v>0.02</v>
      </c>
      <c r="Q107" s="62">
        <v>0.01</v>
      </c>
      <c r="R107" s="62">
        <v>0.01</v>
      </c>
      <c r="S107" s="62">
        <v>0.01</v>
      </c>
      <c r="T107" s="62">
        <v>0.01</v>
      </c>
      <c r="U107" s="62">
        <v>0.01</v>
      </c>
      <c r="V107" s="62">
        <v>0.01</v>
      </c>
      <c r="W107" s="62">
        <v>0.01</v>
      </c>
      <c r="X107" s="62">
        <v>0.01</v>
      </c>
      <c r="Y107" s="62">
        <v>0.01</v>
      </c>
      <c r="Z107" s="62">
        <v>0.01</v>
      </c>
      <c r="AA107">
        <v>18</v>
      </c>
      <c r="AB107" s="62">
        <v>0.02</v>
      </c>
      <c r="AC107" s="62">
        <v>0.02</v>
      </c>
      <c r="AD107" s="62">
        <v>0.01</v>
      </c>
      <c r="AE107" s="62">
        <v>0.01</v>
      </c>
      <c r="AF107" s="62">
        <v>0.01</v>
      </c>
      <c r="AG107" s="62">
        <v>0.01</v>
      </c>
      <c r="AH107" s="62">
        <v>0.01</v>
      </c>
      <c r="AI107" s="62">
        <v>0.01</v>
      </c>
      <c r="AJ107" s="62">
        <v>0.01</v>
      </c>
      <c r="AK107" s="62">
        <v>0.01</v>
      </c>
      <c r="AL107" s="62">
        <v>0.01</v>
      </c>
      <c r="AM107" s="62">
        <v>0.02</v>
      </c>
      <c r="AN107">
        <v>18</v>
      </c>
      <c r="AO107" s="62">
        <v>0.02</v>
      </c>
      <c r="AP107" s="62">
        <v>0.02</v>
      </c>
      <c r="AQ107" s="62">
        <v>0.02</v>
      </c>
      <c r="AR107" s="62">
        <v>0.01</v>
      </c>
      <c r="AS107" s="62">
        <v>0.01</v>
      </c>
      <c r="AT107" s="62">
        <v>0.01</v>
      </c>
      <c r="AU107" s="62">
        <v>0.02</v>
      </c>
      <c r="AV107" s="62">
        <v>0.02</v>
      </c>
      <c r="AW107" s="62">
        <v>0.02</v>
      </c>
      <c r="AX107" s="62">
        <v>0.02</v>
      </c>
      <c r="AY107" s="62">
        <v>0.02</v>
      </c>
      <c r="AZ107" s="62">
        <v>0.02</v>
      </c>
      <c r="BA107">
        <v>18</v>
      </c>
      <c r="BB107" s="62">
        <v>0.02</v>
      </c>
      <c r="BC107" s="62">
        <v>0.02</v>
      </c>
      <c r="BD107" s="62">
        <v>0.02</v>
      </c>
      <c r="BE107" s="62">
        <v>0.02</v>
      </c>
      <c r="BF107" s="62">
        <v>0.02</v>
      </c>
      <c r="BG107" s="62">
        <v>0.02</v>
      </c>
      <c r="BH107" s="62">
        <v>0.02</v>
      </c>
      <c r="BI107" s="62">
        <v>0.02</v>
      </c>
      <c r="BJ107" s="62">
        <v>0.02</v>
      </c>
      <c r="BK107" s="62">
        <v>0.02</v>
      </c>
      <c r="BL107" s="62">
        <v>0.03</v>
      </c>
      <c r="BM107" s="62">
        <v>0.03</v>
      </c>
      <c r="BN107">
        <v>18</v>
      </c>
      <c r="BO107" s="62">
        <v>0.03</v>
      </c>
      <c r="BP107" s="62">
        <v>0.03</v>
      </c>
      <c r="BQ107" s="62">
        <v>0.02</v>
      </c>
      <c r="BR107" s="62">
        <v>0.02</v>
      </c>
      <c r="BS107" s="62">
        <v>0.02</v>
      </c>
      <c r="BT107" s="62">
        <v>0.02</v>
      </c>
      <c r="BU107" s="62">
        <v>0.02</v>
      </c>
      <c r="BV107" s="62">
        <v>0.02</v>
      </c>
      <c r="BW107" s="62">
        <v>0.02</v>
      </c>
      <c r="BX107" s="62">
        <v>0.03</v>
      </c>
      <c r="BY107" s="62">
        <v>0.03</v>
      </c>
      <c r="BZ107" s="62">
        <v>0.04</v>
      </c>
      <c r="CA107" s="198"/>
      <c r="CB107">
        <v>18</v>
      </c>
      <c r="CC107" s="62">
        <v>0.02</v>
      </c>
      <c r="CD107" s="62">
        <v>0.02</v>
      </c>
      <c r="CE107" s="62">
        <v>0.02</v>
      </c>
      <c r="CF107" s="62">
        <v>0.01</v>
      </c>
      <c r="CG107" s="62">
        <v>0.01</v>
      </c>
      <c r="CH107" s="62">
        <v>0.01</v>
      </c>
      <c r="CI107" s="62">
        <v>0.01</v>
      </c>
      <c r="CJ107" s="62">
        <v>0.01</v>
      </c>
      <c r="CK107" s="62">
        <v>0.01</v>
      </c>
      <c r="CL107" s="62">
        <v>0.01</v>
      </c>
      <c r="CM107" s="62">
        <v>0.01</v>
      </c>
      <c r="CN107" s="62">
        <v>0.01</v>
      </c>
      <c r="CO107">
        <v>18</v>
      </c>
      <c r="CP107" s="62">
        <v>0.02</v>
      </c>
      <c r="CQ107" s="62">
        <v>0.02</v>
      </c>
      <c r="CR107" s="62">
        <v>0.02</v>
      </c>
      <c r="CS107" s="62">
        <v>0.01</v>
      </c>
      <c r="CT107" s="62">
        <v>0.01</v>
      </c>
      <c r="CU107" s="62">
        <v>0.01</v>
      </c>
      <c r="CV107" s="62">
        <v>0.01</v>
      </c>
      <c r="CW107" s="62">
        <v>0.01</v>
      </c>
      <c r="CX107" s="62">
        <v>0.01</v>
      </c>
      <c r="CY107" s="62">
        <v>0.01</v>
      </c>
      <c r="CZ107" s="62">
        <v>0.01</v>
      </c>
      <c r="DA107" s="62">
        <v>0.01</v>
      </c>
      <c r="DB107">
        <v>18</v>
      </c>
      <c r="DC107" s="62">
        <v>0.02</v>
      </c>
      <c r="DD107" s="62">
        <v>0.02</v>
      </c>
      <c r="DE107" s="62">
        <v>0.02</v>
      </c>
      <c r="DF107" s="62">
        <v>0.01</v>
      </c>
      <c r="DG107" s="62">
        <v>0.01</v>
      </c>
      <c r="DH107" s="62">
        <v>0.01</v>
      </c>
      <c r="DI107" s="62">
        <v>0.01</v>
      </c>
      <c r="DJ107" s="62">
        <v>0.01</v>
      </c>
      <c r="DK107" s="62">
        <v>0.01</v>
      </c>
      <c r="DL107" s="62">
        <v>0.01</v>
      </c>
      <c r="DM107" s="62">
        <v>0.02</v>
      </c>
      <c r="DN107" s="62">
        <v>0.02</v>
      </c>
      <c r="DO107">
        <v>18</v>
      </c>
      <c r="DP107" s="62">
        <v>0.02</v>
      </c>
      <c r="DQ107" s="62">
        <v>0.02</v>
      </c>
      <c r="DR107" s="62">
        <v>0.02</v>
      </c>
      <c r="DS107" s="62">
        <v>0.02</v>
      </c>
      <c r="DT107" s="62">
        <v>0.02</v>
      </c>
      <c r="DU107" s="62">
        <v>0.02</v>
      </c>
      <c r="DV107" s="62">
        <v>0.02</v>
      </c>
      <c r="DW107" s="62">
        <v>0.02</v>
      </c>
      <c r="DX107" s="62">
        <v>0.02</v>
      </c>
      <c r="DY107" s="62">
        <v>0.02</v>
      </c>
      <c r="DZ107" s="62">
        <v>0.02</v>
      </c>
      <c r="EA107" s="62">
        <v>0.03</v>
      </c>
      <c r="EB107">
        <v>18</v>
      </c>
      <c r="EC107" s="62">
        <v>0.02</v>
      </c>
      <c r="ED107" s="62">
        <v>0.02</v>
      </c>
      <c r="EE107" s="62">
        <v>0.02</v>
      </c>
      <c r="EF107" s="62">
        <v>0.02</v>
      </c>
      <c r="EG107" s="62">
        <v>0.02</v>
      </c>
      <c r="EH107" s="62">
        <v>0.02</v>
      </c>
      <c r="EI107" s="62">
        <v>0.02</v>
      </c>
      <c r="EJ107" s="62">
        <v>0.02</v>
      </c>
      <c r="EK107" s="62">
        <v>0.02</v>
      </c>
      <c r="EL107" s="62">
        <v>0.02</v>
      </c>
      <c r="EM107" s="62">
        <v>0.03</v>
      </c>
      <c r="EN107" s="62">
        <v>0.04</v>
      </c>
      <c r="EO107">
        <v>18</v>
      </c>
      <c r="EP107" s="62">
        <v>0.03</v>
      </c>
      <c r="EQ107" s="62">
        <v>0.03</v>
      </c>
      <c r="ER107" s="62">
        <v>0.02</v>
      </c>
      <c r="ES107" s="62">
        <v>0.02</v>
      </c>
      <c r="ET107" s="62">
        <v>0.02</v>
      </c>
      <c r="EU107" s="62">
        <v>0.02</v>
      </c>
      <c r="EV107" s="62">
        <v>0.02</v>
      </c>
      <c r="EW107" s="62">
        <v>0.03</v>
      </c>
      <c r="EX107" s="62">
        <v>0.03</v>
      </c>
      <c r="EY107" s="62">
        <v>0.03</v>
      </c>
      <c r="EZ107" s="62">
        <v>0.03</v>
      </c>
      <c r="FA107" s="62">
        <v>0.04</v>
      </c>
      <c r="FB107" s="198"/>
      <c r="FC107">
        <v>18</v>
      </c>
      <c r="FD107" s="62">
        <v>0.03</v>
      </c>
      <c r="FE107" s="62">
        <v>0.02</v>
      </c>
      <c r="FF107" s="62">
        <v>0.02</v>
      </c>
      <c r="FG107" s="62">
        <v>0.01</v>
      </c>
      <c r="FH107" s="62">
        <v>0.01</v>
      </c>
      <c r="FI107" s="62">
        <v>0.01</v>
      </c>
      <c r="FJ107" s="62">
        <v>0.01</v>
      </c>
      <c r="FK107" s="62">
        <v>0.01</v>
      </c>
      <c r="FL107" s="62">
        <v>0.01</v>
      </c>
      <c r="FM107" s="62">
        <v>0.01</v>
      </c>
      <c r="FN107" s="62">
        <v>0.01</v>
      </c>
      <c r="FO107" s="62">
        <v>0.01</v>
      </c>
      <c r="FP107">
        <v>18</v>
      </c>
      <c r="FQ107" s="62">
        <v>0.02</v>
      </c>
      <c r="FR107" s="62">
        <v>0.02</v>
      </c>
      <c r="FS107" s="62">
        <v>0.02</v>
      </c>
      <c r="FT107" s="62">
        <v>0.01</v>
      </c>
      <c r="FU107" s="62">
        <v>0.01</v>
      </c>
      <c r="FV107" s="62">
        <v>0.01</v>
      </c>
      <c r="FW107" s="62">
        <v>0.01</v>
      </c>
      <c r="FX107" s="62">
        <v>0.01</v>
      </c>
      <c r="FY107" s="62">
        <v>0.01</v>
      </c>
      <c r="FZ107" s="62">
        <v>0.01</v>
      </c>
      <c r="GA107" s="62">
        <v>0.01</v>
      </c>
      <c r="GB107" s="62">
        <v>0.02</v>
      </c>
      <c r="GC107">
        <v>18</v>
      </c>
      <c r="GD107" s="62">
        <v>0.02</v>
      </c>
      <c r="GE107" s="62">
        <v>0.02</v>
      </c>
      <c r="GF107" s="62">
        <v>0.02</v>
      </c>
      <c r="GG107" s="62">
        <v>0.01</v>
      </c>
      <c r="GH107" s="62">
        <v>0.01</v>
      </c>
      <c r="GI107" s="62">
        <v>0.01</v>
      </c>
      <c r="GJ107" s="62">
        <v>0.02</v>
      </c>
      <c r="GK107" s="62">
        <v>0.02</v>
      </c>
      <c r="GL107" s="62">
        <v>0.02</v>
      </c>
      <c r="GM107" s="62">
        <v>0.02</v>
      </c>
      <c r="GN107" s="62">
        <v>0.02</v>
      </c>
      <c r="GO107" s="62">
        <v>0.02</v>
      </c>
      <c r="GP107">
        <v>18</v>
      </c>
      <c r="GQ107" s="62">
        <v>0.02</v>
      </c>
      <c r="GR107" s="62">
        <v>0.02</v>
      </c>
      <c r="GS107" s="62">
        <v>0.02</v>
      </c>
      <c r="GT107" s="62">
        <v>0.02</v>
      </c>
      <c r="GU107" s="62">
        <v>0.02</v>
      </c>
      <c r="GV107" s="62">
        <v>0.02</v>
      </c>
      <c r="GW107" s="62">
        <v>0.02</v>
      </c>
      <c r="GX107" s="62">
        <v>0.02</v>
      </c>
      <c r="GY107" s="62">
        <v>0.02</v>
      </c>
      <c r="GZ107" s="62">
        <v>0.02</v>
      </c>
      <c r="HA107" s="62">
        <v>0.02</v>
      </c>
      <c r="HB107" s="62">
        <v>0.03</v>
      </c>
      <c r="HC107">
        <v>18</v>
      </c>
      <c r="HD107" s="62">
        <v>0.02</v>
      </c>
      <c r="HE107" s="62">
        <v>0.02</v>
      </c>
      <c r="HF107" s="62">
        <v>0.02</v>
      </c>
      <c r="HG107" s="62">
        <v>0.02</v>
      </c>
      <c r="HH107" s="62">
        <v>0.02</v>
      </c>
      <c r="HI107" s="62">
        <v>0.02</v>
      </c>
      <c r="HJ107" s="62">
        <v>0.02</v>
      </c>
      <c r="HK107" s="62">
        <v>0.02</v>
      </c>
      <c r="HL107" s="62">
        <v>0.03</v>
      </c>
      <c r="HM107" s="62">
        <v>0.03</v>
      </c>
      <c r="HN107" s="62">
        <v>0.03</v>
      </c>
      <c r="HO107" s="62">
        <v>0.04</v>
      </c>
      <c r="HP107">
        <v>18</v>
      </c>
      <c r="HQ107" s="62">
        <v>0.03</v>
      </c>
      <c r="HR107" s="62">
        <v>0.03</v>
      </c>
      <c r="HS107" s="62">
        <v>0.03</v>
      </c>
      <c r="HT107" s="62">
        <v>0.02</v>
      </c>
      <c r="HU107" s="62">
        <v>0.02</v>
      </c>
      <c r="HV107" s="62">
        <v>0.03</v>
      </c>
      <c r="HW107" s="62">
        <v>0.03</v>
      </c>
      <c r="HX107" s="62">
        <v>0.03</v>
      </c>
      <c r="HY107" s="62">
        <v>0.03</v>
      </c>
      <c r="HZ107" s="62">
        <v>0.03</v>
      </c>
      <c r="IA107" s="62">
        <v>0.03</v>
      </c>
      <c r="IB107" s="62">
        <v>0.04</v>
      </c>
      <c r="IC107" s="198"/>
      <c r="ID107">
        <v>18</v>
      </c>
      <c r="IE107" s="62">
        <v>0.03</v>
      </c>
      <c r="IF107" s="62">
        <v>0.03</v>
      </c>
      <c r="IG107" s="62">
        <v>0.02</v>
      </c>
      <c r="IH107" s="62">
        <v>0.02</v>
      </c>
      <c r="II107" s="62">
        <v>0.02</v>
      </c>
      <c r="IJ107" s="62">
        <v>0.01</v>
      </c>
      <c r="IK107" s="62">
        <v>0.01</v>
      </c>
      <c r="IL107" s="62">
        <v>0.01</v>
      </c>
      <c r="IM107" s="62">
        <v>0.01</v>
      </c>
      <c r="IN107" s="62">
        <v>0.01</v>
      </c>
      <c r="IO107" s="62">
        <v>0.01</v>
      </c>
      <c r="IP107" s="62">
        <v>0.02</v>
      </c>
      <c r="IQ107">
        <v>18</v>
      </c>
      <c r="IR107" s="62">
        <v>0.03</v>
      </c>
      <c r="IS107" s="62">
        <v>0.02</v>
      </c>
      <c r="IT107" s="62">
        <v>0.02</v>
      </c>
      <c r="IU107" s="62">
        <v>0.02</v>
      </c>
      <c r="IV107" s="62">
        <v>0.02</v>
      </c>
      <c r="IW107" s="62">
        <v>0.02</v>
      </c>
      <c r="IX107" s="62">
        <v>0.02</v>
      </c>
      <c r="IY107" s="62">
        <v>0.02</v>
      </c>
      <c r="IZ107" s="62">
        <v>0.01</v>
      </c>
      <c r="JA107" s="62">
        <v>0.01</v>
      </c>
      <c r="JB107" s="62">
        <v>0.02</v>
      </c>
      <c r="JC107" s="62">
        <v>0.02</v>
      </c>
      <c r="JD107">
        <v>18</v>
      </c>
      <c r="JE107" s="62">
        <v>0.03</v>
      </c>
      <c r="JF107" s="62">
        <v>0.02</v>
      </c>
      <c r="JG107" s="62">
        <v>0.02</v>
      </c>
      <c r="JH107" s="62">
        <v>0.02</v>
      </c>
      <c r="JI107" s="62">
        <v>0.02</v>
      </c>
      <c r="JJ107" s="62">
        <v>0.02</v>
      </c>
      <c r="JK107" s="62">
        <v>0.02</v>
      </c>
      <c r="JL107" s="62">
        <v>0.02</v>
      </c>
      <c r="JM107" s="62">
        <v>0.02</v>
      </c>
      <c r="JN107" s="62">
        <v>0.02</v>
      </c>
      <c r="JO107" s="62">
        <v>0.02</v>
      </c>
      <c r="JP107" s="62">
        <v>0.02</v>
      </c>
      <c r="JQ107">
        <v>18</v>
      </c>
      <c r="JR107" s="62">
        <v>0.03</v>
      </c>
      <c r="JS107" s="62">
        <v>0.02</v>
      </c>
      <c r="JT107" s="62">
        <v>0.02</v>
      </c>
      <c r="JU107" s="62">
        <v>0.02</v>
      </c>
      <c r="JV107" s="62">
        <v>0.02</v>
      </c>
      <c r="JW107" s="62">
        <v>0.02</v>
      </c>
      <c r="JX107" s="62">
        <v>0.02</v>
      </c>
      <c r="JY107" s="62">
        <v>0.02</v>
      </c>
      <c r="JZ107" s="62">
        <v>0.02</v>
      </c>
      <c r="KA107" s="62">
        <v>0.02</v>
      </c>
      <c r="KB107" s="62">
        <v>0.03</v>
      </c>
      <c r="KC107" s="62">
        <v>0.03</v>
      </c>
      <c r="KD107">
        <v>18</v>
      </c>
      <c r="KE107" s="62">
        <v>0.03</v>
      </c>
      <c r="KF107" s="62">
        <v>0.03</v>
      </c>
      <c r="KG107" s="62">
        <v>0.02</v>
      </c>
      <c r="KH107" s="62">
        <v>0.02</v>
      </c>
      <c r="KI107" s="62">
        <v>0.02</v>
      </c>
      <c r="KJ107" s="62">
        <v>0.02</v>
      </c>
      <c r="KK107" s="62">
        <v>0.02</v>
      </c>
      <c r="KL107" s="62">
        <v>0.03</v>
      </c>
      <c r="KM107" s="62">
        <v>0.03</v>
      </c>
      <c r="KN107" s="62">
        <v>0.03</v>
      </c>
      <c r="KO107" s="62">
        <v>0.03</v>
      </c>
      <c r="KP107" s="62">
        <v>0.04</v>
      </c>
      <c r="KQ107">
        <v>18</v>
      </c>
      <c r="KR107" s="62">
        <v>0.04</v>
      </c>
      <c r="KS107" s="62">
        <v>0.04</v>
      </c>
      <c r="KT107" s="62">
        <v>0.03</v>
      </c>
      <c r="KU107" s="62">
        <v>0.03</v>
      </c>
      <c r="KV107" s="62">
        <v>0.03</v>
      </c>
      <c r="KW107" s="62">
        <v>0.03</v>
      </c>
      <c r="KX107" s="62">
        <v>0.03</v>
      </c>
      <c r="KY107" s="62">
        <v>0.03</v>
      </c>
      <c r="KZ107" s="62">
        <v>0.03</v>
      </c>
      <c r="LA107" s="62">
        <v>0.03</v>
      </c>
      <c r="LB107" s="62">
        <v>0.04</v>
      </c>
      <c r="LC107" s="62">
        <v>0.05</v>
      </c>
    </row>
    <row r="108" spans="1:315">
      <c r="A108">
        <v>19</v>
      </c>
      <c r="B108" s="62">
        <v>0.02</v>
      </c>
      <c r="C108" s="62">
        <v>0.02</v>
      </c>
      <c r="D108" s="62">
        <v>0.02</v>
      </c>
      <c r="E108" s="62">
        <v>0.01</v>
      </c>
      <c r="F108" s="62">
        <v>0.01</v>
      </c>
      <c r="G108" s="62">
        <v>0.01</v>
      </c>
      <c r="H108" s="62">
        <v>0.01</v>
      </c>
      <c r="I108" s="62">
        <v>0.01</v>
      </c>
      <c r="J108" s="62">
        <v>0.01</v>
      </c>
      <c r="K108" s="62">
        <v>0.01</v>
      </c>
      <c r="L108" s="62">
        <v>0.01</v>
      </c>
      <c r="M108" s="62">
        <v>0.01</v>
      </c>
      <c r="N108">
        <v>19</v>
      </c>
      <c r="O108" s="62">
        <v>0.02</v>
      </c>
      <c r="P108" s="62">
        <v>0.02</v>
      </c>
      <c r="Q108" s="62">
        <v>0.01</v>
      </c>
      <c r="R108" s="62">
        <v>0.01</v>
      </c>
      <c r="S108" s="62">
        <v>0.01</v>
      </c>
      <c r="T108" s="62">
        <v>0.01</v>
      </c>
      <c r="U108" s="62">
        <v>0.01</v>
      </c>
      <c r="V108" s="62">
        <v>0.01</v>
      </c>
      <c r="W108" s="62">
        <v>0.01</v>
      </c>
      <c r="X108" s="62">
        <v>0.01</v>
      </c>
      <c r="Y108" s="62">
        <v>0.01</v>
      </c>
      <c r="Z108" s="62">
        <v>0.01</v>
      </c>
      <c r="AA108">
        <v>19</v>
      </c>
      <c r="AB108" s="62">
        <v>0.02</v>
      </c>
      <c r="AC108" s="62">
        <v>0.02</v>
      </c>
      <c r="AD108" s="62">
        <v>0.02</v>
      </c>
      <c r="AE108" s="62">
        <v>0.01</v>
      </c>
      <c r="AF108" s="62">
        <v>0.01</v>
      </c>
      <c r="AG108" s="62">
        <v>0.01</v>
      </c>
      <c r="AH108" s="62">
        <v>0.01</v>
      </c>
      <c r="AI108" s="62">
        <v>0.01</v>
      </c>
      <c r="AJ108" s="62">
        <v>0.01</v>
      </c>
      <c r="AK108" s="62">
        <v>0.01</v>
      </c>
      <c r="AL108" s="62">
        <v>0.02</v>
      </c>
      <c r="AM108" s="62">
        <v>0.02</v>
      </c>
      <c r="AN108">
        <v>19</v>
      </c>
      <c r="AO108" s="62">
        <v>0.02</v>
      </c>
      <c r="AP108" s="62">
        <v>0.02</v>
      </c>
      <c r="AQ108" s="62">
        <v>0.02</v>
      </c>
      <c r="AR108" s="62">
        <v>0.01</v>
      </c>
      <c r="AS108" s="62">
        <v>0.01</v>
      </c>
      <c r="AT108" s="62">
        <v>0.02</v>
      </c>
      <c r="AU108" s="62">
        <v>0.02</v>
      </c>
      <c r="AV108" s="62">
        <v>0.02</v>
      </c>
      <c r="AW108" s="62">
        <v>0.02</v>
      </c>
      <c r="AX108" s="62">
        <v>0.02</v>
      </c>
      <c r="AY108" s="62">
        <v>0.02</v>
      </c>
      <c r="AZ108" s="62">
        <v>0.03</v>
      </c>
      <c r="BA108">
        <v>19</v>
      </c>
      <c r="BB108" s="62">
        <v>0.02</v>
      </c>
      <c r="BC108" s="62">
        <v>0.02</v>
      </c>
      <c r="BD108" s="62">
        <v>0.02</v>
      </c>
      <c r="BE108" s="62">
        <v>0.02</v>
      </c>
      <c r="BF108" s="62">
        <v>0.02</v>
      </c>
      <c r="BG108" s="62">
        <v>0.02</v>
      </c>
      <c r="BH108" s="62">
        <v>0.02</v>
      </c>
      <c r="BI108" s="62">
        <v>0.02</v>
      </c>
      <c r="BJ108" s="62">
        <v>0.02</v>
      </c>
      <c r="BK108" s="62">
        <v>0.02</v>
      </c>
      <c r="BL108" s="62">
        <v>0.03</v>
      </c>
      <c r="BM108" s="62">
        <v>0.03</v>
      </c>
      <c r="BN108">
        <v>19</v>
      </c>
      <c r="BO108" s="62">
        <v>0.03</v>
      </c>
      <c r="BP108" s="62">
        <v>0.03</v>
      </c>
      <c r="BQ108" s="62">
        <v>0.02</v>
      </c>
      <c r="BR108" s="62">
        <v>0.02</v>
      </c>
      <c r="BS108" s="62">
        <v>0.02</v>
      </c>
      <c r="BT108" s="62">
        <v>0.02</v>
      </c>
      <c r="BU108" s="62">
        <v>0.03</v>
      </c>
      <c r="BV108" s="62">
        <v>0.03</v>
      </c>
      <c r="BW108" s="62">
        <v>0.03</v>
      </c>
      <c r="BX108" s="62">
        <v>0.03</v>
      </c>
      <c r="BY108" s="62">
        <v>0.03</v>
      </c>
      <c r="BZ108" s="62">
        <v>0.04</v>
      </c>
      <c r="CA108" s="198"/>
      <c r="CB108">
        <v>19</v>
      </c>
      <c r="CC108" s="62">
        <v>0.02</v>
      </c>
      <c r="CD108" s="62">
        <v>0.02</v>
      </c>
      <c r="CE108" s="62">
        <v>0.02</v>
      </c>
      <c r="CF108" s="62">
        <v>0.01</v>
      </c>
      <c r="CG108" s="62">
        <v>0.01</v>
      </c>
      <c r="CH108" s="62">
        <v>0.01</v>
      </c>
      <c r="CI108" s="62">
        <v>0.01</v>
      </c>
      <c r="CJ108" s="62">
        <v>0.01</v>
      </c>
      <c r="CK108" s="62">
        <v>0.01</v>
      </c>
      <c r="CL108" s="62">
        <v>0.01</v>
      </c>
      <c r="CM108" s="62">
        <v>0.01</v>
      </c>
      <c r="CN108" s="62">
        <v>0.01</v>
      </c>
      <c r="CO108">
        <v>19</v>
      </c>
      <c r="CP108" s="62">
        <v>0.02</v>
      </c>
      <c r="CQ108" s="62">
        <v>0.02</v>
      </c>
      <c r="CR108" s="62">
        <v>0.02</v>
      </c>
      <c r="CS108" s="62">
        <v>0.01</v>
      </c>
      <c r="CT108" s="62">
        <v>0.01</v>
      </c>
      <c r="CU108" s="62">
        <v>0.01</v>
      </c>
      <c r="CV108" s="62">
        <v>0.01</v>
      </c>
      <c r="CW108" s="62">
        <v>0.01</v>
      </c>
      <c r="CX108" s="62">
        <v>0.01</v>
      </c>
      <c r="CY108" s="62">
        <v>0.01</v>
      </c>
      <c r="CZ108" s="62">
        <v>0.01</v>
      </c>
      <c r="DA108" s="62">
        <v>0.01</v>
      </c>
      <c r="DB108">
        <v>19</v>
      </c>
      <c r="DC108" s="62">
        <v>0.02</v>
      </c>
      <c r="DD108" s="62">
        <v>0.02</v>
      </c>
      <c r="DE108" s="62">
        <v>0.02</v>
      </c>
      <c r="DF108" s="62">
        <v>0.01</v>
      </c>
      <c r="DG108" s="62">
        <v>0.01</v>
      </c>
      <c r="DH108" s="62">
        <v>0.01</v>
      </c>
      <c r="DI108" s="62">
        <v>0.01</v>
      </c>
      <c r="DJ108" s="62">
        <v>0.01</v>
      </c>
      <c r="DK108" s="62">
        <v>0.01</v>
      </c>
      <c r="DL108" s="62">
        <v>0.01</v>
      </c>
      <c r="DM108" s="62">
        <v>0.02</v>
      </c>
      <c r="DN108" s="62">
        <v>0.02</v>
      </c>
      <c r="DO108">
        <v>19</v>
      </c>
      <c r="DP108" s="62">
        <v>0.02</v>
      </c>
      <c r="DQ108" s="62">
        <v>0.02</v>
      </c>
      <c r="DR108" s="62">
        <v>0.02</v>
      </c>
      <c r="DS108" s="62">
        <v>0.02</v>
      </c>
      <c r="DT108" s="62">
        <v>0.02</v>
      </c>
      <c r="DU108" s="62">
        <v>0.02</v>
      </c>
      <c r="DV108" s="62">
        <v>0.02</v>
      </c>
      <c r="DW108" s="62">
        <v>0.02</v>
      </c>
      <c r="DX108" s="62">
        <v>0.02</v>
      </c>
      <c r="DY108" s="62">
        <v>0.02</v>
      </c>
      <c r="DZ108" s="62">
        <v>0.02</v>
      </c>
      <c r="EA108" s="62">
        <v>0.03</v>
      </c>
      <c r="EB108">
        <v>19</v>
      </c>
      <c r="EC108" s="62">
        <v>0.02</v>
      </c>
      <c r="ED108" s="62">
        <v>0.02</v>
      </c>
      <c r="EE108" s="62">
        <v>0.02</v>
      </c>
      <c r="EF108" s="62">
        <v>0.02</v>
      </c>
      <c r="EG108" s="62">
        <v>0.02</v>
      </c>
      <c r="EH108" s="62">
        <v>0.02</v>
      </c>
      <c r="EI108" s="62">
        <v>0.02</v>
      </c>
      <c r="EJ108" s="62">
        <v>0.02</v>
      </c>
      <c r="EK108" s="62">
        <v>0.02</v>
      </c>
      <c r="EL108" s="62">
        <v>0.02</v>
      </c>
      <c r="EM108" s="62">
        <v>0.03</v>
      </c>
      <c r="EN108" s="62">
        <v>0.04</v>
      </c>
      <c r="EO108">
        <v>19</v>
      </c>
      <c r="EP108" s="62">
        <v>0.03</v>
      </c>
      <c r="EQ108" s="62">
        <v>0.03</v>
      </c>
      <c r="ER108" s="62">
        <v>0.03</v>
      </c>
      <c r="ES108" s="62">
        <v>0.02</v>
      </c>
      <c r="ET108" s="62">
        <v>0.02</v>
      </c>
      <c r="EU108" s="62">
        <v>0.02</v>
      </c>
      <c r="EV108" s="62">
        <v>0.03</v>
      </c>
      <c r="EW108" s="62">
        <v>0.03</v>
      </c>
      <c r="EX108" s="62">
        <v>0.03</v>
      </c>
      <c r="EY108" s="62">
        <v>0.03</v>
      </c>
      <c r="EZ108" s="62">
        <v>0.03</v>
      </c>
      <c r="FA108" s="62">
        <v>0.04</v>
      </c>
      <c r="FB108" s="198"/>
      <c r="FC108">
        <v>19</v>
      </c>
      <c r="FD108" s="62">
        <v>0.03</v>
      </c>
      <c r="FE108" s="62">
        <v>0.02</v>
      </c>
      <c r="FF108" s="62">
        <v>0.02</v>
      </c>
      <c r="FG108" s="62">
        <v>0.01</v>
      </c>
      <c r="FH108" s="62">
        <v>0.01</v>
      </c>
      <c r="FI108" s="62">
        <v>0.01</v>
      </c>
      <c r="FJ108" s="62">
        <v>0.01</v>
      </c>
      <c r="FK108" s="62">
        <v>0.01</v>
      </c>
      <c r="FL108" s="62">
        <v>0.01</v>
      </c>
      <c r="FM108" s="62">
        <v>0.01</v>
      </c>
      <c r="FN108" s="62">
        <v>0.01</v>
      </c>
      <c r="FO108" s="62">
        <v>0.01</v>
      </c>
      <c r="FP108">
        <v>19</v>
      </c>
      <c r="FQ108" s="62">
        <v>0.02</v>
      </c>
      <c r="FR108" s="62">
        <v>0.02</v>
      </c>
      <c r="FS108" s="62">
        <v>0.02</v>
      </c>
      <c r="FT108" s="62">
        <v>0.01</v>
      </c>
      <c r="FU108" s="62">
        <v>0.01</v>
      </c>
      <c r="FV108" s="62">
        <v>0.01</v>
      </c>
      <c r="FW108" s="62">
        <v>0.01</v>
      </c>
      <c r="FX108" s="62">
        <v>0.01</v>
      </c>
      <c r="FY108" s="62">
        <v>0.01</v>
      </c>
      <c r="FZ108" s="62">
        <v>0.01</v>
      </c>
      <c r="GA108" s="62">
        <v>0.01</v>
      </c>
      <c r="GB108" s="62">
        <v>0.02</v>
      </c>
      <c r="GC108">
        <v>19</v>
      </c>
      <c r="GD108" s="62">
        <v>0.02</v>
      </c>
      <c r="GE108" s="62">
        <v>0.02</v>
      </c>
      <c r="GF108" s="62">
        <v>0.02</v>
      </c>
      <c r="GG108" s="62">
        <v>0.01</v>
      </c>
      <c r="GH108" s="62">
        <v>0.01</v>
      </c>
      <c r="GI108" s="62">
        <v>0.01</v>
      </c>
      <c r="GJ108" s="62">
        <v>0.02</v>
      </c>
      <c r="GK108" s="62">
        <v>0.02</v>
      </c>
      <c r="GL108" s="62">
        <v>0.02</v>
      </c>
      <c r="GM108" s="62">
        <v>0.02</v>
      </c>
      <c r="GN108" s="62">
        <v>0.02</v>
      </c>
      <c r="GO108" s="62">
        <v>0.02</v>
      </c>
      <c r="GP108">
        <v>19</v>
      </c>
      <c r="GQ108" s="62">
        <v>0.02</v>
      </c>
      <c r="GR108" s="62">
        <v>0.02</v>
      </c>
      <c r="GS108" s="62">
        <v>0.02</v>
      </c>
      <c r="GT108" s="62">
        <v>0.02</v>
      </c>
      <c r="GU108" s="62">
        <v>0.02</v>
      </c>
      <c r="GV108" s="62">
        <v>0.02</v>
      </c>
      <c r="GW108" s="62">
        <v>0.02</v>
      </c>
      <c r="GX108" s="62">
        <v>0.02</v>
      </c>
      <c r="GY108" s="62">
        <v>0.02</v>
      </c>
      <c r="GZ108" s="62">
        <v>0.02</v>
      </c>
      <c r="HA108" s="62">
        <v>0.02</v>
      </c>
      <c r="HB108" s="62">
        <v>0.03</v>
      </c>
      <c r="HC108">
        <v>19</v>
      </c>
      <c r="HD108" s="62">
        <v>0.02</v>
      </c>
      <c r="HE108" s="62">
        <v>0.02</v>
      </c>
      <c r="HF108" s="62">
        <v>0.02</v>
      </c>
      <c r="HG108" s="62">
        <v>0.02</v>
      </c>
      <c r="HH108" s="62">
        <v>0.02</v>
      </c>
      <c r="HI108" s="62">
        <v>0.02</v>
      </c>
      <c r="HJ108" s="62">
        <v>0.02</v>
      </c>
      <c r="HK108" s="62">
        <v>0.02</v>
      </c>
      <c r="HL108" s="62">
        <v>0.02</v>
      </c>
      <c r="HM108" s="62">
        <v>0.03</v>
      </c>
      <c r="HN108" s="62">
        <v>0.03</v>
      </c>
      <c r="HO108" s="62">
        <v>0.04</v>
      </c>
      <c r="HP108">
        <v>19</v>
      </c>
      <c r="HQ108" s="62">
        <v>0.04</v>
      </c>
      <c r="HR108" s="62">
        <v>0.03</v>
      </c>
      <c r="HS108" s="62">
        <v>0.03</v>
      </c>
      <c r="HT108" s="62">
        <v>0.03</v>
      </c>
      <c r="HU108" s="62">
        <v>0.02</v>
      </c>
      <c r="HV108" s="62">
        <v>0.03</v>
      </c>
      <c r="HW108" s="62">
        <v>0.03</v>
      </c>
      <c r="HX108" s="62">
        <v>0.03</v>
      </c>
      <c r="HY108" s="62">
        <v>0.03</v>
      </c>
      <c r="HZ108" s="62">
        <v>0.03</v>
      </c>
      <c r="IA108" s="62">
        <v>0.04</v>
      </c>
      <c r="IB108" s="62">
        <v>0.04</v>
      </c>
      <c r="IC108" s="198"/>
      <c r="ID108">
        <v>19</v>
      </c>
      <c r="IE108" s="62">
        <v>0.03</v>
      </c>
      <c r="IF108" s="62">
        <v>0.02</v>
      </c>
      <c r="IG108" s="62">
        <v>0.02</v>
      </c>
      <c r="IH108" s="62">
        <v>0.02</v>
      </c>
      <c r="II108" s="62">
        <v>0.01</v>
      </c>
      <c r="IJ108" s="62">
        <v>0.01</v>
      </c>
      <c r="IK108" s="62">
        <v>0.01</v>
      </c>
      <c r="IL108" s="62">
        <v>0.01</v>
      </c>
      <c r="IM108" s="62">
        <v>0.01</v>
      </c>
      <c r="IN108" s="62">
        <v>0.01</v>
      </c>
      <c r="IO108" s="62">
        <v>0.01</v>
      </c>
      <c r="IP108" s="62">
        <v>0.02</v>
      </c>
      <c r="IQ108">
        <v>19</v>
      </c>
      <c r="IR108" s="62">
        <v>0.03</v>
      </c>
      <c r="IS108" s="62">
        <v>0.02</v>
      </c>
      <c r="IT108" s="62">
        <v>0.02</v>
      </c>
      <c r="IU108" s="62">
        <v>0.02</v>
      </c>
      <c r="IV108" s="62">
        <v>0.01</v>
      </c>
      <c r="IW108" s="62">
        <v>0.01</v>
      </c>
      <c r="IX108" s="62">
        <v>0.01</v>
      </c>
      <c r="IY108" s="62">
        <v>0.01</v>
      </c>
      <c r="IZ108" s="62">
        <v>0.01</v>
      </c>
      <c r="JA108" s="62">
        <v>0.01</v>
      </c>
      <c r="JB108" s="62">
        <v>0.01</v>
      </c>
      <c r="JC108" s="62">
        <v>0.02</v>
      </c>
      <c r="JD108">
        <v>19</v>
      </c>
      <c r="JE108" s="62">
        <v>0.02</v>
      </c>
      <c r="JF108" s="62">
        <v>0.02</v>
      </c>
      <c r="JG108" s="62">
        <v>0.02</v>
      </c>
      <c r="JH108" s="62">
        <v>0.02</v>
      </c>
      <c r="JI108" s="62">
        <v>0.02</v>
      </c>
      <c r="JJ108" s="62">
        <v>0.02</v>
      </c>
      <c r="JK108" s="62">
        <v>0.02</v>
      </c>
      <c r="JL108" s="62">
        <v>0.02</v>
      </c>
      <c r="JM108" s="62">
        <v>0.02</v>
      </c>
      <c r="JN108" s="62">
        <v>0.02</v>
      </c>
      <c r="JO108" s="62">
        <v>0.02</v>
      </c>
      <c r="JP108" s="62">
        <v>0.02</v>
      </c>
      <c r="JQ108">
        <v>19</v>
      </c>
      <c r="JR108" s="62">
        <v>0.03</v>
      </c>
      <c r="JS108" s="62">
        <v>0.02</v>
      </c>
      <c r="JT108" s="62">
        <v>0.02</v>
      </c>
      <c r="JU108" s="62">
        <v>0.02</v>
      </c>
      <c r="JV108" s="62">
        <v>0.02</v>
      </c>
      <c r="JW108" s="62">
        <v>0.02</v>
      </c>
      <c r="JX108" s="62">
        <v>0.02</v>
      </c>
      <c r="JY108" s="62">
        <v>0.02</v>
      </c>
      <c r="JZ108" s="62">
        <v>0.02</v>
      </c>
      <c r="KA108" s="62">
        <v>0.02</v>
      </c>
      <c r="KB108" s="62">
        <v>0.03</v>
      </c>
      <c r="KC108" s="62">
        <v>0.03</v>
      </c>
      <c r="KD108">
        <v>19</v>
      </c>
      <c r="KE108" s="62">
        <v>0.03</v>
      </c>
      <c r="KF108" s="62">
        <v>0.03</v>
      </c>
      <c r="KG108" s="62">
        <v>0.02</v>
      </c>
      <c r="KH108" s="62">
        <v>0.02</v>
      </c>
      <c r="KI108" s="62">
        <v>0.02</v>
      </c>
      <c r="KJ108" s="62">
        <v>0.02</v>
      </c>
      <c r="KK108" s="62">
        <v>0.02</v>
      </c>
      <c r="KL108" s="62">
        <v>0.03</v>
      </c>
      <c r="KM108" s="62">
        <v>0.03</v>
      </c>
      <c r="KN108" s="62">
        <v>0.03</v>
      </c>
      <c r="KO108" s="62">
        <v>0.03</v>
      </c>
      <c r="KP108" s="62">
        <v>0.04</v>
      </c>
      <c r="KQ108">
        <v>19</v>
      </c>
      <c r="KR108" s="62">
        <v>0.04</v>
      </c>
      <c r="KS108" s="62">
        <v>0.04</v>
      </c>
      <c r="KT108" s="62">
        <v>0.03</v>
      </c>
      <c r="KU108" s="62">
        <v>0.03</v>
      </c>
      <c r="KV108" s="62">
        <v>0.03</v>
      </c>
      <c r="KW108" s="62">
        <v>0.03</v>
      </c>
      <c r="KX108" s="62">
        <v>0.03</v>
      </c>
      <c r="KY108" s="62">
        <v>0.03</v>
      </c>
      <c r="KZ108" s="62">
        <v>0.03</v>
      </c>
      <c r="LA108" s="62">
        <v>0.04</v>
      </c>
      <c r="LB108" s="62">
        <v>0.04</v>
      </c>
      <c r="LC108" s="62">
        <v>0.05</v>
      </c>
    </row>
    <row r="109" spans="1:315">
      <c r="A109">
        <v>20</v>
      </c>
      <c r="B109" s="62">
        <v>0.02</v>
      </c>
      <c r="C109" s="62">
        <v>0.02</v>
      </c>
      <c r="D109" s="62">
        <v>0.02</v>
      </c>
      <c r="E109" s="62">
        <v>0.01</v>
      </c>
      <c r="F109" s="62">
        <v>0.01</v>
      </c>
      <c r="G109" s="62">
        <v>0.02</v>
      </c>
      <c r="H109" s="62">
        <v>0.02</v>
      </c>
      <c r="I109" s="62">
        <v>0.01</v>
      </c>
      <c r="J109" s="62">
        <v>0.01</v>
      </c>
      <c r="K109" s="62">
        <v>0.01</v>
      </c>
      <c r="L109" s="62">
        <v>0.01</v>
      </c>
      <c r="M109" s="62">
        <v>0.01</v>
      </c>
      <c r="N109">
        <v>20</v>
      </c>
      <c r="O109" s="62">
        <v>0.02</v>
      </c>
      <c r="P109" s="62">
        <v>0.02</v>
      </c>
      <c r="Q109" s="62">
        <v>0.01</v>
      </c>
      <c r="R109" s="62">
        <v>0.01</v>
      </c>
      <c r="S109" s="62">
        <v>0.01</v>
      </c>
      <c r="T109" s="62">
        <v>0.02</v>
      </c>
      <c r="U109" s="62">
        <v>0.02</v>
      </c>
      <c r="V109" s="62">
        <v>0.01</v>
      </c>
      <c r="W109" s="62">
        <v>0.01</v>
      </c>
      <c r="X109" s="62">
        <v>0.01</v>
      </c>
      <c r="Y109" s="62">
        <v>0.01</v>
      </c>
      <c r="Z109" s="62">
        <v>0.01</v>
      </c>
      <c r="AA109">
        <v>20</v>
      </c>
      <c r="AB109" s="62">
        <v>0.02</v>
      </c>
      <c r="AC109" s="62">
        <v>0.02</v>
      </c>
      <c r="AD109" s="62">
        <v>0.02</v>
      </c>
      <c r="AE109" s="62">
        <v>0.01</v>
      </c>
      <c r="AF109" s="62">
        <v>0.01</v>
      </c>
      <c r="AG109" s="62">
        <v>0.02</v>
      </c>
      <c r="AH109" s="62">
        <v>0.02</v>
      </c>
      <c r="AI109" s="62">
        <v>0.01</v>
      </c>
      <c r="AJ109" s="62">
        <v>0.01</v>
      </c>
      <c r="AK109" s="62">
        <v>0.01</v>
      </c>
      <c r="AL109" s="62">
        <v>0.02</v>
      </c>
      <c r="AM109" s="62">
        <v>0.02</v>
      </c>
      <c r="AN109">
        <v>20</v>
      </c>
      <c r="AO109" s="62">
        <v>0.02</v>
      </c>
      <c r="AP109" s="62">
        <v>0.02</v>
      </c>
      <c r="AQ109" s="62">
        <v>0.02</v>
      </c>
      <c r="AR109" s="62">
        <v>0.02</v>
      </c>
      <c r="AS109" s="62">
        <v>0.02</v>
      </c>
      <c r="AT109" s="62">
        <v>0.02</v>
      </c>
      <c r="AU109" s="62">
        <v>0.03</v>
      </c>
      <c r="AV109" s="62">
        <v>0.02</v>
      </c>
      <c r="AW109" s="62">
        <v>0.02</v>
      </c>
      <c r="AX109" s="62">
        <v>0.02</v>
      </c>
      <c r="AY109" s="62">
        <v>0.02</v>
      </c>
      <c r="AZ109" s="62">
        <v>0.03</v>
      </c>
      <c r="BA109">
        <v>20</v>
      </c>
      <c r="BB109" s="62">
        <v>0.02</v>
      </c>
      <c r="BC109" s="62">
        <v>0.02</v>
      </c>
      <c r="BD109" s="62">
        <v>0.02</v>
      </c>
      <c r="BE109" s="62">
        <v>0.02</v>
      </c>
      <c r="BF109" s="62">
        <v>0.02</v>
      </c>
      <c r="BG109" s="62">
        <v>0.03</v>
      </c>
      <c r="BH109" s="62">
        <v>0.03</v>
      </c>
      <c r="BI109" s="62">
        <v>0.02</v>
      </c>
      <c r="BJ109" s="62">
        <v>0.02</v>
      </c>
      <c r="BK109" s="62">
        <v>0.02</v>
      </c>
      <c r="BL109" s="62">
        <v>0.03</v>
      </c>
      <c r="BM109" s="62">
        <v>0.03</v>
      </c>
      <c r="BN109">
        <v>20</v>
      </c>
      <c r="BO109" s="62">
        <v>0.03</v>
      </c>
      <c r="BP109" s="62">
        <v>0.03</v>
      </c>
      <c r="BQ109" s="62">
        <v>0.03</v>
      </c>
      <c r="BR109" s="62">
        <v>0.02</v>
      </c>
      <c r="BS109" s="62">
        <v>0.02</v>
      </c>
      <c r="BT109" s="62">
        <v>0.04</v>
      </c>
      <c r="BU109" s="62">
        <v>0.04</v>
      </c>
      <c r="BV109" s="62">
        <v>0.03</v>
      </c>
      <c r="BW109" s="62">
        <v>0.03</v>
      </c>
      <c r="BX109" s="62">
        <v>0.03</v>
      </c>
      <c r="BY109" s="62">
        <v>0.04</v>
      </c>
      <c r="BZ109" s="62">
        <v>0.04</v>
      </c>
      <c r="CA109" s="198"/>
      <c r="CB109">
        <v>20</v>
      </c>
      <c r="CC109" s="62">
        <v>0.02</v>
      </c>
      <c r="CD109" s="62">
        <v>0.02</v>
      </c>
      <c r="CE109" s="62">
        <v>0.02</v>
      </c>
      <c r="CF109" s="62">
        <v>0.01</v>
      </c>
      <c r="CG109" s="62">
        <v>0.01</v>
      </c>
      <c r="CH109" s="62">
        <v>0.02</v>
      </c>
      <c r="CI109" s="62">
        <v>0.02</v>
      </c>
      <c r="CJ109" s="62">
        <v>0.01</v>
      </c>
      <c r="CK109" s="62">
        <v>0.01</v>
      </c>
      <c r="CL109" s="62">
        <v>0.01</v>
      </c>
      <c r="CM109" s="62">
        <v>0.01</v>
      </c>
      <c r="CN109" s="62">
        <v>0.01</v>
      </c>
      <c r="CO109">
        <v>20</v>
      </c>
      <c r="CP109" s="62">
        <v>0.02</v>
      </c>
      <c r="CQ109" s="62">
        <v>0.02</v>
      </c>
      <c r="CR109" s="62">
        <v>0.01</v>
      </c>
      <c r="CS109" s="62">
        <v>0.01</v>
      </c>
      <c r="CT109" s="62">
        <v>0.01</v>
      </c>
      <c r="CU109" s="62">
        <v>0.02</v>
      </c>
      <c r="CV109" s="62">
        <v>0.02</v>
      </c>
      <c r="CW109" s="62">
        <v>0.01</v>
      </c>
      <c r="CX109" s="62">
        <v>0.01</v>
      </c>
      <c r="CY109" s="62">
        <v>0.01</v>
      </c>
      <c r="CZ109" s="62">
        <v>0.01</v>
      </c>
      <c r="DA109" s="62">
        <v>0.01</v>
      </c>
      <c r="DB109">
        <v>20</v>
      </c>
      <c r="DC109" s="62">
        <v>0.02</v>
      </c>
      <c r="DD109" s="62">
        <v>0.02</v>
      </c>
      <c r="DE109" s="62">
        <v>0.02</v>
      </c>
      <c r="DF109" s="62">
        <v>0.01</v>
      </c>
      <c r="DG109" s="62">
        <v>0.01</v>
      </c>
      <c r="DH109" s="62">
        <v>0.02</v>
      </c>
      <c r="DI109" s="62">
        <v>0.02</v>
      </c>
      <c r="DJ109" s="62">
        <v>0.01</v>
      </c>
      <c r="DK109" s="62">
        <v>0.01</v>
      </c>
      <c r="DL109" s="62">
        <v>0.01</v>
      </c>
      <c r="DM109" s="62">
        <v>0.02</v>
      </c>
      <c r="DN109" s="62">
        <v>0.02</v>
      </c>
      <c r="DO109">
        <v>20</v>
      </c>
      <c r="DP109" s="62">
        <v>0.02</v>
      </c>
      <c r="DQ109" s="62">
        <v>0.02</v>
      </c>
      <c r="DR109" s="62">
        <v>0.02</v>
      </c>
      <c r="DS109" s="62">
        <v>0.02</v>
      </c>
      <c r="DT109" s="62">
        <v>0.02</v>
      </c>
      <c r="DU109" s="62">
        <v>0.02</v>
      </c>
      <c r="DV109" s="62">
        <v>0.02</v>
      </c>
      <c r="DW109" s="62">
        <v>0.02</v>
      </c>
      <c r="DX109" s="62">
        <v>0.02</v>
      </c>
      <c r="DY109" s="62">
        <v>0.02</v>
      </c>
      <c r="DZ109" s="62">
        <v>0.02</v>
      </c>
      <c r="EA109" s="62">
        <v>0.03</v>
      </c>
      <c r="EB109">
        <v>20</v>
      </c>
      <c r="EC109" s="62">
        <v>0.02</v>
      </c>
      <c r="ED109" s="62">
        <v>0.02</v>
      </c>
      <c r="EE109" s="62">
        <v>0.02</v>
      </c>
      <c r="EF109" s="62">
        <v>0.02</v>
      </c>
      <c r="EG109" s="62">
        <v>0.02</v>
      </c>
      <c r="EH109" s="62">
        <v>0.03</v>
      </c>
      <c r="EI109" s="62">
        <v>0.03</v>
      </c>
      <c r="EJ109" s="62">
        <v>0.02</v>
      </c>
      <c r="EK109" s="62">
        <v>0.02</v>
      </c>
      <c r="EL109" s="62">
        <v>0.02</v>
      </c>
      <c r="EM109" s="62">
        <v>0.03</v>
      </c>
      <c r="EN109" s="62">
        <v>0.03</v>
      </c>
      <c r="EO109">
        <v>20</v>
      </c>
      <c r="EP109" s="62">
        <v>0.03</v>
      </c>
      <c r="EQ109" s="62">
        <v>0.03</v>
      </c>
      <c r="ER109" s="62">
        <v>0.03</v>
      </c>
      <c r="ES109" s="62">
        <v>0.02</v>
      </c>
      <c r="ET109" s="62">
        <v>0.02</v>
      </c>
      <c r="EU109" s="62">
        <v>0.04</v>
      </c>
      <c r="EV109" s="62">
        <v>0.04</v>
      </c>
      <c r="EW109" s="62">
        <v>0.03</v>
      </c>
      <c r="EX109" s="62">
        <v>0.03</v>
      </c>
      <c r="EY109" s="62">
        <v>0.03</v>
      </c>
      <c r="EZ109" s="62">
        <v>0.04</v>
      </c>
      <c r="FA109" s="62">
        <v>0.04</v>
      </c>
      <c r="FB109" s="198"/>
      <c r="FC109">
        <v>20</v>
      </c>
      <c r="FD109" s="62">
        <v>0.02</v>
      </c>
      <c r="FE109" s="62">
        <v>0.02</v>
      </c>
      <c r="FF109" s="62">
        <v>0.02</v>
      </c>
      <c r="FG109" s="62">
        <v>0.01</v>
      </c>
      <c r="FH109" s="62">
        <v>0.01</v>
      </c>
      <c r="FI109" s="62">
        <v>0.02</v>
      </c>
      <c r="FJ109" s="62">
        <v>0.02</v>
      </c>
      <c r="FK109" s="62">
        <v>0.01</v>
      </c>
      <c r="FL109" s="62">
        <v>0.01</v>
      </c>
      <c r="FM109" s="62">
        <v>0.01</v>
      </c>
      <c r="FN109" s="62">
        <v>0.01</v>
      </c>
      <c r="FO109" s="62">
        <v>0.01</v>
      </c>
      <c r="FP109">
        <v>20</v>
      </c>
      <c r="FQ109" s="62">
        <v>0.02</v>
      </c>
      <c r="FR109" s="62">
        <v>0.02</v>
      </c>
      <c r="FS109" s="62">
        <v>0.01</v>
      </c>
      <c r="FT109" s="62">
        <v>0.01</v>
      </c>
      <c r="FU109" s="62">
        <v>0.01</v>
      </c>
      <c r="FV109" s="62">
        <v>0.02</v>
      </c>
      <c r="FW109" s="62">
        <v>0.02</v>
      </c>
      <c r="FX109" s="62">
        <v>0.01</v>
      </c>
      <c r="FY109" s="62">
        <v>0.01</v>
      </c>
      <c r="FZ109" s="62">
        <v>0.01</v>
      </c>
      <c r="GA109" s="62">
        <v>0.01</v>
      </c>
      <c r="GB109" s="62">
        <v>0.01</v>
      </c>
      <c r="GC109">
        <v>20</v>
      </c>
      <c r="GD109" s="62">
        <v>0.02</v>
      </c>
      <c r="GE109" s="62">
        <v>0.02</v>
      </c>
      <c r="GF109" s="62">
        <v>0.02</v>
      </c>
      <c r="GG109" s="62">
        <v>0.01</v>
      </c>
      <c r="GH109" s="62">
        <v>0.01</v>
      </c>
      <c r="GI109" s="62">
        <v>0.02</v>
      </c>
      <c r="GJ109" s="62">
        <v>0.02</v>
      </c>
      <c r="GK109" s="62">
        <v>0.02</v>
      </c>
      <c r="GL109" s="62">
        <v>0.02</v>
      </c>
      <c r="GM109" s="62">
        <v>0.02</v>
      </c>
      <c r="GN109" s="62">
        <v>0.02</v>
      </c>
      <c r="GO109" s="62">
        <v>0.02</v>
      </c>
      <c r="GP109">
        <v>20</v>
      </c>
      <c r="GQ109" s="62">
        <v>0.02</v>
      </c>
      <c r="GR109" s="62">
        <v>0.02</v>
      </c>
      <c r="GS109" s="62">
        <v>0.02</v>
      </c>
      <c r="GT109" s="62">
        <v>0.02</v>
      </c>
      <c r="GU109" s="62">
        <v>0.02</v>
      </c>
      <c r="GV109" s="62">
        <v>0.02</v>
      </c>
      <c r="GW109" s="62">
        <v>0.03</v>
      </c>
      <c r="GX109" s="62">
        <v>0.02</v>
      </c>
      <c r="GY109" s="62">
        <v>0.02</v>
      </c>
      <c r="GZ109" s="62">
        <v>0.02</v>
      </c>
      <c r="HA109" s="62">
        <v>0.02</v>
      </c>
      <c r="HB109" s="62">
        <v>0.03</v>
      </c>
      <c r="HC109">
        <v>20</v>
      </c>
      <c r="HD109" s="62">
        <v>0.02</v>
      </c>
      <c r="HE109" s="62">
        <v>0.02</v>
      </c>
      <c r="HF109" s="62">
        <v>0.02</v>
      </c>
      <c r="HG109" s="62">
        <v>0.02</v>
      </c>
      <c r="HH109" s="62">
        <v>0.02</v>
      </c>
      <c r="HI109" s="62">
        <v>0.03</v>
      </c>
      <c r="HJ109" s="62">
        <v>0.03</v>
      </c>
      <c r="HK109" s="62">
        <v>0.02</v>
      </c>
      <c r="HL109" s="62">
        <v>0.02</v>
      </c>
      <c r="HM109" s="62">
        <v>0.02</v>
      </c>
      <c r="HN109" s="62">
        <v>0.03</v>
      </c>
      <c r="HO109" s="62">
        <v>0.03</v>
      </c>
      <c r="HP109">
        <v>20</v>
      </c>
      <c r="HQ109" s="62">
        <v>0.04</v>
      </c>
      <c r="HR109" s="62">
        <v>0.03</v>
      </c>
      <c r="HS109" s="62">
        <v>0.03</v>
      </c>
      <c r="HT109" s="62">
        <v>0.03</v>
      </c>
      <c r="HU109" s="62">
        <v>0.03</v>
      </c>
      <c r="HV109" s="62">
        <v>0.04</v>
      </c>
      <c r="HW109" s="62">
        <v>0.04</v>
      </c>
      <c r="HX109" s="62">
        <v>0.03</v>
      </c>
      <c r="HY109" s="62">
        <v>0.03</v>
      </c>
      <c r="HZ109" s="62">
        <v>0.03</v>
      </c>
      <c r="IA109" s="62">
        <v>0.04</v>
      </c>
      <c r="IB109" s="62">
        <v>0.04</v>
      </c>
      <c r="IC109" s="198"/>
      <c r="ID109">
        <v>20</v>
      </c>
      <c r="IE109" s="62">
        <v>0.03</v>
      </c>
      <c r="IF109" s="62">
        <v>0.02</v>
      </c>
      <c r="IG109" s="62">
        <v>0.02</v>
      </c>
      <c r="IH109" s="62">
        <v>0.02</v>
      </c>
      <c r="II109" s="62">
        <v>0.01</v>
      </c>
      <c r="IJ109" s="62">
        <v>0.02</v>
      </c>
      <c r="IK109" s="62">
        <v>0.02</v>
      </c>
      <c r="IL109" s="62">
        <v>0.01</v>
      </c>
      <c r="IM109" s="62">
        <v>0.01</v>
      </c>
      <c r="IN109" s="62">
        <v>0.01</v>
      </c>
      <c r="IO109" s="62">
        <v>0.01</v>
      </c>
      <c r="IP109" s="62">
        <v>0.01</v>
      </c>
      <c r="IQ109">
        <v>20</v>
      </c>
      <c r="IR109" s="62">
        <v>0.02</v>
      </c>
      <c r="IS109" s="62">
        <v>0.02</v>
      </c>
      <c r="IT109" s="62">
        <v>0.02</v>
      </c>
      <c r="IU109" s="62">
        <v>0.01</v>
      </c>
      <c r="IV109" s="62">
        <v>0.01</v>
      </c>
      <c r="IW109" s="62">
        <v>0.02</v>
      </c>
      <c r="IX109" s="62">
        <v>0.02</v>
      </c>
      <c r="IY109" s="62">
        <v>0.01</v>
      </c>
      <c r="IZ109" s="62">
        <v>0.01</v>
      </c>
      <c r="JA109" s="62">
        <v>0.01</v>
      </c>
      <c r="JB109" s="62">
        <v>0.01</v>
      </c>
      <c r="JC109" s="62">
        <v>0.02</v>
      </c>
      <c r="JD109">
        <v>20</v>
      </c>
      <c r="JE109" s="62">
        <v>0.02</v>
      </c>
      <c r="JF109" s="62">
        <v>0.02</v>
      </c>
      <c r="JG109" s="62">
        <v>0.02</v>
      </c>
      <c r="JH109" s="62">
        <v>0.02</v>
      </c>
      <c r="JI109" s="62">
        <v>0.02</v>
      </c>
      <c r="JJ109" s="62">
        <v>0.02</v>
      </c>
      <c r="JK109" s="62">
        <v>0.02</v>
      </c>
      <c r="JL109" s="62">
        <v>0.02</v>
      </c>
      <c r="JM109" s="62">
        <v>0.02</v>
      </c>
      <c r="JN109" s="62">
        <v>0.02</v>
      </c>
      <c r="JO109" s="62">
        <v>0.02</v>
      </c>
      <c r="JP109" s="62">
        <v>0.02</v>
      </c>
      <c r="JQ109">
        <v>20</v>
      </c>
      <c r="JR109" s="62">
        <v>0.02</v>
      </c>
      <c r="JS109" s="62">
        <v>0.02</v>
      </c>
      <c r="JT109" s="62">
        <v>0.02</v>
      </c>
      <c r="JU109" s="62">
        <v>0.02</v>
      </c>
      <c r="JV109" s="62">
        <v>0.02</v>
      </c>
      <c r="JW109" s="62">
        <v>0.03</v>
      </c>
      <c r="JX109" s="62">
        <v>0.03</v>
      </c>
      <c r="JY109" s="62">
        <v>0.02</v>
      </c>
      <c r="JZ109" s="62">
        <v>0.02</v>
      </c>
      <c r="KA109" s="62">
        <v>0.02</v>
      </c>
      <c r="KB109" s="62">
        <v>0.03</v>
      </c>
      <c r="KC109" s="62">
        <v>0.03</v>
      </c>
      <c r="KD109">
        <v>20</v>
      </c>
      <c r="KE109" s="62">
        <v>0.02</v>
      </c>
      <c r="KF109" s="62">
        <v>0.02</v>
      </c>
      <c r="KG109" s="62">
        <v>0.02</v>
      </c>
      <c r="KH109" s="62">
        <v>0.02</v>
      </c>
      <c r="KI109" s="62">
        <v>0.02</v>
      </c>
      <c r="KJ109" s="62">
        <v>0.03</v>
      </c>
      <c r="KK109" s="62">
        <v>0.03</v>
      </c>
      <c r="KL109" s="62">
        <v>0.02</v>
      </c>
      <c r="KM109" s="62">
        <v>0.03</v>
      </c>
      <c r="KN109" s="62">
        <v>0.03</v>
      </c>
      <c r="KO109" s="62">
        <v>0.03</v>
      </c>
      <c r="KP109" s="62">
        <v>0.04</v>
      </c>
      <c r="KQ109">
        <v>20</v>
      </c>
      <c r="KR109" s="62">
        <v>0.04</v>
      </c>
      <c r="KS109" s="62">
        <v>0.04</v>
      </c>
      <c r="KT109" s="62">
        <v>0.03</v>
      </c>
      <c r="KU109" s="62">
        <v>0.03</v>
      </c>
      <c r="KV109" s="62">
        <v>0.03</v>
      </c>
      <c r="KW109" s="62">
        <v>0.04</v>
      </c>
      <c r="KX109" s="62">
        <v>0.05</v>
      </c>
      <c r="KY109" s="62">
        <v>0.03</v>
      </c>
      <c r="KZ109" s="62">
        <v>0.03</v>
      </c>
      <c r="LA109" s="62">
        <v>0.04</v>
      </c>
      <c r="LB109" s="62">
        <v>0.04</v>
      </c>
      <c r="LC109" s="62">
        <v>0.05</v>
      </c>
    </row>
    <row r="110" spans="1:315">
      <c r="A110">
        <v>21</v>
      </c>
      <c r="B110" s="62">
        <v>0.02</v>
      </c>
      <c r="C110" s="62">
        <v>0.02</v>
      </c>
      <c r="D110" s="62">
        <v>0.02</v>
      </c>
      <c r="E110" s="62">
        <v>0.01</v>
      </c>
      <c r="F110" s="62">
        <v>0.01</v>
      </c>
      <c r="G110" s="62">
        <v>0.02</v>
      </c>
      <c r="H110" s="62">
        <v>0.02</v>
      </c>
      <c r="I110" s="62">
        <v>0.01</v>
      </c>
      <c r="J110" s="62">
        <v>0.01</v>
      </c>
      <c r="K110" s="62">
        <v>0.01</v>
      </c>
      <c r="L110" s="62">
        <v>0.01</v>
      </c>
      <c r="M110" s="62">
        <v>0.01</v>
      </c>
      <c r="N110">
        <v>21</v>
      </c>
      <c r="O110" s="62">
        <v>0.02</v>
      </c>
      <c r="P110" s="62">
        <v>0.02</v>
      </c>
      <c r="Q110" s="62">
        <v>0.01</v>
      </c>
      <c r="R110" s="62">
        <v>0.01</v>
      </c>
      <c r="S110" s="62">
        <v>0.01</v>
      </c>
      <c r="T110" s="62">
        <v>0.02</v>
      </c>
      <c r="U110" s="62">
        <v>0.02</v>
      </c>
      <c r="V110" s="62">
        <v>0.01</v>
      </c>
      <c r="W110" s="62">
        <v>0.01</v>
      </c>
      <c r="X110" s="62">
        <v>0.01</v>
      </c>
      <c r="Y110" s="62">
        <v>0.01</v>
      </c>
      <c r="Z110" s="62">
        <v>0.01</v>
      </c>
      <c r="AA110">
        <v>21</v>
      </c>
      <c r="AB110" s="62">
        <v>0.02</v>
      </c>
      <c r="AC110" s="62">
        <v>0.02</v>
      </c>
      <c r="AD110" s="62">
        <v>0.02</v>
      </c>
      <c r="AE110" s="62">
        <v>0.01</v>
      </c>
      <c r="AF110" s="62">
        <v>0.01</v>
      </c>
      <c r="AG110" s="62">
        <v>0.02</v>
      </c>
      <c r="AH110" s="62">
        <v>0.02</v>
      </c>
      <c r="AI110" s="62">
        <v>0.01</v>
      </c>
      <c r="AJ110" s="62">
        <v>0.01</v>
      </c>
      <c r="AK110" s="62">
        <v>0.01</v>
      </c>
      <c r="AL110" s="62">
        <v>0.02</v>
      </c>
      <c r="AM110" s="62">
        <v>0.02</v>
      </c>
      <c r="AN110">
        <v>21</v>
      </c>
      <c r="AO110" s="62">
        <v>0.02</v>
      </c>
      <c r="AP110" s="62">
        <v>0.02</v>
      </c>
      <c r="AQ110" s="62">
        <v>0.02</v>
      </c>
      <c r="AR110" s="62">
        <v>0.02</v>
      </c>
      <c r="AS110" s="62">
        <v>0.02</v>
      </c>
      <c r="AT110" s="62">
        <v>0.02</v>
      </c>
      <c r="AU110" s="62">
        <v>0.03</v>
      </c>
      <c r="AV110" s="62">
        <v>0.02</v>
      </c>
      <c r="AW110" s="62">
        <v>0.02</v>
      </c>
      <c r="AX110" s="62">
        <v>0.02</v>
      </c>
      <c r="AY110" s="62">
        <v>0.02</v>
      </c>
      <c r="AZ110" s="62">
        <v>0.03</v>
      </c>
      <c r="BA110">
        <v>21</v>
      </c>
      <c r="BB110" s="62">
        <v>0.02</v>
      </c>
      <c r="BC110" s="62">
        <v>0.02</v>
      </c>
      <c r="BD110" s="62">
        <v>0.02</v>
      </c>
      <c r="BE110" s="62">
        <v>0.02</v>
      </c>
      <c r="BF110" s="62">
        <v>0.02</v>
      </c>
      <c r="BG110" s="62">
        <v>0.03</v>
      </c>
      <c r="BH110" s="62">
        <v>0.03</v>
      </c>
      <c r="BI110" s="62">
        <v>0.02</v>
      </c>
      <c r="BJ110" s="62">
        <v>0.02</v>
      </c>
      <c r="BK110" s="62">
        <v>0.02</v>
      </c>
      <c r="BL110" s="62">
        <v>0.03</v>
      </c>
      <c r="BM110" s="62">
        <v>0.03</v>
      </c>
      <c r="BN110">
        <v>21</v>
      </c>
      <c r="BO110" s="62">
        <v>0.03</v>
      </c>
      <c r="BP110" s="62">
        <v>0.03</v>
      </c>
      <c r="BQ110" s="62">
        <v>0.03</v>
      </c>
      <c r="BR110" s="62">
        <v>0.02</v>
      </c>
      <c r="BS110" s="62">
        <v>0.02</v>
      </c>
      <c r="BT110" s="62">
        <v>0.04</v>
      </c>
      <c r="BU110" s="62">
        <v>0.04</v>
      </c>
      <c r="BV110" s="62">
        <v>0.03</v>
      </c>
      <c r="BW110" s="62">
        <v>0.03</v>
      </c>
      <c r="BX110" s="62">
        <v>0.03</v>
      </c>
      <c r="BY110" s="62">
        <v>0.04</v>
      </c>
      <c r="BZ110" s="62">
        <v>0.04</v>
      </c>
      <c r="CA110" s="198"/>
      <c r="CB110">
        <v>21</v>
      </c>
      <c r="CC110" s="62">
        <v>0.02</v>
      </c>
      <c r="CD110" s="62">
        <v>0.02</v>
      </c>
      <c r="CE110" s="62">
        <v>0.02</v>
      </c>
      <c r="CF110" s="62">
        <v>0.01</v>
      </c>
      <c r="CG110" s="62">
        <v>0.01</v>
      </c>
      <c r="CH110" s="62">
        <v>0.02</v>
      </c>
      <c r="CI110" s="62">
        <v>0.02</v>
      </c>
      <c r="CJ110" s="62">
        <v>0.01</v>
      </c>
      <c r="CK110" s="62">
        <v>0.01</v>
      </c>
      <c r="CL110" s="62">
        <v>0.01</v>
      </c>
      <c r="CM110" s="62">
        <v>0.01</v>
      </c>
      <c r="CN110" s="62">
        <v>0.01</v>
      </c>
      <c r="CO110">
        <v>21</v>
      </c>
      <c r="CP110" s="62">
        <v>0.02</v>
      </c>
      <c r="CQ110" s="62">
        <v>0.02</v>
      </c>
      <c r="CR110" s="62">
        <v>0.01</v>
      </c>
      <c r="CS110" s="62">
        <v>0.01</v>
      </c>
      <c r="CT110" s="62">
        <v>0.01</v>
      </c>
      <c r="CU110" s="62">
        <v>0.02</v>
      </c>
      <c r="CV110" s="62">
        <v>0.02</v>
      </c>
      <c r="CW110" s="62">
        <v>0.01</v>
      </c>
      <c r="CX110" s="62">
        <v>0.01</v>
      </c>
      <c r="CY110" s="62">
        <v>0.01</v>
      </c>
      <c r="CZ110" s="62">
        <v>0.01</v>
      </c>
      <c r="DA110" s="62">
        <v>0.01</v>
      </c>
      <c r="DB110">
        <v>21</v>
      </c>
      <c r="DC110" s="62">
        <v>0.02</v>
      </c>
      <c r="DD110" s="62">
        <v>0.02</v>
      </c>
      <c r="DE110" s="62">
        <v>0.02</v>
      </c>
      <c r="DF110" s="62">
        <v>0.01</v>
      </c>
      <c r="DG110" s="62">
        <v>0.01</v>
      </c>
      <c r="DH110" s="62">
        <v>0.02</v>
      </c>
      <c r="DI110" s="62">
        <v>0.02</v>
      </c>
      <c r="DJ110" s="62">
        <v>0.01</v>
      </c>
      <c r="DK110" s="62">
        <v>0.01</v>
      </c>
      <c r="DL110" s="62">
        <v>0.01</v>
      </c>
      <c r="DM110" s="62">
        <v>0.02</v>
      </c>
      <c r="DN110" s="62">
        <v>0.02</v>
      </c>
      <c r="DO110">
        <v>21</v>
      </c>
      <c r="DP110" s="62">
        <v>0.02</v>
      </c>
      <c r="DQ110" s="62">
        <v>0.02</v>
      </c>
      <c r="DR110" s="62">
        <v>0.02</v>
      </c>
      <c r="DS110" s="62">
        <v>0.02</v>
      </c>
      <c r="DT110" s="62">
        <v>0.02</v>
      </c>
      <c r="DU110" s="62">
        <v>0.02</v>
      </c>
      <c r="DV110" s="62">
        <v>0.02</v>
      </c>
      <c r="DW110" s="62">
        <v>0.02</v>
      </c>
      <c r="DX110" s="62">
        <v>0.02</v>
      </c>
      <c r="DY110" s="62">
        <v>0.02</v>
      </c>
      <c r="DZ110" s="62">
        <v>0.02</v>
      </c>
      <c r="EA110" s="62">
        <v>0.03</v>
      </c>
      <c r="EB110">
        <v>21</v>
      </c>
      <c r="EC110" s="62">
        <v>0.02</v>
      </c>
      <c r="ED110" s="62">
        <v>0.02</v>
      </c>
      <c r="EE110" s="62">
        <v>0.02</v>
      </c>
      <c r="EF110" s="62">
        <v>0.02</v>
      </c>
      <c r="EG110" s="62">
        <v>0.02</v>
      </c>
      <c r="EH110" s="62">
        <v>0.03</v>
      </c>
      <c r="EI110" s="62">
        <v>0.03</v>
      </c>
      <c r="EJ110" s="62">
        <v>0.02</v>
      </c>
      <c r="EK110" s="62">
        <v>0.02</v>
      </c>
      <c r="EL110" s="62">
        <v>0.02</v>
      </c>
      <c r="EM110" s="62">
        <v>0.03</v>
      </c>
      <c r="EN110" s="62">
        <v>0.03</v>
      </c>
      <c r="EO110">
        <v>21</v>
      </c>
      <c r="EP110" s="62">
        <v>0.03</v>
      </c>
      <c r="EQ110" s="62">
        <v>0.03</v>
      </c>
      <c r="ER110" s="62">
        <v>0.03</v>
      </c>
      <c r="ES110" s="62">
        <v>0.02</v>
      </c>
      <c r="ET110" s="62">
        <v>0.02</v>
      </c>
      <c r="EU110" s="62">
        <v>0.04</v>
      </c>
      <c r="EV110" s="62">
        <v>0.04</v>
      </c>
      <c r="EW110" s="62">
        <v>0.03</v>
      </c>
      <c r="EX110" s="62">
        <v>0.03</v>
      </c>
      <c r="EY110" s="62">
        <v>0.03</v>
      </c>
      <c r="EZ110" s="62">
        <v>0.04</v>
      </c>
      <c r="FA110" s="62">
        <v>0.04</v>
      </c>
      <c r="FB110" s="198"/>
      <c r="FC110">
        <v>21</v>
      </c>
      <c r="FD110" s="62">
        <v>0.02</v>
      </c>
      <c r="FE110" s="62">
        <v>0.02</v>
      </c>
      <c r="FF110" s="62">
        <v>0.02</v>
      </c>
      <c r="FG110" s="62">
        <v>0.01</v>
      </c>
      <c r="FH110" s="62">
        <v>0.01</v>
      </c>
      <c r="FI110" s="62">
        <v>0.02</v>
      </c>
      <c r="FJ110" s="62">
        <v>0.02</v>
      </c>
      <c r="FK110" s="62">
        <v>0.01</v>
      </c>
      <c r="FL110" s="62">
        <v>0.01</v>
      </c>
      <c r="FM110" s="62">
        <v>0.01</v>
      </c>
      <c r="FN110" s="62">
        <v>0.01</v>
      </c>
      <c r="FO110" s="62">
        <v>0.01</v>
      </c>
      <c r="FP110">
        <v>21</v>
      </c>
      <c r="FQ110" s="62">
        <v>0.02</v>
      </c>
      <c r="FR110" s="62">
        <v>0.02</v>
      </c>
      <c r="FS110" s="62">
        <v>0.01</v>
      </c>
      <c r="FT110" s="62">
        <v>0.01</v>
      </c>
      <c r="FU110" s="62">
        <v>0.01</v>
      </c>
      <c r="FV110" s="62">
        <v>0.02</v>
      </c>
      <c r="FW110" s="62">
        <v>0.02</v>
      </c>
      <c r="FX110" s="62">
        <v>0.01</v>
      </c>
      <c r="FY110" s="62">
        <v>0.01</v>
      </c>
      <c r="FZ110" s="62">
        <v>0.01</v>
      </c>
      <c r="GA110" s="62">
        <v>0.01</v>
      </c>
      <c r="GB110" s="62">
        <v>0.01</v>
      </c>
      <c r="GC110">
        <v>21</v>
      </c>
      <c r="GD110" s="62">
        <v>0.02</v>
      </c>
      <c r="GE110" s="62">
        <v>0.02</v>
      </c>
      <c r="GF110" s="62">
        <v>0.02</v>
      </c>
      <c r="GG110" s="62">
        <v>0.01</v>
      </c>
      <c r="GH110" s="62">
        <v>0.01</v>
      </c>
      <c r="GI110" s="62">
        <v>0.02</v>
      </c>
      <c r="GJ110" s="62">
        <v>0.02</v>
      </c>
      <c r="GK110" s="62">
        <v>0.02</v>
      </c>
      <c r="GL110" s="62">
        <v>0.02</v>
      </c>
      <c r="GM110" s="62">
        <v>0.02</v>
      </c>
      <c r="GN110" s="62">
        <v>0.02</v>
      </c>
      <c r="GO110" s="62">
        <v>0.02</v>
      </c>
      <c r="GP110">
        <v>21</v>
      </c>
      <c r="GQ110" s="62">
        <v>0.02</v>
      </c>
      <c r="GR110" s="62">
        <v>0.02</v>
      </c>
      <c r="GS110" s="62">
        <v>0.02</v>
      </c>
      <c r="GT110" s="62">
        <v>0.02</v>
      </c>
      <c r="GU110" s="62">
        <v>0.02</v>
      </c>
      <c r="GV110" s="62">
        <v>0.02</v>
      </c>
      <c r="GW110" s="62">
        <v>0.03</v>
      </c>
      <c r="GX110" s="62">
        <v>0.02</v>
      </c>
      <c r="GY110" s="62">
        <v>0.02</v>
      </c>
      <c r="GZ110" s="62">
        <v>0.02</v>
      </c>
      <c r="HA110" s="62">
        <v>0.02</v>
      </c>
      <c r="HB110" s="62">
        <v>0.03</v>
      </c>
      <c r="HC110">
        <v>21</v>
      </c>
      <c r="HD110" s="62">
        <v>0.02</v>
      </c>
      <c r="HE110" s="62">
        <v>0.02</v>
      </c>
      <c r="HF110" s="62">
        <v>0.02</v>
      </c>
      <c r="HG110" s="62">
        <v>0.02</v>
      </c>
      <c r="HH110" s="62">
        <v>0.02</v>
      </c>
      <c r="HI110" s="62">
        <v>0.03</v>
      </c>
      <c r="HJ110" s="62">
        <v>0.03</v>
      </c>
      <c r="HK110" s="62">
        <v>0.02</v>
      </c>
      <c r="HL110" s="62">
        <v>0.02</v>
      </c>
      <c r="HM110" s="62">
        <v>0.02</v>
      </c>
      <c r="HN110" s="62">
        <v>0.03</v>
      </c>
      <c r="HO110" s="62">
        <v>0.03</v>
      </c>
      <c r="HP110">
        <v>21</v>
      </c>
      <c r="HQ110" s="62">
        <v>0.04</v>
      </c>
      <c r="HR110" s="62">
        <v>0.03</v>
      </c>
      <c r="HS110" s="62">
        <v>0.03</v>
      </c>
      <c r="HT110" s="62">
        <v>0.03</v>
      </c>
      <c r="HU110" s="62">
        <v>0.03</v>
      </c>
      <c r="HV110" s="62">
        <v>0.04</v>
      </c>
      <c r="HW110" s="62">
        <v>0.04</v>
      </c>
      <c r="HX110" s="62">
        <v>0.03</v>
      </c>
      <c r="HY110" s="62">
        <v>0.03</v>
      </c>
      <c r="HZ110" s="62">
        <v>0.03</v>
      </c>
      <c r="IA110" s="62">
        <v>0.04</v>
      </c>
      <c r="IB110" s="62">
        <v>0.04</v>
      </c>
      <c r="IC110" s="198"/>
      <c r="ID110">
        <v>21</v>
      </c>
      <c r="IE110" s="62">
        <v>0.03</v>
      </c>
      <c r="IF110" s="62">
        <v>0.02</v>
      </c>
      <c r="IG110" s="62">
        <v>0.02</v>
      </c>
      <c r="IH110" s="62">
        <v>0.02</v>
      </c>
      <c r="II110" s="62">
        <v>0.01</v>
      </c>
      <c r="IJ110" s="62">
        <v>0.02</v>
      </c>
      <c r="IK110" s="62">
        <v>0.02</v>
      </c>
      <c r="IL110" s="62">
        <v>0.01</v>
      </c>
      <c r="IM110" s="62">
        <v>0.01</v>
      </c>
      <c r="IN110" s="62">
        <v>0.01</v>
      </c>
      <c r="IO110" s="62">
        <v>0.01</v>
      </c>
      <c r="IP110" s="62">
        <v>0.01</v>
      </c>
      <c r="IQ110">
        <v>21</v>
      </c>
      <c r="IR110" s="62">
        <v>0.02</v>
      </c>
      <c r="IS110" s="62">
        <v>0.02</v>
      </c>
      <c r="IT110" s="62">
        <v>0.02</v>
      </c>
      <c r="IU110" s="62">
        <v>0.01</v>
      </c>
      <c r="IV110" s="62">
        <v>0.01</v>
      </c>
      <c r="IW110" s="62">
        <v>0.02</v>
      </c>
      <c r="IX110" s="62">
        <v>0.02</v>
      </c>
      <c r="IY110" s="62">
        <v>0.01</v>
      </c>
      <c r="IZ110" s="62">
        <v>0.01</v>
      </c>
      <c r="JA110" s="62">
        <v>0.01</v>
      </c>
      <c r="JB110" s="62">
        <v>0.01</v>
      </c>
      <c r="JC110" s="62">
        <v>0.02</v>
      </c>
      <c r="JD110">
        <v>21</v>
      </c>
      <c r="JE110" s="62">
        <v>0.02</v>
      </c>
      <c r="JF110" s="62">
        <v>0.02</v>
      </c>
      <c r="JG110" s="62">
        <v>0.02</v>
      </c>
      <c r="JH110" s="62">
        <v>0.02</v>
      </c>
      <c r="JI110" s="62">
        <v>0.02</v>
      </c>
      <c r="JJ110" s="62">
        <v>0.02</v>
      </c>
      <c r="JK110" s="62">
        <v>0.02</v>
      </c>
      <c r="JL110" s="62">
        <v>0.02</v>
      </c>
      <c r="JM110" s="62">
        <v>0.02</v>
      </c>
      <c r="JN110" s="62">
        <v>0.02</v>
      </c>
      <c r="JO110" s="62">
        <v>0.02</v>
      </c>
      <c r="JP110" s="62">
        <v>0.02</v>
      </c>
      <c r="JQ110">
        <v>21</v>
      </c>
      <c r="JR110" s="62">
        <v>0.02</v>
      </c>
      <c r="JS110" s="62">
        <v>0.02</v>
      </c>
      <c r="JT110" s="62">
        <v>0.02</v>
      </c>
      <c r="JU110" s="62">
        <v>0.02</v>
      </c>
      <c r="JV110" s="62">
        <v>0.02</v>
      </c>
      <c r="JW110" s="62">
        <v>0.03</v>
      </c>
      <c r="JX110" s="62">
        <v>0.03</v>
      </c>
      <c r="JY110" s="62">
        <v>0.02</v>
      </c>
      <c r="JZ110" s="62">
        <v>0.02</v>
      </c>
      <c r="KA110" s="62">
        <v>0.02</v>
      </c>
      <c r="KB110" s="62">
        <v>0.03</v>
      </c>
      <c r="KC110" s="62">
        <v>0.03</v>
      </c>
      <c r="KD110">
        <v>21</v>
      </c>
      <c r="KE110" s="62">
        <v>0.02</v>
      </c>
      <c r="KF110" s="62">
        <v>0.02</v>
      </c>
      <c r="KG110" s="62">
        <v>0.02</v>
      </c>
      <c r="KH110" s="62">
        <v>0.02</v>
      </c>
      <c r="KI110" s="62">
        <v>0.02</v>
      </c>
      <c r="KJ110" s="62">
        <v>0.03</v>
      </c>
      <c r="KK110" s="62">
        <v>0.03</v>
      </c>
      <c r="KL110" s="62">
        <v>0.02</v>
      </c>
      <c r="KM110" s="62">
        <v>0.03</v>
      </c>
      <c r="KN110" s="62">
        <v>0.03</v>
      </c>
      <c r="KO110" s="62">
        <v>0.03</v>
      </c>
      <c r="KP110" s="62">
        <v>0.04</v>
      </c>
      <c r="KQ110">
        <v>21</v>
      </c>
      <c r="KR110" s="62">
        <v>0.04</v>
      </c>
      <c r="KS110" s="62">
        <v>0.04</v>
      </c>
      <c r="KT110" s="62">
        <v>0.03</v>
      </c>
      <c r="KU110" s="62">
        <v>0.03</v>
      </c>
      <c r="KV110" s="62">
        <v>0.03</v>
      </c>
      <c r="KW110" s="62">
        <v>0.04</v>
      </c>
      <c r="KX110" s="62">
        <v>0.05</v>
      </c>
      <c r="KY110" s="62">
        <v>0.03</v>
      </c>
      <c r="KZ110" s="62">
        <v>0.03</v>
      </c>
      <c r="LA110" s="62">
        <v>0.04</v>
      </c>
      <c r="LB110" s="62">
        <v>0.04</v>
      </c>
      <c r="LC110" s="62">
        <v>0.05</v>
      </c>
    </row>
    <row r="111" spans="1:315">
      <c r="A111">
        <v>22</v>
      </c>
      <c r="B111" s="62">
        <v>0.02</v>
      </c>
      <c r="C111" s="62">
        <v>0.02</v>
      </c>
      <c r="D111" s="62">
        <v>0.02</v>
      </c>
      <c r="E111" s="62">
        <v>0.01</v>
      </c>
      <c r="F111" s="62">
        <v>0.01</v>
      </c>
      <c r="G111" s="62">
        <v>0.02</v>
      </c>
      <c r="H111" s="62">
        <v>0.02</v>
      </c>
      <c r="I111" s="62">
        <v>0.01</v>
      </c>
      <c r="J111" s="62">
        <v>0.01</v>
      </c>
      <c r="K111" s="62">
        <v>0.01</v>
      </c>
      <c r="L111" s="62">
        <v>0.01</v>
      </c>
      <c r="M111" s="62">
        <v>0.01</v>
      </c>
      <c r="N111">
        <v>22</v>
      </c>
      <c r="O111" s="62">
        <v>0.02</v>
      </c>
      <c r="P111" s="62">
        <v>0.02</v>
      </c>
      <c r="Q111" s="62">
        <v>0.01</v>
      </c>
      <c r="R111" s="62">
        <v>0.01</v>
      </c>
      <c r="S111" s="62">
        <v>0.01</v>
      </c>
      <c r="T111" s="62">
        <v>0.02</v>
      </c>
      <c r="U111" s="62">
        <v>0.02</v>
      </c>
      <c r="V111" s="62">
        <v>0.01</v>
      </c>
      <c r="W111" s="62">
        <v>0.01</v>
      </c>
      <c r="X111" s="62">
        <v>0.01</v>
      </c>
      <c r="Y111" s="62">
        <v>0.01</v>
      </c>
      <c r="Z111" s="62">
        <v>0.01</v>
      </c>
      <c r="AA111">
        <v>22</v>
      </c>
      <c r="AB111" s="62">
        <v>0.02</v>
      </c>
      <c r="AC111" s="62">
        <v>0.02</v>
      </c>
      <c r="AD111" s="62">
        <v>0.02</v>
      </c>
      <c r="AE111" s="62">
        <v>0.01</v>
      </c>
      <c r="AF111" s="62">
        <v>0.01</v>
      </c>
      <c r="AG111" s="62">
        <v>0.02</v>
      </c>
      <c r="AH111" s="62">
        <v>0.02</v>
      </c>
      <c r="AI111" s="62">
        <v>0.01</v>
      </c>
      <c r="AJ111" s="62">
        <v>0.01</v>
      </c>
      <c r="AK111" s="62">
        <v>0.01</v>
      </c>
      <c r="AL111" s="62">
        <v>0.02</v>
      </c>
      <c r="AM111" s="62">
        <v>0.02</v>
      </c>
      <c r="AN111">
        <v>22</v>
      </c>
      <c r="AO111" s="62">
        <v>0.02</v>
      </c>
      <c r="AP111" s="62">
        <v>0.02</v>
      </c>
      <c r="AQ111" s="62">
        <v>0.02</v>
      </c>
      <c r="AR111" s="62">
        <v>0.02</v>
      </c>
      <c r="AS111" s="62">
        <v>0.02</v>
      </c>
      <c r="AT111" s="62">
        <v>0.02</v>
      </c>
      <c r="AU111" s="62">
        <v>0.03</v>
      </c>
      <c r="AV111" s="62">
        <v>0.02</v>
      </c>
      <c r="AW111" s="62">
        <v>0.02</v>
      </c>
      <c r="AX111" s="62">
        <v>0.02</v>
      </c>
      <c r="AY111" s="62">
        <v>0.02</v>
      </c>
      <c r="AZ111" s="62">
        <v>0.03</v>
      </c>
      <c r="BA111">
        <v>22</v>
      </c>
      <c r="BB111" s="62">
        <v>0.02</v>
      </c>
      <c r="BC111" s="62">
        <v>0.02</v>
      </c>
      <c r="BD111" s="62">
        <v>0.02</v>
      </c>
      <c r="BE111" s="62">
        <v>0.02</v>
      </c>
      <c r="BF111" s="62">
        <v>0.02</v>
      </c>
      <c r="BG111" s="62">
        <v>0.03</v>
      </c>
      <c r="BH111" s="62">
        <v>0.03</v>
      </c>
      <c r="BI111" s="62">
        <v>0.02</v>
      </c>
      <c r="BJ111" s="62">
        <v>0.02</v>
      </c>
      <c r="BK111" s="62">
        <v>0.02</v>
      </c>
      <c r="BL111" s="62">
        <v>0.03</v>
      </c>
      <c r="BM111" s="62">
        <v>0.03</v>
      </c>
      <c r="BN111">
        <v>22</v>
      </c>
      <c r="BO111" s="62">
        <v>0.03</v>
      </c>
      <c r="BP111" s="62">
        <v>0.03</v>
      </c>
      <c r="BQ111" s="62">
        <v>0.03</v>
      </c>
      <c r="BR111" s="62">
        <v>0.02</v>
      </c>
      <c r="BS111" s="62">
        <v>0.02</v>
      </c>
      <c r="BT111" s="62">
        <v>0.04</v>
      </c>
      <c r="BU111" s="62">
        <v>0.04</v>
      </c>
      <c r="BV111" s="62">
        <v>0.03</v>
      </c>
      <c r="BW111" s="62">
        <v>0.03</v>
      </c>
      <c r="BX111" s="62">
        <v>0.03</v>
      </c>
      <c r="BY111" s="62">
        <v>0.04</v>
      </c>
      <c r="BZ111" s="62">
        <v>0.04</v>
      </c>
      <c r="CA111" s="198"/>
      <c r="CB111">
        <v>22</v>
      </c>
      <c r="CC111" s="62">
        <v>0.02</v>
      </c>
      <c r="CD111" s="62">
        <v>0.02</v>
      </c>
      <c r="CE111" s="62">
        <v>0.02</v>
      </c>
      <c r="CF111" s="62">
        <v>0.01</v>
      </c>
      <c r="CG111" s="62">
        <v>0.01</v>
      </c>
      <c r="CH111" s="62">
        <v>0.02</v>
      </c>
      <c r="CI111" s="62">
        <v>0.02</v>
      </c>
      <c r="CJ111" s="62">
        <v>0.01</v>
      </c>
      <c r="CK111" s="62">
        <v>0.01</v>
      </c>
      <c r="CL111" s="62">
        <v>0.01</v>
      </c>
      <c r="CM111" s="62">
        <v>0.01</v>
      </c>
      <c r="CN111" s="62">
        <v>0.01</v>
      </c>
      <c r="CO111">
        <v>22</v>
      </c>
      <c r="CP111" s="62">
        <v>0.02</v>
      </c>
      <c r="CQ111" s="62">
        <v>0.02</v>
      </c>
      <c r="CR111" s="62">
        <v>0.01</v>
      </c>
      <c r="CS111" s="62">
        <v>0.01</v>
      </c>
      <c r="CT111" s="62">
        <v>0.01</v>
      </c>
      <c r="CU111" s="62">
        <v>0.02</v>
      </c>
      <c r="CV111" s="62">
        <v>0.02</v>
      </c>
      <c r="CW111" s="62">
        <v>0.01</v>
      </c>
      <c r="CX111" s="62">
        <v>0.01</v>
      </c>
      <c r="CY111" s="62">
        <v>0.01</v>
      </c>
      <c r="CZ111" s="62">
        <v>0.01</v>
      </c>
      <c r="DA111" s="62">
        <v>0.01</v>
      </c>
      <c r="DB111">
        <v>22</v>
      </c>
      <c r="DC111" s="62">
        <v>0.02</v>
      </c>
      <c r="DD111" s="62">
        <v>0.02</v>
      </c>
      <c r="DE111" s="62">
        <v>0.02</v>
      </c>
      <c r="DF111" s="62">
        <v>0.01</v>
      </c>
      <c r="DG111" s="62">
        <v>0.01</v>
      </c>
      <c r="DH111" s="62">
        <v>0.02</v>
      </c>
      <c r="DI111" s="62">
        <v>0.02</v>
      </c>
      <c r="DJ111" s="62">
        <v>0.01</v>
      </c>
      <c r="DK111" s="62">
        <v>0.01</v>
      </c>
      <c r="DL111" s="62">
        <v>0.01</v>
      </c>
      <c r="DM111" s="62">
        <v>0.02</v>
      </c>
      <c r="DN111" s="62">
        <v>0.02</v>
      </c>
      <c r="DO111">
        <v>22</v>
      </c>
      <c r="DP111" s="62">
        <v>0.02</v>
      </c>
      <c r="DQ111" s="62">
        <v>0.02</v>
      </c>
      <c r="DR111" s="62">
        <v>0.02</v>
      </c>
      <c r="DS111" s="62">
        <v>0.02</v>
      </c>
      <c r="DT111" s="62">
        <v>0.02</v>
      </c>
      <c r="DU111" s="62">
        <v>0.02</v>
      </c>
      <c r="DV111" s="62">
        <v>0.02</v>
      </c>
      <c r="DW111" s="62">
        <v>0.02</v>
      </c>
      <c r="DX111" s="62">
        <v>0.02</v>
      </c>
      <c r="DY111" s="62">
        <v>0.02</v>
      </c>
      <c r="DZ111" s="62">
        <v>0.02</v>
      </c>
      <c r="EA111" s="62">
        <v>0.03</v>
      </c>
      <c r="EB111">
        <v>22</v>
      </c>
      <c r="EC111" s="62">
        <v>0.02</v>
      </c>
      <c r="ED111" s="62">
        <v>0.02</v>
      </c>
      <c r="EE111" s="62">
        <v>0.02</v>
      </c>
      <c r="EF111" s="62">
        <v>0.02</v>
      </c>
      <c r="EG111" s="62">
        <v>0.02</v>
      </c>
      <c r="EH111" s="62">
        <v>0.03</v>
      </c>
      <c r="EI111" s="62">
        <v>0.03</v>
      </c>
      <c r="EJ111" s="62">
        <v>0.02</v>
      </c>
      <c r="EK111" s="62">
        <v>0.02</v>
      </c>
      <c r="EL111" s="62">
        <v>0.02</v>
      </c>
      <c r="EM111" s="62">
        <v>0.03</v>
      </c>
      <c r="EN111" s="62">
        <v>0.03</v>
      </c>
      <c r="EO111">
        <v>22</v>
      </c>
      <c r="EP111" s="62">
        <v>0.03</v>
      </c>
      <c r="EQ111" s="62">
        <v>0.03</v>
      </c>
      <c r="ER111" s="62">
        <v>0.03</v>
      </c>
      <c r="ES111" s="62">
        <v>0.02</v>
      </c>
      <c r="ET111" s="62">
        <v>0.02</v>
      </c>
      <c r="EU111" s="62">
        <v>0.04</v>
      </c>
      <c r="EV111" s="62">
        <v>0.04</v>
      </c>
      <c r="EW111" s="62">
        <v>0.03</v>
      </c>
      <c r="EX111" s="62">
        <v>0.03</v>
      </c>
      <c r="EY111" s="62">
        <v>0.03</v>
      </c>
      <c r="EZ111" s="62">
        <v>0.04</v>
      </c>
      <c r="FA111" s="62">
        <v>0.04</v>
      </c>
      <c r="FB111" s="198"/>
      <c r="FC111">
        <v>22</v>
      </c>
      <c r="FD111" s="62">
        <v>0.02</v>
      </c>
      <c r="FE111" s="62">
        <v>0.02</v>
      </c>
      <c r="FF111" s="62">
        <v>0.02</v>
      </c>
      <c r="FG111" s="62">
        <v>0.01</v>
      </c>
      <c r="FH111" s="62">
        <v>0.01</v>
      </c>
      <c r="FI111" s="62">
        <v>0.02</v>
      </c>
      <c r="FJ111" s="62">
        <v>0.02</v>
      </c>
      <c r="FK111" s="62">
        <v>0.01</v>
      </c>
      <c r="FL111" s="62">
        <v>0.01</v>
      </c>
      <c r="FM111" s="62">
        <v>0.01</v>
      </c>
      <c r="FN111" s="62">
        <v>0.01</v>
      </c>
      <c r="FO111" s="62">
        <v>0.01</v>
      </c>
      <c r="FP111">
        <v>22</v>
      </c>
      <c r="FQ111" s="62">
        <v>0.02</v>
      </c>
      <c r="FR111" s="62">
        <v>0.02</v>
      </c>
      <c r="FS111" s="62">
        <v>0.01</v>
      </c>
      <c r="FT111" s="62">
        <v>0.01</v>
      </c>
      <c r="FU111" s="62">
        <v>0.01</v>
      </c>
      <c r="FV111" s="62">
        <v>0.02</v>
      </c>
      <c r="FW111" s="62">
        <v>0.02</v>
      </c>
      <c r="FX111" s="62">
        <v>0.01</v>
      </c>
      <c r="FY111" s="62">
        <v>0.01</v>
      </c>
      <c r="FZ111" s="62">
        <v>0.01</v>
      </c>
      <c r="GA111" s="62">
        <v>0.01</v>
      </c>
      <c r="GB111" s="62">
        <v>0.01</v>
      </c>
      <c r="GC111">
        <v>22</v>
      </c>
      <c r="GD111" s="62">
        <v>0.02</v>
      </c>
      <c r="GE111" s="62">
        <v>0.02</v>
      </c>
      <c r="GF111" s="62">
        <v>0.02</v>
      </c>
      <c r="GG111" s="62">
        <v>0.01</v>
      </c>
      <c r="GH111" s="62">
        <v>0.01</v>
      </c>
      <c r="GI111" s="62">
        <v>0.02</v>
      </c>
      <c r="GJ111" s="62">
        <v>0.02</v>
      </c>
      <c r="GK111" s="62">
        <v>0.02</v>
      </c>
      <c r="GL111" s="62">
        <v>0.02</v>
      </c>
      <c r="GM111" s="62">
        <v>0.02</v>
      </c>
      <c r="GN111" s="62">
        <v>0.02</v>
      </c>
      <c r="GO111" s="62">
        <v>0.02</v>
      </c>
      <c r="GP111">
        <v>22</v>
      </c>
      <c r="GQ111" s="62">
        <v>0.02</v>
      </c>
      <c r="GR111" s="62">
        <v>0.02</v>
      </c>
      <c r="GS111" s="62">
        <v>0.02</v>
      </c>
      <c r="GT111" s="62">
        <v>0.02</v>
      </c>
      <c r="GU111" s="62">
        <v>0.02</v>
      </c>
      <c r="GV111" s="62">
        <v>0.02</v>
      </c>
      <c r="GW111" s="62">
        <v>0.03</v>
      </c>
      <c r="GX111" s="62">
        <v>0.02</v>
      </c>
      <c r="GY111" s="62">
        <v>0.02</v>
      </c>
      <c r="GZ111" s="62">
        <v>0.02</v>
      </c>
      <c r="HA111" s="62">
        <v>0.02</v>
      </c>
      <c r="HB111" s="62">
        <v>0.03</v>
      </c>
      <c r="HC111">
        <v>22</v>
      </c>
      <c r="HD111" s="62">
        <v>0.02</v>
      </c>
      <c r="HE111" s="62">
        <v>0.02</v>
      </c>
      <c r="HF111" s="62">
        <v>0.02</v>
      </c>
      <c r="HG111" s="62">
        <v>0.02</v>
      </c>
      <c r="HH111" s="62">
        <v>0.02</v>
      </c>
      <c r="HI111" s="62">
        <v>0.03</v>
      </c>
      <c r="HJ111" s="62">
        <v>0.03</v>
      </c>
      <c r="HK111" s="62">
        <v>0.02</v>
      </c>
      <c r="HL111" s="62">
        <v>0.02</v>
      </c>
      <c r="HM111" s="62">
        <v>0.02</v>
      </c>
      <c r="HN111" s="62">
        <v>0.03</v>
      </c>
      <c r="HO111" s="62">
        <v>0.03</v>
      </c>
      <c r="HP111">
        <v>22</v>
      </c>
      <c r="HQ111" s="62">
        <v>0.04</v>
      </c>
      <c r="HR111" s="62">
        <v>0.03</v>
      </c>
      <c r="HS111" s="62">
        <v>0.03</v>
      </c>
      <c r="HT111" s="62">
        <v>0.03</v>
      </c>
      <c r="HU111" s="62">
        <v>0.03</v>
      </c>
      <c r="HV111" s="62">
        <v>0.04</v>
      </c>
      <c r="HW111" s="62">
        <v>0.04</v>
      </c>
      <c r="HX111" s="62">
        <v>0.03</v>
      </c>
      <c r="HY111" s="62">
        <v>0.03</v>
      </c>
      <c r="HZ111" s="62">
        <v>0.03</v>
      </c>
      <c r="IA111" s="62">
        <v>0.04</v>
      </c>
      <c r="IB111" s="62">
        <v>0.04</v>
      </c>
      <c r="IC111" s="198"/>
      <c r="ID111">
        <v>22</v>
      </c>
      <c r="IE111" s="62">
        <v>0.03</v>
      </c>
      <c r="IF111" s="62">
        <v>0.02</v>
      </c>
      <c r="IG111" s="62">
        <v>0.02</v>
      </c>
      <c r="IH111" s="62">
        <v>0.02</v>
      </c>
      <c r="II111" s="62">
        <v>0.01</v>
      </c>
      <c r="IJ111" s="62">
        <v>0.02</v>
      </c>
      <c r="IK111" s="62">
        <v>0.02</v>
      </c>
      <c r="IL111" s="62">
        <v>0.01</v>
      </c>
      <c r="IM111" s="62">
        <v>0.01</v>
      </c>
      <c r="IN111" s="62">
        <v>0.01</v>
      </c>
      <c r="IO111" s="62">
        <v>0.01</v>
      </c>
      <c r="IP111" s="62">
        <v>0.01</v>
      </c>
      <c r="IQ111">
        <v>22</v>
      </c>
      <c r="IR111" s="62">
        <v>0.02</v>
      </c>
      <c r="IS111" s="62">
        <v>0.02</v>
      </c>
      <c r="IT111" s="62">
        <v>0.02</v>
      </c>
      <c r="IU111" s="62">
        <v>0.01</v>
      </c>
      <c r="IV111" s="62">
        <v>0.01</v>
      </c>
      <c r="IW111" s="62">
        <v>0.02</v>
      </c>
      <c r="IX111" s="62">
        <v>0.02</v>
      </c>
      <c r="IY111" s="62">
        <v>0.01</v>
      </c>
      <c r="IZ111" s="62">
        <v>0.01</v>
      </c>
      <c r="JA111" s="62">
        <v>0.01</v>
      </c>
      <c r="JB111" s="62">
        <v>0.01</v>
      </c>
      <c r="JC111" s="62">
        <v>0.02</v>
      </c>
      <c r="JD111">
        <v>22</v>
      </c>
      <c r="JE111" s="62">
        <v>0.02</v>
      </c>
      <c r="JF111" s="62">
        <v>0.02</v>
      </c>
      <c r="JG111" s="62">
        <v>0.02</v>
      </c>
      <c r="JH111" s="62">
        <v>0.02</v>
      </c>
      <c r="JI111" s="62">
        <v>0.02</v>
      </c>
      <c r="JJ111" s="62">
        <v>0.02</v>
      </c>
      <c r="JK111" s="62">
        <v>0.02</v>
      </c>
      <c r="JL111" s="62">
        <v>0.02</v>
      </c>
      <c r="JM111" s="62">
        <v>0.02</v>
      </c>
      <c r="JN111" s="62">
        <v>0.02</v>
      </c>
      <c r="JO111" s="62">
        <v>0.02</v>
      </c>
      <c r="JP111" s="62">
        <v>0.02</v>
      </c>
      <c r="JQ111">
        <v>22</v>
      </c>
      <c r="JR111" s="62">
        <v>0.02</v>
      </c>
      <c r="JS111" s="62">
        <v>0.02</v>
      </c>
      <c r="JT111" s="62">
        <v>0.02</v>
      </c>
      <c r="JU111" s="62">
        <v>0.02</v>
      </c>
      <c r="JV111" s="62">
        <v>0.02</v>
      </c>
      <c r="JW111" s="62">
        <v>0.03</v>
      </c>
      <c r="JX111" s="62">
        <v>0.03</v>
      </c>
      <c r="JY111" s="62">
        <v>0.02</v>
      </c>
      <c r="JZ111" s="62">
        <v>0.02</v>
      </c>
      <c r="KA111" s="62">
        <v>0.02</v>
      </c>
      <c r="KB111" s="62">
        <v>0.03</v>
      </c>
      <c r="KC111" s="62">
        <v>0.03</v>
      </c>
      <c r="KD111">
        <v>22</v>
      </c>
      <c r="KE111" s="62">
        <v>0.02</v>
      </c>
      <c r="KF111" s="62">
        <v>0.02</v>
      </c>
      <c r="KG111" s="62">
        <v>0.02</v>
      </c>
      <c r="KH111" s="62">
        <v>0.02</v>
      </c>
      <c r="KI111" s="62">
        <v>0.02</v>
      </c>
      <c r="KJ111" s="62">
        <v>0.03</v>
      </c>
      <c r="KK111" s="62">
        <v>0.03</v>
      </c>
      <c r="KL111" s="62">
        <v>0.02</v>
      </c>
      <c r="KM111" s="62">
        <v>0.03</v>
      </c>
      <c r="KN111" s="62">
        <v>0.03</v>
      </c>
      <c r="KO111" s="62">
        <v>0.03</v>
      </c>
      <c r="KP111" s="62">
        <v>0.04</v>
      </c>
      <c r="KQ111">
        <v>22</v>
      </c>
      <c r="KR111" s="62">
        <v>0.04</v>
      </c>
      <c r="KS111" s="62">
        <v>0.04</v>
      </c>
      <c r="KT111" s="62">
        <v>0.03</v>
      </c>
      <c r="KU111" s="62">
        <v>0.03</v>
      </c>
      <c r="KV111" s="62">
        <v>0.03</v>
      </c>
      <c r="KW111" s="62">
        <v>0.04</v>
      </c>
      <c r="KX111" s="62">
        <v>0.05</v>
      </c>
      <c r="KY111" s="62">
        <v>0.03</v>
      </c>
      <c r="KZ111" s="62">
        <v>0.03</v>
      </c>
      <c r="LA111" s="62">
        <v>0.04</v>
      </c>
      <c r="LB111" s="62">
        <v>0.04</v>
      </c>
      <c r="LC111" s="62">
        <v>0.05</v>
      </c>
    </row>
    <row r="112" spans="1:315">
      <c r="A112">
        <v>23</v>
      </c>
      <c r="B112" s="62">
        <v>0.02</v>
      </c>
      <c r="C112" s="62">
        <v>0.02</v>
      </c>
      <c r="D112" s="62">
        <v>0.02</v>
      </c>
      <c r="E112" s="62">
        <v>0.01</v>
      </c>
      <c r="F112" s="62">
        <v>0.01</v>
      </c>
      <c r="G112" s="62">
        <v>0.02</v>
      </c>
      <c r="H112" s="62">
        <v>0.02</v>
      </c>
      <c r="I112" s="62">
        <v>0.01</v>
      </c>
      <c r="J112" s="62">
        <v>0.01</v>
      </c>
      <c r="K112" s="62">
        <v>0.01</v>
      </c>
      <c r="L112" s="62">
        <v>0.01</v>
      </c>
      <c r="M112" s="62">
        <v>0.01</v>
      </c>
      <c r="N112">
        <v>23</v>
      </c>
      <c r="O112" s="62">
        <v>0.02</v>
      </c>
      <c r="P112" s="62">
        <v>0.02</v>
      </c>
      <c r="Q112" s="62">
        <v>0.01</v>
      </c>
      <c r="R112" s="62">
        <v>0.01</v>
      </c>
      <c r="S112" s="62">
        <v>0.01</v>
      </c>
      <c r="T112" s="62">
        <v>0.02</v>
      </c>
      <c r="U112" s="62">
        <v>0.02</v>
      </c>
      <c r="V112" s="62">
        <v>0.01</v>
      </c>
      <c r="W112" s="62">
        <v>0.01</v>
      </c>
      <c r="X112" s="62">
        <v>0.01</v>
      </c>
      <c r="Y112" s="62">
        <v>0.01</v>
      </c>
      <c r="Z112" s="62">
        <v>0.01</v>
      </c>
      <c r="AA112">
        <v>23</v>
      </c>
      <c r="AB112" s="62">
        <v>0.02</v>
      </c>
      <c r="AC112" s="62">
        <v>0.02</v>
      </c>
      <c r="AD112" s="62">
        <v>0.02</v>
      </c>
      <c r="AE112" s="62">
        <v>0.01</v>
      </c>
      <c r="AF112" s="62">
        <v>0.01</v>
      </c>
      <c r="AG112" s="62">
        <v>0.02</v>
      </c>
      <c r="AH112" s="62">
        <v>0.02</v>
      </c>
      <c r="AI112" s="62">
        <v>0.01</v>
      </c>
      <c r="AJ112" s="62">
        <v>0.01</v>
      </c>
      <c r="AK112" s="62">
        <v>0.01</v>
      </c>
      <c r="AL112" s="62">
        <v>0.02</v>
      </c>
      <c r="AM112" s="62">
        <v>0.02</v>
      </c>
      <c r="AN112">
        <v>23</v>
      </c>
      <c r="AO112" s="62">
        <v>0.02</v>
      </c>
      <c r="AP112" s="62">
        <v>0.02</v>
      </c>
      <c r="AQ112" s="62">
        <v>0.02</v>
      </c>
      <c r="AR112" s="62">
        <v>0.02</v>
      </c>
      <c r="AS112" s="62">
        <v>0.02</v>
      </c>
      <c r="AT112" s="62">
        <v>0.02</v>
      </c>
      <c r="AU112" s="62">
        <v>0.03</v>
      </c>
      <c r="AV112" s="62">
        <v>0.02</v>
      </c>
      <c r="AW112" s="62">
        <v>0.02</v>
      </c>
      <c r="AX112" s="62">
        <v>0.02</v>
      </c>
      <c r="AY112" s="62">
        <v>0.02</v>
      </c>
      <c r="AZ112" s="62">
        <v>0.03</v>
      </c>
      <c r="BA112">
        <v>23</v>
      </c>
      <c r="BB112" s="62">
        <v>0.02</v>
      </c>
      <c r="BC112" s="62">
        <v>0.02</v>
      </c>
      <c r="BD112" s="62">
        <v>0.02</v>
      </c>
      <c r="BE112" s="62">
        <v>0.02</v>
      </c>
      <c r="BF112" s="62">
        <v>0.02</v>
      </c>
      <c r="BG112" s="62">
        <v>0.03</v>
      </c>
      <c r="BH112" s="62">
        <v>0.03</v>
      </c>
      <c r="BI112" s="62">
        <v>0.02</v>
      </c>
      <c r="BJ112" s="62">
        <v>0.02</v>
      </c>
      <c r="BK112" s="62">
        <v>0.02</v>
      </c>
      <c r="BL112" s="62">
        <v>0.03</v>
      </c>
      <c r="BM112" s="62">
        <v>0.03</v>
      </c>
      <c r="BN112">
        <v>23</v>
      </c>
      <c r="BO112" s="62">
        <v>0.03</v>
      </c>
      <c r="BP112" s="62">
        <v>0.03</v>
      </c>
      <c r="BQ112" s="62">
        <v>0.03</v>
      </c>
      <c r="BR112" s="62">
        <v>0.02</v>
      </c>
      <c r="BS112" s="62">
        <v>0.02</v>
      </c>
      <c r="BT112" s="62">
        <v>0.04</v>
      </c>
      <c r="BU112" s="62">
        <v>0.04</v>
      </c>
      <c r="BV112" s="62">
        <v>0.03</v>
      </c>
      <c r="BW112" s="62">
        <v>0.03</v>
      </c>
      <c r="BX112" s="62">
        <v>0.03</v>
      </c>
      <c r="BY112" s="62">
        <v>0.04</v>
      </c>
      <c r="BZ112" s="62">
        <v>0.04</v>
      </c>
      <c r="CA112" s="198"/>
      <c r="CB112">
        <v>23</v>
      </c>
      <c r="CC112" s="62">
        <v>0.02</v>
      </c>
      <c r="CD112" s="62">
        <v>0.02</v>
      </c>
      <c r="CE112" s="62">
        <v>0.02</v>
      </c>
      <c r="CF112" s="62">
        <v>0.01</v>
      </c>
      <c r="CG112" s="62">
        <v>0.01</v>
      </c>
      <c r="CH112" s="62">
        <v>0.02</v>
      </c>
      <c r="CI112" s="62">
        <v>0.02</v>
      </c>
      <c r="CJ112" s="62">
        <v>0.01</v>
      </c>
      <c r="CK112" s="62">
        <v>0.01</v>
      </c>
      <c r="CL112" s="62">
        <v>0.01</v>
      </c>
      <c r="CM112" s="62">
        <v>0.01</v>
      </c>
      <c r="CN112" s="62">
        <v>0.01</v>
      </c>
      <c r="CO112">
        <v>23</v>
      </c>
      <c r="CP112" s="62">
        <v>0.02</v>
      </c>
      <c r="CQ112" s="62">
        <v>0.02</v>
      </c>
      <c r="CR112" s="62">
        <v>0.01</v>
      </c>
      <c r="CS112" s="62">
        <v>0.01</v>
      </c>
      <c r="CT112" s="62">
        <v>0.01</v>
      </c>
      <c r="CU112" s="62">
        <v>0.02</v>
      </c>
      <c r="CV112" s="62">
        <v>0.02</v>
      </c>
      <c r="CW112" s="62">
        <v>0.01</v>
      </c>
      <c r="CX112" s="62">
        <v>0.01</v>
      </c>
      <c r="CY112" s="62">
        <v>0.01</v>
      </c>
      <c r="CZ112" s="62">
        <v>0.01</v>
      </c>
      <c r="DA112" s="62">
        <v>0.01</v>
      </c>
      <c r="DB112">
        <v>23</v>
      </c>
      <c r="DC112" s="62">
        <v>0.02</v>
      </c>
      <c r="DD112" s="62">
        <v>0.02</v>
      </c>
      <c r="DE112" s="62">
        <v>0.02</v>
      </c>
      <c r="DF112" s="62">
        <v>0.01</v>
      </c>
      <c r="DG112" s="62">
        <v>0.01</v>
      </c>
      <c r="DH112" s="62">
        <v>0.02</v>
      </c>
      <c r="DI112" s="62">
        <v>0.02</v>
      </c>
      <c r="DJ112" s="62">
        <v>0.01</v>
      </c>
      <c r="DK112" s="62">
        <v>0.01</v>
      </c>
      <c r="DL112" s="62">
        <v>0.01</v>
      </c>
      <c r="DM112" s="62">
        <v>0.02</v>
      </c>
      <c r="DN112" s="62">
        <v>0.02</v>
      </c>
      <c r="DO112">
        <v>23</v>
      </c>
      <c r="DP112" s="62">
        <v>0.02</v>
      </c>
      <c r="DQ112" s="62">
        <v>0.02</v>
      </c>
      <c r="DR112" s="62">
        <v>0.02</v>
      </c>
      <c r="DS112" s="62">
        <v>0.02</v>
      </c>
      <c r="DT112" s="62">
        <v>0.02</v>
      </c>
      <c r="DU112" s="62">
        <v>0.02</v>
      </c>
      <c r="DV112" s="62">
        <v>0.02</v>
      </c>
      <c r="DW112" s="62">
        <v>0.02</v>
      </c>
      <c r="DX112" s="62">
        <v>0.02</v>
      </c>
      <c r="DY112" s="62">
        <v>0.02</v>
      </c>
      <c r="DZ112" s="62">
        <v>0.02</v>
      </c>
      <c r="EA112" s="62">
        <v>0.03</v>
      </c>
      <c r="EB112">
        <v>23</v>
      </c>
      <c r="EC112" s="62">
        <v>0.02</v>
      </c>
      <c r="ED112" s="62">
        <v>0.02</v>
      </c>
      <c r="EE112" s="62">
        <v>0.02</v>
      </c>
      <c r="EF112" s="62">
        <v>0.02</v>
      </c>
      <c r="EG112" s="62">
        <v>0.02</v>
      </c>
      <c r="EH112" s="62">
        <v>0.03</v>
      </c>
      <c r="EI112" s="62">
        <v>0.03</v>
      </c>
      <c r="EJ112" s="62">
        <v>0.02</v>
      </c>
      <c r="EK112" s="62">
        <v>0.02</v>
      </c>
      <c r="EL112" s="62">
        <v>0.02</v>
      </c>
      <c r="EM112" s="62">
        <v>0.03</v>
      </c>
      <c r="EN112" s="62">
        <v>0.03</v>
      </c>
      <c r="EO112">
        <v>23</v>
      </c>
      <c r="EP112" s="62">
        <v>0.03</v>
      </c>
      <c r="EQ112" s="62">
        <v>0.03</v>
      </c>
      <c r="ER112" s="62">
        <v>0.03</v>
      </c>
      <c r="ES112" s="62">
        <v>0.02</v>
      </c>
      <c r="ET112" s="62">
        <v>0.02</v>
      </c>
      <c r="EU112" s="62">
        <v>0.04</v>
      </c>
      <c r="EV112" s="62">
        <v>0.04</v>
      </c>
      <c r="EW112" s="62">
        <v>0.03</v>
      </c>
      <c r="EX112" s="62">
        <v>0.03</v>
      </c>
      <c r="EY112" s="62">
        <v>0.03</v>
      </c>
      <c r="EZ112" s="62">
        <v>0.04</v>
      </c>
      <c r="FA112" s="62">
        <v>0.04</v>
      </c>
      <c r="FB112" s="198"/>
      <c r="FC112">
        <v>23</v>
      </c>
      <c r="FD112" s="62">
        <v>0.02</v>
      </c>
      <c r="FE112" s="62">
        <v>0.02</v>
      </c>
      <c r="FF112" s="62">
        <v>0.02</v>
      </c>
      <c r="FG112" s="62">
        <v>0.01</v>
      </c>
      <c r="FH112" s="62">
        <v>0.01</v>
      </c>
      <c r="FI112" s="62">
        <v>0.02</v>
      </c>
      <c r="FJ112" s="62">
        <v>0.02</v>
      </c>
      <c r="FK112" s="62">
        <v>0.01</v>
      </c>
      <c r="FL112" s="62">
        <v>0.01</v>
      </c>
      <c r="FM112" s="62">
        <v>0.01</v>
      </c>
      <c r="FN112" s="62">
        <v>0.01</v>
      </c>
      <c r="FO112" s="62">
        <v>0.01</v>
      </c>
      <c r="FP112">
        <v>23</v>
      </c>
      <c r="FQ112" s="62">
        <v>0.02</v>
      </c>
      <c r="FR112" s="62">
        <v>0.02</v>
      </c>
      <c r="FS112" s="62">
        <v>0.01</v>
      </c>
      <c r="FT112" s="62">
        <v>0.01</v>
      </c>
      <c r="FU112" s="62">
        <v>0.01</v>
      </c>
      <c r="FV112" s="62">
        <v>0.02</v>
      </c>
      <c r="FW112" s="62">
        <v>0.02</v>
      </c>
      <c r="FX112" s="62">
        <v>0.01</v>
      </c>
      <c r="FY112" s="62">
        <v>0.01</v>
      </c>
      <c r="FZ112" s="62">
        <v>0.01</v>
      </c>
      <c r="GA112" s="62">
        <v>0.01</v>
      </c>
      <c r="GB112" s="62">
        <v>0.01</v>
      </c>
      <c r="GC112">
        <v>23</v>
      </c>
      <c r="GD112" s="62">
        <v>0.02</v>
      </c>
      <c r="GE112" s="62">
        <v>0.02</v>
      </c>
      <c r="GF112" s="62">
        <v>0.02</v>
      </c>
      <c r="GG112" s="62">
        <v>0.01</v>
      </c>
      <c r="GH112" s="62">
        <v>0.01</v>
      </c>
      <c r="GI112" s="62">
        <v>0.02</v>
      </c>
      <c r="GJ112" s="62">
        <v>0.02</v>
      </c>
      <c r="GK112" s="62">
        <v>0.02</v>
      </c>
      <c r="GL112" s="62">
        <v>0.02</v>
      </c>
      <c r="GM112" s="62">
        <v>0.02</v>
      </c>
      <c r="GN112" s="62">
        <v>0.02</v>
      </c>
      <c r="GO112" s="62">
        <v>0.02</v>
      </c>
      <c r="GP112">
        <v>23</v>
      </c>
      <c r="GQ112" s="62">
        <v>0.02</v>
      </c>
      <c r="GR112" s="62">
        <v>0.02</v>
      </c>
      <c r="GS112" s="62">
        <v>0.02</v>
      </c>
      <c r="GT112" s="62">
        <v>0.02</v>
      </c>
      <c r="GU112" s="62">
        <v>0.02</v>
      </c>
      <c r="GV112" s="62">
        <v>0.02</v>
      </c>
      <c r="GW112" s="62">
        <v>0.03</v>
      </c>
      <c r="GX112" s="62">
        <v>0.02</v>
      </c>
      <c r="GY112" s="62">
        <v>0.02</v>
      </c>
      <c r="GZ112" s="62">
        <v>0.02</v>
      </c>
      <c r="HA112" s="62">
        <v>0.02</v>
      </c>
      <c r="HB112" s="62">
        <v>0.03</v>
      </c>
      <c r="HC112">
        <v>23</v>
      </c>
      <c r="HD112" s="62">
        <v>0.02</v>
      </c>
      <c r="HE112" s="62">
        <v>0.02</v>
      </c>
      <c r="HF112" s="62">
        <v>0.02</v>
      </c>
      <c r="HG112" s="62">
        <v>0.02</v>
      </c>
      <c r="HH112" s="62">
        <v>0.02</v>
      </c>
      <c r="HI112" s="62">
        <v>0.03</v>
      </c>
      <c r="HJ112" s="62">
        <v>0.03</v>
      </c>
      <c r="HK112" s="62">
        <v>0.02</v>
      </c>
      <c r="HL112" s="62">
        <v>0.02</v>
      </c>
      <c r="HM112" s="62">
        <v>0.02</v>
      </c>
      <c r="HN112" s="62">
        <v>0.03</v>
      </c>
      <c r="HO112" s="62">
        <v>0.03</v>
      </c>
      <c r="HP112">
        <v>23</v>
      </c>
      <c r="HQ112" s="62">
        <v>0.04</v>
      </c>
      <c r="HR112" s="62">
        <v>0.03</v>
      </c>
      <c r="HS112" s="62">
        <v>0.03</v>
      </c>
      <c r="HT112" s="62">
        <v>0.03</v>
      </c>
      <c r="HU112" s="62">
        <v>0.03</v>
      </c>
      <c r="HV112" s="62">
        <v>0.04</v>
      </c>
      <c r="HW112" s="62">
        <v>0.04</v>
      </c>
      <c r="HX112" s="62">
        <v>0.03</v>
      </c>
      <c r="HY112" s="62">
        <v>0.03</v>
      </c>
      <c r="HZ112" s="62">
        <v>0.03</v>
      </c>
      <c r="IA112" s="62">
        <v>0.04</v>
      </c>
      <c r="IB112" s="62">
        <v>0.04</v>
      </c>
      <c r="IC112" s="198"/>
      <c r="ID112">
        <v>23</v>
      </c>
      <c r="IE112" s="62">
        <v>0.03</v>
      </c>
      <c r="IF112" s="62">
        <v>0.02</v>
      </c>
      <c r="IG112" s="62">
        <v>0.02</v>
      </c>
      <c r="IH112" s="62">
        <v>0.02</v>
      </c>
      <c r="II112" s="62">
        <v>0.01</v>
      </c>
      <c r="IJ112" s="62">
        <v>0.02</v>
      </c>
      <c r="IK112" s="62">
        <v>0.02</v>
      </c>
      <c r="IL112" s="62">
        <v>0.01</v>
      </c>
      <c r="IM112" s="62">
        <v>0.01</v>
      </c>
      <c r="IN112" s="62">
        <v>0.01</v>
      </c>
      <c r="IO112" s="62">
        <v>0.01</v>
      </c>
      <c r="IP112" s="62">
        <v>0.01</v>
      </c>
      <c r="IQ112">
        <v>23</v>
      </c>
      <c r="IR112" s="62">
        <v>0.02</v>
      </c>
      <c r="IS112" s="62">
        <v>0.02</v>
      </c>
      <c r="IT112" s="62">
        <v>0.02</v>
      </c>
      <c r="IU112" s="62">
        <v>0.01</v>
      </c>
      <c r="IV112" s="62">
        <v>0.01</v>
      </c>
      <c r="IW112" s="62">
        <v>0.02</v>
      </c>
      <c r="IX112" s="62">
        <v>0.02</v>
      </c>
      <c r="IY112" s="62">
        <v>0.01</v>
      </c>
      <c r="IZ112" s="62">
        <v>0.01</v>
      </c>
      <c r="JA112" s="62">
        <v>0.01</v>
      </c>
      <c r="JB112" s="62">
        <v>0.01</v>
      </c>
      <c r="JC112" s="62">
        <v>0.02</v>
      </c>
      <c r="JD112">
        <v>23</v>
      </c>
      <c r="JE112" s="62">
        <v>0.02</v>
      </c>
      <c r="JF112" s="62">
        <v>0.02</v>
      </c>
      <c r="JG112" s="62">
        <v>0.02</v>
      </c>
      <c r="JH112" s="62">
        <v>0.02</v>
      </c>
      <c r="JI112" s="62">
        <v>0.02</v>
      </c>
      <c r="JJ112" s="62">
        <v>0.02</v>
      </c>
      <c r="JK112" s="62">
        <v>0.02</v>
      </c>
      <c r="JL112" s="62">
        <v>0.02</v>
      </c>
      <c r="JM112" s="62">
        <v>0.02</v>
      </c>
      <c r="JN112" s="62">
        <v>0.02</v>
      </c>
      <c r="JO112" s="62">
        <v>0.02</v>
      </c>
      <c r="JP112" s="62">
        <v>0.02</v>
      </c>
      <c r="JQ112">
        <v>23</v>
      </c>
      <c r="JR112" s="62">
        <v>0.02</v>
      </c>
      <c r="JS112" s="62">
        <v>0.02</v>
      </c>
      <c r="JT112" s="62">
        <v>0.02</v>
      </c>
      <c r="JU112" s="62">
        <v>0.02</v>
      </c>
      <c r="JV112" s="62">
        <v>0.02</v>
      </c>
      <c r="JW112" s="62">
        <v>0.03</v>
      </c>
      <c r="JX112" s="62">
        <v>0.03</v>
      </c>
      <c r="JY112" s="62">
        <v>0.02</v>
      </c>
      <c r="JZ112" s="62">
        <v>0.02</v>
      </c>
      <c r="KA112" s="62">
        <v>0.02</v>
      </c>
      <c r="KB112" s="62">
        <v>0.03</v>
      </c>
      <c r="KC112" s="62">
        <v>0.03</v>
      </c>
      <c r="KD112">
        <v>23</v>
      </c>
      <c r="KE112" s="62">
        <v>0.02</v>
      </c>
      <c r="KF112" s="62">
        <v>0.02</v>
      </c>
      <c r="KG112" s="62">
        <v>0.02</v>
      </c>
      <c r="KH112" s="62">
        <v>0.02</v>
      </c>
      <c r="KI112" s="62">
        <v>0.02</v>
      </c>
      <c r="KJ112" s="62">
        <v>0.03</v>
      </c>
      <c r="KK112" s="62">
        <v>0.03</v>
      </c>
      <c r="KL112" s="62">
        <v>0.02</v>
      </c>
      <c r="KM112" s="62">
        <v>0.03</v>
      </c>
      <c r="KN112" s="62">
        <v>0.03</v>
      </c>
      <c r="KO112" s="62">
        <v>0.03</v>
      </c>
      <c r="KP112" s="62">
        <v>0.04</v>
      </c>
      <c r="KQ112">
        <v>23</v>
      </c>
      <c r="KR112" s="62">
        <v>0.04</v>
      </c>
      <c r="KS112" s="62">
        <v>0.04</v>
      </c>
      <c r="KT112" s="62">
        <v>0.03</v>
      </c>
      <c r="KU112" s="62">
        <v>0.03</v>
      </c>
      <c r="KV112" s="62">
        <v>0.03</v>
      </c>
      <c r="KW112" s="62">
        <v>0.04</v>
      </c>
      <c r="KX112" s="62">
        <v>0.05</v>
      </c>
      <c r="KY112" s="62">
        <v>0.03</v>
      </c>
      <c r="KZ112" s="62">
        <v>0.03</v>
      </c>
      <c r="LA112" s="62">
        <v>0.04</v>
      </c>
      <c r="LB112" s="62">
        <v>0.04</v>
      </c>
      <c r="LC112" s="62">
        <v>0.05</v>
      </c>
    </row>
    <row r="113" spans="1:315">
      <c r="A113">
        <v>24</v>
      </c>
      <c r="B113" s="62">
        <v>0.02</v>
      </c>
      <c r="C113" s="62">
        <v>0.02</v>
      </c>
      <c r="D113" s="62">
        <v>0.02</v>
      </c>
      <c r="E113" s="62">
        <v>0.01</v>
      </c>
      <c r="F113" s="62">
        <v>0.01</v>
      </c>
      <c r="G113" s="62">
        <v>0.02</v>
      </c>
      <c r="H113" s="62">
        <v>0.02</v>
      </c>
      <c r="I113" s="62">
        <v>0.01</v>
      </c>
      <c r="J113" s="62">
        <v>0.01</v>
      </c>
      <c r="K113" s="62">
        <v>0.01</v>
      </c>
      <c r="L113" s="62">
        <v>0.01</v>
      </c>
      <c r="M113" s="62">
        <v>0.01</v>
      </c>
      <c r="N113">
        <v>24</v>
      </c>
      <c r="O113" s="62">
        <v>0.02</v>
      </c>
      <c r="P113" s="62">
        <v>0.02</v>
      </c>
      <c r="Q113" s="62">
        <v>0.01</v>
      </c>
      <c r="R113" s="62">
        <v>0.01</v>
      </c>
      <c r="S113" s="62">
        <v>0.01</v>
      </c>
      <c r="T113" s="62">
        <v>0.02</v>
      </c>
      <c r="U113" s="62">
        <v>0.02</v>
      </c>
      <c r="V113" s="62">
        <v>0.01</v>
      </c>
      <c r="W113" s="62">
        <v>0.01</v>
      </c>
      <c r="X113" s="62">
        <v>0.01</v>
      </c>
      <c r="Y113" s="62">
        <v>0.01</v>
      </c>
      <c r="Z113" s="62">
        <v>0.01</v>
      </c>
      <c r="AA113">
        <v>24</v>
      </c>
      <c r="AB113" s="62">
        <v>0.02</v>
      </c>
      <c r="AC113" s="62">
        <v>0.02</v>
      </c>
      <c r="AD113" s="62">
        <v>0.02</v>
      </c>
      <c r="AE113" s="62">
        <v>0.01</v>
      </c>
      <c r="AF113" s="62">
        <v>0.01</v>
      </c>
      <c r="AG113" s="62">
        <v>0.02</v>
      </c>
      <c r="AH113" s="62">
        <v>0.02</v>
      </c>
      <c r="AI113" s="62">
        <v>0.01</v>
      </c>
      <c r="AJ113" s="62">
        <v>0.01</v>
      </c>
      <c r="AK113" s="62">
        <v>0.01</v>
      </c>
      <c r="AL113" s="62">
        <v>0.02</v>
      </c>
      <c r="AM113" s="62">
        <v>0.02</v>
      </c>
      <c r="AN113">
        <v>24</v>
      </c>
      <c r="AO113" s="62">
        <v>0.02</v>
      </c>
      <c r="AP113" s="62">
        <v>0.02</v>
      </c>
      <c r="AQ113" s="62">
        <v>0.02</v>
      </c>
      <c r="AR113" s="62">
        <v>0.02</v>
      </c>
      <c r="AS113" s="62">
        <v>0.02</v>
      </c>
      <c r="AT113" s="62">
        <v>0.02</v>
      </c>
      <c r="AU113" s="62">
        <v>0.03</v>
      </c>
      <c r="AV113" s="62">
        <v>0.02</v>
      </c>
      <c r="AW113" s="62">
        <v>0.02</v>
      </c>
      <c r="AX113" s="62">
        <v>0.02</v>
      </c>
      <c r="AY113" s="62">
        <v>0.02</v>
      </c>
      <c r="AZ113" s="62">
        <v>0.03</v>
      </c>
      <c r="BA113">
        <v>24</v>
      </c>
      <c r="BB113" s="62">
        <v>0.02</v>
      </c>
      <c r="BC113" s="62">
        <v>0.02</v>
      </c>
      <c r="BD113" s="62">
        <v>0.02</v>
      </c>
      <c r="BE113" s="62">
        <v>0.02</v>
      </c>
      <c r="BF113" s="62">
        <v>0.02</v>
      </c>
      <c r="BG113" s="62">
        <v>0.03</v>
      </c>
      <c r="BH113" s="62">
        <v>0.03</v>
      </c>
      <c r="BI113" s="62">
        <v>0.02</v>
      </c>
      <c r="BJ113" s="62">
        <v>0.02</v>
      </c>
      <c r="BK113" s="62">
        <v>0.02</v>
      </c>
      <c r="BL113" s="62">
        <v>0.03</v>
      </c>
      <c r="BM113" s="62">
        <v>0.03</v>
      </c>
      <c r="BN113">
        <v>24</v>
      </c>
      <c r="BO113" s="62">
        <v>0.03</v>
      </c>
      <c r="BP113" s="62">
        <v>0.03</v>
      </c>
      <c r="BQ113" s="62">
        <v>0.03</v>
      </c>
      <c r="BR113" s="62">
        <v>0.02</v>
      </c>
      <c r="BS113" s="62">
        <v>0.02</v>
      </c>
      <c r="BT113" s="62">
        <v>0.04</v>
      </c>
      <c r="BU113" s="62">
        <v>0.04</v>
      </c>
      <c r="BV113" s="62">
        <v>0.03</v>
      </c>
      <c r="BW113" s="62">
        <v>0.03</v>
      </c>
      <c r="BX113" s="62">
        <v>0.03</v>
      </c>
      <c r="BY113" s="62">
        <v>0.04</v>
      </c>
      <c r="BZ113" s="62">
        <v>0.04</v>
      </c>
      <c r="CA113" s="198"/>
      <c r="CB113">
        <v>24</v>
      </c>
      <c r="CC113" s="62">
        <v>0.02</v>
      </c>
      <c r="CD113" s="62">
        <v>0.02</v>
      </c>
      <c r="CE113" s="62">
        <v>0.02</v>
      </c>
      <c r="CF113" s="62">
        <v>0.01</v>
      </c>
      <c r="CG113" s="62">
        <v>0.01</v>
      </c>
      <c r="CH113" s="62">
        <v>0.02</v>
      </c>
      <c r="CI113" s="62">
        <v>0.02</v>
      </c>
      <c r="CJ113" s="62">
        <v>0.01</v>
      </c>
      <c r="CK113" s="62">
        <v>0.01</v>
      </c>
      <c r="CL113" s="62">
        <v>0.01</v>
      </c>
      <c r="CM113" s="62">
        <v>0.01</v>
      </c>
      <c r="CN113" s="62">
        <v>0.01</v>
      </c>
      <c r="CO113">
        <v>24</v>
      </c>
      <c r="CP113" s="62">
        <v>0.02</v>
      </c>
      <c r="CQ113" s="62">
        <v>0.02</v>
      </c>
      <c r="CR113" s="62">
        <v>0.01</v>
      </c>
      <c r="CS113" s="62">
        <v>0.01</v>
      </c>
      <c r="CT113" s="62">
        <v>0.01</v>
      </c>
      <c r="CU113" s="62">
        <v>0.02</v>
      </c>
      <c r="CV113" s="62">
        <v>0.02</v>
      </c>
      <c r="CW113" s="62">
        <v>0.01</v>
      </c>
      <c r="CX113" s="62">
        <v>0.01</v>
      </c>
      <c r="CY113" s="62">
        <v>0.01</v>
      </c>
      <c r="CZ113" s="62">
        <v>0.01</v>
      </c>
      <c r="DA113" s="62">
        <v>0.01</v>
      </c>
      <c r="DB113">
        <v>24</v>
      </c>
      <c r="DC113" s="62">
        <v>0.02</v>
      </c>
      <c r="DD113" s="62">
        <v>0.02</v>
      </c>
      <c r="DE113" s="62">
        <v>0.02</v>
      </c>
      <c r="DF113" s="62">
        <v>0.01</v>
      </c>
      <c r="DG113" s="62">
        <v>0.01</v>
      </c>
      <c r="DH113" s="62">
        <v>0.02</v>
      </c>
      <c r="DI113" s="62">
        <v>0.02</v>
      </c>
      <c r="DJ113" s="62">
        <v>0.01</v>
      </c>
      <c r="DK113" s="62">
        <v>0.01</v>
      </c>
      <c r="DL113" s="62">
        <v>0.01</v>
      </c>
      <c r="DM113" s="62">
        <v>0.02</v>
      </c>
      <c r="DN113" s="62">
        <v>0.02</v>
      </c>
      <c r="DO113">
        <v>24</v>
      </c>
      <c r="DP113" s="62">
        <v>0.02</v>
      </c>
      <c r="DQ113" s="62">
        <v>0.02</v>
      </c>
      <c r="DR113" s="62">
        <v>0.02</v>
      </c>
      <c r="DS113" s="62">
        <v>0.02</v>
      </c>
      <c r="DT113" s="62">
        <v>0.02</v>
      </c>
      <c r="DU113" s="62">
        <v>0.02</v>
      </c>
      <c r="DV113" s="62">
        <v>0.02</v>
      </c>
      <c r="DW113" s="62">
        <v>0.02</v>
      </c>
      <c r="DX113" s="62">
        <v>0.02</v>
      </c>
      <c r="DY113" s="62">
        <v>0.02</v>
      </c>
      <c r="DZ113" s="62">
        <v>0.02</v>
      </c>
      <c r="EA113" s="62">
        <v>0.03</v>
      </c>
      <c r="EB113">
        <v>24</v>
      </c>
      <c r="EC113" s="62">
        <v>0.02</v>
      </c>
      <c r="ED113" s="62">
        <v>0.02</v>
      </c>
      <c r="EE113" s="62">
        <v>0.02</v>
      </c>
      <c r="EF113" s="62">
        <v>0.02</v>
      </c>
      <c r="EG113" s="62">
        <v>0.02</v>
      </c>
      <c r="EH113" s="62">
        <v>0.03</v>
      </c>
      <c r="EI113" s="62">
        <v>0.03</v>
      </c>
      <c r="EJ113" s="62">
        <v>0.02</v>
      </c>
      <c r="EK113" s="62">
        <v>0.02</v>
      </c>
      <c r="EL113" s="62">
        <v>0.02</v>
      </c>
      <c r="EM113" s="62">
        <v>0.03</v>
      </c>
      <c r="EN113" s="62">
        <v>0.03</v>
      </c>
      <c r="EO113">
        <v>24</v>
      </c>
      <c r="EP113" s="62">
        <v>0.03</v>
      </c>
      <c r="EQ113" s="62">
        <v>0.03</v>
      </c>
      <c r="ER113" s="62">
        <v>0.03</v>
      </c>
      <c r="ES113" s="62">
        <v>0.02</v>
      </c>
      <c r="ET113" s="62">
        <v>0.02</v>
      </c>
      <c r="EU113" s="62">
        <v>0.04</v>
      </c>
      <c r="EV113" s="62">
        <v>0.04</v>
      </c>
      <c r="EW113" s="62">
        <v>0.03</v>
      </c>
      <c r="EX113" s="62">
        <v>0.03</v>
      </c>
      <c r="EY113" s="62">
        <v>0.03</v>
      </c>
      <c r="EZ113" s="62">
        <v>0.04</v>
      </c>
      <c r="FA113" s="62">
        <v>0.04</v>
      </c>
      <c r="FB113" s="198"/>
      <c r="FC113">
        <v>24</v>
      </c>
      <c r="FD113" s="62">
        <v>0.02</v>
      </c>
      <c r="FE113" s="62">
        <v>0.02</v>
      </c>
      <c r="FF113" s="62">
        <v>0.02</v>
      </c>
      <c r="FG113" s="62">
        <v>0.01</v>
      </c>
      <c r="FH113" s="62">
        <v>0.01</v>
      </c>
      <c r="FI113" s="62">
        <v>0.02</v>
      </c>
      <c r="FJ113" s="62">
        <v>0.02</v>
      </c>
      <c r="FK113" s="62">
        <v>0.01</v>
      </c>
      <c r="FL113" s="62">
        <v>0.01</v>
      </c>
      <c r="FM113" s="62">
        <v>0.01</v>
      </c>
      <c r="FN113" s="62">
        <v>0.01</v>
      </c>
      <c r="FO113" s="62">
        <v>0.01</v>
      </c>
      <c r="FP113">
        <v>24</v>
      </c>
      <c r="FQ113" s="62">
        <v>0.02</v>
      </c>
      <c r="FR113" s="62">
        <v>0.02</v>
      </c>
      <c r="FS113" s="62">
        <v>0.01</v>
      </c>
      <c r="FT113" s="62">
        <v>0.01</v>
      </c>
      <c r="FU113" s="62">
        <v>0.01</v>
      </c>
      <c r="FV113" s="62">
        <v>0.02</v>
      </c>
      <c r="FW113" s="62">
        <v>0.02</v>
      </c>
      <c r="FX113" s="62">
        <v>0.01</v>
      </c>
      <c r="FY113" s="62">
        <v>0.01</v>
      </c>
      <c r="FZ113" s="62">
        <v>0.01</v>
      </c>
      <c r="GA113" s="62">
        <v>0.01</v>
      </c>
      <c r="GB113" s="62">
        <v>0.01</v>
      </c>
      <c r="GC113">
        <v>24</v>
      </c>
      <c r="GD113" s="62">
        <v>0.02</v>
      </c>
      <c r="GE113" s="62">
        <v>0.02</v>
      </c>
      <c r="GF113" s="62">
        <v>0.02</v>
      </c>
      <c r="GG113" s="62">
        <v>0.01</v>
      </c>
      <c r="GH113" s="62">
        <v>0.01</v>
      </c>
      <c r="GI113" s="62">
        <v>0.02</v>
      </c>
      <c r="GJ113" s="62">
        <v>0.02</v>
      </c>
      <c r="GK113" s="62">
        <v>0.02</v>
      </c>
      <c r="GL113" s="62">
        <v>0.02</v>
      </c>
      <c r="GM113" s="62">
        <v>0.02</v>
      </c>
      <c r="GN113" s="62">
        <v>0.02</v>
      </c>
      <c r="GO113" s="62">
        <v>0.02</v>
      </c>
      <c r="GP113">
        <v>24</v>
      </c>
      <c r="GQ113" s="62">
        <v>0.02</v>
      </c>
      <c r="GR113" s="62">
        <v>0.02</v>
      </c>
      <c r="GS113" s="62">
        <v>0.02</v>
      </c>
      <c r="GT113" s="62">
        <v>0.02</v>
      </c>
      <c r="GU113" s="62">
        <v>0.02</v>
      </c>
      <c r="GV113" s="62">
        <v>0.02</v>
      </c>
      <c r="GW113" s="62">
        <v>0.03</v>
      </c>
      <c r="GX113" s="62">
        <v>0.02</v>
      </c>
      <c r="GY113" s="62">
        <v>0.02</v>
      </c>
      <c r="GZ113" s="62">
        <v>0.02</v>
      </c>
      <c r="HA113" s="62">
        <v>0.02</v>
      </c>
      <c r="HB113" s="62">
        <v>0.03</v>
      </c>
      <c r="HC113">
        <v>24</v>
      </c>
      <c r="HD113" s="62">
        <v>0.02</v>
      </c>
      <c r="HE113" s="62">
        <v>0.02</v>
      </c>
      <c r="HF113" s="62">
        <v>0.02</v>
      </c>
      <c r="HG113" s="62">
        <v>0.02</v>
      </c>
      <c r="HH113" s="62">
        <v>0.02</v>
      </c>
      <c r="HI113" s="62">
        <v>0.03</v>
      </c>
      <c r="HJ113" s="62">
        <v>0.03</v>
      </c>
      <c r="HK113" s="62">
        <v>0.02</v>
      </c>
      <c r="HL113" s="62">
        <v>0.02</v>
      </c>
      <c r="HM113" s="62">
        <v>0.02</v>
      </c>
      <c r="HN113" s="62">
        <v>0.03</v>
      </c>
      <c r="HO113" s="62">
        <v>0.03</v>
      </c>
      <c r="HP113">
        <v>24</v>
      </c>
      <c r="HQ113" s="62">
        <v>0.04</v>
      </c>
      <c r="HR113" s="62">
        <v>0.03</v>
      </c>
      <c r="HS113" s="62">
        <v>0.03</v>
      </c>
      <c r="HT113" s="62">
        <v>0.03</v>
      </c>
      <c r="HU113" s="62">
        <v>0.03</v>
      </c>
      <c r="HV113" s="62">
        <v>0.04</v>
      </c>
      <c r="HW113" s="62">
        <v>0.04</v>
      </c>
      <c r="HX113" s="62">
        <v>0.03</v>
      </c>
      <c r="HY113" s="62">
        <v>0.03</v>
      </c>
      <c r="HZ113" s="62">
        <v>0.03</v>
      </c>
      <c r="IA113" s="62">
        <v>0.04</v>
      </c>
      <c r="IB113" s="62">
        <v>0.04</v>
      </c>
      <c r="IC113" s="198"/>
      <c r="ID113">
        <v>24</v>
      </c>
      <c r="IE113" s="62">
        <v>0.03</v>
      </c>
      <c r="IF113" s="62">
        <v>0.02</v>
      </c>
      <c r="IG113" s="62">
        <v>0.02</v>
      </c>
      <c r="IH113" s="62">
        <v>0.02</v>
      </c>
      <c r="II113" s="62">
        <v>0.01</v>
      </c>
      <c r="IJ113" s="62">
        <v>0.02</v>
      </c>
      <c r="IK113" s="62">
        <v>0.02</v>
      </c>
      <c r="IL113" s="62">
        <v>0.01</v>
      </c>
      <c r="IM113" s="62">
        <v>0.01</v>
      </c>
      <c r="IN113" s="62">
        <v>0.01</v>
      </c>
      <c r="IO113" s="62">
        <v>0.01</v>
      </c>
      <c r="IP113" s="62">
        <v>0.01</v>
      </c>
      <c r="IQ113">
        <v>24</v>
      </c>
      <c r="IR113" s="62">
        <v>0.02</v>
      </c>
      <c r="IS113" s="62">
        <v>0.02</v>
      </c>
      <c r="IT113" s="62">
        <v>0.02</v>
      </c>
      <c r="IU113" s="62">
        <v>0.01</v>
      </c>
      <c r="IV113" s="62">
        <v>0.01</v>
      </c>
      <c r="IW113" s="62">
        <v>0.02</v>
      </c>
      <c r="IX113" s="62">
        <v>0.02</v>
      </c>
      <c r="IY113" s="62">
        <v>0.01</v>
      </c>
      <c r="IZ113" s="62">
        <v>0.01</v>
      </c>
      <c r="JA113" s="62">
        <v>0.01</v>
      </c>
      <c r="JB113" s="62">
        <v>0.01</v>
      </c>
      <c r="JC113" s="62">
        <v>0.02</v>
      </c>
      <c r="JD113">
        <v>24</v>
      </c>
      <c r="JE113" s="62">
        <v>0.02</v>
      </c>
      <c r="JF113" s="62">
        <v>0.02</v>
      </c>
      <c r="JG113" s="62">
        <v>0.02</v>
      </c>
      <c r="JH113" s="62">
        <v>0.02</v>
      </c>
      <c r="JI113" s="62">
        <v>0.02</v>
      </c>
      <c r="JJ113" s="62">
        <v>0.02</v>
      </c>
      <c r="JK113" s="62">
        <v>0.02</v>
      </c>
      <c r="JL113" s="62">
        <v>0.02</v>
      </c>
      <c r="JM113" s="62">
        <v>0.02</v>
      </c>
      <c r="JN113" s="62">
        <v>0.02</v>
      </c>
      <c r="JO113" s="62">
        <v>0.02</v>
      </c>
      <c r="JP113" s="62">
        <v>0.02</v>
      </c>
      <c r="JQ113">
        <v>24</v>
      </c>
      <c r="JR113" s="62">
        <v>0.02</v>
      </c>
      <c r="JS113" s="62">
        <v>0.02</v>
      </c>
      <c r="JT113" s="62">
        <v>0.02</v>
      </c>
      <c r="JU113" s="62">
        <v>0.02</v>
      </c>
      <c r="JV113" s="62">
        <v>0.02</v>
      </c>
      <c r="JW113" s="62">
        <v>0.03</v>
      </c>
      <c r="JX113" s="62">
        <v>0.03</v>
      </c>
      <c r="JY113" s="62">
        <v>0.02</v>
      </c>
      <c r="JZ113" s="62">
        <v>0.02</v>
      </c>
      <c r="KA113" s="62">
        <v>0.02</v>
      </c>
      <c r="KB113" s="62">
        <v>0.03</v>
      </c>
      <c r="KC113" s="62">
        <v>0.03</v>
      </c>
      <c r="KD113">
        <v>24</v>
      </c>
      <c r="KE113" s="62">
        <v>0.02</v>
      </c>
      <c r="KF113" s="62">
        <v>0.02</v>
      </c>
      <c r="KG113" s="62">
        <v>0.02</v>
      </c>
      <c r="KH113" s="62">
        <v>0.02</v>
      </c>
      <c r="KI113" s="62">
        <v>0.02</v>
      </c>
      <c r="KJ113" s="62">
        <v>0.03</v>
      </c>
      <c r="KK113" s="62">
        <v>0.03</v>
      </c>
      <c r="KL113" s="62">
        <v>0.02</v>
      </c>
      <c r="KM113" s="62">
        <v>0.03</v>
      </c>
      <c r="KN113" s="62">
        <v>0.03</v>
      </c>
      <c r="KO113" s="62">
        <v>0.03</v>
      </c>
      <c r="KP113" s="62">
        <v>0.04</v>
      </c>
      <c r="KQ113">
        <v>24</v>
      </c>
      <c r="KR113" s="62">
        <v>0.04</v>
      </c>
      <c r="KS113" s="62">
        <v>0.04</v>
      </c>
      <c r="KT113" s="62">
        <v>0.03</v>
      </c>
      <c r="KU113" s="62">
        <v>0.03</v>
      </c>
      <c r="KV113" s="62">
        <v>0.03</v>
      </c>
      <c r="KW113" s="62">
        <v>0.04</v>
      </c>
      <c r="KX113" s="62">
        <v>0.05</v>
      </c>
      <c r="KY113" s="62">
        <v>0.03</v>
      </c>
      <c r="KZ113" s="62">
        <v>0.03</v>
      </c>
      <c r="LA113" s="62">
        <v>0.04</v>
      </c>
      <c r="LB113" s="62">
        <v>0.04</v>
      </c>
      <c r="LC113" s="62">
        <v>0.05</v>
      </c>
    </row>
    <row r="114" spans="1:315">
      <c r="A114">
        <v>25</v>
      </c>
      <c r="B114" s="62">
        <v>0.02</v>
      </c>
      <c r="C114" s="62">
        <v>0.02</v>
      </c>
      <c r="D114" s="62">
        <v>0.02</v>
      </c>
      <c r="E114" s="62">
        <v>0.01</v>
      </c>
      <c r="F114" s="62">
        <v>0.01</v>
      </c>
      <c r="G114" s="62">
        <v>0.02</v>
      </c>
      <c r="H114" s="62">
        <v>0.02</v>
      </c>
      <c r="I114" s="62">
        <v>0.01</v>
      </c>
      <c r="J114" s="62">
        <v>0.01</v>
      </c>
      <c r="K114" s="62">
        <v>0.01</v>
      </c>
      <c r="L114" s="62">
        <v>0.01</v>
      </c>
      <c r="M114" s="62">
        <v>0.01</v>
      </c>
      <c r="N114">
        <v>25</v>
      </c>
      <c r="O114" s="62">
        <v>0.02</v>
      </c>
      <c r="P114" s="62">
        <v>0.02</v>
      </c>
      <c r="Q114" s="62">
        <v>0.01</v>
      </c>
      <c r="R114" s="62">
        <v>0.01</v>
      </c>
      <c r="S114" s="62">
        <v>0.01</v>
      </c>
      <c r="T114" s="62">
        <v>0.02</v>
      </c>
      <c r="U114" s="62">
        <v>0.02</v>
      </c>
      <c r="V114" s="62">
        <v>0.01</v>
      </c>
      <c r="W114" s="62">
        <v>0.01</v>
      </c>
      <c r="X114" s="62">
        <v>0.01</v>
      </c>
      <c r="Y114" s="62">
        <v>0.01</v>
      </c>
      <c r="Z114" s="62">
        <v>0.01</v>
      </c>
      <c r="AA114">
        <v>25</v>
      </c>
      <c r="AB114" s="62">
        <v>0.02</v>
      </c>
      <c r="AC114" s="62">
        <v>0.02</v>
      </c>
      <c r="AD114" s="62">
        <v>0.02</v>
      </c>
      <c r="AE114" s="62">
        <v>0.01</v>
      </c>
      <c r="AF114" s="62">
        <v>0.01</v>
      </c>
      <c r="AG114" s="62">
        <v>0.02</v>
      </c>
      <c r="AH114" s="62">
        <v>0.02</v>
      </c>
      <c r="AI114" s="62">
        <v>0.01</v>
      </c>
      <c r="AJ114" s="62">
        <v>0.01</v>
      </c>
      <c r="AK114" s="62">
        <v>0.01</v>
      </c>
      <c r="AL114" s="62">
        <v>0.02</v>
      </c>
      <c r="AM114" s="62">
        <v>0.02</v>
      </c>
      <c r="AN114">
        <v>25</v>
      </c>
      <c r="AO114" s="62">
        <v>0.02</v>
      </c>
      <c r="AP114" s="62">
        <v>0.02</v>
      </c>
      <c r="AQ114" s="62">
        <v>0.02</v>
      </c>
      <c r="AR114" s="62">
        <v>0.02</v>
      </c>
      <c r="AS114" s="62">
        <v>0.02</v>
      </c>
      <c r="AT114" s="62">
        <v>0.02</v>
      </c>
      <c r="AU114" s="62">
        <v>0.03</v>
      </c>
      <c r="AV114" s="62">
        <v>0.02</v>
      </c>
      <c r="AW114" s="62">
        <v>0.02</v>
      </c>
      <c r="AX114" s="62">
        <v>0.02</v>
      </c>
      <c r="AY114" s="62">
        <v>0.02</v>
      </c>
      <c r="AZ114" s="62">
        <v>0.03</v>
      </c>
      <c r="BA114">
        <v>25</v>
      </c>
      <c r="BB114" s="62">
        <v>0.02</v>
      </c>
      <c r="BC114" s="62">
        <v>0.02</v>
      </c>
      <c r="BD114" s="62">
        <v>0.02</v>
      </c>
      <c r="BE114" s="62">
        <v>0.02</v>
      </c>
      <c r="BF114" s="62">
        <v>0.02</v>
      </c>
      <c r="BG114" s="62">
        <v>0.03</v>
      </c>
      <c r="BH114" s="62">
        <v>0.03</v>
      </c>
      <c r="BI114" s="62">
        <v>0.02</v>
      </c>
      <c r="BJ114" s="62">
        <v>0.02</v>
      </c>
      <c r="BK114" s="62">
        <v>0.02</v>
      </c>
      <c r="BL114" s="62">
        <v>0.03</v>
      </c>
      <c r="BM114" s="62">
        <v>0.03</v>
      </c>
      <c r="BN114">
        <v>25</v>
      </c>
      <c r="BO114" s="62">
        <v>0.03</v>
      </c>
      <c r="BP114" s="62">
        <v>0.03</v>
      </c>
      <c r="BQ114" s="62">
        <v>0.03</v>
      </c>
      <c r="BR114" s="62">
        <v>0.02</v>
      </c>
      <c r="BS114" s="62">
        <v>0.02</v>
      </c>
      <c r="BT114" s="62">
        <v>0.04</v>
      </c>
      <c r="BU114" s="62">
        <v>0.04</v>
      </c>
      <c r="BV114" s="62">
        <v>0.03</v>
      </c>
      <c r="BW114" s="62">
        <v>0.03</v>
      </c>
      <c r="BX114" s="62">
        <v>0.03</v>
      </c>
      <c r="BY114" s="62">
        <v>0.04</v>
      </c>
      <c r="BZ114" s="62">
        <v>0.04</v>
      </c>
      <c r="CA114" s="198"/>
      <c r="CB114">
        <v>25</v>
      </c>
      <c r="CC114" s="62">
        <v>0.02</v>
      </c>
      <c r="CD114" s="62">
        <v>0.02</v>
      </c>
      <c r="CE114" s="62">
        <v>0.02</v>
      </c>
      <c r="CF114" s="62">
        <v>0.01</v>
      </c>
      <c r="CG114" s="62">
        <v>0.01</v>
      </c>
      <c r="CH114" s="62">
        <v>0.02</v>
      </c>
      <c r="CI114" s="62">
        <v>0.02</v>
      </c>
      <c r="CJ114" s="62">
        <v>0.01</v>
      </c>
      <c r="CK114" s="62">
        <v>0.01</v>
      </c>
      <c r="CL114" s="62">
        <v>0.01</v>
      </c>
      <c r="CM114" s="62">
        <v>0.01</v>
      </c>
      <c r="CN114" s="62">
        <v>0.01</v>
      </c>
      <c r="CO114">
        <v>25</v>
      </c>
      <c r="CP114" s="62">
        <v>0.02</v>
      </c>
      <c r="CQ114" s="62">
        <v>0.02</v>
      </c>
      <c r="CR114" s="62">
        <v>0.01</v>
      </c>
      <c r="CS114" s="62">
        <v>0.01</v>
      </c>
      <c r="CT114" s="62">
        <v>0.01</v>
      </c>
      <c r="CU114" s="62">
        <v>0.02</v>
      </c>
      <c r="CV114" s="62">
        <v>0.02</v>
      </c>
      <c r="CW114" s="62">
        <v>0.01</v>
      </c>
      <c r="CX114" s="62">
        <v>0.01</v>
      </c>
      <c r="CY114" s="62">
        <v>0.01</v>
      </c>
      <c r="CZ114" s="62">
        <v>0.01</v>
      </c>
      <c r="DA114" s="62">
        <v>0.01</v>
      </c>
      <c r="DB114">
        <v>25</v>
      </c>
      <c r="DC114" s="62">
        <v>0.02</v>
      </c>
      <c r="DD114" s="62">
        <v>0.02</v>
      </c>
      <c r="DE114" s="62">
        <v>0.02</v>
      </c>
      <c r="DF114" s="62">
        <v>0.01</v>
      </c>
      <c r="DG114" s="62">
        <v>0.01</v>
      </c>
      <c r="DH114" s="62">
        <v>0.02</v>
      </c>
      <c r="DI114" s="62">
        <v>0.02</v>
      </c>
      <c r="DJ114" s="62">
        <v>0.01</v>
      </c>
      <c r="DK114" s="62">
        <v>0.01</v>
      </c>
      <c r="DL114" s="62">
        <v>0.01</v>
      </c>
      <c r="DM114" s="62">
        <v>0.02</v>
      </c>
      <c r="DN114" s="62">
        <v>0.02</v>
      </c>
      <c r="DO114">
        <v>25</v>
      </c>
      <c r="DP114" s="62">
        <v>0.02</v>
      </c>
      <c r="DQ114" s="62">
        <v>0.02</v>
      </c>
      <c r="DR114" s="62">
        <v>0.02</v>
      </c>
      <c r="DS114" s="62">
        <v>0.02</v>
      </c>
      <c r="DT114" s="62">
        <v>0.02</v>
      </c>
      <c r="DU114" s="62">
        <v>0.02</v>
      </c>
      <c r="DV114" s="62">
        <v>0.02</v>
      </c>
      <c r="DW114" s="62">
        <v>0.02</v>
      </c>
      <c r="DX114" s="62">
        <v>0.02</v>
      </c>
      <c r="DY114" s="62">
        <v>0.02</v>
      </c>
      <c r="DZ114" s="62">
        <v>0.02</v>
      </c>
      <c r="EA114" s="62">
        <v>0.03</v>
      </c>
      <c r="EB114">
        <v>25</v>
      </c>
      <c r="EC114" s="62">
        <v>0.02</v>
      </c>
      <c r="ED114" s="62">
        <v>0.02</v>
      </c>
      <c r="EE114" s="62">
        <v>0.02</v>
      </c>
      <c r="EF114" s="62">
        <v>0.02</v>
      </c>
      <c r="EG114" s="62">
        <v>0.02</v>
      </c>
      <c r="EH114" s="62">
        <v>0.03</v>
      </c>
      <c r="EI114" s="62">
        <v>0.03</v>
      </c>
      <c r="EJ114" s="62">
        <v>0.02</v>
      </c>
      <c r="EK114" s="62">
        <v>0.02</v>
      </c>
      <c r="EL114" s="62">
        <v>0.02</v>
      </c>
      <c r="EM114" s="62">
        <v>0.03</v>
      </c>
      <c r="EN114" s="62">
        <v>0.03</v>
      </c>
      <c r="EO114">
        <v>25</v>
      </c>
      <c r="EP114" s="62">
        <v>0.03</v>
      </c>
      <c r="EQ114" s="62">
        <v>0.03</v>
      </c>
      <c r="ER114" s="62">
        <v>0.03</v>
      </c>
      <c r="ES114" s="62">
        <v>0.02</v>
      </c>
      <c r="ET114" s="62">
        <v>0.02</v>
      </c>
      <c r="EU114" s="62">
        <v>0.04</v>
      </c>
      <c r="EV114" s="62">
        <v>0.04</v>
      </c>
      <c r="EW114" s="62">
        <v>0.03</v>
      </c>
      <c r="EX114" s="62">
        <v>0.03</v>
      </c>
      <c r="EY114" s="62">
        <v>0.03</v>
      </c>
      <c r="EZ114" s="62">
        <v>0.04</v>
      </c>
      <c r="FA114" s="62">
        <v>0.04</v>
      </c>
      <c r="FB114" s="198"/>
      <c r="FC114">
        <v>25</v>
      </c>
      <c r="FD114" s="62">
        <v>0.02</v>
      </c>
      <c r="FE114" s="62">
        <v>0.02</v>
      </c>
      <c r="FF114" s="62">
        <v>0.02</v>
      </c>
      <c r="FG114" s="62">
        <v>0.01</v>
      </c>
      <c r="FH114" s="62">
        <v>0.01</v>
      </c>
      <c r="FI114" s="62">
        <v>0.02</v>
      </c>
      <c r="FJ114" s="62">
        <v>0.02</v>
      </c>
      <c r="FK114" s="62">
        <v>0.01</v>
      </c>
      <c r="FL114" s="62">
        <v>0.01</v>
      </c>
      <c r="FM114" s="62">
        <v>0.01</v>
      </c>
      <c r="FN114" s="62">
        <v>0.01</v>
      </c>
      <c r="FO114" s="62">
        <v>0.01</v>
      </c>
      <c r="FP114">
        <v>25</v>
      </c>
      <c r="FQ114" s="62">
        <v>0.02</v>
      </c>
      <c r="FR114" s="62">
        <v>0.02</v>
      </c>
      <c r="FS114" s="62">
        <v>0.01</v>
      </c>
      <c r="FT114" s="62">
        <v>0.01</v>
      </c>
      <c r="FU114" s="62">
        <v>0.01</v>
      </c>
      <c r="FV114" s="62">
        <v>0.02</v>
      </c>
      <c r="FW114" s="62">
        <v>0.02</v>
      </c>
      <c r="FX114" s="62">
        <v>0.01</v>
      </c>
      <c r="FY114" s="62">
        <v>0.01</v>
      </c>
      <c r="FZ114" s="62">
        <v>0.01</v>
      </c>
      <c r="GA114" s="62">
        <v>0.01</v>
      </c>
      <c r="GB114" s="62">
        <v>0.01</v>
      </c>
      <c r="GC114">
        <v>25</v>
      </c>
      <c r="GD114" s="62">
        <v>0.02</v>
      </c>
      <c r="GE114" s="62">
        <v>0.02</v>
      </c>
      <c r="GF114" s="62">
        <v>0.02</v>
      </c>
      <c r="GG114" s="62">
        <v>0.01</v>
      </c>
      <c r="GH114" s="62">
        <v>0.01</v>
      </c>
      <c r="GI114" s="62">
        <v>0.02</v>
      </c>
      <c r="GJ114" s="62">
        <v>0.02</v>
      </c>
      <c r="GK114" s="62">
        <v>0.02</v>
      </c>
      <c r="GL114" s="62">
        <v>0.02</v>
      </c>
      <c r="GM114" s="62">
        <v>0.02</v>
      </c>
      <c r="GN114" s="62">
        <v>0.02</v>
      </c>
      <c r="GO114" s="62">
        <v>0.02</v>
      </c>
      <c r="GP114">
        <v>25</v>
      </c>
      <c r="GQ114" s="62">
        <v>0.02</v>
      </c>
      <c r="GR114" s="62">
        <v>0.02</v>
      </c>
      <c r="GS114" s="62">
        <v>0.02</v>
      </c>
      <c r="GT114" s="62">
        <v>0.02</v>
      </c>
      <c r="GU114" s="62">
        <v>0.02</v>
      </c>
      <c r="GV114" s="62">
        <v>0.02</v>
      </c>
      <c r="GW114" s="62">
        <v>0.03</v>
      </c>
      <c r="GX114" s="62">
        <v>0.02</v>
      </c>
      <c r="GY114" s="62">
        <v>0.02</v>
      </c>
      <c r="GZ114" s="62">
        <v>0.02</v>
      </c>
      <c r="HA114" s="62">
        <v>0.02</v>
      </c>
      <c r="HB114" s="62">
        <v>0.03</v>
      </c>
      <c r="HC114">
        <v>25</v>
      </c>
      <c r="HD114" s="62">
        <v>0.02</v>
      </c>
      <c r="HE114" s="62">
        <v>0.02</v>
      </c>
      <c r="HF114" s="62">
        <v>0.02</v>
      </c>
      <c r="HG114" s="62">
        <v>0.02</v>
      </c>
      <c r="HH114" s="62">
        <v>0.02</v>
      </c>
      <c r="HI114" s="62">
        <v>0.03</v>
      </c>
      <c r="HJ114" s="62">
        <v>0.03</v>
      </c>
      <c r="HK114" s="62">
        <v>0.02</v>
      </c>
      <c r="HL114" s="62">
        <v>0.02</v>
      </c>
      <c r="HM114" s="62">
        <v>0.02</v>
      </c>
      <c r="HN114" s="62">
        <v>0.03</v>
      </c>
      <c r="HO114" s="62">
        <v>0.03</v>
      </c>
      <c r="HP114">
        <v>25</v>
      </c>
      <c r="HQ114" s="62">
        <v>0.04</v>
      </c>
      <c r="HR114" s="62">
        <v>0.03</v>
      </c>
      <c r="HS114" s="62">
        <v>0.03</v>
      </c>
      <c r="HT114" s="62">
        <v>0.03</v>
      </c>
      <c r="HU114" s="62">
        <v>0.03</v>
      </c>
      <c r="HV114" s="62">
        <v>0.04</v>
      </c>
      <c r="HW114" s="62">
        <v>0.04</v>
      </c>
      <c r="HX114" s="62">
        <v>0.03</v>
      </c>
      <c r="HY114" s="62">
        <v>0.03</v>
      </c>
      <c r="HZ114" s="62">
        <v>0.03</v>
      </c>
      <c r="IA114" s="62">
        <v>0.04</v>
      </c>
      <c r="IB114" s="62">
        <v>0.04</v>
      </c>
      <c r="IC114" s="198"/>
      <c r="ID114">
        <v>25</v>
      </c>
      <c r="IE114" s="62">
        <v>0.03</v>
      </c>
      <c r="IF114" s="62">
        <v>0.02</v>
      </c>
      <c r="IG114" s="62">
        <v>0.02</v>
      </c>
      <c r="IH114" s="62">
        <v>0.02</v>
      </c>
      <c r="II114" s="62">
        <v>0.01</v>
      </c>
      <c r="IJ114" s="62">
        <v>0.02</v>
      </c>
      <c r="IK114" s="62">
        <v>0.02</v>
      </c>
      <c r="IL114" s="62">
        <v>0.01</v>
      </c>
      <c r="IM114" s="62">
        <v>0.01</v>
      </c>
      <c r="IN114" s="62">
        <v>0.01</v>
      </c>
      <c r="IO114" s="62">
        <v>0.01</v>
      </c>
      <c r="IP114" s="62">
        <v>0.01</v>
      </c>
      <c r="IQ114">
        <v>25</v>
      </c>
      <c r="IR114" s="62">
        <v>0.02</v>
      </c>
      <c r="IS114" s="62">
        <v>0.02</v>
      </c>
      <c r="IT114" s="62">
        <v>0.02</v>
      </c>
      <c r="IU114" s="62">
        <v>0.01</v>
      </c>
      <c r="IV114" s="62">
        <v>0.01</v>
      </c>
      <c r="IW114" s="62">
        <v>0.02</v>
      </c>
      <c r="IX114" s="62">
        <v>0.02</v>
      </c>
      <c r="IY114" s="62">
        <v>0.01</v>
      </c>
      <c r="IZ114" s="62">
        <v>0.01</v>
      </c>
      <c r="JA114" s="62">
        <v>0.01</v>
      </c>
      <c r="JB114" s="62">
        <v>0.01</v>
      </c>
      <c r="JC114" s="62">
        <v>0.02</v>
      </c>
      <c r="JD114">
        <v>25</v>
      </c>
      <c r="JE114" s="62">
        <v>0.02</v>
      </c>
      <c r="JF114" s="62">
        <v>0.02</v>
      </c>
      <c r="JG114" s="62">
        <v>0.02</v>
      </c>
      <c r="JH114" s="62">
        <v>0.02</v>
      </c>
      <c r="JI114" s="62">
        <v>0.02</v>
      </c>
      <c r="JJ114" s="62">
        <v>0.02</v>
      </c>
      <c r="JK114" s="62">
        <v>0.02</v>
      </c>
      <c r="JL114" s="62">
        <v>0.02</v>
      </c>
      <c r="JM114" s="62">
        <v>0.02</v>
      </c>
      <c r="JN114" s="62">
        <v>0.02</v>
      </c>
      <c r="JO114" s="62">
        <v>0.02</v>
      </c>
      <c r="JP114" s="62">
        <v>0.02</v>
      </c>
      <c r="JQ114">
        <v>25</v>
      </c>
      <c r="JR114" s="62">
        <v>0.02</v>
      </c>
      <c r="JS114" s="62">
        <v>0.02</v>
      </c>
      <c r="JT114" s="62">
        <v>0.02</v>
      </c>
      <c r="JU114" s="62">
        <v>0.02</v>
      </c>
      <c r="JV114" s="62">
        <v>0.02</v>
      </c>
      <c r="JW114" s="62">
        <v>0.03</v>
      </c>
      <c r="JX114" s="62">
        <v>0.03</v>
      </c>
      <c r="JY114" s="62">
        <v>0.02</v>
      </c>
      <c r="JZ114" s="62">
        <v>0.02</v>
      </c>
      <c r="KA114" s="62">
        <v>0.02</v>
      </c>
      <c r="KB114" s="62">
        <v>0.03</v>
      </c>
      <c r="KC114" s="62">
        <v>0.03</v>
      </c>
      <c r="KD114">
        <v>25</v>
      </c>
      <c r="KE114" s="62">
        <v>0.02</v>
      </c>
      <c r="KF114" s="62">
        <v>0.02</v>
      </c>
      <c r="KG114" s="62">
        <v>0.02</v>
      </c>
      <c r="KH114" s="62">
        <v>0.02</v>
      </c>
      <c r="KI114" s="62">
        <v>0.02</v>
      </c>
      <c r="KJ114" s="62">
        <v>0.03</v>
      </c>
      <c r="KK114" s="62">
        <v>0.03</v>
      </c>
      <c r="KL114" s="62">
        <v>0.02</v>
      </c>
      <c r="KM114" s="62">
        <v>0.03</v>
      </c>
      <c r="KN114" s="62">
        <v>0.03</v>
      </c>
      <c r="KO114" s="62">
        <v>0.03</v>
      </c>
      <c r="KP114" s="62">
        <v>0.04</v>
      </c>
      <c r="KQ114">
        <v>25</v>
      </c>
      <c r="KR114" s="62">
        <v>0.04</v>
      </c>
      <c r="KS114" s="62">
        <v>0.04</v>
      </c>
      <c r="KT114" s="62">
        <v>0.03</v>
      </c>
      <c r="KU114" s="62">
        <v>0.03</v>
      </c>
      <c r="KV114" s="62">
        <v>0.03</v>
      </c>
      <c r="KW114" s="62">
        <v>0.04</v>
      </c>
      <c r="KX114" s="62">
        <v>0.05</v>
      </c>
      <c r="KY114" s="62">
        <v>0.03</v>
      </c>
      <c r="KZ114" s="62">
        <v>0.03</v>
      </c>
      <c r="LA114" s="62">
        <v>0.04</v>
      </c>
      <c r="LB114" s="62">
        <v>0.04</v>
      </c>
      <c r="LC114" s="62">
        <v>0.05</v>
      </c>
    </row>
    <row r="115" spans="1:315">
      <c r="A115">
        <v>26</v>
      </c>
      <c r="B115" s="62">
        <v>0.02</v>
      </c>
      <c r="C115" s="62">
        <v>0.02</v>
      </c>
      <c r="D115" s="62">
        <v>0.02</v>
      </c>
      <c r="E115" s="62">
        <v>0.01</v>
      </c>
      <c r="F115" s="62">
        <v>0.01</v>
      </c>
      <c r="G115" s="62">
        <v>0.02</v>
      </c>
      <c r="H115" s="62">
        <v>0.02</v>
      </c>
      <c r="I115" s="62">
        <v>0.01</v>
      </c>
      <c r="J115" s="62">
        <v>0.01</v>
      </c>
      <c r="K115" s="62">
        <v>0.01</v>
      </c>
      <c r="L115" s="62">
        <v>0.01</v>
      </c>
      <c r="M115" s="62">
        <v>0.01</v>
      </c>
      <c r="N115">
        <v>26</v>
      </c>
      <c r="O115" s="62">
        <v>0.02</v>
      </c>
      <c r="P115" s="62">
        <v>0.02</v>
      </c>
      <c r="Q115" s="62">
        <v>0.01</v>
      </c>
      <c r="R115" s="62">
        <v>0.01</v>
      </c>
      <c r="S115" s="62">
        <v>0.01</v>
      </c>
      <c r="T115" s="62">
        <v>0.02</v>
      </c>
      <c r="U115" s="62">
        <v>0.02</v>
      </c>
      <c r="V115" s="62">
        <v>0.01</v>
      </c>
      <c r="W115" s="62">
        <v>0.01</v>
      </c>
      <c r="X115" s="62">
        <v>0.01</v>
      </c>
      <c r="Y115" s="62">
        <v>0.01</v>
      </c>
      <c r="Z115" s="62">
        <v>0.01</v>
      </c>
      <c r="AA115">
        <v>26</v>
      </c>
      <c r="AB115" s="62">
        <v>0.02</v>
      </c>
      <c r="AC115" s="62">
        <v>0.02</v>
      </c>
      <c r="AD115" s="62">
        <v>0.02</v>
      </c>
      <c r="AE115" s="62">
        <v>0.01</v>
      </c>
      <c r="AF115" s="62">
        <v>0.01</v>
      </c>
      <c r="AG115" s="62">
        <v>0.02</v>
      </c>
      <c r="AH115" s="62">
        <v>0.02</v>
      </c>
      <c r="AI115" s="62">
        <v>0.01</v>
      </c>
      <c r="AJ115" s="62">
        <v>0.01</v>
      </c>
      <c r="AK115" s="62">
        <v>0.01</v>
      </c>
      <c r="AL115" s="62">
        <v>0.02</v>
      </c>
      <c r="AM115" s="62">
        <v>0.02</v>
      </c>
      <c r="AN115">
        <v>26</v>
      </c>
      <c r="AO115" s="62">
        <v>0.02</v>
      </c>
      <c r="AP115" s="62">
        <v>0.02</v>
      </c>
      <c r="AQ115" s="62">
        <v>0.02</v>
      </c>
      <c r="AR115" s="62">
        <v>0.02</v>
      </c>
      <c r="AS115" s="62">
        <v>0.02</v>
      </c>
      <c r="AT115" s="62">
        <v>0.02</v>
      </c>
      <c r="AU115" s="62">
        <v>0.03</v>
      </c>
      <c r="AV115" s="62">
        <v>0.02</v>
      </c>
      <c r="AW115" s="62">
        <v>0.02</v>
      </c>
      <c r="AX115" s="62">
        <v>0.02</v>
      </c>
      <c r="AY115" s="62">
        <v>0.02</v>
      </c>
      <c r="AZ115" s="62">
        <v>0.03</v>
      </c>
      <c r="BA115">
        <v>26</v>
      </c>
      <c r="BB115" s="62">
        <v>0.02</v>
      </c>
      <c r="BC115" s="62">
        <v>0.02</v>
      </c>
      <c r="BD115" s="62">
        <v>0.02</v>
      </c>
      <c r="BE115" s="62">
        <v>0.02</v>
      </c>
      <c r="BF115" s="62">
        <v>0.02</v>
      </c>
      <c r="BG115" s="62">
        <v>0.03</v>
      </c>
      <c r="BH115" s="62">
        <v>0.03</v>
      </c>
      <c r="BI115" s="62">
        <v>0.02</v>
      </c>
      <c r="BJ115" s="62">
        <v>0.02</v>
      </c>
      <c r="BK115" s="62">
        <v>0.02</v>
      </c>
      <c r="BL115" s="62">
        <v>0.03</v>
      </c>
      <c r="BM115" s="62">
        <v>0.03</v>
      </c>
      <c r="BN115">
        <v>26</v>
      </c>
      <c r="BO115" s="62">
        <v>0.03</v>
      </c>
      <c r="BP115" s="62">
        <v>0.03</v>
      </c>
      <c r="BQ115" s="62">
        <v>0.03</v>
      </c>
      <c r="BR115" s="62">
        <v>0.02</v>
      </c>
      <c r="BS115" s="62">
        <v>0.02</v>
      </c>
      <c r="BT115" s="62">
        <v>0.04</v>
      </c>
      <c r="BU115" s="62">
        <v>0.04</v>
      </c>
      <c r="BV115" s="62">
        <v>0.03</v>
      </c>
      <c r="BW115" s="62">
        <v>0.03</v>
      </c>
      <c r="BX115" s="62">
        <v>0.03</v>
      </c>
      <c r="BY115" s="62">
        <v>0.04</v>
      </c>
      <c r="BZ115" s="62">
        <v>0.04</v>
      </c>
      <c r="CA115" s="198"/>
      <c r="CB115">
        <v>26</v>
      </c>
      <c r="CC115" s="62">
        <v>0.02</v>
      </c>
      <c r="CD115" s="62">
        <v>0.02</v>
      </c>
      <c r="CE115" s="62">
        <v>0.02</v>
      </c>
      <c r="CF115" s="62">
        <v>0.01</v>
      </c>
      <c r="CG115" s="62">
        <v>0.01</v>
      </c>
      <c r="CH115" s="62">
        <v>0.02</v>
      </c>
      <c r="CI115" s="62">
        <v>0.02</v>
      </c>
      <c r="CJ115" s="62">
        <v>0.01</v>
      </c>
      <c r="CK115" s="62">
        <v>0.01</v>
      </c>
      <c r="CL115" s="62">
        <v>0.01</v>
      </c>
      <c r="CM115" s="62">
        <v>0.01</v>
      </c>
      <c r="CN115" s="62">
        <v>0.01</v>
      </c>
      <c r="CO115">
        <v>26</v>
      </c>
      <c r="CP115" s="62">
        <v>0.02</v>
      </c>
      <c r="CQ115" s="62">
        <v>0.02</v>
      </c>
      <c r="CR115" s="62">
        <v>0.01</v>
      </c>
      <c r="CS115" s="62">
        <v>0.01</v>
      </c>
      <c r="CT115" s="62">
        <v>0.01</v>
      </c>
      <c r="CU115" s="62">
        <v>0.02</v>
      </c>
      <c r="CV115" s="62">
        <v>0.02</v>
      </c>
      <c r="CW115" s="62">
        <v>0.01</v>
      </c>
      <c r="CX115" s="62">
        <v>0.01</v>
      </c>
      <c r="CY115" s="62">
        <v>0.01</v>
      </c>
      <c r="CZ115" s="62">
        <v>0.01</v>
      </c>
      <c r="DA115" s="62">
        <v>0.01</v>
      </c>
      <c r="DB115">
        <v>26</v>
      </c>
      <c r="DC115" s="62">
        <v>0.02</v>
      </c>
      <c r="DD115" s="62">
        <v>0.02</v>
      </c>
      <c r="DE115" s="62">
        <v>0.02</v>
      </c>
      <c r="DF115" s="62">
        <v>0.01</v>
      </c>
      <c r="DG115" s="62">
        <v>0.01</v>
      </c>
      <c r="DH115" s="62">
        <v>0.02</v>
      </c>
      <c r="DI115" s="62">
        <v>0.02</v>
      </c>
      <c r="DJ115" s="62">
        <v>0.01</v>
      </c>
      <c r="DK115" s="62">
        <v>0.01</v>
      </c>
      <c r="DL115" s="62">
        <v>0.01</v>
      </c>
      <c r="DM115" s="62">
        <v>0.02</v>
      </c>
      <c r="DN115" s="62">
        <v>0.02</v>
      </c>
      <c r="DO115">
        <v>26</v>
      </c>
      <c r="DP115" s="62">
        <v>0.02</v>
      </c>
      <c r="DQ115" s="62">
        <v>0.02</v>
      </c>
      <c r="DR115" s="62">
        <v>0.02</v>
      </c>
      <c r="DS115" s="62">
        <v>0.02</v>
      </c>
      <c r="DT115" s="62">
        <v>0.02</v>
      </c>
      <c r="DU115" s="62">
        <v>0.02</v>
      </c>
      <c r="DV115" s="62">
        <v>0.02</v>
      </c>
      <c r="DW115" s="62">
        <v>0.02</v>
      </c>
      <c r="DX115" s="62">
        <v>0.02</v>
      </c>
      <c r="DY115" s="62">
        <v>0.02</v>
      </c>
      <c r="DZ115" s="62">
        <v>0.02</v>
      </c>
      <c r="EA115" s="62">
        <v>0.03</v>
      </c>
      <c r="EB115">
        <v>26</v>
      </c>
      <c r="EC115" s="62">
        <v>0.02</v>
      </c>
      <c r="ED115" s="62">
        <v>0.02</v>
      </c>
      <c r="EE115" s="62">
        <v>0.02</v>
      </c>
      <c r="EF115" s="62">
        <v>0.02</v>
      </c>
      <c r="EG115" s="62">
        <v>0.02</v>
      </c>
      <c r="EH115" s="62">
        <v>0.03</v>
      </c>
      <c r="EI115" s="62">
        <v>0.03</v>
      </c>
      <c r="EJ115" s="62">
        <v>0.02</v>
      </c>
      <c r="EK115" s="62">
        <v>0.02</v>
      </c>
      <c r="EL115" s="62">
        <v>0.02</v>
      </c>
      <c r="EM115" s="62">
        <v>0.03</v>
      </c>
      <c r="EN115" s="62">
        <v>0.03</v>
      </c>
      <c r="EO115">
        <v>26</v>
      </c>
      <c r="EP115" s="62">
        <v>0.03</v>
      </c>
      <c r="EQ115" s="62">
        <v>0.03</v>
      </c>
      <c r="ER115" s="62">
        <v>0.03</v>
      </c>
      <c r="ES115" s="62">
        <v>0.02</v>
      </c>
      <c r="ET115" s="62">
        <v>0.02</v>
      </c>
      <c r="EU115" s="62">
        <v>0.04</v>
      </c>
      <c r="EV115" s="62">
        <v>0.04</v>
      </c>
      <c r="EW115" s="62">
        <v>0.03</v>
      </c>
      <c r="EX115" s="62">
        <v>0.03</v>
      </c>
      <c r="EY115" s="62">
        <v>0.03</v>
      </c>
      <c r="EZ115" s="62">
        <v>0.04</v>
      </c>
      <c r="FA115" s="62">
        <v>0.04</v>
      </c>
      <c r="FB115" s="198"/>
      <c r="FC115">
        <v>26</v>
      </c>
      <c r="FD115" s="62">
        <v>0.02</v>
      </c>
      <c r="FE115" s="62">
        <v>0.02</v>
      </c>
      <c r="FF115" s="62">
        <v>0.02</v>
      </c>
      <c r="FG115" s="62">
        <v>0.01</v>
      </c>
      <c r="FH115" s="62">
        <v>0.01</v>
      </c>
      <c r="FI115" s="62">
        <v>0.02</v>
      </c>
      <c r="FJ115" s="62">
        <v>0.02</v>
      </c>
      <c r="FK115" s="62">
        <v>0.01</v>
      </c>
      <c r="FL115" s="62">
        <v>0.01</v>
      </c>
      <c r="FM115" s="62">
        <v>0.01</v>
      </c>
      <c r="FN115" s="62">
        <v>0.01</v>
      </c>
      <c r="FO115" s="62">
        <v>0.01</v>
      </c>
      <c r="FP115">
        <v>26</v>
      </c>
      <c r="FQ115" s="62">
        <v>0.02</v>
      </c>
      <c r="FR115" s="62">
        <v>0.02</v>
      </c>
      <c r="FS115" s="62">
        <v>0.01</v>
      </c>
      <c r="FT115" s="62">
        <v>0.01</v>
      </c>
      <c r="FU115" s="62">
        <v>0.01</v>
      </c>
      <c r="FV115" s="62">
        <v>0.02</v>
      </c>
      <c r="FW115" s="62">
        <v>0.02</v>
      </c>
      <c r="FX115" s="62">
        <v>0.01</v>
      </c>
      <c r="FY115" s="62">
        <v>0.01</v>
      </c>
      <c r="FZ115" s="62">
        <v>0.01</v>
      </c>
      <c r="GA115" s="62">
        <v>0.01</v>
      </c>
      <c r="GB115" s="62">
        <v>0.01</v>
      </c>
      <c r="GC115">
        <v>26</v>
      </c>
      <c r="GD115" s="62">
        <v>0.02</v>
      </c>
      <c r="GE115" s="62">
        <v>0.02</v>
      </c>
      <c r="GF115" s="62">
        <v>0.02</v>
      </c>
      <c r="GG115" s="62">
        <v>0.01</v>
      </c>
      <c r="GH115" s="62">
        <v>0.01</v>
      </c>
      <c r="GI115" s="62">
        <v>0.02</v>
      </c>
      <c r="GJ115" s="62">
        <v>0.02</v>
      </c>
      <c r="GK115" s="62">
        <v>0.02</v>
      </c>
      <c r="GL115" s="62">
        <v>0.02</v>
      </c>
      <c r="GM115" s="62">
        <v>0.02</v>
      </c>
      <c r="GN115" s="62">
        <v>0.02</v>
      </c>
      <c r="GO115" s="62">
        <v>0.02</v>
      </c>
      <c r="GP115">
        <v>26</v>
      </c>
      <c r="GQ115" s="62">
        <v>0.02</v>
      </c>
      <c r="GR115" s="62">
        <v>0.02</v>
      </c>
      <c r="GS115" s="62">
        <v>0.02</v>
      </c>
      <c r="GT115" s="62">
        <v>0.02</v>
      </c>
      <c r="GU115" s="62">
        <v>0.02</v>
      </c>
      <c r="GV115" s="62">
        <v>0.02</v>
      </c>
      <c r="GW115" s="62">
        <v>0.03</v>
      </c>
      <c r="GX115" s="62">
        <v>0.02</v>
      </c>
      <c r="GY115" s="62">
        <v>0.02</v>
      </c>
      <c r="GZ115" s="62">
        <v>0.02</v>
      </c>
      <c r="HA115" s="62">
        <v>0.02</v>
      </c>
      <c r="HB115" s="62">
        <v>0.03</v>
      </c>
      <c r="HC115">
        <v>26</v>
      </c>
      <c r="HD115" s="62">
        <v>0.02</v>
      </c>
      <c r="HE115" s="62">
        <v>0.02</v>
      </c>
      <c r="HF115" s="62">
        <v>0.02</v>
      </c>
      <c r="HG115" s="62">
        <v>0.02</v>
      </c>
      <c r="HH115" s="62">
        <v>0.02</v>
      </c>
      <c r="HI115" s="62">
        <v>0.03</v>
      </c>
      <c r="HJ115" s="62">
        <v>0.03</v>
      </c>
      <c r="HK115" s="62">
        <v>0.02</v>
      </c>
      <c r="HL115" s="62">
        <v>0.02</v>
      </c>
      <c r="HM115" s="62">
        <v>0.02</v>
      </c>
      <c r="HN115" s="62">
        <v>0.03</v>
      </c>
      <c r="HO115" s="62">
        <v>0.03</v>
      </c>
      <c r="HP115">
        <v>26</v>
      </c>
      <c r="HQ115" s="62">
        <v>0.04</v>
      </c>
      <c r="HR115" s="62">
        <v>0.03</v>
      </c>
      <c r="HS115" s="62">
        <v>0.03</v>
      </c>
      <c r="HT115" s="62">
        <v>0.03</v>
      </c>
      <c r="HU115" s="62">
        <v>0.03</v>
      </c>
      <c r="HV115" s="62">
        <v>0.04</v>
      </c>
      <c r="HW115" s="62">
        <v>0.04</v>
      </c>
      <c r="HX115" s="62">
        <v>0.03</v>
      </c>
      <c r="HY115" s="62">
        <v>0.03</v>
      </c>
      <c r="HZ115" s="62">
        <v>0.03</v>
      </c>
      <c r="IA115" s="62">
        <v>0.04</v>
      </c>
      <c r="IB115" s="62">
        <v>0.04</v>
      </c>
      <c r="IC115" s="198"/>
      <c r="ID115">
        <v>26</v>
      </c>
      <c r="IE115" s="62">
        <v>0.03</v>
      </c>
      <c r="IF115" s="62">
        <v>0.02</v>
      </c>
      <c r="IG115" s="62">
        <v>0.02</v>
      </c>
      <c r="IH115" s="62">
        <v>0.02</v>
      </c>
      <c r="II115" s="62">
        <v>0.01</v>
      </c>
      <c r="IJ115" s="62">
        <v>0.02</v>
      </c>
      <c r="IK115" s="62">
        <v>0.02</v>
      </c>
      <c r="IL115" s="62">
        <v>0.01</v>
      </c>
      <c r="IM115" s="62">
        <v>0.01</v>
      </c>
      <c r="IN115" s="62">
        <v>0.01</v>
      </c>
      <c r="IO115" s="62">
        <v>0.01</v>
      </c>
      <c r="IP115" s="62">
        <v>0.01</v>
      </c>
      <c r="IQ115">
        <v>26</v>
      </c>
      <c r="IR115" s="62">
        <v>0.02</v>
      </c>
      <c r="IS115" s="62">
        <v>0.02</v>
      </c>
      <c r="IT115" s="62">
        <v>0.02</v>
      </c>
      <c r="IU115" s="62">
        <v>0.01</v>
      </c>
      <c r="IV115" s="62">
        <v>0.01</v>
      </c>
      <c r="IW115" s="62">
        <v>0.02</v>
      </c>
      <c r="IX115" s="62">
        <v>0.02</v>
      </c>
      <c r="IY115" s="62">
        <v>0.01</v>
      </c>
      <c r="IZ115" s="62">
        <v>0.01</v>
      </c>
      <c r="JA115" s="62">
        <v>0.01</v>
      </c>
      <c r="JB115" s="62">
        <v>0.01</v>
      </c>
      <c r="JC115" s="62">
        <v>0.02</v>
      </c>
      <c r="JD115">
        <v>26</v>
      </c>
      <c r="JE115" s="62">
        <v>0.02</v>
      </c>
      <c r="JF115" s="62">
        <v>0.02</v>
      </c>
      <c r="JG115" s="62">
        <v>0.02</v>
      </c>
      <c r="JH115" s="62">
        <v>0.02</v>
      </c>
      <c r="JI115" s="62">
        <v>0.02</v>
      </c>
      <c r="JJ115" s="62">
        <v>0.02</v>
      </c>
      <c r="JK115" s="62">
        <v>0.02</v>
      </c>
      <c r="JL115" s="62">
        <v>0.02</v>
      </c>
      <c r="JM115" s="62">
        <v>0.02</v>
      </c>
      <c r="JN115" s="62">
        <v>0.02</v>
      </c>
      <c r="JO115" s="62">
        <v>0.02</v>
      </c>
      <c r="JP115" s="62">
        <v>0.02</v>
      </c>
      <c r="JQ115">
        <v>26</v>
      </c>
      <c r="JR115" s="62">
        <v>0.02</v>
      </c>
      <c r="JS115" s="62">
        <v>0.02</v>
      </c>
      <c r="JT115" s="62">
        <v>0.02</v>
      </c>
      <c r="JU115" s="62">
        <v>0.02</v>
      </c>
      <c r="JV115" s="62">
        <v>0.02</v>
      </c>
      <c r="JW115" s="62">
        <v>0.03</v>
      </c>
      <c r="JX115" s="62">
        <v>0.03</v>
      </c>
      <c r="JY115" s="62">
        <v>0.02</v>
      </c>
      <c r="JZ115" s="62">
        <v>0.02</v>
      </c>
      <c r="KA115" s="62">
        <v>0.02</v>
      </c>
      <c r="KB115" s="62">
        <v>0.03</v>
      </c>
      <c r="KC115" s="62">
        <v>0.03</v>
      </c>
      <c r="KD115">
        <v>26</v>
      </c>
      <c r="KE115" s="62">
        <v>0.02</v>
      </c>
      <c r="KF115" s="62">
        <v>0.02</v>
      </c>
      <c r="KG115" s="62">
        <v>0.02</v>
      </c>
      <c r="KH115" s="62">
        <v>0.02</v>
      </c>
      <c r="KI115" s="62">
        <v>0.02</v>
      </c>
      <c r="KJ115" s="62">
        <v>0.03</v>
      </c>
      <c r="KK115" s="62">
        <v>0.03</v>
      </c>
      <c r="KL115" s="62">
        <v>0.02</v>
      </c>
      <c r="KM115" s="62">
        <v>0.03</v>
      </c>
      <c r="KN115" s="62">
        <v>0.03</v>
      </c>
      <c r="KO115" s="62">
        <v>0.03</v>
      </c>
      <c r="KP115" s="62">
        <v>0.04</v>
      </c>
      <c r="KQ115">
        <v>26</v>
      </c>
      <c r="KR115" s="62">
        <v>0.04</v>
      </c>
      <c r="KS115" s="62">
        <v>0.04</v>
      </c>
      <c r="KT115" s="62">
        <v>0.03</v>
      </c>
      <c r="KU115" s="62">
        <v>0.03</v>
      </c>
      <c r="KV115" s="62">
        <v>0.03</v>
      </c>
      <c r="KW115" s="62">
        <v>0.04</v>
      </c>
      <c r="KX115" s="62">
        <v>0.05</v>
      </c>
      <c r="KY115" s="62">
        <v>0.03</v>
      </c>
      <c r="KZ115" s="62">
        <v>0.03</v>
      </c>
      <c r="LA115" s="62">
        <v>0.04</v>
      </c>
      <c r="LB115" s="62">
        <v>0.04</v>
      </c>
      <c r="LC115" s="62">
        <v>0.05</v>
      </c>
    </row>
    <row r="116" spans="1:315">
      <c r="A116">
        <v>27</v>
      </c>
      <c r="B116" s="62">
        <v>0.02</v>
      </c>
      <c r="C116" s="62">
        <v>0.02</v>
      </c>
      <c r="D116" s="62">
        <v>0.02</v>
      </c>
      <c r="E116" s="62">
        <v>0.01</v>
      </c>
      <c r="F116" s="62">
        <v>0.01</v>
      </c>
      <c r="G116" s="62">
        <v>0.01</v>
      </c>
      <c r="H116" s="62">
        <v>0.01</v>
      </c>
      <c r="I116" s="62">
        <v>0.01</v>
      </c>
      <c r="J116" s="62">
        <v>0.01</v>
      </c>
      <c r="K116" s="62">
        <v>0.01</v>
      </c>
      <c r="L116" s="62">
        <v>0.01</v>
      </c>
      <c r="M116" s="62">
        <v>0.01</v>
      </c>
      <c r="N116">
        <v>27</v>
      </c>
      <c r="O116" s="62">
        <v>0.02</v>
      </c>
      <c r="P116" s="62">
        <v>0.02</v>
      </c>
      <c r="Q116" s="62">
        <v>0.01</v>
      </c>
      <c r="R116" s="62">
        <v>0.01</v>
      </c>
      <c r="S116" s="62">
        <v>0.01</v>
      </c>
      <c r="T116" s="62">
        <v>0.01</v>
      </c>
      <c r="U116" s="62">
        <v>0.01</v>
      </c>
      <c r="V116" s="62">
        <v>0.01</v>
      </c>
      <c r="W116" s="62">
        <v>0.01</v>
      </c>
      <c r="X116" s="62">
        <v>0.01</v>
      </c>
      <c r="Y116" s="62">
        <v>0.01</v>
      </c>
      <c r="Z116" s="62">
        <v>0.01</v>
      </c>
      <c r="AA116">
        <v>27</v>
      </c>
      <c r="AB116" s="62">
        <v>0.02</v>
      </c>
      <c r="AC116" s="62">
        <v>0.02</v>
      </c>
      <c r="AD116" s="62">
        <v>0.02</v>
      </c>
      <c r="AE116" s="62">
        <v>0.01</v>
      </c>
      <c r="AF116" s="62">
        <v>0.01</v>
      </c>
      <c r="AG116" s="62">
        <v>0.01</v>
      </c>
      <c r="AH116" s="62">
        <v>0.01</v>
      </c>
      <c r="AI116" s="62">
        <v>0.02</v>
      </c>
      <c r="AJ116" s="62">
        <v>0.02</v>
      </c>
      <c r="AK116" s="62">
        <v>0.02</v>
      </c>
      <c r="AL116" s="62">
        <v>0.02</v>
      </c>
      <c r="AM116" s="62">
        <v>0.02</v>
      </c>
      <c r="AN116">
        <v>27</v>
      </c>
      <c r="AO116" s="62">
        <v>0.02</v>
      </c>
      <c r="AP116" s="62">
        <v>0.02</v>
      </c>
      <c r="AQ116" s="62">
        <v>0.02</v>
      </c>
      <c r="AR116" s="62">
        <v>0.02</v>
      </c>
      <c r="AS116" s="62">
        <v>0.02</v>
      </c>
      <c r="AT116" s="62">
        <v>0.02</v>
      </c>
      <c r="AU116" s="62">
        <v>0.02</v>
      </c>
      <c r="AV116" s="62">
        <v>0.02</v>
      </c>
      <c r="AW116" s="62">
        <v>0.02</v>
      </c>
      <c r="AX116" s="62">
        <v>0.02</v>
      </c>
      <c r="AY116" s="62">
        <v>0.02</v>
      </c>
      <c r="AZ116" s="62">
        <v>0.03</v>
      </c>
      <c r="BA116">
        <v>27</v>
      </c>
      <c r="BB116" s="62">
        <v>0.02</v>
      </c>
      <c r="BC116" s="62">
        <v>0.02</v>
      </c>
      <c r="BD116" s="62">
        <v>0.02</v>
      </c>
      <c r="BE116" s="62">
        <v>0.02</v>
      </c>
      <c r="BF116" s="62">
        <v>0.02</v>
      </c>
      <c r="BG116" s="62">
        <v>0.02</v>
      </c>
      <c r="BH116" s="62">
        <v>0.02</v>
      </c>
      <c r="BI116" s="62">
        <v>0.02</v>
      </c>
      <c r="BJ116" s="62">
        <v>0.02</v>
      </c>
      <c r="BK116" s="62">
        <v>0.02</v>
      </c>
      <c r="BL116" s="62">
        <v>0.03</v>
      </c>
      <c r="BM116" s="62">
        <v>0.03</v>
      </c>
      <c r="BN116">
        <v>27</v>
      </c>
      <c r="BO116" s="62">
        <v>0.04</v>
      </c>
      <c r="BP116" s="62">
        <v>0.04</v>
      </c>
      <c r="BQ116" s="62">
        <v>0.03</v>
      </c>
      <c r="BR116" s="62">
        <v>0.03</v>
      </c>
      <c r="BS116" s="62">
        <v>0.03</v>
      </c>
      <c r="BT116" s="62">
        <v>0.03</v>
      </c>
      <c r="BU116" s="62">
        <v>0.03</v>
      </c>
      <c r="BV116" s="62">
        <v>0.03</v>
      </c>
      <c r="BW116" s="62">
        <v>0.03</v>
      </c>
      <c r="BX116" s="62">
        <v>0.04</v>
      </c>
      <c r="BY116" s="62">
        <v>0.04</v>
      </c>
      <c r="BZ116" s="62">
        <v>0.05</v>
      </c>
      <c r="CA116" s="198"/>
      <c r="CB116">
        <v>27</v>
      </c>
      <c r="CC116" s="62">
        <v>0.02</v>
      </c>
      <c r="CD116" s="62">
        <v>0.02</v>
      </c>
      <c r="CE116" s="62">
        <v>0.02</v>
      </c>
      <c r="CF116" s="62">
        <v>0.01</v>
      </c>
      <c r="CG116" s="62">
        <v>0.01</v>
      </c>
      <c r="CH116" s="62">
        <v>0.01</v>
      </c>
      <c r="CI116" s="62">
        <v>0.01</v>
      </c>
      <c r="CJ116" s="62">
        <v>0.01</v>
      </c>
      <c r="CK116" s="62">
        <v>0.01</v>
      </c>
      <c r="CL116" s="62">
        <v>0.01</v>
      </c>
      <c r="CM116" s="62">
        <v>0.01</v>
      </c>
      <c r="CN116" s="62">
        <v>0.01</v>
      </c>
      <c r="CO116">
        <v>27</v>
      </c>
      <c r="CP116" s="62">
        <v>0.02</v>
      </c>
      <c r="CQ116" s="62">
        <v>0.02</v>
      </c>
      <c r="CR116" s="62">
        <v>0.01</v>
      </c>
      <c r="CS116" s="62">
        <v>0.01</v>
      </c>
      <c r="CT116" s="62">
        <v>0.01</v>
      </c>
      <c r="CU116" s="62">
        <v>0.01</v>
      </c>
      <c r="CV116" s="62">
        <v>0.01</v>
      </c>
      <c r="CW116" s="62">
        <v>0.01</v>
      </c>
      <c r="CX116" s="62">
        <v>0.01</v>
      </c>
      <c r="CY116" s="62">
        <v>0.01</v>
      </c>
      <c r="CZ116" s="62">
        <v>0.01</v>
      </c>
      <c r="DA116" s="62">
        <v>0.01</v>
      </c>
      <c r="DB116">
        <v>27</v>
      </c>
      <c r="DC116" s="62">
        <v>0.02</v>
      </c>
      <c r="DD116" s="62">
        <v>0.02</v>
      </c>
      <c r="DE116" s="62">
        <v>0.02</v>
      </c>
      <c r="DF116" s="62">
        <v>0.01</v>
      </c>
      <c r="DG116" s="62">
        <v>0.01</v>
      </c>
      <c r="DH116" s="62">
        <v>0.01</v>
      </c>
      <c r="DI116" s="62">
        <v>0.01</v>
      </c>
      <c r="DJ116" s="62">
        <v>0.01</v>
      </c>
      <c r="DK116" s="62">
        <v>0.01</v>
      </c>
      <c r="DL116" s="62">
        <v>0.01</v>
      </c>
      <c r="DM116" s="62">
        <v>0.02</v>
      </c>
      <c r="DN116" s="62">
        <v>0.02</v>
      </c>
      <c r="DO116">
        <v>27</v>
      </c>
      <c r="DP116" s="62">
        <v>0.02</v>
      </c>
      <c r="DQ116" s="62">
        <v>0.02</v>
      </c>
      <c r="DR116" s="62">
        <v>0.02</v>
      </c>
      <c r="DS116" s="62">
        <v>0.02</v>
      </c>
      <c r="DT116" s="62">
        <v>0.02</v>
      </c>
      <c r="DU116" s="62">
        <v>0.02</v>
      </c>
      <c r="DV116" s="62">
        <v>0.02</v>
      </c>
      <c r="DW116" s="62">
        <v>0.02</v>
      </c>
      <c r="DX116" s="62">
        <v>0.02</v>
      </c>
      <c r="DY116" s="62">
        <v>0.02</v>
      </c>
      <c r="DZ116" s="62">
        <v>0.02</v>
      </c>
      <c r="EA116" s="62">
        <v>0.03</v>
      </c>
      <c r="EB116">
        <v>27</v>
      </c>
      <c r="EC116" s="62">
        <v>0.02</v>
      </c>
      <c r="ED116" s="62">
        <v>0.02</v>
      </c>
      <c r="EE116" s="62">
        <v>0.02</v>
      </c>
      <c r="EF116" s="62">
        <v>0.02</v>
      </c>
      <c r="EG116" s="62">
        <v>0.02</v>
      </c>
      <c r="EH116" s="62">
        <v>0.02</v>
      </c>
      <c r="EI116" s="62">
        <v>0.02</v>
      </c>
      <c r="EJ116" s="62">
        <v>0.02</v>
      </c>
      <c r="EK116" s="62">
        <v>0.02</v>
      </c>
      <c r="EL116" s="62">
        <v>0.02</v>
      </c>
      <c r="EM116" s="62">
        <v>0.03</v>
      </c>
      <c r="EN116" s="62">
        <v>0.03</v>
      </c>
      <c r="EO116">
        <v>27</v>
      </c>
      <c r="EP116" s="62">
        <v>0.04</v>
      </c>
      <c r="EQ116" s="62">
        <v>0.03</v>
      </c>
      <c r="ER116" s="62">
        <v>0.03</v>
      </c>
      <c r="ES116" s="62">
        <v>0.03</v>
      </c>
      <c r="ET116" s="62">
        <v>0.03</v>
      </c>
      <c r="EU116" s="62">
        <v>0.03</v>
      </c>
      <c r="EV116" s="62">
        <v>0.03</v>
      </c>
      <c r="EW116" s="62">
        <v>0.03</v>
      </c>
      <c r="EX116" s="62">
        <v>0.03</v>
      </c>
      <c r="EY116" s="62">
        <v>0.03</v>
      </c>
      <c r="EZ116" s="62">
        <v>0.04</v>
      </c>
      <c r="FA116" s="62">
        <v>0.05</v>
      </c>
      <c r="FB116" s="198"/>
      <c r="FC116">
        <v>27</v>
      </c>
      <c r="FD116" s="62">
        <v>0.02</v>
      </c>
      <c r="FE116" s="62">
        <v>0.02</v>
      </c>
      <c r="FF116" s="62">
        <v>0.02</v>
      </c>
      <c r="FG116" s="62">
        <v>0.01</v>
      </c>
      <c r="FH116" s="62">
        <v>0.01</v>
      </c>
      <c r="FI116" s="62">
        <v>0.01</v>
      </c>
      <c r="FJ116" s="62">
        <v>0.01</v>
      </c>
      <c r="FK116" s="62">
        <v>0.01</v>
      </c>
      <c r="FL116" s="62">
        <v>0.01</v>
      </c>
      <c r="FM116" s="62">
        <v>0.01</v>
      </c>
      <c r="FN116" s="62">
        <v>0.01</v>
      </c>
      <c r="FO116" s="62">
        <v>0.01</v>
      </c>
      <c r="FP116">
        <v>27</v>
      </c>
      <c r="FQ116" s="62">
        <v>0.02</v>
      </c>
      <c r="FR116" s="62">
        <v>0.02</v>
      </c>
      <c r="FS116" s="62">
        <v>0.01</v>
      </c>
      <c r="FT116" s="62">
        <v>0.01</v>
      </c>
      <c r="FU116" s="62">
        <v>0.01</v>
      </c>
      <c r="FV116" s="62">
        <v>0.01</v>
      </c>
      <c r="FW116" s="62">
        <v>0.01</v>
      </c>
      <c r="FX116" s="62">
        <v>0.01</v>
      </c>
      <c r="FY116" s="62">
        <v>0.01</v>
      </c>
      <c r="FZ116" s="62">
        <v>0.01</v>
      </c>
      <c r="GA116" s="62">
        <v>0.01</v>
      </c>
      <c r="GB116" s="62">
        <v>0.01</v>
      </c>
      <c r="GC116">
        <v>27</v>
      </c>
      <c r="GD116" s="62">
        <v>0.02</v>
      </c>
      <c r="GE116" s="62">
        <v>0.02</v>
      </c>
      <c r="GF116" s="62">
        <v>0.02</v>
      </c>
      <c r="GG116" s="62">
        <v>0.01</v>
      </c>
      <c r="GH116" s="62">
        <v>0.01</v>
      </c>
      <c r="GI116" s="62">
        <v>0.01</v>
      </c>
      <c r="GJ116" s="62">
        <v>0.01</v>
      </c>
      <c r="GK116" s="62">
        <v>0.01</v>
      </c>
      <c r="GL116" s="62">
        <v>0.01</v>
      </c>
      <c r="GM116" s="62">
        <v>0.01</v>
      </c>
      <c r="GN116" s="62">
        <v>0.02</v>
      </c>
      <c r="GO116" s="62">
        <v>0.02</v>
      </c>
      <c r="GP116">
        <v>27</v>
      </c>
      <c r="GQ116" s="62">
        <v>0.02</v>
      </c>
      <c r="GR116" s="62">
        <v>0.02</v>
      </c>
      <c r="GS116" s="62">
        <v>0.02</v>
      </c>
      <c r="GT116" s="62">
        <v>0.02</v>
      </c>
      <c r="GU116" s="62">
        <v>0.02</v>
      </c>
      <c r="GV116" s="62">
        <v>0.02</v>
      </c>
      <c r="GW116" s="62">
        <v>0.02</v>
      </c>
      <c r="GX116" s="62">
        <v>0.02</v>
      </c>
      <c r="GY116" s="62">
        <v>0.02</v>
      </c>
      <c r="GZ116" s="62">
        <v>0.02</v>
      </c>
      <c r="HA116" s="62">
        <v>0.02</v>
      </c>
      <c r="HB116" s="62">
        <v>0.03</v>
      </c>
      <c r="HC116">
        <v>27</v>
      </c>
      <c r="HD116" s="62">
        <v>0.02</v>
      </c>
      <c r="HE116" s="62">
        <v>0.02</v>
      </c>
      <c r="HF116" s="62">
        <v>0.02</v>
      </c>
      <c r="HG116" s="62">
        <v>0.02</v>
      </c>
      <c r="HH116" s="62">
        <v>0.02</v>
      </c>
      <c r="HI116" s="62">
        <v>0.02</v>
      </c>
      <c r="HJ116" s="62">
        <v>0.02</v>
      </c>
      <c r="HK116" s="62">
        <v>0.02</v>
      </c>
      <c r="HL116" s="62">
        <v>0.02</v>
      </c>
      <c r="HM116" s="62">
        <v>0.02</v>
      </c>
      <c r="HN116" s="62">
        <v>0.03</v>
      </c>
      <c r="HO116" s="62">
        <v>0.03</v>
      </c>
      <c r="HP116">
        <v>27</v>
      </c>
      <c r="HQ116" s="62">
        <v>0.04</v>
      </c>
      <c r="HR116" s="62">
        <v>0.03</v>
      </c>
      <c r="HS116" s="62">
        <v>0.03</v>
      </c>
      <c r="HT116" s="62">
        <v>0.03</v>
      </c>
      <c r="HU116" s="62">
        <v>0.03</v>
      </c>
      <c r="HV116" s="62">
        <v>0.03</v>
      </c>
      <c r="HW116" s="62">
        <v>0.03</v>
      </c>
      <c r="HX116" s="62">
        <v>0.03</v>
      </c>
      <c r="HY116" s="62">
        <v>0.03</v>
      </c>
      <c r="HZ116" s="62">
        <v>0.03</v>
      </c>
      <c r="IA116" s="62">
        <v>0.04</v>
      </c>
      <c r="IB116" s="62">
        <v>0.05</v>
      </c>
      <c r="IC116" s="198"/>
      <c r="ID116">
        <v>27</v>
      </c>
      <c r="IE116" s="62">
        <v>0.03</v>
      </c>
      <c r="IF116" s="62">
        <v>0.02</v>
      </c>
      <c r="IG116" s="62">
        <v>0.02</v>
      </c>
      <c r="IH116" s="62">
        <v>0.01</v>
      </c>
      <c r="II116" s="62">
        <v>0.01</v>
      </c>
      <c r="IJ116" s="62">
        <v>0.01</v>
      </c>
      <c r="IK116" s="62">
        <v>0.01</v>
      </c>
      <c r="IL116" s="62">
        <v>0.01</v>
      </c>
      <c r="IM116" s="62">
        <v>0.01</v>
      </c>
      <c r="IN116" s="62">
        <v>0.01</v>
      </c>
      <c r="IO116" s="62">
        <v>0.01</v>
      </c>
      <c r="IP116" s="62">
        <v>0.01</v>
      </c>
      <c r="IQ116">
        <v>27</v>
      </c>
      <c r="IR116" s="62">
        <v>0.02</v>
      </c>
      <c r="IS116" s="62">
        <v>0.02</v>
      </c>
      <c r="IT116" s="62">
        <v>0.01</v>
      </c>
      <c r="IU116" s="62">
        <v>0.01</v>
      </c>
      <c r="IV116" s="62">
        <v>0.01</v>
      </c>
      <c r="IW116" s="62">
        <v>0.01</v>
      </c>
      <c r="IX116" s="62">
        <v>0.01</v>
      </c>
      <c r="IY116" s="62">
        <v>0.01</v>
      </c>
      <c r="IZ116" s="62">
        <v>0.01</v>
      </c>
      <c r="JA116" s="62">
        <v>0.01</v>
      </c>
      <c r="JB116" s="62">
        <v>0.01</v>
      </c>
      <c r="JC116" s="62">
        <v>0.01</v>
      </c>
      <c r="JD116">
        <v>27</v>
      </c>
      <c r="JE116" s="62">
        <v>0.02</v>
      </c>
      <c r="JF116" s="62">
        <v>0.02</v>
      </c>
      <c r="JG116" s="62">
        <v>0.02</v>
      </c>
      <c r="JH116" s="62">
        <v>0.01</v>
      </c>
      <c r="JI116" s="62">
        <v>0.01</v>
      </c>
      <c r="JJ116" s="62">
        <v>0.01</v>
      </c>
      <c r="JK116" s="62">
        <v>0.02</v>
      </c>
      <c r="JL116" s="62">
        <v>0.02</v>
      </c>
      <c r="JM116" s="62">
        <v>0.02</v>
      </c>
      <c r="JN116" s="62">
        <v>0.02</v>
      </c>
      <c r="JO116" s="62">
        <v>0.02</v>
      </c>
      <c r="JP116" s="62">
        <v>0.02</v>
      </c>
      <c r="JQ116">
        <v>27</v>
      </c>
      <c r="JR116" s="62">
        <v>0.02</v>
      </c>
      <c r="JS116" s="62">
        <v>0.02</v>
      </c>
      <c r="JT116" s="62">
        <v>0.02</v>
      </c>
      <c r="JU116" s="62">
        <v>0.02</v>
      </c>
      <c r="JV116" s="62">
        <v>0.02</v>
      </c>
      <c r="JW116" s="62">
        <v>0.02</v>
      </c>
      <c r="JX116" s="62">
        <v>0.02</v>
      </c>
      <c r="JY116" s="62">
        <v>0.02</v>
      </c>
      <c r="JZ116" s="62">
        <v>0.02</v>
      </c>
      <c r="KA116" s="62">
        <v>0.02</v>
      </c>
      <c r="KB116" s="62">
        <v>0.02</v>
      </c>
      <c r="KC116" s="62">
        <v>0.03</v>
      </c>
      <c r="KD116">
        <v>27</v>
      </c>
      <c r="KE116" s="62">
        <v>0.02</v>
      </c>
      <c r="KF116" s="62">
        <v>0.02</v>
      </c>
      <c r="KG116" s="62">
        <v>0.02</v>
      </c>
      <c r="KH116" s="62">
        <v>0.02</v>
      </c>
      <c r="KI116" s="62">
        <v>0.02</v>
      </c>
      <c r="KJ116" s="62">
        <v>0.02</v>
      </c>
      <c r="KK116" s="62">
        <v>0.02</v>
      </c>
      <c r="KL116" s="62">
        <v>0.02</v>
      </c>
      <c r="KM116" s="62">
        <v>0.02</v>
      </c>
      <c r="KN116" s="62">
        <v>0.02</v>
      </c>
      <c r="KO116" s="62">
        <v>0.03</v>
      </c>
      <c r="KP116" s="62">
        <v>0.04</v>
      </c>
      <c r="KQ116">
        <v>27</v>
      </c>
      <c r="KR116" s="62">
        <v>0.04</v>
      </c>
      <c r="KS116" s="62">
        <v>0.04</v>
      </c>
      <c r="KT116" s="62">
        <v>0.03</v>
      </c>
      <c r="KU116" s="62">
        <v>0.03</v>
      </c>
      <c r="KV116" s="62">
        <v>0.03</v>
      </c>
      <c r="KW116" s="62">
        <v>0.03</v>
      </c>
      <c r="KX116" s="62">
        <v>0.03</v>
      </c>
      <c r="KY116" s="62">
        <v>0.03</v>
      </c>
      <c r="KZ116" s="62">
        <v>0.03</v>
      </c>
      <c r="LA116" s="62">
        <v>0.04</v>
      </c>
      <c r="LB116" s="62">
        <v>0.04</v>
      </c>
      <c r="LC116" s="62">
        <v>0.05</v>
      </c>
    </row>
    <row r="117" spans="1:315">
      <c r="A117">
        <v>28</v>
      </c>
      <c r="B117" s="62">
        <v>0.03</v>
      </c>
      <c r="C117" s="62">
        <v>0.02</v>
      </c>
      <c r="D117" s="62">
        <v>0.02</v>
      </c>
      <c r="E117" s="62">
        <v>0.01</v>
      </c>
      <c r="F117" s="62">
        <v>0.01</v>
      </c>
      <c r="G117" s="62">
        <v>0.01</v>
      </c>
      <c r="H117" s="62">
        <v>0.01</v>
      </c>
      <c r="I117" s="62">
        <v>0.01</v>
      </c>
      <c r="J117" s="62">
        <v>0.01</v>
      </c>
      <c r="K117" s="62">
        <v>0.01</v>
      </c>
      <c r="L117" s="62">
        <v>0.01</v>
      </c>
      <c r="M117" s="62">
        <v>0.01</v>
      </c>
      <c r="N117">
        <v>28</v>
      </c>
      <c r="O117" s="62">
        <v>0.02</v>
      </c>
      <c r="P117" s="62">
        <v>0.02</v>
      </c>
      <c r="Q117" s="62">
        <v>0.01</v>
      </c>
      <c r="R117" s="62">
        <v>0.01</v>
      </c>
      <c r="S117" s="62">
        <v>0.01</v>
      </c>
      <c r="T117" s="62">
        <v>0.01</v>
      </c>
      <c r="U117" s="62">
        <v>0.01</v>
      </c>
      <c r="V117" s="62">
        <v>0.01</v>
      </c>
      <c r="W117" s="62">
        <v>0.01</v>
      </c>
      <c r="X117" s="62">
        <v>0.01</v>
      </c>
      <c r="Y117" s="62">
        <v>0.01</v>
      </c>
      <c r="Z117" s="62">
        <v>0.01</v>
      </c>
      <c r="AA117">
        <v>28</v>
      </c>
      <c r="AB117" s="62">
        <v>0.02</v>
      </c>
      <c r="AC117" s="62">
        <v>0.02</v>
      </c>
      <c r="AD117" s="62">
        <v>0.02</v>
      </c>
      <c r="AE117" s="62">
        <v>0.01</v>
      </c>
      <c r="AF117" s="62">
        <v>0.01</v>
      </c>
      <c r="AG117" s="62">
        <v>0.01</v>
      </c>
      <c r="AH117" s="62">
        <v>0.02</v>
      </c>
      <c r="AI117" s="62">
        <v>0.02</v>
      </c>
      <c r="AJ117" s="62">
        <v>0.02</v>
      </c>
      <c r="AK117" s="62">
        <v>0.02</v>
      </c>
      <c r="AL117" s="62">
        <v>0.02</v>
      </c>
      <c r="AM117" s="62">
        <v>0.02</v>
      </c>
      <c r="AN117">
        <v>28</v>
      </c>
      <c r="AO117" s="62">
        <v>0.02</v>
      </c>
      <c r="AP117" s="62">
        <v>0.02</v>
      </c>
      <c r="AQ117" s="62">
        <v>0.02</v>
      </c>
      <c r="AR117" s="62">
        <v>0.02</v>
      </c>
      <c r="AS117" s="62">
        <v>0.02</v>
      </c>
      <c r="AT117" s="62">
        <v>0.02</v>
      </c>
      <c r="AU117" s="62">
        <v>0.02</v>
      </c>
      <c r="AV117" s="62">
        <v>0.02</v>
      </c>
      <c r="AW117" s="62">
        <v>0.02</v>
      </c>
      <c r="AX117" s="62">
        <v>0.02</v>
      </c>
      <c r="AY117" s="62">
        <v>0.02</v>
      </c>
      <c r="AZ117" s="62">
        <v>0.03</v>
      </c>
      <c r="BA117">
        <v>28</v>
      </c>
      <c r="BB117" s="62">
        <v>0.02</v>
      </c>
      <c r="BC117" s="62">
        <v>0.02</v>
      </c>
      <c r="BD117" s="62">
        <v>0.02</v>
      </c>
      <c r="BE117" s="62">
        <v>0.02</v>
      </c>
      <c r="BF117" s="62">
        <v>0.02</v>
      </c>
      <c r="BG117" s="62">
        <v>0.02</v>
      </c>
      <c r="BH117" s="62">
        <v>0.02</v>
      </c>
      <c r="BI117" s="62">
        <v>0.02</v>
      </c>
      <c r="BJ117" s="62">
        <v>0.02</v>
      </c>
      <c r="BK117" s="62">
        <v>0.02</v>
      </c>
      <c r="BL117" s="62">
        <v>0.03</v>
      </c>
      <c r="BM117" s="62">
        <v>0.03</v>
      </c>
      <c r="BN117">
        <v>28</v>
      </c>
      <c r="BO117" s="62">
        <v>0.04</v>
      </c>
      <c r="BP117" s="62">
        <v>0.04</v>
      </c>
      <c r="BQ117" s="62">
        <v>0.03</v>
      </c>
      <c r="BR117" s="62">
        <v>0.03</v>
      </c>
      <c r="BS117" s="62">
        <v>0.03</v>
      </c>
      <c r="BT117" s="62">
        <v>0.03</v>
      </c>
      <c r="BU117" s="62">
        <v>0.03</v>
      </c>
      <c r="BV117" s="62">
        <v>0.04</v>
      </c>
      <c r="BW117" s="62">
        <v>0.04</v>
      </c>
      <c r="BX117" s="62">
        <v>0.04</v>
      </c>
      <c r="BY117" s="62">
        <v>0.04</v>
      </c>
      <c r="BZ117" s="62">
        <v>0.05</v>
      </c>
      <c r="CA117" s="198"/>
      <c r="CB117">
        <v>28</v>
      </c>
      <c r="CC117" s="62">
        <v>0.02</v>
      </c>
      <c r="CD117" s="62">
        <v>0.02</v>
      </c>
      <c r="CE117" s="62">
        <v>0.02</v>
      </c>
      <c r="CF117" s="62">
        <v>0.01</v>
      </c>
      <c r="CG117" s="62">
        <v>0.01</v>
      </c>
      <c r="CH117" s="62">
        <v>0.01</v>
      </c>
      <c r="CI117" s="62">
        <v>0.01</v>
      </c>
      <c r="CJ117" s="62">
        <v>0.01</v>
      </c>
      <c r="CK117" s="62">
        <v>0.01</v>
      </c>
      <c r="CL117" s="62">
        <v>0.01</v>
      </c>
      <c r="CM117" s="62">
        <v>0.01</v>
      </c>
      <c r="CN117" s="62">
        <v>0.01</v>
      </c>
      <c r="CO117">
        <v>28</v>
      </c>
      <c r="CP117" s="62">
        <v>0.02</v>
      </c>
      <c r="CQ117" s="62">
        <v>0.02</v>
      </c>
      <c r="CR117" s="62">
        <v>0.01</v>
      </c>
      <c r="CS117" s="62">
        <v>0.01</v>
      </c>
      <c r="CT117" s="62">
        <v>0.01</v>
      </c>
      <c r="CU117" s="62">
        <v>0.01</v>
      </c>
      <c r="CV117" s="62">
        <v>0.01</v>
      </c>
      <c r="CW117" s="62">
        <v>0.01</v>
      </c>
      <c r="CX117" s="62">
        <v>0.01</v>
      </c>
      <c r="CY117" s="62">
        <v>0.01</v>
      </c>
      <c r="CZ117" s="62">
        <v>0.01</v>
      </c>
      <c r="DA117" s="62">
        <v>0.01</v>
      </c>
      <c r="DB117">
        <v>28</v>
      </c>
      <c r="DC117" s="62">
        <v>0.02</v>
      </c>
      <c r="DD117" s="62">
        <v>0.02</v>
      </c>
      <c r="DE117" s="62">
        <v>0.02</v>
      </c>
      <c r="DF117" s="62">
        <v>0.01</v>
      </c>
      <c r="DG117" s="62">
        <v>0.01</v>
      </c>
      <c r="DH117" s="62">
        <v>0.01</v>
      </c>
      <c r="DI117" s="62">
        <v>0.01</v>
      </c>
      <c r="DJ117" s="62">
        <v>0.01</v>
      </c>
      <c r="DK117" s="62">
        <v>0.01</v>
      </c>
      <c r="DL117" s="62">
        <v>0.01</v>
      </c>
      <c r="DM117" s="62">
        <v>0.02</v>
      </c>
      <c r="DN117" s="62">
        <v>0.02</v>
      </c>
      <c r="DO117">
        <v>28</v>
      </c>
      <c r="DP117" s="62">
        <v>0.02</v>
      </c>
      <c r="DQ117" s="62">
        <v>0.02</v>
      </c>
      <c r="DR117" s="62">
        <v>0.02</v>
      </c>
      <c r="DS117" s="62">
        <v>0.02</v>
      </c>
      <c r="DT117" s="62">
        <v>0.02</v>
      </c>
      <c r="DU117" s="62">
        <v>0.02</v>
      </c>
      <c r="DV117" s="62">
        <v>0.02</v>
      </c>
      <c r="DW117" s="62">
        <v>0.02</v>
      </c>
      <c r="DX117" s="62">
        <v>0.02</v>
      </c>
      <c r="DY117" s="62">
        <v>0.02</v>
      </c>
      <c r="DZ117" s="62">
        <v>0.02</v>
      </c>
      <c r="EA117" s="62">
        <v>0.03</v>
      </c>
      <c r="EB117">
        <v>28</v>
      </c>
      <c r="EC117" s="62">
        <v>0.02</v>
      </c>
      <c r="ED117" s="62">
        <v>0.02</v>
      </c>
      <c r="EE117" s="62">
        <v>0.02</v>
      </c>
      <c r="EF117" s="62">
        <v>0.01</v>
      </c>
      <c r="EG117" s="62">
        <v>0.01</v>
      </c>
      <c r="EH117" s="62">
        <v>0.02</v>
      </c>
      <c r="EI117" s="62">
        <v>0.02</v>
      </c>
      <c r="EJ117" s="62">
        <v>0.02</v>
      </c>
      <c r="EK117" s="62">
        <v>0.02</v>
      </c>
      <c r="EL117" s="62">
        <v>0.02</v>
      </c>
      <c r="EM117" s="62">
        <v>0.02</v>
      </c>
      <c r="EN117" s="62">
        <v>0.03</v>
      </c>
      <c r="EO117">
        <v>28</v>
      </c>
      <c r="EP117" s="62">
        <v>0.04</v>
      </c>
      <c r="EQ117" s="62">
        <v>0.04</v>
      </c>
      <c r="ER117" s="62">
        <v>0.03</v>
      </c>
      <c r="ES117" s="62">
        <v>0.03</v>
      </c>
      <c r="ET117" s="62">
        <v>0.03</v>
      </c>
      <c r="EU117" s="62">
        <v>0.03</v>
      </c>
      <c r="EV117" s="62">
        <v>0.03</v>
      </c>
      <c r="EW117" s="62">
        <v>0.03</v>
      </c>
      <c r="EX117" s="62">
        <v>0.03</v>
      </c>
      <c r="EY117" s="62">
        <v>0.03</v>
      </c>
      <c r="EZ117" s="62">
        <v>0.04</v>
      </c>
      <c r="FA117" s="62">
        <v>0.05</v>
      </c>
      <c r="FB117" s="198"/>
      <c r="FC117">
        <v>28</v>
      </c>
      <c r="FD117" s="62">
        <v>0.02</v>
      </c>
      <c r="FE117" s="62">
        <v>0.02</v>
      </c>
      <c r="FF117" s="62">
        <v>0.02</v>
      </c>
      <c r="FG117" s="62">
        <v>0.01</v>
      </c>
      <c r="FH117" s="62">
        <v>0.01</v>
      </c>
      <c r="FI117" s="62">
        <v>0.01</v>
      </c>
      <c r="FJ117" s="62">
        <v>0.01</v>
      </c>
      <c r="FK117" s="62">
        <v>0.01</v>
      </c>
      <c r="FL117" s="62">
        <v>0.01</v>
      </c>
      <c r="FM117" s="62">
        <v>0.01</v>
      </c>
      <c r="FN117" s="62">
        <v>0.01</v>
      </c>
      <c r="FO117" s="62">
        <v>0.01</v>
      </c>
      <c r="FP117">
        <v>28</v>
      </c>
      <c r="FQ117" s="62">
        <v>0.02</v>
      </c>
      <c r="FR117" s="62">
        <v>0.02</v>
      </c>
      <c r="FS117" s="62">
        <v>0.01</v>
      </c>
      <c r="FT117" s="62">
        <v>0.01</v>
      </c>
      <c r="FU117" s="62">
        <v>0.01</v>
      </c>
      <c r="FV117" s="62">
        <v>0.01</v>
      </c>
      <c r="FW117" s="62">
        <v>0.01</v>
      </c>
      <c r="FX117" s="62">
        <v>0.01</v>
      </c>
      <c r="FY117" s="62">
        <v>0.01</v>
      </c>
      <c r="FZ117" s="62">
        <v>0.01</v>
      </c>
      <c r="GA117" s="62">
        <v>0.01</v>
      </c>
      <c r="GB117" s="62">
        <v>0.01</v>
      </c>
      <c r="GC117">
        <v>28</v>
      </c>
      <c r="GD117" s="62">
        <v>0.02</v>
      </c>
      <c r="GE117" s="62">
        <v>0.02</v>
      </c>
      <c r="GF117" s="62">
        <v>0.01</v>
      </c>
      <c r="GG117" s="62">
        <v>0.01</v>
      </c>
      <c r="GH117" s="62">
        <v>0.01</v>
      </c>
      <c r="GI117" s="62">
        <v>0.01</v>
      </c>
      <c r="GJ117" s="62">
        <v>0.01</v>
      </c>
      <c r="GK117" s="62">
        <v>0.01</v>
      </c>
      <c r="GL117" s="62">
        <v>0.01</v>
      </c>
      <c r="GM117" s="62">
        <v>0.01</v>
      </c>
      <c r="GN117" s="62">
        <v>0.02</v>
      </c>
      <c r="GO117" s="62">
        <v>0.02</v>
      </c>
      <c r="GP117">
        <v>28</v>
      </c>
      <c r="GQ117" s="62">
        <v>0.02</v>
      </c>
      <c r="GR117" s="62">
        <v>0.02</v>
      </c>
      <c r="GS117" s="62">
        <v>0.02</v>
      </c>
      <c r="GT117" s="62">
        <v>0.02</v>
      </c>
      <c r="GU117" s="62">
        <v>0.01</v>
      </c>
      <c r="GV117" s="62">
        <v>0.02</v>
      </c>
      <c r="GW117" s="62">
        <v>0.02</v>
      </c>
      <c r="GX117" s="62">
        <v>0.02</v>
      </c>
      <c r="GY117" s="62">
        <v>0.02</v>
      </c>
      <c r="GZ117" s="62">
        <v>0.02</v>
      </c>
      <c r="HA117" s="62">
        <v>0.02</v>
      </c>
      <c r="HB117" s="62">
        <v>0.03</v>
      </c>
      <c r="HC117">
        <v>28</v>
      </c>
      <c r="HD117" s="62">
        <v>0.02</v>
      </c>
      <c r="HE117" s="62">
        <v>0.02</v>
      </c>
      <c r="HF117" s="62">
        <v>0.02</v>
      </c>
      <c r="HG117" s="62">
        <v>0.01</v>
      </c>
      <c r="HH117" s="62">
        <v>0.01</v>
      </c>
      <c r="HI117" s="62">
        <v>0.02</v>
      </c>
      <c r="HJ117" s="62">
        <v>0.02</v>
      </c>
      <c r="HK117" s="62">
        <v>0.02</v>
      </c>
      <c r="HL117" s="62">
        <v>0.02</v>
      </c>
      <c r="HM117" s="62">
        <v>0.02</v>
      </c>
      <c r="HN117" s="62">
        <v>0.02</v>
      </c>
      <c r="HO117" s="62">
        <v>0.03</v>
      </c>
      <c r="HP117">
        <v>28</v>
      </c>
      <c r="HQ117" s="62">
        <v>0.04</v>
      </c>
      <c r="HR117" s="62">
        <v>0.04</v>
      </c>
      <c r="HS117" s="62">
        <v>0.03</v>
      </c>
      <c r="HT117" s="62">
        <v>0.03</v>
      </c>
      <c r="HU117" s="62">
        <v>0.03</v>
      </c>
      <c r="HV117" s="62">
        <v>0.03</v>
      </c>
      <c r="HW117" s="62">
        <v>0.03</v>
      </c>
      <c r="HX117" s="62">
        <v>0.03</v>
      </c>
      <c r="HY117" s="62">
        <v>0.03</v>
      </c>
      <c r="HZ117" s="62">
        <v>0.03</v>
      </c>
      <c r="IA117" s="62">
        <v>0.04</v>
      </c>
      <c r="IB117" s="62">
        <v>0.05</v>
      </c>
      <c r="IC117" s="198"/>
      <c r="ID117">
        <v>28</v>
      </c>
      <c r="IE117" s="62">
        <v>0.02</v>
      </c>
      <c r="IF117" s="62">
        <v>0.02</v>
      </c>
      <c r="IG117" s="62">
        <v>0.02</v>
      </c>
      <c r="IH117" s="62">
        <v>0.01</v>
      </c>
      <c r="II117" s="62">
        <v>0.01</v>
      </c>
      <c r="IJ117" s="62">
        <v>0.01</v>
      </c>
      <c r="IK117" s="62">
        <v>0.01</v>
      </c>
      <c r="IL117" s="62">
        <v>0.01</v>
      </c>
      <c r="IM117" s="62">
        <v>0.01</v>
      </c>
      <c r="IN117" s="62">
        <v>0.01</v>
      </c>
      <c r="IO117" s="62">
        <v>0.01</v>
      </c>
      <c r="IP117" s="62">
        <v>0.01</v>
      </c>
      <c r="IQ117">
        <v>28</v>
      </c>
      <c r="IR117" s="62">
        <v>0.02</v>
      </c>
      <c r="IS117" s="62">
        <v>0.02</v>
      </c>
      <c r="IT117" s="62">
        <v>0.01</v>
      </c>
      <c r="IU117" s="62">
        <v>0.01</v>
      </c>
      <c r="IV117" s="62">
        <v>0.01</v>
      </c>
      <c r="IW117" s="62">
        <v>0.01</v>
      </c>
      <c r="IX117" s="62">
        <v>0.01</v>
      </c>
      <c r="IY117" s="62">
        <v>0.01</v>
      </c>
      <c r="IZ117" s="62">
        <v>0.01</v>
      </c>
      <c r="JA117" s="62">
        <v>0.01</v>
      </c>
      <c r="JB117" s="62">
        <v>0.01</v>
      </c>
      <c r="JC117" s="62">
        <v>0.01</v>
      </c>
      <c r="JD117">
        <v>28</v>
      </c>
      <c r="JE117" s="62">
        <v>0.02</v>
      </c>
      <c r="JF117" s="62">
        <v>0.02</v>
      </c>
      <c r="JG117" s="62">
        <v>0.02</v>
      </c>
      <c r="JH117" s="62">
        <v>0.01</v>
      </c>
      <c r="JI117" s="62">
        <v>0.01</v>
      </c>
      <c r="JJ117" s="62">
        <v>0.01</v>
      </c>
      <c r="JK117" s="62">
        <v>0.01</v>
      </c>
      <c r="JL117" s="62">
        <v>0.02</v>
      </c>
      <c r="JM117" s="62">
        <v>0.02</v>
      </c>
      <c r="JN117" s="62">
        <v>0.02</v>
      </c>
      <c r="JO117" s="62">
        <v>0.02</v>
      </c>
      <c r="JP117" s="62">
        <v>0.02</v>
      </c>
      <c r="JQ117">
        <v>28</v>
      </c>
      <c r="JR117" s="62">
        <v>0.02</v>
      </c>
      <c r="JS117" s="62">
        <v>0.02</v>
      </c>
      <c r="JT117" s="62">
        <v>0.02</v>
      </c>
      <c r="JU117" s="62">
        <v>0.02</v>
      </c>
      <c r="JV117" s="62">
        <v>0.02</v>
      </c>
      <c r="JW117" s="62">
        <v>0.02</v>
      </c>
      <c r="JX117" s="62">
        <v>0.02</v>
      </c>
      <c r="JY117" s="62">
        <v>0.02</v>
      </c>
      <c r="JZ117" s="62">
        <v>0.02</v>
      </c>
      <c r="KA117" s="62">
        <v>0.02</v>
      </c>
      <c r="KB117" s="62">
        <v>0.02</v>
      </c>
      <c r="KC117" s="62">
        <v>0.03</v>
      </c>
      <c r="KD117">
        <v>28</v>
      </c>
      <c r="KE117" s="62">
        <v>0.02</v>
      </c>
      <c r="KF117" s="62">
        <v>0.02</v>
      </c>
      <c r="KG117" s="62">
        <v>0.02</v>
      </c>
      <c r="KH117" s="62">
        <v>0.02</v>
      </c>
      <c r="KI117" s="62">
        <v>0.02</v>
      </c>
      <c r="KJ117" s="62">
        <v>0.02</v>
      </c>
      <c r="KK117" s="62">
        <v>0.02</v>
      </c>
      <c r="KL117" s="62">
        <v>0.02</v>
      </c>
      <c r="KM117" s="62">
        <v>0.02</v>
      </c>
      <c r="KN117" s="62">
        <v>0.02</v>
      </c>
      <c r="KO117" s="62">
        <v>0.03</v>
      </c>
      <c r="KP117" s="62">
        <v>0.03</v>
      </c>
      <c r="KQ117">
        <v>28</v>
      </c>
      <c r="KR117" s="62">
        <v>0.04</v>
      </c>
      <c r="KS117" s="62">
        <v>0.04</v>
      </c>
      <c r="KT117" s="62">
        <v>0.03</v>
      </c>
      <c r="KU117" s="62">
        <v>0.03</v>
      </c>
      <c r="KV117" s="62">
        <v>0.03</v>
      </c>
      <c r="KW117" s="62">
        <v>0.03</v>
      </c>
      <c r="KX117" s="62">
        <v>0.03</v>
      </c>
      <c r="KY117" s="62">
        <v>0.03</v>
      </c>
      <c r="KZ117" s="62">
        <v>0.04</v>
      </c>
      <c r="LA117" s="62">
        <v>0.04</v>
      </c>
      <c r="LB117" s="62">
        <v>0.04</v>
      </c>
      <c r="LC117" s="62">
        <v>0.05</v>
      </c>
    </row>
    <row r="118" spans="1:315">
      <c r="A118">
        <v>29</v>
      </c>
      <c r="B118" s="62">
        <v>0.03</v>
      </c>
      <c r="C118" s="62">
        <v>0.02</v>
      </c>
      <c r="D118" s="62">
        <v>0.02</v>
      </c>
      <c r="E118" s="62">
        <v>0.02</v>
      </c>
      <c r="F118" s="62">
        <v>0.01</v>
      </c>
      <c r="G118" s="62">
        <v>0.01</v>
      </c>
      <c r="H118" s="62">
        <v>0.01</v>
      </c>
      <c r="I118" s="62">
        <v>0.01</v>
      </c>
      <c r="J118" s="62">
        <v>0.01</v>
      </c>
      <c r="K118" s="62">
        <v>0.01</v>
      </c>
      <c r="L118" s="62">
        <v>0.01</v>
      </c>
      <c r="M118" s="62">
        <v>0.01</v>
      </c>
      <c r="N118">
        <v>29</v>
      </c>
      <c r="O118" s="62">
        <v>0.02</v>
      </c>
      <c r="P118" s="62">
        <v>0.02</v>
      </c>
      <c r="Q118" s="62">
        <v>0.01</v>
      </c>
      <c r="R118" s="62">
        <v>0.01</v>
      </c>
      <c r="S118" s="62">
        <v>0.01</v>
      </c>
      <c r="T118" s="62">
        <v>0.01</v>
      </c>
      <c r="U118" s="62">
        <v>0.01</v>
      </c>
      <c r="V118" s="62">
        <v>0.01</v>
      </c>
      <c r="W118" s="62">
        <v>0.01</v>
      </c>
      <c r="X118" s="62">
        <v>0.01</v>
      </c>
      <c r="Y118" s="62">
        <v>0.01</v>
      </c>
      <c r="Z118" s="62">
        <v>0.01</v>
      </c>
      <c r="AA118">
        <v>29</v>
      </c>
      <c r="AB118" s="62">
        <v>0.02</v>
      </c>
      <c r="AC118" s="62">
        <v>0.02</v>
      </c>
      <c r="AD118" s="62">
        <v>0.02</v>
      </c>
      <c r="AE118" s="62">
        <v>0.02</v>
      </c>
      <c r="AF118" s="62">
        <v>0.01</v>
      </c>
      <c r="AG118" s="62">
        <v>0.02</v>
      </c>
      <c r="AH118" s="62">
        <v>0.02</v>
      </c>
      <c r="AI118" s="62">
        <v>0.02</v>
      </c>
      <c r="AJ118" s="62">
        <v>0.02</v>
      </c>
      <c r="AK118" s="62">
        <v>0.02</v>
      </c>
      <c r="AL118" s="62">
        <v>0.02</v>
      </c>
      <c r="AM118" s="62">
        <v>0.02</v>
      </c>
      <c r="AN118">
        <v>29</v>
      </c>
      <c r="AO118" s="62">
        <v>0.03</v>
      </c>
      <c r="AP118" s="62">
        <v>0.02</v>
      </c>
      <c r="AQ118" s="62">
        <v>0.02</v>
      </c>
      <c r="AR118" s="62">
        <v>0.02</v>
      </c>
      <c r="AS118" s="62">
        <v>0.02</v>
      </c>
      <c r="AT118" s="62">
        <v>0.02</v>
      </c>
      <c r="AU118" s="62">
        <v>0.02</v>
      </c>
      <c r="AV118" s="62">
        <v>0.02</v>
      </c>
      <c r="AW118" s="62">
        <v>0.02</v>
      </c>
      <c r="AX118" s="62">
        <v>0.02</v>
      </c>
      <c r="AY118" s="62">
        <v>0.03</v>
      </c>
      <c r="AZ118" s="62">
        <v>0.03</v>
      </c>
      <c r="BA118">
        <v>29</v>
      </c>
      <c r="BB118" s="62">
        <v>0.02</v>
      </c>
      <c r="BC118" s="62">
        <v>0.02</v>
      </c>
      <c r="BD118" s="62">
        <v>0.02</v>
      </c>
      <c r="BE118" s="62">
        <v>0.02</v>
      </c>
      <c r="BF118" s="62">
        <v>0.02</v>
      </c>
      <c r="BG118" s="62">
        <v>0.02</v>
      </c>
      <c r="BH118" s="62">
        <v>0.02</v>
      </c>
      <c r="BI118" s="62">
        <v>0.02</v>
      </c>
      <c r="BJ118" s="62">
        <v>0.02</v>
      </c>
      <c r="BK118" s="62">
        <v>0.02</v>
      </c>
      <c r="BL118" s="62">
        <v>0.03</v>
      </c>
      <c r="BM118" s="62">
        <v>0.03</v>
      </c>
      <c r="BN118">
        <v>29</v>
      </c>
      <c r="BO118" s="62">
        <v>0.05</v>
      </c>
      <c r="BP118" s="62">
        <v>0.04</v>
      </c>
      <c r="BQ118" s="62">
        <v>0.04</v>
      </c>
      <c r="BR118" s="62">
        <v>0.03</v>
      </c>
      <c r="BS118" s="62">
        <v>0.03</v>
      </c>
      <c r="BT118" s="62">
        <v>0.03</v>
      </c>
      <c r="BU118" s="62">
        <v>0.04</v>
      </c>
      <c r="BV118" s="62">
        <v>0.04</v>
      </c>
      <c r="BW118" s="62">
        <v>0.04</v>
      </c>
      <c r="BX118" s="62">
        <v>0.04</v>
      </c>
      <c r="BY118" s="62">
        <v>0.05</v>
      </c>
      <c r="BZ118" s="62">
        <v>0.06</v>
      </c>
      <c r="CA118" s="198"/>
      <c r="CB118">
        <v>29</v>
      </c>
      <c r="CC118" s="62">
        <v>0.02</v>
      </c>
      <c r="CD118" s="62">
        <v>0.02</v>
      </c>
      <c r="CE118" s="62">
        <v>0.02</v>
      </c>
      <c r="CF118" s="62">
        <v>0.01</v>
      </c>
      <c r="CG118" s="62">
        <v>0.01</v>
      </c>
      <c r="CH118" s="62">
        <v>0.01</v>
      </c>
      <c r="CI118" s="62">
        <v>0.01</v>
      </c>
      <c r="CJ118" s="62">
        <v>0.01</v>
      </c>
      <c r="CK118" s="62">
        <v>0.01</v>
      </c>
      <c r="CL118" s="62">
        <v>0.01</v>
      </c>
      <c r="CM118" s="62">
        <v>0.01</v>
      </c>
      <c r="CN118" s="62">
        <v>0.01</v>
      </c>
      <c r="CO118">
        <v>29</v>
      </c>
      <c r="CP118" s="62">
        <v>0.02</v>
      </c>
      <c r="CQ118" s="62">
        <v>0.02</v>
      </c>
      <c r="CR118" s="62">
        <v>0.01</v>
      </c>
      <c r="CS118" s="62">
        <v>0.01</v>
      </c>
      <c r="CT118" s="62">
        <v>0.01</v>
      </c>
      <c r="CU118" s="62">
        <v>0.01</v>
      </c>
      <c r="CV118" s="62">
        <v>0.01</v>
      </c>
      <c r="CW118" s="62">
        <v>0.01</v>
      </c>
      <c r="CX118" s="62">
        <v>0.01</v>
      </c>
      <c r="CY118" s="62">
        <v>0.01</v>
      </c>
      <c r="CZ118" s="62">
        <v>0.01</v>
      </c>
      <c r="DA118" s="62">
        <v>0.01</v>
      </c>
      <c r="DB118">
        <v>29</v>
      </c>
      <c r="DC118" s="62">
        <v>0.02</v>
      </c>
      <c r="DD118" s="62">
        <v>0.02</v>
      </c>
      <c r="DE118" s="62">
        <v>0.01</v>
      </c>
      <c r="DF118" s="62">
        <v>0.01</v>
      </c>
      <c r="DG118" s="62">
        <v>0.01</v>
      </c>
      <c r="DH118" s="62">
        <v>0.01</v>
      </c>
      <c r="DI118" s="62">
        <v>0.01</v>
      </c>
      <c r="DJ118" s="62">
        <v>0.01</v>
      </c>
      <c r="DK118" s="62">
        <v>0.01</v>
      </c>
      <c r="DL118" s="62">
        <v>0.01</v>
      </c>
      <c r="DM118" s="62">
        <v>0.02</v>
      </c>
      <c r="DN118" s="62">
        <v>0.02</v>
      </c>
      <c r="DO118">
        <v>29</v>
      </c>
      <c r="DP118" s="62">
        <v>0.02</v>
      </c>
      <c r="DQ118" s="62">
        <v>0.02</v>
      </c>
      <c r="DR118" s="62">
        <v>0.02</v>
      </c>
      <c r="DS118" s="62">
        <v>0.02</v>
      </c>
      <c r="DT118" s="62">
        <v>0.02</v>
      </c>
      <c r="DU118" s="62">
        <v>0.02</v>
      </c>
      <c r="DV118" s="62">
        <v>0.02</v>
      </c>
      <c r="DW118" s="62">
        <v>0.02</v>
      </c>
      <c r="DX118" s="62">
        <v>0.02</v>
      </c>
      <c r="DY118" s="62">
        <v>0.02</v>
      </c>
      <c r="DZ118" s="62">
        <v>0.02</v>
      </c>
      <c r="EA118" s="62">
        <v>0.03</v>
      </c>
      <c r="EB118">
        <v>29</v>
      </c>
      <c r="EC118" s="62">
        <v>0.02</v>
      </c>
      <c r="ED118" s="62">
        <v>0.02</v>
      </c>
      <c r="EE118" s="62">
        <v>0.02</v>
      </c>
      <c r="EF118" s="62">
        <v>0.01</v>
      </c>
      <c r="EG118" s="62">
        <v>0.01</v>
      </c>
      <c r="EH118" s="62">
        <v>0.02</v>
      </c>
      <c r="EI118" s="62">
        <v>0.02</v>
      </c>
      <c r="EJ118" s="62">
        <v>0.02</v>
      </c>
      <c r="EK118" s="62">
        <v>0.02</v>
      </c>
      <c r="EL118" s="62">
        <v>0.02</v>
      </c>
      <c r="EM118" s="62">
        <v>0.02</v>
      </c>
      <c r="EN118" s="62">
        <v>0.03</v>
      </c>
      <c r="EO118">
        <v>29</v>
      </c>
      <c r="EP118" s="62">
        <v>0.04</v>
      </c>
      <c r="EQ118" s="62">
        <v>0.04</v>
      </c>
      <c r="ER118" s="62">
        <v>0.03</v>
      </c>
      <c r="ES118" s="62">
        <v>0.03</v>
      </c>
      <c r="ET118" s="62">
        <v>0.03</v>
      </c>
      <c r="EU118" s="62">
        <v>0.03</v>
      </c>
      <c r="EV118" s="62">
        <v>0.03</v>
      </c>
      <c r="EW118" s="62">
        <v>0.03</v>
      </c>
      <c r="EX118" s="62">
        <v>0.03</v>
      </c>
      <c r="EY118" s="62">
        <v>0.04</v>
      </c>
      <c r="EZ118" s="62">
        <v>0.04</v>
      </c>
      <c r="FA118" s="62">
        <v>0.05</v>
      </c>
      <c r="FB118" s="198"/>
      <c r="FC118">
        <v>29</v>
      </c>
      <c r="FD118" s="62">
        <v>0.02</v>
      </c>
      <c r="FE118" s="62">
        <v>0.02</v>
      </c>
      <c r="FF118" s="62">
        <v>0.01</v>
      </c>
      <c r="FG118" s="62">
        <v>0.01</v>
      </c>
      <c r="FH118" s="62">
        <v>0.01</v>
      </c>
      <c r="FI118" s="62">
        <v>0.01</v>
      </c>
      <c r="FJ118" s="62">
        <v>0.01</v>
      </c>
      <c r="FK118" s="62">
        <v>0.01</v>
      </c>
      <c r="FL118" s="62">
        <v>0.01</v>
      </c>
      <c r="FM118" s="62">
        <v>0.01</v>
      </c>
      <c r="FN118" s="62">
        <v>0.01</v>
      </c>
      <c r="FO118" s="62">
        <v>0.01</v>
      </c>
      <c r="FP118">
        <v>29</v>
      </c>
      <c r="FQ118" s="62">
        <v>0.02</v>
      </c>
      <c r="FR118" s="62">
        <v>0.01</v>
      </c>
      <c r="FS118" s="62">
        <v>0.01</v>
      </c>
      <c r="FT118" s="62">
        <v>0.01</v>
      </c>
      <c r="FU118" s="62">
        <v>0.01</v>
      </c>
      <c r="FV118" s="62">
        <v>0.01</v>
      </c>
      <c r="FW118" s="62">
        <v>0.01</v>
      </c>
      <c r="FX118" s="62">
        <v>0.01</v>
      </c>
      <c r="FY118" s="62">
        <v>0.01</v>
      </c>
      <c r="FZ118" s="62">
        <v>0.01</v>
      </c>
      <c r="GA118" s="62">
        <v>0.01</v>
      </c>
      <c r="GB118" s="62">
        <v>0.01</v>
      </c>
      <c r="GC118">
        <v>29</v>
      </c>
      <c r="GD118" s="62">
        <v>0.02</v>
      </c>
      <c r="GE118" s="62">
        <v>0.02</v>
      </c>
      <c r="GF118" s="62">
        <v>0.01</v>
      </c>
      <c r="GG118" s="62">
        <v>0.01</v>
      </c>
      <c r="GH118" s="62">
        <v>0.01</v>
      </c>
      <c r="GI118" s="62">
        <v>0.01</v>
      </c>
      <c r="GJ118" s="62">
        <v>0.01</v>
      </c>
      <c r="GK118" s="62">
        <v>0.01</v>
      </c>
      <c r="GL118" s="62">
        <v>0.01</v>
      </c>
      <c r="GM118" s="62">
        <v>0.01</v>
      </c>
      <c r="GN118" s="62">
        <v>0.01</v>
      </c>
      <c r="GO118" s="62">
        <v>0.02</v>
      </c>
      <c r="GP118">
        <v>29</v>
      </c>
      <c r="GQ118" s="62">
        <v>0.02</v>
      </c>
      <c r="GR118" s="62">
        <v>0.02</v>
      </c>
      <c r="GS118" s="62">
        <v>0.02</v>
      </c>
      <c r="GT118" s="62">
        <v>0.01</v>
      </c>
      <c r="GU118" s="62">
        <v>0.01</v>
      </c>
      <c r="GV118" s="62">
        <v>0.02</v>
      </c>
      <c r="GW118" s="62">
        <v>0.02</v>
      </c>
      <c r="GX118" s="62">
        <v>0.02</v>
      </c>
      <c r="GY118" s="62">
        <v>0.02</v>
      </c>
      <c r="GZ118" s="62">
        <v>0.02</v>
      </c>
      <c r="HA118" s="62">
        <v>0.02</v>
      </c>
      <c r="HB118" s="62">
        <v>0.03</v>
      </c>
      <c r="HC118">
        <v>29</v>
      </c>
      <c r="HD118" s="62">
        <v>0.02</v>
      </c>
      <c r="HE118" s="62">
        <v>0.02</v>
      </c>
      <c r="HF118" s="62">
        <v>0.01</v>
      </c>
      <c r="HG118" s="62">
        <v>0.01</v>
      </c>
      <c r="HH118" s="62">
        <v>0.01</v>
      </c>
      <c r="HI118" s="62">
        <v>0.01</v>
      </c>
      <c r="HJ118" s="62">
        <v>0.02</v>
      </c>
      <c r="HK118" s="62">
        <v>0.02</v>
      </c>
      <c r="HL118" s="62">
        <v>0.02</v>
      </c>
      <c r="HM118" s="62">
        <v>0.02</v>
      </c>
      <c r="HN118" s="62">
        <v>0.02</v>
      </c>
      <c r="HO118" s="62">
        <v>0.03</v>
      </c>
      <c r="HP118">
        <v>29</v>
      </c>
      <c r="HQ118" s="62">
        <v>0.04</v>
      </c>
      <c r="HR118" s="62">
        <v>0.04</v>
      </c>
      <c r="HS118" s="62">
        <v>0.03</v>
      </c>
      <c r="HT118" s="62">
        <v>0.03</v>
      </c>
      <c r="HU118" s="62">
        <v>0.03</v>
      </c>
      <c r="HV118" s="62">
        <v>0.03</v>
      </c>
      <c r="HW118" s="62">
        <v>0.03</v>
      </c>
      <c r="HX118" s="62">
        <v>0.03</v>
      </c>
      <c r="HY118" s="62">
        <v>0.03</v>
      </c>
      <c r="HZ118" s="62">
        <v>0.03</v>
      </c>
      <c r="IA118" s="62">
        <v>0.04</v>
      </c>
      <c r="IB118" s="62">
        <v>0.05</v>
      </c>
      <c r="IC118" s="198"/>
      <c r="ID118">
        <v>29</v>
      </c>
      <c r="IE118" s="62">
        <v>0.02</v>
      </c>
      <c r="IF118" s="62">
        <v>0.02</v>
      </c>
      <c r="IG118" s="62">
        <v>0.02</v>
      </c>
      <c r="IH118" s="62">
        <v>0.01</v>
      </c>
      <c r="II118" s="62">
        <v>0.01</v>
      </c>
      <c r="IJ118" s="62">
        <v>0.01</v>
      </c>
      <c r="IK118" s="62">
        <v>0.01</v>
      </c>
      <c r="IL118" s="62">
        <v>0.01</v>
      </c>
      <c r="IM118" s="62">
        <v>0.01</v>
      </c>
      <c r="IN118" s="62">
        <v>0.01</v>
      </c>
      <c r="IO118" s="62">
        <v>0.01</v>
      </c>
      <c r="IP118" s="62">
        <v>0.01</v>
      </c>
      <c r="IQ118">
        <v>29</v>
      </c>
      <c r="IR118" s="62">
        <v>0.02</v>
      </c>
      <c r="IS118" s="62">
        <v>0.02</v>
      </c>
      <c r="IT118" s="62">
        <v>0.01</v>
      </c>
      <c r="IU118" s="62">
        <v>0.01</v>
      </c>
      <c r="IV118" s="62">
        <v>0.01</v>
      </c>
      <c r="IW118" s="62">
        <v>0.01</v>
      </c>
      <c r="IX118" s="62">
        <v>0.01</v>
      </c>
      <c r="IY118" s="62">
        <v>0.01</v>
      </c>
      <c r="IZ118" s="62">
        <v>0.01</v>
      </c>
      <c r="JA118" s="62">
        <v>0.01</v>
      </c>
      <c r="JB118" s="62">
        <v>0.01</v>
      </c>
      <c r="JC118" s="62">
        <v>0.01</v>
      </c>
      <c r="JD118">
        <v>29</v>
      </c>
      <c r="JE118" s="62">
        <v>0.02</v>
      </c>
      <c r="JF118" s="62">
        <v>0.02</v>
      </c>
      <c r="JG118" s="62">
        <v>0.02</v>
      </c>
      <c r="JH118" s="62">
        <v>0.01</v>
      </c>
      <c r="JI118" s="62">
        <v>0.01</v>
      </c>
      <c r="JJ118" s="62">
        <v>0.01</v>
      </c>
      <c r="JK118" s="62">
        <v>0.01</v>
      </c>
      <c r="JL118" s="62">
        <v>0.01</v>
      </c>
      <c r="JM118" s="62">
        <v>0.01</v>
      </c>
      <c r="JN118" s="62">
        <v>0.01</v>
      </c>
      <c r="JO118" s="62">
        <v>0.02</v>
      </c>
      <c r="JP118" s="62">
        <v>0.02</v>
      </c>
      <c r="JQ118">
        <v>29</v>
      </c>
      <c r="JR118" s="62">
        <v>0.02</v>
      </c>
      <c r="JS118" s="62">
        <v>0.02</v>
      </c>
      <c r="JT118" s="62">
        <v>0.02</v>
      </c>
      <c r="JU118" s="62">
        <v>0.02</v>
      </c>
      <c r="JV118" s="62">
        <v>0.02</v>
      </c>
      <c r="JW118" s="62">
        <v>0.02</v>
      </c>
      <c r="JX118" s="62">
        <v>0.02</v>
      </c>
      <c r="JY118" s="62">
        <v>0.02</v>
      </c>
      <c r="JZ118" s="62">
        <v>0.02</v>
      </c>
      <c r="KA118" s="62">
        <v>0.02</v>
      </c>
      <c r="KB118" s="62">
        <v>0.02</v>
      </c>
      <c r="KC118" s="62">
        <v>0.03</v>
      </c>
      <c r="KD118">
        <v>29</v>
      </c>
      <c r="KE118" s="62">
        <v>0.02</v>
      </c>
      <c r="KF118" s="62">
        <v>0.02</v>
      </c>
      <c r="KG118" s="62">
        <v>0.02</v>
      </c>
      <c r="KH118" s="62">
        <v>0.01</v>
      </c>
      <c r="KI118" s="62">
        <v>0.01</v>
      </c>
      <c r="KJ118" s="62">
        <v>0.02</v>
      </c>
      <c r="KK118" s="62">
        <v>0.02</v>
      </c>
      <c r="KL118" s="62">
        <v>0.02</v>
      </c>
      <c r="KM118" s="62">
        <v>0.02</v>
      </c>
      <c r="KN118" s="62">
        <v>0.02</v>
      </c>
      <c r="KO118" s="62">
        <v>0.02</v>
      </c>
      <c r="KP118" s="62">
        <v>0.03</v>
      </c>
      <c r="KQ118">
        <v>29</v>
      </c>
      <c r="KR118" s="62">
        <v>0.04</v>
      </c>
      <c r="KS118" s="62">
        <v>0.04</v>
      </c>
      <c r="KT118" s="62">
        <v>0.03</v>
      </c>
      <c r="KU118" s="62">
        <v>0.03</v>
      </c>
      <c r="KV118" s="62">
        <v>0.03</v>
      </c>
      <c r="KW118" s="62">
        <v>0.03</v>
      </c>
      <c r="KX118" s="62">
        <v>0.03</v>
      </c>
      <c r="KY118" s="62">
        <v>0.03</v>
      </c>
      <c r="KZ118" s="62">
        <v>0.04</v>
      </c>
      <c r="LA118" s="62">
        <v>0.04</v>
      </c>
      <c r="LB118" s="62">
        <v>0.04</v>
      </c>
      <c r="LC118" s="62">
        <v>0.05</v>
      </c>
    </row>
    <row r="119" spans="1:315">
      <c r="A119">
        <v>30</v>
      </c>
      <c r="B119" s="62">
        <v>0.03</v>
      </c>
      <c r="C119" s="62">
        <v>0.02</v>
      </c>
      <c r="D119" s="62">
        <v>0.02</v>
      </c>
      <c r="E119" s="62">
        <v>0.02</v>
      </c>
      <c r="F119" s="62">
        <v>0.01</v>
      </c>
      <c r="G119" s="62">
        <v>0.01</v>
      </c>
      <c r="H119" s="62">
        <v>0.01</v>
      </c>
      <c r="I119" s="62">
        <v>0.01</v>
      </c>
      <c r="J119" s="62">
        <v>0.01</v>
      </c>
      <c r="K119" s="62">
        <v>0.01</v>
      </c>
      <c r="L119" s="62">
        <v>0.01</v>
      </c>
      <c r="M119" s="62">
        <v>0.01</v>
      </c>
      <c r="N119">
        <v>29</v>
      </c>
      <c r="O119" s="62">
        <v>0.02</v>
      </c>
      <c r="P119" s="62">
        <v>0.02</v>
      </c>
      <c r="Q119" s="62">
        <v>0.01</v>
      </c>
      <c r="R119" s="62">
        <v>0.01</v>
      </c>
      <c r="S119" s="62">
        <v>0.01</v>
      </c>
      <c r="T119" s="62">
        <v>0.01</v>
      </c>
      <c r="U119" s="62">
        <v>0.01</v>
      </c>
      <c r="V119" s="62">
        <v>0.01</v>
      </c>
      <c r="W119" s="62">
        <v>0.01</v>
      </c>
      <c r="X119" s="62">
        <v>0.01</v>
      </c>
      <c r="Y119" s="62">
        <v>0.01</v>
      </c>
      <c r="Z119" s="62">
        <v>0.01</v>
      </c>
      <c r="AA119">
        <v>29</v>
      </c>
      <c r="AB119" s="62">
        <v>0.02</v>
      </c>
      <c r="AC119" s="62">
        <v>0.02</v>
      </c>
      <c r="AD119" s="62">
        <v>0.02</v>
      </c>
      <c r="AE119" s="62">
        <v>0.02</v>
      </c>
      <c r="AF119" s="62">
        <v>0.01</v>
      </c>
      <c r="AG119" s="62">
        <v>0.02</v>
      </c>
      <c r="AH119" s="62">
        <v>0.02</v>
      </c>
      <c r="AI119" s="62">
        <v>0.02</v>
      </c>
      <c r="AJ119" s="62">
        <v>0.02</v>
      </c>
      <c r="AK119" s="62">
        <v>0.02</v>
      </c>
      <c r="AL119" s="62">
        <v>0.02</v>
      </c>
      <c r="AM119" s="62">
        <v>0.02</v>
      </c>
      <c r="AN119">
        <v>29</v>
      </c>
      <c r="AO119" s="62">
        <v>0.03</v>
      </c>
      <c r="AP119" s="62">
        <v>0.02</v>
      </c>
      <c r="AQ119" s="62">
        <v>0.02</v>
      </c>
      <c r="AR119" s="62">
        <v>0.02</v>
      </c>
      <c r="AS119" s="62">
        <v>0.02</v>
      </c>
      <c r="AT119" s="62">
        <v>0.02</v>
      </c>
      <c r="AU119" s="62">
        <v>0.02</v>
      </c>
      <c r="AV119" s="62">
        <v>0.02</v>
      </c>
      <c r="AW119" s="62">
        <v>0.02</v>
      </c>
      <c r="AX119" s="62">
        <v>0.02</v>
      </c>
      <c r="AY119" s="62">
        <v>0.03</v>
      </c>
      <c r="AZ119" s="62">
        <v>0.03</v>
      </c>
      <c r="BA119">
        <v>29</v>
      </c>
      <c r="BB119" s="62">
        <v>0.02</v>
      </c>
      <c r="BC119" s="62">
        <v>0.02</v>
      </c>
      <c r="BD119" s="62">
        <v>0.02</v>
      </c>
      <c r="BE119" s="62">
        <v>0.02</v>
      </c>
      <c r="BF119" s="62">
        <v>0.02</v>
      </c>
      <c r="BG119" s="62">
        <v>0.02</v>
      </c>
      <c r="BH119" s="62">
        <v>0.02</v>
      </c>
      <c r="BI119" s="62">
        <v>0.02</v>
      </c>
      <c r="BJ119" s="62">
        <v>0.02</v>
      </c>
      <c r="BK119" s="62">
        <v>0.02</v>
      </c>
      <c r="BL119" s="62">
        <v>0.03</v>
      </c>
      <c r="BM119" s="62">
        <v>0.03</v>
      </c>
      <c r="BN119">
        <v>29</v>
      </c>
      <c r="BO119" s="62">
        <v>0.05</v>
      </c>
      <c r="BP119" s="62">
        <v>0.04</v>
      </c>
      <c r="BQ119" s="62">
        <v>0.04</v>
      </c>
      <c r="BR119" s="62">
        <v>0.03</v>
      </c>
      <c r="BS119" s="62">
        <v>0.03</v>
      </c>
      <c r="BT119" s="62">
        <v>0.03</v>
      </c>
      <c r="BU119" s="62">
        <v>0.04</v>
      </c>
      <c r="BV119" s="62">
        <v>0.04</v>
      </c>
      <c r="BW119" s="62">
        <v>0.04</v>
      </c>
      <c r="BX119" s="62">
        <v>0.04</v>
      </c>
      <c r="BY119" s="62">
        <v>0.05</v>
      </c>
      <c r="BZ119" s="62">
        <v>0.06</v>
      </c>
      <c r="CA119" s="198"/>
      <c r="CB119">
        <v>29</v>
      </c>
      <c r="CC119" s="62">
        <v>0.02</v>
      </c>
      <c r="CD119" s="62">
        <v>0.02</v>
      </c>
      <c r="CE119" s="62">
        <v>0.02</v>
      </c>
      <c r="CF119" s="62">
        <v>0.01</v>
      </c>
      <c r="CG119" s="62">
        <v>0.01</v>
      </c>
      <c r="CH119" s="62">
        <v>0.01</v>
      </c>
      <c r="CI119" s="62">
        <v>0.01</v>
      </c>
      <c r="CJ119" s="62">
        <v>0.01</v>
      </c>
      <c r="CK119" s="62">
        <v>0.01</v>
      </c>
      <c r="CL119" s="62">
        <v>0.01</v>
      </c>
      <c r="CM119" s="62">
        <v>0.01</v>
      </c>
      <c r="CN119" s="62">
        <v>0.01</v>
      </c>
      <c r="CO119">
        <v>29</v>
      </c>
      <c r="CP119" s="62">
        <v>0.02</v>
      </c>
      <c r="CQ119" s="62">
        <v>0.02</v>
      </c>
      <c r="CR119" s="62">
        <v>0.01</v>
      </c>
      <c r="CS119" s="62">
        <v>0.01</v>
      </c>
      <c r="CT119" s="62">
        <v>0.01</v>
      </c>
      <c r="CU119" s="62">
        <v>0.01</v>
      </c>
      <c r="CV119" s="62">
        <v>0.01</v>
      </c>
      <c r="CW119" s="62">
        <v>0.01</v>
      </c>
      <c r="CX119" s="62">
        <v>0.01</v>
      </c>
      <c r="CY119" s="62">
        <v>0.01</v>
      </c>
      <c r="CZ119" s="62">
        <v>0.01</v>
      </c>
      <c r="DA119" s="62">
        <v>0.01</v>
      </c>
      <c r="DB119">
        <v>29</v>
      </c>
      <c r="DC119" s="62">
        <v>0.02</v>
      </c>
      <c r="DD119" s="62">
        <v>0.02</v>
      </c>
      <c r="DE119" s="62">
        <v>0.01</v>
      </c>
      <c r="DF119" s="62">
        <v>0.01</v>
      </c>
      <c r="DG119" s="62">
        <v>0.01</v>
      </c>
      <c r="DH119" s="62">
        <v>0.01</v>
      </c>
      <c r="DI119" s="62">
        <v>0.01</v>
      </c>
      <c r="DJ119" s="62">
        <v>0.01</v>
      </c>
      <c r="DK119" s="62">
        <v>0.01</v>
      </c>
      <c r="DL119" s="62">
        <v>0.01</v>
      </c>
      <c r="DM119" s="62">
        <v>0.02</v>
      </c>
      <c r="DN119" s="62">
        <v>0.02</v>
      </c>
      <c r="DO119">
        <v>29</v>
      </c>
      <c r="DP119" s="62">
        <v>0.02</v>
      </c>
      <c r="DQ119" s="62">
        <v>0.02</v>
      </c>
      <c r="DR119" s="62">
        <v>0.02</v>
      </c>
      <c r="DS119" s="62">
        <v>0.02</v>
      </c>
      <c r="DT119" s="62">
        <v>0.02</v>
      </c>
      <c r="DU119" s="62">
        <v>0.02</v>
      </c>
      <c r="DV119" s="62">
        <v>0.02</v>
      </c>
      <c r="DW119" s="62">
        <v>0.02</v>
      </c>
      <c r="DX119" s="62">
        <v>0.02</v>
      </c>
      <c r="DY119" s="62">
        <v>0.02</v>
      </c>
      <c r="DZ119" s="62">
        <v>0.02</v>
      </c>
      <c r="EA119" s="62">
        <v>0.03</v>
      </c>
      <c r="EB119">
        <v>29</v>
      </c>
      <c r="EC119" s="62">
        <v>0.02</v>
      </c>
      <c r="ED119" s="62">
        <v>0.02</v>
      </c>
      <c r="EE119" s="62">
        <v>0.02</v>
      </c>
      <c r="EF119" s="62">
        <v>0.01</v>
      </c>
      <c r="EG119" s="62">
        <v>0.01</v>
      </c>
      <c r="EH119" s="62">
        <v>0.02</v>
      </c>
      <c r="EI119" s="62">
        <v>0.02</v>
      </c>
      <c r="EJ119" s="62">
        <v>0.02</v>
      </c>
      <c r="EK119" s="62">
        <v>0.02</v>
      </c>
      <c r="EL119" s="62">
        <v>0.02</v>
      </c>
      <c r="EM119" s="62">
        <v>0.02</v>
      </c>
      <c r="EN119" s="62">
        <v>0.03</v>
      </c>
      <c r="EO119">
        <v>29</v>
      </c>
      <c r="EP119" s="62">
        <v>0.04</v>
      </c>
      <c r="EQ119" s="62">
        <v>0.04</v>
      </c>
      <c r="ER119" s="62">
        <v>0.03</v>
      </c>
      <c r="ES119" s="62">
        <v>0.03</v>
      </c>
      <c r="ET119" s="62">
        <v>0.03</v>
      </c>
      <c r="EU119" s="62">
        <v>0.03</v>
      </c>
      <c r="EV119" s="62">
        <v>0.03</v>
      </c>
      <c r="EW119" s="62">
        <v>0.03</v>
      </c>
      <c r="EX119" s="62">
        <v>0.03</v>
      </c>
      <c r="EY119" s="62">
        <v>0.04</v>
      </c>
      <c r="EZ119" s="62">
        <v>0.04</v>
      </c>
      <c r="FA119" s="62">
        <v>0.05</v>
      </c>
      <c r="FB119" s="198"/>
      <c r="FC119">
        <v>29</v>
      </c>
      <c r="FD119" s="62">
        <v>0.02</v>
      </c>
      <c r="FE119" s="62">
        <v>0.02</v>
      </c>
      <c r="FF119" s="62">
        <v>0.01</v>
      </c>
      <c r="FG119" s="62">
        <v>0.01</v>
      </c>
      <c r="FH119" s="62">
        <v>0.01</v>
      </c>
      <c r="FI119" s="62">
        <v>0.01</v>
      </c>
      <c r="FJ119" s="62">
        <v>0.01</v>
      </c>
      <c r="FK119" s="62">
        <v>0.01</v>
      </c>
      <c r="FL119" s="62">
        <v>0.01</v>
      </c>
      <c r="FM119" s="62">
        <v>0.01</v>
      </c>
      <c r="FN119" s="62">
        <v>0.01</v>
      </c>
      <c r="FO119" s="62">
        <v>0.01</v>
      </c>
      <c r="FP119">
        <v>29</v>
      </c>
      <c r="FQ119" s="62">
        <v>0.02</v>
      </c>
      <c r="FR119" s="62">
        <v>0.01</v>
      </c>
      <c r="FS119" s="62">
        <v>0.01</v>
      </c>
      <c r="FT119" s="62">
        <v>0.01</v>
      </c>
      <c r="FU119" s="62">
        <v>0.01</v>
      </c>
      <c r="FV119" s="62">
        <v>0.01</v>
      </c>
      <c r="FW119" s="62">
        <v>0.01</v>
      </c>
      <c r="FX119" s="62">
        <v>0.01</v>
      </c>
      <c r="FY119" s="62">
        <v>0.01</v>
      </c>
      <c r="FZ119" s="62">
        <v>0.01</v>
      </c>
      <c r="GA119" s="62">
        <v>0.01</v>
      </c>
      <c r="GB119" s="62">
        <v>0.01</v>
      </c>
      <c r="GC119">
        <v>29</v>
      </c>
      <c r="GD119" s="62">
        <v>0.02</v>
      </c>
      <c r="GE119" s="62">
        <v>0.02</v>
      </c>
      <c r="GF119" s="62">
        <v>0.01</v>
      </c>
      <c r="GG119" s="62">
        <v>0.01</v>
      </c>
      <c r="GH119" s="62">
        <v>0.01</v>
      </c>
      <c r="GI119" s="62">
        <v>0.01</v>
      </c>
      <c r="GJ119" s="62">
        <v>0.01</v>
      </c>
      <c r="GK119" s="62">
        <v>0.01</v>
      </c>
      <c r="GL119" s="62">
        <v>0.01</v>
      </c>
      <c r="GM119" s="62">
        <v>0.01</v>
      </c>
      <c r="GN119" s="62">
        <v>0.01</v>
      </c>
      <c r="GO119" s="62">
        <v>0.02</v>
      </c>
      <c r="GP119">
        <v>29</v>
      </c>
      <c r="GQ119" s="62">
        <v>0.02</v>
      </c>
      <c r="GR119" s="62">
        <v>0.02</v>
      </c>
      <c r="GS119" s="62">
        <v>0.02</v>
      </c>
      <c r="GT119" s="62">
        <v>0.01</v>
      </c>
      <c r="GU119" s="62">
        <v>0.01</v>
      </c>
      <c r="GV119" s="62">
        <v>0.02</v>
      </c>
      <c r="GW119" s="62">
        <v>0.02</v>
      </c>
      <c r="GX119" s="62">
        <v>0.02</v>
      </c>
      <c r="GY119" s="62">
        <v>0.02</v>
      </c>
      <c r="GZ119" s="62">
        <v>0.02</v>
      </c>
      <c r="HA119" s="62">
        <v>0.02</v>
      </c>
      <c r="HB119" s="62">
        <v>0.03</v>
      </c>
      <c r="HC119">
        <v>29</v>
      </c>
      <c r="HD119" s="62">
        <v>0.02</v>
      </c>
      <c r="HE119" s="62">
        <v>0.02</v>
      </c>
      <c r="HF119" s="62">
        <v>0.01</v>
      </c>
      <c r="HG119" s="62">
        <v>0.01</v>
      </c>
      <c r="HH119" s="62">
        <v>0.01</v>
      </c>
      <c r="HI119" s="62">
        <v>0.01</v>
      </c>
      <c r="HJ119" s="62">
        <v>0.02</v>
      </c>
      <c r="HK119" s="62">
        <v>0.02</v>
      </c>
      <c r="HL119" s="62">
        <v>0.02</v>
      </c>
      <c r="HM119" s="62">
        <v>0.02</v>
      </c>
      <c r="HN119" s="62">
        <v>0.02</v>
      </c>
      <c r="HO119" s="62">
        <v>0.03</v>
      </c>
      <c r="HP119">
        <v>29</v>
      </c>
      <c r="HQ119" s="62">
        <v>0.04</v>
      </c>
      <c r="HR119" s="62">
        <v>0.04</v>
      </c>
      <c r="HS119" s="62">
        <v>0.03</v>
      </c>
      <c r="HT119" s="62">
        <v>0.03</v>
      </c>
      <c r="HU119" s="62">
        <v>0.03</v>
      </c>
      <c r="HV119" s="62">
        <v>0.03</v>
      </c>
      <c r="HW119" s="62">
        <v>0.03</v>
      </c>
      <c r="HX119" s="62">
        <v>0.03</v>
      </c>
      <c r="HY119" s="62">
        <v>0.03</v>
      </c>
      <c r="HZ119" s="62">
        <v>0.03</v>
      </c>
      <c r="IA119" s="62">
        <v>0.04</v>
      </c>
      <c r="IB119" s="62">
        <v>0.05</v>
      </c>
      <c r="IC119" s="198"/>
      <c r="ID119">
        <v>29</v>
      </c>
      <c r="IE119" s="62">
        <v>0.02</v>
      </c>
      <c r="IF119" s="62">
        <v>0.02</v>
      </c>
      <c r="IG119" s="62">
        <v>0.02</v>
      </c>
      <c r="IH119" s="62">
        <v>0.01</v>
      </c>
      <c r="II119" s="62">
        <v>0.01</v>
      </c>
      <c r="IJ119" s="62">
        <v>0.01</v>
      </c>
      <c r="IK119" s="62">
        <v>0.01</v>
      </c>
      <c r="IL119" s="62">
        <v>0.01</v>
      </c>
      <c r="IM119" s="62">
        <v>0.01</v>
      </c>
      <c r="IN119" s="62">
        <v>0.01</v>
      </c>
      <c r="IO119" s="62">
        <v>0.01</v>
      </c>
      <c r="IP119" s="62">
        <v>0.01</v>
      </c>
      <c r="IQ119">
        <v>29</v>
      </c>
      <c r="IR119" s="62">
        <v>0.02</v>
      </c>
      <c r="IS119" s="62">
        <v>0.02</v>
      </c>
      <c r="IT119" s="62">
        <v>0.01</v>
      </c>
      <c r="IU119" s="62">
        <v>0.01</v>
      </c>
      <c r="IV119" s="62">
        <v>0.01</v>
      </c>
      <c r="IW119" s="62">
        <v>0.01</v>
      </c>
      <c r="IX119" s="62">
        <v>0.01</v>
      </c>
      <c r="IY119" s="62">
        <v>0.01</v>
      </c>
      <c r="IZ119" s="62">
        <v>0.01</v>
      </c>
      <c r="JA119" s="62">
        <v>0.01</v>
      </c>
      <c r="JB119" s="62">
        <v>0.01</v>
      </c>
      <c r="JC119" s="62">
        <v>0.01</v>
      </c>
      <c r="JD119">
        <v>29</v>
      </c>
      <c r="JE119" s="62">
        <v>0.02</v>
      </c>
      <c r="JF119" s="62">
        <v>0.02</v>
      </c>
      <c r="JG119" s="62">
        <v>0.02</v>
      </c>
      <c r="JH119" s="62">
        <v>0.01</v>
      </c>
      <c r="JI119" s="62">
        <v>0.01</v>
      </c>
      <c r="JJ119" s="62">
        <v>0.01</v>
      </c>
      <c r="JK119" s="62">
        <v>0.01</v>
      </c>
      <c r="JL119" s="62">
        <v>0.01</v>
      </c>
      <c r="JM119" s="62">
        <v>0.01</v>
      </c>
      <c r="JN119" s="62">
        <v>0.01</v>
      </c>
      <c r="JO119" s="62">
        <v>0.02</v>
      </c>
      <c r="JP119" s="62">
        <v>0.02</v>
      </c>
      <c r="JQ119">
        <v>29</v>
      </c>
      <c r="JR119" s="62">
        <v>0.02</v>
      </c>
      <c r="JS119" s="62">
        <v>0.02</v>
      </c>
      <c r="JT119" s="62">
        <v>0.02</v>
      </c>
      <c r="JU119" s="62">
        <v>0.02</v>
      </c>
      <c r="JV119" s="62">
        <v>0.02</v>
      </c>
      <c r="JW119" s="62">
        <v>0.02</v>
      </c>
      <c r="JX119" s="62">
        <v>0.02</v>
      </c>
      <c r="JY119" s="62">
        <v>0.02</v>
      </c>
      <c r="JZ119" s="62">
        <v>0.02</v>
      </c>
      <c r="KA119" s="62">
        <v>0.02</v>
      </c>
      <c r="KB119" s="62">
        <v>0.02</v>
      </c>
      <c r="KC119" s="62">
        <v>0.03</v>
      </c>
      <c r="KD119">
        <v>29</v>
      </c>
      <c r="KE119" s="62">
        <v>0.02</v>
      </c>
      <c r="KF119" s="62">
        <v>0.02</v>
      </c>
      <c r="KG119" s="62">
        <v>0.02</v>
      </c>
      <c r="KH119" s="62">
        <v>0.01</v>
      </c>
      <c r="KI119" s="62">
        <v>0.01</v>
      </c>
      <c r="KJ119" s="62">
        <v>0.02</v>
      </c>
      <c r="KK119" s="62">
        <v>0.02</v>
      </c>
      <c r="KL119" s="62">
        <v>0.02</v>
      </c>
      <c r="KM119" s="62">
        <v>0.02</v>
      </c>
      <c r="KN119" s="62">
        <v>0.02</v>
      </c>
      <c r="KO119" s="62">
        <v>0.02</v>
      </c>
      <c r="KP119" s="62">
        <v>0.03</v>
      </c>
      <c r="KQ119">
        <v>29</v>
      </c>
      <c r="KR119" s="62">
        <v>0.04</v>
      </c>
      <c r="KS119" s="62">
        <v>0.04</v>
      </c>
      <c r="KT119" s="62">
        <v>0.03</v>
      </c>
      <c r="KU119" s="62">
        <v>0.03</v>
      </c>
      <c r="KV119" s="62">
        <v>0.03</v>
      </c>
      <c r="KW119" s="62">
        <v>0.03</v>
      </c>
      <c r="KX119" s="62">
        <v>0.03</v>
      </c>
      <c r="KY119" s="62">
        <v>0.03</v>
      </c>
      <c r="KZ119" s="62">
        <v>0.04</v>
      </c>
      <c r="LA119" s="62">
        <v>0.04</v>
      </c>
      <c r="LB119" s="62">
        <v>0.04</v>
      </c>
      <c r="LC119" s="62">
        <v>0.05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039"/>
  <sheetViews>
    <sheetView topLeftCell="A16" workbookViewId="0">
      <selection activeCell="A10" sqref="A10:C12"/>
    </sheetView>
  </sheetViews>
  <sheetFormatPr defaultColWidth="14.28515625" defaultRowHeight="15" customHeight="1"/>
  <cols>
    <col min="1" max="1" width="12.7109375" customWidth="1"/>
    <col min="2" max="2" width="14.7109375" customWidth="1"/>
    <col min="3" max="3" width="11.5703125" bestFit="1" customWidth="1"/>
    <col min="4" max="4" width="13.28515625" customWidth="1"/>
    <col min="5" max="6" width="10.85546875" customWidth="1"/>
    <col min="7" max="7" width="13.28515625" customWidth="1"/>
    <col min="8" max="8" width="11" customWidth="1"/>
    <col min="9" max="9" width="12.28515625" customWidth="1"/>
    <col min="10" max="11" width="10.85546875" customWidth="1"/>
    <col min="12" max="22" width="11.7109375" customWidth="1"/>
    <col min="23" max="26" width="13.28515625" bestFit="1" customWidth="1"/>
    <col min="27" max="27" width="12" bestFit="1" customWidth="1"/>
    <col min="28" max="42" width="10.85546875" customWidth="1"/>
  </cols>
  <sheetData>
    <row r="1" spans="1:16" ht="14.25" customHeight="1">
      <c r="A1" s="334" t="s">
        <v>194</v>
      </c>
      <c r="B1" s="335"/>
      <c r="C1" s="335"/>
      <c r="D1" s="335"/>
      <c r="E1" s="335"/>
      <c r="F1" s="335"/>
      <c r="G1" s="335"/>
      <c r="H1" s="335"/>
      <c r="I1" s="335"/>
    </row>
    <row r="2" spans="1:16" ht="14.25" customHeight="1">
      <c r="A2" s="6"/>
    </row>
    <row r="3" spans="1:16" ht="14.25" customHeight="1">
      <c r="A3" s="19" t="s">
        <v>24</v>
      </c>
      <c r="C3" s="109">
        <f>IF(M9&lt;20,3.75%,4%)</f>
        <v>0.04</v>
      </c>
      <c r="D3" s="108" t="s">
        <v>117</v>
      </c>
      <c r="E3" s="108"/>
      <c r="F3" s="108"/>
      <c r="G3" s="108"/>
    </row>
    <row r="4" spans="1:16" ht="14.25" customHeight="1" thickBot="1">
      <c r="A4" s="93"/>
      <c r="C4" s="113" t="s">
        <v>136</v>
      </c>
    </row>
    <row r="5" spans="1:16" ht="14.25" customHeight="1">
      <c r="A5" t="s">
        <v>119</v>
      </c>
      <c r="C5" s="76">
        <f>AVERAGE(C20:L20)</f>
        <v>796200</v>
      </c>
      <c r="E5" s="99" t="s">
        <v>141</v>
      </c>
      <c r="F5" s="99"/>
      <c r="G5" s="99"/>
      <c r="H5" s="99"/>
      <c r="I5" s="100"/>
      <c r="J5" s="99"/>
    </row>
    <row r="6" spans="1:16" ht="14.25" customHeight="1">
      <c r="A6" s="19"/>
      <c r="C6" s="91"/>
      <c r="E6" s="99" t="s">
        <v>144</v>
      </c>
      <c r="F6" s="99"/>
      <c r="G6" s="101"/>
      <c r="H6" s="99"/>
      <c r="I6" s="99"/>
      <c r="J6" s="99"/>
    </row>
    <row r="7" spans="1:16" ht="14.25" customHeight="1">
      <c r="A7" s="83" t="s">
        <v>131</v>
      </c>
      <c r="C7" s="73">
        <v>3</v>
      </c>
      <c r="E7" s="118"/>
      <c r="F7" s="99" t="s">
        <v>123</v>
      </c>
      <c r="G7" s="118"/>
      <c r="H7" s="118"/>
      <c r="I7" s="118"/>
      <c r="J7" s="118"/>
      <c r="L7" s="105" t="s">
        <v>116</v>
      </c>
      <c r="M7" s="104"/>
    </row>
    <row r="8" spans="1:16" ht="14.25" customHeight="1">
      <c r="E8" s="99" t="s">
        <v>145</v>
      </c>
      <c r="F8" s="99"/>
      <c r="G8" s="99"/>
      <c r="H8" s="99"/>
      <c r="I8" s="99"/>
      <c r="J8" s="99"/>
      <c r="L8" s="104" t="s">
        <v>108</v>
      </c>
      <c r="M8" s="104">
        <f>age</f>
        <v>0</v>
      </c>
      <c r="P8" s="78"/>
    </row>
    <row r="9" spans="1:16" ht="14.25" customHeight="1">
      <c r="A9" s="278" t="s">
        <v>115</v>
      </c>
      <c r="B9" s="279"/>
      <c r="C9" s="280">
        <v>2.5000000000000001E-2</v>
      </c>
      <c r="L9" s="104" t="s">
        <v>138</v>
      </c>
      <c r="M9" s="104">
        <f>Pricing!M4</f>
        <v>23</v>
      </c>
    </row>
    <row r="10" spans="1:16" ht="14.25" customHeight="1">
      <c r="A10" s="336" t="s">
        <v>140</v>
      </c>
      <c r="B10" s="337"/>
      <c r="C10" s="337"/>
      <c r="D10" s="117"/>
      <c r="E10" s="106" t="s">
        <v>143</v>
      </c>
      <c r="F10" s="107"/>
      <c r="G10" s="107"/>
      <c r="H10" s="107"/>
      <c r="I10" s="107"/>
      <c r="J10" s="107"/>
      <c r="L10" s="104" t="s">
        <v>139</v>
      </c>
      <c r="M10" s="104">
        <f>M8+M9</f>
        <v>23</v>
      </c>
    </row>
    <row r="11" spans="1:16" ht="14.25" customHeight="1">
      <c r="A11" s="337"/>
      <c r="B11" s="337"/>
      <c r="C11" s="337"/>
      <c r="D11" s="117"/>
    </row>
    <row r="12" spans="1:16" ht="14.25" customHeight="1">
      <c r="A12" s="337"/>
      <c r="B12" s="337"/>
      <c r="C12" s="337"/>
      <c r="E12" s="102" t="s">
        <v>142</v>
      </c>
      <c r="F12" s="103"/>
      <c r="G12" s="103"/>
      <c r="H12" s="103"/>
      <c r="I12" s="103"/>
      <c r="J12" s="103"/>
    </row>
    <row r="13" spans="1:16" ht="14.25" customHeight="1">
      <c r="E13" s="111" t="s">
        <v>146</v>
      </c>
      <c r="F13" s="112"/>
      <c r="G13" s="112"/>
      <c r="H13" s="112"/>
      <c r="I13" s="112"/>
      <c r="J13" s="112"/>
    </row>
    <row r="14" spans="1:16" ht="14.25" customHeight="1">
      <c r="A14" s="119" t="s">
        <v>147</v>
      </c>
      <c r="C14" s="120" t="e">
        <f>B27+1%*C5+1.25*MIN(4%*C5,B27/B32)</f>
        <v>#N/A</v>
      </c>
    </row>
    <row r="15" spans="1:16" ht="14.25" customHeight="1">
      <c r="A15" s="156" t="s">
        <v>192</v>
      </c>
      <c r="C15" t="e">
        <f>IF(MAX(C41:CA41)&gt;0,"Yes","No")</f>
        <v>#N/A</v>
      </c>
      <c r="E15" s="110" t="s">
        <v>128</v>
      </c>
      <c r="F15" s="110"/>
      <c r="G15" s="110"/>
      <c r="H15" s="110"/>
      <c r="I15" s="110"/>
      <c r="J15" s="110"/>
      <c r="K15" s="96"/>
      <c r="L15" s="97"/>
      <c r="M15" s="96"/>
    </row>
    <row r="16" spans="1:16" ht="14.25" customHeight="1"/>
    <row r="17" spans="1:82" ht="14.25" customHeight="1">
      <c r="A17" s="19" t="s">
        <v>25</v>
      </c>
      <c r="B17" s="19">
        <v>0</v>
      </c>
      <c r="C17" s="2">
        <v>1</v>
      </c>
      <c r="D17" s="2">
        <f t="shared" ref="D17:AP17" si="0">C17+1</f>
        <v>2</v>
      </c>
      <c r="E17" s="2">
        <f t="shared" si="0"/>
        <v>3</v>
      </c>
      <c r="F17" s="2">
        <f t="shared" si="0"/>
        <v>4</v>
      </c>
      <c r="G17" s="2">
        <f t="shared" si="0"/>
        <v>5</v>
      </c>
      <c r="H17" s="2">
        <f t="shared" si="0"/>
        <v>6</v>
      </c>
      <c r="I17" s="2">
        <f t="shared" si="0"/>
        <v>7</v>
      </c>
      <c r="J17" s="2">
        <f t="shared" si="0"/>
        <v>8</v>
      </c>
      <c r="K17" s="2">
        <f t="shared" si="0"/>
        <v>9</v>
      </c>
      <c r="L17" s="2">
        <f t="shared" si="0"/>
        <v>10</v>
      </c>
      <c r="M17" s="2">
        <f t="shared" si="0"/>
        <v>11</v>
      </c>
      <c r="N17" s="2">
        <f t="shared" si="0"/>
        <v>12</v>
      </c>
      <c r="O17" s="2">
        <f t="shared" si="0"/>
        <v>13</v>
      </c>
      <c r="P17" s="2">
        <f t="shared" si="0"/>
        <v>14</v>
      </c>
      <c r="Q17" s="2">
        <f t="shared" si="0"/>
        <v>15</v>
      </c>
      <c r="R17" s="2">
        <f t="shared" si="0"/>
        <v>16</v>
      </c>
      <c r="S17" s="2">
        <f t="shared" si="0"/>
        <v>17</v>
      </c>
      <c r="T17" s="2">
        <f t="shared" si="0"/>
        <v>18</v>
      </c>
      <c r="U17" s="2">
        <f t="shared" si="0"/>
        <v>19</v>
      </c>
      <c r="V17" s="2">
        <f t="shared" si="0"/>
        <v>20</v>
      </c>
      <c r="W17" s="2">
        <f t="shared" si="0"/>
        <v>21</v>
      </c>
      <c r="X17" s="2">
        <f t="shared" si="0"/>
        <v>22</v>
      </c>
      <c r="Y17" s="2">
        <f t="shared" si="0"/>
        <v>23</v>
      </c>
      <c r="Z17" s="2">
        <f t="shared" si="0"/>
        <v>24</v>
      </c>
      <c r="AA17" s="2">
        <f t="shared" si="0"/>
        <v>25</v>
      </c>
      <c r="AB17" s="2">
        <f t="shared" si="0"/>
        <v>26</v>
      </c>
      <c r="AC17" s="2">
        <f t="shared" si="0"/>
        <v>27</v>
      </c>
      <c r="AD17" s="2">
        <f t="shared" si="0"/>
        <v>28</v>
      </c>
      <c r="AE17" s="2">
        <f t="shared" si="0"/>
        <v>29</v>
      </c>
      <c r="AF17" s="2">
        <f t="shared" si="0"/>
        <v>30</v>
      </c>
      <c r="AG17" s="2">
        <f t="shared" si="0"/>
        <v>31</v>
      </c>
      <c r="AH17" s="2">
        <f t="shared" si="0"/>
        <v>32</v>
      </c>
      <c r="AI17" s="2">
        <f t="shared" si="0"/>
        <v>33</v>
      </c>
      <c r="AJ17" s="2">
        <f t="shared" si="0"/>
        <v>34</v>
      </c>
      <c r="AK17" s="2">
        <f t="shared" si="0"/>
        <v>35</v>
      </c>
      <c r="AL17" s="2">
        <f t="shared" si="0"/>
        <v>36</v>
      </c>
      <c r="AM17" s="2">
        <f t="shared" si="0"/>
        <v>37</v>
      </c>
      <c r="AN17" s="2">
        <f t="shared" si="0"/>
        <v>38</v>
      </c>
      <c r="AO17" s="2">
        <f t="shared" si="0"/>
        <v>39</v>
      </c>
      <c r="AP17" s="2">
        <f t="shared" si="0"/>
        <v>40</v>
      </c>
      <c r="AQ17" s="2">
        <f t="shared" ref="AQ17:AQ18" si="1">AP17+1</f>
        <v>41</v>
      </c>
      <c r="AR17" s="2">
        <f t="shared" ref="AR17:AR18" si="2">AQ17+1</f>
        <v>42</v>
      </c>
      <c r="AS17" s="2">
        <f t="shared" ref="AS17:AS18" si="3">AR17+1</f>
        <v>43</v>
      </c>
      <c r="AT17" s="2">
        <f t="shared" ref="AT17:AT18" si="4">AS17+1</f>
        <v>44</v>
      </c>
      <c r="AU17" s="2">
        <f t="shared" ref="AU17:AU18" si="5">AT17+1</f>
        <v>45</v>
      </c>
      <c r="AV17" s="2">
        <f t="shared" ref="AV17:AV18" si="6">AU17+1</f>
        <v>46</v>
      </c>
      <c r="AW17" s="2">
        <f t="shared" ref="AW17:AW18" si="7">AV17+1</f>
        <v>47</v>
      </c>
      <c r="AX17" s="2">
        <f t="shared" ref="AX17:AX18" si="8">AW17+1</f>
        <v>48</v>
      </c>
      <c r="AY17" s="2">
        <f t="shared" ref="AY17:AY18" si="9">AX17+1</f>
        <v>49</v>
      </c>
      <c r="AZ17" s="2">
        <f t="shared" ref="AZ17:AZ18" si="10">AY17+1</f>
        <v>50</v>
      </c>
      <c r="BA17" s="2">
        <f t="shared" ref="BA17:BA18" si="11">AZ17+1</f>
        <v>51</v>
      </c>
      <c r="BB17" s="2">
        <f t="shared" ref="BB17:BB18" si="12">BA17+1</f>
        <v>52</v>
      </c>
      <c r="BC17" s="2">
        <f t="shared" ref="BC17:BC18" si="13">BB17+1</f>
        <v>53</v>
      </c>
      <c r="BD17" s="2">
        <f t="shared" ref="BD17:BD18" si="14">BC17+1</f>
        <v>54</v>
      </c>
      <c r="BE17" s="2">
        <f t="shared" ref="BE17:BE18" si="15">BD17+1</f>
        <v>55</v>
      </c>
      <c r="BF17" s="2">
        <f t="shared" ref="BF17:BF18" si="16">BE17+1</f>
        <v>56</v>
      </c>
      <c r="BG17" s="2">
        <f t="shared" ref="BG17:BG18" si="17">BF17+1</f>
        <v>57</v>
      </c>
      <c r="BH17" s="2">
        <f t="shared" ref="BH17:BH18" si="18">BG17+1</f>
        <v>58</v>
      </c>
      <c r="BI17" s="2">
        <f t="shared" ref="BI17:BI18" si="19">BH17+1</f>
        <v>59</v>
      </c>
      <c r="BJ17" s="2">
        <f t="shared" ref="BJ17:BJ18" si="20">BI17+1</f>
        <v>60</v>
      </c>
      <c r="BK17" s="2">
        <f t="shared" ref="BK17:BK18" si="21">BJ17+1</f>
        <v>61</v>
      </c>
      <c r="BL17" s="2">
        <f t="shared" ref="BL17:BL18" si="22">BK17+1</f>
        <v>62</v>
      </c>
      <c r="BM17" s="2">
        <f t="shared" ref="BM17:BM18" si="23">BL17+1</f>
        <v>63</v>
      </c>
      <c r="BN17" s="2">
        <f t="shared" ref="BN17:BN18" si="24">BM17+1</f>
        <v>64</v>
      </c>
      <c r="BO17" s="2">
        <f t="shared" ref="BO17:BO18" si="25">BN17+1</f>
        <v>65</v>
      </c>
      <c r="BP17" s="2">
        <f t="shared" ref="BP17:BP18" si="26">BO17+1</f>
        <v>66</v>
      </c>
      <c r="BQ17" s="2">
        <f t="shared" ref="BQ17:BQ18" si="27">BP17+1</f>
        <v>67</v>
      </c>
      <c r="BR17" s="2">
        <f t="shared" ref="BR17:BR18" si="28">BQ17+1</f>
        <v>68</v>
      </c>
      <c r="BS17" s="2">
        <f t="shared" ref="BS17:BS18" si="29">BR17+1</f>
        <v>69</v>
      </c>
      <c r="BT17" s="2">
        <f t="shared" ref="BT17:BT18" si="30">BS17+1</f>
        <v>70</v>
      </c>
      <c r="BU17" s="2">
        <f t="shared" ref="BU17:BU18" si="31">BT17+1</f>
        <v>71</v>
      </c>
      <c r="BV17" s="2">
        <f t="shared" ref="BV17:BV18" si="32">BU17+1</f>
        <v>72</v>
      </c>
      <c r="BW17" s="2">
        <f t="shared" ref="BW17:BW18" si="33">BV17+1</f>
        <v>73</v>
      </c>
      <c r="BX17" s="2">
        <f t="shared" ref="BX17:BX18" si="34">BW17+1</f>
        <v>74</v>
      </c>
      <c r="BY17" s="2">
        <f t="shared" ref="BY17:BY18" si="35">BX17+1</f>
        <v>75</v>
      </c>
      <c r="BZ17" s="2">
        <f t="shared" ref="BZ17:BZ18" si="36">BY17+1</f>
        <v>76</v>
      </c>
      <c r="CA17" s="2">
        <f t="shared" ref="CA17:CA18" si="37">BZ17+1</f>
        <v>77</v>
      </c>
      <c r="CB17" s="2"/>
      <c r="CC17" s="2"/>
      <c r="CD17" s="2"/>
    </row>
    <row r="18" spans="1:82" ht="14.25" customHeight="1">
      <c r="A18" s="19" t="s">
        <v>30</v>
      </c>
      <c r="B18" s="19"/>
      <c r="C18" s="2">
        <f>M8</f>
        <v>0</v>
      </c>
      <c r="D18" s="2">
        <f t="shared" ref="D18:AP18" si="38">C18+1</f>
        <v>1</v>
      </c>
      <c r="E18" s="2">
        <f t="shared" si="38"/>
        <v>2</v>
      </c>
      <c r="F18" s="2">
        <f t="shared" si="38"/>
        <v>3</v>
      </c>
      <c r="G18" s="2">
        <f t="shared" si="38"/>
        <v>4</v>
      </c>
      <c r="H18" s="2">
        <f t="shared" si="38"/>
        <v>5</v>
      </c>
      <c r="I18" s="2">
        <f t="shared" si="38"/>
        <v>6</v>
      </c>
      <c r="J18" s="2">
        <f t="shared" si="38"/>
        <v>7</v>
      </c>
      <c r="K18" s="2">
        <f t="shared" si="38"/>
        <v>8</v>
      </c>
      <c r="L18" s="2">
        <f t="shared" si="38"/>
        <v>9</v>
      </c>
      <c r="M18" s="2">
        <f t="shared" si="38"/>
        <v>10</v>
      </c>
      <c r="N18" s="2">
        <f t="shared" si="38"/>
        <v>11</v>
      </c>
      <c r="O18" s="2">
        <f t="shared" si="38"/>
        <v>12</v>
      </c>
      <c r="P18" s="2">
        <f t="shared" si="38"/>
        <v>13</v>
      </c>
      <c r="Q18" s="2">
        <f t="shared" si="38"/>
        <v>14</v>
      </c>
      <c r="R18" s="2">
        <f t="shared" si="38"/>
        <v>15</v>
      </c>
      <c r="S18" s="2">
        <f t="shared" si="38"/>
        <v>16</v>
      </c>
      <c r="T18" s="2">
        <f t="shared" si="38"/>
        <v>17</v>
      </c>
      <c r="U18" s="2">
        <f t="shared" si="38"/>
        <v>18</v>
      </c>
      <c r="V18" s="2">
        <f t="shared" si="38"/>
        <v>19</v>
      </c>
      <c r="W18" s="2">
        <f t="shared" si="38"/>
        <v>20</v>
      </c>
      <c r="X18" s="2">
        <f t="shared" si="38"/>
        <v>21</v>
      </c>
      <c r="Y18" s="2">
        <f t="shared" si="38"/>
        <v>22</v>
      </c>
      <c r="Z18" s="2">
        <f t="shared" si="38"/>
        <v>23</v>
      </c>
      <c r="AA18" s="2">
        <f t="shared" si="38"/>
        <v>24</v>
      </c>
      <c r="AB18" s="2">
        <f t="shared" si="38"/>
        <v>25</v>
      </c>
      <c r="AC18" s="2">
        <f t="shared" si="38"/>
        <v>26</v>
      </c>
      <c r="AD18" s="2">
        <f t="shared" si="38"/>
        <v>27</v>
      </c>
      <c r="AE18" s="2">
        <f t="shared" si="38"/>
        <v>28</v>
      </c>
      <c r="AF18" s="2">
        <f t="shared" si="38"/>
        <v>29</v>
      </c>
      <c r="AG18" s="2">
        <f t="shared" si="38"/>
        <v>30</v>
      </c>
      <c r="AH18" s="2">
        <f t="shared" si="38"/>
        <v>31</v>
      </c>
      <c r="AI18" s="2">
        <f t="shared" si="38"/>
        <v>32</v>
      </c>
      <c r="AJ18" s="2">
        <f t="shared" si="38"/>
        <v>33</v>
      </c>
      <c r="AK18" s="2">
        <f t="shared" si="38"/>
        <v>34</v>
      </c>
      <c r="AL18" s="2">
        <f t="shared" si="38"/>
        <v>35</v>
      </c>
      <c r="AM18" s="2">
        <f t="shared" si="38"/>
        <v>36</v>
      </c>
      <c r="AN18" s="2">
        <f t="shared" si="38"/>
        <v>37</v>
      </c>
      <c r="AO18" s="2">
        <f t="shared" si="38"/>
        <v>38</v>
      </c>
      <c r="AP18" s="2">
        <f t="shared" si="38"/>
        <v>39</v>
      </c>
      <c r="AQ18" s="2">
        <f t="shared" si="1"/>
        <v>40</v>
      </c>
      <c r="AR18" s="2">
        <f t="shared" si="2"/>
        <v>41</v>
      </c>
      <c r="AS18" s="2">
        <f t="shared" si="3"/>
        <v>42</v>
      </c>
      <c r="AT18" s="2">
        <f t="shared" si="4"/>
        <v>43</v>
      </c>
      <c r="AU18" s="2">
        <f t="shared" si="5"/>
        <v>44</v>
      </c>
      <c r="AV18" s="2">
        <f t="shared" si="6"/>
        <v>45</v>
      </c>
      <c r="AW18" s="2">
        <f t="shared" si="7"/>
        <v>46</v>
      </c>
      <c r="AX18" s="2">
        <f t="shared" si="8"/>
        <v>47</v>
      </c>
      <c r="AY18" s="2">
        <f t="shared" si="9"/>
        <v>48</v>
      </c>
      <c r="AZ18" s="2">
        <f t="shared" si="10"/>
        <v>49</v>
      </c>
      <c r="BA18" s="2">
        <f t="shared" si="11"/>
        <v>50</v>
      </c>
      <c r="BB18" s="2">
        <f t="shared" si="12"/>
        <v>51</v>
      </c>
      <c r="BC18" s="2">
        <f t="shared" si="13"/>
        <v>52</v>
      </c>
      <c r="BD18" s="2">
        <f t="shared" si="14"/>
        <v>53</v>
      </c>
      <c r="BE18" s="2">
        <f t="shared" si="15"/>
        <v>54</v>
      </c>
      <c r="BF18" s="2">
        <f t="shared" si="16"/>
        <v>55</v>
      </c>
      <c r="BG18" s="2">
        <f t="shared" si="17"/>
        <v>56</v>
      </c>
      <c r="BH18" s="2">
        <f t="shared" si="18"/>
        <v>57</v>
      </c>
      <c r="BI18" s="2">
        <f t="shared" si="19"/>
        <v>58</v>
      </c>
      <c r="BJ18" s="2">
        <f t="shared" si="20"/>
        <v>59</v>
      </c>
      <c r="BK18" s="2">
        <f t="shared" si="21"/>
        <v>60</v>
      </c>
      <c r="BL18" s="2">
        <f t="shared" si="22"/>
        <v>61</v>
      </c>
      <c r="BM18" s="2">
        <f t="shared" si="23"/>
        <v>62</v>
      </c>
      <c r="BN18" s="2">
        <f t="shared" si="24"/>
        <v>63</v>
      </c>
      <c r="BO18" s="2">
        <f t="shared" si="25"/>
        <v>64</v>
      </c>
      <c r="BP18" s="2">
        <f t="shared" si="26"/>
        <v>65</v>
      </c>
      <c r="BQ18" s="2">
        <f t="shared" si="27"/>
        <v>66</v>
      </c>
      <c r="BR18" s="2">
        <f t="shared" si="28"/>
        <v>67</v>
      </c>
      <c r="BS18" s="2">
        <f t="shared" si="29"/>
        <v>68</v>
      </c>
      <c r="BT18" s="2">
        <f t="shared" si="30"/>
        <v>69</v>
      </c>
      <c r="BU18" s="2">
        <f t="shared" si="31"/>
        <v>70</v>
      </c>
      <c r="BV18" s="2">
        <f t="shared" si="32"/>
        <v>71</v>
      </c>
      <c r="BW18" s="2">
        <f t="shared" si="33"/>
        <v>72</v>
      </c>
      <c r="BX18" s="2">
        <f t="shared" si="34"/>
        <v>73</v>
      </c>
      <c r="BY18" s="2">
        <f t="shared" si="35"/>
        <v>74</v>
      </c>
      <c r="BZ18" s="2">
        <f t="shared" si="36"/>
        <v>75</v>
      </c>
      <c r="CA18" s="2">
        <f t="shared" si="37"/>
        <v>76</v>
      </c>
      <c r="CB18" s="2"/>
      <c r="CC18" s="2"/>
      <c r="CD18" s="2"/>
    </row>
    <row r="19" spans="1:82" ht="14.25" customHeight="1">
      <c r="A19" s="19" t="s">
        <v>129</v>
      </c>
      <c r="B19" s="19"/>
      <c r="C19" s="2">
        <f>Pricing!B37</f>
        <v>1</v>
      </c>
      <c r="D19" s="2">
        <f>Pricing!C37</f>
        <v>1</v>
      </c>
      <c r="E19" s="2">
        <f>Pricing!D37</f>
        <v>1</v>
      </c>
      <c r="F19" s="2">
        <f>Pricing!E37</f>
        <v>1</v>
      </c>
      <c r="G19" s="2">
        <f>Pricing!F37</f>
        <v>1</v>
      </c>
      <c r="H19" s="2">
        <f>Pricing!G37</f>
        <v>1</v>
      </c>
      <c r="I19" s="2">
        <f>Pricing!H37</f>
        <v>1</v>
      </c>
      <c r="J19" s="2">
        <f>Pricing!I37</f>
        <v>1</v>
      </c>
      <c r="K19" s="2">
        <f>Pricing!J37</f>
        <v>1</v>
      </c>
      <c r="L19" s="2">
        <f>Pricing!K37</f>
        <v>1</v>
      </c>
      <c r="M19" s="2">
        <f>Pricing!L37</f>
        <v>1</v>
      </c>
      <c r="N19" s="2">
        <f>Pricing!M37</f>
        <v>1</v>
      </c>
      <c r="O19" s="2">
        <f>Pricing!N37</f>
        <v>1</v>
      </c>
      <c r="P19" s="2">
        <f>Pricing!O37</f>
        <v>1</v>
      </c>
      <c r="Q19" s="2">
        <f>Pricing!P37</f>
        <v>1</v>
      </c>
      <c r="R19" s="2">
        <f>Pricing!Q37</f>
        <v>1</v>
      </c>
      <c r="S19" s="2">
        <f>Pricing!R37</f>
        <v>1</v>
      </c>
      <c r="T19" s="2">
        <f>Pricing!S37</f>
        <v>1</v>
      </c>
      <c r="U19" s="2">
        <f>Pricing!T37</f>
        <v>1</v>
      </c>
      <c r="V19" s="2">
        <f>Pricing!U37</f>
        <v>1</v>
      </c>
      <c r="W19" s="2">
        <f>Pricing!V37</f>
        <v>1</v>
      </c>
      <c r="X19" s="2">
        <f>Pricing!W37</f>
        <v>1</v>
      </c>
      <c r="Y19" s="2">
        <f>Pricing!X37</f>
        <v>1</v>
      </c>
      <c r="Z19" s="2">
        <f>Pricing!Y37</f>
        <v>0</v>
      </c>
      <c r="AA19" s="2">
        <f>Pricing!Z37</f>
        <v>0</v>
      </c>
      <c r="AB19" s="2">
        <f>Pricing!AA37</f>
        <v>0</v>
      </c>
      <c r="AC19" s="2">
        <f>Pricing!AB37</f>
        <v>0</v>
      </c>
      <c r="AD19" s="2">
        <f>Pricing!AC37</f>
        <v>0</v>
      </c>
      <c r="AE19" s="2">
        <f>Pricing!AD37</f>
        <v>0</v>
      </c>
      <c r="AF19" s="2">
        <f>Pricing!AE37</f>
        <v>0</v>
      </c>
      <c r="AG19" s="2">
        <f>Pricing!AF37</f>
        <v>0</v>
      </c>
      <c r="AH19" s="2">
        <f>Pricing!AG37</f>
        <v>0</v>
      </c>
      <c r="AI19" s="2">
        <f>Pricing!AH37</f>
        <v>0</v>
      </c>
      <c r="AJ19" s="2">
        <f>Pricing!AI37</f>
        <v>0</v>
      </c>
      <c r="AK19" s="2">
        <f>Pricing!AJ37</f>
        <v>0</v>
      </c>
      <c r="AL19" s="2">
        <f>Pricing!AK37</f>
        <v>0</v>
      </c>
      <c r="AM19" s="2">
        <f>Pricing!AL37</f>
        <v>0</v>
      </c>
      <c r="AN19" s="2">
        <f>Pricing!AM37</f>
        <v>0</v>
      </c>
      <c r="AO19" s="2">
        <f>Pricing!AN37</f>
        <v>0</v>
      </c>
      <c r="AP19" s="2">
        <f>Pricing!AO37</f>
        <v>0</v>
      </c>
      <c r="AQ19" s="2">
        <f>Pricing!AP37</f>
        <v>0</v>
      </c>
      <c r="AR19" s="2">
        <f>Pricing!AQ37</f>
        <v>0</v>
      </c>
      <c r="AS19" s="2">
        <f>Pricing!AR37</f>
        <v>0</v>
      </c>
      <c r="AT19" s="2">
        <f>Pricing!AS37</f>
        <v>0</v>
      </c>
      <c r="AU19" s="2">
        <f>Pricing!AT37</f>
        <v>0</v>
      </c>
      <c r="AV19" s="2">
        <f>Pricing!AU37</f>
        <v>0</v>
      </c>
      <c r="AW19" s="2">
        <f>Pricing!AV37</f>
        <v>0</v>
      </c>
      <c r="AX19" s="2">
        <f>Pricing!AW37</f>
        <v>0</v>
      </c>
      <c r="AY19" s="2">
        <f>Pricing!AX37</f>
        <v>0</v>
      </c>
      <c r="AZ19" s="2">
        <f>Pricing!AY37</f>
        <v>0</v>
      </c>
      <c r="BA19" s="2">
        <f>Pricing!AZ37</f>
        <v>0</v>
      </c>
      <c r="BB19" s="2">
        <f>Pricing!BA37</f>
        <v>0</v>
      </c>
      <c r="BC19" s="2">
        <f>Pricing!BB37</f>
        <v>0</v>
      </c>
      <c r="BD19" s="2">
        <f>Pricing!BC37</f>
        <v>0</v>
      </c>
      <c r="BE19" s="2">
        <f>Pricing!BD37</f>
        <v>0</v>
      </c>
      <c r="BF19" s="2">
        <f>Pricing!BE37</f>
        <v>0</v>
      </c>
      <c r="BG19" s="2">
        <f>Pricing!BF37</f>
        <v>0</v>
      </c>
      <c r="BH19" s="2">
        <f>Pricing!BG37</f>
        <v>0</v>
      </c>
      <c r="BI19" s="2">
        <f>Pricing!BH37</f>
        <v>0</v>
      </c>
      <c r="BJ19" s="2">
        <f>Pricing!BI37</f>
        <v>0</v>
      </c>
      <c r="BK19" s="2">
        <f>Pricing!BJ37</f>
        <v>0</v>
      </c>
      <c r="BL19" s="2">
        <f>Pricing!BK37</f>
        <v>0</v>
      </c>
      <c r="BM19" s="2">
        <f>Pricing!BL37</f>
        <v>0</v>
      </c>
      <c r="BN19" s="2">
        <f>Pricing!BM37</f>
        <v>0</v>
      </c>
      <c r="BO19" s="2">
        <f>Pricing!BN37</f>
        <v>0</v>
      </c>
      <c r="BP19" s="2">
        <f>Pricing!BO37</f>
        <v>0</v>
      </c>
      <c r="BQ19" s="2">
        <f>Pricing!BP37</f>
        <v>0</v>
      </c>
      <c r="BR19" s="2">
        <f>Pricing!BQ37</f>
        <v>0</v>
      </c>
      <c r="BS19" s="2">
        <f>Pricing!BR37</f>
        <v>0</v>
      </c>
      <c r="BT19" s="2">
        <f>Pricing!BS37</f>
        <v>0</v>
      </c>
      <c r="BU19" s="2">
        <f>Pricing!BT37</f>
        <v>0</v>
      </c>
      <c r="BV19" s="2">
        <f>Pricing!BU37</f>
        <v>0</v>
      </c>
      <c r="BW19" s="2">
        <f>Pricing!BV37</f>
        <v>0</v>
      </c>
      <c r="BX19" s="2">
        <f>Pricing!BW37</f>
        <v>0</v>
      </c>
      <c r="BY19" s="2">
        <f>Pricing!BX37</f>
        <v>0</v>
      </c>
      <c r="BZ19" s="2">
        <f>Pricing!BY37</f>
        <v>0</v>
      </c>
      <c r="CA19" s="2">
        <f>Pricing!BZ37</f>
        <v>0</v>
      </c>
    </row>
    <row r="20" spans="1:82" ht="14.25" customHeight="1">
      <c r="A20" s="83" t="s">
        <v>109</v>
      </c>
      <c r="B20" s="69"/>
      <c r="C20" s="89">
        <f>Pricing!B39</f>
        <v>842000</v>
      </c>
      <c r="D20" s="89">
        <f>IF(D19=1,Pricing!C39,IF(C18&lt;95,C20,0))</f>
        <v>837000</v>
      </c>
      <c r="E20" s="89">
        <f>IF(E19=1,Pricing!D39,IF(D18&lt;95,D20,0))</f>
        <v>830000</v>
      </c>
      <c r="F20" s="89">
        <f>IF(F19=1,Pricing!E39,IF(E18&lt;95,E20,0))</f>
        <v>821000</v>
      </c>
      <c r="G20" s="89">
        <f>IF(G19=1,Pricing!F39,IF(F18&lt;95,F20,0))</f>
        <v>811000</v>
      </c>
      <c r="H20" s="89">
        <f>IF(H19=1,Pricing!G39,IF(G18&lt;95,G20,0))</f>
        <v>798000</v>
      </c>
      <c r="I20" s="89">
        <f>IF(I19=1,Pricing!H39,IF(H18&lt;95,H20,0))</f>
        <v>784000</v>
      </c>
      <c r="J20" s="89">
        <f>IF(J19=1,Pricing!I39,IF(I18&lt;95,I20,0))</f>
        <v>767000</v>
      </c>
      <c r="K20" s="89">
        <f>IF(K19=1,Pricing!J39,IF(J18&lt;95,J20,0))</f>
        <v>747000</v>
      </c>
      <c r="L20" s="89">
        <f>IF(L19=1,Pricing!K39,IF(K18&lt;95,K20,0))</f>
        <v>725000</v>
      </c>
      <c r="M20" s="89">
        <f>IF(M19=1,Pricing!L39,IF(L18&lt;95,L20,0))</f>
        <v>699000</v>
      </c>
      <c r="N20" s="89">
        <f>IF(N19=1,Pricing!M39,IF(M18&lt;95,M20,0))</f>
        <v>671000</v>
      </c>
      <c r="O20" s="89">
        <f>IF(O19=1,Pricing!N39,IF(N18&lt;95,N20,0))</f>
        <v>639000</v>
      </c>
      <c r="P20" s="89">
        <f>IF(P19=1,Pricing!O39,IF(O18&lt;95,O20,0))</f>
        <v>604000</v>
      </c>
      <c r="Q20" s="89">
        <f>IF(Q19=1,Pricing!P39,IF(P18&lt;95,P20,0))</f>
        <v>565000</v>
      </c>
      <c r="R20" s="89">
        <f>IF(R19=1,Pricing!Q39,IF(Q18&lt;95,Q20,0))</f>
        <v>522000</v>
      </c>
      <c r="S20" s="89">
        <f>IF(S19=1,Pricing!R39,IF(R18&lt;95,R20,0))</f>
        <v>475000</v>
      </c>
      <c r="T20" s="89">
        <f>IF(T19=1,Pricing!S39,IF(S18&lt;95,S20,0))</f>
        <v>423000</v>
      </c>
      <c r="U20" s="89">
        <f>IF(U19=1,Pricing!T39,IF(T18&lt;95,T20,0))</f>
        <v>367000</v>
      </c>
      <c r="V20" s="89">
        <f>IF(V19=1,Pricing!U39,IF(U18&lt;95,U20,0))</f>
        <v>305000</v>
      </c>
      <c r="W20" s="89">
        <f>IF(W19=1,Pricing!V39,IF(V18&lt;95,V20,0))</f>
        <v>238000</v>
      </c>
      <c r="X20" s="89">
        <f>IF(X19=1,Pricing!W39,IF(W18&lt;95,W20,0))</f>
        <v>165000</v>
      </c>
      <c r="Y20" s="89">
        <f>IF(Y19=1,Pricing!X39,IF(X18&lt;95,X20,0))</f>
        <v>86000</v>
      </c>
      <c r="Z20" s="89">
        <f>IF(Z19=1,Pricing!Y39,IF(Y18&lt;95,Y20,0))</f>
        <v>86000</v>
      </c>
      <c r="AA20" s="89">
        <f>IF(AA19=1,Pricing!Z39,IF(Z18&lt;95,Z20,0))</f>
        <v>86000</v>
      </c>
      <c r="AB20" s="89">
        <f>IF(AB19=1,Pricing!AA39,IF(AA18&lt;95,AA20,0))</f>
        <v>86000</v>
      </c>
      <c r="AC20" s="89">
        <f>IF(AC19=1,Pricing!AB39,IF(AB18&lt;95,AB20,0))</f>
        <v>86000</v>
      </c>
      <c r="AD20" s="89">
        <f>IF(AD19=1,Pricing!AC39,IF(AC18&lt;95,AC20,0))</f>
        <v>86000</v>
      </c>
      <c r="AE20" s="89">
        <f>IF(AE19=1,Pricing!AD39,IF(AD18&lt;95,AD20,0))</f>
        <v>86000</v>
      </c>
      <c r="AF20" s="89">
        <f>IF(AF19=1,Pricing!AE39,IF(AE18&lt;95,AE20,0))</f>
        <v>86000</v>
      </c>
      <c r="AG20" s="89">
        <f>IF(AG19=1,Pricing!AF39,IF(AF18&lt;95,AF20,0))</f>
        <v>86000</v>
      </c>
      <c r="AH20" s="89">
        <f>IF(AH19=1,Pricing!AG39,IF(AG18&lt;95,AG20,0))</f>
        <v>86000</v>
      </c>
      <c r="AI20" s="89">
        <f>IF(AI19=1,Pricing!AH39,IF(AH18&lt;95,AH20,0))</f>
        <v>86000</v>
      </c>
      <c r="AJ20" s="89">
        <f>IF(AJ19=1,Pricing!AI39,IF(AI18&lt;95,AI20,0))</f>
        <v>86000</v>
      </c>
      <c r="AK20" s="89">
        <f>IF(AK19=1,Pricing!AJ39,IF(AJ18&lt;95,AJ20,0))</f>
        <v>86000</v>
      </c>
      <c r="AL20" s="89">
        <f>IF(AL19=1,Pricing!AK39,IF(AK18&lt;95,AK20,0))</f>
        <v>86000</v>
      </c>
      <c r="AM20" s="89">
        <f>IF(AM19=1,Pricing!AL39,IF(AL18&lt;95,AL20,0))</f>
        <v>86000</v>
      </c>
      <c r="AN20" s="89">
        <f>IF(AN19=1,Pricing!AM39,IF(AM18&lt;95,AM20,0))</f>
        <v>86000</v>
      </c>
      <c r="AO20" s="89">
        <f>IF(AO19=1,Pricing!AN39,IF(AN18&lt;95,AN20,0))</f>
        <v>86000</v>
      </c>
      <c r="AP20" s="89">
        <f>IF(AP19=1,Pricing!AO39,IF(AO18&lt;95,AO20,0))</f>
        <v>86000</v>
      </c>
      <c r="AQ20" s="89">
        <f>IF(AQ19=1,Pricing!#REF!,IF(AP18&lt;95,AP20,0))</f>
        <v>86000</v>
      </c>
      <c r="AR20" s="89">
        <f>IF(AR19=1,Pricing!#REF!,IF(AQ18&lt;95,AQ20,0))</f>
        <v>86000</v>
      </c>
      <c r="AS20" s="89">
        <f>IF(AS19=1,Pricing!#REF!,IF(AR18&lt;95,AR20,0))</f>
        <v>86000</v>
      </c>
      <c r="AT20" s="89">
        <f>IF(AT19=1,Pricing!#REF!,IF(AS18&lt;95,AS20,0))</f>
        <v>86000</v>
      </c>
      <c r="AU20" s="89">
        <f>IF(AU19=1,Pricing!#REF!,IF(AT18&lt;95,AT20,0))</f>
        <v>86000</v>
      </c>
      <c r="AV20" s="89">
        <f>IF(AV19=1,Pricing!#REF!,IF(AU18&lt;95,AU20,0))</f>
        <v>86000</v>
      </c>
      <c r="AW20" s="89">
        <f>IF(AW19=1,Pricing!#REF!,IF(AV18&lt;95,AV20,0))</f>
        <v>86000</v>
      </c>
      <c r="AX20" s="89">
        <f>IF(AX19=1,Pricing!#REF!,IF(AW18&lt;95,AW20,0))</f>
        <v>86000</v>
      </c>
      <c r="AY20" s="89">
        <f>IF(AY19=1,Pricing!#REF!,IF(AX18&lt;95,AX20,0))</f>
        <v>86000</v>
      </c>
      <c r="AZ20" s="89">
        <f>IF(AZ19=1,Pricing!#REF!,IF(AY18&lt;95,AY20,0))</f>
        <v>86000</v>
      </c>
      <c r="BA20" s="89">
        <f>IF(BA19=1,Pricing!#REF!,IF(AZ18&lt;95,AZ20,0))</f>
        <v>86000</v>
      </c>
      <c r="BB20" s="89">
        <f>IF(BB19=1,Pricing!#REF!,IF(BA18&lt;95,BA20,0))</f>
        <v>86000</v>
      </c>
      <c r="BC20" s="89">
        <f>IF(BC19=1,Pricing!#REF!,IF(BB18&lt;95,BB20,0))</f>
        <v>86000</v>
      </c>
      <c r="BD20" s="89">
        <f>IF(BD19=1,Pricing!#REF!,IF(BC18&lt;95,BC20,0))</f>
        <v>86000</v>
      </c>
      <c r="BE20" s="89">
        <f>IF(BE19=1,Pricing!#REF!,IF(BD18&lt;95,BD20,0))</f>
        <v>86000</v>
      </c>
      <c r="BF20" s="89">
        <f>IF(BF19=1,Pricing!#REF!,IF(BE18&lt;95,BE20,0))</f>
        <v>86000</v>
      </c>
      <c r="BG20" s="89">
        <f>IF(BG19=1,Pricing!#REF!,IF(BF18&lt;95,BF20,0))</f>
        <v>86000</v>
      </c>
      <c r="BH20" s="89">
        <f>IF(BH19=1,Pricing!#REF!,IF(BG18&lt;95,BG20,0))</f>
        <v>86000</v>
      </c>
      <c r="BI20" s="89">
        <f>IF(BI19=1,Pricing!#REF!,IF(BH18&lt;95,BH20,0))</f>
        <v>86000</v>
      </c>
      <c r="BJ20" s="89">
        <f>IF(BJ19=1,Pricing!#REF!,IF(BI18&lt;95,BI20,0))</f>
        <v>86000</v>
      </c>
      <c r="BK20" s="89">
        <f>IF(BK19=1,Pricing!#REF!,IF(BJ18&lt;95,BJ20,0))</f>
        <v>86000</v>
      </c>
      <c r="BL20" s="89">
        <f>IF(BL19=1,Pricing!#REF!,IF(BK18&lt;95,BK20,0))</f>
        <v>86000</v>
      </c>
      <c r="BM20" s="89">
        <f>IF(BM19=1,Pricing!#REF!,IF(BL18&lt;95,BL20,0))</f>
        <v>86000</v>
      </c>
      <c r="BN20" s="89">
        <f>IF(BN19=1,Pricing!#REF!,IF(BM18&lt;95,BM20,0))</f>
        <v>86000</v>
      </c>
      <c r="BO20" s="89">
        <f>IF(BO19=1,Pricing!#REF!,IF(BN18&lt;95,BN20,0))</f>
        <v>86000</v>
      </c>
      <c r="BP20" s="89">
        <f>IF(BP19=1,Pricing!#REF!,IF(BO18&lt;95,BO20,0))</f>
        <v>86000</v>
      </c>
      <c r="BQ20" s="89">
        <f>IF(BQ19=1,Pricing!#REF!,IF(BP18&lt;95,BP20,0))</f>
        <v>86000</v>
      </c>
      <c r="BR20" s="89">
        <f>IF(BR19=1,Pricing!#REF!,IF(BQ18&lt;95,BQ20,0))</f>
        <v>86000</v>
      </c>
      <c r="BS20" s="89">
        <f>IF(BS19=1,Pricing!#REF!,IF(BR18&lt;95,BR20,0))</f>
        <v>86000</v>
      </c>
      <c r="BT20" s="89">
        <f>IF(BT19=1,Pricing!#REF!,IF(BS18&lt;95,BS20,0))</f>
        <v>86000</v>
      </c>
      <c r="BU20" s="89">
        <f>IF(BU19=1,Pricing!#REF!,IF(BT18&lt;95,BT20,0))</f>
        <v>86000</v>
      </c>
      <c r="BV20" s="89">
        <f>IF(BV19=1,Pricing!#REF!,IF(BU18&lt;95,BU20,0))</f>
        <v>86000</v>
      </c>
      <c r="BW20" s="89">
        <f>IF(BW19=1,Pricing!#REF!,IF(BV18&lt;95,BV20,0))</f>
        <v>86000</v>
      </c>
      <c r="BX20" s="89">
        <f>IF(BX19=1,Pricing!#REF!,IF(BW18&lt;95,BW20,0))</f>
        <v>86000</v>
      </c>
      <c r="BY20" s="89">
        <f>IF(BY19=1,Pricing!#REF!,IF(BX18&lt;95,BX20,0))</f>
        <v>86000</v>
      </c>
      <c r="BZ20" s="89">
        <f>IF(BZ19=1,Pricing!#REF!,IF(BY18&lt;95,BY20,0))</f>
        <v>86000</v>
      </c>
      <c r="CA20" s="89">
        <f>IF(CA19=1,Pricing!#REF!,IF(BZ18&lt;95,BZ20,0))</f>
        <v>86000</v>
      </c>
    </row>
    <row r="21" spans="1:82" ht="14.25" customHeight="1">
      <c r="A21" s="19" t="s">
        <v>20</v>
      </c>
      <c r="C21" s="30" t="e">
        <f>VQx!C19</f>
        <v>#N/A</v>
      </c>
      <c r="D21" s="30" t="e">
        <f>VQx!D19</f>
        <v>#N/A</v>
      </c>
      <c r="E21" s="30" t="e">
        <f>VQx!E19</f>
        <v>#N/A</v>
      </c>
      <c r="F21" s="30" t="e">
        <f>VQx!F19</f>
        <v>#N/A</v>
      </c>
      <c r="G21" s="30" t="e">
        <f>VQx!G19</f>
        <v>#N/A</v>
      </c>
      <c r="H21" s="30" t="e">
        <f>VQx!H19</f>
        <v>#N/A</v>
      </c>
      <c r="I21" s="30" t="e">
        <f>VQx!I19</f>
        <v>#N/A</v>
      </c>
      <c r="J21" s="30" t="e">
        <f>VQx!J19</f>
        <v>#N/A</v>
      </c>
      <c r="K21" s="30" t="e">
        <f>VQx!K19</f>
        <v>#N/A</v>
      </c>
      <c r="L21" s="30" t="e">
        <f>VQx!L19</f>
        <v>#N/A</v>
      </c>
      <c r="M21" s="30" t="e">
        <f>VQx!M19</f>
        <v>#N/A</v>
      </c>
      <c r="N21" s="30" t="e">
        <f>VQx!N19</f>
        <v>#N/A</v>
      </c>
      <c r="O21" s="30" t="e">
        <f>VQx!O19</f>
        <v>#N/A</v>
      </c>
      <c r="P21" s="30" t="e">
        <f>VQx!P19</f>
        <v>#N/A</v>
      </c>
      <c r="Q21" s="30" t="e">
        <f>VQx!Q19</f>
        <v>#N/A</v>
      </c>
      <c r="R21" s="30" t="e">
        <f>VQx!R19</f>
        <v>#N/A</v>
      </c>
      <c r="S21" s="30" t="e">
        <f>VQx!S19</f>
        <v>#N/A</v>
      </c>
      <c r="T21" s="30" t="e">
        <f>VQx!T19</f>
        <v>#N/A</v>
      </c>
      <c r="U21" s="30" t="e">
        <f>VQx!U19</f>
        <v>#N/A</v>
      </c>
      <c r="V21" s="30" t="e">
        <f>VQx!V19</f>
        <v>#N/A</v>
      </c>
      <c r="W21" s="30" t="e">
        <f>VQx!W19</f>
        <v>#N/A</v>
      </c>
      <c r="X21" s="30" t="e">
        <f>VQx!X19</f>
        <v>#N/A</v>
      </c>
      <c r="Y21" s="30" t="e">
        <f>VQx!Y19</f>
        <v>#N/A</v>
      </c>
      <c r="Z21" s="30" t="e">
        <f>VQx!Z19</f>
        <v>#N/A</v>
      </c>
      <c r="AA21" s="30" t="e">
        <f>VQx!AA19</f>
        <v>#N/A</v>
      </c>
      <c r="AB21" s="30" t="e">
        <f>VQx!AB19</f>
        <v>#N/A</v>
      </c>
      <c r="AC21" s="30" t="e">
        <f>VQx!AC19</f>
        <v>#N/A</v>
      </c>
      <c r="AD21" s="30" t="e">
        <f>VQx!AD19</f>
        <v>#N/A</v>
      </c>
      <c r="AE21" s="30" t="e">
        <f>VQx!AE19</f>
        <v>#N/A</v>
      </c>
      <c r="AF21" s="30" t="e">
        <f>VQx!AF19</f>
        <v>#N/A</v>
      </c>
      <c r="AG21" s="30" t="e">
        <f>VQx!AG19</f>
        <v>#N/A</v>
      </c>
      <c r="AH21" s="30" t="e">
        <f>VQx!AH19</f>
        <v>#N/A</v>
      </c>
      <c r="AI21" s="30" t="e">
        <f>VQx!AI19</f>
        <v>#N/A</v>
      </c>
      <c r="AJ21" s="30" t="e">
        <f>VQx!AJ19</f>
        <v>#N/A</v>
      </c>
      <c r="AK21" s="30" t="e">
        <f>VQx!AK19</f>
        <v>#N/A</v>
      </c>
      <c r="AL21" s="30" t="e">
        <f>VQx!AL19</f>
        <v>#N/A</v>
      </c>
      <c r="AM21" s="30" t="e">
        <f>VQx!AM19</f>
        <v>#N/A</v>
      </c>
      <c r="AN21" s="30" t="e">
        <f>VQx!AN19</f>
        <v>#N/A</v>
      </c>
      <c r="AO21" s="30" t="e">
        <f>VQx!AO19</f>
        <v>#N/A</v>
      </c>
      <c r="AP21" s="30" t="e">
        <f>VQx!AP19</f>
        <v>#N/A</v>
      </c>
      <c r="AQ21" s="30">
        <f>VQx!AQ19</f>
        <v>0</v>
      </c>
      <c r="AR21" s="30">
        <f>VQx!AR19</f>
        <v>0</v>
      </c>
      <c r="AS21" s="30">
        <f>VQx!AS19</f>
        <v>0</v>
      </c>
      <c r="AT21" s="30">
        <f>VQx!AT19</f>
        <v>0</v>
      </c>
      <c r="AU21" s="30">
        <f>VQx!AU19</f>
        <v>0</v>
      </c>
      <c r="AV21" s="30">
        <f>VQx!AV19</f>
        <v>0</v>
      </c>
      <c r="AW21" s="30">
        <f>VQx!AW19</f>
        <v>0</v>
      </c>
      <c r="AX21" s="30">
        <f>VQx!AX19</f>
        <v>0</v>
      </c>
      <c r="AY21" s="30">
        <f>VQx!AY19</f>
        <v>0</v>
      </c>
      <c r="AZ21" s="30">
        <f>VQx!AZ19</f>
        <v>0</v>
      </c>
      <c r="BA21" s="30">
        <f>VQx!BA19</f>
        <v>0</v>
      </c>
      <c r="BB21" s="30">
        <f>VQx!BB19</f>
        <v>0</v>
      </c>
      <c r="BC21" s="30">
        <f>VQx!BC19</f>
        <v>0</v>
      </c>
      <c r="BD21" s="30">
        <f>VQx!BD19</f>
        <v>0</v>
      </c>
      <c r="BE21" s="30">
        <f>VQx!BE19</f>
        <v>0</v>
      </c>
      <c r="BF21" s="30">
        <f>VQx!BF19</f>
        <v>0</v>
      </c>
      <c r="BG21" s="30">
        <f>VQx!BG19</f>
        <v>0</v>
      </c>
      <c r="BH21" s="30">
        <f>VQx!BH19</f>
        <v>0</v>
      </c>
      <c r="BI21" s="30">
        <f>VQx!BI19</f>
        <v>0</v>
      </c>
      <c r="BJ21" s="30">
        <f>VQx!BJ19</f>
        <v>0</v>
      </c>
      <c r="BK21" s="30">
        <f>VQx!BK19</f>
        <v>0</v>
      </c>
      <c r="BL21" s="30">
        <f>VQx!BL19</f>
        <v>0</v>
      </c>
      <c r="BM21" s="30">
        <f>VQx!BM19</f>
        <v>0</v>
      </c>
      <c r="BN21" s="30">
        <f>VQx!BN19</f>
        <v>0</v>
      </c>
      <c r="BO21" s="30">
        <f>VQx!BO19</f>
        <v>0</v>
      </c>
      <c r="BP21" s="30">
        <f>VQx!BP19</f>
        <v>0</v>
      </c>
      <c r="BQ21" s="30">
        <f>VQx!BQ19</f>
        <v>0</v>
      </c>
      <c r="BR21" s="30">
        <f>VQx!BR19</f>
        <v>0</v>
      </c>
      <c r="BS21" s="30">
        <f>VQx!BS19</f>
        <v>0</v>
      </c>
      <c r="BT21" s="30">
        <f>VQx!BT19</f>
        <v>0</v>
      </c>
      <c r="BU21" s="30">
        <f>VQx!BU19</f>
        <v>0</v>
      </c>
      <c r="BV21" s="30">
        <f>VQx!BV19</f>
        <v>0</v>
      </c>
      <c r="BW21" s="30">
        <f>VQx!BW19</f>
        <v>0</v>
      </c>
      <c r="BX21" s="30">
        <f>VQx!BX19</f>
        <v>0</v>
      </c>
      <c r="BY21" s="30">
        <f>VQx!BY19</f>
        <v>0</v>
      </c>
      <c r="BZ21" s="30">
        <f>VQx!BZ19</f>
        <v>0</v>
      </c>
      <c r="CA21" s="30">
        <f>VQx!CA19</f>
        <v>0</v>
      </c>
    </row>
    <row r="22" spans="1:82" ht="14.25" customHeight="1">
      <c r="A22" s="19" t="s">
        <v>68</v>
      </c>
      <c r="B22" s="66">
        <v>1</v>
      </c>
      <c r="C22" s="30" t="e">
        <f t="shared" ref="C22:AH22" si="39">B22*(1-C21)</f>
        <v>#N/A</v>
      </c>
      <c r="D22" s="30" t="e">
        <f t="shared" si="39"/>
        <v>#N/A</v>
      </c>
      <c r="E22" s="30" t="e">
        <f t="shared" si="39"/>
        <v>#N/A</v>
      </c>
      <c r="F22" s="30" t="e">
        <f t="shared" si="39"/>
        <v>#N/A</v>
      </c>
      <c r="G22" s="30" t="e">
        <f t="shared" si="39"/>
        <v>#N/A</v>
      </c>
      <c r="H22" s="30" t="e">
        <f t="shared" si="39"/>
        <v>#N/A</v>
      </c>
      <c r="I22" s="30" t="e">
        <f t="shared" si="39"/>
        <v>#N/A</v>
      </c>
      <c r="J22" s="30" t="e">
        <f t="shared" si="39"/>
        <v>#N/A</v>
      </c>
      <c r="K22" s="30" t="e">
        <f t="shared" si="39"/>
        <v>#N/A</v>
      </c>
      <c r="L22" s="30" t="e">
        <f t="shared" si="39"/>
        <v>#N/A</v>
      </c>
      <c r="M22" s="30" t="e">
        <f t="shared" si="39"/>
        <v>#N/A</v>
      </c>
      <c r="N22" s="30" t="e">
        <f t="shared" si="39"/>
        <v>#N/A</v>
      </c>
      <c r="O22" s="30" t="e">
        <f t="shared" si="39"/>
        <v>#N/A</v>
      </c>
      <c r="P22" s="30" t="e">
        <f t="shared" si="39"/>
        <v>#N/A</v>
      </c>
      <c r="Q22" s="30" t="e">
        <f t="shared" si="39"/>
        <v>#N/A</v>
      </c>
      <c r="R22" s="30" t="e">
        <f t="shared" si="39"/>
        <v>#N/A</v>
      </c>
      <c r="S22" s="30" t="e">
        <f t="shared" si="39"/>
        <v>#N/A</v>
      </c>
      <c r="T22" s="30" t="e">
        <f t="shared" si="39"/>
        <v>#N/A</v>
      </c>
      <c r="U22" s="30" t="e">
        <f t="shared" si="39"/>
        <v>#N/A</v>
      </c>
      <c r="V22" s="30" t="e">
        <f t="shared" si="39"/>
        <v>#N/A</v>
      </c>
      <c r="W22" s="30" t="e">
        <f t="shared" si="39"/>
        <v>#N/A</v>
      </c>
      <c r="X22" s="30" t="e">
        <f t="shared" si="39"/>
        <v>#N/A</v>
      </c>
      <c r="Y22" s="30" t="e">
        <f t="shared" si="39"/>
        <v>#N/A</v>
      </c>
      <c r="Z22" s="30" t="e">
        <f t="shared" si="39"/>
        <v>#N/A</v>
      </c>
      <c r="AA22" s="30" t="e">
        <f t="shared" si="39"/>
        <v>#N/A</v>
      </c>
      <c r="AB22" s="30" t="e">
        <f t="shared" si="39"/>
        <v>#N/A</v>
      </c>
      <c r="AC22" s="30" t="e">
        <f t="shared" si="39"/>
        <v>#N/A</v>
      </c>
      <c r="AD22" s="30" t="e">
        <f t="shared" si="39"/>
        <v>#N/A</v>
      </c>
      <c r="AE22" s="30" t="e">
        <f t="shared" si="39"/>
        <v>#N/A</v>
      </c>
      <c r="AF22" s="30" t="e">
        <f t="shared" si="39"/>
        <v>#N/A</v>
      </c>
      <c r="AG22" s="30" t="e">
        <f t="shared" si="39"/>
        <v>#N/A</v>
      </c>
      <c r="AH22" s="30" t="e">
        <f t="shared" si="39"/>
        <v>#N/A</v>
      </c>
      <c r="AI22" s="30" t="e">
        <f t="shared" ref="AI22:BN22" si="40">AH22*(1-AI21)</f>
        <v>#N/A</v>
      </c>
      <c r="AJ22" s="30" t="e">
        <f t="shared" si="40"/>
        <v>#N/A</v>
      </c>
      <c r="AK22" s="30" t="e">
        <f t="shared" si="40"/>
        <v>#N/A</v>
      </c>
      <c r="AL22" s="30" t="e">
        <f t="shared" si="40"/>
        <v>#N/A</v>
      </c>
      <c r="AM22" s="30" t="e">
        <f t="shared" si="40"/>
        <v>#N/A</v>
      </c>
      <c r="AN22" s="30" t="e">
        <f t="shared" si="40"/>
        <v>#N/A</v>
      </c>
      <c r="AO22" s="30" t="e">
        <f t="shared" si="40"/>
        <v>#N/A</v>
      </c>
      <c r="AP22" s="30" t="e">
        <f t="shared" si="40"/>
        <v>#N/A</v>
      </c>
      <c r="AQ22" s="30" t="e">
        <f t="shared" si="40"/>
        <v>#N/A</v>
      </c>
      <c r="AR22" s="30" t="e">
        <f t="shared" si="40"/>
        <v>#N/A</v>
      </c>
      <c r="AS22" s="30" t="e">
        <f t="shared" si="40"/>
        <v>#N/A</v>
      </c>
      <c r="AT22" s="30" t="e">
        <f t="shared" si="40"/>
        <v>#N/A</v>
      </c>
      <c r="AU22" s="30" t="e">
        <f t="shared" si="40"/>
        <v>#N/A</v>
      </c>
      <c r="AV22" s="30" t="e">
        <f t="shared" si="40"/>
        <v>#N/A</v>
      </c>
      <c r="AW22" s="30" t="e">
        <f t="shared" si="40"/>
        <v>#N/A</v>
      </c>
      <c r="AX22" s="30" t="e">
        <f t="shared" si="40"/>
        <v>#N/A</v>
      </c>
      <c r="AY22" s="30" t="e">
        <f t="shared" si="40"/>
        <v>#N/A</v>
      </c>
      <c r="AZ22" s="30" t="e">
        <f t="shared" si="40"/>
        <v>#N/A</v>
      </c>
      <c r="BA22" s="30" t="e">
        <f t="shared" si="40"/>
        <v>#N/A</v>
      </c>
      <c r="BB22" s="30" t="e">
        <f t="shared" si="40"/>
        <v>#N/A</v>
      </c>
      <c r="BC22" s="30" t="e">
        <f t="shared" si="40"/>
        <v>#N/A</v>
      </c>
      <c r="BD22" s="30" t="e">
        <f t="shared" si="40"/>
        <v>#N/A</v>
      </c>
      <c r="BE22" s="30" t="e">
        <f t="shared" si="40"/>
        <v>#N/A</v>
      </c>
      <c r="BF22" s="30" t="e">
        <f t="shared" si="40"/>
        <v>#N/A</v>
      </c>
      <c r="BG22" s="30" t="e">
        <f t="shared" si="40"/>
        <v>#N/A</v>
      </c>
      <c r="BH22" s="30" t="e">
        <f t="shared" si="40"/>
        <v>#N/A</v>
      </c>
      <c r="BI22" s="30" t="e">
        <f t="shared" si="40"/>
        <v>#N/A</v>
      </c>
      <c r="BJ22" s="30" t="e">
        <f t="shared" si="40"/>
        <v>#N/A</v>
      </c>
      <c r="BK22" s="30" t="e">
        <f t="shared" si="40"/>
        <v>#N/A</v>
      </c>
      <c r="BL22" s="30" t="e">
        <f t="shared" si="40"/>
        <v>#N/A</v>
      </c>
      <c r="BM22" s="30" t="e">
        <f t="shared" si="40"/>
        <v>#N/A</v>
      </c>
      <c r="BN22" s="30" t="e">
        <f t="shared" si="40"/>
        <v>#N/A</v>
      </c>
      <c r="BO22" s="30" t="e">
        <f t="shared" ref="BO22" si="41">BN22*(1-BO21)</f>
        <v>#N/A</v>
      </c>
      <c r="BP22" s="30" t="e">
        <f t="shared" ref="BP22:CA22" si="42">BO22*(1-BP21)</f>
        <v>#N/A</v>
      </c>
      <c r="BQ22" s="30" t="e">
        <f t="shared" si="42"/>
        <v>#N/A</v>
      </c>
      <c r="BR22" s="30" t="e">
        <f t="shared" si="42"/>
        <v>#N/A</v>
      </c>
      <c r="BS22" s="30" t="e">
        <f t="shared" si="42"/>
        <v>#N/A</v>
      </c>
      <c r="BT22" s="30" t="e">
        <f t="shared" si="42"/>
        <v>#N/A</v>
      </c>
      <c r="BU22" s="30" t="e">
        <f t="shared" si="42"/>
        <v>#N/A</v>
      </c>
      <c r="BV22" s="30" t="e">
        <f t="shared" si="42"/>
        <v>#N/A</v>
      </c>
      <c r="BW22" s="30" t="e">
        <f t="shared" si="42"/>
        <v>#N/A</v>
      </c>
      <c r="BX22" s="30" t="e">
        <f t="shared" si="42"/>
        <v>#N/A</v>
      </c>
      <c r="BY22" s="30" t="e">
        <f t="shared" si="42"/>
        <v>#N/A</v>
      </c>
      <c r="BZ22" s="30" t="e">
        <f t="shared" si="42"/>
        <v>#N/A</v>
      </c>
      <c r="CA22" s="30" t="e">
        <f t="shared" si="42"/>
        <v>#N/A</v>
      </c>
    </row>
    <row r="23" spans="1:82" ht="14.25" customHeight="1"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</row>
    <row r="24" spans="1:82" ht="14.25" customHeight="1">
      <c r="A24" s="19" t="s">
        <v>130</v>
      </c>
      <c r="C24" s="30" t="e">
        <f t="shared" ref="C24:AH24" si="43">C21*$C$7</f>
        <v>#N/A</v>
      </c>
      <c r="D24" s="30" t="e">
        <f t="shared" si="43"/>
        <v>#N/A</v>
      </c>
      <c r="E24" s="30" t="e">
        <f t="shared" si="43"/>
        <v>#N/A</v>
      </c>
      <c r="F24" s="30" t="e">
        <f t="shared" si="43"/>
        <v>#N/A</v>
      </c>
      <c r="G24" s="30" t="e">
        <f t="shared" si="43"/>
        <v>#N/A</v>
      </c>
      <c r="H24" s="30" t="e">
        <f t="shared" si="43"/>
        <v>#N/A</v>
      </c>
      <c r="I24" s="30" t="e">
        <f t="shared" si="43"/>
        <v>#N/A</v>
      </c>
      <c r="J24" s="30" t="e">
        <f t="shared" si="43"/>
        <v>#N/A</v>
      </c>
      <c r="K24" s="30" t="e">
        <f t="shared" si="43"/>
        <v>#N/A</v>
      </c>
      <c r="L24" s="30" t="e">
        <f t="shared" si="43"/>
        <v>#N/A</v>
      </c>
      <c r="M24" s="30" t="e">
        <f t="shared" si="43"/>
        <v>#N/A</v>
      </c>
      <c r="N24" s="30" t="e">
        <f t="shared" si="43"/>
        <v>#N/A</v>
      </c>
      <c r="O24" s="30" t="e">
        <f t="shared" si="43"/>
        <v>#N/A</v>
      </c>
      <c r="P24" s="30" t="e">
        <f t="shared" si="43"/>
        <v>#N/A</v>
      </c>
      <c r="Q24" s="30" t="e">
        <f t="shared" si="43"/>
        <v>#N/A</v>
      </c>
      <c r="R24" s="30" t="e">
        <f t="shared" si="43"/>
        <v>#N/A</v>
      </c>
      <c r="S24" s="30" t="e">
        <f t="shared" si="43"/>
        <v>#N/A</v>
      </c>
      <c r="T24" s="30" t="e">
        <f t="shared" si="43"/>
        <v>#N/A</v>
      </c>
      <c r="U24" s="30" t="e">
        <f t="shared" si="43"/>
        <v>#N/A</v>
      </c>
      <c r="V24" s="30" t="e">
        <f t="shared" si="43"/>
        <v>#N/A</v>
      </c>
      <c r="W24" s="30" t="e">
        <f t="shared" si="43"/>
        <v>#N/A</v>
      </c>
      <c r="X24" s="30" t="e">
        <f t="shared" si="43"/>
        <v>#N/A</v>
      </c>
      <c r="Y24" s="30" t="e">
        <f t="shared" si="43"/>
        <v>#N/A</v>
      </c>
      <c r="Z24" s="30" t="e">
        <f t="shared" si="43"/>
        <v>#N/A</v>
      </c>
      <c r="AA24" s="30" t="e">
        <f t="shared" si="43"/>
        <v>#N/A</v>
      </c>
      <c r="AB24" s="30" t="e">
        <f t="shared" si="43"/>
        <v>#N/A</v>
      </c>
      <c r="AC24" s="30" t="e">
        <f t="shared" si="43"/>
        <v>#N/A</v>
      </c>
      <c r="AD24" s="30" t="e">
        <f t="shared" si="43"/>
        <v>#N/A</v>
      </c>
      <c r="AE24" s="30" t="e">
        <f t="shared" si="43"/>
        <v>#N/A</v>
      </c>
      <c r="AF24" s="30" t="e">
        <f t="shared" si="43"/>
        <v>#N/A</v>
      </c>
      <c r="AG24" s="30" t="e">
        <f t="shared" si="43"/>
        <v>#N/A</v>
      </c>
      <c r="AH24" s="30" t="e">
        <f t="shared" si="43"/>
        <v>#N/A</v>
      </c>
      <c r="AI24" s="30" t="e">
        <f t="shared" ref="AI24:BN24" si="44">AI21*$C$7</f>
        <v>#N/A</v>
      </c>
      <c r="AJ24" s="30" t="e">
        <f t="shared" si="44"/>
        <v>#N/A</v>
      </c>
      <c r="AK24" s="30" t="e">
        <f t="shared" si="44"/>
        <v>#N/A</v>
      </c>
      <c r="AL24" s="30" t="e">
        <f t="shared" si="44"/>
        <v>#N/A</v>
      </c>
      <c r="AM24" s="30" t="e">
        <f t="shared" si="44"/>
        <v>#N/A</v>
      </c>
      <c r="AN24" s="30" t="e">
        <f t="shared" si="44"/>
        <v>#N/A</v>
      </c>
      <c r="AO24" s="30" t="e">
        <f t="shared" si="44"/>
        <v>#N/A</v>
      </c>
      <c r="AP24" s="30" t="e">
        <f t="shared" si="44"/>
        <v>#N/A</v>
      </c>
      <c r="AQ24" s="30">
        <f t="shared" si="44"/>
        <v>0</v>
      </c>
      <c r="AR24" s="30">
        <f t="shared" si="44"/>
        <v>0</v>
      </c>
      <c r="AS24" s="30">
        <f t="shared" si="44"/>
        <v>0</v>
      </c>
      <c r="AT24" s="30">
        <f t="shared" si="44"/>
        <v>0</v>
      </c>
      <c r="AU24" s="30">
        <f t="shared" si="44"/>
        <v>0</v>
      </c>
      <c r="AV24" s="30">
        <f t="shared" si="44"/>
        <v>0</v>
      </c>
      <c r="AW24" s="30">
        <f t="shared" si="44"/>
        <v>0</v>
      </c>
      <c r="AX24" s="30">
        <f t="shared" si="44"/>
        <v>0</v>
      </c>
      <c r="AY24" s="30">
        <f t="shared" si="44"/>
        <v>0</v>
      </c>
      <c r="AZ24" s="30">
        <f t="shared" si="44"/>
        <v>0</v>
      </c>
      <c r="BA24" s="30">
        <f t="shared" si="44"/>
        <v>0</v>
      </c>
      <c r="BB24" s="30">
        <f t="shared" si="44"/>
        <v>0</v>
      </c>
      <c r="BC24" s="30">
        <f t="shared" si="44"/>
        <v>0</v>
      </c>
      <c r="BD24" s="30">
        <f t="shared" si="44"/>
        <v>0</v>
      </c>
      <c r="BE24" s="30">
        <f t="shared" si="44"/>
        <v>0</v>
      </c>
      <c r="BF24" s="30">
        <f t="shared" si="44"/>
        <v>0</v>
      </c>
      <c r="BG24" s="30">
        <f t="shared" si="44"/>
        <v>0</v>
      </c>
      <c r="BH24" s="30">
        <f t="shared" si="44"/>
        <v>0</v>
      </c>
      <c r="BI24" s="30">
        <f t="shared" si="44"/>
        <v>0</v>
      </c>
      <c r="BJ24" s="30">
        <f t="shared" si="44"/>
        <v>0</v>
      </c>
      <c r="BK24" s="30">
        <f t="shared" si="44"/>
        <v>0</v>
      </c>
      <c r="BL24" s="30">
        <f t="shared" si="44"/>
        <v>0</v>
      </c>
      <c r="BM24" s="30">
        <f t="shared" si="44"/>
        <v>0</v>
      </c>
      <c r="BN24" s="30">
        <f t="shared" si="44"/>
        <v>0</v>
      </c>
      <c r="BO24" s="30">
        <f t="shared" ref="BO24:CA24" si="45">BO21*$C$7</f>
        <v>0</v>
      </c>
      <c r="BP24" s="30">
        <f t="shared" si="45"/>
        <v>0</v>
      </c>
      <c r="BQ24" s="30">
        <f t="shared" si="45"/>
        <v>0</v>
      </c>
      <c r="BR24" s="30">
        <f t="shared" si="45"/>
        <v>0</v>
      </c>
      <c r="BS24" s="30">
        <f t="shared" si="45"/>
        <v>0</v>
      </c>
      <c r="BT24" s="30">
        <f t="shared" si="45"/>
        <v>0</v>
      </c>
      <c r="BU24" s="30">
        <f t="shared" si="45"/>
        <v>0</v>
      </c>
      <c r="BV24" s="30">
        <f t="shared" si="45"/>
        <v>0</v>
      </c>
      <c r="BW24" s="30">
        <f t="shared" si="45"/>
        <v>0</v>
      </c>
      <c r="BX24" s="30">
        <f t="shared" si="45"/>
        <v>0</v>
      </c>
      <c r="BY24" s="30">
        <f t="shared" si="45"/>
        <v>0</v>
      </c>
      <c r="BZ24" s="30">
        <f t="shared" si="45"/>
        <v>0</v>
      </c>
      <c r="CA24" s="30">
        <f t="shared" si="45"/>
        <v>0</v>
      </c>
    </row>
    <row r="25" spans="1:82" ht="14.25" customHeight="1">
      <c r="A25" s="19" t="s">
        <v>132</v>
      </c>
      <c r="C25" s="138" t="e">
        <f>Pricing!H30</f>
        <v>#N/A</v>
      </c>
      <c r="D25" s="76" t="e">
        <f t="shared" ref="D25:AI25" si="46">IF(D19=1,$C$25,D24*D20)</f>
        <v>#N/A</v>
      </c>
      <c r="E25" s="76" t="e">
        <f t="shared" si="46"/>
        <v>#N/A</v>
      </c>
      <c r="F25" s="76" t="e">
        <f t="shared" si="46"/>
        <v>#N/A</v>
      </c>
      <c r="G25" s="76" t="e">
        <f t="shared" si="46"/>
        <v>#N/A</v>
      </c>
      <c r="H25" s="76" t="e">
        <f t="shared" si="46"/>
        <v>#N/A</v>
      </c>
      <c r="I25" s="76" t="e">
        <f t="shared" si="46"/>
        <v>#N/A</v>
      </c>
      <c r="J25" s="76" t="e">
        <f t="shared" si="46"/>
        <v>#N/A</v>
      </c>
      <c r="K25" s="76" t="e">
        <f t="shared" si="46"/>
        <v>#N/A</v>
      </c>
      <c r="L25" s="76" t="e">
        <f t="shared" si="46"/>
        <v>#N/A</v>
      </c>
      <c r="M25" s="76" t="e">
        <f t="shared" si="46"/>
        <v>#N/A</v>
      </c>
      <c r="N25" s="76" t="e">
        <f t="shared" si="46"/>
        <v>#N/A</v>
      </c>
      <c r="O25" s="76" t="e">
        <f t="shared" si="46"/>
        <v>#N/A</v>
      </c>
      <c r="P25" s="76" t="e">
        <f t="shared" si="46"/>
        <v>#N/A</v>
      </c>
      <c r="Q25" s="76" t="e">
        <f t="shared" si="46"/>
        <v>#N/A</v>
      </c>
      <c r="R25" s="76" t="e">
        <f t="shared" si="46"/>
        <v>#N/A</v>
      </c>
      <c r="S25" s="76" t="e">
        <f t="shared" si="46"/>
        <v>#N/A</v>
      </c>
      <c r="T25" s="76" t="e">
        <f t="shared" si="46"/>
        <v>#N/A</v>
      </c>
      <c r="U25" s="76" t="e">
        <f t="shared" si="46"/>
        <v>#N/A</v>
      </c>
      <c r="V25" s="76" t="e">
        <f t="shared" si="46"/>
        <v>#N/A</v>
      </c>
      <c r="W25" s="76" t="e">
        <f t="shared" si="46"/>
        <v>#N/A</v>
      </c>
      <c r="X25" s="76" t="e">
        <f t="shared" si="46"/>
        <v>#N/A</v>
      </c>
      <c r="Y25" s="76" t="e">
        <f t="shared" si="46"/>
        <v>#N/A</v>
      </c>
      <c r="Z25" s="76" t="e">
        <f t="shared" si="46"/>
        <v>#N/A</v>
      </c>
      <c r="AA25" s="76" t="e">
        <f t="shared" si="46"/>
        <v>#N/A</v>
      </c>
      <c r="AB25" s="76" t="e">
        <f t="shared" si="46"/>
        <v>#N/A</v>
      </c>
      <c r="AC25" s="76" t="e">
        <f t="shared" si="46"/>
        <v>#N/A</v>
      </c>
      <c r="AD25" s="76" t="e">
        <f t="shared" si="46"/>
        <v>#N/A</v>
      </c>
      <c r="AE25" s="76" t="e">
        <f t="shared" si="46"/>
        <v>#N/A</v>
      </c>
      <c r="AF25" s="76" t="e">
        <f t="shared" si="46"/>
        <v>#N/A</v>
      </c>
      <c r="AG25" s="76" t="e">
        <f t="shared" si="46"/>
        <v>#N/A</v>
      </c>
      <c r="AH25" s="76" t="e">
        <f t="shared" si="46"/>
        <v>#N/A</v>
      </c>
      <c r="AI25" s="76" t="e">
        <f t="shared" si="46"/>
        <v>#N/A</v>
      </c>
      <c r="AJ25" s="76" t="e">
        <f t="shared" ref="AJ25:BO25" si="47">IF(AJ19=1,$C$25,AJ24*AJ20)</f>
        <v>#N/A</v>
      </c>
      <c r="AK25" s="76" t="e">
        <f t="shared" si="47"/>
        <v>#N/A</v>
      </c>
      <c r="AL25" s="76" t="e">
        <f t="shared" si="47"/>
        <v>#N/A</v>
      </c>
      <c r="AM25" s="76" t="e">
        <f t="shared" si="47"/>
        <v>#N/A</v>
      </c>
      <c r="AN25" s="76" t="e">
        <f t="shared" si="47"/>
        <v>#N/A</v>
      </c>
      <c r="AO25" s="76" t="e">
        <f t="shared" si="47"/>
        <v>#N/A</v>
      </c>
      <c r="AP25" s="76" t="e">
        <f t="shared" si="47"/>
        <v>#N/A</v>
      </c>
      <c r="AQ25" s="76">
        <f t="shared" si="47"/>
        <v>0</v>
      </c>
      <c r="AR25" s="76">
        <f t="shared" si="47"/>
        <v>0</v>
      </c>
      <c r="AS25" s="76">
        <f t="shared" si="47"/>
        <v>0</v>
      </c>
      <c r="AT25" s="76">
        <f t="shared" si="47"/>
        <v>0</v>
      </c>
      <c r="AU25" s="76">
        <f t="shared" si="47"/>
        <v>0</v>
      </c>
      <c r="AV25" s="76">
        <f t="shared" si="47"/>
        <v>0</v>
      </c>
      <c r="AW25" s="76">
        <f t="shared" si="47"/>
        <v>0</v>
      </c>
      <c r="AX25" s="76">
        <f t="shared" si="47"/>
        <v>0</v>
      </c>
      <c r="AY25" s="76">
        <f t="shared" si="47"/>
        <v>0</v>
      </c>
      <c r="AZ25" s="76">
        <f t="shared" si="47"/>
        <v>0</v>
      </c>
      <c r="BA25" s="76">
        <f t="shared" si="47"/>
        <v>0</v>
      </c>
      <c r="BB25" s="76">
        <f t="shared" si="47"/>
        <v>0</v>
      </c>
      <c r="BC25" s="76">
        <f t="shared" si="47"/>
        <v>0</v>
      </c>
      <c r="BD25" s="76">
        <f t="shared" si="47"/>
        <v>0</v>
      </c>
      <c r="BE25" s="76">
        <f t="shared" si="47"/>
        <v>0</v>
      </c>
      <c r="BF25" s="76">
        <f t="shared" si="47"/>
        <v>0</v>
      </c>
      <c r="BG25" s="76">
        <f t="shared" si="47"/>
        <v>0</v>
      </c>
      <c r="BH25" s="76">
        <f t="shared" si="47"/>
        <v>0</v>
      </c>
      <c r="BI25" s="76">
        <f t="shared" si="47"/>
        <v>0</v>
      </c>
      <c r="BJ25" s="76">
        <f t="shared" si="47"/>
        <v>0</v>
      </c>
      <c r="BK25" s="76">
        <f t="shared" si="47"/>
        <v>0</v>
      </c>
      <c r="BL25" s="76">
        <f t="shared" si="47"/>
        <v>0</v>
      </c>
      <c r="BM25" s="76">
        <f t="shared" si="47"/>
        <v>0</v>
      </c>
      <c r="BN25" s="76">
        <f t="shared" si="47"/>
        <v>0</v>
      </c>
      <c r="BO25" s="76">
        <f t="shared" si="47"/>
        <v>0</v>
      </c>
      <c r="BP25" s="76">
        <f t="shared" ref="BP25:CA25" si="48">IF(BP19=1,$C$25,BP24*BP20)</f>
        <v>0</v>
      </c>
      <c r="BQ25" s="76">
        <f t="shared" si="48"/>
        <v>0</v>
      </c>
      <c r="BR25" s="76">
        <f t="shared" si="48"/>
        <v>0</v>
      </c>
      <c r="BS25" s="76">
        <f t="shared" si="48"/>
        <v>0</v>
      </c>
      <c r="BT25" s="76">
        <f t="shared" si="48"/>
        <v>0</v>
      </c>
      <c r="BU25" s="76">
        <f t="shared" si="48"/>
        <v>0</v>
      </c>
      <c r="BV25" s="76">
        <f t="shared" si="48"/>
        <v>0</v>
      </c>
      <c r="BW25" s="76">
        <f t="shared" si="48"/>
        <v>0</v>
      </c>
      <c r="BX25" s="76">
        <f t="shared" si="48"/>
        <v>0</v>
      </c>
      <c r="BY25" s="76">
        <f t="shared" si="48"/>
        <v>0</v>
      </c>
      <c r="BZ25" s="76">
        <f t="shared" si="48"/>
        <v>0</v>
      </c>
      <c r="CA25" s="76">
        <f t="shared" si="48"/>
        <v>0</v>
      </c>
    </row>
    <row r="26" spans="1:82" ht="14.25" customHeight="1">
      <c r="A26" s="19" t="s">
        <v>133</v>
      </c>
      <c r="C26" s="76" t="e">
        <f t="shared" ref="C26:AH26" si="49">C25*B22</f>
        <v>#N/A</v>
      </c>
      <c r="D26" s="76" t="e">
        <f t="shared" si="49"/>
        <v>#N/A</v>
      </c>
      <c r="E26" s="76" t="e">
        <f t="shared" si="49"/>
        <v>#N/A</v>
      </c>
      <c r="F26" s="76" t="e">
        <f t="shared" si="49"/>
        <v>#N/A</v>
      </c>
      <c r="G26" s="76" t="e">
        <f t="shared" si="49"/>
        <v>#N/A</v>
      </c>
      <c r="H26" s="76" t="e">
        <f t="shared" si="49"/>
        <v>#N/A</v>
      </c>
      <c r="I26" s="76" t="e">
        <f t="shared" si="49"/>
        <v>#N/A</v>
      </c>
      <c r="J26" s="76" t="e">
        <f t="shared" si="49"/>
        <v>#N/A</v>
      </c>
      <c r="K26" s="76" t="e">
        <f t="shared" si="49"/>
        <v>#N/A</v>
      </c>
      <c r="L26" s="76" t="e">
        <f t="shared" si="49"/>
        <v>#N/A</v>
      </c>
      <c r="M26" s="76" t="e">
        <f t="shared" si="49"/>
        <v>#N/A</v>
      </c>
      <c r="N26" s="76" t="e">
        <f t="shared" si="49"/>
        <v>#N/A</v>
      </c>
      <c r="O26" s="76" t="e">
        <f t="shared" si="49"/>
        <v>#N/A</v>
      </c>
      <c r="P26" s="76" t="e">
        <f t="shared" si="49"/>
        <v>#N/A</v>
      </c>
      <c r="Q26" s="76" t="e">
        <f t="shared" si="49"/>
        <v>#N/A</v>
      </c>
      <c r="R26" s="76" t="e">
        <f t="shared" si="49"/>
        <v>#N/A</v>
      </c>
      <c r="S26" s="76" t="e">
        <f t="shared" si="49"/>
        <v>#N/A</v>
      </c>
      <c r="T26" s="76" t="e">
        <f t="shared" si="49"/>
        <v>#N/A</v>
      </c>
      <c r="U26" s="76" t="e">
        <f t="shared" si="49"/>
        <v>#N/A</v>
      </c>
      <c r="V26" s="76" t="e">
        <f t="shared" si="49"/>
        <v>#N/A</v>
      </c>
      <c r="W26" s="76" t="e">
        <f t="shared" si="49"/>
        <v>#N/A</v>
      </c>
      <c r="X26" s="76" t="e">
        <f t="shared" si="49"/>
        <v>#N/A</v>
      </c>
      <c r="Y26" s="76" t="e">
        <f t="shared" si="49"/>
        <v>#N/A</v>
      </c>
      <c r="Z26" s="76" t="e">
        <f t="shared" si="49"/>
        <v>#N/A</v>
      </c>
      <c r="AA26" s="76" t="e">
        <f t="shared" si="49"/>
        <v>#N/A</v>
      </c>
      <c r="AB26" s="76" t="e">
        <f t="shared" si="49"/>
        <v>#N/A</v>
      </c>
      <c r="AC26" s="76" t="e">
        <f t="shared" si="49"/>
        <v>#N/A</v>
      </c>
      <c r="AD26" s="76" t="e">
        <f t="shared" si="49"/>
        <v>#N/A</v>
      </c>
      <c r="AE26" s="76" t="e">
        <f t="shared" si="49"/>
        <v>#N/A</v>
      </c>
      <c r="AF26" s="76" t="e">
        <f t="shared" si="49"/>
        <v>#N/A</v>
      </c>
      <c r="AG26" s="76" t="e">
        <f t="shared" si="49"/>
        <v>#N/A</v>
      </c>
      <c r="AH26" s="76" t="e">
        <f t="shared" si="49"/>
        <v>#N/A</v>
      </c>
      <c r="AI26" s="76" t="e">
        <f t="shared" ref="AI26:BN26" si="50">AI25*AH22</f>
        <v>#N/A</v>
      </c>
      <c r="AJ26" s="76" t="e">
        <f t="shared" si="50"/>
        <v>#N/A</v>
      </c>
      <c r="AK26" s="76" t="e">
        <f t="shared" si="50"/>
        <v>#N/A</v>
      </c>
      <c r="AL26" s="76" t="e">
        <f t="shared" si="50"/>
        <v>#N/A</v>
      </c>
      <c r="AM26" s="76" t="e">
        <f t="shared" si="50"/>
        <v>#N/A</v>
      </c>
      <c r="AN26" s="76" t="e">
        <f t="shared" si="50"/>
        <v>#N/A</v>
      </c>
      <c r="AO26" s="76" t="e">
        <f t="shared" si="50"/>
        <v>#N/A</v>
      </c>
      <c r="AP26" s="76" t="e">
        <f t="shared" si="50"/>
        <v>#N/A</v>
      </c>
      <c r="AQ26" s="76" t="e">
        <f t="shared" si="50"/>
        <v>#N/A</v>
      </c>
      <c r="AR26" s="76" t="e">
        <f t="shared" si="50"/>
        <v>#N/A</v>
      </c>
      <c r="AS26" s="76" t="e">
        <f t="shared" si="50"/>
        <v>#N/A</v>
      </c>
      <c r="AT26" s="76" t="e">
        <f t="shared" si="50"/>
        <v>#N/A</v>
      </c>
      <c r="AU26" s="76" t="e">
        <f t="shared" si="50"/>
        <v>#N/A</v>
      </c>
      <c r="AV26" s="76" t="e">
        <f t="shared" si="50"/>
        <v>#N/A</v>
      </c>
      <c r="AW26" s="76" t="e">
        <f t="shared" si="50"/>
        <v>#N/A</v>
      </c>
      <c r="AX26" s="76" t="e">
        <f t="shared" si="50"/>
        <v>#N/A</v>
      </c>
      <c r="AY26" s="76" t="e">
        <f t="shared" si="50"/>
        <v>#N/A</v>
      </c>
      <c r="AZ26" s="76" t="e">
        <f t="shared" si="50"/>
        <v>#N/A</v>
      </c>
      <c r="BA26" s="76" t="e">
        <f t="shared" si="50"/>
        <v>#N/A</v>
      </c>
      <c r="BB26" s="76" t="e">
        <f t="shared" si="50"/>
        <v>#N/A</v>
      </c>
      <c r="BC26" s="76" t="e">
        <f t="shared" si="50"/>
        <v>#N/A</v>
      </c>
      <c r="BD26" s="76" t="e">
        <f t="shared" si="50"/>
        <v>#N/A</v>
      </c>
      <c r="BE26" s="76" t="e">
        <f t="shared" si="50"/>
        <v>#N/A</v>
      </c>
      <c r="BF26" s="76" t="e">
        <f t="shared" si="50"/>
        <v>#N/A</v>
      </c>
      <c r="BG26" s="76" t="e">
        <f t="shared" si="50"/>
        <v>#N/A</v>
      </c>
      <c r="BH26" s="76" t="e">
        <f t="shared" si="50"/>
        <v>#N/A</v>
      </c>
      <c r="BI26" s="76" t="e">
        <f t="shared" si="50"/>
        <v>#N/A</v>
      </c>
      <c r="BJ26" s="76" t="e">
        <f t="shared" si="50"/>
        <v>#N/A</v>
      </c>
      <c r="BK26" s="76" t="e">
        <f t="shared" si="50"/>
        <v>#N/A</v>
      </c>
      <c r="BL26" s="76" t="e">
        <f t="shared" si="50"/>
        <v>#N/A</v>
      </c>
      <c r="BM26" s="76" t="e">
        <f t="shared" si="50"/>
        <v>#N/A</v>
      </c>
      <c r="BN26" s="76" t="e">
        <f t="shared" si="50"/>
        <v>#N/A</v>
      </c>
      <c r="BO26" s="76" t="e">
        <f t="shared" ref="BO26" si="51">BO25*BN22</f>
        <v>#N/A</v>
      </c>
      <c r="BP26" s="76" t="e">
        <f t="shared" ref="BP26:CA26" si="52">BP25*BO22</f>
        <v>#N/A</v>
      </c>
      <c r="BQ26" s="76" t="e">
        <f t="shared" si="52"/>
        <v>#N/A</v>
      </c>
      <c r="BR26" s="76" t="e">
        <f t="shared" si="52"/>
        <v>#N/A</v>
      </c>
      <c r="BS26" s="76" t="e">
        <f t="shared" si="52"/>
        <v>#N/A</v>
      </c>
      <c r="BT26" s="76" t="e">
        <f t="shared" si="52"/>
        <v>#N/A</v>
      </c>
      <c r="BU26" s="76" t="e">
        <f t="shared" si="52"/>
        <v>#N/A</v>
      </c>
      <c r="BV26" s="76" t="e">
        <f t="shared" si="52"/>
        <v>#N/A</v>
      </c>
      <c r="BW26" s="76" t="e">
        <f t="shared" si="52"/>
        <v>#N/A</v>
      </c>
      <c r="BX26" s="76" t="e">
        <f t="shared" si="52"/>
        <v>#N/A</v>
      </c>
      <c r="BY26" s="76" t="e">
        <f t="shared" si="52"/>
        <v>#N/A</v>
      </c>
      <c r="BZ26" s="76" t="e">
        <f t="shared" si="52"/>
        <v>#N/A</v>
      </c>
      <c r="CA26" s="76" t="e">
        <f t="shared" si="52"/>
        <v>#N/A</v>
      </c>
    </row>
    <row r="27" spans="1:82" ht="14.25" customHeight="1">
      <c r="A27" s="19" t="s">
        <v>134</v>
      </c>
      <c r="B27" s="67" t="e">
        <f>NPV(C3,D26:CA26)+C26</f>
        <v>#N/A</v>
      </c>
      <c r="C27" s="76" t="e">
        <f t="shared" ref="C27:AH27" si="53">IF(C21=1,0,(B27-C25)*(1+$C$3)/(1-C21))</f>
        <v>#N/A</v>
      </c>
      <c r="D27" s="76" t="e">
        <f t="shared" si="53"/>
        <v>#N/A</v>
      </c>
      <c r="E27" s="76" t="e">
        <f t="shared" si="53"/>
        <v>#N/A</v>
      </c>
      <c r="F27" s="76" t="e">
        <f t="shared" si="53"/>
        <v>#N/A</v>
      </c>
      <c r="G27" s="76" t="e">
        <f t="shared" si="53"/>
        <v>#N/A</v>
      </c>
      <c r="H27" s="76" t="e">
        <f t="shared" si="53"/>
        <v>#N/A</v>
      </c>
      <c r="I27" s="76" t="e">
        <f t="shared" si="53"/>
        <v>#N/A</v>
      </c>
      <c r="J27" s="76" t="e">
        <f t="shared" si="53"/>
        <v>#N/A</v>
      </c>
      <c r="K27" s="76" t="e">
        <f t="shared" si="53"/>
        <v>#N/A</v>
      </c>
      <c r="L27" s="76" t="e">
        <f t="shared" si="53"/>
        <v>#N/A</v>
      </c>
      <c r="M27" s="76" t="e">
        <f t="shared" si="53"/>
        <v>#N/A</v>
      </c>
      <c r="N27" s="76" t="e">
        <f t="shared" si="53"/>
        <v>#N/A</v>
      </c>
      <c r="O27" s="76" t="e">
        <f t="shared" si="53"/>
        <v>#N/A</v>
      </c>
      <c r="P27" s="76" t="e">
        <f t="shared" si="53"/>
        <v>#N/A</v>
      </c>
      <c r="Q27" s="76" t="e">
        <f t="shared" si="53"/>
        <v>#N/A</v>
      </c>
      <c r="R27" s="76" t="e">
        <f t="shared" si="53"/>
        <v>#N/A</v>
      </c>
      <c r="S27" s="76" t="e">
        <f t="shared" si="53"/>
        <v>#N/A</v>
      </c>
      <c r="T27" s="76" t="e">
        <f t="shared" si="53"/>
        <v>#N/A</v>
      </c>
      <c r="U27" s="76" t="e">
        <f t="shared" si="53"/>
        <v>#N/A</v>
      </c>
      <c r="V27" s="76" t="e">
        <f t="shared" si="53"/>
        <v>#N/A</v>
      </c>
      <c r="W27" s="76" t="e">
        <f t="shared" si="53"/>
        <v>#N/A</v>
      </c>
      <c r="X27" s="76" t="e">
        <f t="shared" si="53"/>
        <v>#N/A</v>
      </c>
      <c r="Y27" s="76" t="e">
        <f t="shared" si="53"/>
        <v>#N/A</v>
      </c>
      <c r="Z27" s="76" t="e">
        <f t="shared" si="53"/>
        <v>#N/A</v>
      </c>
      <c r="AA27" s="76" t="e">
        <f t="shared" si="53"/>
        <v>#N/A</v>
      </c>
      <c r="AB27" s="76" t="e">
        <f t="shared" si="53"/>
        <v>#N/A</v>
      </c>
      <c r="AC27" s="76" t="e">
        <f t="shared" si="53"/>
        <v>#N/A</v>
      </c>
      <c r="AD27" s="76" t="e">
        <f t="shared" si="53"/>
        <v>#N/A</v>
      </c>
      <c r="AE27" s="76" t="e">
        <f t="shared" si="53"/>
        <v>#N/A</v>
      </c>
      <c r="AF27" s="76" t="e">
        <f t="shared" si="53"/>
        <v>#N/A</v>
      </c>
      <c r="AG27" s="76" t="e">
        <f t="shared" si="53"/>
        <v>#N/A</v>
      </c>
      <c r="AH27" s="76" t="e">
        <f t="shared" si="53"/>
        <v>#N/A</v>
      </c>
      <c r="AI27" s="76" t="e">
        <f t="shared" ref="AI27:BN27" si="54">IF(AI21=1,0,(AH27-AI25)*(1+$C$3)/(1-AI21))</f>
        <v>#N/A</v>
      </c>
      <c r="AJ27" s="76" t="e">
        <f t="shared" si="54"/>
        <v>#N/A</v>
      </c>
      <c r="AK27" s="76" t="e">
        <f t="shared" si="54"/>
        <v>#N/A</v>
      </c>
      <c r="AL27" s="76" t="e">
        <f t="shared" si="54"/>
        <v>#N/A</v>
      </c>
      <c r="AM27" s="76" t="e">
        <f t="shared" si="54"/>
        <v>#N/A</v>
      </c>
      <c r="AN27" s="76" t="e">
        <f t="shared" si="54"/>
        <v>#N/A</v>
      </c>
      <c r="AO27" s="76" t="e">
        <f t="shared" si="54"/>
        <v>#N/A</v>
      </c>
      <c r="AP27" s="76" t="e">
        <f t="shared" si="54"/>
        <v>#N/A</v>
      </c>
      <c r="AQ27" s="76" t="e">
        <f t="shared" si="54"/>
        <v>#N/A</v>
      </c>
      <c r="AR27" s="76" t="e">
        <f t="shared" si="54"/>
        <v>#N/A</v>
      </c>
      <c r="AS27" s="76" t="e">
        <f t="shared" si="54"/>
        <v>#N/A</v>
      </c>
      <c r="AT27" s="76" t="e">
        <f t="shared" si="54"/>
        <v>#N/A</v>
      </c>
      <c r="AU27" s="76" t="e">
        <f t="shared" si="54"/>
        <v>#N/A</v>
      </c>
      <c r="AV27" s="76" t="e">
        <f t="shared" si="54"/>
        <v>#N/A</v>
      </c>
      <c r="AW27" s="76" t="e">
        <f t="shared" si="54"/>
        <v>#N/A</v>
      </c>
      <c r="AX27" s="76" t="e">
        <f t="shared" si="54"/>
        <v>#N/A</v>
      </c>
      <c r="AY27" s="76" t="e">
        <f t="shared" si="54"/>
        <v>#N/A</v>
      </c>
      <c r="AZ27" s="76" t="e">
        <f t="shared" si="54"/>
        <v>#N/A</v>
      </c>
      <c r="BA27" s="76" t="e">
        <f t="shared" si="54"/>
        <v>#N/A</v>
      </c>
      <c r="BB27" s="76" t="e">
        <f t="shared" si="54"/>
        <v>#N/A</v>
      </c>
      <c r="BC27" s="76" t="e">
        <f t="shared" si="54"/>
        <v>#N/A</v>
      </c>
      <c r="BD27" s="76" t="e">
        <f t="shared" si="54"/>
        <v>#N/A</v>
      </c>
      <c r="BE27" s="76" t="e">
        <f t="shared" si="54"/>
        <v>#N/A</v>
      </c>
      <c r="BF27" s="76" t="e">
        <f t="shared" si="54"/>
        <v>#N/A</v>
      </c>
      <c r="BG27" s="76" t="e">
        <f t="shared" si="54"/>
        <v>#N/A</v>
      </c>
      <c r="BH27" s="76" t="e">
        <f t="shared" si="54"/>
        <v>#N/A</v>
      </c>
      <c r="BI27" s="76" t="e">
        <f t="shared" si="54"/>
        <v>#N/A</v>
      </c>
      <c r="BJ27" s="76" t="e">
        <f t="shared" si="54"/>
        <v>#N/A</v>
      </c>
      <c r="BK27" s="76" t="e">
        <f t="shared" si="54"/>
        <v>#N/A</v>
      </c>
      <c r="BL27" s="76" t="e">
        <f t="shared" si="54"/>
        <v>#N/A</v>
      </c>
      <c r="BM27" s="76" t="e">
        <f t="shared" si="54"/>
        <v>#N/A</v>
      </c>
      <c r="BN27" s="76" t="e">
        <f t="shared" si="54"/>
        <v>#N/A</v>
      </c>
      <c r="BO27" s="76" t="e">
        <f t="shared" ref="BO27:CA27" si="55">IF(BO21=1,0,(BN27-BO25)*(1+$C$3)/(1-BO21))</f>
        <v>#N/A</v>
      </c>
      <c r="BP27" s="76" t="e">
        <f t="shared" si="55"/>
        <v>#N/A</v>
      </c>
      <c r="BQ27" s="76" t="e">
        <f t="shared" si="55"/>
        <v>#N/A</v>
      </c>
      <c r="BR27" s="76" t="e">
        <f t="shared" si="55"/>
        <v>#N/A</v>
      </c>
      <c r="BS27" s="76" t="e">
        <f t="shared" si="55"/>
        <v>#N/A</v>
      </c>
      <c r="BT27" s="76" t="e">
        <f t="shared" si="55"/>
        <v>#N/A</v>
      </c>
      <c r="BU27" s="76" t="e">
        <f t="shared" si="55"/>
        <v>#N/A</v>
      </c>
      <c r="BV27" s="76" t="e">
        <f t="shared" si="55"/>
        <v>#N/A</v>
      </c>
      <c r="BW27" s="76" t="e">
        <f t="shared" si="55"/>
        <v>#N/A</v>
      </c>
      <c r="BX27" s="76" t="e">
        <f t="shared" si="55"/>
        <v>#N/A</v>
      </c>
      <c r="BY27" s="76" t="e">
        <f t="shared" si="55"/>
        <v>#N/A</v>
      </c>
      <c r="BZ27" s="76" t="e">
        <f t="shared" si="55"/>
        <v>#N/A</v>
      </c>
      <c r="CA27" s="76" t="e">
        <f t="shared" si="55"/>
        <v>#N/A</v>
      </c>
    </row>
    <row r="28" spans="1:82" ht="14.25" customHeight="1">
      <c r="A28" s="19" t="s">
        <v>135</v>
      </c>
      <c r="B28" s="94"/>
      <c r="C28" s="71" t="e">
        <f t="shared" ref="C28:AH28" si="56">C27/$B$27</f>
        <v>#N/A</v>
      </c>
      <c r="D28" s="71" t="e">
        <f t="shared" si="56"/>
        <v>#N/A</v>
      </c>
      <c r="E28" s="71" t="e">
        <f t="shared" si="56"/>
        <v>#N/A</v>
      </c>
      <c r="F28" s="71" t="e">
        <f t="shared" si="56"/>
        <v>#N/A</v>
      </c>
      <c r="G28" s="71" t="e">
        <f t="shared" si="56"/>
        <v>#N/A</v>
      </c>
      <c r="H28" s="71" t="e">
        <f t="shared" si="56"/>
        <v>#N/A</v>
      </c>
      <c r="I28" s="71" t="e">
        <f t="shared" si="56"/>
        <v>#N/A</v>
      </c>
      <c r="J28" s="71" t="e">
        <f t="shared" si="56"/>
        <v>#N/A</v>
      </c>
      <c r="K28" s="71" t="e">
        <f t="shared" si="56"/>
        <v>#N/A</v>
      </c>
      <c r="L28" s="71" t="e">
        <f t="shared" si="56"/>
        <v>#N/A</v>
      </c>
      <c r="M28" s="71" t="e">
        <f t="shared" si="56"/>
        <v>#N/A</v>
      </c>
      <c r="N28" s="71" t="e">
        <f t="shared" si="56"/>
        <v>#N/A</v>
      </c>
      <c r="O28" s="71" t="e">
        <f t="shared" si="56"/>
        <v>#N/A</v>
      </c>
      <c r="P28" s="71" t="e">
        <f t="shared" si="56"/>
        <v>#N/A</v>
      </c>
      <c r="Q28" s="71" t="e">
        <f t="shared" si="56"/>
        <v>#N/A</v>
      </c>
      <c r="R28" s="71" t="e">
        <f t="shared" si="56"/>
        <v>#N/A</v>
      </c>
      <c r="S28" s="71" t="e">
        <f t="shared" si="56"/>
        <v>#N/A</v>
      </c>
      <c r="T28" s="71" t="e">
        <f t="shared" si="56"/>
        <v>#N/A</v>
      </c>
      <c r="U28" s="71" t="e">
        <f t="shared" si="56"/>
        <v>#N/A</v>
      </c>
      <c r="V28" s="71" t="e">
        <f t="shared" si="56"/>
        <v>#N/A</v>
      </c>
      <c r="W28" s="71" t="e">
        <f t="shared" si="56"/>
        <v>#N/A</v>
      </c>
      <c r="X28" s="71" t="e">
        <f t="shared" si="56"/>
        <v>#N/A</v>
      </c>
      <c r="Y28" s="71" t="e">
        <f t="shared" si="56"/>
        <v>#N/A</v>
      </c>
      <c r="Z28" s="71" t="e">
        <f t="shared" si="56"/>
        <v>#N/A</v>
      </c>
      <c r="AA28" s="71" t="e">
        <f t="shared" si="56"/>
        <v>#N/A</v>
      </c>
      <c r="AB28" s="71" t="e">
        <f t="shared" si="56"/>
        <v>#N/A</v>
      </c>
      <c r="AC28" s="71" t="e">
        <f t="shared" si="56"/>
        <v>#N/A</v>
      </c>
      <c r="AD28" s="71" t="e">
        <f t="shared" si="56"/>
        <v>#N/A</v>
      </c>
      <c r="AE28" s="71" t="e">
        <f t="shared" si="56"/>
        <v>#N/A</v>
      </c>
      <c r="AF28" s="71" t="e">
        <f t="shared" si="56"/>
        <v>#N/A</v>
      </c>
      <c r="AG28" s="71" t="e">
        <f t="shared" si="56"/>
        <v>#N/A</v>
      </c>
      <c r="AH28" s="71" t="e">
        <f t="shared" si="56"/>
        <v>#N/A</v>
      </c>
      <c r="AI28" s="71" t="e">
        <f t="shared" ref="AI28:BN28" si="57">AI27/$B$27</f>
        <v>#N/A</v>
      </c>
      <c r="AJ28" s="71" t="e">
        <f t="shared" si="57"/>
        <v>#N/A</v>
      </c>
      <c r="AK28" s="71" t="e">
        <f t="shared" si="57"/>
        <v>#N/A</v>
      </c>
      <c r="AL28" s="71" t="e">
        <f t="shared" si="57"/>
        <v>#N/A</v>
      </c>
      <c r="AM28" s="71" t="e">
        <f t="shared" si="57"/>
        <v>#N/A</v>
      </c>
      <c r="AN28" s="71" t="e">
        <f t="shared" si="57"/>
        <v>#N/A</v>
      </c>
      <c r="AO28" s="71" t="e">
        <f t="shared" si="57"/>
        <v>#N/A</v>
      </c>
      <c r="AP28" s="71" t="e">
        <f t="shared" si="57"/>
        <v>#N/A</v>
      </c>
      <c r="AQ28" s="71" t="e">
        <f t="shared" si="57"/>
        <v>#N/A</v>
      </c>
      <c r="AR28" s="71" t="e">
        <f t="shared" si="57"/>
        <v>#N/A</v>
      </c>
      <c r="AS28" s="71" t="e">
        <f t="shared" si="57"/>
        <v>#N/A</v>
      </c>
      <c r="AT28" s="71" t="e">
        <f t="shared" si="57"/>
        <v>#N/A</v>
      </c>
      <c r="AU28" s="71" t="e">
        <f t="shared" si="57"/>
        <v>#N/A</v>
      </c>
      <c r="AV28" s="71" t="e">
        <f t="shared" si="57"/>
        <v>#N/A</v>
      </c>
      <c r="AW28" s="71" t="e">
        <f t="shared" si="57"/>
        <v>#N/A</v>
      </c>
      <c r="AX28" s="71" t="e">
        <f t="shared" si="57"/>
        <v>#N/A</v>
      </c>
      <c r="AY28" s="71" t="e">
        <f t="shared" si="57"/>
        <v>#N/A</v>
      </c>
      <c r="AZ28" s="71" t="e">
        <f t="shared" si="57"/>
        <v>#N/A</v>
      </c>
      <c r="BA28" s="71" t="e">
        <f t="shared" si="57"/>
        <v>#N/A</v>
      </c>
      <c r="BB28" s="71" t="e">
        <f t="shared" si="57"/>
        <v>#N/A</v>
      </c>
      <c r="BC28" s="71" t="e">
        <f t="shared" si="57"/>
        <v>#N/A</v>
      </c>
      <c r="BD28" s="71" t="e">
        <f t="shared" si="57"/>
        <v>#N/A</v>
      </c>
      <c r="BE28" s="71" t="e">
        <f t="shared" si="57"/>
        <v>#N/A</v>
      </c>
      <c r="BF28" s="71" t="e">
        <f t="shared" si="57"/>
        <v>#N/A</v>
      </c>
      <c r="BG28" s="71" t="e">
        <f t="shared" si="57"/>
        <v>#N/A</v>
      </c>
      <c r="BH28" s="71" t="e">
        <f t="shared" si="57"/>
        <v>#N/A</v>
      </c>
      <c r="BI28" s="71" t="e">
        <f t="shared" si="57"/>
        <v>#N/A</v>
      </c>
      <c r="BJ28" s="71" t="e">
        <f t="shared" si="57"/>
        <v>#N/A</v>
      </c>
      <c r="BK28" s="71" t="e">
        <f t="shared" si="57"/>
        <v>#N/A</v>
      </c>
      <c r="BL28" s="71" t="e">
        <f t="shared" si="57"/>
        <v>#N/A</v>
      </c>
      <c r="BM28" s="71" t="e">
        <f t="shared" si="57"/>
        <v>#N/A</v>
      </c>
      <c r="BN28" s="71" t="e">
        <f t="shared" si="57"/>
        <v>#N/A</v>
      </c>
      <c r="BO28" s="71" t="e">
        <f t="shared" ref="BO28:CA28" si="58">BO27/$B$27</f>
        <v>#N/A</v>
      </c>
      <c r="BP28" s="71" t="e">
        <f t="shared" si="58"/>
        <v>#N/A</v>
      </c>
      <c r="BQ28" s="71" t="e">
        <f t="shared" si="58"/>
        <v>#N/A</v>
      </c>
      <c r="BR28" s="71" t="e">
        <f t="shared" si="58"/>
        <v>#N/A</v>
      </c>
      <c r="BS28" s="71" t="e">
        <f t="shared" si="58"/>
        <v>#N/A</v>
      </c>
      <c r="BT28" s="71" t="e">
        <f t="shared" si="58"/>
        <v>#N/A</v>
      </c>
      <c r="BU28" s="71" t="e">
        <f t="shared" si="58"/>
        <v>#N/A</v>
      </c>
      <c r="BV28" s="71" t="e">
        <f t="shared" si="58"/>
        <v>#N/A</v>
      </c>
      <c r="BW28" s="71" t="e">
        <f t="shared" si="58"/>
        <v>#N/A</v>
      </c>
      <c r="BX28" s="71" t="e">
        <f t="shared" si="58"/>
        <v>#N/A</v>
      </c>
      <c r="BY28" s="71" t="e">
        <f t="shared" si="58"/>
        <v>#N/A</v>
      </c>
      <c r="BZ28" s="71" t="e">
        <f t="shared" si="58"/>
        <v>#N/A</v>
      </c>
      <c r="CA28" s="71" t="e">
        <f t="shared" si="58"/>
        <v>#N/A</v>
      </c>
    </row>
    <row r="29" spans="1:82" ht="14.25" customHeight="1">
      <c r="A29" s="114" t="s">
        <v>148</v>
      </c>
      <c r="B29" s="94"/>
      <c r="C29" s="90" t="e">
        <f t="shared" ref="C29:AH29" si="59">$C$14*C28</f>
        <v>#N/A</v>
      </c>
      <c r="D29" s="90" t="e">
        <f t="shared" si="59"/>
        <v>#N/A</v>
      </c>
      <c r="E29" s="90" t="e">
        <f t="shared" si="59"/>
        <v>#N/A</v>
      </c>
      <c r="F29" s="90" t="e">
        <f t="shared" si="59"/>
        <v>#N/A</v>
      </c>
      <c r="G29" s="90" t="e">
        <f t="shared" si="59"/>
        <v>#N/A</v>
      </c>
      <c r="H29" s="90" t="e">
        <f t="shared" si="59"/>
        <v>#N/A</v>
      </c>
      <c r="I29" s="90" t="e">
        <f t="shared" si="59"/>
        <v>#N/A</v>
      </c>
      <c r="J29" s="90" t="e">
        <f t="shared" si="59"/>
        <v>#N/A</v>
      </c>
      <c r="K29" s="90" t="e">
        <f t="shared" si="59"/>
        <v>#N/A</v>
      </c>
      <c r="L29" s="90" t="e">
        <f t="shared" si="59"/>
        <v>#N/A</v>
      </c>
      <c r="M29" s="90" t="e">
        <f t="shared" si="59"/>
        <v>#N/A</v>
      </c>
      <c r="N29" s="90" t="e">
        <f t="shared" si="59"/>
        <v>#N/A</v>
      </c>
      <c r="O29" s="90" t="e">
        <f t="shared" si="59"/>
        <v>#N/A</v>
      </c>
      <c r="P29" s="90" t="e">
        <f t="shared" si="59"/>
        <v>#N/A</v>
      </c>
      <c r="Q29" s="90" t="e">
        <f t="shared" si="59"/>
        <v>#N/A</v>
      </c>
      <c r="R29" s="90" t="e">
        <f t="shared" si="59"/>
        <v>#N/A</v>
      </c>
      <c r="S29" s="90" t="e">
        <f t="shared" si="59"/>
        <v>#N/A</v>
      </c>
      <c r="T29" s="90" t="e">
        <f t="shared" si="59"/>
        <v>#N/A</v>
      </c>
      <c r="U29" s="90" t="e">
        <f t="shared" si="59"/>
        <v>#N/A</v>
      </c>
      <c r="V29" s="90" t="e">
        <f t="shared" si="59"/>
        <v>#N/A</v>
      </c>
      <c r="W29" s="90" t="e">
        <f t="shared" si="59"/>
        <v>#N/A</v>
      </c>
      <c r="X29" s="90" t="e">
        <f t="shared" si="59"/>
        <v>#N/A</v>
      </c>
      <c r="Y29" s="90" t="e">
        <f t="shared" si="59"/>
        <v>#N/A</v>
      </c>
      <c r="Z29" s="90" t="e">
        <f t="shared" si="59"/>
        <v>#N/A</v>
      </c>
      <c r="AA29" s="90" t="e">
        <f t="shared" si="59"/>
        <v>#N/A</v>
      </c>
      <c r="AB29" s="90" t="e">
        <f t="shared" si="59"/>
        <v>#N/A</v>
      </c>
      <c r="AC29" s="90" t="e">
        <f t="shared" si="59"/>
        <v>#N/A</v>
      </c>
      <c r="AD29" s="90" t="e">
        <f t="shared" si="59"/>
        <v>#N/A</v>
      </c>
      <c r="AE29" s="90" t="e">
        <f t="shared" si="59"/>
        <v>#N/A</v>
      </c>
      <c r="AF29" s="90" t="e">
        <f t="shared" si="59"/>
        <v>#N/A</v>
      </c>
      <c r="AG29" s="90" t="e">
        <f t="shared" si="59"/>
        <v>#N/A</v>
      </c>
      <c r="AH29" s="90" t="e">
        <f t="shared" si="59"/>
        <v>#N/A</v>
      </c>
      <c r="AI29" s="90" t="e">
        <f t="shared" ref="AI29:BN29" si="60">$C$14*AI28</f>
        <v>#N/A</v>
      </c>
      <c r="AJ29" s="90" t="e">
        <f t="shared" si="60"/>
        <v>#N/A</v>
      </c>
      <c r="AK29" s="90" t="e">
        <f t="shared" si="60"/>
        <v>#N/A</v>
      </c>
      <c r="AL29" s="90" t="e">
        <f t="shared" si="60"/>
        <v>#N/A</v>
      </c>
      <c r="AM29" s="90" t="e">
        <f t="shared" si="60"/>
        <v>#N/A</v>
      </c>
      <c r="AN29" s="90" t="e">
        <f t="shared" si="60"/>
        <v>#N/A</v>
      </c>
      <c r="AO29" s="90" t="e">
        <f t="shared" si="60"/>
        <v>#N/A</v>
      </c>
      <c r="AP29" s="90" t="e">
        <f t="shared" si="60"/>
        <v>#N/A</v>
      </c>
      <c r="AQ29" s="90" t="e">
        <f t="shared" si="60"/>
        <v>#N/A</v>
      </c>
      <c r="AR29" s="90" t="e">
        <f t="shared" si="60"/>
        <v>#N/A</v>
      </c>
      <c r="AS29" s="90" t="e">
        <f t="shared" si="60"/>
        <v>#N/A</v>
      </c>
      <c r="AT29" s="90" t="e">
        <f t="shared" si="60"/>
        <v>#N/A</v>
      </c>
      <c r="AU29" s="90" t="e">
        <f t="shared" si="60"/>
        <v>#N/A</v>
      </c>
      <c r="AV29" s="90" t="e">
        <f t="shared" si="60"/>
        <v>#N/A</v>
      </c>
      <c r="AW29" s="90" t="e">
        <f t="shared" si="60"/>
        <v>#N/A</v>
      </c>
      <c r="AX29" s="90" t="e">
        <f t="shared" si="60"/>
        <v>#N/A</v>
      </c>
      <c r="AY29" s="90" t="e">
        <f t="shared" si="60"/>
        <v>#N/A</v>
      </c>
      <c r="AZ29" s="90" t="e">
        <f t="shared" si="60"/>
        <v>#N/A</v>
      </c>
      <c r="BA29" s="90" t="e">
        <f t="shared" si="60"/>
        <v>#N/A</v>
      </c>
      <c r="BB29" s="90" t="e">
        <f t="shared" si="60"/>
        <v>#N/A</v>
      </c>
      <c r="BC29" s="90" t="e">
        <f t="shared" si="60"/>
        <v>#N/A</v>
      </c>
      <c r="BD29" s="90" t="e">
        <f t="shared" si="60"/>
        <v>#N/A</v>
      </c>
      <c r="BE29" s="90" t="e">
        <f t="shared" si="60"/>
        <v>#N/A</v>
      </c>
      <c r="BF29" s="90" t="e">
        <f t="shared" si="60"/>
        <v>#N/A</v>
      </c>
      <c r="BG29" s="90" t="e">
        <f t="shared" si="60"/>
        <v>#N/A</v>
      </c>
      <c r="BH29" s="90" t="e">
        <f t="shared" si="60"/>
        <v>#N/A</v>
      </c>
      <c r="BI29" s="90" t="e">
        <f t="shared" si="60"/>
        <v>#N/A</v>
      </c>
      <c r="BJ29" s="90" t="e">
        <f t="shared" si="60"/>
        <v>#N/A</v>
      </c>
      <c r="BK29" s="90" t="e">
        <f t="shared" si="60"/>
        <v>#N/A</v>
      </c>
      <c r="BL29" s="90" t="e">
        <f t="shared" si="60"/>
        <v>#N/A</v>
      </c>
      <c r="BM29" s="90" t="e">
        <f t="shared" si="60"/>
        <v>#N/A</v>
      </c>
      <c r="BN29" s="90" t="e">
        <f t="shared" si="60"/>
        <v>#N/A</v>
      </c>
      <c r="BO29" s="90" t="e">
        <f t="shared" ref="BO29:CA29" si="61">$C$14*BO28</f>
        <v>#N/A</v>
      </c>
      <c r="BP29" s="90" t="e">
        <f t="shared" si="61"/>
        <v>#N/A</v>
      </c>
      <c r="BQ29" s="90" t="e">
        <f t="shared" si="61"/>
        <v>#N/A</v>
      </c>
      <c r="BR29" s="90" t="e">
        <f t="shared" si="61"/>
        <v>#N/A</v>
      </c>
      <c r="BS29" s="90" t="e">
        <f t="shared" si="61"/>
        <v>#N/A</v>
      </c>
      <c r="BT29" s="90" t="e">
        <f t="shared" si="61"/>
        <v>#N/A</v>
      </c>
      <c r="BU29" s="90" t="e">
        <f t="shared" si="61"/>
        <v>#N/A</v>
      </c>
      <c r="BV29" s="90" t="e">
        <f t="shared" si="61"/>
        <v>#N/A</v>
      </c>
      <c r="BW29" s="90" t="e">
        <f t="shared" si="61"/>
        <v>#N/A</v>
      </c>
      <c r="BX29" s="90" t="e">
        <f t="shared" si="61"/>
        <v>#N/A</v>
      </c>
      <c r="BY29" s="90" t="e">
        <f t="shared" si="61"/>
        <v>#N/A</v>
      </c>
      <c r="BZ29" s="90" t="e">
        <f t="shared" si="61"/>
        <v>#N/A</v>
      </c>
      <c r="CA29" s="90" t="e">
        <f t="shared" si="61"/>
        <v>#N/A</v>
      </c>
    </row>
    <row r="30" spans="1:82" ht="14.25" customHeight="1">
      <c r="A30" s="19"/>
      <c r="B30" s="94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</row>
    <row r="31" spans="1:82" ht="14.25" customHeight="1">
      <c r="A31" s="83" t="s">
        <v>137</v>
      </c>
      <c r="B31" s="74">
        <v>1</v>
      </c>
      <c r="C31" s="30" t="e">
        <f t="shared" ref="C31:AH31" si="62">IF(C20=0,0,B31*(1-C21))</f>
        <v>#N/A</v>
      </c>
      <c r="D31" s="30" t="e">
        <f t="shared" si="62"/>
        <v>#N/A</v>
      </c>
      <c r="E31" s="30" t="e">
        <f t="shared" si="62"/>
        <v>#N/A</v>
      </c>
      <c r="F31" s="30" t="e">
        <f t="shared" si="62"/>
        <v>#N/A</v>
      </c>
      <c r="G31" s="30" t="e">
        <f t="shared" si="62"/>
        <v>#N/A</v>
      </c>
      <c r="H31" s="30" t="e">
        <f t="shared" si="62"/>
        <v>#N/A</v>
      </c>
      <c r="I31" s="30" t="e">
        <f t="shared" si="62"/>
        <v>#N/A</v>
      </c>
      <c r="J31" s="30" t="e">
        <f t="shared" si="62"/>
        <v>#N/A</v>
      </c>
      <c r="K31" s="30" t="e">
        <f t="shared" si="62"/>
        <v>#N/A</v>
      </c>
      <c r="L31" s="30" t="e">
        <f t="shared" si="62"/>
        <v>#N/A</v>
      </c>
      <c r="M31" s="30" t="e">
        <f t="shared" si="62"/>
        <v>#N/A</v>
      </c>
      <c r="N31" s="30" t="e">
        <f t="shared" si="62"/>
        <v>#N/A</v>
      </c>
      <c r="O31" s="30" t="e">
        <f t="shared" si="62"/>
        <v>#N/A</v>
      </c>
      <c r="P31" s="30" t="e">
        <f t="shared" si="62"/>
        <v>#N/A</v>
      </c>
      <c r="Q31" s="30" t="e">
        <f t="shared" si="62"/>
        <v>#N/A</v>
      </c>
      <c r="R31" s="30" t="e">
        <f t="shared" si="62"/>
        <v>#N/A</v>
      </c>
      <c r="S31" s="30" t="e">
        <f t="shared" si="62"/>
        <v>#N/A</v>
      </c>
      <c r="T31" s="30" t="e">
        <f t="shared" si="62"/>
        <v>#N/A</v>
      </c>
      <c r="U31" s="30" t="e">
        <f t="shared" si="62"/>
        <v>#N/A</v>
      </c>
      <c r="V31" s="30" t="e">
        <f t="shared" si="62"/>
        <v>#N/A</v>
      </c>
      <c r="W31" s="30" t="e">
        <f t="shared" si="62"/>
        <v>#N/A</v>
      </c>
      <c r="X31" s="30" t="e">
        <f t="shared" si="62"/>
        <v>#N/A</v>
      </c>
      <c r="Y31" s="30" t="e">
        <f t="shared" si="62"/>
        <v>#N/A</v>
      </c>
      <c r="Z31" s="30" t="e">
        <f t="shared" si="62"/>
        <v>#N/A</v>
      </c>
      <c r="AA31" s="30" t="e">
        <f t="shared" si="62"/>
        <v>#N/A</v>
      </c>
      <c r="AB31" s="30" t="e">
        <f t="shared" si="62"/>
        <v>#N/A</v>
      </c>
      <c r="AC31" s="30" t="e">
        <f t="shared" si="62"/>
        <v>#N/A</v>
      </c>
      <c r="AD31" s="30" t="e">
        <f t="shared" si="62"/>
        <v>#N/A</v>
      </c>
      <c r="AE31" s="30" t="e">
        <f t="shared" si="62"/>
        <v>#N/A</v>
      </c>
      <c r="AF31" s="30" t="e">
        <f t="shared" si="62"/>
        <v>#N/A</v>
      </c>
      <c r="AG31" s="30" t="e">
        <f t="shared" si="62"/>
        <v>#N/A</v>
      </c>
      <c r="AH31" s="30" t="e">
        <f t="shared" si="62"/>
        <v>#N/A</v>
      </c>
      <c r="AI31" s="30" t="e">
        <f t="shared" ref="AI31:BN31" si="63">IF(AI20=0,0,AH31*(1-AI21))</f>
        <v>#N/A</v>
      </c>
      <c r="AJ31" s="30" t="e">
        <f t="shared" si="63"/>
        <v>#N/A</v>
      </c>
      <c r="AK31" s="30" t="e">
        <f t="shared" si="63"/>
        <v>#N/A</v>
      </c>
      <c r="AL31" s="30" t="e">
        <f t="shared" si="63"/>
        <v>#N/A</v>
      </c>
      <c r="AM31" s="30" t="e">
        <f t="shared" si="63"/>
        <v>#N/A</v>
      </c>
      <c r="AN31" s="30" t="e">
        <f t="shared" si="63"/>
        <v>#N/A</v>
      </c>
      <c r="AO31" s="30" t="e">
        <f t="shared" si="63"/>
        <v>#N/A</v>
      </c>
      <c r="AP31" s="30" t="e">
        <f t="shared" si="63"/>
        <v>#N/A</v>
      </c>
      <c r="AQ31" s="30" t="e">
        <f t="shared" si="63"/>
        <v>#N/A</v>
      </c>
      <c r="AR31" s="30" t="e">
        <f t="shared" si="63"/>
        <v>#N/A</v>
      </c>
      <c r="AS31" s="30" t="e">
        <f t="shared" si="63"/>
        <v>#N/A</v>
      </c>
      <c r="AT31" s="30" t="e">
        <f t="shared" si="63"/>
        <v>#N/A</v>
      </c>
      <c r="AU31" s="30" t="e">
        <f t="shared" si="63"/>
        <v>#N/A</v>
      </c>
      <c r="AV31" s="30" t="e">
        <f t="shared" si="63"/>
        <v>#N/A</v>
      </c>
      <c r="AW31" s="30" t="e">
        <f t="shared" si="63"/>
        <v>#N/A</v>
      </c>
      <c r="AX31" s="30" t="e">
        <f t="shared" si="63"/>
        <v>#N/A</v>
      </c>
      <c r="AY31" s="30" t="e">
        <f t="shared" si="63"/>
        <v>#N/A</v>
      </c>
      <c r="AZ31" s="30" t="e">
        <f t="shared" si="63"/>
        <v>#N/A</v>
      </c>
      <c r="BA31" s="30" t="e">
        <f t="shared" si="63"/>
        <v>#N/A</v>
      </c>
      <c r="BB31" s="30" t="e">
        <f t="shared" si="63"/>
        <v>#N/A</v>
      </c>
      <c r="BC31" s="30" t="e">
        <f t="shared" si="63"/>
        <v>#N/A</v>
      </c>
      <c r="BD31" s="30" t="e">
        <f t="shared" si="63"/>
        <v>#N/A</v>
      </c>
      <c r="BE31" s="30" t="e">
        <f t="shared" si="63"/>
        <v>#N/A</v>
      </c>
      <c r="BF31" s="30" t="e">
        <f t="shared" si="63"/>
        <v>#N/A</v>
      </c>
      <c r="BG31" s="30" t="e">
        <f t="shared" si="63"/>
        <v>#N/A</v>
      </c>
      <c r="BH31" s="30" t="e">
        <f t="shared" si="63"/>
        <v>#N/A</v>
      </c>
      <c r="BI31" s="30" t="e">
        <f t="shared" si="63"/>
        <v>#N/A</v>
      </c>
      <c r="BJ31" s="30" t="e">
        <f t="shared" si="63"/>
        <v>#N/A</v>
      </c>
      <c r="BK31" s="30" t="e">
        <f t="shared" si="63"/>
        <v>#N/A</v>
      </c>
      <c r="BL31" s="30" t="e">
        <f t="shared" si="63"/>
        <v>#N/A</v>
      </c>
      <c r="BM31" s="30" t="e">
        <f t="shared" si="63"/>
        <v>#N/A</v>
      </c>
      <c r="BN31" s="30" t="e">
        <f t="shared" si="63"/>
        <v>#N/A</v>
      </c>
      <c r="BO31" s="30" t="e">
        <f t="shared" ref="BO31:CA31" si="64">IF(BO20=0,0,BN31*(1-BO21))</f>
        <v>#N/A</v>
      </c>
      <c r="BP31" s="30" t="e">
        <f t="shared" si="64"/>
        <v>#N/A</v>
      </c>
      <c r="BQ31" s="30" t="e">
        <f t="shared" si="64"/>
        <v>#N/A</v>
      </c>
      <c r="BR31" s="30" t="e">
        <f t="shared" si="64"/>
        <v>#N/A</v>
      </c>
      <c r="BS31" s="30" t="e">
        <f t="shared" si="64"/>
        <v>#N/A</v>
      </c>
      <c r="BT31" s="30" t="e">
        <f t="shared" si="64"/>
        <v>#N/A</v>
      </c>
      <c r="BU31" s="30" t="e">
        <f t="shared" si="64"/>
        <v>#N/A</v>
      </c>
      <c r="BV31" s="30" t="e">
        <f t="shared" si="64"/>
        <v>#N/A</v>
      </c>
      <c r="BW31" s="30" t="e">
        <f t="shared" si="64"/>
        <v>#N/A</v>
      </c>
      <c r="BX31" s="30" t="e">
        <f t="shared" si="64"/>
        <v>#N/A</v>
      </c>
      <c r="BY31" s="30" t="e">
        <f t="shared" si="64"/>
        <v>#N/A</v>
      </c>
      <c r="BZ31" s="30" t="e">
        <f t="shared" si="64"/>
        <v>#N/A</v>
      </c>
      <c r="CA31" s="30" t="e">
        <f t="shared" si="64"/>
        <v>#N/A</v>
      </c>
    </row>
    <row r="32" spans="1:82" ht="14.25" customHeight="1">
      <c r="A32" s="83" t="s">
        <v>118</v>
      </c>
      <c r="B32" s="115" t="e">
        <f>NPV($C$3,C31:CA31)+B31</f>
        <v>#N/A</v>
      </c>
      <c r="C32" s="116" t="e">
        <f t="shared" ref="C32:AH32" si="65">IF(D20=0,0,(B32-1)*(1+$C$3)/(1-C21))</f>
        <v>#N/A</v>
      </c>
      <c r="D32" s="116" t="e">
        <f t="shared" si="65"/>
        <v>#N/A</v>
      </c>
      <c r="E32" s="116" t="e">
        <f t="shared" si="65"/>
        <v>#N/A</v>
      </c>
      <c r="F32" s="116" t="e">
        <f t="shared" si="65"/>
        <v>#N/A</v>
      </c>
      <c r="G32" s="116" t="e">
        <f t="shared" si="65"/>
        <v>#N/A</v>
      </c>
      <c r="H32" s="116" t="e">
        <f t="shared" si="65"/>
        <v>#N/A</v>
      </c>
      <c r="I32" s="116" t="e">
        <f t="shared" si="65"/>
        <v>#N/A</v>
      </c>
      <c r="J32" s="116" t="e">
        <f t="shared" si="65"/>
        <v>#N/A</v>
      </c>
      <c r="K32" s="116" t="e">
        <f t="shared" si="65"/>
        <v>#N/A</v>
      </c>
      <c r="L32" s="116" t="e">
        <f t="shared" si="65"/>
        <v>#N/A</v>
      </c>
      <c r="M32" s="116" t="e">
        <f t="shared" si="65"/>
        <v>#N/A</v>
      </c>
      <c r="N32" s="116" t="e">
        <f t="shared" si="65"/>
        <v>#N/A</v>
      </c>
      <c r="O32" s="116" t="e">
        <f t="shared" si="65"/>
        <v>#N/A</v>
      </c>
      <c r="P32" s="116" t="e">
        <f t="shared" si="65"/>
        <v>#N/A</v>
      </c>
      <c r="Q32" s="116" t="e">
        <f t="shared" si="65"/>
        <v>#N/A</v>
      </c>
      <c r="R32" s="116" t="e">
        <f t="shared" si="65"/>
        <v>#N/A</v>
      </c>
      <c r="S32" s="116" t="e">
        <f t="shared" si="65"/>
        <v>#N/A</v>
      </c>
      <c r="T32" s="116" t="e">
        <f t="shared" si="65"/>
        <v>#N/A</v>
      </c>
      <c r="U32" s="116" t="e">
        <f t="shared" si="65"/>
        <v>#N/A</v>
      </c>
      <c r="V32" s="116" t="e">
        <f t="shared" si="65"/>
        <v>#N/A</v>
      </c>
      <c r="W32" s="116" t="e">
        <f t="shared" si="65"/>
        <v>#N/A</v>
      </c>
      <c r="X32" s="116" t="e">
        <f t="shared" si="65"/>
        <v>#N/A</v>
      </c>
      <c r="Y32" s="116" t="e">
        <f t="shared" si="65"/>
        <v>#N/A</v>
      </c>
      <c r="Z32" s="116" t="e">
        <f t="shared" si="65"/>
        <v>#N/A</v>
      </c>
      <c r="AA32" s="116" t="e">
        <f t="shared" si="65"/>
        <v>#N/A</v>
      </c>
      <c r="AB32" s="116" t="e">
        <f t="shared" si="65"/>
        <v>#N/A</v>
      </c>
      <c r="AC32" s="116" t="e">
        <f t="shared" si="65"/>
        <v>#N/A</v>
      </c>
      <c r="AD32" s="116" t="e">
        <f t="shared" si="65"/>
        <v>#N/A</v>
      </c>
      <c r="AE32" s="116" t="e">
        <f t="shared" si="65"/>
        <v>#N/A</v>
      </c>
      <c r="AF32" s="116" t="e">
        <f t="shared" si="65"/>
        <v>#N/A</v>
      </c>
      <c r="AG32" s="116" t="e">
        <f t="shared" si="65"/>
        <v>#N/A</v>
      </c>
      <c r="AH32" s="116" t="e">
        <f t="shared" si="65"/>
        <v>#N/A</v>
      </c>
      <c r="AI32" s="116" t="e">
        <f t="shared" ref="AI32:BN32" si="66">IF(AJ20=0,0,(AH32-1)*(1+$C$3)/(1-AI21))</f>
        <v>#N/A</v>
      </c>
      <c r="AJ32" s="116" t="e">
        <f t="shared" si="66"/>
        <v>#N/A</v>
      </c>
      <c r="AK32" s="116" t="e">
        <f t="shared" si="66"/>
        <v>#N/A</v>
      </c>
      <c r="AL32" s="116" t="e">
        <f t="shared" si="66"/>
        <v>#N/A</v>
      </c>
      <c r="AM32" s="116" t="e">
        <f t="shared" si="66"/>
        <v>#N/A</v>
      </c>
      <c r="AN32" s="116" t="e">
        <f t="shared" si="66"/>
        <v>#N/A</v>
      </c>
      <c r="AO32" s="116" t="e">
        <f t="shared" si="66"/>
        <v>#N/A</v>
      </c>
      <c r="AP32" s="116" t="e">
        <f t="shared" si="66"/>
        <v>#N/A</v>
      </c>
      <c r="AQ32" s="116" t="e">
        <f t="shared" si="66"/>
        <v>#N/A</v>
      </c>
      <c r="AR32" s="116" t="e">
        <f t="shared" si="66"/>
        <v>#N/A</v>
      </c>
      <c r="AS32" s="116" t="e">
        <f t="shared" si="66"/>
        <v>#N/A</v>
      </c>
      <c r="AT32" s="116" t="e">
        <f t="shared" si="66"/>
        <v>#N/A</v>
      </c>
      <c r="AU32" s="116" t="e">
        <f t="shared" si="66"/>
        <v>#N/A</v>
      </c>
      <c r="AV32" s="116" t="e">
        <f t="shared" si="66"/>
        <v>#N/A</v>
      </c>
      <c r="AW32" s="116" t="e">
        <f t="shared" si="66"/>
        <v>#N/A</v>
      </c>
      <c r="AX32" s="116" t="e">
        <f t="shared" si="66"/>
        <v>#N/A</v>
      </c>
      <c r="AY32" s="116" t="e">
        <f t="shared" si="66"/>
        <v>#N/A</v>
      </c>
      <c r="AZ32" s="116" t="e">
        <f t="shared" si="66"/>
        <v>#N/A</v>
      </c>
      <c r="BA32" s="116" t="e">
        <f t="shared" si="66"/>
        <v>#N/A</v>
      </c>
      <c r="BB32" s="116" t="e">
        <f t="shared" si="66"/>
        <v>#N/A</v>
      </c>
      <c r="BC32" s="116" t="e">
        <f t="shared" si="66"/>
        <v>#N/A</v>
      </c>
      <c r="BD32" s="116" t="e">
        <f t="shared" si="66"/>
        <v>#N/A</v>
      </c>
      <c r="BE32" s="116" t="e">
        <f t="shared" si="66"/>
        <v>#N/A</v>
      </c>
      <c r="BF32" s="116" t="e">
        <f t="shared" si="66"/>
        <v>#N/A</v>
      </c>
      <c r="BG32" s="116" t="e">
        <f t="shared" si="66"/>
        <v>#N/A</v>
      </c>
      <c r="BH32" s="116" t="e">
        <f t="shared" si="66"/>
        <v>#N/A</v>
      </c>
      <c r="BI32" s="116" t="e">
        <f t="shared" si="66"/>
        <v>#N/A</v>
      </c>
      <c r="BJ32" s="116" t="e">
        <f t="shared" si="66"/>
        <v>#N/A</v>
      </c>
      <c r="BK32" s="116" t="e">
        <f t="shared" si="66"/>
        <v>#N/A</v>
      </c>
      <c r="BL32" s="116" t="e">
        <f t="shared" si="66"/>
        <v>#N/A</v>
      </c>
      <c r="BM32" s="116" t="e">
        <f t="shared" si="66"/>
        <v>#N/A</v>
      </c>
      <c r="BN32" s="116" t="e">
        <f t="shared" si="66"/>
        <v>#N/A</v>
      </c>
      <c r="BO32" s="116" t="e">
        <f t="shared" ref="BO32:CA32" si="67">IF(BP20=0,0,(BN32-1)*(1+$C$3)/(1-BO21))</f>
        <v>#N/A</v>
      </c>
      <c r="BP32" s="116" t="e">
        <f t="shared" si="67"/>
        <v>#N/A</v>
      </c>
      <c r="BQ32" s="116" t="e">
        <f t="shared" si="67"/>
        <v>#N/A</v>
      </c>
      <c r="BR32" s="116" t="e">
        <f t="shared" si="67"/>
        <v>#N/A</v>
      </c>
      <c r="BS32" s="116" t="e">
        <f t="shared" si="67"/>
        <v>#N/A</v>
      </c>
      <c r="BT32" s="116" t="e">
        <f t="shared" si="67"/>
        <v>#N/A</v>
      </c>
      <c r="BU32" s="116" t="e">
        <f t="shared" si="67"/>
        <v>#N/A</v>
      </c>
      <c r="BV32" s="116" t="e">
        <f t="shared" si="67"/>
        <v>#N/A</v>
      </c>
      <c r="BW32" s="116" t="e">
        <f t="shared" si="67"/>
        <v>#N/A</v>
      </c>
      <c r="BX32" s="116" t="e">
        <f t="shared" si="67"/>
        <v>#N/A</v>
      </c>
      <c r="BY32" s="116" t="e">
        <f t="shared" si="67"/>
        <v>#N/A</v>
      </c>
      <c r="BZ32" s="116" t="e">
        <f t="shared" si="67"/>
        <v>#N/A</v>
      </c>
      <c r="CA32" s="116">
        <f t="shared" si="67"/>
        <v>0</v>
      </c>
    </row>
    <row r="33" spans="1:79" ht="14.25" customHeight="1">
      <c r="A33" s="19" t="s">
        <v>122</v>
      </c>
      <c r="B33" s="74"/>
      <c r="C33" s="98" t="e">
        <f t="shared" ref="C33:AH33" si="68">C20*C21</f>
        <v>#N/A</v>
      </c>
      <c r="D33" s="98" t="e">
        <f t="shared" si="68"/>
        <v>#N/A</v>
      </c>
      <c r="E33" s="98" t="e">
        <f t="shared" si="68"/>
        <v>#N/A</v>
      </c>
      <c r="F33" s="98" t="e">
        <f t="shared" si="68"/>
        <v>#N/A</v>
      </c>
      <c r="G33" s="98" t="e">
        <f t="shared" si="68"/>
        <v>#N/A</v>
      </c>
      <c r="H33" s="98" t="e">
        <f t="shared" si="68"/>
        <v>#N/A</v>
      </c>
      <c r="I33" s="98" t="e">
        <f t="shared" si="68"/>
        <v>#N/A</v>
      </c>
      <c r="J33" s="98" t="e">
        <f t="shared" si="68"/>
        <v>#N/A</v>
      </c>
      <c r="K33" s="98" t="e">
        <f t="shared" si="68"/>
        <v>#N/A</v>
      </c>
      <c r="L33" s="98" t="e">
        <f t="shared" si="68"/>
        <v>#N/A</v>
      </c>
      <c r="M33" s="98" t="e">
        <f t="shared" si="68"/>
        <v>#N/A</v>
      </c>
      <c r="N33" s="98" t="e">
        <f t="shared" si="68"/>
        <v>#N/A</v>
      </c>
      <c r="O33" s="98" t="e">
        <f t="shared" si="68"/>
        <v>#N/A</v>
      </c>
      <c r="P33" s="98" t="e">
        <f t="shared" si="68"/>
        <v>#N/A</v>
      </c>
      <c r="Q33" s="98" t="e">
        <f t="shared" si="68"/>
        <v>#N/A</v>
      </c>
      <c r="R33" s="98" t="e">
        <f t="shared" si="68"/>
        <v>#N/A</v>
      </c>
      <c r="S33" s="98" t="e">
        <f t="shared" si="68"/>
        <v>#N/A</v>
      </c>
      <c r="T33" s="98" t="e">
        <f t="shared" si="68"/>
        <v>#N/A</v>
      </c>
      <c r="U33" s="98" t="e">
        <f t="shared" si="68"/>
        <v>#N/A</v>
      </c>
      <c r="V33" s="98" t="e">
        <f t="shared" si="68"/>
        <v>#N/A</v>
      </c>
      <c r="W33" s="98" t="e">
        <f t="shared" si="68"/>
        <v>#N/A</v>
      </c>
      <c r="X33" s="98" t="e">
        <f t="shared" si="68"/>
        <v>#N/A</v>
      </c>
      <c r="Y33" s="98" t="e">
        <f t="shared" si="68"/>
        <v>#N/A</v>
      </c>
      <c r="Z33" s="98" t="e">
        <f t="shared" si="68"/>
        <v>#N/A</v>
      </c>
      <c r="AA33" s="98" t="e">
        <f t="shared" si="68"/>
        <v>#N/A</v>
      </c>
      <c r="AB33" s="98" t="e">
        <f t="shared" si="68"/>
        <v>#N/A</v>
      </c>
      <c r="AC33" s="98" t="e">
        <f t="shared" si="68"/>
        <v>#N/A</v>
      </c>
      <c r="AD33" s="98" t="e">
        <f t="shared" si="68"/>
        <v>#N/A</v>
      </c>
      <c r="AE33" s="98" t="e">
        <f t="shared" si="68"/>
        <v>#N/A</v>
      </c>
      <c r="AF33" s="98" t="e">
        <f t="shared" si="68"/>
        <v>#N/A</v>
      </c>
      <c r="AG33" s="98" t="e">
        <f t="shared" si="68"/>
        <v>#N/A</v>
      </c>
      <c r="AH33" s="98" t="e">
        <f t="shared" si="68"/>
        <v>#N/A</v>
      </c>
      <c r="AI33" s="98" t="e">
        <f t="shared" ref="AI33:BN33" si="69">AI20*AI21</f>
        <v>#N/A</v>
      </c>
      <c r="AJ33" s="98" t="e">
        <f t="shared" si="69"/>
        <v>#N/A</v>
      </c>
      <c r="AK33" s="98" t="e">
        <f t="shared" si="69"/>
        <v>#N/A</v>
      </c>
      <c r="AL33" s="98" t="e">
        <f t="shared" si="69"/>
        <v>#N/A</v>
      </c>
      <c r="AM33" s="98" t="e">
        <f t="shared" si="69"/>
        <v>#N/A</v>
      </c>
      <c r="AN33" s="98" t="e">
        <f t="shared" si="69"/>
        <v>#N/A</v>
      </c>
      <c r="AO33" s="98" t="e">
        <f t="shared" si="69"/>
        <v>#N/A</v>
      </c>
      <c r="AP33" s="98" t="e">
        <f t="shared" si="69"/>
        <v>#N/A</v>
      </c>
      <c r="AQ33" s="98">
        <f t="shared" si="69"/>
        <v>0</v>
      </c>
      <c r="AR33" s="98">
        <f t="shared" si="69"/>
        <v>0</v>
      </c>
      <c r="AS33" s="98">
        <f t="shared" si="69"/>
        <v>0</v>
      </c>
      <c r="AT33" s="98">
        <f t="shared" si="69"/>
        <v>0</v>
      </c>
      <c r="AU33" s="98">
        <f t="shared" si="69"/>
        <v>0</v>
      </c>
      <c r="AV33" s="98">
        <f t="shared" si="69"/>
        <v>0</v>
      </c>
      <c r="AW33" s="98">
        <f t="shared" si="69"/>
        <v>0</v>
      </c>
      <c r="AX33" s="98">
        <f t="shared" si="69"/>
        <v>0</v>
      </c>
      <c r="AY33" s="98">
        <f t="shared" si="69"/>
        <v>0</v>
      </c>
      <c r="AZ33" s="98">
        <f t="shared" si="69"/>
        <v>0</v>
      </c>
      <c r="BA33" s="98">
        <f t="shared" si="69"/>
        <v>0</v>
      </c>
      <c r="BB33" s="98">
        <f t="shared" si="69"/>
        <v>0</v>
      </c>
      <c r="BC33" s="98">
        <f t="shared" si="69"/>
        <v>0</v>
      </c>
      <c r="BD33" s="98">
        <f t="shared" si="69"/>
        <v>0</v>
      </c>
      <c r="BE33" s="98">
        <f t="shared" si="69"/>
        <v>0</v>
      </c>
      <c r="BF33" s="98">
        <f t="shared" si="69"/>
        <v>0</v>
      </c>
      <c r="BG33" s="98">
        <f t="shared" si="69"/>
        <v>0</v>
      </c>
      <c r="BH33" s="98">
        <f t="shared" si="69"/>
        <v>0</v>
      </c>
      <c r="BI33" s="98">
        <f t="shared" si="69"/>
        <v>0</v>
      </c>
      <c r="BJ33" s="98">
        <f t="shared" si="69"/>
        <v>0</v>
      </c>
      <c r="BK33" s="98">
        <f t="shared" si="69"/>
        <v>0</v>
      </c>
      <c r="BL33" s="98">
        <f t="shared" si="69"/>
        <v>0</v>
      </c>
      <c r="BM33" s="98">
        <f t="shared" si="69"/>
        <v>0</v>
      </c>
      <c r="BN33" s="98">
        <f t="shared" si="69"/>
        <v>0</v>
      </c>
      <c r="BO33" s="98">
        <f t="shared" ref="BO33:CA33" si="70">BO20*BO21</f>
        <v>0</v>
      </c>
      <c r="BP33" s="98">
        <f t="shared" si="70"/>
        <v>0</v>
      </c>
      <c r="BQ33" s="98">
        <f t="shared" si="70"/>
        <v>0</v>
      </c>
      <c r="BR33" s="98">
        <f t="shared" si="70"/>
        <v>0</v>
      </c>
      <c r="BS33" s="98">
        <f t="shared" si="70"/>
        <v>0</v>
      </c>
      <c r="BT33" s="98">
        <f t="shared" si="70"/>
        <v>0</v>
      </c>
      <c r="BU33" s="98">
        <f t="shared" si="70"/>
        <v>0</v>
      </c>
      <c r="BV33" s="98">
        <f t="shared" si="70"/>
        <v>0</v>
      </c>
      <c r="BW33" s="98">
        <f t="shared" si="70"/>
        <v>0</v>
      </c>
      <c r="BX33" s="98">
        <f t="shared" si="70"/>
        <v>0</v>
      </c>
      <c r="BY33" s="98">
        <f t="shared" si="70"/>
        <v>0</v>
      </c>
      <c r="BZ33" s="98">
        <f t="shared" si="70"/>
        <v>0</v>
      </c>
      <c r="CA33" s="98">
        <f t="shared" si="70"/>
        <v>0</v>
      </c>
    </row>
    <row r="34" spans="1:79" ht="14.25" customHeight="1">
      <c r="A34" s="83" t="s">
        <v>124</v>
      </c>
      <c r="C34" s="90" t="e">
        <f t="shared" ref="C34:AG34" si="71">B31*C33</f>
        <v>#N/A</v>
      </c>
      <c r="D34" s="90" t="e">
        <f t="shared" si="71"/>
        <v>#N/A</v>
      </c>
      <c r="E34" s="90" t="e">
        <f t="shared" si="71"/>
        <v>#N/A</v>
      </c>
      <c r="F34" s="90" t="e">
        <f t="shared" si="71"/>
        <v>#N/A</v>
      </c>
      <c r="G34" s="90" t="e">
        <f t="shared" si="71"/>
        <v>#N/A</v>
      </c>
      <c r="H34" s="90" t="e">
        <f t="shared" si="71"/>
        <v>#N/A</v>
      </c>
      <c r="I34" s="90" t="e">
        <f t="shared" si="71"/>
        <v>#N/A</v>
      </c>
      <c r="J34" s="90" t="e">
        <f t="shared" si="71"/>
        <v>#N/A</v>
      </c>
      <c r="K34" s="90" t="e">
        <f t="shared" si="71"/>
        <v>#N/A</v>
      </c>
      <c r="L34" s="90" t="e">
        <f t="shared" si="71"/>
        <v>#N/A</v>
      </c>
      <c r="M34" s="90" t="e">
        <f t="shared" si="71"/>
        <v>#N/A</v>
      </c>
      <c r="N34" s="90" t="e">
        <f t="shared" si="71"/>
        <v>#N/A</v>
      </c>
      <c r="O34" s="90" t="e">
        <f t="shared" si="71"/>
        <v>#N/A</v>
      </c>
      <c r="P34" s="90" t="e">
        <f t="shared" si="71"/>
        <v>#N/A</v>
      </c>
      <c r="Q34" s="90" t="e">
        <f t="shared" si="71"/>
        <v>#N/A</v>
      </c>
      <c r="R34" s="90" t="e">
        <f t="shared" si="71"/>
        <v>#N/A</v>
      </c>
      <c r="S34" s="90" t="e">
        <f t="shared" si="71"/>
        <v>#N/A</v>
      </c>
      <c r="T34" s="90" t="e">
        <f t="shared" si="71"/>
        <v>#N/A</v>
      </c>
      <c r="U34" s="90" t="e">
        <f t="shared" si="71"/>
        <v>#N/A</v>
      </c>
      <c r="V34" s="90" t="e">
        <f t="shared" si="71"/>
        <v>#N/A</v>
      </c>
      <c r="W34" s="90" t="e">
        <f t="shared" si="71"/>
        <v>#N/A</v>
      </c>
      <c r="X34" s="90" t="e">
        <f t="shared" si="71"/>
        <v>#N/A</v>
      </c>
      <c r="Y34" s="90" t="e">
        <f t="shared" si="71"/>
        <v>#N/A</v>
      </c>
      <c r="Z34" s="90" t="e">
        <f t="shared" si="71"/>
        <v>#N/A</v>
      </c>
      <c r="AA34" s="90" t="e">
        <f t="shared" si="71"/>
        <v>#N/A</v>
      </c>
      <c r="AB34" s="90" t="e">
        <f t="shared" si="71"/>
        <v>#N/A</v>
      </c>
      <c r="AC34" s="90" t="e">
        <f t="shared" si="71"/>
        <v>#N/A</v>
      </c>
      <c r="AD34" s="90" t="e">
        <f t="shared" si="71"/>
        <v>#N/A</v>
      </c>
      <c r="AE34" s="90" t="e">
        <f t="shared" si="71"/>
        <v>#N/A</v>
      </c>
      <c r="AF34" s="90" t="e">
        <f t="shared" si="71"/>
        <v>#N/A</v>
      </c>
      <c r="AG34" s="90" t="e">
        <f t="shared" si="71"/>
        <v>#N/A</v>
      </c>
      <c r="AH34" s="90" t="e">
        <f t="shared" ref="AH34" si="72">AG31*AH33</f>
        <v>#N/A</v>
      </c>
      <c r="AI34" s="90" t="e">
        <f t="shared" ref="AI34" si="73">AH31*AI33</f>
        <v>#N/A</v>
      </c>
      <c r="AJ34" s="90" t="e">
        <f t="shared" ref="AJ34" si="74">AI31*AJ33</f>
        <v>#N/A</v>
      </c>
      <c r="AK34" s="90" t="e">
        <f t="shared" ref="AK34" si="75">AJ31*AK33</f>
        <v>#N/A</v>
      </c>
      <c r="AL34" s="90" t="e">
        <f t="shared" ref="AL34" si="76">AK31*AL33</f>
        <v>#N/A</v>
      </c>
      <c r="AM34" s="90" t="e">
        <f t="shared" ref="AM34" si="77">AL31*AM33</f>
        <v>#N/A</v>
      </c>
      <c r="AN34" s="90" t="e">
        <f t="shared" ref="AN34" si="78">AM31*AN33</f>
        <v>#N/A</v>
      </c>
      <c r="AO34" s="90" t="e">
        <f t="shared" ref="AO34" si="79">AN31*AO33</f>
        <v>#N/A</v>
      </c>
      <c r="AP34" s="90" t="e">
        <f t="shared" ref="AP34" si="80">AO31*AP33</f>
        <v>#N/A</v>
      </c>
      <c r="AQ34" s="90" t="e">
        <f t="shared" ref="AQ34" si="81">AP31*AQ33</f>
        <v>#N/A</v>
      </c>
      <c r="AR34" s="90" t="e">
        <f t="shared" ref="AR34" si="82">AQ31*AR33</f>
        <v>#N/A</v>
      </c>
      <c r="AS34" s="90" t="e">
        <f t="shared" ref="AS34" si="83">AR31*AS33</f>
        <v>#N/A</v>
      </c>
      <c r="AT34" s="90" t="e">
        <f t="shared" ref="AT34" si="84">AS31*AT33</f>
        <v>#N/A</v>
      </c>
      <c r="AU34" s="90" t="e">
        <f t="shared" ref="AU34" si="85">AT31*AU33</f>
        <v>#N/A</v>
      </c>
      <c r="AV34" s="90" t="e">
        <f t="shared" ref="AV34" si="86">AU31*AV33</f>
        <v>#N/A</v>
      </c>
      <c r="AW34" s="90" t="e">
        <f t="shared" ref="AW34" si="87">AV31*AW33</f>
        <v>#N/A</v>
      </c>
      <c r="AX34" s="90" t="e">
        <f t="shared" ref="AX34" si="88">AW31*AX33</f>
        <v>#N/A</v>
      </c>
      <c r="AY34" s="90" t="e">
        <f t="shared" ref="AY34" si="89">AX31*AY33</f>
        <v>#N/A</v>
      </c>
      <c r="AZ34" s="90" t="e">
        <f t="shared" ref="AZ34" si="90">AY31*AZ33</f>
        <v>#N/A</v>
      </c>
      <c r="BA34" s="90" t="e">
        <f t="shared" ref="BA34" si="91">AZ31*BA33</f>
        <v>#N/A</v>
      </c>
      <c r="BB34" s="90" t="e">
        <f t="shared" ref="BB34" si="92">BA31*BB33</f>
        <v>#N/A</v>
      </c>
      <c r="BC34" s="90" t="e">
        <f t="shared" ref="BC34" si="93">BB31*BC33</f>
        <v>#N/A</v>
      </c>
      <c r="BD34" s="90" t="e">
        <f t="shared" ref="BD34" si="94">BC31*BD33</f>
        <v>#N/A</v>
      </c>
      <c r="BE34" s="90" t="e">
        <f t="shared" ref="BE34" si="95">BD31*BE33</f>
        <v>#N/A</v>
      </c>
      <c r="BF34" s="90" t="e">
        <f t="shared" ref="BF34" si="96">BE31*BF33</f>
        <v>#N/A</v>
      </c>
      <c r="BG34" s="90" t="e">
        <f t="shared" ref="BG34" si="97">BF31*BG33</f>
        <v>#N/A</v>
      </c>
      <c r="BH34" s="90" t="e">
        <f t="shared" ref="BH34" si="98">BG31*BH33</f>
        <v>#N/A</v>
      </c>
      <c r="BI34" s="90" t="e">
        <f t="shared" ref="BI34" si="99">BH31*BI33</f>
        <v>#N/A</v>
      </c>
      <c r="BJ34" s="90" t="e">
        <f t="shared" ref="BJ34" si="100">BI31*BJ33</f>
        <v>#N/A</v>
      </c>
      <c r="BK34" s="90" t="e">
        <f t="shared" ref="BK34" si="101">BJ31*BK33</f>
        <v>#N/A</v>
      </c>
      <c r="BL34" s="90" t="e">
        <f t="shared" ref="BL34" si="102">BK31*BL33</f>
        <v>#N/A</v>
      </c>
      <c r="BM34" s="90" t="e">
        <f t="shared" ref="BM34" si="103">BL31*BM33</f>
        <v>#N/A</v>
      </c>
      <c r="BN34" s="90" t="e">
        <f t="shared" ref="BN34" si="104">BM31*BN33</f>
        <v>#N/A</v>
      </c>
      <c r="BO34" s="90" t="e">
        <f t="shared" ref="BO34" si="105">BN31*BO33</f>
        <v>#N/A</v>
      </c>
      <c r="BP34" s="90" t="e">
        <f t="shared" ref="BP34" si="106">BO31*BP33</f>
        <v>#N/A</v>
      </c>
      <c r="BQ34" s="90" t="e">
        <f t="shared" ref="BQ34" si="107">BP31*BQ33</f>
        <v>#N/A</v>
      </c>
      <c r="BR34" s="90" t="e">
        <f t="shared" ref="BR34" si="108">BQ31*BR33</f>
        <v>#N/A</v>
      </c>
      <c r="BS34" s="90" t="e">
        <f t="shared" ref="BS34" si="109">BR31*BS33</f>
        <v>#N/A</v>
      </c>
      <c r="BT34" s="90" t="e">
        <f t="shared" ref="BT34" si="110">BS31*BT33</f>
        <v>#N/A</v>
      </c>
      <c r="BU34" s="90" t="e">
        <f t="shared" ref="BU34" si="111">BT31*BU33</f>
        <v>#N/A</v>
      </c>
      <c r="BV34" s="90" t="e">
        <f t="shared" ref="BV34" si="112">BU31*BV33</f>
        <v>#N/A</v>
      </c>
      <c r="BW34" s="90" t="e">
        <f t="shared" ref="BW34" si="113">BV31*BW33</f>
        <v>#N/A</v>
      </c>
      <c r="BX34" s="90" t="e">
        <f t="shared" ref="BX34" si="114">BW31*BX33</f>
        <v>#N/A</v>
      </c>
      <c r="BY34" s="90" t="e">
        <f t="shared" ref="BY34" si="115">BX31*BY33</f>
        <v>#N/A</v>
      </c>
      <c r="BZ34" s="90" t="e">
        <f t="shared" ref="BZ34" si="116">BY31*BZ33</f>
        <v>#N/A</v>
      </c>
      <c r="CA34" s="90" t="e">
        <f t="shared" ref="CA34" si="117">BZ31*CA33</f>
        <v>#N/A</v>
      </c>
    </row>
    <row r="35" spans="1:79" ht="14.25" customHeight="1">
      <c r="A35" s="114" t="s">
        <v>120</v>
      </c>
      <c r="B35" s="68" t="e">
        <f>NPV($C$3,C34:$CA$34)</f>
        <v>#N/A</v>
      </c>
      <c r="C35" s="68" t="e">
        <f t="shared" ref="C35:AH35" si="118">IF(C21=1,0,(B35*(1+$C$3)-C33)/(1-C$21))</f>
        <v>#N/A</v>
      </c>
      <c r="D35" s="68" t="e">
        <f t="shared" si="118"/>
        <v>#N/A</v>
      </c>
      <c r="E35" s="68" t="e">
        <f t="shared" si="118"/>
        <v>#N/A</v>
      </c>
      <c r="F35" s="68" t="e">
        <f t="shared" si="118"/>
        <v>#N/A</v>
      </c>
      <c r="G35" s="68" t="e">
        <f t="shared" si="118"/>
        <v>#N/A</v>
      </c>
      <c r="H35" s="68" t="e">
        <f t="shared" si="118"/>
        <v>#N/A</v>
      </c>
      <c r="I35" s="68" t="e">
        <f t="shared" si="118"/>
        <v>#N/A</v>
      </c>
      <c r="J35" s="68" t="e">
        <f t="shared" si="118"/>
        <v>#N/A</v>
      </c>
      <c r="K35" s="68" t="e">
        <f t="shared" si="118"/>
        <v>#N/A</v>
      </c>
      <c r="L35" s="68" t="e">
        <f t="shared" si="118"/>
        <v>#N/A</v>
      </c>
      <c r="M35" s="68" t="e">
        <f t="shared" si="118"/>
        <v>#N/A</v>
      </c>
      <c r="N35" s="68" t="e">
        <f t="shared" si="118"/>
        <v>#N/A</v>
      </c>
      <c r="O35" s="68" t="e">
        <f t="shared" si="118"/>
        <v>#N/A</v>
      </c>
      <c r="P35" s="68" t="e">
        <f t="shared" si="118"/>
        <v>#N/A</v>
      </c>
      <c r="Q35" s="68" t="e">
        <f t="shared" si="118"/>
        <v>#N/A</v>
      </c>
      <c r="R35" s="68" t="e">
        <f t="shared" si="118"/>
        <v>#N/A</v>
      </c>
      <c r="S35" s="68" t="e">
        <f t="shared" si="118"/>
        <v>#N/A</v>
      </c>
      <c r="T35" s="68" t="e">
        <f t="shared" si="118"/>
        <v>#N/A</v>
      </c>
      <c r="U35" s="68" t="e">
        <f t="shared" si="118"/>
        <v>#N/A</v>
      </c>
      <c r="V35" s="68" t="e">
        <f t="shared" si="118"/>
        <v>#N/A</v>
      </c>
      <c r="W35" s="68" t="e">
        <f t="shared" si="118"/>
        <v>#N/A</v>
      </c>
      <c r="X35" s="68" t="e">
        <f t="shared" si="118"/>
        <v>#N/A</v>
      </c>
      <c r="Y35" s="68" t="e">
        <f t="shared" si="118"/>
        <v>#N/A</v>
      </c>
      <c r="Z35" s="68" t="e">
        <f t="shared" si="118"/>
        <v>#N/A</v>
      </c>
      <c r="AA35" s="68" t="e">
        <f t="shared" si="118"/>
        <v>#N/A</v>
      </c>
      <c r="AB35" s="68" t="e">
        <f t="shared" si="118"/>
        <v>#N/A</v>
      </c>
      <c r="AC35" s="68" t="e">
        <f t="shared" si="118"/>
        <v>#N/A</v>
      </c>
      <c r="AD35" s="68" t="e">
        <f t="shared" si="118"/>
        <v>#N/A</v>
      </c>
      <c r="AE35" s="68" t="e">
        <f t="shared" si="118"/>
        <v>#N/A</v>
      </c>
      <c r="AF35" s="68" t="e">
        <f t="shared" si="118"/>
        <v>#N/A</v>
      </c>
      <c r="AG35" s="68" t="e">
        <f t="shared" si="118"/>
        <v>#N/A</v>
      </c>
      <c r="AH35" s="68" t="e">
        <f t="shared" si="118"/>
        <v>#N/A</v>
      </c>
      <c r="AI35" s="68" t="e">
        <f t="shared" ref="AI35:BN35" si="119">IF(AI21=1,0,(AH35*(1+$C$3)-AI33)/(1-AI$21))</f>
        <v>#N/A</v>
      </c>
      <c r="AJ35" s="68" t="e">
        <f t="shared" si="119"/>
        <v>#N/A</v>
      </c>
      <c r="AK35" s="68" t="e">
        <f t="shared" si="119"/>
        <v>#N/A</v>
      </c>
      <c r="AL35" s="68" t="e">
        <f t="shared" si="119"/>
        <v>#N/A</v>
      </c>
      <c r="AM35" s="68" t="e">
        <f t="shared" si="119"/>
        <v>#N/A</v>
      </c>
      <c r="AN35" s="68" t="e">
        <f t="shared" si="119"/>
        <v>#N/A</v>
      </c>
      <c r="AO35" s="68" t="e">
        <f t="shared" si="119"/>
        <v>#N/A</v>
      </c>
      <c r="AP35" s="68" t="e">
        <f t="shared" si="119"/>
        <v>#N/A</v>
      </c>
      <c r="AQ35" s="68" t="e">
        <f t="shared" si="119"/>
        <v>#N/A</v>
      </c>
      <c r="AR35" s="68" t="e">
        <f t="shared" si="119"/>
        <v>#N/A</v>
      </c>
      <c r="AS35" s="68" t="e">
        <f t="shared" si="119"/>
        <v>#N/A</v>
      </c>
      <c r="AT35" s="68" t="e">
        <f t="shared" si="119"/>
        <v>#N/A</v>
      </c>
      <c r="AU35" s="68" t="e">
        <f t="shared" si="119"/>
        <v>#N/A</v>
      </c>
      <c r="AV35" s="68" t="e">
        <f t="shared" si="119"/>
        <v>#N/A</v>
      </c>
      <c r="AW35" s="68" t="e">
        <f t="shared" si="119"/>
        <v>#N/A</v>
      </c>
      <c r="AX35" s="68" t="e">
        <f t="shared" si="119"/>
        <v>#N/A</v>
      </c>
      <c r="AY35" s="68" t="e">
        <f t="shared" si="119"/>
        <v>#N/A</v>
      </c>
      <c r="AZ35" s="68" t="e">
        <f t="shared" si="119"/>
        <v>#N/A</v>
      </c>
      <c r="BA35" s="68" t="e">
        <f t="shared" si="119"/>
        <v>#N/A</v>
      </c>
      <c r="BB35" s="68" t="e">
        <f t="shared" si="119"/>
        <v>#N/A</v>
      </c>
      <c r="BC35" s="68" t="e">
        <f t="shared" si="119"/>
        <v>#N/A</v>
      </c>
      <c r="BD35" s="68" t="e">
        <f t="shared" si="119"/>
        <v>#N/A</v>
      </c>
      <c r="BE35" s="68" t="e">
        <f t="shared" si="119"/>
        <v>#N/A</v>
      </c>
      <c r="BF35" s="68" t="e">
        <f t="shared" si="119"/>
        <v>#N/A</v>
      </c>
      <c r="BG35" s="68" t="e">
        <f t="shared" si="119"/>
        <v>#N/A</v>
      </c>
      <c r="BH35" s="68" t="e">
        <f t="shared" si="119"/>
        <v>#N/A</v>
      </c>
      <c r="BI35" s="68" t="e">
        <f t="shared" si="119"/>
        <v>#N/A</v>
      </c>
      <c r="BJ35" s="68" t="e">
        <f t="shared" si="119"/>
        <v>#N/A</v>
      </c>
      <c r="BK35" s="68" t="e">
        <f t="shared" si="119"/>
        <v>#N/A</v>
      </c>
      <c r="BL35" s="68" t="e">
        <f t="shared" si="119"/>
        <v>#N/A</v>
      </c>
      <c r="BM35" s="68" t="e">
        <f t="shared" si="119"/>
        <v>#N/A</v>
      </c>
      <c r="BN35" s="68" t="e">
        <f t="shared" si="119"/>
        <v>#N/A</v>
      </c>
      <c r="BO35" s="68" t="e">
        <f t="shared" ref="BO35:CA35" si="120">IF(BO21=1,0,(BN35*(1+$C$3)-BO33)/(1-BO$21))</f>
        <v>#N/A</v>
      </c>
      <c r="BP35" s="68" t="e">
        <f t="shared" si="120"/>
        <v>#N/A</v>
      </c>
      <c r="BQ35" s="68" t="e">
        <f t="shared" si="120"/>
        <v>#N/A</v>
      </c>
      <c r="BR35" s="68" t="e">
        <f t="shared" si="120"/>
        <v>#N/A</v>
      </c>
      <c r="BS35" s="68" t="e">
        <f t="shared" si="120"/>
        <v>#N/A</v>
      </c>
      <c r="BT35" s="68" t="e">
        <f t="shared" si="120"/>
        <v>#N/A</v>
      </c>
      <c r="BU35" s="68" t="e">
        <f t="shared" si="120"/>
        <v>#N/A</v>
      </c>
      <c r="BV35" s="68" t="e">
        <f t="shared" si="120"/>
        <v>#N/A</v>
      </c>
      <c r="BW35" s="68" t="e">
        <f t="shared" si="120"/>
        <v>#N/A</v>
      </c>
      <c r="BX35" s="68" t="e">
        <f t="shared" si="120"/>
        <v>#N/A</v>
      </c>
      <c r="BY35" s="68" t="e">
        <f t="shared" si="120"/>
        <v>#N/A</v>
      </c>
      <c r="BZ35" s="68" t="e">
        <f t="shared" si="120"/>
        <v>#N/A</v>
      </c>
      <c r="CA35" s="68" t="e">
        <f t="shared" si="120"/>
        <v>#N/A</v>
      </c>
    </row>
    <row r="36" spans="1:79" ht="14.25" customHeight="1">
      <c r="A36" s="114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</row>
    <row r="37" spans="1:79" ht="14.25" customHeight="1">
      <c r="A37" s="19" t="s">
        <v>27</v>
      </c>
      <c r="B37" s="68"/>
      <c r="C37" s="68" t="e">
        <f t="shared" ref="C37:AH37" si="121">C35-C29</f>
        <v>#N/A</v>
      </c>
      <c r="D37" s="68" t="e">
        <f t="shared" si="121"/>
        <v>#N/A</v>
      </c>
      <c r="E37" s="68" t="e">
        <f t="shared" si="121"/>
        <v>#N/A</v>
      </c>
      <c r="F37" s="68" t="e">
        <f t="shared" si="121"/>
        <v>#N/A</v>
      </c>
      <c r="G37" s="68" t="e">
        <f t="shared" si="121"/>
        <v>#N/A</v>
      </c>
      <c r="H37" s="68" t="e">
        <f t="shared" si="121"/>
        <v>#N/A</v>
      </c>
      <c r="I37" s="68" t="e">
        <f t="shared" si="121"/>
        <v>#N/A</v>
      </c>
      <c r="J37" s="68" t="e">
        <f t="shared" si="121"/>
        <v>#N/A</v>
      </c>
      <c r="K37" s="68" t="e">
        <f t="shared" si="121"/>
        <v>#N/A</v>
      </c>
      <c r="L37" s="68" t="e">
        <f t="shared" si="121"/>
        <v>#N/A</v>
      </c>
      <c r="M37" s="68" t="e">
        <f t="shared" si="121"/>
        <v>#N/A</v>
      </c>
      <c r="N37" s="68" t="e">
        <f t="shared" si="121"/>
        <v>#N/A</v>
      </c>
      <c r="O37" s="68" t="e">
        <f t="shared" si="121"/>
        <v>#N/A</v>
      </c>
      <c r="P37" s="68" t="e">
        <f t="shared" si="121"/>
        <v>#N/A</v>
      </c>
      <c r="Q37" s="68" t="e">
        <f t="shared" si="121"/>
        <v>#N/A</v>
      </c>
      <c r="R37" s="68" t="e">
        <f t="shared" si="121"/>
        <v>#N/A</v>
      </c>
      <c r="S37" s="68" t="e">
        <f t="shared" si="121"/>
        <v>#N/A</v>
      </c>
      <c r="T37" s="68" t="e">
        <f t="shared" si="121"/>
        <v>#N/A</v>
      </c>
      <c r="U37" s="68" t="e">
        <f t="shared" si="121"/>
        <v>#N/A</v>
      </c>
      <c r="V37" s="68" t="e">
        <f t="shared" si="121"/>
        <v>#N/A</v>
      </c>
      <c r="W37" s="68" t="e">
        <f t="shared" si="121"/>
        <v>#N/A</v>
      </c>
      <c r="X37" s="68" t="e">
        <f t="shared" si="121"/>
        <v>#N/A</v>
      </c>
      <c r="Y37" s="68" t="e">
        <f t="shared" si="121"/>
        <v>#N/A</v>
      </c>
      <c r="Z37" s="68" t="e">
        <f t="shared" si="121"/>
        <v>#N/A</v>
      </c>
      <c r="AA37" s="68" t="e">
        <f t="shared" si="121"/>
        <v>#N/A</v>
      </c>
      <c r="AB37" s="68" t="e">
        <f t="shared" si="121"/>
        <v>#N/A</v>
      </c>
      <c r="AC37" s="68" t="e">
        <f t="shared" si="121"/>
        <v>#N/A</v>
      </c>
      <c r="AD37" s="68" t="e">
        <f t="shared" si="121"/>
        <v>#N/A</v>
      </c>
      <c r="AE37" s="68" t="e">
        <f t="shared" si="121"/>
        <v>#N/A</v>
      </c>
      <c r="AF37" s="68" t="e">
        <f t="shared" si="121"/>
        <v>#N/A</v>
      </c>
      <c r="AG37" s="68" t="e">
        <f t="shared" si="121"/>
        <v>#N/A</v>
      </c>
      <c r="AH37" s="68" t="e">
        <f t="shared" si="121"/>
        <v>#N/A</v>
      </c>
      <c r="AI37" s="68" t="e">
        <f t="shared" ref="AI37:BN37" si="122">AI35-AI29</f>
        <v>#N/A</v>
      </c>
      <c r="AJ37" s="68" t="e">
        <f t="shared" si="122"/>
        <v>#N/A</v>
      </c>
      <c r="AK37" s="68" t="e">
        <f t="shared" si="122"/>
        <v>#N/A</v>
      </c>
      <c r="AL37" s="68" t="e">
        <f t="shared" si="122"/>
        <v>#N/A</v>
      </c>
      <c r="AM37" s="68" t="e">
        <f t="shared" si="122"/>
        <v>#N/A</v>
      </c>
      <c r="AN37" s="68" t="e">
        <f t="shared" si="122"/>
        <v>#N/A</v>
      </c>
      <c r="AO37" s="68" t="e">
        <f t="shared" si="122"/>
        <v>#N/A</v>
      </c>
      <c r="AP37" s="68" t="e">
        <f t="shared" si="122"/>
        <v>#N/A</v>
      </c>
      <c r="AQ37" s="68" t="e">
        <f t="shared" si="122"/>
        <v>#N/A</v>
      </c>
      <c r="AR37" s="68" t="e">
        <f t="shared" si="122"/>
        <v>#N/A</v>
      </c>
      <c r="AS37" s="68" t="e">
        <f t="shared" si="122"/>
        <v>#N/A</v>
      </c>
      <c r="AT37" s="68" t="e">
        <f t="shared" si="122"/>
        <v>#N/A</v>
      </c>
      <c r="AU37" s="68" t="e">
        <f t="shared" si="122"/>
        <v>#N/A</v>
      </c>
      <c r="AV37" s="68" t="e">
        <f t="shared" si="122"/>
        <v>#N/A</v>
      </c>
      <c r="AW37" s="68" t="e">
        <f t="shared" si="122"/>
        <v>#N/A</v>
      </c>
      <c r="AX37" s="68" t="e">
        <f t="shared" si="122"/>
        <v>#N/A</v>
      </c>
      <c r="AY37" s="68" t="e">
        <f t="shared" si="122"/>
        <v>#N/A</v>
      </c>
      <c r="AZ37" s="68" t="e">
        <f t="shared" si="122"/>
        <v>#N/A</v>
      </c>
      <c r="BA37" s="68" t="e">
        <f t="shared" si="122"/>
        <v>#N/A</v>
      </c>
      <c r="BB37" s="68" t="e">
        <f t="shared" si="122"/>
        <v>#N/A</v>
      </c>
      <c r="BC37" s="68" t="e">
        <f t="shared" si="122"/>
        <v>#N/A</v>
      </c>
      <c r="BD37" s="68" t="e">
        <f t="shared" si="122"/>
        <v>#N/A</v>
      </c>
      <c r="BE37" s="68" t="e">
        <f t="shared" si="122"/>
        <v>#N/A</v>
      </c>
      <c r="BF37" s="68" t="e">
        <f t="shared" si="122"/>
        <v>#N/A</v>
      </c>
      <c r="BG37" s="68" t="e">
        <f t="shared" si="122"/>
        <v>#N/A</v>
      </c>
      <c r="BH37" s="68" t="e">
        <f t="shared" si="122"/>
        <v>#N/A</v>
      </c>
      <c r="BI37" s="68" t="e">
        <f t="shared" si="122"/>
        <v>#N/A</v>
      </c>
      <c r="BJ37" s="68" t="e">
        <f t="shared" si="122"/>
        <v>#N/A</v>
      </c>
      <c r="BK37" s="68" t="e">
        <f t="shared" si="122"/>
        <v>#N/A</v>
      </c>
      <c r="BL37" s="68" t="e">
        <f t="shared" si="122"/>
        <v>#N/A</v>
      </c>
      <c r="BM37" s="68" t="e">
        <f t="shared" si="122"/>
        <v>#N/A</v>
      </c>
      <c r="BN37" s="68" t="e">
        <f t="shared" si="122"/>
        <v>#N/A</v>
      </c>
      <c r="BO37" s="68" t="e">
        <f t="shared" ref="BO37:CA37" si="123">BO35-BO29</f>
        <v>#N/A</v>
      </c>
      <c r="BP37" s="68" t="e">
        <f t="shared" si="123"/>
        <v>#N/A</v>
      </c>
      <c r="BQ37" s="68" t="e">
        <f t="shared" si="123"/>
        <v>#N/A</v>
      </c>
      <c r="BR37" s="68" t="e">
        <f t="shared" si="123"/>
        <v>#N/A</v>
      </c>
      <c r="BS37" s="68" t="e">
        <f t="shared" si="123"/>
        <v>#N/A</v>
      </c>
      <c r="BT37" s="68" t="e">
        <f t="shared" si="123"/>
        <v>#N/A</v>
      </c>
      <c r="BU37" s="68" t="e">
        <f t="shared" si="123"/>
        <v>#N/A</v>
      </c>
      <c r="BV37" s="68" t="e">
        <f t="shared" si="123"/>
        <v>#N/A</v>
      </c>
      <c r="BW37" s="68" t="e">
        <f t="shared" si="123"/>
        <v>#N/A</v>
      </c>
      <c r="BX37" s="68" t="e">
        <f t="shared" si="123"/>
        <v>#N/A</v>
      </c>
      <c r="BY37" s="68" t="e">
        <f t="shared" si="123"/>
        <v>#N/A</v>
      </c>
      <c r="BZ37" s="68" t="e">
        <f t="shared" si="123"/>
        <v>#N/A</v>
      </c>
      <c r="CA37" s="68" t="e">
        <f t="shared" si="123"/>
        <v>#N/A</v>
      </c>
    </row>
    <row r="38" spans="1:79" ht="14.25" customHeight="1">
      <c r="A38" s="19" t="s">
        <v>28</v>
      </c>
      <c r="B38" s="68"/>
      <c r="C38" s="68" t="e">
        <f t="shared" ref="C38:AH38" si="124">MAX(C37,0)</f>
        <v>#N/A</v>
      </c>
      <c r="D38" s="68" t="e">
        <f t="shared" si="124"/>
        <v>#N/A</v>
      </c>
      <c r="E38" s="68" t="e">
        <f t="shared" si="124"/>
        <v>#N/A</v>
      </c>
      <c r="F38" s="68" t="e">
        <f t="shared" si="124"/>
        <v>#N/A</v>
      </c>
      <c r="G38" s="68" t="e">
        <f t="shared" si="124"/>
        <v>#N/A</v>
      </c>
      <c r="H38" s="68" t="e">
        <f t="shared" si="124"/>
        <v>#N/A</v>
      </c>
      <c r="I38" s="68" t="e">
        <f t="shared" si="124"/>
        <v>#N/A</v>
      </c>
      <c r="J38" s="68" t="e">
        <f t="shared" si="124"/>
        <v>#N/A</v>
      </c>
      <c r="K38" s="68" t="e">
        <f t="shared" si="124"/>
        <v>#N/A</v>
      </c>
      <c r="L38" s="68" t="e">
        <f t="shared" si="124"/>
        <v>#N/A</v>
      </c>
      <c r="M38" s="68" t="e">
        <f t="shared" si="124"/>
        <v>#N/A</v>
      </c>
      <c r="N38" s="68" t="e">
        <f t="shared" si="124"/>
        <v>#N/A</v>
      </c>
      <c r="O38" s="68" t="e">
        <f t="shared" si="124"/>
        <v>#N/A</v>
      </c>
      <c r="P38" s="68" t="e">
        <f t="shared" si="124"/>
        <v>#N/A</v>
      </c>
      <c r="Q38" s="68" t="e">
        <f t="shared" si="124"/>
        <v>#N/A</v>
      </c>
      <c r="R38" s="68" t="e">
        <f t="shared" si="124"/>
        <v>#N/A</v>
      </c>
      <c r="S38" s="68" t="e">
        <f t="shared" si="124"/>
        <v>#N/A</v>
      </c>
      <c r="T38" s="68" t="e">
        <f t="shared" si="124"/>
        <v>#N/A</v>
      </c>
      <c r="U38" s="68" t="e">
        <f t="shared" si="124"/>
        <v>#N/A</v>
      </c>
      <c r="V38" s="68" t="e">
        <f t="shared" si="124"/>
        <v>#N/A</v>
      </c>
      <c r="W38" s="68" t="e">
        <f t="shared" si="124"/>
        <v>#N/A</v>
      </c>
      <c r="X38" s="68" t="e">
        <f t="shared" si="124"/>
        <v>#N/A</v>
      </c>
      <c r="Y38" s="68" t="e">
        <f t="shared" si="124"/>
        <v>#N/A</v>
      </c>
      <c r="Z38" s="68" t="e">
        <f t="shared" si="124"/>
        <v>#N/A</v>
      </c>
      <c r="AA38" s="68" t="e">
        <f t="shared" si="124"/>
        <v>#N/A</v>
      </c>
      <c r="AB38" s="68" t="e">
        <f t="shared" si="124"/>
        <v>#N/A</v>
      </c>
      <c r="AC38" s="68" t="e">
        <f t="shared" si="124"/>
        <v>#N/A</v>
      </c>
      <c r="AD38" s="68" t="e">
        <f t="shared" si="124"/>
        <v>#N/A</v>
      </c>
      <c r="AE38" s="68" t="e">
        <f t="shared" si="124"/>
        <v>#N/A</v>
      </c>
      <c r="AF38" s="68" t="e">
        <f t="shared" si="124"/>
        <v>#N/A</v>
      </c>
      <c r="AG38" s="68" t="e">
        <f t="shared" si="124"/>
        <v>#N/A</v>
      </c>
      <c r="AH38" s="68" t="e">
        <f t="shared" si="124"/>
        <v>#N/A</v>
      </c>
      <c r="AI38" s="68" t="e">
        <f t="shared" ref="AI38:BN38" si="125">MAX(AI37,0)</f>
        <v>#N/A</v>
      </c>
      <c r="AJ38" s="68" t="e">
        <f t="shared" si="125"/>
        <v>#N/A</v>
      </c>
      <c r="AK38" s="68" t="e">
        <f t="shared" si="125"/>
        <v>#N/A</v>
      </c>
      <c r="AL38" s="68" t="e">
        <f t="shared" si="125"/>
        <v>#N/A</v>
      </c>
      <c r="AM38" s="68" t="e">
        <f t="shared" si="125"/>
        <v>#N/A</v>
      </c>
      <c r="AN38" s="68" t="e">
        <f t="shared" si="125"/>
        <v>#N/A</v>
      </c>
      <c r="AO38" s="68" t="e">
        <f t="shared" si="125"/>
        <v>#N/A</v>
      </c>
      <c r="AP38" s="68" t="e">
        <f t="shared" si="125"/>
        <v>#N/A</v>
      </c>
      <c r="AQ38" s="68" t="e">
        <f t="shared" si="125"/>
        <v>#N/A</v>
      </c>
      <c r="AR38" s="68" t="e">
        <f t="shared" si="125"/>
        <v>#N/A</v>
      </c>
      <c r="AS38" s="68" t="e">
        <f t="shared" si="125"/>
        <v>#N/A</v>
      </c>
      <c r="AT38" s="68" t="e">
        <f t="shared" si="125"/>
        <v>#N/A</v>
      </c>
      <c r="AU38" s="68" t="e">
        <f t="shared" si="125"/>
        <v>#N/A</v>
      </c>
      <c r="AV38" s="68" t="e">
        <f t="shared" si="125"/>
        <v>#N/A</v>
      </c>
      <c r="AW38" s="68" t="e">
        <f t="shared" si="125"/>
        <v>#N/A</v>
      </c>
      <c r="AX38" s="68" t="e">
        <f t="shared" si="125"/>
        <v>#N/A</v>
      </c>
      <c r="AY38" s="68" t="e">
        <f t="shared" si="125"/>
        <v>#N/A</v>
      </c>
      <c r="AZ38" s="68" t="e">
        <f t="shared" si="125"/>
        <v>#N/A</v>
      </c>
      <c r="BA38" s="68" t="e">
        <f t="shared" si="125"/>
        <v>#N/A</v>
      </c>
      <c r="BB38" s="68" t="e">
        <f t="shared" si="125"/>
        <v>#N/A</v>
      </c>
      <c r="BC38" s="68" t="e">
        <f t="shared" si="125"/>
        <v>#N/A</v>
      </c>
      <c r="BD38" s="68" t="e">
        <f t="shared" si="125"/>
        <v>#N/A</v>
      </c>
      <c r="BE38" s="68" t="e">
        <f t="shared" si="125"/>
        <v>#N/A</v>
      </c>
      <c r="BF38" s="68" t="e">
        <f t="shared" si="125"/>
        <v>#N/A</v>
      </c>
      <c r="BG38" s="68" t="e">
        <f t="shared" si="125"/>
        <v>#N/A</v>
      </c>
      <c r="BH38" s="68" t="e">
        <f t="shared" si="125"/>
        <v>#N/A</v>
      </c>
      <c r="BI38" s="68" t="e">
        <f t="shared" si="125"/>
        <v>#N/A</v>
      </c>
      <c r="BJ38" s="68" t="e">
        <f t="shared" si="125"/>
        <v>#N/A</v>
      </c>
      <c r="BK38" s="68" t="e">
        <f t="shared" si="125"/>
        <v>#N/A</v>
      </c>
      <c r="BL38" s="68" t="e">
        <f t="shared" si="125"/>
        <v>#N/A</v>
      </c>
      <c r="BM38" s="68" t="e">
        <f t="shared" si="125"/>
        <v>#N/A</v>
      </c>
      <c r="BN38" s="68" t="e">
        <f t="shared" si="125"/>
        <v>#N/A</v>
      </c>
      <c r="BO38" s="68" t="e">
        <f t="shared" ref="BO38" si="126">MAX(BO37,0)</f>
        <v>#N/A</v>
      </c>
      <c r="BP38" s="68" t="e">
        <f t="shared" ref="BP38:CA38" si="127">MAX(BP37,0)</f>
        <v>#N/A</v>
      </c>
      <c r="BQ38" s="68" t="e">
        <f t="shared" si="127"/>
        <v>#N/A</v>
      </c>
      <c r="BR38" s="68" t="e">
        <f t="shared" si="127"/>
        <v>#N/A</v>
      </c>
      <c r="BS38" s="68" t="e">
        <f t="shared" si="127"/>
        <v>#N/A</v>
      </c>
      <c r="BT38" s="68" t="e">
        <f t="shared" si="127"/>
        <v>#N/A</v>
      </c>
      <c r="BU38" s="68" t="e">
        <f t="shared" si="127"/>
        <v>#N/A</v>
      </c>
      <c r="BV38" s="68" t="e">
        <f t="shared" si="127"/>
        <v>#N/A</v>
      </c>
      <c r="BW38" s="68" t="e">
        <f t="shared" si="127"/>
        <v>#N/A</v>
      </c>
      <c r="BX38" s="68" t="e">
        <f t="shared" si="127"/>
        <v>#N/A</v>
      </c>
      <c r="BY38" s="68" t="e">
        <f t="shared" si="127"/>
        <v>#N/A</v>
      </c>
      <c r="BZ38" s="68" t="e">
        <f t="shared" si="127"/>
        <v>#N/A</v>
      </c>
      <c r="CA38" s="68" t="e">
        <f t="shared" si="127"/>
        <v>#N/A</v>
      </c>
    </row>
    <row r="39" spans="1:79" ht="14.25" customHeight="1">
      <c r="A39" s="83" t="s">
        <v>121</v>
      </c>
      <c r="B39" s="92"/>
      <c r="C39" s="64" t="e">
        <f t="shared" ref="C39:AH39" si="128">IF(C20=0,0,IF(C38/C20&lt;$C$9,0,C38/C20))</f>
        <v>#N/A</v>
      </c>
      <c r="D39" s="64" t="e">
        <f t="shared" si="128"/>
        <v>#N/A</v>
      </c>
      <c r="E39" s="64" t="e">
        <f t="shared" si="128"/>
        <v>#N/A</v>
      </c>
      <c r="F39" s="64" t="e">
        <f t="shared" si="128"/>
        <v>#N/A</v>
      </c>
      <c r="G39" s="64" t="e">
        <f t="shared" si="128"/>
        <v>#N/A</v>
      </c>
      <c r="H39" s="64" t="e">
        <f t="shared" si="128"/>
        <v>#N/A</v>
      </c>
      <c r="I39" s="64" t="e">
        <f t="shared" si="128"/>
        <v>#N/A</v>
      </c>
      <c r="J39" s="64" t="e">
        <f t="shared" si="128"/>
        <v>#N/A</v>
      </c>
      <c r="K39" s="64" t="e">
        <f t="shared" si="128"/>
        <v>#N/A</v>
      </c>
      <c r="L39" s="64" t="e">
        <f t="shared" si="128"/>
        <v>#N/A</v>
      </c>
      <c r="M39" s="64" t="e">
        <f t="shared" si="128"/>
        <v>#N/A</v>
      </c>
      <c r="N39" s="64" t="e">
        <f t="shared" si="128"/>
        <v>#N/A</v>
      </c>
      <c r="O39" s="64" t="e">
        <f t="shared" si="128"/>
        <v>#N/A</v>
      </c>
      <c r="P39" s="64" t="e">
        <f t="shared" si="128"/>
        <v>#N/A</v>
      </c>
      <c r="Q39" s="64" t="e">
        <f t="shared" si="128"/>
        <v>#N/A</v>
      </c>
      <c r="R39" s="64" t="e">
        <f t="shared" si="128"/>
        <v>#N/A</v>
      </c>
      <c r="S39" s="64" t="e">
        <f t="shared" si="128"/>
        <v>#N/A</v>
      </c>
      <c r="T39" s="64" t="e">
        <f t="shared" si="128"/>
        <v>#N/A</v>
      </c>
      <c r="U39" s="64" t="e">
        <f t="shared" si="128"/>
        <v>#N/A</v>
      </c>
      <c r="V39" s="64" t="e">
        <f t="shared" si="128"/>
        <v>#N/A</v>
      </c>
      <c r="W39" s="64" t="e">
        <f t="shared" si="128"/>
        <v>#N/A</v>
      </c>
      <c r="X39" s="64" t="e">
        <f t="shared" si="128"/>
        <v>#N/A</v>
      </c>
      <c r="Y39" s="64" t="e">
        <f t="shared" si="128"/>
        <v>#N/A</v>
      </c>
      <c r="Z39" s="64" t="e">
        <f t="shared" si="128"/>
        <v>#N/A</v>
      </c>
      <c r="AA39" s="64" t="e">
        <f t="shared" si="128"/>
        <v>#N/A</v>
      </c>
      <c r="AB39" s="64" t="e">
        <f t="shared" si="128"/>
        <v>#N/A</v>
      </c>
      <c r="AC39" s="64" t="e">
        <f t="shared" si="128"/>
        <v>#N/A</v>
      </c>
      <c r="AD39" s="64" t="e">
        <f t="shared" si="128"/>
        <v>#N/A</v>
      </c>
      <c r="AE39" s="64" t="e">
        <f t="shared" si="128"/>
        <v>#N/A</v>
      </c>
      <c r="AF39" s="64" t="e">
        <f t="shared" si="128"/>
        <v>#N/A</v>
      </c>
      <c r="AG39" s="64" t="e">
        <f t="shared" si="128"/>
        <v>#N/A</v>
      </c>
      <c r="AH39" s="64" t="e">
        <f t="shared" si="128"/>
        <v>#N/A</v>
      </c>
      <c r="AI39" s="64" t="e">
        <f t="shared" ref="AI39:BN39" si="129">IF(AI20=0,0,IF(AI38/AI20&lt;$C$9,0,AI38/AI20))</f>
        <v>#N/A</v>
      </c>
      <c r="AJ39" s="64" t="e">
        <f t="shared" si="129"/>
        <v>#N/A</v>
      </c>
      <c r="AK39" s="64" t="e">
        <f t="shared" si="129"/>
        <v>#N/A</v>
      </c>
      <c r="AL39" s="64" t="e">
        <f t="shared" si="129"/>
        <v>#N/A</v>
      </c>
      <c r="AM39" s="64" t="e">
        <f t="shared" si="129"/>
        <v>#N/A</v>
      </c>
      <c r="AN39" s="64" t="e">
        <f t="shared" si="129"/>
        <v>#N/A</v>
      </c>
      <c r="AO39" s="64" t="e">
        <f t="shared" si="129"/>
        <v>#N/A</v>
      </c>
      <c r="AP39" s="64" t="e">
        <f t="shared" si="129"/>
        <v>#N/A</v>
      </c>
      <c r="AQ39" s="64" t="e">
        <f t="shared" si="129"/>
        <v>#N/A</v>
      </c>
      <c r="AR39" s="64" t="e">
        <f t="shared" si="129"/>
        <v>#N/A</v>
      </c>
      <c r="AS39" s="64" t="e">
        <f t="shared" si="129"/>
        <v>#N/A</v>
      </c>
      <c r="AT39" s="64" t="e">
        <f t="shared" si="129"/>
        <v>#N/A</v>
      </c>
      <c r="AU39" s="64" t="e">
        <f t="shared" si="129"/>
        <v>#N/A</v>
      </c>
      <c r="AV39" s="64" t="e">
        <f t="shared" si="129"/>
        <v>#N/A</v>
      </c>
      <c r="AW39" s="64" t="e">
        <f t="shared" si="129"/>
        <v>#N/A</v>
      </c>
      <c r="AX39" s="64" t="e">
        <f t="shared" si="129"/>
        <v>#N/A</v>
      </c>
      <c r="AY39" s="64" t="e">
        <f t="shared" si="129"/>
        <v>#N/A</v>
      </c>
      <c r="AZ39" s="64" t="e">
        <f t="shared" si="129"/>
        <v>#N/A</v>
      </c>
      <c r="BA39" s="64" t="e">
        <f t="shared" si="129"/>
        <v>#N/A</v>
      </c>
      <c r="BB39" s="64" t="e">
        <f t="shared" si="129"/>
        <v>#N/A</v>
      </c>
      <c r="BC39" s="64" t="e">
        <f t="shared" si="129"/>
        <v>#N/A</v>
      </c>
      <c r="BD39" s="64" t="e">
        <f t="shared" si="129"/>
        <v>#N/A</v>
      </c>
      <c r="BE39" s="64" t="e">
        <f t="shared" si="129"/>
        <v>#N/A</v>
      </c>
      <c r="BF39" s="64" t="e">
        <f t="shared" si="129"/>
        <v>#N/A</v>
      </c>
      <c r="BG39" s="64" t="e">
        <f t="shared" si="129"/>
        <v>#N/A</v>
      </c>
      <c r="BH39" s="64" t="e">
        <f t="shared" si="129"/>
        <v>#N/A</v>
      </c>
      <c r="BI39" s="64" t="e">
        <f t="shared" si="129"/>
        <v>#N/A</v>
      </c>
      <c r="BJ39" s="64" t="e">
        <f t="shared" si="129"/>
        <v>#N/A</v>
      </c>
      <c r="BK39" s="64" t="e">
        <f t="shared" si="129"/>
        <v>#N/A</v>
      </c>
      <c r="BL39" s="64" t="e">
        <f t="shared" si="129"/>
        <v>#N/A</v>
      </c>
      <c r="BM39" s="64" t="e">
        <f t="shared" si="129"/>
        <v>#N/A</v>
      </c>
      <c r="BN39" s="64" t="e">
        <f t="shared" si="129"/>
        <v>#N/A</v>
      </c>
      <c r="BO39" s="64" t="e">
        <f t="shared" ref="BO39:CA39" si="130">IF(BO20=0,0,IF(BO38/BO20&lt;$C$9,0,BO38/BO20))</f>
        <v>#N/A</v>
      </c>
      <c r="BP39" s="64" t="e">
        <f t="shared" si="130"/>
        <v>#N/A</v>
      </c>
      <c r="BQ39" s="64" t="e">
        <f t="shared" si="130"/>
        <v>#N/A</v>
      </c>
      <c r="BR39" s="64" t="e">
        <f t="shared" si="130"/>
        <v>#N/A</v>
      </c>
      <c r="BS39" s="64" t="e">
        <f t="shared" si="130"/>
        <v>#N/A</v>
      </c>
      <c r="BT39" s="64" t="e">
        <f t="shared" si="130"/>
        <v>#N/A</v>
      </c>
      <c r="BU39" s="64" t="e">
        <f t="shared" si="130"/>
        <v>#N/A</v>
      </c>
      <c r="BV39" s="64" t="e">
        <f t="shared" si="130"/>
        <v>#N/A</v>
      </c>
      <c r="BW39" s="64" t="e">
        <f t="shared" si="130"/>
        <v>#N/A</v>
      </c>
      <c r="BX39" s="64" t="e">
        <f t="shared" si="130"/>
        <v>#N/A</v>
      </c>
      <c r="BY39" s="64" t="e">
        <f t="shared" si="130"/>
        <v>#N/A</v>
      </c>
      <c r="BZ39" s="64" t="e">
        <f t="shared" si="130"/>
        <v>#N/A</v>
      </c>
      <c r="CA39" s="64" t="e">
        <f t="shared" si="130"/>
        <v>#N/A</v>
      </c>
    </row>
    <row r="40" spans="1:79" ht="14.25" customHeight="1">
      <c r="A40" s="83"/>
      <c r="B40" s="92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</row>
    <row r="41" spans="1:79" ht="14.25" customHeight="1">
      <c r="A41" s="83" t="s">
        <v>125</v>
      </c>
      <c r="B41" s="92"/>
      <c r="C41" s="61" t="e">
        <f t="shared" ref="C41:AH41" si="131">IF(C20=0,0,C39*C20)</f>
        <v>#N/A</v>
      </c>
      <c r="D41" s="61" t="e">
        <f t="shared" si="131"/>
        <v>#N/A</v>
      </c>
      <c r="E41" s="61" t="e">
        <f t="shared" si="131"/>
        <v>#N/A</v>
      </c>
      <c r="F41" s="61" t="e">
        <f t="shared" si="131"/>
        <v>#N/A</v>
      </c>
      <c r="G41" s="61" t="e">
        <f t="shared" si="131"/>
        <v>#N/A</v>
      </c>
      <c r="H41" s="61" t="e">
        <f t="shared" si="131"/>
        <v>#N/A</v>
      </c>
      <c r="I41" s="61" t="e">
        <f t="shared" si="131"/>
        <v>#N/A</v>
      </c>
      <c r="J41" s="61" t="e">
        <f t="shared" si="131"/>
        <v>#N/A</v>
      </c>
      <c r="K41" s="61" t="e">
        <f t="shared" si="131"/>
        <v>#N/A</v>
      </c>
      <c r="L41" s="61" t="e">
        <f t="shared" si="131"/>
        <v>#N/A</v>
      </c>
      <c r="M41" s="61" t="e">
        <f t="shared" si="131"/>
        <v>#N/A</v>
      </c>
      <c r="N41" s="61" t="e">
        <f t="shared" si="131"/>
        <v>#N/A</v>
      </c>
      <c r="O41" s="61" t="e">
        <f t="shared" si="131"/>
        <v>#N/A</v>
      </c>
      <c r="P41" s="61" t="e">
        <f t="shared" si="131"/>
        <v>#N/A</v>
      </c>
      <c r="Q41" s="61" t="e">
        <f t="shared" si="131"/>
        <v>#N/A</v>
      </c>
      <c r="R41" s="61" t="e">
        <f t="shared" si="131"/>
        <v>#N/A</v>
      </c>
      <c r="S41" s="61" t="e">
        <f t="shared" si="131"/>
        <v>#N/A</v>
      </c>
      <c r="T41" s="61" t="e">
        <f t="shared" si="131"/>
        <v>#N/A</v>
      </c>
      <c r="U41" s="61" t="e">
        <f t="shared" si="131"/>
        <v>#N/A</v>
      </c>
      <c r="V41" s="61" t="e">
        <f t="shared" si="131"/>
        <v>#N/A</v>
      </c>
      <c r="W41" s="61" t="e">
        <f t="shared" si="131"/>
        <v>#N/A</v>
      </c>
      <c r="X41" s="61" t="e">
        <f t="shared" si="131"/>
        <v>#N/A</v>
      </c>
      <c r="Y41" s="61" t="e">
        <f t="shared" si="131"/>
        <v>#N/A</v>
      </c>
      <c r="Z41" s="61" t="e">
        <f t="shared" si="131"/>
        <v>#N/A</v>
      </c>
      <c r="AA41" s="61" t="e">
        <f t="shared" si="131"/>
        <v>#N/A</v>
      </c>
      <c r="AB41" s="61" t="e">
        <f t="shared" si="131"/>
        <v>#N/A</v>
      </c>
      <c r="AC41" s="61" t="e">
        <f t="shared" si="131"/>
        <v>#N/A</v>
      </c>
      <c r="AD41" s="61" t="e">
        <f t="shared" si="131"/>
        <v>#N/A</v>
      </c>
      <c r="AE41" s="61" t="e">
        <f t="shared" si="131"/>
        <v>#N/A</v>
      </c>
      <c r="AF41" s="61" t="e">
        <f t="shared" si="131"/>
        <v>#N/A</v>
      </c>
      <c r="AG41" s="61" t="e">
        <f t="shared" si="131"/>
        <v>#N/A</v>
      </c>
      <c r="AH41" s="61" t="e">
        <f t="shared" si="131"/>
        <v>#N/A</v>
      </c>
      <c r="AI41" s="61" t="e">
        <f t="shared" ref="AI41:BN41" si="132">IF(AI20=0,0,AI39*AI20)</f>
        <v>#N/A</v>
      </c>
      <c r="AJ41" s="61" t="e">
        <f t="shared" si="132"/>
        <v>#N/A</v>
      </c>
      <c r="AK41" s="61" t="e">
        <f t="shared" si="132"/>
        <v>#N/A</v>
      </c>
      <c r="AL41" s="61" t="e">
        <f t="shared" si="132"/>
        <v>#N/A</v>
      </c>
      <c r="AM41" s="61" t="e">
        <f t="shared" si="132"/>
        <v>#N/A</v>
      </c>
      <c r="AN41" s="61" t="e">
        <f t="shared" si="132"/>
        <v>#N/A</v>
      </c>
      <c r="AO41" s="61" t="e">
        <f t="shared" si="132"/>
        <v>#N/A</v>
      </c>
      <c r="AP41" s="61" t="e">
        <f t="shared" si="132"/>
        <v>#N/A</v>
      </c>
      <c r="AQ41" s="61" t="e">
        <f t="shared" si="132"/>
        <v>#N/A</v>
      </c>
      <c r="AR41" s="61" t="e">
        <f t="shared" si="132"/>
        <v>#N/A</v>
      </c>
      <c r="AS41" s="61" t="e">
        <f t="shared" si="132"/>
        <v>#N/A</v>
      </c>
      <c r="AT41" s="61" t="e">
        <f t="shared" si="132"/>
        <v>#N/A</v>
      </c>
      <c r="AU41" s="61" t="e">
        <f t="shared" si="132"/>
        <v>#N/A</v>
      </c>
      <c r="AV41" s="61" t="e">
        <f t="shared" si="132"/>
        <v>#N/A</v>
      </c>
      <c r="AW41" s="61" t="e">
        <f t="shared" si="132"/>
        <v>#N/A</v>
      </c>
      <c r="AX41" s="61" t="e">
        <f t="shared" si="132"/>
        <v>#N/A</v>
      </c>
      <c r="AY41" s="61" t="e">
        <f t="shared" si="132"/>
        <v>#N/A</v>
      </c>
      <c r="AZ41" s="61" t="e">
        <f t="shared" si="132"/>
        <v>#N/A</v>
      </c>
      <c r="BA41" s="61" t="e">
        <f t="shared" si="132"/>
        <v>#N/A</v>
      </c>
      <c r="BB41" s="61" t="e">
        <f t="shared" si="132"/>
        <v>#N/A</v>
      </c>
      <c r="BC41" s="61" t="e">
        <f t="shared" si="132"/>
        <v>#N/A</v>
      </c>
      <c r="BD41" s="61" t="e">
        <f t="shared" si="132"/>
        <v>#N/A</v>
      </c>
      <c r="BE41" s="61" t="e">
        <f t="shared" si="132"/>
        <v>#N/A</v>
      </c>
      <c r="BF41" s="61" t="e">
        <f t="shared" si="132"/>
        <v>#N/A</v>
      </c>
      <c r="BG41" s="61" t="e">
        <f t="shared" si="132"/>
        <v>#N/A</v>
      </c>
      <c r="BH41" s="61" t="e">
        <f t="shared" si="132"/>
        <v>#N/A</v>
      </c>
      <c r="BI41" s="61" t="e">
        <f t="shared" si="132"/>
        <v>#N/A</v>
      </c>
      <c r="BJ41" s="61" t="e">
        <f t="shared" si="132"/>
        <v>#N/A</v>
      </c>
      <c r="BK41" s="61" t="e">
        <f t="shared" si="132"/>
        <v>#N/A</v>
      </c>
      <c r="BL41" s="61" t="e">
        <f t="shared" si="132"/>
        <v>#N/A</v>
      </c>
      <c r="BM41" s="61" t="e">
        <f t="shared" si="132"/>
        <v>#N/A</v>
      </c>
      <c r="BN41" s="61" t="e">
        <f t="shared" si="132"/>
        <v>#N/A</v>
      </c>
      <c r="BO41" s="61" t="e">
        <f t="shared" ref="BO41:CA41" si="133">IF(BO20=0,0,BO39*BO20)</f>
        <v>#N/A</v>
      </c>
      <c r="BP41" s="61" t="e">
        <f t="shared" si="133"/>
        <v>#N/A</v>
      </c>
      <c r="BQ41" s="61" t="e">
        <f t="shared" si="133"/>
        <v>#N/A</v>
      </c>
      <c r="BR41" s="61" t="e">
        <f t="shared" si="133"/>
        <v>#N/A</v>
      </c>
      <c r="BS41" s="61" t="e">
        <f t="shared" si="133"/>
        <v>#N/A</v>
      </c>
      <c r="BT41" s="61" t="e">
        <f t="shared" si="133"/>
        <v>#N/A</v>
      </c>
      <c r="BU41" s="61" t="e">
        <f t="shared" si="133"/>
        <v>#N/A</v>
      </c>
      <c r="BV41" s="61" t="e">
        <f t="shared" si="133"/>
        <v>#N/A</v>
      </c>
      <c r="BW41" s="61" t="e">
        <f t="shared" si="133"/>
        <v>#N/A</v>
      </c>
      <c r="BX41" s="61" t="e">
        <f t="shared" si="133"/>
        <v>#N/A</v>
      </c>
      <c r="BY41" s="61" t="e">
        <f t="shared" si="133"/>
        <v>#N/A</v>
      </c>
      <c r="BZ41" s="61" t="e">
        <f t="shared" si="133"/>
        <v>#N/A</v>
      </c>
      <c r="CA41" s="61" t="e">
        <f t="shared" si="133"/>
        <v>#N/A</v>
      </c>
    </row>
    <row r="42" spans="1:79" ht="14.25" customHeight="1">
      <c r="A42" s="83" t="s">
        <v>126</v>
      </c>
      <c r="B42" s="92"/>
      <c r="C42" s="61" t="e">
        <f>C25</f>
        <v>#N/A</v>
      </c>
      <c r="D42" s="61" t="e">
        <f t="shared" ref="D42:AI42" si="134">C42+D25</f>
        <v>#N/A</v>
      </c>
      <c r="E42" s="61" t="e">
        <f t="shared" si="134"/>
        <v>#N/A</v>
      </c>
      <c r="F42" s="61" t="e">
        <f t="shared" si="134"/>
        <v>#N/A</v>
      </c>
      <c r="G42" s="61" t="e">
        <f t="shared" si="134"/>
        <v>#N/A</v>
      </c>
      <c r="H42" s="61" t="e">
        <f t="shared" si="134"/>
        <v>#N/A</v>
      </c>
      <c r="I42" s="61" t="e">
        <f t="shared" si="134"/>
        <v>#N/A</v>
      </c>
      <c r="J42" s="61" t="e">
        <f t="shared" si="134"/>
        <v>#N/A</v>
      </c>
      <c r="K42" s="61" t="e">
        <f t="shared" si="134"/>
        <v>#N/A</v>
      </c>
      <c r="L42" s="61" t="e">
        <f t="shared" si="134"/>
        <v>#N/A</v>
      </c>
      <c r="M42" s="61" t="e">
        <f t="shared" si="134"/>
        <v>#N/A</v>
      </c>
      <c r="N42" s="61" t="e">
        <f t="shared" si="134"/>
        <v>#N/A</v>
      </c>
      <c r="O42" s="61" t="e">
        <f t="shared" si="134"/>
        <v>#N/A</v>
      </c>
      <c r="P42" s="61" t="e">
        <f t="shared" si="134"/>
        <v>#N/A</v>
      </c>
      <c r="Q42" s="61" t="e">
        <f t="shared" si="134"/>
        <v>#N/A</v>
      </c>
      <c r="R42" s="61" t="e">
        <f t="shared" si="134"/>
        <v>#N/A</v>
      </c>
      <c r="S42" s="61" t="e">
        <f t="shared" si="134"/>
        <v>#N/A</v>
      </c>
      <c r="T42" s="61" t="e">
        <f t="shared" si="134"/>
        <v>#N/A</v>
      </c>
      <c r="U42" s="61" t="e">
        <f t="shared" si="134"/>
        <v>#N/A</v>
      </c>
      <c r="V42" s="61" t="e">
        <f t="shared" si="134"/>
        <v>#N/A</v>
      </c>
      <c r="W42" s="61" t="e">
        <f t="shared" si="134"/>
        <v>#N/A</v>
      </c>
      <c r="X42" s="61" t="e">
        <f t="shared" si="134"/>
        <v>#N/A</v>
      </c>
      <c r="Y42" s="61" t="e">
        <f t="shared" si="134"/>
        <v>#N/A</v>
      </c>
      <c r="Z42" s="61" t="e">
        <f t="shared" si="134"/>
        <v>#N/A</v>
      </c>
      <c r="AA42" s="61" t="e">
        <f t="shared" si="134"/>
        <v>#N/A</v>
      </c>
      <c r="AB42" s="61" t="e">
        <f t="shared" si="134"/>
        <v>#N/A</v>
      </c>
      <c r="AC42" s="61" t="e">
        <f t="shared" si="134"/>
        <v>#N/A</v>
      </c>
      <c r="AD42" s="61" t="e">
        <f t="shared" si="134"/>
        <v>#N/A</v>
      </c>
      <c r="AE42" s="61" t="e">
        <f t="shared" si="134"/>
        <v>#N/A</v>
      </c>
      <c r="AF42" s="61" t="e">
        <f t="shared" si="134"/>
        <v>#N/A</v>
      </c>
      <c r="AG42" s="61" t="e">
        <f t="shared" si="134"/>
        <v>#N/A</v>
      </c>
      <c r="AH42" s="61" t="e">
        <f t="shared" si="134"/>
        <v>#N/A</v>
      </c>
      <c r="AI42" s="61" t="e">
        <f t="shared" si="134"/>
        <v>#N/A</v>
      </c>
      <c r="AJ42" s="61" t="e">
        <f t="shared" ref="AJ42:BO42" si="135">AI42+AJ25</f>
        <v>#N/A</v>
      </c>
      <c r="AK42" s="61" t="e">
        <f t="shared" si="135"/>
        <v>#N/A</v>
      </c>
      <c r="AL42" s="61" t="e">
        <f t="shared" si="135"/>
        <v>#N/A</v>
      </c>
      <c r="AM42" s="61" t="e">
        <f t="shared" si="135"/>
        <v>#N/A</v>
      </c>
      <c r="AN42" s="61" t="e">
        <f t="shared" si="135"/>
        <v>#N/A</v>
      </c>
      <c r="AO42" s="61" t="e">
        <f t="shared" si="135"/>
        <v>#N/A</v>
      </c>
      <c r="AP42" s="61" t="e">
        <f t="shared" si="135"/>
        <v>#N/A</v>
      </c>
      <c r="AQ42" s="61" t="e">
        <f t="shared" si="135"/>
        <v>#N/A</v>
      </c>
      <c r="AR42" s="61" t="e">
        <f t="shared" si="135"/>
        <v>#N/A</v>
      </c>
      <c r="AS42" s="61" t="e">
        <f t="shared" si="135"/>
        <v>#N/A</v>
      </c>
      <c r="AT42" s="61" t="e">
        <f t="shared" si="135"/>
        <v>#N/A</v>
      </c>
      <c r="AU42" s="61" t="e">
        <f t="shared" si="135"/>
        <v>#N/A</v>
      </c>
      <c r="AV42" s="61" t="e">
        <f t="shared" si="135"/>
        <v>#N/A</v>
      </c>
      <c r="AW42" s="61" t="e">
        <f t="shared" si="135"/>
        <v>#N/A</v>
      </c>
      <c r="AX42" s="61" t="e">
        <f t="shared" si="135"/>
        <v>#N/A</v>
      </c>
      <c r="AY42" s="61" t="e">
        <f t="shared" si="135"/>
        <v>#N/A</v>
      </c>
      <c r="AZ42" s="61" t="e">
        <f t="shared" si="135"/>
        <v>#N/A</v>
      </c>
      <c r="BA42" s="61" t="e">
        <f t="shared" si="135"/>
        <v>#N/A</v>
      </c>
      <c r="BB42" s="61" t="e">
        <f t="shared" si="135"/>
        <v>#N/A</v>
      </c>
      <c r="BC42" s="61" t="e">
        <f t="shared" si="135"/>
        <v>#N/A</v>
      </c>
      <c r="BD42" s="61" t="e">
        <f t="shared" si="135"/>
        <v>#N/A</v>
      </c>
      <c r="BE42" s="61" t="e">
        <f t="shared" si="135"/>
        <v>#N/A</v>
      </c>
      <c r="BF42" s="61" t="e">
        <f t="shared" si="135"/>
        <v>#N/A</v>
      </c>
      <c r="BG42" s="61" t="e">
        <f t="shared" si="135"/>
        <v>#N/A</v>
      </c>
      <c r="BH42" s="61" t="e">
        <f t="shared" si="135"/>
        <v>#N/A</v>
      </c>
      <c r="BI42" s="61" t="e">
        <f t="shared" si="135"/>
        <v>#N/A</v>
      </c>
      <c r="BJ42" s="61" t="e">
        <f t="shared" si="135"/>
        <v>#N/A</v>
      </c>
      <c r="BK42" s="61" t="e">
        <f t="shared" si="135"/>
        <v>#N/A</v>
      </c>
      <c r="BL42" s="61" t="e">
        <f t="shared" si="135"/>
        <v>#N/A</v>
      </c>
      <c r="BM42" s="61" t="e">
        <f t="shared" si="135"/>
        <v>#N/A</v>
      </c>
      <c r="BN42" s="61" t="e">
        <f t="shared" si="135"/>
        <v>#N/A</v>
      </c>
      <c r="BO42" s="61" t="e">
        <f t="shared" si="135"/>
        <v>#N/A</v>
      </c>
      <c r="BP42" s="61" t="e">
        <f t="shared" ref="BP42:CA42" si="136">BO42+BP25</f>
        <v>#N/A</v>
      </c>
      <c r="BQ42" s="61" t="e">
        <f t="shared" si="136"/>
        <v>#N/A</v>
      </c>
      <c r="BR42" s="61" t="e">
        <f t="shared" si="136"/>
        <v>#N/A</v>
      </c>
      <c r="BS42" s="61" t="e">
        <f t="shared" si="136"/>
        <v>#N/A</v>
      </c>
      <c r="BT42" s="61" t="e">
        <f t="shared" si="136"/>
        <v>#N/A</v>
      </c>
      <c r="BU42" s="61" t="e">
        <f t="shared" si="136"/>
        <v>#N/A</v>
      </c>
      <c r="BV42" s="61" t="e">
        <f t="shared" si="136"/>
        <v>#N/A</v>
      </c>
      <c r="BW42" s="61" t="e">
        <f t="shared" si="136"/>
        <v>#N/A</v>
      </c>
      <c r="BX42" s="61" t="e">
        <f t="shared" si="136"/>
        <v>#N/A</v>
      </c>
      <c r="BY42" s="61" t="e">
        <f t="shared" si="136"/>
        <v>#N/A</v>
      </c>
      <c r="BZ42" s="61" t="e">
        <f t="shared" si="136"/>
        <v>#N/A</v>
      </c>
      <c r="CA42" s="61" t="e">
        <f t="shared" si="136"/>
        <v>#N/A</v>
      </c>
    </row>
    <row r="43" spans="1:79" ht="14.25" customHeight="1">
      <c r="A43" s="83" t="s">
        <v>127</v>
      </c>
      <c r="B43" s="92"/>
      <c r="C43" s="64" t="e">
        <f t="shared" ref="C43:AH43" si="137">C41/C42</f>
        <v>#N/A</v>
      </c>
      <c r="D43" s="64" t="e">
        <f t="shared" si="137"/>
        <v>#N/A</v>
      </c>
      <c r="E43" s="64" t="e">
        <f t="shared" si="137"/>
        <v>#N/A</v>
      </c>
      <c r="F43" s="64" t="e">
        <f t="shared" si="137"/>
        <v>#N/A</v>
      </c>
      <c r="G43" s="64" t="e">
        <f t="shared" si="137"/>
        <v>#N/A</v>
      </c>
      <c r="H43" s="64" t="e">
        <f t="shared" si="137"/>
        <v>#N/A</v>
      </c>
      <c r="I43" s="64" t="e">
        <f t="shared" si="137"/>
        <v>#N/A</v>
      </c>
      <c r="J43" s="64" t="e">
        <f t="shared" si="137"/>
        <v>#N/A</v>
      </c>
      <c r="K43" s="64" t="e">
        <f t="shared" si="137"/>
        <v>#N/A</v>
      </c>
      <c r="L43" s="64" t="e">
        <f t="shared" si="137"/>
        <v>#N/A</v>
      </c>
      <c r="M43" s="64" t="e">
        <f t="shared" si="137"/>
        <v>#N/A</v>
      </c>
      <c r="N43" s="64" t="e">
        <f t="shared" si="137"/>
        <v>#N/A</v>
      </c>
      <c r="O43" s="64" t="e">
        <f t="shared" si="137"/>
        <v>#N/A</v>
      </c>
      <c r="P43" s="64" t="e">
        <f t="shared" si="137"/>
        <v>#N/A</v>
      </c>
      <c r="Q43" s="64" t="e">
        <f t="shared" si="137"/>
        <v>#N/A</v>
      </c>
      <c r="R43" s="64" t="e">
        <f t="shared" si="137"/>
        <v>#N/A</v>
      </c>
      <c r="S43" s="64" t="e">
        <f t="shared" si="137"/>
        <v>#N/A</v>
      </c>
      <c r="T43" s="64" t="e">
        <f t="shared" si="137"/>
        <v>#N/A</v>
      </c>
      <c r="U43" s="64" t="e">
        <f t="shared" si="137"/>
        <v>#N/A</v>
      </c>
      <c r="V43" s="64" t="e">
        <f t="shared" si="137"/>
        <v>#N/A</v>
      </c>
      <c r="W43" s="64" t="e">
        <f t="shared" si="137"/>
        <v>#N/A</v>
      </c>
      <c r="X43" s="64" t="e">
        <f t="shared" si="137"/>
        <v>#N/A</v>
      </c>
      <c r="Y43" s="64" t="e">
        <f t="shared" si="137"/>
        <v>#N/A</v>
      </c>
      <c r="Z43" s="64" t="e">
        <f t="shared" si="137"/>
        <v>#N/A</v>
      </c>
      <c r="AA43" s="64" t="e">
        <f t="shared" si="137"/>
        <v>#N/A</v>
      </c>
      <c r="AB43" s="64" t="e">
        <f t="shared" si="137"/>
        <v>#N/A</v>
      </c>
      <c r="AC43" s="64" t="e">
        <f t="shared" si="137"/>
        <v>#N/A</v>
      </c>
      <c r="AD43" s="64" t="e">
        <f t="shared" si="137"/>
        <v>#N/A</v>
      </c>
      <c r="AE43" s="64" t="e">
        <f t="shared" si="137"/>
        <v>#N/A</v>
      </c>
      <c r="AF43" s="64" t="e">
        <f t="shared" si="137"/>
        <v>#N/A</v>
      </c>
      <c r="AG43" s="64" t="e">
        <f t="shared" si="137"/>
        <v>#N/A</v>
      </c>
      <c r="AH43" s="64" t="e">
        <f t="shared" si="137"/>
        <v>#N/A</v>
      </c>
      <c r="AI43" s="64" t="e">
        <f t="shared" ref="AI43:BN43" si="138">AI41/AI42</f>
        <v>#N/A</v>
      </c>
      <c r="AJ43" s="64" t="e">
        <f t="shared" si="138"/>
        <v>#N/A</v>
      </c>
      <c r="AK43" s="64" t="e">
        <f t="shared" si="138"/>
        <v>#N/A</v>
      </c>
      <c r="AL43" s="64" t="e">
        <f t="shared" si="138"/>
        <v>#N/A</v>
      </c>
      <c r="AM43" s="64" t="e">
        <f t="shared" si="138"/>
        <v>#N/A</v>
      </c>
      <c r="AN43" s="64" t="e">
        <f t="shared" si="138"/>
        <v>#N/A</v>
      </c>
      <c r="AO43" s="64" t="e">
        <f t="shared" si="138"/>
        <v>#N/A</v>
      </c>
      <c r="AP43" s="64" t="e">
        <f t="shared" si="138"/>
        <v>#N/A</v>
      </c>
      <c r="AQ43" s="64" t="e">
        <f t="shared" si="138"/>
        <v>#N/A</v>
      </c>
      <c r="AR43" s="64" t="e">
        <f t="shared" si="138"/>
        <v>#N/A</v>
      </c>
      <c r="AS43" s="64" t="e">
        <f t="shared" si="138"/>
        <v>#N/A</v>
      </c>
      <c r="AT43" s="64" t="e">
        <f t="shared" si="138"/>
        <v>#N/A</v>
      </c>
      <c r="AU43" s="64" t="e">
        <f t="shared" si="138"/>
        <v>#N/A</v>
      </c>
      <c r="AV43" s="64" t="e">
        <f t="shared" si="138"/>
        <v>#N/A</v>
      </c>
      <c r="AW43" s="64" t="e">
        <f t="shared" si="138"/>
        <v>#N/A</v>
      </c>
      <c r="AX43" s="64" t="e">
        <f t="shared" si="138"/>
        <v>#N/A</v>
      </c>
      <c r="AY43" s="64" t="e">
        <f t="shared" si="138"/>
        <v>#N/A</v>
      </c>
      <c r="AZ43" s="64" t="e">
        <f t="shared" si="138"/>
        <v>#N/A</v>
      </c>
      <c r="BA43" s="64" t="e">
        <f t="shared" si="138"/>
        <v>#N/A</v>
      </c>
      <c r="BB43" s="64" t="e">
        <f t="shared" si="138"/>
        <v>#N/A</v>
      </c>
      <c r="BC43" s="64" t="e">
        <f t="shared" si="138"/>
        <v>#N/A</v>
      </c>
      <c r="BD43" s="64" t="e">
        <f t="shared" si="138"/>
        <v>#N/A</v>
      </c>
      <c r="BE43" s="64" t="e">
        <f t="shared" si="138"/>
        <v>#N/A</v>
      </c>
      <c r="BF43" s="64" t="e">
        <f t="shared" si="138"/>
        <v>#N/A</v>
      </c>
      <c r="BG43" s="64" t="e">
        <f t="shared" si="138"/>
        <v>#N/A</v>
      </c>
      <c r="BH43" s="64" t="e">
        <f t="shared" si="138"/>
        <v>#N/A</v>
      </c>
      <c r="BI43" s="64" t="e">
        <f t="shared" si="138"/>
        <v>#N/A</v>
      </c>
      <c r="BJ43" s="64" t="e">
        <f t="shared" si="138"/>
        <v>#N/A</v>
      </c>
      <c r="BK43" s="64" t="e">
        <f t="shared" si="138"/>
        <v>#N/A</v>
      </c>
      <c r="BL43" s="64" t="e">
        <f t="shared" si="138"/>
        <v>#N/A</v>
      </c>
      <c r="BM43" s="64" t="e">
        <f t="shared" si="138"/>
        <v>#N/A</v>
      </c>
      <c r="BN43" s="64" t="e">
        <f t="shared" si="138"/>
        <v>#N/A</v>
      </c>
      <c r="BO43" s="64" t="e">
        <f t="shared" ref="BO43" si="139">BO41/BO42</f>
        <v>#N/A</v>
      </c>
      <c r="BP43" s="64" t="e">
        <f t="shared" ref="BP43:CA43" si="140">BP41/BP42</f>
        <v>#N/A</v>
      </c>
      <c r="BQ43" s="64" t="e">
        <f t="shared" si="140"/>
        <v>#N/A</v>
      </c>
      <c r="BR43" s="64" t="e">
        <f t="shared" si="140"/>
        <v>#N/A</v>
      </c>
      <c r="BS43" s="64" t="e">
        <f t="shared" si="140"/>
        <v>#N/A</v>
      </c>
      <c r="BT43" s="64" t="e">
        <f t="shared" si="140"/>
        <v>#N/A</v>
      </c>
      <c r="BU43" s="64" t="e">
        <f t="shared" si="140"/>
        <v>#N/A</v>
      </c>
      <c r="BV43" s="64" t="e">
        <f t="shared" si="140"/>
        <v>#N/A</v>
      </c>
      <c r="BW43" s="64" t="e">
        <f t="shared" si="140"/>
        <v>#N/A</v>
      </c>
      <c r="BX43" s="64" t="e">
        <f t="shared" si="140"/>
        <v>#N/A</v>
      </c>
      <c r="BY43" s="64" t="e">
        <f t="shared" si="140"/>
        <v>#N/A</v>
      </c>
      <c r="BZ43" s="64" t="e">
        <f t="shared" si="140"/>
        <v>#N/A</v>
      </c>
      <c r="CA43" s="64" t="e">
        <f t="shared" si="140"/>
        <v>#N/A</v>
      </c>
    </row>
    <row r="44" spans="1:79" ht="14.2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1"/>
      <c r="BV44" s="161"/>
      <c r="BW44" s="161"/>
      <c r="BX44" s="161"/>
      <c r="BY44" s="161"/>
      <c r="BZ44" s="161"/>
      <c r="CA44" s="161"/>
    </row>
    <row r="45" spans="1:79" ht="14.25" customHeight="1">
      <c r="A45" s="334" t="s">
        <v>195</v>
      </c>
      <c r="B45" s="335"/>
      <c r="C45" s="335"/>
      <c r="D45" s="335"/>
      <c r="E45" s="335"/>
      <c r="F45" s="335"/>
      <c r="G45" s="335"/>
      <c r="H45" s="335"/>
      <c r="I45" s="335"/>
    </row>
    <row r="46" spans="1:79" ht="14.25" customHeight="1">
      <c r="A46" s="19" t="s">
        <v>24</v>
      </c>
      <c r="C46" s="109">
        <f>C3</f>
        <v>0.04</v>
      </c>
      <c r="D46" s="108" t="s">
        <v>117</v>
      </c>
      <c r="E46" s="108"/>
      <c r="F46" s="108"/>
      <c r="G46" s="108"/>
    </row>
    <row r="47" spans="1:79" ht="14.25" customHeight="1" thickBot="1">
      <c r="A47" s="93"/>
      <c r="C47" s="113" t="s">
        <v>136</v>
      </c>
    </row>
    <row r="48" spans="1:79" ht="14.25" customHeight="1">
      <c r="A48" t="s">
        <v>119</v>
      </c>
      <c r="C48" s="76">
        <f>C5</f>
        <v>796200</v>
      </c>
      <c r="E48" s="99" t="s">
        <v>141</v>
      </c>
      <c r="F48" s="99"/>
      <c r="G48" s="99"/>
      <c r="H48" s="99"/>
      <c r="I48" s="100"/>
      <c r="J48" s="99"/>
    </row>
    <row r="49" spans="1:79" ht="14.25" customHeight="1">
      <c r="A49" s="19"/>
      <c r="C49" s="91"/>
      <c r="E49" s="99" t="s">
        <v>144</v>
      </c>
      <c r="F49" s="99"/>
      <c r="G49" s="101"/>
      <c r="H49" s="99"/>
      <c r="I49" s="99"/>
      <c r="J49" s="99"/>
    </row>
    <row r="50" spans="1:79" ht="14.25" customHeight="1">
      <c r="A50" s="83" t="s">
        <v>131</v>
      </c>
      <c r="C50" s="122">
        <f>C7</f>
        <v>3</v>
      </c>
      <c r="E50" s="118"/>
      <c r="F50" s="99" t="s">
        <v>123</v>
      </c>
      <c r="G50" s="118"/>
      <c r="H50" s="118"/>
      <c r="I50" s="118"/>
      <c r="J50" s="118"/>
      <c r="L50" s="105" t="s">
        <v>116</v>
      </c>
      <c r="M50" s="104"/>
    </row>
    <row r="51" spans="1:79" ht="14.25" customHeight="1">
      <c r="E51" s="99" t="s">
        <v>145</v>
      </c>
      <c r="F51" s="99"/>
      <c r="G51" s="99"/>
      <c r="H51" s="99"/>
      <c r="I51" s="99"/>
      <c r="J51" s="99"/>
      <c r="L51" s="104" t="s">
        <v>108</v>
      </c>
      <c r="M51" s="104">
        <f>M8</f>
        <v>0</v>
      </c>
      <c r="P51" s="78"/>
    </row>
    <row r="52" spans="1:79" ht="14.25" customHeight="1">
      <c r="A52" s="95" t="s">
        <v>115</v>
      </c>
      <c r="B52" s="96"/>
      <c r="C52" s="126">
        <f>C9</f>
        <v>2.5000000000000001E-2</v>
      </c>
      <c r="L52" s="104" t="s">
        <v>138</v>
      </c>
      <c r="M52" s="104">
        <f>M9</f>
        <v>23</v>
      </c>
    </row>
    <row r="53" spans="1:79" ht="14.25" customHeight="1">
      <c r="A53" s="338" t="s">
        <v>140</v>
      </c>
      <c r="B53" s="339"/>
      <c r="C53" s="339"/>
      <c r="D53" s="117"/>
      <c r="E53" s="106" t="s">
        <v>143</v>
      </c>
      <c r="F53" s="107"/>
      <c r="G53" s="107"/>
      <c r="H53" s="107"/>
      <c r="I53" s="107"/>
      <c r="J53" s="107"/>
      <c r="L53" s="104" t="s">
        <v>139</v>
      </c>
      <c r="M53" s="104">
        <f>M51+M52</f>
        <v>23</v>
      </c>
    </row>
    <row r="54" spans="1:79" ht="14.25" customHeight="1">
      <c r="A54" s="339"/>
      <c r="B54" s="339"/>
      <c r="C54" s="339"/>
      <c r="D54" s="117"/>
    </row>
    <row r="55" spans="1:79" ht="14.25" customHeight="1">
      <c r="A55" s="339"/>
      <c r="B55" s="339"/>
      <c r="C55" s="339"/>
      <c r="E55" s="102" t="s">
        <v>142</v>
      </c>
      <c r="F55" s="103"/>
      <c r="G55" s="103"/>
      <c r="H55" s="103"/>
      <c r="I55" s="103"/>
      <c r="J55" s="103"/>
    </row>
    <row r="56" spans="1:79" ht="14.25" customHeight="1">
      <c r="E56" s="111" t="s">
        <v>146</v>
      </c>
      <c r="F56" s="112"/>
      <c r="G56" s="112"/>
      <c r="H56" s="112"/>
      <c r="I56" s="112"/>
      <c r="J56" s="112"/>
    </row>
    <row r="57" spans="1:79" ht="14.25" customHeight="1">
      <c r="A57" s="119" t="s">
        <v>147</v>
      </c>
      <c r="C57" s="120" t="e">
        <f>B70+1%*C48+1.25*MIN(4%*C48,B70/B75)</f>
        <v>#N/A</v>
      </c>
    </row>
    <row r="58" spans="1:79" ht="14.25" customHeight="1">
      <c r="A58" s="156" t="s">
        <v>192</v>
      </c>
      <c r="E58" s="110" t="s">
        <v>128</v>
      </c>
      <c r="F58" s="110"/>
      <c r="G58" s="110"/>
      <c r="H58" s="110"/>
      <c r="I58" s="110"/>
      <c r="J58" s="110"/>
      <c r="K58" s="96"/>
      <c r="L58" s="97"/>
      <c r="M58" s="96"/>
    </row>
    <row r="59" spans="1:79" ht="14.25" customHeight="1"/>
    <row r="60" spans="1:79" ht="14.25" customHeight="1">
      <c r="A60" s="19" t="s">
        <v>25</v>
      </c>
      <c r="B60" s="19">
        <v>0</v>
      </c>
      <c r="C60" s="2">
        <v>1</v>
      </c>
      <c r="D60" s="2">
        <f t="shared" ref="D60:D61" si="141">C60+1</f>
        <v>2</v>
      </c>
      <c r="E60" s="2">
        <f t="shared" ref="E60:E61" si="142">D60+1</f>
        <v>3</v>
      </c>
      <c r="F60" s="2">
        <f t="shared" ref="F60:F61" si="143">E60+1</f>
        <v>4</v>
      </c>
      <c r="G60" s="2">
        <f t="shared" ref="G60:G61" si="144">F60+1</f>
        <v>5</v>
      </c>
      <c r="H60" s="2">
        <f t="shared" ref="H60:H61" si="145">G60+1</f>
        <v>6</v>
      </c>
      <c r="I60" s="2">
        <f t="shared" ref="I60:I61" si="146">H60+1</f>
        <v>7</v>
      </c>
      <c r="J60" s="2">
        <f t="shared" ref="J60:J61" si="147">I60+1</f>
        <v>8</v>
      </c>
      <c r="K60" s="2">
        <f t="shared" ref="K60:K61" si="148">J60+1</f>
        <v>9</v>
      </c>
      <c r="L60" s="2">
        <f t="shared" ref="L60:L61" si="149">K60+1</f>
        <v>10</v>
      </c>
      <c r="M60" s="2">
        <f t="shared" ref="M60:M61" si="150">L60+1</f>
        <v>11</v>
      </c>
      <c r="N60" s="2">
        <f t="shared" ref="N60:N61" si="151">M60+1</f>
        <v>12</v>
      </c>
      <c r="O60" s="2">
        <f t="shared" ref="O60:O61" si="152">N60+1</f>
        <v>13</v>
      </c>
      <c r="P60" s="2">
        <f t="shared" ref="P60:P61" si="153">O60+1</f>
        <v>14</v>
      </c>
      <c r="Q60" s="2">
        <f t="shared" ref="Q60:Q61" si="154">P60+1</f>
        <v>15</v>
      </c>
      <c r="R60" s="2">
        <f t="shared" ref="R60:R61" si="155">Q60+1</f>
        <v>16</v>
      </c>
      <c r="S60" s="2">
        <f t="shared" ref="S60:S61" si="156">R60+1</f>
        <v>17</v>
      </c>
      <c r="T60" s="2">
        <f t="shared" ref="T60:T61" si="157">S60+1</f>
        <v>18</v>
      </c>
      <c r="U60" s="2">
        <f t="shared" ref="U60:U61" si="158">T60+1</f>
        <v>19</v>
      </c>
      <c r="V60" s="2">
        <f t="shared" ref="V60:V61" si="159">U60+1</f>
        <v>20</v>
      </c>
      <c r="W60" s="2">
        <f t="shared" ref="W60:W61" si="160">V60+1</f>
        <v>21</v>
      </c>
      <c r="X60" s="2">
        <f t="shared" ref="X60:X61" si="161">W60+1</f>
        <v>22</v>
      </c>
      <c r="Y60" s="2">
        <f t="shared" ref="Y60:Y61" si="162">X60+1</f>
        <v>23</v>
      </c>
      <c r="Z60" s="2">
        <f t="shared" ref="Z60:Z61" si="163">Y60+1</f>
        <v>24</v>
      </c>
      <c r="AA60" s="2">
        <f t="shared" ref="AA60:AA61" si="164">Z60+1</f>
        <v>25</v>
      </c>
      <c r="AB60" s="2">
        <f t="shared" ref="AB60:AB61" si="165">AA60+1</f>
        <v>26</v>
      </c>
      <c r="AC60" s="2">
        <f t="shared" ref="AC60:AC61" si="166">AB60+1</f>
        <v>27</v>
      </c>
      <c r="AD60" s="2">
        <f t="shared" ref="AD60:AD61" si="167">AC60+1</f>
        <v>28</v>
      </c>
      <c r="AE60" s="2">
        <f t="shared" ref="AE60:AE61" si="168">AD60+1</f>
        <v>29</v>
      </c>
      <c r="AF60" s="2">
        <f t="shared" ref="AF60:AF61" si="169">AE60+1</f>
        <v>30</v>
      </c>
      <c r="AG60" s="2">
        <f t="shared" ref="AG60:AG61" si="170">AF60+1</f>
        <v>31</v>
      </c>
      <c r="AH60" s="2">
        <f t="shared" ref="AH60:AH61" si="171">AG60+1</f>
        <v>32</v>
      </c>
      <c r="AI60" s="2">
        <f t="shared" ref="AI60:AI61" si="172">AH60+1</f>
        <v>33</v>
      </c>
      <c r="AJ60" s="2">
        <f t="shared" ref="AJ60:AJ61" si="173">AI60+1</f>
        <v>34</v>
      </c>
      <c r="AK60" s="2">
        <f t="shared" ref="AK60:AK61" si="174">AJ60+1</f>
        <v>35</v>
      </c>
      <c r="AL60" s="2">
        <f t="shared" ref="AL60:AL61" si="175">AK60+1</f>
        <v>36</v>
      </c>
      <c r="AM60" s="2">
        <f t="shared" ref="AM60:AM61" si="176">AL60+1</f>
        <v>37</v>
      </c>
      <c r="AN60" s="2">
        <f t="shared" ref="AN60:AN61" si="177">AM60+1</f>
        <v>38</v>
      </c>
      <c r="AO60" s="2">
        <f t="shared" ref="AO60:AO61" si="178">AN60+1</f>
        <v>39</v>
      </c>
      <c r="AP60" s="2">
        <f t="shared" ref="AP60:AP61" si="179">AO60+1</f>
        <v>40</v>
      </c>
      <c r="AQ60" s="2">
        <f t="shared" ref="AQ60:AQ61" si="180">AP60+1</f>
        <v>41</v>
      </c>
      <c r="AR60" s="2">
        <f t="shared" ref="AR60:AR61" si="181">AQ60+1</f>
        <v>42</v>
      </c>
      <c r="AS60" s="2">
        <f t="shared" ref="AS60:AS61" si="182">AR60+1</f>
        <v>43</v>
      </c>
      <c r="AT60" s="2">
        <f t="shared" ref="AT60:AT61" si="183">AS60+1</f>
        <v>44</v>
      </c>
      <c r="AU60" s="2">
        <f t="shared" ref="AU60:AU61" si="184">AT60+1</f>
        <v>45</v>
      </c>
      <c r="AV60" s="2">
        <f t="shared" ref="AV60:AV61" si="185">AU60+1</f>
        <v>46</v>
      </c>
      <c r="AW60" s="2">
        <f t="shared" ref="AW60:AW61" si="186">AV60+1</f>
        <v>47</v>
      </c>
      <c r="AX60" s="2">
        <f t="shared" ref="AX60:AX61" si="187">AW60+1</f>
        <v>48</v>
      </c>
      <c r="AY60" s="2">
        <f t="shared" ref="AY60:AY61" si="188">AX60+1</f>
        <v>49</v>
      </c>
      <c r="AZ60" s="2">
        <f t="shared" ref="AZ60:AZ61" si="189">AY60+1</f>
        <v>50</v>
      </c>
      <c r="BA60" s="2">
        <f t="shared" ref="BA60:BA61" si="190">AZ60+1</f>
        <v>51</v>
      </c>
      <c r="BB60" s="2">
        <f t="shared" ref="BB60:BB61" si="191">BA60+1</f>
        <v>52</v>
      </c>
      <c r="BC60" s="2">
        <f t="shared" ref="BC60:BC61" si="192">BB60+1</f>
        <v>53</v>
      </c>
      <c r="BD60" s="2">
        <f t="shared" ref="BD60:BD61" si="193">BC60+1</f>
        <v>54</v>
      </c>
      <c r="BE60" s="2">
        <f t="shared" ref="BE60:BE61" si="194">BD60+1</f>
        <v>55</v>
      </c>
      <c r="BF60" s="2">
        <f t="shared" ref="BF60:BF61" si="195">BE60+1</f>
        <v>56</v>
      </c>
      <c r="BG60" s="2">
        <f t="shared" ref="BG60:BG61" si="196">BF60+1</f>
        <v>57</v>
      </c>
      <c r="BH60" s="2">
        <f t="shared" ref="BH60:BH61" si="197">BG60+1</f>
        <v>58</v>
      </c>
      <c r="BI60" s="2">
        <f t="shared" ref="BI60:BI61" si="198">BH60+1</f>
        <v>59</v>
      </c>
      <c r="BJ60" s="2">
        <f t="shared" ref="BJ60:BJ61" si="199">BI60+1</f>
        <v>60</v>
      </c>
      <c r="BK60" s="2">
        <f t="shared" ref="BK60:BK61" si="200">BJ60+1</f>
        <v>61</v>
      </c>
      <c r="BL60" s="2">
        <f t="shared" ref="BL60:BL61" si="201">BK60+1</f>
        <v>62</v>
      </c>
      <c r="BM60" s="2">
        <f t="shared" ref="BM60:BM61" si="202">BL60+1</f>
        <v>63</v>
      </c>
      <c r="BN60" s="2">
        <f t="shared" ref="BN60:BN61" si="203">BM60+1</f>
        <v>64</v>
      </c>
      <c r="BO60" s="2">
        <f t="shared" ref="BO60:BO61" si="204">BN60+1</f>
        <v>65</v>
      </c>
      <c r="BP60" s="2">
        <f t="shared" ref="BP60:BP61" si="205">BO60+1</f>
        <v>66</v>
      </c>
      <c r="BQ60" s="2">
        <f t="shared" ref="BQ60:BQ61" si="206">BP60+1</f>
        <v>67</v>
      </c>
      <c r="BR60" s="2">
        <f t="shared" ref="BR60:BR61" si="207">BQ60+1</f>
        <v>68</v>
      </c>
      <c r="BS60" s="2">
        <f t="shared" ref="BS60:BS61" si="208">BR60+1</f>
        <v>69</v>
      </c>
      <c r="BT60" s="2">
        <f t="shared" ref="BT60:BT61" si="209">BS60+1</f>
        <v>70</v>
      </c>
      <c r="BU60" s="2">
        <f t="shared" ref="BU60:BU61" si="210">BT60+1</f>
        <v>71</v>
      </c>
      <c r="BV60" s="2">
        <f t="shared" ref="BV60:BV61" si="211">BU60+1</f>
        <v>72</v>
      </c>
      <c r="BW60" s="2">
        <f t="shared" ref="BW60:BW61" si="212">BV60+1</f>
        <v>73</v>
      </c>
      <c r="BX60" s="2">
        <f t="shared" ref="BX60:BX61" si="213">BW60+1</f>
        <v>74</v>
      </c>
      <c r="BY60" s="2">
        <f t="shared" ref="BY60:BY61" si="214">BX60+1</f>
        <v>75</v>
      </c>
      <c r="BZ60" s="2">
        <f t="shared" ref="BZ60:BZ61" si="215">BY60+1</f>
        <v>76</v>
      </c>
      <c r="CA60" s="2">
        <f t="shared" ref="CA60:CA61" si="216">BZ60+1</f>
        <v>77</v>
      </c>
    </row>
    <row r="61" spans="1:79" ht="14.25" customHeight="1">
      <c r="A61" s="19" t="s">
        <v>30</v>
      </c>
      <c r="B61" s="19"/>
      <c r="C61" s="2">
        <f>M51</f>
        <v>0</v>
      </c>
      <c r="D61" s="2">
        <f t="shared" si="141"/>
        <v>1</v>
      </c>
      <c r="E61" s="2">
        <f t="shared" si="142"/>
        <v>2</v>
      </c>
      <c r="F61" s="2">
        <f t="shared" si="143"/>
        <v>3</v>
      </c>
      <c r="G61" s="2">
        <f t="shared" si="144"/>
        <v>4</v>
      </c>
      <c r="H61" s="2">
        <f t="shared" si="145"/>
        <v>5</v>
      </c>
      <c r="I61" s="2">
        <f t="shared" si="146"/>
        <v>6</v>
      </c>
      <c r="J61" s="2">
        <f t="shared" si="147"/>
        <v>7</v>
      </c>
      <c r="K61" s="2">
        <f t="shared" si="148"/>
        <v>8</v>
      </c>
      <c r="L61" s="2">
        <f t="shared" si="149"/>
        <v>9</v>
      </c>
      <c r="M61" s="2">
        <f t="shared" si="150"/>
        <v>10</v>
      </c>
      <c r="N61" s="2">
        <f t="shared" si="151"/>
        <v>11</v>
      </c>
      <c r="O61" s="2">
        <f t="shared" si="152"/>
        <v>12</v>
      </c>
      <c r="P61" s="2">
        <f t="shared" si="153"/>
        <v>13</v>
      </c>
      <c r="Q61" s="2">
        <f t="shared" si="154"/>
        <v>14</v>
      </c>
      <c r="R61" s="2">
        <f t="shared" si="155"/>
        <v>15</v>
      </c>
      <c r="S61" s="2">
        <f t="shared" si="156"/>
        <v>16</v>
      </c>
      <c r="T61" s="2">
        <f t="shared" si="157"/>
        <v>17</v>
      </c>
      <c r="U61" s="2">
        <f t="shared" si="158"/>
        <v>18</v>
      </c>
      <c r="V61" s="2">
        <f t="shared" si="159"/>
        <v>19</v>
      </c>
      <c r="W61" s="2">
        <f t="shared" si="160"/>
        <v>20</v>
      </c>
      <c r="X61" s="2">
        <f t="shared" si="161"/>
        <v>21</v>
      </c>
      <c r="Y61" s="2">
        <f t="shared" si="162"/>
        <v>22</v>
      </c>
      <c r="Z61" s="2">
        <f t="shared" si="163"/>
        <v>23</v>
      </c>
      <c r="AA61" s="2">
        <f t="shared" si="164"/>
        <v>24</v>
      </c>
      <c r="AB61" s="2">
        <f t="shared" si="165"/>
        <v>25</v>
      </c>
      <c r="AC61" s="2">
        <f t="shared" si="166"/>
        <v>26</v>
      </c>
      <c r="AD61" s="2">
        <f t="shared" si="167"/>
        <v>27</v>
      </c>
      <c r="AE61" s="2">
        <f t="shared" si="168"/>
        <v>28</v>
      </c>
      <c r="AF61" s="2">
        <f t="shared" si="169"/>
        <v>29</v>
      </c>
      <c r="AG61" s="2">
        <f t="shared" si="170"/>
        <v>30</v>
      </c>
      <c r="AH61" s="2">
        <f t="shared" si="171"/>
        <v>31</v>
      </c>
      <c r="AI61" s="2">
        <f t="shared" si="172"/>
        <v>32</v>
      </c>
      <c r="AJ61" s="2">
        <f t="shared" si="173"/>
        <v>33</v>
      </c>
      <c r="AK61" s="2">
        <f t="shared" si="174"/>
        <v>34</v>
      </c>
      <c r="AL61" s="2">
        <f t="shared" si="175"/>
        <v>35</v>
      </c>
      <c r="AM61" s="2">
        <f t="shared" si="176"/>
        <v>36</v>
      </c>
      <c r="AN61" s="2">
        <f t="shared" si="177"/>
        <v>37</v>
      </c>
      <c r="AO61" s="2">
        <f t="shared" si="178"/>
        <v>38</v>
      </c>
      <c r="AP61" s="2">
        <f t="shared" si="179"/>
        <v>39</v>
      </c>
      <c r="AQ61" s="2">
        <f t="shared" si="180"/>
        <v>40</v>
      </c>
      <c r="AR61" s="2">
        <f t="shared" si="181"/>
        <v>41</v>
      </c>
      <c r="AS61" s="2">
        <f t="shared" si="182"/>
        <v>42</v>
      </c>
      <c r="AT61" s="2">
        <f t="shared" si="183"/>
        <v>43</v>
      </c>
      <c r="AU61" s="2">
        <f t="shared" si="184"/>
        <v>44</v>
      </c>
      <c r="AV61" s="2">
        <f t="shared" si="185"/>
        <v>45</v>
      </c>
      <c r="AW61" s="2">
        <f t="shared" si="186"/>
        <v>46</v>
      </c>
      <c r="AX61" s="2">
        <f t="shared" si="187"/>
        <v>47</v>
      </c>
      <c r="AY61" s="2">
        <f t="shared" si="188"/>
        <v>48</v>
      </c>
      <c r="AZ61" s="2">
        <f t="shared" si="189"/>
        <v>49</v>
      </c>
      <c r="BA61" s="2">
        <f t="shared" si="190"/>
        <v>50</v>
      </c>
      <c r="BB61" s="2">
        <f t="shared" si="191"/>
        <v>51</v>
      </c>
      <c r="BC61" s="2">
        <f t="shared" si="192"/>
        <v>52</v>
      </c>
      <c r="BD61" s="2">
        <f t="shared" si="193"/>
        <v>53</v>
      </c>
      <c r="BE61" s="2">
        <f t="shared" si="194"/>
        <v>54</v>
      </c>
      <c r="BF61" s="2">
        <f t="shared" si="195"/>
        <v>55</v>
      </c>
      <c r="BG61" s="2">
        <f t="shared" si="196"/>
        <v>56</v>
      </c>
      <c r="BH61" s="2">
        <f t="shared" si="197"/>
        <v>57</v>
      </c>
      <c r="BI61" s="2">
        <f t="shared" si="198"/>
        <v>58</v>
      </c>
      <c r="BJ61" s="2">
        <f t="shared" si="199"/>
        <v>59</v>
      </c>
      <c r="BK61" s="2">
        <f t="shared" si="200"/>
        <v>60</v>
      </c>
      <c r="BL61" s="2">
        <f t="shared" si="201"/>
        <v>61</v>
      </c>
      <c r="BM61" s="2">
        <f t="shared" si="202"/>
        <v>62</v>
      </c>
      <c r="BN61" s="2">
        <f t="shared" si="203"/>
        <v>63</v>
      </c>
      <c r="BO61" s="2">
        <f t="shared" si="204"/>
        <v>64</v>
      </c>
      <c r="BP61" s="2">
        <f t="shared" si="205"/>
        <v>65</v>
      </c>
      <c r="BQ61" s="2">
        <f t="shared" si="206"/>
        <v>66</v>
      </c>
      <c r="BR61" s="2">
        <f t="shared" si="207"/>
        <v>67</v>
      </c>
      <c r="BS61" s="2">
        <f t="shared" si="208"/>
        <v>68</v>
      </c>
      <c r="BT61" s="2">
        <f t="shared" si="209"/>
        <v>69</v>
      </c>
      <c r="BU61" s="2">
        <f t="shared" si="210"/>
        <v>70</v>
      </c>
      <c r="BV61" s="2">
        <f t="shared" si="211"/>
        <v>71</v>
      </c>
      <c r="BW61" s="2">
        <f t="shared" si="212"/>
        <v>72</v>
      </c>
      <c r="BX61" s="2">
        <f t="shared" si="213"/>
        <v>73</v>
      </c>
      <c r="BY61" s="2">
        <f t="shared" si="214"/>
        <v>74</v>
      </c>
      <c r="BZ61" s="2">
        <f t="shared" si="215"/>
        <v>75</v>
      </c>
      <c r="CA61" s="2">
        <f t="shared" si="216"/>
        <v>76</v>
      </c>
    </row>
    <row r="62" spans="1:79" ht="14.25" customHeight="1">
      <c r="A62" s="19" t="s">
        <v>129</v>
      </c>
      <c r="B62" s="19"/>
      <c r="C62" s="2">
        <f>C19</f>
        <v>1</v>
      </c>
      <c r="D62" s="2">
        <f t="shared" ref="D62:BO62" si="217">D19</f>
        <v>1</v>
      </c>
      <c r="E62" s="2">
        <f t="shared" si="217"/>
        <v>1</v>
      </c>
      <c r="F62" s="2">
        <f t="shared" si="217"/>
        <v>1</v>
      </c>
      <c r="G62" s="2">
        <f t="shared" si="217"/>
        <v>1</v>
      </c>
      <c r="H62" s="2">
        <f t="shared" si="217"/>
        <v>1</v>
      </c>
      <c r="I62" s="2">
        <f t="shared" si="217"/>
        <v>1</v>
      </c>
      <c r="J62" s="2">
        <f t="shared" si="217"/>
        <v>1</v>
      </c>
      <c r="K62" s="2">
        <f t="shared" si="217"/>
        <v>1</v>
      </c>
      <c r="L62" s="2">
        <f t="shared" si="217"/>
        <v>1</v>
      </c>
      <c r="M62" s="2">
        <f t="shared" si="217"/>
        <v>1</v>
      </c>
      <c r="N62" s="2">
        <f t="shared" si="217"/>
        <v>1</v>
      </c>
      <c r="O62" s="2">
        <f t="shared" si="217"/>
        <v>1</v>
      </c>
      <c r="P62" s="2">
        <f t="shared" si="217"/>
        <v>1</v>
      </c>
      <c r="Q62" s="2">
        <f t="shared" si="217"/>
        <v>1</v>
      </c>
      <c r="R62" s="2">
        <f t="shared" si="217"/>
        <v>1</v>
      </c>
      <c r="S62" s="2">
        <f t="shared" si="217"/>
        <v>1</v>
      </c>
      <c r="T62" s="2">
        <f t="shared" si="217"/>
        <v>1</v>
      </c>
      <c r="U62" s="2">
        <f t="shared" si="217"/>
        <v>1</v>
      </c>
      <c r="V62" s="2">
        <f t="shared" si="217"/>
        <v>1</v>
      </c>
      <c r="W62" s="2">
        <f t="shared" si="217"/>
        <v>1</v>
      </c>
      <c r="X62" s="2">
        <f t="shared" si="217"/>
        <v>1</v>
      </c>
      <c r="Y62" s="2">
        <f t="shared" si="217"/>
        <v>1</v>
      </c>
      <c r="Z62" s="2">
        <f t="shared" si="217"/>
        <v>0</v>
      </c>
      <c r="AA62" s="2">
        <f t="shared" si="217"/>
        <v>0</v>
      </c>
      <c r="AB62" s="2">
        <f t="shared" si="217"/>
        <v>0</v>
      </c>
      <c r="AC62" s="2">
        <f t="shared" si="217"/>
        <v>0</v>
      </c>
      <c r="AD62" s="2">
        <f t="shared" si="217"/>
        <v>0</v>
      </c>
      <c r="AE62" s="2">
        <f t="shared" si="217"/>
        <v>0</v>
      </c>
      <c r="AF62" s="2">
        <f t="shared" si="217"/>
        <v>0</v>
      </c>
      <c r="AG62" s="2">
        <f t="shared" si="217"/>
        <v>0</v>
      </c>
      <c r="AH62" s="2">
        <f t="shared" si="217"/>
        <v>0</v>
      </c>
      <c r="AI62" s="2">
        <f t="shared" si="217"/>
        <v>0</v>
      </c>
      <c r="AJ62" s="2">
        <f t="shared" si="217"/>
        <v>0</v>
      </c>
      <c r="AK62" s="2">
        <f t="shared" si="217"/>
        <v>0</v>
      </c>
      <c r="AL62" s="2">
        <f t="shared" si="217"/>
        <v>0</v>
      </c>
      <c r="AM62" s="2">
        <f t="shared" si="217"/>
        <v>0</v>
      </c>
      <c r="AN62" s="2">
        <f t="shared" si="217"/>
        <v>0</v>
      </c>
      <c r="AO62" s="2">
        <f t="shared" si="217"/>
        <v>0</v>
      </c>
      <c r="AP62" s="2">
        <f t="shared" si="217"/>
        <v>0</v>
      </c>
      <c r="AQ62" s="2">
        <f t="shared" si="217"/>
        <v>0</v>
      </c>
      <c r="AR62" s="2">
        <f t="shared" si="217"/>
        <v>0</v>
      </c>
      <c r="AS62" s="2">
        <f t="shared" si="217"/>
        <v>0</v>
      </c>
      <c r="AT62" s="2">
        <f t="shared" si="217"/>
        <v>0</v>
      </c>
      <c r="AU62" s="2">
        <f t="shared" si="217"/>
        <v>0</v>
      </c>
      <c r="AV62" s="2">
        <f t="shared" si="217"/>
        <v>0</v>
      </c>
      <c r="AW62" s="2">
        <f t="shared" si="217"/>
        <v>0</v>
      </c>
      <c r="AX62" s="2">
        <f t="shared" si="217"/>
        <v>0</v>
      </c>
      <c r="AY62" s="2">
        <f t="shared" si="217"/>
        <v>0</v>
      </c>
      <c r="AZ62" s="2">
        <f t="shared" si="217"/>
        <v>0</v>
      </c>
      <c r="BA62" s="2">
        <f t="shared" si="217"/>
        <v>0</v>
      </c>
      <c r="BB62" s="2">
        <f t="shared" si="217"/>
        <v>0</v>
      </c>
      <c r="BC62" s="2">
        <f t="shared" si="217"/>
        <v>0</v>
      </c>
      <c r="BD62" s="2">
        <f t="shared" si="217"/>
        <v>0</v>
      </c>
      <c r="BE62" s="2">
        <f t="shared" si="217"/>
        <v>0</v>
      </c>
      <c r="BF62" s="2">
        <f t="shared" si="217"/>
        <v>0</v>
      </c>
      <c r="BG62" s="2">
        <f t="shared" si="217"/>
        <v>0</v>
      </c>
      <c r="BH62" s="2">
        <f t="shared" si="217"/>
        <v>0</v>
      </c>
      <c r="BI62" s="2">
        <f t="shared" si="217"/>
        <v>0</v>
      </c>
      <c r="BJ62" s="2">
        <f t="shared" si="217"/>
        <v>0</v>
      </c>
      <c r="BK62" s="2">
        <f t="shared" si="217"/>
        <v>0</v>
      </c>
      <c r="BL62" s="2">
        <f t="shared" si="217"/>
        <v>0</v>
      </c>
      <c r="BM62" s="2">
        <f t="shared" si="217"/>
        <v>0</v>
      </c>
      <c r="BN62" s="2">
        <f t="shared" si="217"/>
        <v>0</v>
      </c>
      <c r="BO62" s="2">
        <f t="shared" si="217"/>
        <v>0</v>
      </c>
      <c r="BP62" s="2">
        <f t="shared" ref="BP62:CA62" si="218">BP19</f>
        <v>0</v>
      </c>
      <c r="BQ62" s="2">
        <f t="shared" si="218"/>
        <v>0</v>
      </c>
      <c r="BR62" s="2">
        <f t="shared" si="218"/>
        <v>0</v>
      </c>
      <c r="BS62" s="2">
        <f t="shared" si="218"/>
        <v>0</v>
      </c>
      <c r="BT62" s="2">
        <f t="shared" si="218"/>
        <v>0</v>
      </c>
      <c r="BU62" s="2">
        <f t="shared" si="218"/>
        <v>0</v>
      </c>
      <c r="BV62" s="2">
        <f t="shared" si="218"/>
        <v>0</v>
      </c>
      <c r="BW62" s="2">
        <f t="shared" si="218"/>
        <v>0</v>
      </c>
      <c r="BX62" s="2">
        <f t="shared" si="218"/>
        <v>0</v>
      </c>
      <c r="BY62" s="2">
        <f t="shared" si="218"/>
        <v>0</v>
      </c>
      <c r="BZ62" s="2">
        <f t="shared" si="218"/>
        <v>0</v>
      </c>
      <c r="CA62" s="2">
        <f t="shared" si="218"/>
        <v>0</v>
      </c>
    </row>
    <row r="63" spans="1:79" ht="14.25" customHeight="1">
      <c r="A63" s="83" t="s">
        <v>109</v>
      </c>
      <c r="B63" s="69"/>
      <c r="C63" s="89">
        <f>C20</f>
        <v>842000</v>
      </c>
      <c r="D63" s="89">
        <f t="shared" ref="D63:BO63" si="219">D20</f>
        <v>837000</v>
      </c>
      <c r="E63" s="89">
        <f t="shared" si="219"/>
        <v>830000</v>
      </c>
      <c r="F63" s="89">
        <f t="shared" si="219"/>
        <v>821000</v>
      </c>
      <c r="G63" s="89">
        <f t="shared" si="219"/>
        <v>811000</v>
      </c>
      <c r="H63" s="89">
        <f t="shared" si="219"/>
        <v>798000</v>
      </c>
      <c r="I63" s="89">
        <f t="shared" si="219"/>
        <v>784000</v>
      </c>
      <c r="J63" s="89">
        <f t="shared" si="219"/>
        <v>767000</v>
      </c>
      <c r="K63" s="89">
        <f t="shared" si="219"/>
        <v>747000</v>
      </c>
      <c r="L63" s="89">
        <f t="shared" si="219"/>
        <v>725000</v>
      </c>
      <c r="M63" s="89">
        <f t="shared" si="219"/>
        <v>699000</v>
      </c>
      <c r="N63" s="89">
        <f t="shared" si="219"/>
        <v>671000</v>
      </c>
      <c r="O63" s="89">
        <f t="shared" si="219"/>
        <v>639000</v>
      </c>
      <c r="P63" s="89">
        <f t="shared" si="219"/>
        <v>604000</v>
      </c>
      <c r="Q63" s="89">
        <f t="shared" si="219"/>
        <v>565000</v>
      </c>
      <c r="R63" s="89">
        <f t="shared" si="219"/>
        <v>522000</v>
      </c>
      <c r="S63" s="89">
        <f t="shared" si="219"/>
        <v>475000</v>
      </c>
      <c r="T63" s="89">
        <f t="shared" si="219"/>
        <v>423000</v>
      </c>
      <c r="U63" s="89">
        <f t="shared" si="219"/>
        <v>367000</v>
      </c>
      <c r="V63" s="89">
        <f t="shared" si="219"/>
        <v>305000</v>
      </c>
      <c r="W63" s="89">
        <f t="shared" si="219"/>
        <v>238000</v>
      </c>
      <c r="X63" s="89">
        <f t="shared" si="219"/>
        <v>165000</v>
      </c>
      <c r="Y63" s="89">
        <f t="shared" si="219"/>
        <v>86000</v>
      </c>
      <c r="Z63" s="89">
        <f t="shared" si="219"/>
        <v>86000</v>
      </c>
      <c r="AA63" s="89">
        <f t="shared" si="219"/>
        <v>86000</v>
      </c>
      <c r="AB63" s="89">
        <f t="shared" si="219"/>
        <v>86000</v>
      </c>
      <c r="AC63" s="89">
        <f t="shared" si="219"/>
        <v>86000</v>
      </c>
      <c r="AD63" s="89">
        <f t="shared" si="219"/>
        <v>86000</v>
      </c>
      <c r="AE63" s="89">
        <f t="shared" si="219"/>
        <v>86000</v>
      </c>
      <c r="AF63" s="89">
        <f t="shared" si="219"/>
        <v>86000</v>
      </c>
      <c r="AG63" s="89">
        <f t="shared" si="219"/>
        <v>86000</v>
      </c>
      <c r="AH63" s="89">
        <f t="shared" si="219"/>
        <v>86000</v>
      </c>
      <c r="AI63" s="89">
        <f t="shared" si="219"/>
        <v>86000</v>
      </c>
      <c r="AJ63" s="89">
        <f t="shared" si="219"/>
        <v>86000</v>
      </c>
      <c r="AK63" s="89">
        <f t="shared" si="219"/>
        <v>86000</v>
      </c>
      <c r="AL63" s="89">
        <f t="shared" si="219"/>
        <v>86000</v>
      </c>
      <c r="AM63" s="89">
        <f t="shared" si="219"/>
        <v>86000</v>
      </c>
      <c r="AN63" s="89">
        <f t="shared" si="219"/>
        <v>86000</v>
      </c>
      <c r="AO63" s="89">
        <f t="shared" si="219"/>
        <v>86000</v>
      </c>
      <c r="AP63" s="89">
        <f t="shared" si="219"/>
        <v>86000</v>
      </c>
      <c r="AQ63" s="89">
        <f t="shared" si="219"/>
        <v>86000</v>
      </c>
      <c r="AR63" s="89">
        <f t="shared" si="219"/>
        <v>86000</v>
      </c>
      <c r="AS63" s="89">
        <f t="shared" si="219"/>
        <v>86000</v>
      </c>
      <c r="AT63" s="89">
        <f t="shared" si="219"/>
        <v>86000</v>
      </c>
      <c r="AU63" s="89">
        <f t="shared" si="219"/>
        <v>86000</v>
      </c>
      <c r="AV63" s="89">
        <f t="shared" si="219"/>
        <v>86000</v>
      </c>
      <c r="AW63" s="89">
        <f t="shared" si="219"/>
        <v>86000</v>
      </c>
      <c r="AX63" s="89">
        <f t="shared" si="219"/>
        <v>86000</v>
      </c>
      <c r="AY63" s="89">
        <f t="shared" si="219"/>
        <v>86000</v>
      </c>
      <c r="AZ63" s="89">
        <f t="shared" si="219"/>
        <v>86000</v>
      </c>
      <c r="BA63" s="89">
        <f t="shared" si="219"/>
        <v>86000</v>
      </c>
      <c r="BB63" s="89">
        <f t="shared" si="219"/>
        <v>86000</v>
      </c>
      <c r="BC63" s="89">
        <f t="shared" si="219"/>
        <v>86000</v>
      </c>
      <c r="BD63" s="89">
        <f t="shared" si="219"/>
        <v>86000</v>
      </c>
      <c r="BE63" s="89">
        <f t="shared" si="219"/>
        <v>86000</v>
      </c>
      <c r="BF63" s="89">
        <f t="shared" si="219"/>
        <v>86000</v>
      </c>
      <c r="BG63" s="89">
        <f t="shared" si="219"/>
        <v>86000</v>
      </c>
      <c r="BH63" s="89">
        <f t="shared" si="219"/>
        <v>86000</v>
      </c>
      <c r="BI63" s="89">
        <f t="shared" si="219"/>
        <v>86000</v>
      </c>
      <c r="BJ63" s="89">
        <f t="shared" si="219"/>
        <v>86000</v>
      </c>
      <c r="BK63" s="89">
        <f t="shared" si="219"/>
        <v>86000</v>
      </c>
      <c r="BL63" s="89">
        <f t="shared" si="219"/>
        <v>86000</v>
      </c>
      <c r="BM63" s="89">
        <f t="shared" si="219"/>
        <v>86000</v>
      </c>
      <c r="BN63" s="89">
        <f t="shared" si="219"/>
        <v>86000</v>
      </c>
      <c r="BO63" s="89">
        <f t="shared" si="219"/>
        <v>86000</v>
      </c>
      <c r="BP63" s="89">
        <f t="shared" ref="BP63:CA63" si="220">BP20</f>
        <v>86000</v>
      </c>
      <c r="BQ63" s="89">
        <f t="shared" si="220"/>
        <v>86000</v>
      </c>
      <c r="BR63" s="89">
        <f t="shared" si="220"/>
        <v>86000</v>
      </c>
      <c r="BS63" s="89">
        <f t="shared" si="220"/>
        <v>86000</v>
      </c>
      <c r="BT63" s="89">
        <f t="shared" si="220"/>
        <v>86000</v>
      </c>
      <c r="BU63" s="89">
        <f t="shared" si="220"/>
        <v>86000</v>
      </c>
      <c r="BV63" s="89">
        <f t="shared" si="220"/>
        <v>86000</v>
      </c>
      <c r="BW63" s="89">
        <f t="shared" si="220"/>
        <v>86000</v>
      </c>
      <c r="BX63" s="89">
        <f t="shared" si="220"/>
        <v>86000</v>
      </c>
      <c r="BY63" s="89">
        <f t="shared" si="220"/>
        <v>86000</v>
      </c>
      <c r="BZ63" s="89">
        <f t="shared" si="220"/>
        <v>86000</v>
      </c>
      <c r="CA63" s="89">
        <f t="shared" si="220"/>
        <v>86000</v>
      </c>
    </row>
    <row r="64" spans="1:79" ht="14.25" customHeight="1">
      <c r="A64" s="19" t="s">
        <v>20</v>
      </c>
      <c r="C64" s="30" t="e">
        <f>C21</f>
        <v>#N/A</v>
      </c>
      <c r="D64" s="30" t="e">
        <f t="shared" ref="D64:BO64" si="221">D21</f>
        <v>#N/A</v>
      </c>
      <c r="E64" s="30" t="e">
        <f t="shared" si="221"/>
        <v>#N/A</v>
      </c>
      <c r="F64" s="30" t="e">
        <f t="shared" si="221"/>
        <v>#N/A</v>
      </c>
      <c r="G64" s="30" t="e">
        <f t="shared" si="221"/>
        <v>#N/A</v>
      </c>
      <c r="H64" s="30" t="e">
        <f t="shared" si="221"/>
        <v>#N/A</v>
      </c>
      <c r="I64" s="30" t="e">
        <f t="shared" si="221"/>
        <v>#N/A</v>
      </c>
      <c r="J64" s="30" t="e">
        <f t="shared" si="221"/>
        <v>#N/A</v>
      </c>
      <c r="K64" s="30" t="e">
        <f t="shared" si="221"/>
        <v>#N/A</v>
      </c>
      <c r="L64" s="30" t="e">
        <f t="shared" si="221"/>
        <v>#N/A</v>
      </c>
      <c r="M64" s="30" t="e">
        <f t="shared" si="221"/>
        <v>#N/A</v>
      </c>
      <c r="N64" s="30" t="e">
        <f t="shared" si="221"/>
        <v>#N/A</v>
      </c>
      <c r="O64" s="30" t="e">
        <f t="shared" si="221"/>
        <v>#N/A</v>
      </c>
      <c r="P64" s="30" t="e">
        <f t="shared" si="221"/>
        <v>#N/A</v>
      </c>
      <c r="Q64" s="30" t="e">
        <f t="shared" si="221"/>
        <v>#N/A</v>
      </c>
      <c r="R64" s="30" t="e">
        <f t="shared" si="221"/>
        <v>#N/A</v>
      </c>
      <c r="S64" s="30" t="e">
        <f t="shared" si="221"/>
        <v>#N/A</v>
      </c>
      <c r="T64" s="30" t="e">
        <f t="shared" si="221"/>
        <v>#N/A</v>
      </c>
      <c r="U64" s="30" t="e">
        <f t="shared" si="221"/>
        <v>#N/A</v>
      </c>
      <c r="V64" s="30" t="e">
        <f t="shared" si="221"/>
        <v>#N/A</v>
      </c>
      <c r="W64" s="30" t="e">
        <f t="shared" si="221"/>
        <v>#N/A</v>
      </c>
      <c r="X64" s="30" t="e">
        <f t="shared" si="221"/>
        <v>#N/A</v>
      </c>
      <c r="Y64" s="30" t="e">
        <f t="shared" si="221"/>
        <v>#N/A</v>
      </c>
      <c r="Z64" s="30" t="e">
        <f t="shared" si="221"/>
        <v>#N/A</v>
      </c>
      <c r="AA64" s="30" t="e">
        <f t="shared" si="221"/>
        <v>#N/A</v>
      </c>
      <c r="AB64" s="30" t="e">
        <f t="shared" si="221"/>
        <v>#N/A</v>
      </c>
      <c r="AC64" s="30" t="e">
        <f t="shared" si="221"/>
        <v>#N/A</v>
      </c>
      <c r="AD64" s="30" t="e">
        <f t="shared" si="221"/>
        <v>#N/A</v>
      </c>
      <c r="AE64" s="30" t="e">
        <f t="shared" si="221"/>
        <v>#N/A</v>
      </c>
      <c r="AF64" s="30" t="e">
        <f t="shared" si="221"/>
        <v>#N/A</v>
      </c>
      <c r="AG64" s="30" t="e">
        <f t="shared" si="221"/>
        <v>#N/A</v>
      </c>
      <c r="AH64" s="30" t="e">
        <f t="shared" si="221"/>
        <v>#N/A</v>
      </c>
      <c r="AI64" s="30" t="e">
        <f t="shared" si="221"/>
        <v>#N/A</v>
      </c>
      <c r="AJ64" s="30" t="e">
        <f t="shared" si="221"/>
        <v>#N/A</v>
      </c>
      <c r="AK64" s="30" t="e">
        <f t="shared" si="221"/>
        <v>#N/A</v>
      </c>
      <c r="AL64" s="30" t="e">
        <f t="shared" si="221"/>
        <v>#N/A</v>
      </c>
      <c r="AM64" s="30" t="e">
        <f t="shared" si="221"/>
        <v>#N/A</v>
      </c>
      <c r="AN64" s="30" t="e">
        <f t="shared" si="221"/>
        <v>#N/A</v>
      </c>
      <c r="AO64" s="30" t="e">
        <f t="shared" si="221"/>
        <v>#N/A</v>
      </c>
      <c r="AP64" s="30" t="e">
        <f t="shared" si="221"/>
        <v>#N/A</v>
      </c>
      <c r="AQ64" s="30">
        <f t="shared" si="221"/>
        <v>0</v>
      </c>
      <c r="AR64" s="30">
        <f t="shared" si="221"/>
        <v>0</v>
      </c>
      <c r="AS64" s="30">
        <f t="shared" si="221"/>
        <v>0</v>
      </c>
      <c r="AT64" s="30">
        <f t="shared" si="221"/>
        <v>0</v>
      </c>
      <c r="AU64" s="30">
        <f t="shared" si="221"/>
        <v>0</v>
      </c>
      <c r="AV64" s="30">
        <f t="shared" si="221"/>
        <v>0</v>
      </c>
      <c r="AW64" s="30">
        <f t="shared" si="221"/>
        <v>0</v>
      </c>
      <c r="AX64" s="30">
        <f t="shared" si="221"/>
        <v>0</v>
      </c>
      <c r="AY64" s="30">
        <f t="shared" si="221"/>
        <v>0</v>
      </c>
      <c r="AZ64" s="30">
        <f t="shared" si="221"/>
        <v>0</v>
      </c>
      <c r="BA64" s="30">
        <f t="shared" si="221"/>
        <v>0</v>
      </c>
      <c r="BB64" s="30">
        <f t="shared" si="221"/>
        <v>0</v>
      </c>
      <c r="BC64" s="30">
        <f t="shared" si="221"/>
        <v>0</v>
      </c>
      <c r="BD64" s="30">
        <f t="shared" si="221"/>
        <v>0</v>
      </c>
      <c r="BE64" s="30">
        <f t="shared" si="221"/>
        <v>0</v>
      </c>
      <c r="BF64" s="30">
        <f t="shared" si="221"/>
        <v>0</v>
      </c>
      <c r="BG64" s="30">
        <f t="shared" si="221"/>
        <v>0</v>
      </c>
      <c r="BH64" s="30">
        <f t="shared" si="221"/>
        <v>0</v>
      </c>
      <c r="BI64" s="30">
        <f t="shared" si="221"/>
        <v>0</v>
      </c>
      <c r="BJ64" s="30">
        <f t="shared" si="221"/>
        <v>0</v>
      </c>
      <c r="BK64" s="30">
        <f t="shared" si="221"/>
        <v>0</v>
      </c>
      <c r="BL64" s="30">
        <f t="shared" si="221"/>
        <v>0</v>
      </c>
      <c r="BM64" s="30">
        <f t="shared" si="221"/>
        <v>0</v>
      </c>
      <c r="BN64" s="30">
        <f t="shared" si="221"/>
        <v>0</v>
      </c>
      <c r="BO64" s="30">
        <f t="shared" si="221"/>
        <v>0</v>
      </c>
      <c r="BP64" s="30">
        <f t="shared" ref="BP64:CA64" si="222">BP21</f>
        <v>0</v>
      </c>
      <c r="BQ64" s="30">
        <f t="shared" si="222"/>
        <v>0</v>
      </c>
      <c r="BR64" s="30">
        <f t="shared" si="222"/>
        <v>0</v>
      </c>
      <c r="BS64" s="30">
        <f t="shared" si="222"/>
        <v>0</v>
      </c>
      <c r="BT64" s="30">
        <f t="shared" si="222"/>
        <v>0</v>
      </c>
      <c r="BU64" s="30">
        <f t="shared" si="222"/>
        <v>0</v>
      </c>
      <c r="BV64" s="30">
        <f t="shared" si="222"/>
        <v>0</v>
      </c>
      <c r="BW64" s="30">
        <f t="shared" si="222"/>
        <v>0</v>
      </c>
      <c r="BX64" s="30">
        <f t="shared" si="222"/>
        <v>0</v>
      </c>
      <c r="BY64" s="30">
        <f t="shared" si="222"/>
        <v>0</v>
      </c>
      <c r="BZ64" s="30">
        <f t="shared" si="222"/>
        <v>0</v>
      </c>
      <c r="CA64" s="30">
        <f t="shared" si="222"/>
        <v>0</v>
      </c>
    </row>
    <row r="65" spans="1:79" ht="14.25" customHeight="1">
      <c r="A65" s="19" t="s">
        <v>68</v>
      </c>
      <c r="B65" s="66">
        <v>1</v>
      </c>
      <c r="C65" s="30" t="e">
        <f t="shared" ref="C65" si="223">B65*(1-C64)</f>
        <v>#N/A</v>
      </c>
      <c r="D65" s="30" t="e">
        <f t="shared" ref="D65" si="224">C65*(1-D64)</f>
        <v>#N/A</v>
      </c>
      <c r="E65" s="30" t="e">
        <f t="shared" ref="E65" si="225">D65*(1-E64)</f>
        <v>#N/A</v>
      </c>
      <c r="F65" s="30" t="e">
        <f t="shared" ref="F65" si="226">E65*(1-F64)</f>
        <v>#N/A</v>
      </c>
      <c r="G65" s="30" t="e">
        <f t="shared" ref="G65" si="227">F65*(1-G64)</f>
        <v>#N/A</v>
      </c>
      <c r="H65" s="30" t="e">
        <f t="shared" ref="H65" si="228">G65*(1-H64)</f>
        <v>#N/A</v>
      </c>
      <c r="I65" s="30" t="e">
        <f t="shared" ref="I65" si="229">H65*(1-I64)</f>
        <v>#N/A</v>
      </c>
      <c r="J65" s="30" t="e">
        <f t="shared" ref="J65" si="230">I65*(1-J64)</f>
        <v>#N/A</v>
      </c>
      <c r="K65" s="30" t="e">
        <f t="shared" ref="K65" si="231">J65*(1-K64)</f>
        <v>#N/A</v>
      </c>
      <c r="L65" s="30" t="e">
        <f t="shared" ref="L65" si="232">K65*(1-L64)</f>
        <v>#N/A</v>
      </c>
      <c r="M65" s="30" t="e">
        <f t="shared" ref="M65" si="233">L65*(1-M64)</f>
        <v>#N/A</v>
      </c>
      <c r="N65" s="30" t="e">
        <f t="shared" ref="N65" si="234">M65*(1-N64)</f>
        <v>#N/A</v>
      </c>
      <c r="O65" s="30" t="e">
        <f t="shared" ref="O65" si="235">N65*(1-O64)</f>
        <v>#N/A</v>
      </c>
      <c r="P65" s="30" t="e">
        <f t="shared" ref="P65" si="236">O65*(1-P64)</f>
        <v>#N/A</v>
      </c>
      <c r="Q65" s="30" t="e">
        <f t="shared" ref="Q65" si="237">P65*(1-Q64)</f>
        <v>#N/A</v>
      </c>
      <c r="R65" s="30" t="e">
        <f t="shared" ref="R65" si="238">Q65*(1-R64)</f>
        <v>#N/A</v>
      </c>
      <c r="S65" s="30" t="e">
        <f t="shared" ref="S65" si="239">R65*(1-S64)</f>
        <v>#N/A</v>
      </c>
      <c r="T65" s="30" t="e">
        <f t="shared" ref="T65" si="240">S65*(1-T64)</f>
        <v>#N/A</v>
      </c>
      <c r="U65" s="30" t="e">
        <f t="shared" ref="U65" si="241">T65*(1-U64)</f>
        <v>#N/A</v>
      </c>
      <c r="V65" s="30" t="e">
        <f t="shared" ref="V65" si="242">U65*(1-V64)</f>
        <v>#N/A</v>
      </c>
      <c r="W65" s="30" t="e">
        <f t="shared" ref="W65" si="243">V65*(1-W64)</f>
        <v>#N/A</v>
      </c>
      <c r="X65" s="30" t="e">
        <f t="shared" ref="X65" si="244">W65*(1-X64)</f>
        <v>#N/A</v>
      </c>
      <c r="Y65" s="30" t="e">
        <f t="shared" ref="Y65" si="245">X65*(1-Y64)</f>
        <v>#N/A</v>
      </c>
      <c r="Z65" s="30" t="e">
        <f t="shared" ref="Z65" si="246">Y65*(1-Z64)</f>
        <v>#N/A</v>
      </c>
      <c r="AA65" s="30" t="e">
        <f t="shared" ref="AA65" si="247">Z65*(1-AA64)</f>
        <v>#N/A</v>
      </c>
      <c r="AB65" s="30" t="e">
        <f t="shared" ref="AB65" si="248">AA65*(1-AB64)</f>
        <v>#N/A</v>
      </c>
      <c r="AC65" s="30" t="e">
        <f t="shared" ref="AC65" si="249">AB65*(1-AC64)</f>
        <v>#N/A</v>
      </c>
      <c r="AD65" s="30" t="e">
        <f t="shared" ref="AD65" si="250">AC65*(1-AD64)</f>
        <v>#N/A</v>
      </c>
      <c r="AE65" s="30" t="e">
        <f t="shared" ref="AE65" si="251">AD65*(1-AE64)</f>
        <v>#N/A</v>
      </c>
      <c r="AF65" s="30" t="e">
        <f t="shared" ref="AF65" si="252">AE65*(1-AF64)</f>
        <v>#N/A</v>
      </c>
      <c r="AG65" s="30" t="e">
        <f t="shared" ref="AG65" si="253">AF65*(1-AG64)</f>
        <v>#N/A</v>
      </c>
      <c r="AH65" s="30" t="e">
        <f t="shared" ref="AH65" si="254">AG65*(1-AH64)</f>
        <v>#N/A</v>
      </c>
      <c r="AI65" s="30" t="e">
        <f t="shared" ref="AI65" si="255">AH65*(1-AI64)</f>
        <v>#N/A</v>
      </c>
      <c r="AJ65" s="30" t="e">
        <f t="shared" ref="AJ65" si="256">AI65*(1-AJ64)</f>
        <v>#N/A</v>
      </c>
      <c r="AK65" s="30" t="e">
        <f t="shared" ref="AK65" si="257">AJ65*(1-AK64)</f>
        <v>#N/A</v>
      </c>
      <c r="AL65" s="30" t="e">
        <f t="shared" ref="AL65" si="258">AK65*(1-AL64)</f>
        <v>#N/A</v>
      </c>
      <c r="AM65" s="30" t="e">
        <f t="shared" ref="AM65" si="259">AL65*(1-AM64)</f>
        <v>#N/A</v>
      </c>
      <c r="AN65" s="30" t="e">
        <f t="shared" ref="AN65" si="260">AM65*(1-AN64)</f>
        <v>#N/A</v>
      </c>
      <c r="AO65" s="30" t="e">
        <f t="shared" ref="AO65" si="261">AN65*(1-AO64)</f>
        <v>#N/A</v>
      </c>
      <c r="AP65" s="30" t="e">
        <f t="shared" ref="AP65" si="262">AO65*(1-AP64)</f>
        <v>#N/A</v>
      </c>
      <c r="AQ65" s="30" t="e">
        <f t="shared" ref="AQ65" si="263">AP65*(1-AQ64)</f>
        <v>#N/A</v>
      </c>
      <c r="AR65" s="30" t="e">
        <f t="shared" ref="AR65" si="264">AQ65*(1-AR64)</f>
        <v>#N/A</v>
      </c>
      <c r="AS65" s="30" t="e">
        <f t="shared" ref="AS65" si="265">AR65*(1-AS64)</f>
        <v>#N/A</v>
      </c>
      <c r="AT65" s="30" t="e">
        <f t="shared" ref="AT65" si="266">AS65*(1-AT64)</f>
        <v>#N/A</v>
      </c>
      <c r="AU65" s="30" t="e">
        <f t="shared" ref="AU65" si="267">AT65*(1-AU64)</f>
        <v>#N/A</v>
      </c>
      <c r="AV65" s="30" t="e">
        <f t="shared" ref="AV65" si="268">AU65*(1-AV64)</f>
        <v>#N/A</v>
      </c>
      <c r="AW65" s="30" t="e">
        <f t="shared" ref="AW65" si="269">AV65*(1-AW64)</f>
        <v>#N/A</v>
      </c>
      <c r="AX65" s="30" t="e">
        <f t="shared" ref="AX65" si="270">AW65*(1-AX64)</f>
        <v>#N/A</v>
      </c>
      <c r="AY65" s="30" t="e">
        <f t="shared" ref="AY65" si="271">AX65*(1-AY64)</f>
        <v>#N/A</v>
      </c>
      <c r="AZ65" s="30" t="e">
        <f t="shared" ref="AZ65" si="272">AY65*(1-AZ64)</f>
        <v>#N/A</v>
      </c>
      <c r="BA65" s="30" t="e">
        <f t="shared" ref="BA65" si="273">AZ65*(1-BA64)</f>
        <v>#N/A</v>
      </c>
      <c r="BB65" s="30" t="e">
        <f t="shared" ref="BB65" si="274">BA65*(1-BB64)</f>
        <v>#N/A</v>
      </c>
      <c r="BC65" s="30" t="e">
        <f t="shared" ref="BC65" si="275">BB65*(1-BC64)</f>
        <v>#N/A</v>
      </c>
      <c r="BD65" s="30" t="e">
        <f t="shared" ref="BD65" si="276">BC65*(1-BD64)</f>
        <v>#N/A</v>
      </c>
      <c r="BE65" s="30" t="e">
        <f t="shared" ref="BE65" si="277">BD65*(1-BE64)</f>
        <v>#N/A</v>
      </c>
      <c r="BF65" s="30" t="e">
        <f t="shared" ref="BF65" si="278">BE65*(1-BF64)</f>
        <v>#N/A</v>
      </c>
      <c r="BG65" s="30" t="e">
        <f t="shared" ref="BG65" si="279">BF65*(1-BG64)</f>
        <v>#N/A</v>
      </c>
      <c r="BH65" s="30" t="e">
        <f t="shared" ref="BH65" si="280">BG65*(1-BH64)</f>
        <v>#N/A</v>
      </c>
      <c r="BI65" s="30" t="e">
        <f t="shared" ref="BI65" si="281">BH65*(1-BI64)</f>
        <v>#N/A</v>
      </c>
      <c r="BJ65" s="30" t="e">
        <f t="shared" ref="BJ65" si="282">BI65*(1-BJ64)</f>
        <v>#N/A</v>
      </c>
      <c r="BK65" s="30" t="e">
        <f t="shared" ref="BK65" si="283">BJ65*(1-BK64)</f>
        <v>#N/A</v>
      </c>
      <c r="BL65" s="30" t="e">
        <f t="shared" ref="BL65" si="284">BK65*(1-BL64)</f>
        <v>#N/A</v>
      </c>
      <c r="BM65" s="30" t="e">
        <f t="shared" ref="BM65" si="285">BL65*(1-BM64)</f>
        <v>#N/A</v>
      </c>
      <c r="BN65" s="30" t="e">
        <f t="shared" ref="BN65" si="286">BM65*(1-BN64)</f>
        <v>#N/A</v>
      </c>
      <c r="BO65" s="30" t="e">
        <f t="shared" ref="BO65" si="287">BN65*(1-BO64)</f>
        <v>#N/A</v>
      </c>
      <c r="BP65" s="30" t="e">
        <f t="shared" ref="BP65" si="288">BO65*(1-BP64)</f>
        <v>#N/A</v>
      </c>
      <c r="BQ65" s="30" t="e">
        <f t="shared" ref="BQ65" si="289">BP65*(1-BQ64)</f>
        <v>#N/A</v>
      </c>
      <c r="BR65" s="30" t="e">
        <f t="shared" ref="BR65" si="290">BQ65*(1-BR64)</f>
        <v>#N/A</v>
      </c>
      <c r="BS65" s="30" t="e">
        <f t="shared" ref="BS65" si="291">BR65*(1-BS64)</f>
        <v>#N/A</v>
      </c>
      <c r="BT65" s="30" t="e">
        <f t="shared" ref="BT65" si="292">BS65*(1-BT64)</f>
        <v>#N/A</v>
      </c>
      <c r="BU65" s="30" t="e">
        <f t="shared" ref="BU65" si="293">BT65*(1-BU64)</f>
        <v>#N/A</v>
      </c>
      <c r="BV65" s="30" t="e">
        <f t="shared" ref="BV65" si="294">BU65*(1-BV64)</f>
        <v>#N/A</v>
      </c>
      <c r="BW65" s="30" t="e">
        <f t="shared" ref="BW65" si="295">BV65*(1-BW64)</f>
        <v>#N/A</v>
      </c>
      <c r="BX65" s="30" t="e">
        <f t="shared" ref="BX65" si="296">BW65*(1-BX64)</f>
        <v>#N/A</v>
      </c>
      <c r="BY65" s="30" t="e">
        <f t="shared" ref="BY65" si="297">BX65*(1-BY64)</f>
        <v>#N/A</v>
      </c>
      <c r="BZ65" s="30" t="e">
        <f t="shared" ref="BZ65" si="298">BY65*(1-BZ64)</f>
        <v>#N/A</v>
      </c>
      <c r="CA65" s="30" t="e">
        <f t="shared" ref="CA65" si="299">BZ65*(1-CA64)</f>
        <v>#N/A</v>
      </c>
    </row>
    <row r="66" spans="1:79" ht="14.25" customHeight="1"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</row>
    <row r="67" spans="1:79" ht="14.25" customHeight="1">
      <c r="A67" s="19" t="s">
        <v>130</v>
      </c>
      <c r="C67" s="30" t="e">
        <f>C64*$C$50</f>
        <v>#N/A</v>
      </c>
      <c r="D67" s="30" t="e">
        <f t="shared" ref="D67:BO67" si="300">D64*$C$50</f>
        <v>#N/A</v>
      </c>
      <c r="E67" s="30" t="e">
        <f t="shared" si="300"/>
        <v>#N/A</v>
      </c>
      <c r="F67" s="30" t="e">
        <f t="shared" si="300"/>
        <v>#N/A</v>
      </c>
      <c r="G67" s="30" t="e">
        <f t="shared" si="300"/>
        <v>#N/A</v>
      </c>
      <c r="H67" s="30" t="e">
        <f t="shared" si="300"/>
        <v>#N/A</v>
      </c>
      <c r="I67" s="30" t="e">
        <f t="shared" si="300"/>
        <v>#N/A</v>
      </c>
      <c r="J67" s="30" t="e">
        <f t="shared" si="300"/>
        <v>#N/A</v>
      </c>
      <c r="K67" s="30" t="e">
        <f t="shared" si="300"/>
        <v>#N/A</v>
      </c>
      <c r="L67" s="30" t="e">
        <f t="shared" si="300"/>
        <v>#N/A</v>
      </c>
      <c r="M67" s="30" t="e">
        <f t="shared" si="300"/>
        <v>#N/A</v>
      </c>
      <c r="N67" s="30" t="e">
        <f t="shared" si="300"/>
        <v>#N/A</v>
      </c>
      <c r="O67" s="30" t="e">
        <f t="shared" si="300"/>
        <v>#N/A</v>
      </c>
      <c r="P67" s="30" t="e">
        <f t="shared" si="300"/>
        <v>#N/A</v>
      </c>
      <c r="Q67" s="30" t="e">
        <f t="shared" si="300"/>
        <v>#N/A</v>
      </c>
      <c r="R67" s="30" t="e">
        <f t="shared" si="300"/>
        <v>#N/A</v>
      </c>
      <c r="S67" s="30" t="e">
        <f t="shared" si="300"/>
        <v>#N/A</v>
      </c>
      <c r="T67" s="30" t="e">
        <f t="shared" si="300"/>
        <v>#N/A</v>
      </c>
      <c r="U67" s="30" t="e">
        <f t="shared" si="300"/>
        <v>#N/A</v>
      </c>
      <c r="V67" s="30" t="e">
        <f t="shared" si="300"/>
        <v>#N/A</v>
      </c>
      <c r="W67" s="30" t="e">
        <f t="shared" si="300"/>
        <v>#N/A</v>
      </c>
      <c r="X67" s="30" t="e">
        <f t="shared" si="300"/>
        <v>#N/A</v>
      </c>
      <c r="Y67" s="30" t="e">
        <f t="shared" si="300"/>
        <v>#N/A</v>
      </c>
      <c r="Z67" s="30" t="e">
        <f t="shared" si="300"/>
        <v>#N/A</v>
      </c>
      <c r="AA67" s="30" t="e">
        <f t="shared" si="300"/>
        <v>#N/A</v>
      </c>
      <c r="AB67" s="30" t="e">
        <f t="shared" si="300"/>
        <v>#N/A</v>
      </c>
      <c r="AC67" s="30" t="e">
        <f t="shared" si="300"/>
        <v>#N/A</v>
      </c>
      <c r="AD67" s="30" t="e">
        <f t="shared" si="300"/>
        <v>#N/A</v>
      </c>
      <c r="AE67" s="30" t="e">
        <f t="shared" si="300"/>
        <v>#N/A</v>
      </c>
      <c r="AF67" s="30" t="e">
        <f t="shared" si="300"/>
        <v>#N/A</v>
      </c>
      <c r="AG67" s="30" t="e">
        <f t="shared" si="300"/>
        <v>#N/A</v>
      </c>
      <c r="AH67" s="30" t="e">
        <f t="shared" si="300"/>
        <v>#N/A</v>
      </c>
      <c r="AI67" s="30" t="e">
        <f t="shared" si="300"/>
        <v>#N/A</v>
      </c>
      <c r="AJ67" s="30" t="e">
        <f t="shared" si="300"/>
        <v>#N/A</v>
      </c>
      <c r="AK67" s="30" t="e">
        <f t="shared" si="300"/>
        <v>#N/A</v>
      </c>
      <c r="AL67" s="30" t="e">
        <f t="shared" si="300"/>
        <v>#N/A</v>
      </c>
      <c r="AM67" s="30" t="e">
        <f t="shared" si="300"/>
        <v>#N/A</v>
      </c>
      <c r="AN67" s="30" t="e">
        <f t="shared" si="300"/>
        <v>#N/A</v>
      </c>
      <c r="AO67" s="30" t="e">
        <f t="shared" si="300"/>
        <v>#N/A</v>
      </c>
      <c r="AP67" s="30" t="e">
        <f t="shared" si="300"/>
        <v>#N/A</v>
      </c>
      <c r="AQ67" s="30">
        <f t="shared" si="300"/>
        <v>0</v>
      </c>
      <c r="AR67" s="30">
        <f t="shared" si="300"/>
        <v>0</v>
      </c>
      <c r="AS67" s="30">
        <f t="shared" si="300"/>
        <v>0</v>
      </c>
      <c r="AT67" s="30">
        <f t="shared" si="300"/>
        <v>0</v>
      </c>
      <c r="AU67" s="30">
        <f t="shared" si="300"/>
        <v>0</v>
      </c>
      <c r="AV67" s="30">
        <f t="shared" si="300"/>
        <v>0</v>
      </c>
      <c r="AW67" s="30">
        <f t="shared" si="300"/>
        <v>0</v>
      </c>
      <c r="AX67" s="30">
        <f t="shared" si="300"/>
        <v>0</v>
      </c>
      <c r="AY67" s="30">
        <f t="shared" si="300"/>
        <v>0</v>
      </c>
      <c r="AZ67" s="30">
        <f t="shared" si="300"/>
        <v>0</v>
      </c>
      <c r="BA67" s="30">
        <f t="shared" si="300"/>
        <v>0</v>
      </c>
      <c r="BB67" s="30">
        <f t="shared" si="300"/>
        <v>0</v>
      </c>
      <c r="BC67" s="30">
        <f t="shared" si="300"/>
        <v>0</v>
      </c>
      <c r="BD67" s="30">
        <f t="shared" si="300"/>
        <v>0</v>
      </c>
      <c r="BE67" s="30">
        <f t="shared" si="300"/>
        <v>0</v>
      </c>
      <c r="BF67" s="30">
        <f t="shared" si="300"/>
        <v>0</v>
      </c>
      <c r="BG67" s="30">
        <f t="shared" si="300"/>
        <v>0</v>
      </c>
      <c r="BH67" s="30">
        <f t="shared" si="300"/>
        <v>0</v>
      </c>
      <c r="BI67" s="30">
        <f t="shared" si="300"/>
        <v>0</v>
      </c>
      <c r="BJ67" s="30">
        <f t="shared" si="300"/>
        <v>0</v>
      </c>
      <c r="BK67" s="30">
        <f t="shared" si="300"/>
        <v>0</v>
      </c>
      <c r="BL67" s="30">
        <f t="shared" si="300"/>
        <v>0</v>
      </c>
      <c r="BM67" s="30">
        <f t="shared" si="300"/>
        <v>0</v>
      </c>
      <c r="BN67" s="30">
        <f t="shared" si="300"/>
        <v>0</v>
      </c>
      <c r="BO67" s="30">
        <f t="shared" si="300"/>
        <v>0</v>
      </c>
      <c r="BP67" s="30">
        <f t="shared" ref="BP67:CA67" si="301">BP64*$C$50</f>
        <v>0</v>
      </c>
      <c r="BQ67" s="30">
        <f t="shared" si="301"/>
        <v>0</v>
      </c>
      <c r="BR67" s="30">
        <f t="shared" si="301"/>
        <v>0</v>
      </c>
      <c r="BS67" s="30">
        <f t="shared" si="301"/>
        <v>0</v>
      </c>
      <c r="BT67" s="30">
        <f t="shared" si="301"/>
        <v>0</v>
      </c>
      <c r="BU67" s="30">
        <f t="shared" si="301"/>
        <v>0</v>
      </c>
      <c r="BV67" s="30">
        <f t="shared" si="301"/>
        <v>0</v>
      </c>
      <c r="BW67" s="30">
        <f t="shared" si="301"/>
        <v>0</v>
      </c>
      <c r="BX67" s="30">
        <f t="shared" si="301"/>
        <v>0</v>
      </c>
      <c r="BY67" s="30">
        <f t="shared" si="301"/>
        <v>0</v>
      </c>
      <c r="BZ67" s="30">
        <f t="shared" si="301"/>
        <v>0</v>
      </c>
      <c r="CA67" s="30">
        <f t="shared" si="301"/>
        <v>0</v>
      </c>
    </row>
    <row r="68" spans="1:79" ht="14.25" customHeight="1">
      <c r="A68" s="19" t="s">
        <v>132</v>
      </c>
      <c r="C68" s="138" t="e">
        <f>'Alt1'!B1</f>
        <v>#N/A</v>
      </c>
      <c r="D68" s="76" t="e">
        <f>IF(D62=1,$C$68,D67*D63)</f>
        <v>#N/A</v>
      </c>
      <c r="E68" s="76" t="e">
        <f t="shared" ref="E68:BP68" si="302">IF(E62=1,$C$68,E67*E63)</f>
        <v>#N/A</v>
      </c>
      <c r="F68" s="76" t="e">
        <f t="shared" si="302"/>
        <v>#N/A</v>
      </c>
      <c r="G68" s="76" t="e">
        <f t="shared" si="302"/>
        <v>#N/A</v>
      </c>
      <c r="H68" s="76" t="e">
        <f t="shared" si="302"/>
        <v>#N/A</v>
      </c>
      <c r="I68" s="76" t="e">
        <f t="shared" si="302"/>
        <v>#N/A</v>
      </c>
      <c r="J68" s="76" t="e">
        <f t="shared" si="302"/>
        <v>#N/A</v>
      </c>
      <c r="K68" s="76" t="e">
        <f t="shared" si="302"/>
        <v>#N/A</v>
      </c>
      <c r="L68" s="76" t="e">
        <f t="shared" si="302"/>
        <v>#N/A</v>
      </c>
      <c r="M68" s="76" t="e">
        <f t="shared" si="302"/>
        <v>#N/A</v>
      </c>
      <c r="N68" s="76" t="e">
        <f t="shared" si="302"/>
        <v>#N/A</v>
      </c>
      <c r="O68" s="76" t="e">
        <f t="shared" si="302"/>
        <v>#N/A</v>
      </c>
      <c r="P68" s="76" t="e">
        <f t="shared" si="302"/>
        <v>#N/A</v>
      </c>
      <c r="Q68" s="76" t="e">
        <f t="shared" si="302"/>
        <v>#N/A</v>
      </c>
      <c r="R68" s="76" t="e">
        <f t="shared" si="302"/>
        <v>#N/A</v>
      </c>
      <c r="S68" s="76" t="e">
        <f t="shared" si="302"/>
        <v>#N/A</v>
      </c>
      <c r="T68" s="76" t="e">
        <f t="shared" si="302"/>
        <v>#N/A</v>
      </c>
      <c r="U68" s="76" t="e">
        <f t="shared" si="302"/>
        <v>#N/A</v>
      </c>
      <c r="V68" s="76" t="e">
        <f t="shared" si="302"/>
        <v>#N/A</v>
      </c>
      <c r="W68" s="76" t="e">
        <f t="shared" si="302"/>
        <v>#N/A</v>
      </c>
      <c r="X68" s="76" t="e">
        <f t="shared" si="302"/>
        <v>#N/A</v>
      </c>
      <c r="Y68" s="76" t="e">
        <f t="shared" si="302"/>
        <v>#N/A</v>
      </c>
      <c r="Z68" s="76" t="e">
        <f t="shared" si="302"/>
        <v>#N/A</v>
      </c>
      <c r="AA68" s="76" t="e">
        <f t="shared" si="302"/>
        <v>#N/A</v>
      </c>
      <c r="AB68" s="76" t="e">
        <f t="shared" si="302"/>
        <v>#N/A</v>
      </c>
      <c r="AC68" s="76" t="e">
        <f t="shared" si="302"/>
        <v>#N/A</v>
      </c>
      <c r="AD68" s="76" t="e">
        <f t="shared" si="302"/>
        <v>#N/A</v>
      </c>
      <c r="AE68" s="76" t="e">
        <f t="shared" si="302"/>
        <v>#N/A</v>
      </c>
      <c r="AF68" s="76" t="e">
        <f t="shared" si="302"/>
        <v>#N/A</v>
      </c>
      <c r="AG68" s="76" t="e">
        <f t="shared" si="302"/>
        <v>#N/A</v>
      </c>
      <c r="AH68" s="76" t="e">
        <f t="shared" si="302"/>
        <v>#N/A</v>
      </c>
      <c r="AI68" s="76" t="e">
        <f t="shared" si="302"/>
        <v>#N/A</v>
      </c>
      <c r="AJ68" s="76" t="e">
        <f t="shared" si="302"/>
        <v>#N/A</v>
      </c>
      <c r="AK68" s="76" t="e">
        <f t="shared" si="302"/>
        <v>#N/A</v>
      </c>
      <c r="AL68" s="76" t="e">
        <f t="shared" si="302"/>
        <v>#N/A</v>
      </c>
      <c r="AM68" s="76" t="e">
        <f t="shared" si="302"/>
        <v>#N/A</v>
      </c>
      <c r="AN68" s="76" t="e">
        <f t="shared" si="302"/>
        <v>#N/A</v>
      </c>
      <c r="AO68" s="76" t="e">
        <f t="shared" si="302"/>
        <v>#N/A</v>
      </c>
      <c r="AP68" s="76" t="e">
        <f t="shared" si="302"/>
        <v>#N/A</v>
      </c>
      <c r="AQ68" s="76">
        <f t="shared" si="302"/>
        <v>0</v>
      </c>
      <c r="AR68" s="76">
        <f t="shared" si="302"/>
        <v>0</v>
      </c>
      <c r="AS68" s="76">
        <f t="shared" si="302"/>
        <v>0</v>
      </c>
      <c r="AT68" s="76">
        <f t="shared" si="302"/>
        <v>0</v>
      </c>
      <c r="AU68" s="76">
        <f t="shared" si="302"/>
        <v>0</v>
      </c>
      <c r="AV68" s="76">
        <f t="shared" si="302"/>
        <v>0</v>
      </c>
      <c r="AW68" s="76">
        <f t="shared" si="302"/>
        <v>0</v>
      </c>
      <c r="AX68" s="76">
        <f t="shared" si="302"/>
        <v>0</v>
      </c>
      <c r="AY68" s="76">
        <f t="shared" si="302"/>
        <v>0</v>
      </c>
      <c r="AZ68" s="76">
        <f t="shared" si="302"/>
        <v>0</v>
      </c>
      <c r="BA68" s="76">
        <f t="shared" si="302"/>
        <v>0</v>
      </c>
      <c r="BB68" s="76">
        <f t="shared" si="302"/>
        <v>0</v>
      </c>
      <c r="BC68" s="76">
        <f t="shared" si="302"/>
        <v>0</v>
      </c>
      <c r="BD68" s="76">
        <f t="shared" si="302"/>
        <v>0</v>
      </c>
      <c r="BE68" s="76">
        <f t="shared" si="302"/>
        <v>0</v>
      </c>
      <c r="BF68" s="76">
        <f t="shared" si="302"/>
        <v>0</v>
      </c>
      <c r="BG68" s="76">
        <f t="shared" si="302"/>
        <v>0</v>
      </c>
      <c r="BH68" s="76">
        <f t="shared" si="302"/>
        <v>0</v>
      </c>
      <c r="BI68" s="76">
        <f t="shared" si="302"/>
        <v>0</v>
      </c>
      <c r="BJ68" s="76">
        <f t="shared" si="302"/>
        <v>0</v>
      </c>
      <c r="BK68" s="76">
        <f t="shared" si="302"/>
        <v>0</v>
      </c>
      <c r="BL68" s="76">
        <f t="shared" si="302"/>
        <v>0</v>
      </c>
      <c r="BM68" s="76">
        <f t="shared" si="302"/>
        <v>0</v>
      </c>
      <c r="BN68" s="76">
        <f t="shared" si="302"/>
        <v>0</v>
      </c>
      <c r="BO68" s="76">
        <f t="shared" si="302"/>
        <v>0</v>
      </c>
      <c r="BP68" s="76">
        <f t="shared" si="302"/>
        <v>0</v>
      </c>
      <c r="BQ68" s="76">
        <f t="shared" ref="BQ68:CA68" si="303">IF(BQ62=1,$C$68,BQ67*BQ63)</f>
        <v>0</v>
      </c>
      <c r="BR68" s="76">
        <f t="shared" si="303"/>
        <v>0</v>
      </c>
      <c r="BS68" s="76">
        <f t="shared" si="303"/>
        <v>0</v>
      </c>
      <c r="BT68" s="76">
        <f t="shared" si="303"/>
        <v>0</v>
      </c>
      <c r="BU68" s="76">
        <f t="shared" si="303"/>
        <v>0</v>
      </c>
      <c r="BV68" s="76">
        <f t="shared" si="303"/>
        <v>0</v>
      </c>
      <c r="BW68" s="76">
        <f t="shared" si="303"/>
        <v>0</v>
      </c>
      <c r="BX68" s="76">
        <f t="shared" si="303"/>
        <v>0</v>
      </c>
      <c r="BY68" s="76">
        <f t="shared" si="303"/>
        <v>0</v>
      </c>
      <c r="BZ68" s="76">
        <f t="shared" si="303"/>
        <v>0</v>
      </c>
      <c r="CA68" s="76">
        <f t="shared" si="303"/>
        <v>0</v>
      </c>
    </row>
    <row r="69" spans="1:79" ht="14.25" customHeight="1">
      <c r="A69" s="19" t="s">
        <v>133</v>
      </c>
      <c r="C69" s="76" t="e">
        <f t="shared" ref="C69" si="304">C68*B65</f>
        <v>#N/A</v>
      </c>
      <c r="D69" s="76" t="e">
        <f t="shared" ref="D69" si="305">D68*C65</f>
        <v>#N/A</v>
      </c>
      <c r="E69" s="76" t="e">
        <f t="shared" ref="E69" si="306">E68*D65</f>
        <v>#N/A</v>
      </c>
      <c r="F69" s="76" t="e">
        <f t="shared" ref="F69" si="307">F68*E65</f>
        <v>#N/A</v>
      </c>
      <c r="G69" s="76" t="e">
        <f t="shared" ref="G69" si="308">G68*F65</f>
        <v>#N/A</v>
      </c>
      <c r="H69" s="76" t="e">
        <f t="shared" ref="H69" si="309">H68*G65</f>
        <v>#N/A</v>
      </c>
      <c r="I69" s="76" t="e">
        <f t="shared" ref="I69" si="310">I68*H65</f>
        <v>#N/A</v>
      </c>
      <c r="J69" s="76" t="e">
        <f t="shared" ref="J69" si="311">J68*I65</f>
        <v>#N/A</v>
      </c>
      <c r="K69" s="76" t="e">
        <f t="shared" ref="K69" si="312">K68*J65</f>
        <v>#N/A</v>
      </c>
      <c r="L69" s="76" t="e">
        <f t="shared" ref="L69" si="313">L68*K65</f>
        <v>#N/A</v>
      </c>
      <c r="M69" s="76" t="e">
        <f t="shared" ref="M69" si="314">M68*L65</f>
        <v>#N/A</v>
      </c>
      <c r="N69" s="76" t="e">
        <f t="shared" ref="N69" si="315">N68*M65</f>
        <v>#N/A</v>
      </c>
      <c r="O69" s="76" t="e">
        <f t="shared" ref="O69" si="316">O68*N65</f>
        <v>#N/A</v>
      </c>
      <c r="P69" s="76" t="e">
        <f t="shared" ref="P69" si="317">P68*O65</f>
        <v>#N/A</v>
      </c>
      <c r="Q69" s="76" t="e">
        <f t="shared" ref="Q69" si="318">Q68*P65</f>
        <v>#N/A</v>
      </c>
      <c r="R69" s="76" t="e">
        <f t="shared" ref="R69" si="319">R68*Q65</f>
        <v>#N/A</v>
      </c>
      <c r="S69" s="76" t="e">
        <f t="shared" ref="S69" si="320">S68*R65</f>
        <v>#N/A</v>
      </c>
      <c r="T69" s="76" t="e">
        <f t="shared" ref="T69" si="321">T68*S65</f>
        <v>#N/A</v>
      </c>
      <c r="U69" s="76" t="e">
        <f t="shared" ref="U69" si="322">U68*T65</f>
        <v>#N/A</v>
      </c>
      <c r="V69" s="76" t="e">
        <f t="shared" ref="V69" si="323">V68*U65</f>
        <v>#N/A</v>
      </c>
      <c r="W69" s="76" t="e">
        <f t="shared" ref="W69" si="324">W68*V65</f>
        <v>#N/A</v>
      </c>
      <c r="X69" s="76" t="e">
        <f t="shared" ref="X69" si="325">X68*W65</f>
        <v>#N/A</v>
      </c>
      <c r="Y69" s="76" t="e">
        <f t="shared" ref="Y69" si="326">Y68*X65</f>
        <v>#N/A</v>
      </c>
      <c r="Z69" s="76" t="e">
        <f t="shared" ref="Z69" si="327">Z68*Y65</f>
        <v>#N/A</v>
      </c>
      <c r="AA69" s="76" t="e">
        <f t="shared" ref="AA69" si="328">AA68*Z65</f>
        <v>#N/A</v>
      </c>
      <c r="AB69" s="76" t="e">
        <f t="shared" ref="AB69" si="329">AB68*AA65</f>
        <v>#N/A</v>
      </c>
      <c r="AC69" s="76" t="e">
        <f t="shared" ref="AC69" si="330">AC68*AB65</f>
        <v>#N/A</v>
      </c>
      <c r="AD69" s="76" t="e">
        <f t="shared" ref="AD69" si="331">AD68*AC65</f>
        <v>#N/A</v>
      </c>
      <c r="AE69" s="76" t="e">
        <f t="shared" ref="AE69" si="332">AE68*AD65</f>
        <v>#N/A</v>
      </c>
      <c r="AF69" s="76" t="e">
        <f t="shared" ref="AF69" si="333">AF68*AE65</f>
        <v>#N/A</v>
      </c>
      <c r="AG69" s="76" t="e">
        <f t="shared" ref="AG69" si="334">AG68*AF65</f>
        <v>#N/A</v>
      </c>
      <c r="AH69" s="76" t="e">
        <f t="shared" ref="AH69" si="335">AH68*AG65</f>
        <v>#N/A</v>
      </c>
      <c r="AI69" s="76" t="e">
        <f t="shared" ref="AI69" si="336">AI68*AH65</f>
        <v>#N/A</v>
      </c>
      <c r="AJ69" s="76" t="e">
        <f t="shared" ref="AJ69" si="337">AJ68*AI65</f>
        <v>#N/A</v>
      </c>
      <c r="AK69" s="76" t="e">
        <f t="shared" ref="AK69" si="338">AK68*AJ65</f>
        <v>#N/A</v>
      </c>
      <c r="AL69" s="76" t="e">
        <f t="shared" ref="AL69" si="339">AL68*AK65</f>
        <v>#N/A</v>
      </c>
      <c r="AM69" s="76" t="e">
        <f t="shared" ref="AM69" si="340">AM68*AL65</f>
        <v>#N/A</v>
      </c>
      <c r="AN69" s="76" t="e">
        <f t="shared" ref="AN69" si="341">AN68*AM65</f>
        <v>#N/A</v>
      </c>
      <c r="AO69" s="76" t="e">
        <f t="shared" ref="AO69" si="342">AO68*AN65</f>
        <v>#N/A</v>
      </c>
      <c r="AP69" s="76" t="e">
        <f t="shared" ref="AP69" si="343">AP68*AO65</f>
        <v>#N/A</v>
      </c>
      <c r="AQ69" s="76" t="e">
        <f t="shared" ref="AQ69" si="344">AQ68*AP65</f>
        <v>#N/A</v>
      </c>
      <c r="AR69" s="76" t="e">
        <f t="shared" ref="AR69" si="345">AR68*AQ65</f>
        <v>#N/A</v>
      </c>
      <c r="AS69" s="76" t="e">
        <f t="shared" ref="AS69" si="346">AS68*AR65</f>
        <v>#N/A</v>
      </c>
      <c r="AT69" s="76" t="e">
        <f t="shared" ref="AT69" si="347">AT68*AS65</f>
        <v>#N/A</v>
      </c>
      <c r="AU69" s="76" t="e">
        <f t="shared" ref="AU69" si="348">AU68*AT65</f>
        <v>#N/A</v>
      </c>
      <c r="AV69" s="76" t="e">
        <f t="shared" ref="AV69" si="349">AV68*AU65</f>
        <v>#N/A</v>
      </c>
      <c r="AW69" s="76" t="e">
        <f t="shared" ref="AW69" si="350">AW68*AV65</f>
        <v>#N/A</v>
      </c>
      <c r="AX69" s="76" t="e">
        <f t="shared" ref="AX69" si="351">AX68*AW65</f>
        <v>#N/A</v>
      </c>
      <c r="AY69" s="76" t="e">
        <f t="shared" ref="AY69" si="352">AY68*AX65</f>
        <v>#N/A</v>
      </c>
      <c r="AZ69" s="76" t="e">
        <f t="shared" ref="AZ69" si="353">AZ68*AY65</f>
        <v>#N/A</v>
      </c>
      <c r="BA69" s="76" t="e">
        <f t="shared" ref="BA69" si="354">BA68*AZ65</f>
        <v>#N/A</v>
      </c>
      <c r="BB69" s="76" t="e">
        <f t="shared" ref="BB69" si="355">BB68*BA65</f>
        <v>#N/A</v>
      </c>
      <c r="BC69" s="76" t="e">
        <f t="shared" ref="BC69" si="356">BC68*BB65</f>
        <v>#N/A</v>
      </c>
      <c r="BD69" s="76" t="e">
        <f t="shared" ref="BD69" si="357">BD68*BC65</f>
        <v>#N/A</v>
      </c>
      <c r="BE69" s="76" t="e">
        <f t="shared" ref="BE69" si="358">BE68*BD65</f>
        <v>#N/A</v>
      </c>
      <c r="BF69" s="76" t="e">
        <f t="shared" ref="BF69" si="359">BF68*BE65</f>
        <v>#N/A</v>
      </c>
      <c r="BG69" s="76" t="e">
        <f t="shared" ref="BG69" si="360">BG68*BF65</f>
        <v>#N/A</v>
      </c>
      <c r="BH69" s="76" t="e">
        <f t="shared" ref="BH69" si="361">BH68*BG65</f>
        <v>#N/A</v>
      </c>
      <c r="BI69" s="76" t="e">
        <f t="shared" ref="BI69" si="362">BI68*BH65</f>
        <v>#N/A</v>
      </c>
      <c r="BJ69" s="76" t="e">
        <f t="shared" ref="BJ69" si="363">BJ68*BI65</f>
        <v>#N/A</v>
      </c>
      <c r="BK69" s="76" t="e">
        <f t="shared" ref="BK69" si="364">BK68*BJ65</f>
        <v>#N/A</v>
      </c>
      <c r="BL69" s="76" t="e">
        <f t="shared" ref="BL69" si="365">BL68*BK65</f>
        <v>#N/A</v>
      </c>
      <c r="BM69" s="76" t="e">
        <f t="shared" ref="BM69" si="366">BM68*BL65</f>
        <v>#N/A</v>
      </c>
      <c r="BN69" s="76" t="e">
        <f t="shared" ref="BN69" si="367">BN68*BM65</f>
        <v>#N/A</v>
      </c>
      <c r="BO69" s="76" t="e">
        <f t="shared" ref="BO69" si="368">BO68*BN65</f>
        <v>#N/A</v>
      </c>
      <c r="BP69" s="76" t="e">
        <f t="shared" ref="BP69" si="369">BP68*BO65</f>
        <v>#N/A</v>
      </c>
      <c r="BQ69" s="76" t="e">
        <f t="shared" ref="BQ69" si="370">BQ68*BP65</f>
        <v>#N/A</v>
      </c>
      <c r="BR69" s="76" t="e">
        <f t="shared" ref="BR69" si="371">BR68*BQ65</f>
        <v>#N/A</v>
      </c>
      <c r="BS69" s="76" t="e">
        <f t="shared" ref="BS69" si="372">BS68*BR65</f>
        <v>#N/A</v>
      </c>
      <c r="BT69" s="76" t="e">
        <f t="shared" ref="BT69" si="373">BT68*BS65</f>
        <v>#N/A</v>
      </c>
      <c r="BU69" s="76" t="e">
        <f t="shared" ref="BU69" si="374">BU68*BT65</f>
        <v>#N/A</v>
      </c>
      <c r="BV69" s="76" t="e">
        <f t="shared" ref="BV69" si="375">BV68*BU65</f>
        <v>#N/A</v>
      </c>
      <c r="BW69" s="76" t="e">
        <f t="shared" ref="BW69" si="376">BW68*BV65</f>
        <v>#N/A</v>
      </c>
      <c r="BX69" s="76" t="e">
        <f t="shared" ref="BX69" si="377">BX68*BW65</f>
        <v>#N/A</v>
      </c>
      <c r="BY69" s="76" t="e">
        <f t="shared" ref="BY69" si="378">BY68*BX65</f>
        <v>#N/A</v>
      </c>
      <c r="BZ69" s="76" t="e">
        <f t="shared" ref="BZ69" si="379">BZ68*BY65</f>
        <v>#N/A</v>
      </c>
      <c r="CA69" s="76" t="e">
        <f t="shared" ref="CA69" si="380">CA68*BZ65</f>
        <v>#N/A</v>
      </c>
    </row>
    <row r="70" spans="1:79" ht="14.25" customHeight="1">
      <c r="A70" s="19" t="s">
        <v>134</v>
      </c>
      <c r="B70" s="67" t="e">
        <f>NPV(C46,D69:CA69)+C69</f>
        <v>#N/A</v>
      </c>
      <c r="C70" s="76" t="e">
        <f t="shared" ref="C70" si="381">IF(C64=1,0,(B70-C68)*(1+$C$3)/(1-C64))</f>
        <v>#N/A</v>
      </c>
      <c r="D70" s="76" t="e">
        <f t="shared" ref="D70" si="382">IF(D64=1,0,(C70-D68)*(1+$C$3)/(1-D64))</f>
        <v>#N/A</v>
      </c>
      <c r="E70" s="76" t="e">
        <f t="shared" ref="E70" si="383">IF(E64=1,0,(D70-E68)*(1+$C$3)/(1-E64))</f>
        <v>#N/A</v>
      </c>
      <c r="F70" s="76" t="e">
        <f t="shared" ref="F70" si="384">IF(F64=1,0,(E70-F68)*(1+$C$3)/(1-F64))</f>
        <v>#N/A</v>
      </c>
      <c r="G70" s="76" t="e">
        <f t="shared" ref="G70" si="385">IF(G64=1,0,(F70-G68)*(1+$C$3)/(1-G64))</f>
        <v>#N/A</v>
      </c>
      <c r="H70" s="76" t="e">
        <f t="shared" ref="H70" si="386">IF(H64=1,0,(G70-H68)*(1+$C$3)/(1-H64))</f>
        <v>#N/A</v>
      </c>
      <c r="I70" s="76" t="e">
        <f t="shared" ref="I70" si="387">IF(I64=1,0,(H70-I68)*(1+$C$3)/(1-I64))</f>
        <v>#N/A</v>
      </c>
      <c r="J70" s="76" t="e">
        <f t="shared" ref="J70" si="388">IF(J64=1,0,(I70-J68)*(1+$C$3)/(1-J64))</f>
        <v>#N/A</v>
      </c>
      <c r="K70" s="76" t="e">
        <f t="shared" ref="K70" si="389">IF(K64=1,0,(J70-K68)*(1+$C$3)/(1-K64))</f>
        <v>#N/A</v>
      </c>
      <c r="L70" s="76" t="e">
        <f t="shared" ref="L70" si="390">IF(L64=1,0,(K70-L68)*(1+$C$3)/(1-L64))</f>
        <v>#N/A</v>
      </c>
      <c r="M70" s="76" t="e">
        <f t="shared" ref="M70" si="391">IF(M64=1,0,(L70-M68)*(1+$C$3)/(1-M64))</f>
        <v>#N/A</v>
      </c>
      <c r="N70" s="76" t="e">
        <f t="shared" ref="N70" si="392">IF(N64=1,0,(M70-N68)*(1+$C$3)/(1-N64))</f>
        <v>#N/A</v>
      </c>
      <c r="O70" s="76" t="e">
        <f t="shared" ref="O70" si="393">IF(O64=1,0,(N70-O68)*(1+$C$3)/(1-O64))</f>
        <v>#N/A</v>
      </c>
      <c r="P70" s="76" t="e">
        <f t="shared" ref="P70" si="394">IF(P64=1,0,(O70-P68)*(1+$C$3)/(1-P64))</f>
        <v>#N/A</v>
      </c>
      <c r="Q70" s="76" t="e">
        <f t="shared" ref="Q70" si="395">IF(Q64=1,0,(P70-Q68)*(1+$C$3)/(1-Q64))</f>
        <v>#N/A</v>
      </c>
      <c r="R70" s="76" t="e">
        <f t="shared" ref="R70" si="396">IF(R64=1,0,(Q70-R68)*(1+$C$3)/(1-R64))</f>
        <v>#N/A</v>
      </c>
      <c r="S70" s="76" t="e">
        <f t="shared" ref="S70" si="397">IF(S64=1,0,(R70-S68)*(1+$C$3)/(1-S64))</f>
        <v>#N/A</v>
      </c>
      <c r="T70" s="76" t="e">
        <f t="shared" ref="T70" si="398">IF(T64=1,0,(S70-T68)*(1+$C$3)/(1-T64))</f>
        <v>#N/A</v>
      </c>
      <c r="U70" s="76" t="e">
        <f t="shared" ref="U70" si="399">IF(U64=1,0,(T70-U68)*(1+$C$3)/(1-U64))</f>
        <v>#N/A</v>
      </c>
      <c r="V70" s="76" t="e">
        <f t="shared" ref="V70" si="400">IF(V64=1,0,(U70-V68)*(1+$C$3)/(1-V64))</f>
        <v>#N/A</v>
      </c>
      <c r="W70" s="76" t="e">
        <f t="shared" ref="W70" si="401">IF(W64=1,0,(V70-W68)*(1+$C$3)/(1-W64))</f>
        <v>#N/A</v>
      </c>
      <c r="X70" s="76" t="e">
        <f t="shared" ref="X70" si="402">IF(X64=1,0,(W70-X68)*(1+$C$3)/(1-X64))</f>
        <v>#N/A</v>
      </c>
      <c r="Y70" s="76" t="e">
        <f t="shared" ref="Y70" si="403">IF(Y64=1,0,(X70-Y68)*(1+$C$3)/(1-Y64))</f>
        <v>#N/A</v>
      </c>
      <c r="Z70" s="76" t="e">
        <f t="shared" ref="Z70" si="404">IF(Z64=1,0,(Y70-Z68)*(1+$C$3)/(1-Z64))</f>
        <v>#N/A</v>
      </c>
      <c r="AA70" s="76" t="e">
        <f t="shared" ref="AA70" si="405">IF(AA64=1,0,(Z70-AA68)*(1+$C$3)/(1-AA64))</f>
        <v>#N/A</v>
      </c>
      <c r="AB70" s="76" t="e">
        <f t="shared" ref="AB70" si="406">IF(AB64=1,0,(AA70-AB68)*(1+$C$3)/(1-AB64))</f>
        <v>#N/A</v>
      </c>
      <c r="AC70" s="76" t="e">
        <f t="shared" ref="AC70" si="407">IF(AC64=1,0,(AB70-AC68)*(1+$C$3)/(1-AC64))</f>
        <v>#N/A</v>
      </c>
      <c r="AD70" s="76" t="e">
        <f t="shared" ref="AD70" si="408">IF(AD64=1,0,(AC70-AD68)*(1+$C$3)/(1-AD64))</f>
        <v>#N/A</v>
      </c>
      <c r="AE70" s="76" t="e">
        <f t="shared" ref="AE70" si="409">IF(AE64=1,0,(AD70-AE68)*(1+$C$3)/(1-AE64))</f>
        <v>#N/A</v>
      </c>
      <c r="AF70" s="76" t="e">
        <f t="shared" ref="AF70" si="410">IF(AF64=1,0,(AE70-AF68)*(1+$C$3)/(1-AF64))</f>
        <v>#N/A</v>
      </c>
      <c r="AG70" s="76" t="e">
        <f t="shared" ref="AG70" si="411">IF(AG64=1,0,(AF70-AG68)*(1+$C$3)/(1-AG64))</f>
        <v>#N/A</v>
      </c>
      <c r="AH70" s="76" t="e">
        <f t="shared" ref="AH70" si="412">IF(AH64=1,0,(AG70-AH68)*(1+$C$3)/(1-AH64))</f>
        <v>#N/A</v>
      </c>
      <c r="AI70" s="76" t="e">
        <f t="shared" ref="AI70" si="413">IF(AI64=1,0,(AH70-AI68)*(1+$C$3)/(1-AI64))</f>
        <v>#N/A</v>
      </c>
      <c r="AJ70" s="76" t="e">
        <f t="shared" ref="AJ70" si="414">IF(AJ64=1,0,(AI70-AJ68)*(1+$C$3)/(1-AJ64))</f>
        <v>#N/A</v>
      </c>
      <c r="AK70" s="76" t="e">
        <f t="shared" ref="AK70" si="415">IF(AK64=1,0,(AJ70-AK68)*(1+$C$3)/(1-AK64))</f>
        <v>#N/A</v>
      </c>
      <c r="AL70" s="76" t="e">
        <f t="shared" ref="AL70" si="416">IF(AL64=1,0,(AK70-AL68)*(1+$C$3)/(1-AL64))</f>
        <v>#N/A</v>
      </c>
      <c r="AM70" s="76" t="e">
        <f t="shared" ref="AM70" si="417">IF(AM64=1,0,(AL70-AM68)*(1+$C$3)/(1-AM64))</f>
        <v>#N/A</v>
      </c>
      <c r="AN70" s="76" t="e">
        <f t="shared" ref="AN70" si="418">IF(AN64=1,0,(AM70-AN68)*(1+$C$3)/(1-AN64))</f>
        <v>#N/A</v>
      </c>
      <c r="AO70" s="76" t="e">
        <f t="shared" ref="AO70" si="419">IF(AO64=1,0,(AN70-AO68)*(1+$C$3)/(1-AO64))</f>
        <v>#N/A</v>
      </c>
      <c r="AP70" s="76" t="e">
        <f t="shared" ref="AP70" si="420">IF(AP64=1,0,(AO70-AP68)*(1+$C$3)/(1-AP64))</f>
        <v>#N/A</v>
      </c>
      <c r="AQ70" s="76" t="e">
        <f t="shared" ref="AQ70" si="421">IF(AQ64=1,0,(AP70-AQ68)*(1+$C$3)/(1-AQ64))</f>
        <v>#N/A</v>
      </c>
      <c r="AR70" s="76" t="e">
        <f t="shared" ref="AR70" si="422">IF(AR64=1,0,(AQ70-AR68)*(1+$C$3)/(1-AR64))</f>
        <v>#N/A</v>
      </c>
      <c r="AS70" s="76" t="e">
        <f t="shared" ref="AS70" si="423">IF(AS64=1,0,(AR70-AS68)*(1+$C$3)/(1-AS64))</f>
        <v>#N/A</v>
      </c>
      <c r="AT70" s="76" t="e">
        <f t="shared" ref="AT70" si="424">IF(AT64=1,0,(AS70-AT68)*(1+$C$3)/(1-AT64))</f>
        <v>#N/A</v>
      </c>
      <c r="AU70" s="76" t="e">
        <f t="shared" ref="AU70" si="425">IF(AU64=1,0,(AT70-AU68)*(1+$C$3)/(1-AU64))</f>
        <v>#N/A</v>
      </c>
      <c r="AV70" s="76" t="e">
        <f t="shared" ref="AV70" si="426">IF(AV64=1,0,(AU70-AV68)*(1+$C$3)/(1-AV64))</f>
        <v>#N/A</v>
      </c>
      <c r="AW70" s="76" t="e">
        <f t="shared" ref="AW70" si="427">IF(AW64=1,0,(AV70-AW68)*(1+$C$3)/(1-AW64))</f>
        <v>#N/A</v>
      </c>
      <c r="AX70" s="76" t="e">
        <f t="shared" ref="AX70" si="428">IF(AX64=1,0,(AW70-AX68)*(1+$C$3)/(1-AX64))</f>
        <v>#N/A</v>
      </c>
      <c r="AY70" s="76" t="e">
        <f t="shared" ref="AY70" si="429">IF(AY64=1,0,(AX70-AY68)*(1+$C$3)/(1-AY64))</f>
        <v>#N/A</v>
      </c>
      <c r="AZ70" s="76" t="e">
        <f t="shared" ref="AZ70" si="430">IF(AZ64=1,0,(AY70-AZ68)*(1+$C$3)/(1-AZ64))</f>
        <v>#N/A</v>
      </c>
      <c r="BA70" s="76" t="e">
        <f t="shared" ref="BA70" si="431">IF(BA64=1,0,(AZ70-BA68)*(1+$C$3)/(1-BA64))</f>
        <v>#N/A</v>
      </c>
      <c r="BB70" s="76" t="e">
        <f t="shared" ref="BB70" si="432">IF(BB64=1,0,(BA70-BB68)*(1+$C$3)/(1-BB64))</f>
        <v>#N/A</v>
      </c>
      <c r="BC70" s="76" t="e">
        <f t="shared" ref="BC70" si="433">IF(BC64=1,0,(BB70-BC68)*(1+$C$3)/(1-BC64))</f>
        <v>#N/A</v>
      </c>
      <c r="BD70" s="76" t="e">
        <f t="shared" ref="BD70" si="434">IF(BD64=1,0,(BC70-BD68)*(1+$C$3)/(1-BD64))</f>
        <v>#N/A</v>
      </c>
      <c r="BE70" s="76" t="e">
        <f t="shared" ref="BE70" si="435">IF(BE64=1,0,(BD70-BE68)*(1+$C$3)/(1-BE64))</f>
        <v>#N/A</v>
      </c>
      <c r="BF70" s="76" t="e">
        <f t="shared" ref="BF70" si="436">IF(BF64=1,0,(BE70-BF68)*(1+$C$3)/(1-BF64))</f>
        <v>#N/A</v>
      </c>
      <c r="BG70" s="76" t="e">
        <f t="shared" ref="BG70" si="437">IF(BG64=1,0,(BF70-BG68)*(1+$C$3)/(1-BG64))</f>
        <v>#N/A</v>
      </c>
      <c r="BH70" s="76" t="e">
        <f t="shared" ref="BH70" si="438">IF(BH64=1,0,(BG70-BH68)*(1+$C$3)/(1-BH64))</f>
        <v>#N/A</v>
      </c>
      <c r="BI70" s="76" t="e">
        <f t="shared" ref="BI70" si="439">IF(BI64=1,0,(BH70-BI68)*(1+$C$3)/(1-BI64))</f>
        <v>#N/A</v>
      </c>
      <c r="BJ70" s="76" t="e">
        <f t="shared" ref="BJ70" si="440">IF(BJ64=1,0,(BI70-BJ68)*(1+$C$3)/(1-BJ64))</f>
        <v>#N/A</v>
      </c>
      <c r="BK70" s="76" t="e">
        <f t="shared" ref="BK70" si="441">IF(BK64=1,0,(BJ70-BK68)*(1+$C$3)/(1-BK64))</f>
        <v>#N/A</v>
      </c>
      <c r="BL70" s="76" t="e">
        <f t="shared" ref="BL70" si="442">IF(BL64=1,0,(BK70-BL68)*(1+$C$3)/(1-BL64))</f>
        <v>#N/A</v>
      </c>
      <c r="BM70" s="76" t="e">
        <f t="shared" ref="BM70" si="443">IF(BM64=1,0,(BL70-BM68)*(1+$C$3)/(1-BM64))</f>
        <v>#N/A</v>
      </c>
      <c r="BN70" s="76" t="e">
        <f t="shared" ref="BN70" si="444">IF(BN64=1,0,(BM70-BN68)*(1+$C$3)/(1-BN64))</f>
        <v>#N/A</v>
      </c>
      <c r="BO70" s="76" t="e">
        <f t="shared" ref="BO70" si="445">IF(BO64=1,0,(BN70-BO68)*(1+$C$3)/(1-BO64))</f>
        <v>#N/A</v>
      </c>
      <c r="BP70" s="76" t="e">
        <f t="shared" ref="BP70" si="446">IF(BP64=1,0,(BO70-BP68)*(1+$C$3)/(1-BP64))</f>
        <v>#N/A</v>
      </c>
      <c r="BQ70" s="76" t="e">
        <f t="shared" ref="BQ70" si="447">IF(BQ64=1,0,(BP70-BQ68)*(1+$C$3)/(1-BQ64))</f>
        <v>#N/A</v>
      </c>
      <c r="BR70" s="76" t="e">
        <f t="shared" ref="BR70" si="448">IF(BR64=1,0,(BQ70-BR68)*(1+$C$3)/(1-BR64))</f>
        <v>#N/A</v>
      </c>
      <c r="BS70" s="76" t="e">
        <f t="shared" ref="BS70" si="449">IF(BS64=1,0,(BR70-BS68)*(1+$C$3)/(1-BS64))</f>
        <v>#N/A</v>
      </c>
      <c r="BT70" s="76" t="e">
        <f t="shared" ref="BT70" si="450">IF(BT64=1,0,(BS70-BT68)*(1+$C$3)/(1-BT64))</f>
        <v>#N/A</v>
      </c>
      <c r="BU70" s="76" t="e">
        <f t="shared" ref="BU70" si="451">IF(BU64=1,0,(BT70-BU68)*(1+$C$3)/(1-BU64))</f>
        <v>#N/A</v>
      </c>
      <c r="BV70" s="76" t="e">
        <f t="shared" ref="BV70" si="452">IF(BV64=1,0,(BU70-BV68)*(1+$C$3)/(1-BV64))</f>
        <v>#N/A</v>
      </c>
      <c r="BW70" s="76" t="e">
        <f t="shared" ref="BW70" si="453">IF(BW64=1,0,(BV70-BW68)*(1+$C$3)/(1-BW64))</f>
        <v>#N/A</v>
      </c>
      <c r="BX70" s="76" t="e">
        <f t="shared" ref="BX70" si="454">IF(BX64=1,0,(BW70-BX68)*(1+$C$3)/(1-BX64))</f>
        <v>#N/A</v>
      </c>
      <c r="BY70" s="76" t="e">
        <f t="shared" ref="BY70" si="455">IF(BY64=1,0,(BX70-BY68)*(1+$C$3)/(1-BY64))</f>
        <v>#N/A</v>
      </c>
      <c r="BZ70" s="76" t="e">
        <f t="shared" ref="BZ70" si="456">IF(BZ64=1,0,(BY70-BZ68)*(1+$C$3)/(1-BZ64))</f>
        <v>#N/A</v>
      </c>
      <c r="CA70" s="76" t="e">
        <f t="shared" ref="CA70" si="457">IF(CA64=1,0,(BZ70-CA68)*(1+$C$3)/(1-CA64))</f>
        <v>#N/A</v>
      </c>
    </row>
    <row r="71" spans="1:79" ht="14.25" customHeight="1">
      <c r="A71" s="19" t="s">
        <v>135</v>
      </c>
      <c r="B71" s="94"/>
      <c r="C71" s="71" t="e">
        <f>C70/$B$70</f>
        <v>#N/A</v>
      </c>
      <c r="D71" s="71" t="e">
        <f t="shared" ref="D71:BO71" si="458">D70/$B$70</f>
        <v>#N/A</v>
      </c>
      <c r="E71" s="71" t="e">
        <f t="shared" si="458"/>
        <v>#N/A</v>
      </c>
      <c r="F71" s="71" t="e">
        <f t="shared" si="458"/>
        <v>#N/A</v>
      </c>
      <c r="G71" s="71" t="e">
        <f t="shared" si="458"/>
        <v>#N/A</v>
      </c>
      <c r="H71" s="71" t="e">
        <f t="shared" si="458"/>
        <v>#N/A</v>
      </c>
      <c r="I71" s="71" t="e">
        <f t="shared" si="458"/>
        <v>#N/A</v>
      </c>
      <c r="J71" s="71" t="e">
        <f t="shared" si="458"/>
        <v>#N/A</v>
      </c>
      <c r="K71" s="71" t="e">
        <f t="shared" si="458"/>
        <v>#N/A</v>
      </c>
      <c r="L71" s="71" t="e">
        <f t="shared" si="458"/>
        <v>#N/A</v>
      </c>
      <c r="M71" s="71" t="e">
        <f t="shared" si="458"/>
        <v>#N/A</v>
      </c>
      <c r="N71" s="71" t="e">
        <f t="shared" si="458"/>
        <v>#N/A</v>
      </c>
      <c r="O71" s="71" t="e">
        <f t="shared" si="458"/>
        <v>#N/A</v>
      </c>
      <c r="P71" s="71" t="e">
        <f t="shared" si="458"/>
        <v>#N/A</v>
      </c>
      <c r="Q71" s="71" t="e">
        <f t="shared" si="458"/>
        <v>#N/A</v>
      </c>
      <c r="R71" s="71" t="e">
        <f t="shared" si="458"/>
        <v>#N/A</v>
      </c>
      <c r="S71" s="71" t="e">
        <f t="shared" si="458"/>
        <v>#N/A</v>
      </c>
      <c r="T71" s="71" t="e">
        <f t="shared" si="458"/>
        <v>#N/A</v>
      </c>
      <c r="U71" s="71" t="e">
        <f t="shared" si="458"/>
        <v>#N/A</v>
      </c>
      <c r="V71" s="71" t="e">
        <f t="shared" si="458"/>
        <v>#N/A</v>
      </c>
      <c r="W71" s="71" t="e">
        <f t="shared" si="458"/>
        <v>#N/A</v>
      </c>
      <c r="X71" s="71" t="e">
        <f t="shared" si="458"/>
        <v>#N/A</v>
      </c>
      <c r="Y71" s="71" t="e">
        <f t="shared" si="458"/>
        <v>#N/A</v>
      </c>
      <c r="Z71" s="71" t="e">
        <f t="shared" si="458"/>
        <v>#N/A</v>
      </c>
      <c r="AA71" s="71" t="e">
        <f t="shared" si="458"/>
        <v>#N/A</v>
      </c>
      <c r="AB71" s="71" t="e">
        <f t="shared" si="458"/>
        <v>#N/A</v>
      </c>
      <c r="AC71" s="71" t="e">
        <f t="shared" si="458"/>
        <v>#N/A</v>
      </c>
      <c r="AD71" s="71" t="e">
        <f t="shared" si="458"/>
        <v>#N/A</v>
      </c>
      <c r="AE71" s="71" t="e">
        <f t="shared" si="458"/>
        <v>#N/A</v>
      </c>
      <c r="AF71" s="71" t="e">
        <f t="shared" si="458"/>
        <v>#N/A</v>
      </c>
      <c r="AG71" s="71" t="e">
        <f t="shared" si="458"/>
        <v>#N/A</v>
      </c>
      <c r="AH71" s="71" t="e">
        <f t="shared" si="458"/>
        <v>#N/A</v>
      </c>
      <c r="AI71" s="71" t="e">
        <f t="shared" si="458"/>
        <v>#N/A</v>
      </c>
      <c r="AJ71" s="71" t="e">
        <f t="shared" si="458"/>
        <v>#N/A</v>
      </c>
      <c r="AK71" s="71" t="e">
        <f t="shared" si="458"/>
        <v>#N/A</v>
      </c>
      <c r="AL71" s="71" t="e">
        <f t="shared" si="458"/>
        <v>#N/A</v>
      </c>
      <c r="AM71" s="71" t="e">
        <f t="shared" si="458"/>
        <v>#N/A</v>
      </c>
      <c r="AN71" s="71" t="e">
        <f t="shared" si="458"/>
        <v>#N/A</v>
      </c>
      <c r="AO71" s="71" t="e">
        <f t="shared" si="458"/>
        <v>#N/A</v>
      </c>
      <c r="AP71" s="71" t="e">
        <f t="shared" si="458"/>
        <v>#N/A</v>
      </c>
      <c r="AQ71" s="71" t="e">
        <f t="shared" si="458"/>
        <v>#N/A</v>
      </c>
      <c r="AR71" s="71" t="e">
        <f t="shared" si="458"/>
        <v>#N/A</v>
      </c>
      <c r="AS71" s="71" t="e">
        <f t="shared" si="458"/>
        <v>#N/A</v>
      </c>
      <c r="AT71" s="71" t="e">
        <f t="shared" si="458"/>
        <v>#N/A</v>
      </c>
      <c r="AU71" s="71" t="e">
        <f t="shared" si="458"/>
        <v>#N/A</v>
      </c>
      <c r="AV71" s="71" t="e">
        <f t="shared" si="458"/>
        <v>#N/A</v>
      </c>
      <c r="AW71" s="71" t="e">
        <f t="shared" si="458"/>
        <v>#N/A</v>
      </c>
      <c r="AX71" s="71" t="e">
        <f t="shared" si="458"/>
        <v>#N/A</v>
      </c>
      <c r="AY71" s="71" t="e">
        <f t="shared" si="458"/>
        <v>#N/A</v>
      </c>
      <c r="AZ71" s="71" t="e">
        <f t="shared" si="458"/>
        <v>#N/A</v>
      </c>
      <c r="BA71" s="71" t="e">
        <f t="shared" si="458"/>
        <v>#N/A</v>
      </c>
      <c r="BB71" s="71" t="e">
        <f t="shared" si="458"/>
        <v>#N/A</v>
      </c>
      <c r="BC71" s="71" t="e">
        <f t="shared" si="458"/>
        <v>#N/A</v>
      </c>
      <c r="BD71" s="71" t="e">
        <f t="shared" si="458"/>
        <v>#N/A</v>
      </c>
      <c r="BE71" s="71" t="e">
        <f t="shared" si="458"/>
        <v>#N/A</v>
      </c>
      <c r="BF71" s="71" t="e">
        <f t="shared" si="458"/>
        <v>#N/A</v>
      </c>
      <c r="BG71" s="71" t="e">
        <f t="shared" si="458"/>
        <v>#N/A</v>
      </c>
      <c r="BH71" s="71" t="e">
        <f t="shared" si="458"/>
        <v>#N/A</v>
      </c>
      <c r="BI71" s="71" t="e">
        <f t="shared" si="458"/>
        <v>#N/A</v>
      </c>
      <c r="BJ71" s="71" t="e">
        <f t="shared" si="458"/>
        <v>#N/A</v>
      </c>
      <c r="BK71" s="71" t="e">
        <f t="shared" si="458"/>
        <v>#N/A</v>
      </c>
      <c r="BL71" s="71" t="e">
        <f t="shared" si="458"/>
        <v>#N/A</v>
      </c>
      <c r="BM71" s="71" t="e">
        <f t="shared" si="458"/>
        <v>#N/A</v>
      </c>
      <c r="BN71" s="71" t="e">
        <f t="shared" si="458"/>
        <v>#N/A</v>
      </c>
      <c r="BO71" s="71" t="e">
        <f t="shared" si="458"/>
        <v>#N/A</v>
      </c>
      <c r="BP71" s="71" t="e">
        <f t="shared" ref="BP71:CA71" si="459">BP70/$B$70</f>
        <v>#N/A</v>
      </c>
      <c r="BQ71" s="71" t="e">
        <f t="shared" si="459"/>
        <v>#N/A</v>
      </c>
      <c r="BR71" s="71" t="e">
        <f t="shared" si="459"/>
        <v>#N/A</v>
      </c>
      <c r="BS71" s="71" t="e">
        <f t="shared" si="459"/>
        <v>#N/A</v>
      </c>
      <c r="BT71" s="71" t="e">
        <f t="shared" si="459"/>
        <v>#N/A</v>
      </c>
      <c r="BU71" s="71" t="e">
        <f t="shared" si="459"/>
        <v>#N/A</v>
      </c>
      <c r="BV71" s="71" t="e">
        <f t="shared" si="459"/>
        <v>#N/A</v>
      </c>
      <c r="BW71" s="71" t="e">
        <f t="shared" si="459"/>
        <v>#N/A</v>
      </c>
      <c r="BX71" s="71" t="e">
        <f t="shared" si="459"/>
        <v>#N/A</v>
      </c>
      <c r="BY71" s="71" t="e">
        <f t="shared" si="459"/>
        <v>#N/A</v>
      </c>
      <c r="BZ71" s="71" t="e">
        <f t="shared" si="459"/>
        <v>#N/A</v>
      </c>
      <c r="CA71" s="71" t="e">
        <f t="shared" si="459"/>
        <v>#N/A</v>
      </c>
    </row>
    <row r="72" spans="1:79" ht="14.25" customHeight="1">
      <c r="A72" s="114" t="s">
        <v>148</v>
      </c>
      <c r="B72" s="94"/>
      <c r="C72" s="90" t="e">
        <f>$C$57*C71</f>
        <v>#N/A</v>
      </c>
      <c r="D72" s="90" t="e">
        <f t="shared" ref="D72:BO72" si="460">$C$57*D71</f>
        <v>#N/A</v>
      </c>
      <c r="E72" s="90" t="e">
        <f t="shared" si="460"/>
        <v>#N/A</v>
      </c>
      <c r="F72" s="90" t="e">
        <f t="shared" si="460"/>
        <v>#N/A</v>
      </c>
      <c r="G72" s="90" t="e">
        <f t="shared" si="460"/>
        <v>#N/A</v>
      </c>
      <c r="H72" s="90" t="e">
        <f t="shared" si="460"/>
        <v>#N/A</v>
      </c>
      <c r="I72" s="90" t="e">
        <f t="shared" si="460"/>
        <v>#N/A</v>
      </c>
      <c r="J72" s="90" t="e">
        <f t="shared" si="460"/>
        <v>#N/A</v>
      </c>
      <c r="K72" s="90" t="e">
        <f t="shared" si="460"/>
        <v>#N/A</v>
      </c>
      <c r="L72" s="90" t="e">
        <f t="shared" si="460"/>
        <v>#N/A</v>
      </c>
      <c r="M72" s="90" t="e">
        <f t="shared" si="460"/>
        <v>#N/A</v>
      </c>
      <c r="N72" s="90" t="e">
        <f t="shared" si="460"/>
        <v>#N/A</v>
      </c>
      <c r="O72" s="90" t="e">
        <f t="shared" si="460"/>
        <v>#N/A</v>
      </c>
      <c r="P72" s="90" t="e">
        <f t="shared" si="460"/>
        <v>#N/A</v>
      </c>
      <c r="Q72" s="90" t="e">
        <f t="shared" si="460"/>
        <v>#N/A</v>
      </c>
      <c r="R72" s="90" t="e">
        <f t="shared" si="460"/>
        <v>#N/A</v>
      </c>
      <c r="S72" s="90" t="e">
        <f t="shared" si="460"/>
        <v>#N/A</v>
      </c>
      <c r="T72" s="90" t="e">
        <f t="shared" si="460"/>
        <v>#N/A</v>
      </c>
      <c r="U72" s="90" t="e">
        <f t="shared" si="460"/>
        <v>#N/A</v>
      </c>
      <c r="V72" s="90" t="e">
        <f t="shared" si="460"/>
        <v>#N/A</v>
      </c>
      <c r="W72" s="90" t="e">
        <f t="shared" si="460"/>
        <v>#N/A</v>
      </c>
      <c r="X72" s="90" t="e">
        <f t="shared" si="460"/>
        <v>#N/A</v>
      </c>
      <c r="Y72" s="90" t="e">
        <f t="shared" si="460"/>
        <v>#N/A</v>
      </c>
      <c r="Z72" s="90" t="e">
        <f t="shared" si="460"/>
        <v>#N/A</v>
      </c>
      <c r="AA72" s="90" t="e">
        <f t="shared" si="460"/>
        <v>#N/A</v>
      </c>
      <c r="AB72" s="90" t="e">
        <f t="shared" si="460"/>
        <v>#N/A</v>
      </c>
      <c r="AC72" s="90" t="e">
        <f t="shared" si="460"/>
        <v>#N/A</v>
      </c>
      <c r="AD72" s="90" t="e">
        <f t="shared" si="460"/>
        <v>#N/A</v>
      </c>
      <c r="AE72" s="90" t="e">
        <f t="shared" si="460"/>
        <v>#N/A</v>
      </c>
      <c r="AF72" s="90" t="e">
        <f t="shared" si="460"/>
        <v>#N/A</v>
      </c>
      <c r="AG72" s="90" t="e">
        <f t="shared" si="460"/>
        <v>#N/A</v>
      </c>
      <c r="AH72" s="90" t="e">
        <f t="shared" si="460"/>
        <v>#N/A</v>
      </c>
      <c r="AI72" s="90" t="e">
        <f t="shared" si="460"/>
        <v>#N/A</v>
      </c>
      <c r="AJ72" s="90" t="e">
        <f t="shared" si="460"/>
        <v>#N/A</v>
      </c>
      <c r="AK72" s="90" t="e">
        <f t="shared" si="460"/>
        <v>#N/A</v>
      </c>
      <c r="AL72" s="90" t="e">
        <f t="shared" si="460"/>
        <v>#N/A</v>
      </c>
      <c r="AM72" s="90" t="e">
        <f t="shared" si="460"/>
        <v>#N/A</v>
      </c>
      <c r="AN72" s="90" t="e">
        <f t="shared" si="460"/>
        <v>#N/A</v>
      </c>
      <c r="AO72" s="90" t="e">
        <f t="shared" si="460"/>
        <v>#N/A</v>
      </c>
      <c r="AP72" s="90" t="e">
        <f t="shared" si="460"/>
        <v>#N/A</v>
      </c>
      <c r="AQ72" s="90" t="e">
        <f t="shared" si="460"/>
        <v>#N/A</v>
      </c>
      <c r="AR72" s="90" t="e">
        <f t="shared" si="460"/>
        <v>#N/A</v>
      </c>
      <c r="AS72" s="90" t="e">
        <f t="shared" si="460"/>
        <v>#N/A</v>
      </c>
      <c r="AT72" s="90" t="e">
        <f t="shared" si="460"/>
        <v>#N/A</v>
      </c>
      <c r="AU72" s="90" t="e">
        <f t="shared" si="460"/>
        <v>#N/A</v>
      </c>
      <c r="AV72" s="90" t="e">
        <f t="shared" si="460"/>
        <v>#N/A</v>
      </c>
      <c r="AW72" s="90" t="e">
        <f t="shared" si="460"/>
        <v>#N/A</v>
      </c>
      <c r="AX72" s="90" t="e">
        <f t="shared" si="460"/>
        <v>#N/A</v>
      </c>
      <c r="AY72" s="90" t="e">
        <f t="shared" si="460"/>
        <v>#N/A</v>
      </c>
      <c r="AZ72" s="90" t="e">
        <f t="shared" si="460"/>
        <v>#N/A</v>
      </c>
      <c r="BA72" s="90" t="e">
        <f t="shared" si="460"/>
        <v>#N/A</v>
      </c>
      <c r="BB72" s="90" t="e">
        <f t="shared" si="460"/>
        <v>#N/A</v>
      </c>
      <c r="BC72" s="90" t="e">
        <f t="shared" si="460"/>
        <v>#N/A</v>
      </c>
      <c r="BD72" s="90" t="e">
        <f t="shared" si="460"/>
        <v>#N/A</v>
      </c>
      <c r="BE72" s="90" t="e">
        <f t="shared" si="460"/>
        <v>#N/A</v>
      </c>
      <c r="BF72" s="90" t="e">
        <f t="shared" si="460"/>
        <v>#N/A</v>
      </c>
      <c r="BG72" s="90" t="e">
        <f t="shared" si="460"/>
        <v>#N/A</v>
      </c>
      <c r="BH72" s="90" t="e">
        <f t="shared" si="460"/>
        <v>#N/A</v>
      </c>
      <c r="BI72" s="90" t="e">
        <f t="shared" si="460"/>
        <v>#N/A</v>
      </c>
      <c r="BJ72" s="90" t="e">
        <f t="shared" si="460"/>
        <v>#N/A</v>
      </c>
      <c r="BK72" s="90" t="e">
        <f t="shared" si="460"/>
        <v>#N/A</v>
      </c>
      <c r="BL72" s="90" t="e">
        <f t="shared" si="460"/>
        <v>#N/A</v>
      </c>
      <c r="BM72" s="90" t="e">
        <f t="shared" si="460"/>
        <v>#N/A</v>
      </c>
      <c r="BN72" s="90" t="e">
        <f t="shared" si="460"/>
        <v>#N/A</v>
      </c>
      <c r="BO72" s="90" t="e">
        <f t="shared" si="460"/>
        <v>#N/A</v>
      </c>
      <c r="BP72" s="90" t="e">
        <f t="shared" ref="BP72:CA72" si="461">$C$57*BP71</f>
        <v>#N/A</v>
      </c>
      <c r="BQ72" s="90" t="e">
        <f t="shared" si="461"/>
        <v>#N/A</v>
      </c>
      <c r="BR72" s="90" t="e">
        <f t="shared" si="461"/>
        <v>#N/A</v>
      </c>
      <c r="BS72" s="90" t="e">
        <f t="shared" si="461"/>
        <v>#N/A</v>
      </c>
      <c r="BT72" s="90" t="e">
        <f t="shared" si="461"/>
        <v>#N/A</v>
      </c>
      <c r="BU72" s="90" t="e">
        <f t="shared" si="461"/>
        <v>#N/A</v>
      </c>
      <c r="BV72" s="90" t="e">
        <f t="shared" si="461"/>
        <v>#N/A</v>
      </c>
      <c r="BW72" s="90" t="e">
        <f t="shared" si="461"/>
        <v>#N/A</v>
      </c>
      <c r="BX72" s="90" t="e">
        <f t="shared" si="461"/>
        <v>#N/A</v>
      </c>
      <c r="BY72" s="90" t="e">
        <f t="shared" si="461"/>
        <v>#N/A</v>
      </c>
      <c r="BZ72" s="90" t="e">
        <f t="shared" si="461"/>
        <v>#N/A</v>
      </c>
      <c r="CA72" s="90" t="e">
        <f t="shared" si="461"/>
        <v>#N/A</v>
      </c>
    </row>
    <row r="73" spans="1:79" ht="14.25" customHeight="1">
      <c r="A73" s="19"/>
      <c r="B73" s="94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</row>
    <row r="74" spans="1:79" ht="14.25" customHeight="1">
      <c r="A74" s="83" t="s">
        <v>137</v>
      </c>
      <c r="B74" s="74">
        <v>1</v>
      </c>
      <c r="C74" s="30" t="e">
        <f t="shared" ref="C74" si="462">IF(C63=0,0,B74*(1-C64))</f>
        <v>#N/A</v>
      </c>
      <c r="D74" s="30" t="e">
        <f t="shared" ref="D74" si="463">IF(D63=0,0,C74*(1-D64))</f>
        <v>#N/A</v>
      </c>
      <c r="E74" s="30" t="e">
        <f t="shared" ref="E74" si="464">IF(E63=0,0,D74*(1-E64))</f>
        <v>#N/A</v>
      </c>
      <c r="F74" s="30" t="e">
        <f t="shared" ref="F74" si="465">IF(F63=0,0,E74*(1-F64))</f>
        <v>#N/A</v>
      </c>
      <c r="G74" s="30" t="e">
        <f t="shared" ref="G74" si="466">IF(G63=0,0,F74*(1-G64))</f>
        <v>#N/A</v>
      </c>
      <c r="H74" s="30" t="e">
        <f t="shared" ref="H74" si="467">IF(H63=0,0,G74*(1-H64))</f>
        <v>#N/A</v>
      </c>
      <c r="I74" s="30" t="e">
        <f t="shared" ref="I74" si="468">IF(I63=0,0,H74*(1-I64))</f>
        <v>#N/A</v>
      </c>
      <c r="J74" s="30" t="e">
        <f t="shared" ref="J74" si="469">IF(J63=0,0,I74*(1-J64))</f>
        <v>#N/A</v>
      </c>
      <c r="K74" s="30" t="e">
        <f t="shared" ref="K74" si="470">IF(K63=0,0,J74*(1-K64))</f>
        <v>#N/A</v>
      </c>
      <c r="L74" s="30" t="e">
        <f t="shared" ref="L74" si="471">IF(L63=0,0,K74*(1-L64))</f>
        <v>#N/A</v>
      </c>
      <c r="M74" s="30" t="e">
        <f t="shared" ref="M74" si="472">IF(M63=0,0,L74*(1-M64))</f>
        <v>#N/A</v>
      </c>
      <c r="N74" s="30" t="e">
        <f t="shared" ref="N74" si="473">IF(N63=0,0,M74*(1-N64))</f>
        <v>#N/A</v>
      </c>
      <c r="O74" s="30" t="e">
        <f t="shared" ref="O74" si="474">IF(O63=0,0,N74*(1-O64))</f>
        <v>#N/A</v>
      </c>
      <c r="P74" s="30" t="e">
        <f t="shared" ref="P74" si="475">IF(P63=0,0,O74*(1-P64))</f>
        <v>#N/A</v>
      </c>
      <c r="Q74" s="30" t="e">
        <f t="shared" ref="Q74" si="476">IF(Q63=0,0,P74*(1-Q64))</f>
        <v>#N/A</v>
      </c>
      <c r="R74" s="30" t="e">
        <f t="shared" ref="R74" si="477">IF(R63=0,0,Q74*(1-R64))</f>
        <v>#N/A</v>
      </c>
      <c r="S74" s="30" t="e">
        <f t="shared" ref="S74" si="478">IF(S63=0,0,R74*(1-S64))</f>
        <v>#N/A</v>
      </c>
      <c r="T74" s="30" t="e">
        <f t="shared" ref="T74" si="479">IF(T63=0,0,S74*(1-T64))</f>
        <v>#N/A</v>
      </c>
      <c r="U74" s="30" t="e">
        <f t="shared" ref="U74" si="480">IF(U63=0,0,T74*(1-U64))</f>
        <v>#N/A</v>
      </c>
      <c r="V74" s="30" t="e">
        <f t="shared" ref="V74" si="481">IF(V63=0,0,U74*(1-V64))</f>
        <v>#N/A</v>
      </c>
      <c r="W74" s="30" t="e">
        <f t="shared" ref="W74" si="482">IF(W63=0,0,V74*(1-W64))</f>
        <v>#N/A</v>
      </c>
      <c r="X74" s="30" t="e">
        <f t="shared" ref="X74" si="483">IF(X63=0,0,W74*(1-X64))</f>
        <v>#N/A</v>
      </c>
      <c r="Y74" s="30" t="e">
        <f t="shared" ref="Y74" si="484">IF(Y63=0,0,X74*(1-Y64))</f>
        <v>#N/A</v>
      </c>
      <c r="Z74" s="30" t="e">
        <f t="shared" ref="Z74" si="485">IF(Z63=0,0,Y74*(1-Z64))</f>
        <v>#N/A</v>
      </c>
      <c r="AA74" s="30" t="e">
        <f t="shared" ref="AA74" si="486">IF(AA63=0,0,Z74*(1-AA64))</f>
        <v>#N/A</v>
      </c>
      <c r="AB74" s="30" t="e">
        <f t="shared" ref="AB74" si="487">IF(AB63=0,0,AA74*(1-AB64))</f>
        <v>#N/A</v>
      </c>
      <c r="AC74" s="30" t="e">
        <f t="shared" ref="AC74" si="488">IF(AC63=0,0,AB74*(1-AC64))</f>
        <v>#N/A</v>
      </c>
      <c r="AD74" s="30" t="e">
        <f t="shared" ref="AD74" si="489">IF(AD63=0,0,AC74*(1-AD64))</f>
        <v>#N/A</v>
      </c>
      <c r="AE74" s="30" t="e">
        <f t="shared" ref="AE74" si="490">IF(AE63=0,0,AD74*(1-AE64))</f>
        <v>#N/A</v>
      </c>
      <c r="AF74" s="30" t="e">
        <f t="shared" ref="AF74" si="491">IF(AF63=0,0,AE74*(1-AF64))</f>
        <v>#N/A</v>
      </c>
      <c r="AG74" s="30" t="e">
        <f t="shared" ref="AG74" si="492">IF(AG63=0,0,AF74*(1-AG64))</f>
        <v>#N/A</v>
      </c>
      <c r="AH74" s="30" t="e">
        <f t="shared" ref="AH74" si="493">IF(AH63=0,0,AG74*(1-AH64))</f>
        <v>#N/A</v>
      </c>
      <c r="AI74" s="30" t="e">
        <f t="shared" ref="AI74" si="494">IF(AI63=0,0,AH74*(1-AI64))</f>
        <v>#N/A</v>
      </c>
      <c r="AJ74" s="30" t="e">
        <f t="shared" ref="AJ74" si="495">IF(AJ63=0,0,AI74*(1-AJ64))</f>
        <v>#N/A</v>
      </c>
      <c r="AK74" s="30" t="e">
        <f t="shared" ref="AK74" si="496">IF(AK63=0,0,AJ74*(1-AK64))</f>
        <v>#N/A</v>
      </c>
      <c r="AL74" s="30" t="e">
        <f t="shared" ref="AL74" si="497">IF(AL63=0,0,AK74*(1-AL64))</f>
        <v>#N/A</v>
      </c>
      <c r="AM74" s="30" t="e">
        <f t="shared" ref="AM74" si="498">IF(AM63=0,0,AL74*(1-AM64))</f>
        <v>#N/A</v>
      </c>
      <c r="AN74" s="30" t="e">
        <f t="shared" ref="AN74" si="499">IF(AN63=0,0,AM74*(1-AN64))</f>
        <v>#N/A</v>
      </c>
      <c r="AO74" s="30" t="e">
        <f t="shared" ref="AO74" si="500">IF(AO63=0,0,AN74*(1-AO64))</f>
        <v>#N/A</v>
      </c>
      <c r="AP74" s="30" t="e">
        <f t="shared" ref="AP74" si="501">IF(AP63=0,0,AO74*(1-AP64))</f>
        <v>#N/A</v>
      </c>
      <c r="AQ74" s="30" t="e">
        <f t="shared" ref="AQ74" si="502">IF(AQ63=0,0,AP74*(1-AQ64))</f>
        <v>#N/A</v>
      </c>
      <c r="AR74" s="30" t="e">
        <f t="shared" ref="AR74" si="503">IF(AR63=0,0,AQ74*(1-AR64))</f>
        <v>#N/A</v>
      </c>
      <c r="AS74" s="30" t="e">
        <f t="shared" ref="AS74" si="504">IF(AS63=0,0,AR74*(1-AS64))</f>
        <v>#N/A</v>
      </c>
      <c r="AT74" s="30" t="e">
        <f t="shared" ref="AT74" si="505">IF(AT63=0,0,AS74*(1-AT64))</f>
        <v>#N/A</v>
      </c>
      <c r="AU74" s="30" t="e">
        <f t="shared" ref="AU74" si="506">IF(AU63=0,0,AT74*(1-AU64))</f>
        <v>#N/A</v>
      </c>
      <c r="AV74" s="30" t="e">
        <f t="shared" ref="AV74" si="507">IF(AV63=0,0,AU74*(1-AV64))</f>
        <v>#N/A</v>
      </c>
      <c r="AW74" s="30" t="e">
        <f t="shared" ref="AW74" si="508">IF(AW63=0,0,AV74*(1-AW64))</f>
        <v>#N/A</v>
      </c>
      <c r="AX74" s="30" t="e">
        <f t="shared" ref="AX74" si="509">IF(AX63=0,0,AW74*(1-AX64))</f>
        <v>#N/A</v>
      </c>
      <c r="AY74" s="30" t="e">
        <f t="shared" ref="AY74" si="510">IF(AY63=0,0,AX74*(1-AY64))</f>
        <v>#N/A</v>
      </c>
      <c r="AZ74" s="30" t="e">
        <f t="shared" ref="AZ74" si="511">IF(AZ63=0,0,AY74*(1-AZ64))</f>
        <v>#N/A</v>
      </c>
      <c r="BA74" s="30" t="e">
        <f t="shared" ref="BA74" si="512">IF(BA63=0,0,AZ74*(1-BA64))</f>
        <v>#N/A</v>
      </c>
      <c r="BB74" s="30" t="e">
        <f t="shared" ref="BB74" si="513">IF(BB63=0,0,BA74*(1-BB64))</f>
        <v>#N/A</v>
      </c>
      <c r="BC74" s="30" t="e">
        <f t="shared" ref="BC74" si="514">IF(BC63=0,0,BB74*(1-BC64))</f>
        <v>#N/A</v>
      </c>
      <c r="BD74" s="30" t="e">
        <f t="shared" ref="BD74" si="515">IF(BD63=0,0,BC74*(1-BD64))</f>
        <v>#N/A</v>
      </c>
      <c r="BE74" s="30" t="e">
        <f t="shared" ref="BE74" si="516">IF(BE63=0,0,BD74*(1-BE64))</f>
        <v>#N/A</v>
      </c>
      <c r="BF74" s="30" t="e">
        <f t="shared" ref="BF74" si="517">IF(BF63=0,0,BE74*(1-BF64))</f>
        <v>#N/A</v>
      </c>
      <c r="BG74" s="30" t="e">
        <f t="shared" ref="BG74" si="518">IF(BG63=0,0,BF74*(1-BG64))</f>
        <v>#N/A</v>
      </c>
      <c r="BH74" s="30" t="e">
        <f t="shared" ref="BH74" si="519">IF(BH63=0,0,BG74*(1-BH64))</f>
        <v>#N/A</v>
      </c>
      <c r="BI74" s="30" t="e">
        <f t="shared" ref="BI74" si="520">IF(BI63=0,0,BH74*(1-BI64))</f>
        <v>#N/A</v>
      </c>
      <c r="BJ74" s="30" t="e">
        <f t="shared" ref="BJ74" si="521">IF(BJ63=0,0,BI74*(1-BJ64))</f>
        <v>#N/A</v>
      </c>
      <c r="BK74" s="30" t="e">
        <f t="shared" ref="BK74" si="522">IF(BK63=0,0,BJ74*(1-BK64))</f>
        <v>#N/A</v>
      </c>
      <c r="BL74" s="30" t="e">
        <f t="shared" ref="BL74" si="523">IF(BL63=0,0,BK74*(1-BL64))</f>
        <v>#N/A</v>
      </c>
      <c r="BM74" s="30" t="e">
        <f t="shared" ref="BM74" si="524">IF(BM63=0,0,BL74*(1-BM64))</f>
        <v>#N/A</v>
      </c>
      <c r="BN74" s="30" t="e">
        <f t="shared" ref="BN74" si="525">IF(BN63=0,0,BM74*(1-BN64))</f>
        <v>#N/A</v>
      </c>
      <c r="BO74" s="30" t="e">
        <f t="shared" ref="BO74" si="526">IF(BO63=0,0,BN74*(1-BO64))</f>
        <v>#N/A</v>
      </c>
      <c r="BP74" s="30" t="e">
        <f t="shared" ref="BP74" si="527">IF(BP63=0,0,BO74*(1-BP64))</f>
        <v>#N/A</v>
      </c>
      <c r="BQ74" s="30" t="e">
        <f t="shared" ref="BQ74" si="528">IF(BQ63=0,0,BP74*(1-BQ64))</f>
        <v>#N/A</v>
      </c>
      <c r="BR74" s="30" t="e">
        <f t="shared" ref="BR74" si="529">IF(BR63=0,0,BQ74*(1-BR64))</f>
        <v>#N/A</v>
      </c>
      <c r="BS74" s="30" t="e">
        <f t="shared" ref="BS74" si="530">IF(BS63=0,0,BR74*(1-BS64))</f>
        <v>#N/A</v>
      </c>
      <c r="BT74" s="30" t="e">
        <f t="shared" ref="BT74" si="531">IF(BT63=0,0,BS74*(1-BT64))</f>
        <v>#N/A</v>
      </c>
      <c r="BU74" s="30" t="e">
        <f t="shared" ref="BU74" si="532">IF(BU63=0,0,BT74*(1-BU64))</f>
        <v>#N/A</v>
      </c>
      <c r="BV74" s="30" t="e">
        <f t="shared" ref="BV74" si="533">IF(BV63=0,0,BU74*(1-BV64))</f>
        <v>#N/A</v>
      </c>
      <c r="BW74" s="30" t="e">
        <f t="shared" ref="BW74" si="534">IF(BW63=0,0,BV74*(1-BW64))</f>
        <v>#N/A</v>
      </c>
      <c r="BX74" s="30" t="e">
        <f t="shared" ref="BX74" si="535">IF(BX63=0,0,BW74*(1-BX64))</f>
        <v>#N/A</v>
      </c>
      <c r="BY74" s="30" t="e">
        <f t="shared" ref="BY74" si="536">IF(BY63=0,0,BX74*(1-BY64))</f>
        <v>#N/A</v>
      </c>
      <c r="BZ74" s="30" t="e">
        <f t="shared" ref="BZ74" si="537">IF(BZ63=0,0,BY74*(1-BZ64))</f>
        <v>#N/A</v>
      </c>
      <c r="CA74" s="30" t="e">
        <f t="shared" ref="CA74" si="538">IF(CA63=0,0,BZ74*(1-CA64))</f>
        <v>#N/A</v>
      </c>
    </row>
    <row r="75" spans="1:79" ht="14.25" customHeight="1">
      <c r="A75" s="83" t="s">
        <v>118</v>
      </c>
      <c r="B75" s="115" t="e">
        <f>NPV($C$3,C74:CA74)+B74</f>
        <v>#N/A</v>
      </c>
      <c r="C75" s="116" t="e">
        <f t="shared" ref="C75" si="539">IF(D63=0,0,(B75-1)*(1+$C$3)/(1-C64))</f>
        <v>#N/A</v>
      </c>
      <c r="D75" s="116" t="e">
        <f t="shared" ref="D75" si="540">IF(E63=0,0,(C75-1)*(1+$C$3)/(1-D64))</f>
        <v>#N/A</v>
      </c>
      <c r="E75" s="116" t="e">
        <f t="shared" ref="E75" si="541">IF(F63=0,0,(D75-1)*(1+$C$3)/(1-E64))</f>
        <v>#N/A</v>
      </c>
      <c r="F75" s="116" t="e">
        <f t="shared" ref="F75" si="542">IF(G63=0,0,(E75-1)*(1+$C$3)/(1-F64))</f>
        <v>#N/A</v>
      </c>
      <c r="G75" s="116" t="e">
        <f t="shared" ref="G75" si="543">IF(H63=0,0,(F75-1)*(1+$C$3)/(1-G64))</f>
        <v>#N/A</v>
      </c>
      <c r="H75" s="116" t="e">
        <f t="shared" ref="H75" si="544">IF(I63=0,0,(G75-1)*(1+$C$3)/(1-H64))</f>
        <v>#N/A</v>
      </c>
      <c r="I75" s="116" t="e">
        <f t="shared" ref="I75" si="545">IF(J63=0,0,(H75-1)*(1+$C$3)/(1-I64))</f>
        <v>#N/A</v>
      </c>
      <c r="J75" s="116" t="e">
        <f t="shared" ref="J75" si="546">IF(K63=0,0,(I75-1)*(1+$C$3)/(1-J64))</f>
        <v>#N/A</v>
      </c>
      <c r="K75" s="116" t="e">
        <f t="shared" ref="K75" si="547">IF(L63=0,0,(J75-1)*(1+$C$3)/(1-K64))</f>
        <v>#N/A</v>
      </c>
      <c r="L75" s="116" t="e">
        <f t="shared" ref="L75" si="548">IF(M63=0,0,(K75-1)*(1+$C$3)/(1-L64))</f>
        <v>#N/A</v>
      </c>
      <c r="M75" s="116" t="e">
        <f t="shared" ref="M75" si="549">IF(N63=0,0,(L75-1)*(1+$C$3)/(1-M64))</f>
        <v>#N/A</v>
      </c>
      <c r="N75" s="116" t="e">
        <f t="shared" ref="N75" si="550">IF(O63=0,0,(M75-1)*(1+$C$3)/(1-N64))</f>
        <v>#N/A</v>
      </c>
      <c r="O75" s="116" t="e">
        <f t="shared" ref="O75" si="551">IF(P63=0,0,(N75-1)*(1+$C$3)/(1-O64))</f>
        <v>#N/A</v>
      </c>
      <c r="P75" s="116" t="e">
        <f t="shared" ref="P75" si="552">IF(Q63=0,0,(O75-1)*(1+$C$3)/(1-P64))</f>
        <v>#N/A</v>
      </c>
      <c r="Q75" s="116" t="e">
        <f t="shared" ref="Q75" si="553">IF(R63=0,0,(P75-1)*(1+$C$3)/(1-Q64))</f>
        <v>#N/A</v>
      </c>
      <c r="R75" s="116" t="e">
        <f t="shared" ref="R75" si="554">IF(S63=0,0,(Q75-1)*(1+$C$3)/(1-R64))</f>
        <v>#N/A</v>
      </c>
      <c r="S75" s="116" t="e">
        <f t="shared" ref="S75" si="555">IF(T63=0,0,(R75-1)*(1+$C$3)/(1-S64))</f>
        <v>#N/A</v>
      </c>
      <c r="T75" s="116" t="e">
        <f t="shared" ref="T75" si="556">IF(U63=0,0,(S75-1)*(1+$C$3)/(1-T64))</f>
        <v>#N/A</v>
      </c>
      <c r="U75" s="116" t="e">
        <f t="shared" ref="U75" si="557">IF(V63=0,0,(T75-1)*(1+$C$3)/(1-U64))</f>
        <v>#N/A</v>
      </c>
      <c r="V75" s="116" t="e">
        <f t="shared" ref="V75" si="558">IF(W63=0,0,(U75-1)*(1+$C$3)/(1-V64))</f>
        <v>#N/A</v>
      </c>
      <c r="W75" s="116" t="e">
        <f t="shared" ref="W75" si="559">IF(X63=0,0,(V75-1)*(1+$C$3)/(1-W64))</f>
        <v>#N/A</v>
      </c>
      <c r="X75" s="116" t="e">
        <f t="shared" ref="X75" si="560">IF(Y63=0,0,(W75-1)*(1+$C$3)/(1-X64))</f>
        <v>#N/A</v>
      </c>
      <c r="Y75" s="116" t="e">
        <f t="shared" ref="Y75" si="561">IF(Z63=0,0,(X75-1)*(1+$C$3)/(1-Y64))</f>
        <v>#N/A</v>
      </c>
      <c r="Z75" s="116" t="e">
        <f t="shared" ref="Z75" si="562">IF(AA63=0,0,(Y75-1)*(1+$C$3)/(1-Z64))</f>
        <v>#N/A</v>
      </c>
      <c r="AA75" s="116" t="e">
        <f t="shared" ref="AA75" si="563">IF(AB63=0,0,(Z75-1)*(1+$C$3)/(1-AA64))</f>
        <v>#N/A</v>
      </c>
      <c r="AB75" s="116" t="e">
        <f t="shared" ref="AB75" si="564">IF(AC63=0,0,(AA75-1)*(1+$C$3)/(1-AB64))</f>
        <v>#N/A</v>
      </c>
      <c r="AC75" s="116" t="e">
        <f t="shared" ref="AC75" si="565">IF(AD63=0,0,(AB75-1)*(1+$C$3)/(1-AC64))</f>
        <v>#N/A</v>
      </c>
      <c r="AD75" s="116" t="e">
        <f t="shared" ref="AD75" si="566">IF(AE63=0,0,(AC75-1)*(1+$C$3)/(1-AD64))</f>
        <v>#N/A</v>
      </c>
      <c r="AE75" s="116" t="e">
        <f t="shared" ref="AE75" si="567">IF(AF63=0,0,(AD75-1)*(1+$C$3)/(1-AE64))</f>
        <v>#N/A</v>
      </c>
      <c r="AF75" s="116" t="e">
        <f t="shared" ref="AF75" si="568">IF(AG63=0,0,(AE75-1)*(1+$C$3)/(1-AF64))</f>
        <v>#N/A</v>
      </c>
      <c r="AG75" s="116" t="e">
        <f t="shared" ref="AG75" si="569">IF(AH63=0,0,(AF75-1)*(1+$C$3)/(1-AG64))</f>
        <v>#N/A</v>
      </c>
      <c r="AH75" s="116" t="e">
        <f t="shared" ref="AH75" si="570">IF(AI63=0,0,(AG75-1)*(1+$C$3)/(1-AH64))</f>
        <v>#N/A</v>
      </c>
      <c r="AI75" s="116" t="e">
        <f t="shared" ref="AI75" si="571">IF(AJ63=0,0,(AH75-1)*(1+$C$3)/(1-AI64))</f>
        <v>#N/A</v>
      </c>
      <c r="AJ75" s="116" t="e">
        <f t="shared" ref="AJ75" si="572">IF(AK63=0,0,(AI75-1)*(1+$C$3)/(1-AJ64))</f>
        <v>#N/A</v>
      </c>
      <c r="AK75" s="116" t="e">
        <f t="shared" ref="AK75" si="573">IF(AL63=0,0,(AJ75-1)*(1+$C$3)/(1-AK64))</f>
        <v>#N/A</v>
      </c>
      <c r="AL75" s="116" t="e">
        <f t="shared" ref="AL75" si="574">IF(AM63=0,0,(AK75-1)*(1+$C$3)/(1-AL64))</f>
        <v>#N/A</v>
      </c>
      <c r="AM75" s="116" t="e">
        <f t="shared" ref="AM75" si="575">IF(AN63=0,0,(AL75-1)*(1+$C$3)/(1-AM64))</f>
        <v>#N/A</v>
      </c>
      <c r="AN75" s="116" t="e">
        <f t="shared" ref="AN75" si="576">IF(AO63=0,0,(AM75-1)*(1+$C$3)/(1-AN64))</f>
        <v>#N/A</v>
      </c>
      <c r="AO75" s="116" t="e">
        <f t="shared" ref="AO75" si="577">IF(AP63=0,0,(AN75-1)*(1+$C$3)/(1-AO64))</f>
        <v>#N/A</v>
      </c>
      <c r="AP75" s="116" t="e">
        <f t="shared" ref="AP75" si="578">IF(AQ63=0,0,(AO75-1)*(1+$C$3)/(1-AP64))</f>
        <v>#N/A</v>
      </c>
      <c r="AQ75" s="116" t="e">
        <f t="shared" ref="AQ75" si="579">IF(AR63=0,0,(AP75-1)*(1+$C$3)/(1-AQ64))</f>
        <v>#N/A</v>
      </c>
      <c r="AR75" s="116" t="e">
        <f t="shared" ref="AR75" si="580">IF(AS63=0,0,(AQ75-1)*(1+$C$3)/(1-AR64))</f>
        <v>#N/A</v>
      </c>
      <c r="AS75" s="116" t="e">
        <f t="shared" ref="AS75" si="581">IF(AT63=0,0,(AR75-1)*(1+$C$3)/(1-AS64))</f>
        <v>#N/A</v>
      </c>
      <c r="AT75" s="116" t="e">
        <f t="shared" ref="AT75" si="582">IF(AU63=0,0,(AS75-1)*(1+$C$3)/(1-AT64))</f>
        <v>#N/A</v>
      </c>
      <c r="AU75" s="116" t="e">
        <f t="shared" ref="AU75" si="583">IF(AV63=0,0,(AT75-1)*(1+$C$3)/(1-AU64))</f>
        <v>#N/A</v>
      </c>
      <c r="AV75" s="116" t="e">
        <f t="shared" ref="AV75" si="584">IF(AW63=0,0,(AU75-1)*(1+$C$3)/(1-AV64))</f>
        <v>#N/A</v>
      </c>
      <c r="AW75" s="116" t="e">
        <f t="shared" ref="AW75" si="585">IF(AX63=0,0,(AV75-1)*(1+$C$3)/(1-AW64))</f>
        <v>#N/A</v>
      </c>
      <c r="AX75" s="116" t="e">
        <f t="shared" ref="AX75" si="586">IF(AY63=0,0,(AW75-1)*(1+$C$3)/(1-AX64))</f>
        <v>#N/A</v>
      </c>
      <c r="AY75" s="116" t="e">
        <f t="shared" ref="AY75" si="587">IF(AZ63=0,0,(AX75-1)*(1+$C$3)/(1-AY64))</f>
        <v>#N/A</v>
      </c>
      <c r="AZ75" s="116" t="e">
        <f t="shared" ref="AZ75" si="588">IF(BA63=0,0,(AY75-1)*(1+$C$3)/(1-AZ64))</f>
        <v>#N/A</v>
      </c>
      <c r="BA75" s="116" t="e">
        <f t="shared" ref="BA75" si="589">IF(BB63=0,0,(AZ75-1)*(1+$C$3)/(1-BA64))</f>
        <v>#N/A</v>
      </c>
      <c r="BB75" s="116" t="e">
        <f t="shared" ref="BB75" si="590">IF(BC63=0,0,(BA75-1)*(1+$C$3)/(1-BB64))</f>
        <v>#N/A</v>
      </c>
      <c r="BC75" s="116" t="e">
        <f t="shared" ref="BC75" si="591">IF(BD63=0,0,(BB75-1)*(1+$C$3)/(1-BC64))</f>
        <v>#N/A</v>
      </c>
      <c r="BD75" s="116" t="e">
        <f t="shared" ref="BD75" si="592">IF(BE63=0,0,(BC75-1)*(1+$C$3)/(1-BD64))</f>
        <v>#N/A</v>
      </c>
      <c r="BE75" s="116" t="e">
        <f t="shared" ref="BE75" si="593">IF(BF63=0,0,(BD75-1)*(1+$C$3)/(1-BE64))</f>
        <v>#N/A</v>
      </c>
      <c r="BF75" s="116" t="e">
        <f t="shared" ref="BF75" si="594">IF(BG63=0,0,(BE75-1)*(1+$C$3)/(1-BF64))</f>
        <v>#N/A</v>
      </c>
      <c r="BG75" s="116" t="e">
        <f t="shared" ref="BG75" si="595">IF(BH63=0,0,(BF75-1)*(1+$C$3)/(1-BG64))</f>
        <v>#N/A</v>
      </c>
      <c r="BH75" s="116" t="e">
        <f t="shared" ref="BH75" si="596">IF(BI63=0,0,(BG75-1)*(1+$C$3)/(1-BH64))</f>
        <v>#N/A</v>
      </c>
      <c r="BI75" s="116" t="e">
        <f t="shared" ref="BI75" si="597">IF(BJ63=0,0,(BH75-1)*(1+$C$3)/(1-BI64))</f>
        <v>#N/A</v>
      </c>
      <c r="BJ75" s="116" t="e">
        <f t="shared" ref="BJ75" si="598">IF(BK63=0,0,(BI75-1)*(1+$C$3)/(1-BJ64))</f>
        <v>#N/A</v>
      </c>
      <c r="BK75" s="116" t="e">
        <f t="shared" ref="BK75" si="599">IF(BL63=0,0,(BJ75-1)*(1+$C$3)/(1-BK64))</f>
        <v>#N/A</v>
      </c>
      <c r="BL75" s="116" t="e">
        <f t="shared" ref="BL75" si="600">IF(BM63=0,0,(BK75-1)*(1+$C$3)/(1-BL64))</f>
        <v>#N/A</v>
      </c>
      <c r="BM75" s="116" t="e">
        <f t="shared" ref="BM75" si="601">IF(BN63=0,0,(BL75-1)*(1+$C$3)/(1-BM64))</f>
        <v>#N/A</v>
      </c>
      <c r="BN75" s="116" t="e">
        <f t="shared" ref="BN75" si="602">IF(BO63=0,0,(BM75-1)*(1+$C$3)/(1-BN64))</f>
        <v>#N/A</v>
      </c>
      <c r="BO75" s="116" t="e">
        <f t="shared" ref="BO75" si="603">IF(BP63=0,0,(BN75-1)*(1+$C$3)/(1-BO64))</f>
        <v>#N/A</v>
      </c>
      <c r="BP75" s="116" t="e">
        <f t="shared" ref="BP75" si="604">IF(BQ63=0,0,(BO75-1)*(1+$C$3)/(1-BP64))</f>
        <v>#N/A</v>
      </c>
      <c r="BQ75" s="116" t="e">
        <f t="shared" ref="BQ75" si="605">IF(BR63=0,0,(BP75-1)*(1+$C$3)/(1-BQ64))</f>
        <v>#N/A</v>
      </c>
      <c r="BR75" s="116" t="e">
        <f t="shared" ref="BR75" si="606">IF(BS63=0,0,(BQ75-1)*(1+$C$3)/(1-BR64))</f>
        <v>#N/A</v>
      </c>
      <c r="BS75" s="116" t="e">
        <f t="shared" ref="BS75" si="607">IF(BT63=0,0,(BR75-1)*(1+$C$3)/(1-BS64))</f>
        <v>#N/A</v>
      </c>
      <c r="BT75" s="116" t="e">
        <f t="shared" ref="BT75" si="608">IF(BU63=0,0,(BS75-1)*(1+$C$3)/(1-BT64))</f>
        <v>#N/A</v>
      </c>
      <c r="BU75" s="116" t="e">
        <f t="shared" ref="BU75" si="609">IF(BV63=0,0,(BT75-1)*(1+$C$3)/(1-BU64))</f>
        <v>#N/A</v>
      </c>
      <c r="BV75" s="116" t="e">
        <f t="shared" ref="BV75" si="610">IF(BW63=0,0,(BU75-1)*(1+$C$3)/(1-BV64))</f>
        <v>#N/A</v>
      </c>
      <c r="BW75" s="116" t="e">
        <f t="shared" ref="BW75" si="611">IF(BX63=0,0,(BV75-1)*(1+$C$3)/(1-BW64))</f>
        <v>#N/A</v>
      </c>
      <c r="BX75" s="116" t="e">
        <f t="shared" ref="BX75" si="612">IF(BY63=0,0,(BW75-1)*(1+$C$3)/(1-BX64))</f>
        <v>#N/A</v>
      </c>
      <c r="BY75" s="116" t="e">
        <f t="shared" ref="BY75" si="613">IF(BZ63=0,0,(BX75-1)*(1+$C$3)/(1-BY64))</f>
        <v>#N/A</v>
      </c>
      <c r="BZ75" s="116" t="e">
        <f t="shared" ref="BZ75" si="614">IF(CA63=0,0,(BY75-1)*(1+$C$3)/(1-BZ64))</f>
        <v>#N/A</v>
      </c>
      <c r="CA75" s="116">
        <f t="shared" ref="CA75" si="615">IF(CB63=0,0,(BZ75-1)*(1+$C$3)/(1-CA64))</f>
        <v>0</v>
      </c>
    </row>
    <row r="76" spans="1:79" ht="14.25" customHeight="1">
      <c r="A76" s="19" t="s">
        <v>122</v>
      </c>
      <c r="B76" s="74"/>
      <c r="C76" s="98" t="e">
        <f t="shared" ref="C76:BN76" si="616">C63*C64</f>
        <v>#N/A</v>
      </c>
      <c r="D76" s="98" t="e">
        <f t="shared" si="616"/>
        <v>#N/A</v>
      </c>
      <c r="E76" s="98" t="e">
        <f t="shared" si="616"/>
        <v>#N/A</v>
      </c>
      <c r="F76" s="98" t="e">
        <f t="shared" si="616"/>
        <v>#N/A</v>
      </c>
      <c r="G76" s="98" t="e">
        <f t="shared" si="616"/>
        <v>#N/A</v>
      </c>
      <c r="H76" s="98" t="e">
        <f t="shared" si="616"/>
        <v>#N/A</v>
      </c>
      <c r="I76" s="98" t="e">
        <f t="shared" si="616"/>
        <v>#N/A</v>
      </c>
      <c r="J76" s="98" t="e">
        <f t="shared" si="616"/>
        <v>#N/A</v>
      </c>
      <c r="K76" s="98" t="e">
        <f t="shared" si="616"/>
        <v>#N/A</v>
      </c>
      <c r="L76" s="98" t="e">
        <f t="shared" si="616"/>
        <v>#N/A</v>
      </c>
      <c r="M76" s="98" t="e">
        <f t="shared" si="616"/>
        <v>#N/A</v>
      </c>
      <c r="N76" s="98" t="e">
        <f t="shared" si="616"/>
        <v>#N/A</v>
      </c>
      <c r="O76" s="98" t="e">
        <f t="shared" si="616"/>
        <v>#N/A</v>
      </c>
      <c r="P76" s="98" t="e">
        <f t="shared" si="616"/>
        <v>#N/A</v>
      </c>
      <c r="Q76" s="98" t="e">
        <f t="shared" si="616"/>
        <v>#N/A</v>
      </c>
      <c r="R76" s="98" t="e">
        <f t="shared" si="616"/>
        <v>#N/A</v>
      </c>
      <c r="S76" s="98" t="e">
        <f t="shared" si="616"/>
        <v>#N/A</v>
      </c>
      <c r="T76" s="98" t="e">
        <f t="shared" si="616"/>
        <v>#N/A</v>
      </c>
      <c r="U76" s="98" t="e">
        <f t="shared" si="616"/>
        <v>#N/A</v>
      </c>
      <c r="V76" s="98" t="e">
        <f t="shared" si="616"/>
        <v>#N/A</v>
      </c>
      <c r="W76" s="98" t="e">
        <f t="shared" si="616"/>
        <v>#N/A</v>
      </c>
      <c r="X76" s="98" t="e">
        <f t="shared" si="616"/>
        <v>#N/A</v>
      </c>
      <c r="Y76" s="98" t="e">
        <f t="shared" si="616"/>
        <v>#N/A</v>
      </c>
      <c r="Z76" s="98" t="e">
        <f t="shared" si="616"/>
        <v>#N/A</v>
      </c>
      <c r="AA76" s="98" t="e">
        <f t="shared" si="616"/>
        <v>#N/A</v>
      </c>
      <c r="AB76" s="98" t="e">
        <f t="shared" si="616"/>
        <v>#N/A</v>
      </c>
      <c r="AC76" s="98" t="e">
        <f t="shared" si="616"/>
        <v>#N/A</v>
      </c>
      <c r="AD76" s="98" t="e">
        <f t="shared" si="616"/>
        <v>#N/A</v>
      </c>
      <c r="AE76" s="98" t="e">
        <f t="shared" si="616"/>
        <v>#N/A</v>
      </c>
      <c r="AF76" s="98" t="e">
        <f t="shared" si="616"/>
        <v>#N/A</v>
      </c>
      <c r="AG76" s="98" t="e">
        <f t="shared" si="616"/>
        <v>#N/A</v>
      </c>
      <c r="AH76" s="98" t="e">
        <f t="shared" si="616"/>
        <v>#N/A</v>
      </c>
      <c r="AI76" s="98" t="e">
        <f t="shared" si="616"/>
        <v>#N/A</v>
      </c>
      <c r="AJ76" s="98" t="e">
        <f t="shared" si="616"/>
        <v>#N/A</v>
      </c>
      <c r="AK76" s="98" t="e">
        <f t="shared" si="616"/>
        <v>#N/A</v>
      </c>
      <c r="AL76" s="98" t="e">
        <f t="shared" si="616"/>
        <v>#N/A</v>
      </c>
      <c r="AM76" s="98" t="e">
        <f t="shared" si="616"/>
        <v>#N/A</v>
      </c>
      <c r="AN76" s="98" t="e">
        <f t="shared" si="616"/>
        <v>#N/A</v>
      </c>
      <c r="AO76" s="98" t="e">
        <f t="shared" si="616"/>
        <v>#N/A</v>
      </c>
      <c r="AP76" s="98" t="e">
        <f t="shared" si="616"/>
        <v>#N/A</v>
      </c>
      <c r="AQ76" s="98">
        <f t="shared" si="616"/>
        <v>0</v>
      </c>
      <c r="AR76" s="98">
        <f t="shared" si="616"/>
        <v>0</v>
      </c>
      <c r="AS76" s="98">
        <f t="shared" si="616"/>
        <v>0</v>
      </c>
      <c r="AT76" s="98">
        <f t="shared" si="616"/>
        <v>0</v>
      </c>
      <c r="AU76" s="98">
        <f t="shared" si="616"/>
        <v>0</v>
      </c>
      <c r="AV76" s="98">
        <f t="shared" si="616"/>
        <v>0</v>
      </c>
      <c r="AW76" s="98">
        <f t="shared" si="616"/>
        <v>0</v>
      </c>
      <c r="AX76" s="98">
        <f t="shared" si="616"/>
        <v>0</v>
      </c>
      <c r="AY76" s="98">
        <f t="shared" si="616"/>
        <v>0</v>
      </c>
      <c r="AZ76" s="98">
        <f t="shared" si="616"/>
        <v>0</v>
      </c>
      <c r="BA76" s="98">
        <f t="shared" si="616"/>
        <v>0</v>
      </c>
      <c r="BB76" s="98">
        <f t="shared" si="616"/>
        <v>0</v>
      </c>
      <c r="BC76" s="98">
        <f t="shared" si="616"/>
        <v>0</v>
      </c>
      <c r="BD76" s="98">
        <f t="shared" si="616"/>
        <v>0</v>
      </c>
      <c r="BE76" s="98">
        <f t="shared" si="616"/>
        <v>0</v>
      </c>
      <c r="BF76" s="98">
        <f t="shared" si="616"/>
        <v>0</v>
      </c>
      <c r="BG76" s="98">
        <f t="shared" si="616"/>
        <v>0</v>
      </c>
      <c r="BH76" s="98">
        <f t="shared" si="616"/>
        <v>0</v>
      </c>
      <c r="BI76" s="98">
        <f t="shared" si="616"/>
        <v>0</v>
      </c>
      <c r="BJ76" s="98">
        <f t="shared" si="616"/>
        <v>0</v>
      </c>
      <c r="BK76" s="98">
        <f t="shared" si="616"/>
        <v>0</v>
      </c>
      <c r="BL76" s="98">
        <f t="shared" si="616"/>
        <v>0</v>
      </c>
      <c r="BM76" s="98">
        <f t="shared" si="616"/>
        <v>0</v>
      </c>
      <c r="BN76" s="98">
        <f t="shared" si="616"/>
        <v>0</v>
      </c>
      <c r="BO76" s="98">
        <f t="shared" ref="BO76:CA76" si="617">BO63*BO64</f>
        <v>0</v>
      </c>
      <c r="BP76" s="98">
        <f t="shared" si="617"/>
        <v>0</v>
      </c>
      <c r="BQ76" s="98">
        <f t="shared" si="617"/>
        <v>0</v>
      </c>
      <c r="BR76" s="98">
        <f t="shared" si="617"/>
        <v>0</v>
      </c>
      <c r="BS76" s="98">
        <f t="shared" si="617"/>
        <v>0</v>
      </c>
      <c r="BT76" s="98">
        <f t="shared" si="617"/>
        <v>0</v>
      </c>
      <c r="BU76" s="98">
        <f t="shared" si="617"/>
        <v>0</v>
      </c>
      <c r="BV76" s="98">
        <f t="shared" si="617"/>
        <v>0</v>
      </c>
      <c r="BW76" s="98">
        <f t="shared" si="617"/>
        <v>0</v>
      </c>
      <c r="BX76" s="98">
        <f t="shared" si="617"/>
        <v>0</v>
      </c>
      <c r="BY76" s="98">
        <f t="shared" si="617"/>
        <v>0</v>
      </c>
      <c r="BZ76" s="98">
        <f t="shared" si="617"/>
        <v>0</v>
      </c>
      <c r="CA76" s="98">
        <f t="shared" si="617"/>
        <v>0</v>
      </c>
    </row>
    <row r="77" spans="1:79" ht="14.25" customHeight="1">
      <c r="A77" s="83" t="s">
        <v>124</v>
      </c>
      <c r="C77" s="90" t="e">
        <f t="shared" ref="C77" si="618">B74*C76</f>
        <v>#N/A</v>
      </c>
      <c r="D77" s="90" t="e">
        <f t="shared" ref="D77" si="619">C74*D76</f>
        <v>#N/A</v>
      </c>
      <c r="E77" s="90" t="e">
        <f t="shared" ref="E77" si="620">D74*E76</f>
        <v>#N/A</v>
      </c>
      <c r="F77" s="90" t="e">
        <f t="shared" ref="F77" si="621">E74*F76</f>
        <v>#N/A</v>
      </c>
      <c r="G77" s="90" t="e">
        <f t="shared" ref="G77" si="622">F74*G76</f>
        <v>#N/A</v>
      </c>
      <c r="H77" s="90" t="e">
        <f t="shared" ref="H77" si="623">G74*H76</f>
        <v>#N/A</v>
      </c>
      <c r="I77" s="90" t="e">
        <f t="shared" ref="I77" si="624">H74*I76</f>
        <v>#N/A</v>
      </c>
      <c r="J77" s="90" t="e">
        <f t="shared" ref="J77" si="625">I74*J76</f>
        <v>#N/A</v>
      </c>
      <c r="K77" s="90" t="e">
        <f t="shared" ref="K77" si="626">J74*K76</f>
        <v>#N/A</v>
      </c>
      <c r="L77" s="90" t="e">
        <f t="shared" ref="L77" si="627">K74*L76</f>
        <v>#N/A</v>
      </c>
      <c r="M77" s="90" t="e">
        <f t="shared" ref="M77" si="628">L74*M76</f>
        <v>#N/A</v>
      </c>
      <c r="N77" s="90" t="e">
        <f t="shared" ref="N77" si="629">M74*N76</f>
        <v>#N/A</v>
      </c>
      <c r="O77" s="90" t="e">
        <f t="shared" ref="O77" si="630">N74*O76</f>
        <v>#N/A</v>
      </c>
      <c r="P77" s="90" t="e">
        <f t="shared" ref="P77" si="631">O74*P76</f>
        <v>#N/A</v>
      </c>
      <c r="Q77" s="90" t="e">
        <f t="shared" ref="Q77" si="632">P74*Q76</f>
        <v>#N/A</v>
      </c>
      <c r="R77" s="90" t="e">
        <f t="shared" ref="R77" si="633">Q74*R76</f>
        <v>#N/A</v>
      </c>
      <c r="S77" s="90" t="e">
        <f t="shared" ref="S77" si="634">R74*S76</f>
        <v>#N/A</v>
      </c>
      <c r="T77" s="90" t="e">
        <f t="shared" ref="T77" si="635">S74*T76</f>
        <v>#N/A</v>
      </c>
      <c r="U77" s="90" t="e">
        <f t="shared" ref="U77" si="636">T74*U76</f>
        <v>#N/A</v>
      </c>
      <c r="V77" s="90" t="e">
        <f t="shared" ref="V77" si="637">U74*V76</f>
        <v>#N/A</v>
      </c>
      <c r="W77" s="90" t="e">
        <f t="shared" ref="W77" si="638">V74*W76</f>
        <v>#N/A</v>
      </c>
      <c r="X77" s="90" t="e">
        <f t="shared" ref="X77" si="639">W74*X76</f>
        <v>#N/A</v>
      </c>
      <c r="Y77" s="90" t="e">
        <f t="shared" ref="Y77" si="640">X74*Y76</f>
        <v>#N/A</v>
      </c>
      <c r="Z77" s="90" t="e">
        <f t="shared" ref="Z77" si="641">Y74*Z76</f>
        <v>#N/A</v>
      </c>
      <c r="AA77" s="90" t="e">
        <f t="shared" ref="AA77" si="642">Z74*AA76</f>
        <v>#N/A</v>
      </c>
      <c r="AB77" s="90" t="e">
        <f t="shared" ref="AB77" si="643">AA74*AB76</f>
        <v>#N/A</v>
      </c>
      <c r="AC77" s="90" t="e">
        <f t="shared" ref="AC77" si="644">AB74*AC76</f>
        <v>#N/A</v>
      </c>
      <c r="AD77" s="90" t="e">
        <f t="shared" ref="AD77" si="645">AC74*AD76</f>
        <v>#N/A</v>
      </c>
      <c r="AE77" s="90" t="e">
        <f t="shared" ref="AE77" si="646">AD74*AE76</f>
        <v>#N/A</v>
      </c>
      <c r="AF77" s="90" t="e">
        <f t="shared" ref="AF77" si="647">AE74*AF76</f>
        <v>#N/A</v>
      </c>
      <c r="AG77" s="90" t="e">
        <f t="shared" ref="AG77" si="648">AF74*AG76</f>
        <v>#N/A</v>
      </c>
      <c r="AH77" s="90" t="e">
        <f t="shared" ref="AH77" si="649">AG74*AH76</f>
        <v>#N/A</v>
      </c>
      <c r="AI77" s="90" t="e">
        <f t="shared" ref="AI77" si="650">AH74*AI76</f>
        <v>#N/A</v>
      </c>
      <c r="AJ77" s="90" t="e">
        <f t="shared" ref="AJ77" si="651">AI74*AJ76</f>
        <v>#N/A</v>
      </c>
      <c r="AK77" s="90" t="e">
        <f t="shared" ref="AK77" si="652">AJ74*AK76</f>
        <v>#N/A</v>
      </c>
      <c r="AL77" s="90" t="e">
        <f t="shared" ref="AL77" si="653">AK74*AL76</f>
        <v>#N/A</v>
      </c>
      <c r="AM77" s="90" t="e">
        <f t="shared" ref="AM77" si="654">AL74*AM76</f>
        <v>#N/A</v>
      </c>
      <c r="AN77" s="90" t="e">
        <f t="shared" ref="AN77" si="655">AM74*AN76</f>
        <v>#N/A</v>
      </c>
      <c r="AO77" s="90" t="e">
        <f t="shared" ref="AO77" si="656">AN74*AO76</f>
        <v>#N/A</v>
      </c>
      <c r="AP77" s="90" t="e">
        <f t="shared" ref="AP77" si="657">AO74*AP76</f>
        <v>#N/A</v>
      </c>
      <c r="AQ77" s="90" t="e">
        <f t="shared" ref="AQ77" si="658">AP74*AQ76</f>
        <v>#N/A</v>
      </c>
      <c r="AR77" s="90" t="e">
        <f t="shared" ref="AR77" si="659">AQ74*AR76</f>
        <v>#N/A</v>
      </c>
      <c r="AS77" s="90" t="e">
        <f t="shared" ref="AS77" si="660">AR74*AS76</f>
        <v>#N/A</v>
      </c>
      <c r="AT77" s="90" t="e">
        <f t="shared" ref="AT77" si="661">AS74*AT76</f>
        <v>#N/A</v>
      </c>
      <c r="AU77" s="90" t="e">
        <f t="shared" ref="AU77" si="662">AT74*AU76</f>
        <v>#N/A</v>
      </c>
      <c r="AV77" s="90" t="e">
        <f t="shared" ref="AV77" si="663">AU74*AV76</f>
        <v>#N/A</v>
      </c>
      <c r="AW77" s="90" t="e">
        <f t="shared" ref="AW77" si="664">AV74*AW76</f>
        <v>#N/A</v>
      </c>
      <c r="AX77" s="90" t="e">
        <f t="shared" ref="AX77" si="665">AW74*AX76</f>
        <v>#N/A</v>
      </c>
      <c r="AY77" s="90" t="e">
        <f t="shared" ref="AY77" si="666">AX74*AY76</f>
        <v>#N/A</v>
      </c>
      <c r="AZ77" s="90" t="e">
        <f t="shared" ref="AZ77" si="667">AY74*AZ76</f>
        <v>#N/A</v>
      </c>
      <c r="BA77" s="90" t="e">
        <f t="shared" ref="BA77" si="668">AZ74*BA76</f>
        <v>#N/A</v>
      </c>
      <c r="BB77" s="90" t="e">
        <f t="shared" ref="BB77" si="669">BA74*BB76</f>
        <v>#N/A</v>
      </c>
      <c r="BC77" s="90" t="e">
        <f t="shared" ref="BC77" si="670">BB74*BC76</f>
        <v>#N/A</v>
      </c>
      <c r="BD77" s="90" t="e">
        <f t="shared" ref="BD77" si="671">BC74*BD76</f>
        <v>#N/A</v>
      </c>
      <c r="BE77" s="90" t="e">
        <f t="shared" ref="BE77" si="672">BD74*BE76</f>
        <v>#N/A</v>
      </c>
      <c r="BF77" s="90" t="e">
        <f t="shared" ref="BF77" si="673">BE74*BF76</f>
        <v>#N/A</v>
      </c>
      <c r="BG77" s="90" t="e">
        <f t="shared" ref="BG77" si="674">BF74*BG76</f>
        <v>#N/A</v>
      </c>
      <c r="BH77" s="90" t="e">
        <f t="shared" ref="BH77" si="675">BG74*BH76</f>
        <v>#N/A</v>
      </c>
      <c r="BI77" s="90" t="e">
        <f t="shared" ref="BI77" si="676">BH74*BI76</f>
        <v>#N/A</v>
      </c>
      <c r="BJ77" s="90" t="e">
        <f t="shared" ref="BJ77" si="677">BI74*BJ76</f>
        <v>#N/A</v>
      </c>
      <c r="BK77" s="90" t="e">
        <f t="shared" ref="BK77" si="678">BJ74*BK76</f>
        <v>#N/A</v>
      </c>
      <c r="BL77" s="90" t="e">
        <f t="shared" ref="BL77" si="679">BK74*BL76</f>
        <v>#N/A</v>
      </c>
      <c r="BM77" s="90" t="e">
        <f t="shared" ref="BM77" si="680">BL74*BM76</f>
        <v>#N/A</v>
      </c>
      <c r="BN77" s="90" t="e">
        <f t="shared" ref="BN77" si="681">BM74*BN76</f>
        <v>#N/A</v>
      </c>
      <c r="BO77" s="90" t="e">
        <f t="shared" ref="BO77" si="682">BN74*BO76</f>
        <v>#N/A</v>
      </c>
      <c r="BP77" s="90" t="e">
        <f t="shared" ref="BP77" si="683">BO74*BP76</f>
        <v>#N/A</v>
      </c>
      <c r="BQ77" s="90" t="e">
        <f t="shared" ref="BQ77" si="684">BP74*BQ76</f>
        <v>#N/A</v>
      </c>
      <c r="BR77" s="90" t="e">
        <f t="shared" ref="BR77" si="685">BQ74*BR76</f>
        <v>#N/A</v>
      </c>
      <c r="BS77" s="90" t="e">
        <f t="shared" ref="BS77" si="686">BR74*BS76</f>
        <v>#N/A</v>
      </c>
      <c r="BT77" s="90" t="e">
        <f t="shared" ref="BT77" si="687">BS74*BT76</f>
        <v>#N/A</v>
      </c>
      <c r="BU77" s="90" t="e">
        <f t="shared" ref="BU77" si="688">BT74*BU76</f>
        <v>#N/A</v>
      </c>
      <c r="BV77" s="90" t="e">
        <f t="shared" ref="BV77" si="689">BU74*BV76</f>
        <v>#N/A</v>
      </c>
      <c r="BW77" s="90" t="e">
        <f t="shared" ref="BW77" si="690">BV74*BW76</f>
        <v>#N/A</v>
      </c>
      <c r="BX77" s="90" t="e">
        <f t="shared" ref="BX77" si="691">BW74*BX76</f>
        <v>#N/A</v>
      </c>
      <c r="BY77" s="90" t="e">
        <f t="shared" ref="BY77" si="692">BX74*BY76</f>
        <v>#N/A</v>
      </c>
      <c r="BZ77" s="90" t="e">
        <f t="shared" ref="BZ77" si="693">BY74*BZ76</f>
        <v>#N/A</v>
      </c>
      <c r="CA77" s="90" t="e">
        <f t="shared" ref="CA77" si="694">BZ74*CA76</f>
        <v>#N/A</v>
      </c>
    </row>
    <row r="78" spans="1:79" ht="14.25" customHeight="1">
      <c r="A78" s="114" t="s">
        <v>120</v>
      </c>
      <c r="B78" s="68" t="e">
        <f>NPV($C$46,C$77:$CA77)</f>
        <v>#N/A</v>
      </c>
      <c r="C78" s="68" t="e">
        <f>IF(C64=1,0,(B78*(1+$C$46)-C76)/(1-C$64))</f>
        <v>#N/A</v>
      </c>
      <c r="D78" s="68" t="e">
        <f t="shared" ref="D78:BO78" si="695">IF(D64=1,0,(C78*(1+$C$46)-D76)/(1-D$64))</f>
        <v>#N/A</v>
      </c>
      <c r="E78" s="68" t="e">
        <f t="shared" si="695"/>
        <v>#N/A</v>
      </c>
      <c r="F78" s="68" t="e">
        <f t="shared" si="695"/>
        <v>#N/A</v>
      </c>
      <c r="G78" s="68" t="e">
        <f t="shared" si="695"/>
        <v>#N/A</v>
      </c>
      <c r="H78" s="68" t="e">
        <f t="shared" si="695"/>
        <v>#N/A</v>
      </c>
      <c r="I78" s="68" t="e">
        <f t="shared" si="695"/>
        <v>#N/A</v>
      </c>
      <c r="J78" s="68" t="e">
        <f t="shared" si="695"/>
        <v>#N/A</v>
      </c>
      <c r="K78" s="68" t="e">
        <f t="shared" si="695"/>
        <v>#N/A</v>
      </c>
      <c r="L78" s="68" t="e">
        <f t="shared" si="695"/>
        <v>#N/A</v>
      </c>
      <c r="M78" s="68" t="e">
        <f t="shared" si="695"/>
        <v>#N/A</v>
      </c>
      <c r="N78" s="68" t="e">
        <f t="shared" si="695"/>
        <v>#N/A</v>
      </c>
      <c r="O78" s="68" t="e">
        <f t="shared" si="695"/>
        <v>#N/A</v>
      </c>
      <c r="P78" s="68" t="e">
        <f t="shared" si="695"/>
        <v>#N/A</v>
      </c>
      <c r="Q78" s="68" t="e">
        <f t="shared" si="695"/>
        <v>#N/A</v>
      </c>
      <c r="R78" s="68" t="e">
        <f t="shared" si="695"/>
        <v>#N/A</v>
      </c>
      <c r="S78" s="68" t="e">
        <f t="shared" si="695"/>
        <v>#N/A</v>
      </c>
      <c r="T78" s="68" t="e">
        <f t="shared" si="695"/>
        <v>#N/A</v>
      </c>
      <c r="U78" s="68" t="e">
        <f t="shared" si="695"/>
        <v>#N/A</v>
      </c>
      <c r="V78" s="68" t="e">
        <f t="shared" si="695"/>
        <v>#N/A</v>
      </c>
      <c r="W78" s="68" t="e">
        <f t="shared" si="695"/>
        <v>#N/A</v>
      </c>
      <c r="X78" s="68" t="e">
        <f t="shared" si="695"/>
        <v>#N/A</v>
      </c>
      <c r="Y78" s="68" t="e">
        <f t="shared" si="695"/>
        <v>#N/A</v>
      </c>
      <c r="Z78" s="68" t="e">
        <f t="shared" si="695"/>
        <v>#N/A</v>
      </c>
      <c r="AA78" s="68" t="e">
        <f t="shared" si="695"/>
        <v>#N/A</v>
      </c>
      <c r="AB78" s="68" t="e">
        <f t="shared" si="695"/>
        <v>#N/A</v>
      </c>
      <c r="AC78" s="68" t="e">
        <f t="shared" si="695"/>
        <v>#N/A</v>
      </c>
      <c r="AD78" s="68" t="e">
        <f t="shared" si="695"/>
        <v>#N/A</v>
      </c>
      <c r="AE78" s="68" t="e">
        <f t="shared" si="695"/>
        <v>#N/A</v>
      </c>
      <c r="AF78" s="68" t="e">
        <f t="shared" si="695"/>
        <v>#N/A</v>
      </c>
      <c r="AG78" s="68" t="e">
        <f t="shared" si="695"/>
        <v>#N/A</v>
      </c>
      <c r="AH78" s="68" t="e">
        <f t="shared" si="695"/>
        <v>#N/A</v>
      </c>
      <c r="AI78" s="68" t="e">
        <f t="shared" si="695"/>
        <v>#N/A</v>
      </c>
      <c r="AJ78" s="68" t="e">
        <f t="shared" si="695"/>
        <v>#N/A</v>
      </c>
      <c r="AK78" s="68" t="e">
        <f t="shared" si="695"/>
        <v>#N/A</v>
      </c>
      <c r="AL78" s="68" t="e">
        <f t="shared" si="695"/>
        <v>#N/A</v>
      </c>
      <c r="AM78" s="68" t="e">
        <f t="shared" si="695"/>
        <v>#N/A</v>
      </c>
      <c r="AN78" s="68" t="e">
        <f t="shared" si="695"/>
        <v>#N/A</v>
      </c>
      <c r="AO78" s="68" t="e">
        <f t="shared" si="695"/>
        <v>#N/A</v>
      </c>
      <c r="AP78" s="68" t="e">
        <f t="shared" si="695"/>
        <v>#N/A</v>
      </c>
      <c r="AQ78" s="68" t="e">
        <f t="shared" si="695"/>
        <v>#N/A</v>
      </c>
      <c r="AR78" s="68" t="e">
        <f t="shared" si="695"/>
        <v>#N/A</v>
      </c>
      <c r="AS78" s="68" t="e">
        <f t="shared" si="695"/>
        <v>#N/A</v>
      </c>
      <c r="AT78" s="68" t="e">
        <f t="shared" si="695"/>
        <v>#N/A</v>
      </c>
      <c r="AU78" s="68" t="e">
        <f t="shared" si="695"/>
        <v>#N/A</v>
      </c>
      <c r="AV78" s="68" t="e">
        <f t="shared" si="695"/>
        <v>#N/A</v>
      </c>
      <c r="AW78" s="68" t="e">
        <f t="shared" si="695"/>
        <v>#N/A</v>
      </c>
      <c r="AX78" s="68" t="e">
        <f t="shared" si="695"/>
        <v>#N/A</v>
      </c>
      <c r="AY78" s="68" t="e">
        <f t="shared" si="695"/>
        <v>#N/A</v>
      </c>
      <c r="AZ78" s="68" t="e">
        <f t="shared" si="695"/>
        <v>#N/A</v>
      </c>
      <c r="BA78" s="68" t="e">
        <f t="shared" si="695"/>
        <v>#N/A</v>
      </c>
      <c r="BB78" s="68" t="e">
        <f t="shared" si="695"/>
        <v>#N/A</v>
      </c>
      <c r="BC78" s="68" t="e">
        <f t="shared" si="695"/>
        <v>#N/A</v>
      </c>
      <c r="BD78" s="68" t="e">
        <f t="shared" si="695"/>
        <v>#N/A</v>
      </c>
      <c r="BE78" s="68" t="e">
        <f t="shared" si="695"/>
        <v>#N/A</v>
      </c>
      <c r="BF78" s="68" t="e">
        <f t="shared" si="695"/>
        <v>#N/A</v>
      </c>
      <c r="BG78" s="68" t="e">
        <f t="shared" si="695"/>
        <v>#N/A</v>
      </c>
      <c r="BH78" s="68" t="e">
        <f t="shared" si="695"/>
        <v>#N/A</v>
      </c>
      <c r="BI78" s="68" t="e">
        <f t="shared" si="695"/>
        <v>#N/A</v>
      </c>
      <c r="BJ78" s="68" t="e">
        <f t="shared" si="695"/>
        <v>#N/A</v>
      </c>
      <c r="BK78" s="68" t="e">
        <f t="shared" si="695"/>
        <v>#N/A</v>
      </c>
      <c r="BL78" s="68" t="e">
        <f t="shared" si="695"/>
        <v>#N/A</v>
      </c>
      <c r="BM78" s="68" t="e">
        <f t="shared" si="695"/>
        <v>#N/A</v>
      </c>
      <c r="BN78" s="68" t="e">
        <f t="shared" si="695"/>
        <v>#N/A</v>
      </c>
      <c r="BO78" s="68" t="e">
        <f t="shared" si="695"/>
        <v>#N/A</v>
      </c>
      <c r="BP78" s="68" t="e">
        <f t="shared" ref="BP78:CA78" si="696">IF(BP64=1,0,(BO78*(1+$C$46)-BP76)/(1-BP$64))</f>
        <v>#N/A</v>
      </c>
      <c r="BQ78" s="68" t="e">
        <f t="shared" si="696"/>
        <v>#N/A</v>
      </c>
      <c r="BR78" s="68" t="e">
        <f t="shared" si="696"/>
        <v>#N/A</v>
      </c>
      <c r="BS78" s="68" t="e">
        <f t="shared" si="696"/>
        <v>#N/A</v>
      </c>
      <c r="BT78" s="68" t="e">
        <f t="shared" si="696"/>
        <v>#N/A</v>
      </c>
      <c r="BU78" s="68" t="e">
        <f t="shared" si="696"/>
        <v>#N/A</v>
      </c>
      <c r="BV78" s="68" t="e">
        <f t="shared" si="696"/>
        <v>#N/A</v>
      </c>
      <c r="BW78" s="68" t="e">
        <f t="shared" si="696"/>
        <v>#N/A</v>
      </c>
      <c r="BX78" s="68" t="e">
        <f t="shared" si="696"/>
        <v>#N/A</v>
      </c>
      <c r="BY78" s="68" t="e">
        <f t="shared" si="696"/>
        <v>#N/A</v>
      </c>
      <c r="BZ78" s="68" t="e">
        <f t="shared" si="696"/>
        <v>#N/A</v>
      </c>
      <c r="CA78" s="68" t="e">
        <f t="shared" si="696"/>
        <v>#N/A</v>
      </c>
    </row>
    <row r="79" spans="1:79" ht="14.25" customHeight="1">
      <c r="A79" s="114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</row>
    <row r="80" spans="1:79" ht="14.25" customHeight="1">
      <c r="A80" s="19" t="s">
        <v>27</v>
      </c>
      <c r="B80" s="68"/>
      <c r="C80" s="68" t="e">
        <f t="shared" ref="C80:BN80" si="697">C78-C72</f>
        <v>#N/A</v>
      </c>
      <c r="D80" s="68" t="e">
        <f t="shared" si="697"/>
        <v>#N/A</v>
      </c>
      <c r="E80" s="68" t="e">
        <f t="shared" si="697"/>
        <v>#N/A</v>
      </c>
      <c r="F80" s="68" t="e">
        <f t="shared" si="697"/>
        <v>#N/A</v>
      </c>
      <c r="G80" s="68" t="e">
        <f t="shared" si="697"/>
        <v>#N/A</v>
      </c>
      <c r="H80" s="68" t="e">
        <f t="shared" si="697"/>
        <v>#N/A</v>
      </c>
      <c r="I80" s="68" t="e">
        <f t="shared" si="697"/>
        <v>#N/A</v>
      </c>
      <c r="J80" s="68" t="e">
        <f t="shared" si="697"/>
        <v>#N/A</v>
      </c>
      <c r="K80" s="68" t="e">
        <f t="shared" si="697"/>
        <v>#N/A</v>
      </c>
      <c r="L80" s="68" t="e">
        <f t="shared" si="697"/>
        <v>#N/A</v>
      </c>
      <c r="M80" s="68" t="e">
        <f t="shared" si="697"/>
        <v>#N/A</v>
      </c>
      <c r="N80" s="68" t="e">
        <f t="shared" si="697"/>
        <v>#N/A</v>
      </c>
      <c r="O80" s="68" t="e">
        <f t="shared" si="697"/>
        <v>#N/A</v>
      </c>
      <c r="P80" s="68" t="e">
        <f t="shared" si="697"/>
        <v>#N/A</v>
      </c>
      <c r="Q80" s="68" t="e">
        <f t="shared" si="697"/>
        <v>#N/A</v>
      </c>
      <c r="R80" s="68" t="e">
        <f t="shared" si="697"/>
        <v>#N/A</v>
      </c>
      <c r="S80" s="68" t="e">
        <f t="shared" si="697"/>
        <v>#N/A</v>
      </c>
      <c r="T80" s="68" t="e">
        <f t="shared" si="697"/>
        <v>#N/A</v>
      </c>
      <c r="U80" s="68" t="e">
        <f t="shared" si="697"/>
        <v>#N/A</v>
      </c>
      <c r="V80" s="68" t="e">
        <f t="shared" si="697"/>
        <v>#N/A</v>
      </c>
      <c r="W80" s="68" t="e">
        <f t="shared" si="697"/>
        <v>#N/A</v>
      </c>
      <c r="X80" s="68" t="e">
        <f t="shared" si="697"/>
        <v>#N/A</v>
      </c>
      <c r="Y80" s="68" t="e">
        <f t="shared" si="697"/>
        <v>#N/A</v>
      </c>
      <c r="Z80" s="68" t="e">
        <f t="shared" si="697"/>
        <v>#N/A</v>
      </c>
      <c r="AA80" s="68" t="e">
        <f t="shared" si="697"/>
        <v>#N/A</v>
      </c>
      <c r="AB80" s="68" t="e">
        <f t="shared" si="697"/>
        <v>#N/A</v>
      </c>
      <c r="AC80" s="68" t="e">
        <f t="shared" si="697"/>
        <v>#N/A</v>
      </c>
      <c r="AD80" s="68" t="e">
        <f t="shared" si="697"/>
        <v>#N/A</v>
      </c>
      <c r="AE80" s="68" t="e">
        <f t="shared" si="697"/>
        <v>#N/A</v>
      </c>
      <c r="AF80" s="68" t="e">
        <f t="shared" si="697"/>
        <v>#N/A</v>
      </c>
      <c r="AG80" s="68" t="e">
        <f t="shared" si="697"/>
        <v>#N/A</v>
      </c>
      <c r="AH80" s="68" t="e">
        <f t="shared" si="697"/>
        <v>#N/A</v>
      </c>
      <c r="AI80" s="68" t="e">
        <f t="shared" si="697"/>
        <v>#N/A</v>
      </c>
      <c r="AJ80" s="68" t="e">
        <f t="shared" si="697"/>
        <v>#N/A</v>
      </c>
      <c r="AK80" s="68" t="e">
        <f t="shared" si="697"/>
        <v>#N/A</v>
      </c>
      <c r="AL80" s="68" t="e">
        <f t="shared" si="697"/>
        <v>#N/A</v>
      </c>
      <c r="AM80" s="68" t="e">
        <f t="shared" si="697"/>
        <v>#N/A</v>
      </c>
      <c r="AN80" s="68" t="e">
        <f t="shared" si="697"/>
        <v>#N/A</v>
      </c>
      <c r="AO80" s="68" t="e">
        <f t="shared" si="697"/>
        <v>#N/A</v>
      </c>
      <c r="AP80" s="68" t="e">
        <f t="shared" si="697"/>
        <v>#N/A</v>
      </c>
      <c r="AQ80" s="68" t="e">
        <f t="shared" si="697"/>
        <v>#N/A</v>
      </c>
      <c r="AR80" s="68" t="e">
        <f t="shared" si="697"/>
        <v>#N/A</v>
      </c>
      <c r="AS80" s="68" t="e">
        <f t="shared" si="697"/>
        <v>#N/A</v>
      </c>
      <c r="AT80" s="68" t="e">
        <f t="shared" si="697"/>
        <v>#N/A</v>
      </c>
      <c r="AU80" s="68" t="e">
        <f t="shared" si="697"/>
        <v>#N/A</v>
      </c>
      <c r="AV80" s="68" t="e">
        <f t="shared" si="697"/>
        <v>#N/A</v>
      </c>
      <c r="AW80" s="68" t="e">
        <f t="shared" si="697"/>
        <v>#N/A</v>
      </c>
      <c r="AX80" s="68" t="e">
        <f t="shared" si="697"/>
        <v>#N/A</v>
      </c>
      <c r="AY80" s="68" t="e">
        <f t="shared" si="697"/>
        <v>#N/A</v>
      </c>
      <c r="AZ80" s="68" t="e">
        <f t="shared" si="697"/>
        <v>#N/A</v>
      </c>
      <c r="BA80" s="68" t="e">
        <f t="shared" si="697"/>
        <v>#N/A</v>
      </c>
      <c r="BB80" s="68" t="e">
        <f t="shared" si="697"/>
        <v>#N/A</v>
      </c>
      <c r="BC80" s="68" t="e">
        <f t="shared" si="697"/>
        <v>#N/A</v>
      </c>
      <c r="BD80" s="68" t="e">
        <f t="shared" si="697"/>
        <v>#N/A</v>
      </c>
      <c r="BE80" s="68" t="e">
        <f t="shared" si="697"/>
        <v>#N/A</v>
      </c>
      <c r="BF80" s="68" t="e">
        <f t="shared" si="697"/>
        <v>#N/A</v>
      </c>
      <c r="BG80" s="68" t="e">
        <f t="shared" si="697"/>
        <v>#N/A</v>
      </c>
      <c r="BH80" s="68" t="e">
        <f t="shared" si="697"/>
        <v>#N/A</v>
      </c>
      <c r="BI80" s="68" t="e">
        <f t="shared" si="697"/>
        <v>#N/A</v>
      </c>
      <c r="BJ80" s="68" t="e">
        <f t="shared" si="697"/>
        <v>#N/A</v>
      </c>
      <c r="BK80" s="68" t="e">
        <f t="shared" si="697"/>
        <v>#N/A</v>
      </c>
      <c r="BL80" s="68" t="e">
        <f t="shared" si="697"/>
        <v>#N/A</v>
      </c>
      <c r="BM80" s="68" t="e">
        <f t="shared" si="697"/>
        <v>#N/A</v>
      </c>
      <c r="BN80" s="68" t="e">
        <f t="shared" si="697"/>
        <v>#N/A</v>
      </c>
      <c r="BO80" s="68" t="e">
        <f t="shared" ref="BO80:CA80" si="698">BO78-BO72</f>
        <v>#N/A</v>
      </c>
      <c r="BP80" s="68" t="e">
        <f t="shared" si="698"/>
        <v>#N/A</v>
      </c>
      <c r="BQ80" s="68" t="e">
        <f t="shared" si="698"/>
        <v>#N/A</v>
      </c>
      <c r="BR80" s="68" t="e">
        <f t="shared" si="698"/>
        <v>#N/A</v>
      </c>
      <c r="BS80" s="68" t="e">
        <f t="shared" si="698"/>
        <v>#N/A</v>
      </c>
      <c r="BT80" s="68" t="e">
        <f t="shared" si="698"/>
        <v>#N/A</v>
      </c>
      <c r="BU80" s="68" t="e">
        <f t="shared" si="698"/>
        <v>#N/A</v>
      </c>
      <c r="BV80" s="68" t="e">
        <f t="shared" si="698"/>
        <v>#N/A</v>
      </c>
      <c r="BW80" s="68" t="e">
        <f t="shared" si="698"/>
        <v>#N/A</v>
      </c>
      <c r="BX80" s="68" t="e">
        <f t="shared" si="698"/>
        <v>#N/A</v>
      </c>
      <c r="BY80" s="68" t="e">
        <f t="shared" si="698"/>
        <v>#N/A</v>
      </c>
      <c r="BZ80" s="68" t="e">
        <f t="shared" si="698"/>
        <v>#N/A</v>
      </c>
      <c r="CA80" s="68" t="e">
        <f t="shared" si="698"/>
        <v>#N/A</v>
      </c>
    </row>
    <row r="81" spans="1:79" ht="14.25" customHeight="1">
      <c r="A81" s="19" t="s">
        <v>28</v>
      </c>
      <c r="B81" s="68"/>
      <c r="C81" s="68" t="e">
        <f t="shared" ref="C81:BN81" si="699">MAX(C80,0)</f>
        <v>#N/A</v>
      </c>
      <c r="D81" s="68" t="e">
        <f t="shared" si="699"/>
        <v>#N/A</v>
      </c>
      <c r="E81" s="68" t="e">
        <f t="shared" si="699"/>
        <v>#N/A</v>
      </c>
      <c r="F81" s="68" t="e">
        <f t="shared" si="699"/>
        <v>#N/A</v>
      </c>
      <c r="G81" s="68" t="e">
        <f t="shared" si="699"/>
        <v>#N/A</v>
      </c>
      <c r="H81" s="68" t="e">
        <f t="shared" si="699"/>
        <v>#N/A</v>
      </c>
      <c r="I81" s="68" t="e">
        <f t="shared" si="699"/>
        <v>#N/A</v>
      </c>
      <c r="J81" s="68" t="e">
        <f t="shared" si="699"/>
        <v>#N/A</v>
      </c>
      <c r="K81" s="68" t="e">
        <f t="shared" si="699"/>
        <v>#N/A</v>
      </c>
      <c r="L81" s="68" t="e">
        <f t="shared" si="699"/>
        <v>#N/A</v>
      </c>
      <c r="M81" s="68" t="e">
        <f t="shared" si="699"/>
        <v>#N/A</v>
      </c>
      <c r="N81" s="68" t="e">
        <f t="shared" si="699"/>
        <v>#N/A</v>
      </c>
      <c r="O81" s="68" t="e">
        <f t="shared" si="699"/>
        <v>#N/A</v>
      </c>
      <c r="P81" s="68" t="e">
        <f t="shared" si="699"/>
        <v>#N/A</v>
      </c>
      <c r="Q81" s="68" t="e">
        <f t="shared" si="699"/>
        <v>#N/A</v>
      </c>
      <c r="R81" s="68" t="e">
        <f t="shared" si="699"/>
        <v>#N/A</v>
      </c>
      <c r="S81" s="68" t="e">
        <f t="shared" si="699"/>
        <v>#N/A</v>
      </c>
      <c r="T81" s="68" t="e">
        <f t="shared" si="699"/>
        <v>#N/A</v>
      </c>
      <c r="U81" s="68" t="e">
        <f t="shared" si="699"/>
        <v>#N/A</v>
      </c>
      <c r="V81" s="68" t="e">
        <f t="shared" si="699"/>
        <v>#N/A</v>
      </c>
      <c r="W81" s="68" t="e">
        <f t="shared" si="699"/>
        <v>#N/A</v>
      </c>
      <c r="X81" s="68" t="e">
        <f t="shared" si="699"/>
        <v>#N/A</v>
      </c>
      <c r="Y81" s="68" t="e">
        <f t="shared" si="699"/>
        <v>#N/A</v>
      </c>
      <c r="Z81" s="68" t="e">
        <f t="shared" si="699"/>
        <v>#N/A</v>
      </c>
      <c r="AA81" s="68" t="e">
        <f t="shared" si="699"/>
        <v>#N/A</v>
      </c>
      <c r="AB81" s="68" t="e">
        <f t="shared" si="699"/>
        <v>#N/A</v>
      </c>
      <c r="AC81" s="68" t="e">
        <f t="shared" si="699"/>
        <v>#N/A</v>
      </c>
      <c r="AD81" s="68" t="e">
        <f t="shared" si="699"/>
        <v>#N/A</v>
      </c>
      <c r="AE81" s="68" t="e">
        <f t="shared" si="699"/>
        <v>#N/A</v>
      </c>
      <c r="AF81" s="68" t="e">
        <f t="shared" si="699"/>
        <v>#N/A</v>
      </c>
      <c r="AG81" s="68" t="e">
        <f t="shared" si="699"/>
        <v>#N/A</v>
      </c>
      <c r="AH81" s="68" t="e">
        <f t="shared" si="699"/>
        <v>#N/A</v>
      </c>
      <c r="AI81" s="68" t="e">
        <f t="shared" si="699"/>
        <v>#N/A</v>
      </c>
      <c r="AJ81" s="68" t="e">
        <f t="shared" si="699"/>
        <v>#N/A</v>
      </c>
      <c r="AK81" s="68" t="e">
        <f t="shared" si="699"/>
        <v>#N/A</v>
      </c>
      <c r="AL81" s="68" t="e">
        <f t="shared" si="699"/>
        <v>#N/A</v>
      </c>
      <c r="AM81" s="68" t="e">
        <f t="shared" si="699"/>
        <v>#N/A</v>
      </c>
      <c r="AN81" s="68" t="e">
        <f t="shared" si="699"/>
        <v>#N/A</v>
      </c>
      <c r="AO81" s="68" t="e">
        <f t="shared" si="699"/>
        <v>#N/A</v>
      </c>
      <c r="AP81" s="68" t="e">
        <f t="shared" si="699"/>
        <v>#N/A</v>
      </c>
      <c r="AQ81" s="68" t="e">
        <f t="shared" si="699"/>
        <v>#N/A</v>
      </c>
      <c r="AR81" s="68" t="e">
        <f t="shared" si="699"/>
        <v>#N/A</v>
      </c>
      <c r="AS81" s="68" t="e">
        <f t="shared" si="699"/>
        <v>#N/A</v>
      </c>
      <c r="AT81" s="68" t="e">
        <f t="shared" si="699"/>
        <v>#N/A</v>
      </c>
      <c r="AU81" s="68" t="e">
        <f t="shared" si="699"/>
        <v>#N/A</v>
      </c>
      <c r="AV81" s="68" t="e">
        <f t="shared" si="699"/>
        <v>#N/A</v>
      </c>
      <c r="AW81" s="68" t="e">
        <f t="shared" si="699"/>
        <v>#N/A</v>
      </c>
      <c r="AX81" s="68" t="e">
        <f t="shared" si="699"/>
        <v>#N/A</v>
      </c>
      <c r="AY81" s="68" t="e">
        <f t="shared" si="699"/>
        <v>#N/A</v>
      </c>
      <c r="AZ81" s="68" t="e">
        <f t="shared" si="699"/>
        <v>#N/A</v>
      </c>
      <c r="BA81" s="68" t="e">
        <f t="shared" si="699"/>
        <v>#N/A</v>
      </c>
      <c r="BB81" s="68" t="e">
        <f t="shared" si="699"/>
        <v>#N/A</v>
      </c>
      <c r="BC81" s="68" t="e">
        <f t="shared" si="699"/>
        <v>#N/A</v>
      </c>
      <c r="BD81" s="68" t="e">
        <f t="shared" si="699"/>
        <v>#N/A</v>
      </c>
      <c r="BE81" s="68" t="e">
        <f t="shared" si="699"/>
        <v>#N/A</v>
      </c>
      <c r="BF81" s="68" t="e">
        <f t="shared" si="699"/>
        <v>#N/A</v>
      </c>
      <c r="BG81" s="68" t="e">
        <f t="shared" si="699"/>
        <v>#N/A</v>
      </c>
      <c r="BH81" s="68" t="e">
        <f t="shared" si="699"/>
        <v>#N/A</v>
      </c>
      <c r="BI81" s="68" t="e">
        <f t="shared" si="699"/>
        <v>#N/A</v>
      </c>
      <c r="BJ81" s="68" t="e">
        <f t="shared" si="699"/>
        <v>#N/A</v>
      </c>
      <c r="BK81" s="68" t="e">
        <f t="shared" si="699"/>
        <v>#N/A</v>
      </c>
      <c r="BL81" s="68" t="e">
        <f t="shared" si="699"/>
        <v>#N/A</v>
      </c>
      <c r="BM81" s="68" t="e">
        <f t="shared" si="699"/>
        <v>#N/A</v>
      </c>
      <c r="BN81" s="68" t="e">
        <f t="shared" si="699"/>
        <v>#N/A</v>
      </c>
      <c r="BO81" s="68" t="e">
        <f t="shared" ref="BO81:CA81" si="700">MAX(BO80,0)</f>
        <v>#N/A</v>
      </c>
      <c r="BP81" s="68" t="e">
        <f t="shared" si="700"/>
        <v>#N/A</v>
      </c>
      <c r="BQ81" s="68" t="e">
        <f t="shared" si="700"/>
        <v>#N/A</v>
      </c>
      <c r="BR81" s="68" t="e">
        <f t="shared" si="700"/>
        <v>#N/A</v>
      </c>
      <c r="BS81" s="68" t="e">
        <f t="shared" si="700"/>
        <v>#N/A</v>
      </c>
      <c r="BT81" s="68" t="e">
        <f t="shared" si="700"/>
        <v>#N/A</v>
      </c>
      <c r="BU81" s="68" t="e">
        <f t="shared" si="700"/>
        <v>#N/A</v>
      </c>
      <c r="BV81" s="68" t="e">
        <f t="shared" si="700"/>
        <v>#N/A</v>
      </c>
      <c r="BW81" s="68" t="e">
        <f t="shared" si="700"/>
        <v>#N/A</v>
      </c>
      <c r="BX81" s="68" t="e">
        <f t="shared" si="700"/>
        <v>#N/A</v>
      </c>
      <c r="BY81" s="68" t="e">
        <f t="shared" si="700"/>
        <v>#N/A</v>
      </c>
      <c r="BZ81" s="68" t="e">
        <f t="shared" si="700"/>
        <v>#N/A</v>
      </c>
      <c r="CA81" s="68" t="e">
        <f t="shared" si="700"/>
        <v>#N/A</v>
      </c>
    </row>
    <row r="82" spans="1:79" ht="14.25" customHeight="1">
      <c r="A82" s="83" t="s">
        <v>121</v>
      </c>
      <c r="B82" s="92"/>
      <c r="C82" s="64" t="e">
        <f>IF(C63=0,0,IF(C81/C63&lt;$C$52,0,C81/C63))</f>
        <v>#N/A</v>
      </c>
      <c r="D82" s="64" t="e">
        <f t="shared" ref="D82:BO82" si="701">IF(D63=0,0,IF(D81/D63&lt;$C$52,0,D81/D63))</f>
        <v>#N/A</v>
      </c>
      <c r="E82" s="64" t="e">
        <f t="shared" si="701"/>
        <v>#N/A</v>
      </c>
      <c r="F82" s="64" t="e">
        <f t="shared" si="701"/>
        <v>#N/A</v>
      </c>
      <c r="G82" s="64" t="e">
        <f t="shared" si="701"/>
        <v>#N/A</v>
      </c>
      <c r="H82" s="64" t="e">
        <f t="shared" si="701"/>
        <v>#N/A</v>
      </c>
      <c r="I82" s="64" t="e">
        <f t="shared" si="701"/>
        <v>#N/A</v>
      </c>
      <c r="J82" s="64" t="e">
        <f t="shared" si="701"/>
        <v>#N/A</v>
      </c>
      <c r="K82" s="64" t="e">
        <f t="shared" si="701"/>
        <v>#N/A</v>
      </c>
      <c r="L82" s="64" t="e">
        <f t="shared" si="701"/>
        <v>#N/A</v>
      </c>
      <c r="M82" s="64" t="e">
        <f t="shared" si="701"/>
        <v>#N/A</v>
      </c>
      <c r="N82" s="64" t="e">
        <f t="shared" si="701"/>
        <v>#N/A</v>
      </c>
      <c r="O82" s="64" t="e">
        <f t="shared" si="701"/>
        <v>#N/A</v>
      </c>
      <c r="P82" s="64" t="e">
        <f t="shared" si="701"/>
        <v>#N/A</v>
      </c>
      <c r="Q82" s="64" t="e">
        <f t="shared" si="701"/>
        <v>#N/A</v>
      </c>
      <c r="R82" s="64" t="e">
        <f t="shared" si="701"/>
        <v>#N/A</v>
      </c>
      <c r="S82" s="64" t="e">
        <f t="shared" si="701"/>
        <v>#N/A</v>
      </c>
      <c r="T82" s="64" t="e">
        <f t="shared" si="701"/>
        <v>#N/A</v>
      </c>
      <c r="U82" s="64" t="e">
        <f t="shared" si="701"/>
        <v>#N/A</v>
      </c>
      <c r="V82" s="64" t="e">
        <f t="shared" si="701"/>
        <v>#N/A</v>
      </c>
      <c r="W82" s="64" t="e">
        <f t="shared" si="701"/>
        <v>#N/A</v>
      </c>
      <c r="X82" s="64" t="e">
        <f t="shared" si="701"/>
        <v>#N/A</v>
      </c>
      <c r="Y82" s="64" t="e">
        <f t="shared" si="701"/>
        <v>#N/A</v>
      </c>
      <c r="Z82" s="64" t="e">
        <f t="shared" si="701"/>
        <v>#N/A</v>
      </c>
      <c r="AA82" s="64" t="e">
        <f t="shared" si="701"/>
        <v>#N/A</v>
      </c>
      <c r="AB82" s="64" t="e">
        <f t="shared" si="701"/>
        <v>#N/A</v>
      </c>
      <c r="AC82" s="64" t="e">
        <f t="shared" si="701"/>
        <v>#N/A</v>
      </c>
      <c r="AD82" s="64" t="e">
        <f t="shared" si="701"/>
        <v>#N/A</v>
      </c>
      <c r="AE82" s="64" t="e">
        <f t="shared" si="701"/>
        <v>#N/A</v>
      </c>
      <c r="AF82" s="64" t="e">
        <f t="shared" si="701"/>
        <v>#N/A</v>
      </c>
      <c r="AG82" s="64" t="e">
        <f t="shared" si="701"/>
        <v>#N/A</v>
      </c>
      <c r="AH82" s="64" t="e">
        <f t="shared" si="701"/>
        <v>#N/A</v>
      </c>
      <c r="AI82" s="64" t="e">
        <f t="shared" si="701"/>
        <v>#N/A</v>
      </c>
      <c r="AJ82" s="64" t="e">
        <f t="shared" si="701"/>
        <v>#N/A</v>
      </c>
      <c r="AK82" s="64" t="e">
        <f t="shared" si="701"/>
        <v>#N/A</v>
      </c>
      <c r="AL82" s="64" t="e">
        <f t="shared" si="701"/>
        <v>#N/A</v>
      </c>
      <c r="AM82" s="64" t="e">
        <f t="shared" si="701"/>
        <v>#N/A</v>
      </c>
      <c r="AN82" s="64" t="e">
        <f t="shared" si="701"/>
        <v>#N/A</v>
      </c>
      <c r="AO82" s="64" t="e">
        <f t="shared" si="701"/>
        <v>#N/A</v>
      </c>
      <c r="AP82" s="64" t="e">
        <f t="shared" si="701"/>
        <v>#N/A</v>
      </c>
      <c r="AQ82" s="64" t="e">
        <f t="shared" si="701"/>
        <v>#N/A</v>
      </c>
      <c r="AR82" s="64" t="e">
        <f t="shared" si="701"/>
        <v>#N/A</v>
      </c>
      <c r="AS82" s="64" t="e">
        <f t="shared" si="701"/>
        <v>#N/A</v>
      </c>
      <c r="AT82" s="64" t="e">
        <f t="shared" si="701"/>
        <v>#N/A</v>
      </c>
      <c r="AU82" s="64" t="e">
        <f t="shared" si="701"/>
        <v>#N/A</v>
      </c>
      <c r="AV82" s="64" t="e">
        <f t="shared" si="701"/>
        <v>#N/A</v>
      </c>
      <c r="AW82" s="64" t="e">
        <f t="shared" si="701"/>
        <v>#N/A</v>
      </c>
      <c r="AX82" s="64" t="e">
        <f t="shared" si="701"/>
        <v>#N/A</v>
      </c>
      <c r="AY82" s="64" t="e">
        <f t="shared" si="701"/>
        <v>#N/A</v>
      </c>
      <c r="AZ82" s="64" t="e">
        <f t="shared" si="701"/>
        <v>#N/A</v>
      </c>
      <c r="BA82" s="64" t="e">
        <f t="shared" si="701"/>
        <v>#N/A</v>
      </c>
      <c r="BB82" s="64" t="e">
        <f t="shared" si="701"/>
        <v>#N/A</v>
      </c>
      <c r="BC82" s="64" t="e">
        <f t="shared" si="701"/>
        <v>#N/A</v>
      </c>
      <c r="BD82" s="64" t="e">
        <f t="shared" si="701"/>
        <v>#N/A</v>
      </c>
      <c r="BE82" s="64" t="e">
        <f t="shared" si="701"/>
        <v>#N/A</v>
      </c>
      <c r="BF82" s="64" t="e">
        <f t="shared" si="701"/>
        <v>#N/A</v>
      </c>
      <c r="BG82" s="64" t="e">
        <f t="shared" si="701"/>
        <v>#N/A</v>
      </c>
      <c r="BH82" s="64" t="e">
        <f t="shared" si="701"/>
        <v>#N/A</v>
      </c>
      <c r="BI82" s="64" t="e">
        <f t="shared" si="701"/>
        <v>#N/A</v>
      </c>
      <c r="BJ82" s="64" t="e">
        <f t="shared" si="701"/>
        <v>#N/A</v>
      </c>
      <c r="BK82" s="64" t="e">
        <f t="shared" si="701"/>
        <v>#N/A</v>
      </c>
      <c r="BL82" s="64" t="e">
        <f t="shared" si="701"/>
        <v>#N/A</v>
      </c>
      <c r="BM82" s="64" t="e">
        <f t="shared" si="701"/>
        <v>#N/A</v>
      </c>
      <c r="BN82" s="64" t="e">
        <f t="shared" si="701"/>
        <v>#N/A</v>
      </c>
      <c r="BO82" s="64" t="e">
        <f t="shared" si="701"/>
        <v>#N/A</v>
      </c>
      <c r="BP82" s="64" t="e">
        <f t="shared" ref="BP82:CA82" si="702">IF(BP63=0,0,IF(BP81/BP63&lt;$C$52,0,BP81/BP63))</f>
        <v>#N/A</v>
      </c>
      <c r="BQ82" s="64" t="e">
        <f t="shared" si="702"/>
        <v>#N/A</v>
      </c>
      <c r="BR82" s="64" t="e">
        <f t="shared" si="702"/>
        <v>#N/A</v>
      </c>
      <c r="BS82" s="64" t="e">
        <f t="shared" si="702"/>
        <v>#N/A</v>
      </c>
      <c r="BT82" s="64" t="e">
        <f t="shared" si="702"/>
        <v>#N/A</v>
      </c>
      <c r="BU82" s="64" t="e">
        <f t="shared" si="702"/>
        <v>#N/A</v>
      </c>
      <c r="BV82" s="64" t="e">
        <f t="shared" si="702"/>
        <v>#N/A</v>
      </c>
      <c r="BW82" s="64" t="e">
        <f t="shared" si="702"/>
        <v>#N/A</v>
      </c>
      <c r="BX82" s="64" t="e">
        <f t="shared" si="702"/>
        <v>#N/A</v>
      </c>
      <c r="BY82" s="64" t="e">
        <f t="shared" si="702"/>
        <v>#N/A</v>
      </c>
      <c r="BZ82" s="64" t="e">
        <f t="shared" si="702"/>
        <v>#N/A</v>
      </c>
      <c r="CA82" s="64" t="e">
        <f t="shared" si="702"/>
        <v>#N/A</v>
      </c>
    </row>
    <row r="83" spans="1:79" ht="14.25" customHeight="1">
      <c r="A83" s="83"/>
      <c r="B83" s="92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</row>
    <row r="84" spans="1:79" ht="14.25" customHeight="1">
      <c r="A84" s="83" t="s">
        <v>125</v>
      </c>
      <c r="B84" s="92"/>
      <c r="C84" s="61" t="e">
        <f t="shared" ref="C84:BN84" si="703">IF(C63=0,0,C82*C63)</f>
        <v>#N/A</v>
      </c>
      <c r="D84" s="61" t="e">
        <f t="shared" si="703"/>
        <v>#N/A</v>
      </c>
      <c r="E84" s="61" t="e">
        <f t="shared" si="703"/>
        <v>#N/A</v>
      </c>
      <c r="F84" s="61" t="e">
        <f t="shared" si="703"/>
        <v>#N/A</v>
      </c>
      <c r="G84" s="61" t="e">
        <f t="shared" si="703"/>
        <v>#N/A</v>
      </c>
      <c r="H84" s="61" t="e">
        <f t="shared" si="703"/>
        <v>#N/A</v>
      </c>
      <c r="I84" s="61" t="e">
        <f t="shared" si="703"/>
        <v>#N/A</v>
      </c>
      <c r="J84" s="61" t="e">
        <f t="shared" si="703"/>
        <v>#N/A</v>
      </c>
      <c r="K84" s="61" t="e">
        <f t="shared" si="703"/>
        <v>#N/A</v>
      </c>
      <c r="L84" s="61" t="e">
        <f t="shared" si="703"/>
        <v>#N/A</v>
      </c>
      <c r="M84" s="61" t="e">
        <f t="shared" si="703"/>
        <v>#N/A</v>
      </c>
      <c r="N84" s="61" t="e">
        <f t="shared" si="703"/>
        <v>#N/A</v>
      </c>
      <c r="O84" s="61" t="e">
        <f t="shared" si="703"/>
        <v>#N/A</v>
      </c>
      <c r="P84" s="61" t="e">
        <f t="shared" si="703"/>
        <v>#N/A</v>
      </c>
      <c r="Q84" s="61" t="e">
        <f t="shared" si="703"/>
        <v>#N/A</v>
      </c>
      <c r="R84" s="61" t="e">
        <f t="shared" si="703"/>
        <v>#N/A</v>
      </c>
      <c r="S84" s="61" t="e">
        <f t="shared" si="703"/>
        <v>#N/A</v>
      </c>
      <c r="T84" s="61" t="e">
        <f t="shared" si="703"/>
        <v>#N/A</v>
      </c>
      <c r="U84" s="61" t="e">
        <f t="shared" si="703"/>
        <v>#N/A</v>
      </c>
      <c r="V84" s="61" t="e">
        <f t="shared" si="703"/>
        <v>#N/A</v>
      </c>
      <c r="W84" s="61" t="e">
        <f t="shared" si="703"/>
        <v>#N/A</v>
      </c>
      <c r="X84" s="61" t="e">
        <f t="shared" si="703"/>
        <v>#N/A</v>
      </c>
      <c r="Y84" s="61" t="e">
        <f t="shared" si="703"/>
        <v>#N/A</v>
      </c>
      <c r="Z84" s="61" t="e">
        <f t="shared" si="703"/>
        <v>#N/A</v>
      </c>
      <c r="AA84" s="61" t="e">
        <f t="shared" si="703"/>
        <v>#N/A</v>
      </c>
      <c r="AB84" s="61" t="e">
        <f t="shared" si="703"/>
        <v>#N/A</v>
      </c>
      <c r="AC84" s="61" t="e">
        <f t="shared" si="703"/>
        <v>#N/A</v>
      </c>
      <c r="AD84" s="61" t="e">
        <f t="shared" si="703"/>
        <v>#N/A</v>
      </c>
      <c r="AE84" s="61" t="e">
        <f t="shared" si="703"/>
        <v>#N/A</v>
      </c>
      <c r="AF84" s="61" t="e">
        <f t="shared" si="703"/>
        <v>#N/A</v>
      </c>
      <c r="AG84" s="61" t="e">
        <f t="shared" si="703"/>
        <v>#N/A</v>
      </c>
      <c r="AH84" s="61" t="e">
        <f t="shared" si="703"/>
        <v>#N/A</v>
      </c>
      <c r="AI84" s="61" t="e">
        <f t="shared" si="703"/>
        <v>#N/A</v>
      </c>
      <c r="AJ84" s="61" t="e">
        <f t="shared" si="703"/>
        <v>#N/A</v>
      </c>
      <c r="AK84" s="61" t="e">
        <f t="shared" si="703"/>
        <v>#N/A</v>
      </c>
      <c r="AL84" s="61" t="e">
        <f t="shared" si="703"/>
        <v>#N/A</v>
      </c>
      <c r="AM84" s="61" t="e">
        <f t="shared" si="703"/>
        <v>#N/A</v>
      </c>
      <c r="AN84" s="61" t="e">
        <f t="shared" si="703"/>
        <v>#N/A</v>
      </c>
      <c r="AO84" s="61" t="e">
        <f t="shared" si="703"/>
        <v>#N/A</v>
      </c>
      <c r="AP84" s="61" t="e">
        <f t="shared" si="703"/>
        <v>#N/A</v>
      </c>
      <c r="AQ84" s="61" t="e">
        <f t="shared" si="703"/>
        <v>#N/A</v>
      </c>
      <c r="AR84" s="61" t="e">
        <f t="shared" si="703"/>
        <v>#N/A</v>
      </c>
      <c r="AS84" s="61" t="e">
        <f t="shared" si="703"/>
        <v>#N/A</v>
      </c>
      <c r="AT84" s="61" t="e">
        <f t="shared" si="703"/>
        <v>#N/A</v>
      </c>
      <c r="AU84" s="61" t="e">
        <f t="shared" si="703"/>
        <v>#N/A</v>
      </c>
      <c r="AV84" s="61" t="e">
        <f t="shared" si="703"/>
        <v>#N/A</v>
      </c>
      <c r="AW84" s="61" t="e">
        <f t="shared" si="703"/>
        <v>#N/A</v>
      </c>
      <c r="AX84" s="61" t="e">
        <f t="shared" si="703"/>
        <v>#N/A</v>
      </c>
      <c r="AY84" s="61" t="e">
        <f t="shared" si="703"/>
        <v>#N/A</v>
      </c>
      <c r="AZ84" s="61" t="e">
        <f t="shared" si="703"/>
        <v>#N/A</v>
      </c>
      <c r="BA84" s="61" t="e">
        <f t="shared" si="703"/>
        <v>#N/A</v>
      </c>
      <c r="BB84" s="61" t="e">
        <f t="shared" si="703"/>
        <v>#N/A</v>
      </c>
      <c r="BC84" s="61" t="e">
        <f t="shared" si="703"/>
        <v>#N/A</v>
      </c>
      <c r="BD84" s="61" t="e">
        <f t="shared" si="703"/>
        <v>#N/A</v>
      </c>
      <c r="BE84" s="61" t="e">
        <f t="shared" si="703"/>
        <v>#N/A</v>
      </c>
      <c r="BF84" s="61" t="e">
        <f t="shared" si="703"/>
        <v>#N/A</v>
      </c>
      <c r="BG84" s="61" t="e">
        <f t="shared" si="703"/>
        <v>#N/A</v>
      </c>
      <c r="BH84" s="61" t="e">
        <f t="shared" si="703"/>
        <v>#N/A</v>
      </c>
      <c r="BI84" s="61" t="e">
        <f t="shared" si="703"/>
        <v>#N/A</v>
      </c>
      <c r="BJ84" s="61" t="e">
        <f t="shared" si="703"/>
        <v>#N/A</v>
      </c>
      <c r="BK84" s="61" t="e">
        <f t="shared" si="703"/>
        <v>#N/A</v>
      </c>
      <c r="BL84" s="61" t="e">
        <f t="shared" si="703"/>
        <v>#N/A</v>
      </c>
      <c r="BM84" s="61" t="e">
        <f t="shared" si="703"/>
        <v>#N/A</v>
      </c>
      <c r="BN84" s="61" t="e">
        <f t="shared" si="703"/>
        <v>#N/A</v>
      </c>
      <c r="BO84" s="61" t="e">
        <f t="shared" ref="BO84:CA84" si="704">IF(BO63=0,0,BO82*BO63)</f>
        <v>#N/A</v>
      </c>
      <c r="BP84" s="61" t="e">
        <f t="shared" si="704"/>
        <v>#N/A</v>
      </c>
      <c r="BQ84" s="61" t="e">
        <f t="shared" si="704"/>
        <v>#N/A</v>
      </c>
      <c r="BR84" s="61" t="e">
        <f t="shared" si="704"/>
        <v>#N/A</v>
      </c>
      <c r="BS84" s="61" t="e">
        <f t="shared" si="704"/>
        <v>#N/A</v>
      </c>
      <c r="BT84" s="61" t="e">
        <f t="shared" si="704"/>
        <v>#N/A</v>
      </c>
      <c r="BU84" s="61" t="e">
        <f t="shared" si="704"/>
        <v>#N/A</v>
      </c>
      <c r="BV84" s="61" t="e">
        <f t="shared" si="704"/>
        <v>#N/A</v>
      </c>
      <c r="BW84" s="61" t="e">
        <f t="shared" si="704"/>
        <v>#N/A</v>
      </c>
      <c r="BX84" s="61" t="e">
        <f t="shared" si="704"/>
        <v>#N/A</v>
      </c>
      <c r="BY84" s="61" t="e">
        <f t="shared" si="704"/>
        <v>#N/A</v>
      </c>
      <c r="BZ84" s="61" t="e">
        <f t="shared" si="704"/>
        <v>#N/A</v>
      </c>
      <c r="CA84" s="61" t="e">
        <f t="shared" si="704"/>
        <v>#N/A</v>
      </c>
    </row>
    <row r="85" spans="1:79" ht="14.25" customHeight="1">
      <c r="A85" s="83" t="s">
        <v>126</v>
      </c>
      <c r="B85" s="92"/>
      <c r="C85" s="61" t="e">
        <f>C68</f>
        <v>#N/A</v>
      </c>
      <c r="D85" s="61" t="e">
        <f t="shared" ref="D85" si="705">C85+D68</f>
        <v>#N/A</v>
      </c>
      <c r="E85" s="61" t="e">
        <f t="shared" ref="E85" si="706">D85+E68</f>
        <v>#N/A</v>
      </c>
      <c r="F85" s="61" t="e">
        <f t="shared" ref="F85" si="707">E85+F68</f>
        <v>#N/A</v>
      </c>
      <c r="G85" s="61" t="e">
        <f t="shared" ref="G85" si="708">F85+G68</f>
        <v>#N/A</v>
      </c>
      <c r="H85" s="61" t="e">
        <f t="shared" ref="H85" si="709">G85+H68</f>
        <v>#N/A</v>
      </c>
      <c r="I85" s="61" t="e">
        <f t="shared" ref="I85" si="710">H85+I68</f>
        <v>#N/A</v>
      </c>
      <c r="J85" s="61" t="e">
        <f t="shared" ref="J85" si="711">I85+J68</f>
        <v>#N/A</v>
      </c>
      <c r="K85" s="61" t="e">
        <f t="shared" ref="K85" si="712">J85+K68</f>
        <v>#N/A</v>
      </c>
      <c r="L85" s="61" t="e">
        <f t="shared" ref="L85" si="713">K85+L68</f>
        <v>#N/A</v>
      </c>
      <c r="M85" s="61" t="e">
        <f t="shared" ref="M85" si="714">L85+M68</f>
        <v>#N/A</v>
      </c>
      <c r="N85" s="61" t="e">
        <f t="shared" ref="N85" si="715">M85+N68</f>
        <v>#N/A</v>
      </c>
      <c r="O85" s="61" t="e">
        <f t="shared" ref="O85" si="716">N85+O68</f>
        <v>#N/A</v>
      </c>
      <c r="P85" s="61" t="e">
        <f t="shared" ref="P85" si="717">O85+P68</f>
        <v>#N/A</v>
      </c>
      <c r="Q85" s="61" t="e">
        <f t="shared" ref="Q85" si="718">P85+Q68</f>
        <v>#N/A</v>
      </c>
      <c r="R85" s="61" t="e">
        <f t="shared" ref="R85" si="719">Q85+R68</f>
        <v>#N/A</v>
      </c>
      <c r="S85" s="61" t="e">
        <f t="shared" ref="S85" si="720">R85+S68</f>
        <v>#N/A</v>
      </c>
      <c r="T85" s="61" t="e">
        <f t="shared" ref="T85" si="721">S85+T68</f>
        <v>#N/A</v>
      </c>
      <c r="U85" s="61" t="e">
        <f t="shared" ref="U85" si="722">T85+U68</f>
        <v>#N/A</v>
      </c>
      <c r="V85" s="61" t="e">
        <f t="shared" ref="V85" si="723">U85+V68</f>
        <v>#N/A</v>
      </c>
      <c r="W85" s="61" t="e">
        <f t="shared" ref="W85" si="724">V85+W68</f>
        <v>#N/A</v>
      </c>
      <c r="X85" s="61" t="e">
        <f t="shared" ref="X85" si="725">W85+X68</f>
        <v>#N/A</v>
      </c>
      <c r="Y85" s="61" t="e">
        <f t="shared" ref="Y85" si="726">X85+Y68</f>
        <v>#N/A</v>
      </c>
      <c r="Z85" s="61" t="e">
        <f t="shared" ref="Z85" si="727">Y85+Z68</f>
        <v>#N/A</v>
      </c>
      <c r="AA85" s="61" t="e">
        <f t="shared" ref="AA85" si="728">Z85+AA68</f>
        <v>#N/A</v>
      </c>
      <c r="AB85" s="61" t="e">
        <f t="shared" ref="AB85" si="729">AA85+AB68</f>
        <v>#N/A</v>
      </c>
      <c r="AC85" s="61" t="e">
        <f t="shared" ref="AC85" si="730">AB85+AC68</f>
        <v>#N/A</v>
      </c>
      <c r="AD85" s="61" t="e">
        <f t="shared" ref="AD85" si="731">AC85+AD68</f>
        <v>#N/A</v>
      </c>
      <c r="AE85" s="61" t="e">
        <f t="shared" ref="AE85" si="732">AD85+AE68</f>
        <v>#N/A</v>
      </c>
      <c r="AF85" s="61" t="e">
        <f t="shared" ref="AF85" si="733">AE85+AF68</f>
        <v>#N/A</v>
      </c>
      <c r="AG85" s="61" t="e">
        <f t="shared" ref="AG85" si="734">AF85+AG68</f>
        <v>#N/A</v>
      </c>
      <c r="AH85" s="61" t="e">
        <f t="shared" ref="AH85" si="735">AG85+AH68</f>
        <v>#N/A</v>
      </c>
      <c r="AI85" s="61" t="e">
        <f t="shared" ref="AI85" si="736">AH85+AI68</f>
        <v>#N/A</v>
      </c>
      <c r="AJ85" s="61" t="e">
        <f t="shared" ref="AJ85" si="737">AI85+AJ68</f>
        <v>#N/A</v>
      </c>
      <c r="AK85" s="61" t="e">
        <f t="shared" ref="AK85" si="738">AJ85+AK68</f>
        <v>#N/A</v>
      </c>
      <c r="AL85" s="61" t="e">
        <f t="shared" ref="AL85" si="739">AK85+AL68</f>
        <v>#N/A</v>
      </c>
      <c r="AM85" s="61" t="e">
        <f t="shared" ref="AM85" si="740">AL85+AM68</f>
        <v>#N/A</v>
      </c>
      <c r="AN85" s="61" t="e">
        <f t="shared" ref="AN85" si="741">AM85+AN68</f>
        <v>#N/A</v>
      </c>
      <c r="AO85" s="61" t="e">
        <f t="shared" ref="AO85" si="742">AN85+AO68</f>
        <v>#N/A</v>
      </c>
      <c r="AP85" s="61" t="e">
        <f t="shared" ref="AP85" si="743">AO85+AP68</f>
        <v>#N/A</v>
      </c>
      <c r="AQ85" s="61" t="e">
        <f t="shared" ref="AQ85" si="744">AP85+AQ68</f>
        <v>#N/A</v>
      </c>
      <c r="AR85" s="61" t="e">
        <f t="shared" ref="AR85" si="745">AQ85+AR68</f>
        <v>#N/A</v>
      </c>
      <c r="AS85" s="61" t="e">
        <f t="shared" ref="AS85" si="746">AR85+AS68</f>
        <v>#N/A</v>
      </c>
      <c r="AT85" s="61" t="e">
        <f t="shared" ref="AT85" si="747">AS85+AT68</f>
        <v>#N/A</v>
      </c>
      <c r="AU85" s="61" t="e">
        <f t="shared" ref="AU85" si="748">AT85+AU68</f>
        <v>#N/A</v>
      </c>
      <c r="AV85" s="61" t="e">
        <f t="shared" ref="AV85" si="749">AU85+AV68</f>
        <v>#N/A</v>
      </c>
      <c r="AW85" s="61" t="e">
        <f t="shared" ref="AW85" si="750">AV85+AW68</f>
        <v>#N/A</v>
      </c>
      <c r="AX85" s="61" t="e">
        <f t="shared" ref="AX85" si="751">AW85+AX68</f>
        <v>#N/A</v>
      </c>
      <c r="AY85" s="61" t="e">
        <f t="shared" ref="AY85" si="752">AX85+AY68</f>
        <v>#N/A</v>
      </c>
      <c r="AZ85" s="61" t="e">
        <f t="shared" ref="AZ85" si="753">AY85+AZ68</f>
        <v>#N/A</v>
      </c>
      <c r="BA85" s="61" t="e">
        <f t="shared" ref="BA85" si="754">AZ85+BA68</f>
        <v>#N/A</v>
      </c>
      <c r="BB85" s="61" t="e">
        <f t="shared" ref="BB85" si="755">BA85+BB68</f>
        <v>#N/A</v>
      </c>
      <c r="BC85" s="61" t="e">
        <f t="shared" ref="BC85" si="756">BB85+BC68</f>
        <v>#N/A</v>
      </c>
      <c r="BD85" s="61" t="e">
        <f t="shared" ref="BD85" si="757">BC85+BD68</f>
        <v>#N/A</v>
      </c>
      <c r="BE85" s="61" t="e">
        <f t="shared" ref="BE85" si="758">BD85+BE68</f>
        <v>#N/A</v>
      </c>
      <c r="BF85" s="61" t="e">
        <f t="shared" ref="BF85" si="759">BE85+BF68</f>
        <v>#N/A</v>
      </c>
      <c r="BG85" s="61" t="e">
        <f t="shared" ref="BG85" si="760">BF85+BG68</f>
        <v>#N/A</v>
      </c>
      <c r="BH85" s="61" t="e">
        <f t="shared" ref="BH85" si="761">BG85+BH68</f>
        <v>#N/A</v>
      </c>
      <c r="BI85" s="61" t="e">
        <f t="shared" ref="BI85" si="762">BH85+BI68</f>
        <v>#N/A</v>
      </c>
      <c r="BJ85" s="61" t="e">
        <f t="shared" ref="BJ85" si="763">BI85+BJ68</f>
        <v>#N/A</v>
      </c>
      <c r="BK85" s="61" t="e">
        <f t="shared" ref="BK85" si="764">BJ85+BK68</f>
        <v>#N/A</v>
      </c>
      <c r="BL85" s="61" t="e">
        <f t="shared" ref="BL85" si="765">BK85+BL68</f>
        <v>#N/A</v>
      </c>
      <c r="BM85" s="61" t="e">
        <f t="shared" ref="BM85" si="766">BL85+BM68</f>
        <v>#N/A</v>
      </c>
      <c r="BN85" s="61" t="e">
        <f t="shared" ref="BN85" si="767">BM85+BN68</f>
        <v>#N/A</v>
      </c>
      <c r="BO85" s="61" t="e">
        <f t="shared" ref="BO85" si="768">BN85+BO68</f>
        <v>#N/A</v>
      </c>
      <c r="BP85" s="61" t="e">
        <f t="shared" ref="BP85" si="769">BO85+BP68</f>
        <v>#N/A</v>
      </c>
      <c r="BQ85" s="61" t="e">
        <f t="shared" ref="BQ85" si="770">BP85+BQ68</f>
        <v>#N/A</v>
      </c>
      <c r="BR85" s="61" t="e">
        <f t="shared" ref="BR85" si="771">BQ85+BR68</f>
        <v>#N/A</v>
      </c>
      <c r="BS85" s="61" t="e">
        <f t="shared" ref="BS85" si="772">BR85+BS68</f>
        <v>#N/A</v>
      </c>
      <c r="BT85" s="61" t="e">
        <f t="shared" ref="BT85" si="773">BS85+BT68</f>
        <v>#N/A</v>
      </c>
      <c r="BU85" s="61" t="e">
        <f t="shared" ref="BU85" si="774">BT85+BU68</f>
        <v>#N/A</v>
      </c>
      <c r="BV85" s="61" t="e">
        <f t="shared" ref="BV85" si="775">BU85+BV68</f>
        <v>#N/A</v>
      </c>
      <c r="BW85" s="61" t="e">
        <f t="shared" ref="BW85" si="776">BV85+BW68</f>
        <v>#N/A</v>
      </c>
      <c r="BX85" s="61" t="e">
        <f t="shared" ref="BX85" si="777">BW85+BX68</f>
        <v>#N/A</v>
      </c>
      <c r="BY85" s="61" t="e">
        <f t="shared" ref="BY85" si="778">BX85+BY68</f>
        <v>#N/A</v>
      </c>
      <c r="BZ85" s="61" t="e">
        <f t="shared" ref="BZ85" si="779">BY85+BZ68</f>
        <v>#N/A</v>
      </c>
      <c r="CA85" s="61" t="e">
        <f t="shared" ref="CA85" si="780">BZ85+CA68</f>
        <v>#N/A</v>
      </c>
    </row>
    <row r="86" spans="1:79" ht="14.25" customHeight="1">
      <c r="A86" s="83" t="s">
        <v>127</v>
      </c>
      <c r="B86" s="92"/>
      <c r="C86" s="64" t="e">
        <f t="shared" ref="C86:BN86" si="781">C84/C85</f>
        <v>#N/A</v>
      </c>
      <c r="D86" s="64" t="e">
        <f t="shared" si="781"/>
        <v>#N/A</v>
      </c>
      <c r="E86" s="64" t="e">
        <f t="shared" si="781"/>
        <v>#N/A</v>
      </c>
      <c r="F86" s="64" t="e">
        <f t="shared" si="781"/>
        <v>#N/A</v>
      </c>
      <c r="G86" s="64" t="e">
        <f t="shared" si="781"/>
        <v>#N/A</v>
      </c>
      <c r="H86" s="64" t="e">
        <f t="shared" si="781"/>
        <v>#N/A</v>
      </c>
      <c r="I86" s="64" t="e">
        <f t="shared" si="781"/>
        <v>#N/A</v>
      </c>
      <c r="J86" s="64" t="e">
        <f t="shared" si="781"/>
        <v>#N/A</v>
      </c>
      <c r="K86" s="64" t="e">
        <f t="shared" si="781"/>
        <v>#N/A</v>
      </c>
      <c r="L86" s="64" t="e">
        <f t="shared" si="781"/>
        <v>#N/A</v>
      </c>
      <c r="M86" s="64" t="e">
        <f t="shared" si="781"/>
        <v>#N/A</v>
      </c>
      <c r="N86" s="64" t="e">
        <f t="shared" si="781"/>
        <v>#N/A</v>
      </c>
      <c r="O86" s="64" t="e">
        <f t="shared" si="781"/>
        <v>#N/A</v>
      </c>
      <c r="P86" s="64" t="e">
        <f t="shared" si="781"/>
        <v>#N/A</v>
      </c>
      <c r="Q86" s="64" t="e">
        <f t="shared" si="781"/>
        <v>#N/A</v>
      </c>
      <c r="R86" s="64" t="e">
        <f t="shared" si="781"/>
        <v>#N/A</v>
      </c>
      <c r="S86" s="64" t="e">
        <f t="shared" si="781"/>
        <v>#N/A</v>
      </c>
      <c r="T86" s="64" t="e">
        <f t="shared" si="781"/>
        <v>#N/A</v>
      </c>
      <c r="U86" s="64" t="e">
        <f t="shared" si="781"/>
        <v>#N/A</v>
      </c>
      <c r="V86" s="64" t="e">
        <f t="shared" si="781"/>
        <v>#N/A</v>
      </c>
      <c r="W86" s="64" t="e">
        <f t="shared" si="781"/>
        <v>#N/A</v>
      </c>
      <c r="X86" s="64" t="e">
        <f t="shared" si="781"/>
        <v>#N/A</v>
      </c>
      <c r="Y86" s="64" t="e">
        <f t="shared" si="781"/>
        <v>#N/A</v>
      </c>
      <c r="Z86" s="64" t="e">
        <f t="shared" si="781"/>
        <v>#N/A</v>
      </c>
      <c r="AA86" s="64" t="e">
        <f t="shared" si="781"/>
        <v>#N/A</v>
      </c>
      <c r="AB86" s="64" t="e">
        <f t="shared" si="781"/>
        <v>#N/A</v>
      </c>
      <c r="AC86" s="64" t="e">
        <f t="shared" si="781"/>
        <v>#N/A</v>
      </c>
      <c r="AD86" s="64" t="e">
        <f t="shared" si="781"/>
        <v>#N/A</v>
      </c>
      <c r="AE86" s="64" t="e">
        <f t="shared" si="781"/>
        <v>#N/A</v>
      </c>
      <c r="AF86" s="64" t="e">
        <f t="shared" si="781"/>
        <v>#N/A</v>
      </c>
      <c r="AG86" s="64" t="e">
        <f t="shared" si="781"/>
        <v>#N/A</v>
      </c>
      <c r="AH86" s="64" t="e">
        <f t="shared" si="781"/>
        <v>#N/A</v>
      </c>
      <c r="AI86" s="64" t="e">
        <f t="shared" si="781"/>
        <v>#N/A</v>
      </c>
      <c r="AJ86" s="64" t="e">
        <f t="shared" si="781"/>
        <v>#N/A</v>
      </c>
      <c r="AK86" s="64" t="e">
        <f t="shared" si="781"/>
        <v>#N/A</v>
      </c>
      <c r="AL86" s="64" t="e">
        <f t="shared" si="781"/>
        <v>#N/A</v>
      </c>
      <c r="AM86" s="64" t="e">
        <f t="shared" si="781"/>
        <v>#N/A</v>
      </c>
      <c r="AN86" s="64" t="e">
        <f t="shared" si="781"/>
        <v>#N/A</v>
      </c>
      <c r="AO86" s="64" t="e">
        <f t="shared" si="781"/>
        <v>#N/A</v>
      </c>
      <c r="AP86" s="64" t="e">
        <f t="shared" si="781"/>
        <v>#N/A</v>
      </c>
      <c r="AQ86" s="64" t="e">
        <f t="shared" si="781"/>
        <v>#N/A</v>
      </c>
      <c r="AR86" s="64" t="e">
        <f t="shared" si="781"/>
        <v>#N/A</v>
      </c>
      <c r="AS86" s="64" t="e">
        <f t="shared" si="781"/>
        <v>#N/A</v>
      </c>
      <c r="AT86" s="64" t="e">
        <f t="shared" si="781"/>
        <v>#N/A</v>
      </c>
      <c r="AU86" s="64" t="e">
        <f t="shared" si="781"/>
        <v>#N/A</v>
      </c>
      <c r="AV86" s="64" t="e">
        <f t="shared" si="781"/>
        <v>#N/A</v>
      </c>
      <c r="AW86" s="64" t="e">
        <f t="shared" si="781"/>
        <v>#N/A</v>
      </c>
      <c r="AX86" s="64" t="e">
        <f t="shared" si="781"/>
        <v>#N/A</v>
      </c>
      <c r="AY86" s="64" t="e">
        <f t="shared" si="781"/>
        <v>#N/A</v>
      </c>
      <c r="AZ86" s="64" t="e">
        <f t="shared" si="781"/>
        <v>#N/A</v>
      </c>
      <c r="BA86" s="64" t="e">
        <f t="shared" si="781"/>
        <v>#N/A</v>
      </c>
      <c r="BB86" s="64" t="e">
        <f t="shared" si="781"/>
        <v>#N/A</v>
      </c>
      <c r="BC86" s="64" t="e">
        <f t="shared" si="781"/>
        <v>#N/A</v>
      </c>
      <c r="BD86" s="64" t="e">
        <f t="shared" si="781"/>
        <v>#N/A</v>
      </c>
      <c r="BE86" s="64" t="e">
        <f t="shared" si="781"/>
        <v>#N/A</v>
      </c>
      <c r="BF86" s="64" t="e">
        <f t="shared" si="781"/>
        <v>#N/A</v>
      </c>
      <c r="BG86" s="64" t="e">
        <f t="shared" si="781"/>
        <v>#N/A</v>
      </c>
      <c r="BH86" s="64" t="e">
        <f t="shared" si="781"/>
        <v>#N/A</v>
      </c>
      <c r="BI86" s="64" t="e">
        <f t="shared" si="781"/>
        <v>#N/A</v>
      </c>
      <c r="BJ86" s="64" t="e">
        <f t="shared" si="781"/>
        <v>#N/A</v>
      </c>
      <c r="BK86" s="64" t="e">
        <f t="shared" si="781"/>
        <v>#N/A</v>
      </c>
      <c r="BL86" s="64" t="e">
        <f t="shared" si="781"/>
        <v>#N/A</v>
      </c>
      <c r="BM86" s="64" t="e">
        <f t="shared" si="781"/>
        <v>#N/A</v>
      </c>
      <c r="BN86" s="64" t="e">
        <f t="shared" si="781"/>
        <v>#N/A</v>
      </c>
      <c r="BO86" s="64" t="e">
        <f t="shared" ref="BO86:CA86" si="782">BO84/BO85</f>
        <v>#N/A</v>
      </c>
      <c r="BP86" s="64" t="e">
        <f t="shared" si="782"/>
        <v>#N/A</v>
      </c>
      <c r="BQ86" s="64" t="e">
        <f t="shared" si="782"/>
        <v>#N/A</v>
      </c>
      <c r="BR86" s="64" t="e">
        <f t="shared" si="782"/>
        <v>#N/A</v>
      </c>
      <c r="BS86" s="64" t="e">
        <f t="shared" si="782"/>
        <v>#N/A</v>
      </c>
      <c r="BT86" s="64" t="e">
        <f t="shared" si="782"/>
        <v>#N/A</v>
      </c>
      <c r="BU86" s="64" t="e">
        <f t="shared" si="782"/>
        <v>#N/A</v>
      </c>
      <c r="BV86" s="64" t="e">
        <f t="shared" si="782"/>
        <v>#N/A</v>
      </c>
      <c r="BW86" s="64" t="e">
        <f t="shared" si="782"/>
        <v>#N/A</v>
      </c>
      <c r="BX86" s="64" t="e">
        <f t="shared" si="782"/>
        <v>#N/A</v>
      </c>
      <c r="BY86" s="64" t="e">
        <f t="shared" si="782"/>
        <v>#N/A</v>
      </c>
      <c r="BZ86" s="64" t="e">
        <f t="shared" si="782"/>
        <v>#N/A</v>
      </c>
      <c r="CA86" s="64" t="e">
        <f t="shared" si="782"/>
        <v>#N/A</v>
      </c>
    </row>
    <row r="87" spans="1:79" ht="14.25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161"/>
      <c r="BV87" s="161"/>
      <c r="BW87" s="161"/>
      <c r="BX87" s="161"/>
      <c r="BY87" s="161"/>
      <c r="BZ87" s="161"/>
      <c r="CA87" s="161"/>
    </row>
    <row r="88" spans="1:79" ht="14.25" customHeight="1">
      <c r="A88" s="334" t="s">
        <v>196</v>
      </c>
      <c r="B88" s="335"/>
      <c r="C88" s="335"/>
      <c r="D88" s="335"/>
      <c r="E88" s="335"/>
      <c r="F88" s="335"/>
      <c r="G88" s="335"/>
      <c r="H88" s="335"/>
      <c r="I88" s="335"/>
    </row>
    <row r="89" spans="1:79" ht="14.25" customHeight="1">
      <c r="A89" s="19" t="s">
        <v>24</v>
      </c>
      <c r="C89" s="109">
        <f>C3</f>
        <v>0.04</v>
      </c>
      <c r="D89" s="108" t="s">
        <v>117</v>
      </c>
      <c r="E89" s="108"/>
      <c r="F89" s="108"/>
      <c r="G89" s="108"/>
    </row>
    <row r="90" spans="1:79" ht="14.25" customHeight="1" thickBot="1">
      <c r="A90" s="93"/>
      <c r="C90" s="113" t="s">
        <v>136</v>
      </c>
    </row>
    <row r="91" spans="1:79" ht="14.25" customHeight="1">
      <c r="A91" t="s">
        <v>119</v>
      </c>
      <c r="C91" s="76">
        <f>C5</f>
        <v>796200</v>
      </c>
      <c r="E91" s="99" t="s">
        <v>141</v>
      </c>
      <c r="F91" s="99"/>
      <c r="G91" s="99"/>
      <c r="H91" s="99"/>
      <c r="I91" s="100"/>
      <c r="J91" s="99"/>
    </row>
    <row r="92" spans="1:79" ht="14.25" customHeight="1">
      <c r="A92" s="19"/>
      <c r="C92" s="91"/>
      <c r="E92" s="99" t="s">
        <v>144</v>
      </c>
      <c r="F92" s="99"/>
      <c r="G92" s="101"/>
      <c r="H92" s="99"/>
      <c r="I92" s="99"/>
      <c r="J92" s="99"/>
    </row>
    <row r="93" spans="1:79" ht="14.25" customHeight="1">
      <c r="A93" s="83" t="s">
        <v>131</v>
      </c>
      <c r="C93" s="122">
        <f>C7</f>
        <v>3</v>
      </c>
      <c r="E93" s="118"/>
      <c r="F93" s="99" t="s">
        <v>123</v>
      </c>
      <c r="G93" s="118"/>
      <c r="H93" s="118"/>
      <c r="I93" s="118"/>
      <c r="J93" s="118"/>
      <c r="L93" s="105" t="s">
        <v>116</v>
      </c>
      <c r="M93" s="104"/>
    </row>
    <row r="94" spans="1:79" ht="14.25" customHeight="1">
      <c r="E94" s="99" t="s">
        <v>145</v>
      </c>
      <c r="F94" s="99"/>
      <c r="G94" s="99"/>
      <c r="H94" s="99"/>
      <c r="I94" s="99"/>
      <c r="J94" s="99"/>
      <c r="L94" s="104" t="s">
        <v>108</v>
      </c>
      <c r="M94" s="104">
        <f>M51</f>
        <v>0</v>
      </c>
      <c r="P94" s="78"/>
    </row>
    <row r="95" spans="1:79" ht="14.25" customHeight="1">
      <c r="A95" s="281" t="s">
        <v>115</v>
      </c>
      <c r="B95" s="282"/>
      <c r="C95" s="283">
        <f>C9</f>
        <v>2.5000000000000001E-2</v>
      </c>
      <c r="L95" s="104" t="s">
        <v>138</v>
      </c>
      <c r="M95" s="104">
        <f>M52</f>
        <v>23</v>
      </c>
    </row>
    <row r="96" spans="1:79" ht="14.25" customHeight="1">
      <c r="A96" s="332" t="s">
        <v>140</v>
      </c>
      <c r="B96" s="333"/>
      <c r="C96" s="333"/>
      <c r="D96" s="117"/>
      <c r="E96" s="106" t="s">
        <v>143</v>
      </c>
      <c r="F96" s="107"/>
      <c r="G96" s="107"/>
      <c r="H96" s="107"/>
      <c r="I96" s="107"/>
      <c r="J96" s="107"/>
      <c r="L96" s="104" t="s">
        <v>139</v>
      </c>
      <c r="M96" s="104">
        <f>M94+M95</f>
        <v>23</v>
      </c>
    </row>
    <row r="97" spans="1:79" ht="14.25" customHeight="1">
      <c r="A97" s="333"/>
      <c r="B97" s="333"/>
      <c r="C97" s="333"/>
      <c r="D97" s="117"/>
    </row>
    <row r="98" spans="1:79" ht="14.25" customHeight="1">
      <c r="A98" s="333"/>
      <c r="B98" s="333"/>
      <c r="C98" s="333"/>
      <c r="E98" s="102" t="s">
        <v>142</v>
      </c>
      <c r="F98" s="103"/>
      <c r="G98" s="103"/>
      <c r="H98" s="103"/>
      <c r="I98" s="103"/>
      <c r="J98" s="103"/>
    </row>
    <row r="99" spans="1:79" ht="14.25" customHeight="1">
      <c r="E99" s="111" t="s">
        <v>146</v>
      </c>
      <c r="F99" s="112"/>
      <c r="G99" s="112"/>
      <c r="H99" s="112"/>
      <c r="I99" s="112"/>
      <c r="J99" s="112"/>
    </row>
    <row r="100" spans="1:79" ht="14.25" customHeight="1">
      <c r="A100" s="119" t="s">
        <v>147</v>
      </c>
      <c r="C100" s="120" t="e">
        <f>B113+1%*C91+1.25*MIN(4%*C91,B113/B118)</f>
        <v>#N/A</v>
      </c>
    </row>
    <row r="101" spans="1:79" ht="14.25" customHeight="1">
      <c r="A101" s="156" t="s">
        <v>192</v>
      </c>
      <c r="E101" s="110" t="s">
        <v>128</v>
      </c>
      <c r="F101" s="110"/>
      <c r="G101" s="110"/>
      <c r="H101" s="110"/>
      <c r="I101" s="110"/>
      <c r="J101" s="110"/>
      <c r="K101" s="96"/>
      <c r="L101" s="97"/>
      <c r="M101" s="96"/>
    </row>
    <row r="102" spans="1:79" ht="14.25" customHeight="1"/>
    <row r="103" spans="1:79" ht="14.25" customHeight="1">
      <c r="A103" s="19" t="s">
        <v>25</v>
      </c>
      <c r="B103" s="19">
        <v>0</v>
      </c>
      <c r="C103" s="2">
        <v>1</v>
      </c>
      <c r="D103" s="2">
        <f t="shared" ref="D103" si="783">C103+1</f>
        <v>2</v>
      </c>
      <c r="E103" s="2">
        <f t="shared" ref="E103" si="784">D103+1</f>
        <v>3</v>
      </c>
      <c r="F103" s="2">
        <f t="shared" ref="F103" si="785">E103+1</f>
        <v>4</v>
      </c>
      <c r="G103" s="2">
        <f t="shared" ref="G103" si="786">F103+1</f>
        <v>5</v>
      </c>
      <c r="H103" s="2">
        <f t="shared" ref="H103" si="787">G103+1</f>
        <v>6</v>
      </c>
      <c r="I103" s="2">
        <f t="shared" ref="I103" si="788">H103+1</f>
        <v>7</v>
      </c>
      <c r="J103" s="2">
        <f t="shared" ref="J103" si="789">I103+1</f>
        <v>8</v>
      </c>
      <c r="K103" s="2">
        <f t="shared" ref="K103" si="790">J103+1</f>
        <v>9</v>
      </c>
      <c r="L103" s="2">
        <f t="shared" ref="L103" si="791">K103+1</f>
        <v>10</v>
      </c>
      <c r="M103" s="2">
        <f t="shared" ref="M103" si="792">L103+1</f>
        <v>11</v>
      </c>
      <c r="N103" s="2">
        <f t="shared" ref="N103" si="793">M103+1</f>
        <v>12</v>
      </c>
      <c r="O103" s="2">
        <f t="shared" ref="O103" si="794">N103+1</f>
        <v>13</v>
      </c>
      <c r="P103" s="2">
        <f t="shared" ref="P103" si="795">O103+1</f>
        <v>14</v>
      </c>
      <c r="Q103" s="2">
        <f t="shared" ref="Q103" si="796">P103+1</f>
        <v>15</v>
      </c>
      <c r="R103" s="2">
        <f t="shared" ref="R103" si="797">Q103+1</f>
        <v>16</v>
      </c>
      <c r="S103" s="2">
        <f t="shared" ref="S103" si="798">R103+1</f>
        <v>17</v>
      </c>
      <c r="T103" s="2">
        <f t="shared" ref="T103" si="799">S103+1</f>
        <v>18</v>
      </c>
      <c r="U103" s="2">
        <f t="shared" ref="U103" si="800">T103+1</f>
        <v>19</v>
      </c>
      <c r="V103" s="2">
        <f t="shared" ref="V103" si="801">U103+1</f>
        <v>20</v>
      </c>
      <c r="W103" s="2">
        <f t="shared" ref="W103" si="802">V103+1</f>
        <v>21</v>
      </c>
      <c r="X103" s="2">
        <f t="shared" ref="X103" si="803">W103+1</f>
        <v>22</v>
      </c>
      <c r="Y103" s="2">
        <f t="shared" ref="Y103" si="804">X103+1</f>
        <v>23</v>
      </c>
      <c r="Z103" s="2">
        <f t="shared" ref="Z103" si="805">Y103+1</f>
        <v>24</v>
      </c>
      <c r="AA103" s="2">
        <f t="shared" ref="AA103" si="806">Z103+1</f>
        <v>25</v>
      </c>
      <c r="AB103" s="2">
        <f t="shared" ref="AB103" si="807">AA103+1</f>
        <v>26</v>
      </c>
      <c r="AC103" s="2">
        <f t="shared" ref="AC103" si="808">AB103+1</f>
        <v>27</v>
      </c>
      <c r="AD103" s="2">
        <f t="shared" ref="AD103" si="809">AC103+1</f>
        <v>28</v>
      </c>
      <c r="AE103" s="2">
        <f t="shared" ref="AE103" si="810">AD103+1</f>
        <v>29</v>
      </c>
      <c r="AF103" s="2">
        <f t="shared" ref="AF103" si="811">AE103+1</f>
        <v>30</v>
      </c>
      <c r="AG103" s="2">
        <f t="shared" ref="AG103" si="812">AF103+1</f>
        <v>31</v>
      </c>
      <c r="AH103" s="2">
        <f t="shared" ref="AH103" si="813">AG103+1</f>
        <v>32</v>
      </c>
      <c r="AI103" s="2">
        <f t="shared" ref="AI103" si="814">AH103+1</f>
        <v>33</v>
      </c>
      <c r="AJ103" s="2">
        <f t="shared" ref="AJ103" si="815">AI103+1</f>
        <v>34</v>
      </c>
      <c r="AK103" s="2">
        <f t="shared" ref="AK103" si="816">AJ103+1</f>
        <v>35</v>
      </c>
      <c r="AL103" s="2">
        <f t="shared" ref="AL103" si="817">AK103+1</f>
        <v>36</v>
      </c>
      <c r="AM103" s="2">
        <f t="shared" ref="AM103" si="818">AL103+1</f>
        <v>37</v>
      </c>
      <c r="AN103" s="2">
        <f t="shared" ref="AN103" si="819">AM103+1</f>
        <v>38</v>
      </c>
      <c r="AO103" s="2">
        <f t="shared" ref="AO103" si="820">AN103+1</f>
        <v>39</v>
      </c>
      <c r="AP103" s="2">
        <f t="shared" ref="AP103" si="821">AO103+1</f>
        <v>40</v>
      </c>
      <c r="AQ103" s="2">
        <f t="shared" ref="AQ103" si="822">AP103+1</f>
        <v>41</v>
      </c>
      <c r="AR103" s="2">
        <f t="shared" ref="AR103" si="823">AQ103+1</f>
        <v>42</v>
      </c>
      <c r="AS103" s="2">
        <f t="shared" ref="AS103" si="824">AR103+1</f>
        <v>43</v>
      </c>
      <c r="AT103" s="2">
        <f t="shared" ref="AT103" si="825">AS103+1</f>
        <v>44</v>
      </c>
      <c r="AU103" s="2">
        <f t="shared" ref="AU103" si="826">AT103+1</f>
        <v>45</v>
      </c>
      <c r="AV103" s="2">
        <f t="shared" ref="AV103" si="827">AU103+1</f>
        <v>46</v>
      </c>
      <c r="AW103" s="2">
        <f t="shared" ref="AW103" si="828">AV103+1</f>
        <v>47</v>
      </c>
      <c r="AX103" s="2">
        <f t="shared" ref="AX103" si="829">AW103+1</f>
        <v>48</v>
      </c>
      <c r="AY103" s="2">
        <f t="shared" ref="AY103" si="830">AX103+1</f>
        <v>49</v>
      </c>
      <c r="AZ103" s="2">
        <f t="shared" ref="AZ103" si="831">AY103+1</f>
        <v>50</v>
      </c>
      <c r="BA103" s="2">
        <f t="shared" ref="BA103" si="832">AZ103+1</f>
        <v>51</v>
      </c>
      <c r="BB103" s="2">
        <f t="shared" ref="BB103" si="833">BA103+1</f>
        <v>52</v>
      </c>
      <c r="BC103" s="2">
        <f t="shared" ref="BC103" si="834">BB103+1</f>
        <v>53</v>
      </c>
      <c r="BD103" s="2">
        <f t="shared" ref="BD103" si="835">BC103+1</f>
        <v>54</v>
      </c>
      <c r="BE103" s="2">
        <f t="shared" ref="BE103" si="836">BD103+1</f>
        <v>55</v>
      </c>
      <c r="BF103" s="2">
        <f t="shared" ref="BF103" si="837">BE103+1</f>
        <v>56</v>
      </c>
      <c r="BG103" s="2">
        <f t="shared" ref="BG103" si="838">BF103+1</f>
        <v>57</v>
      </c>
      <c r="BH103" s="2">
        <f t="shared" ref="BH103" si="839">BG103+1</f>
        <v>58</v>
      </c>
      <c r="BI103" s="2">
        <f t="shared" ref="BI103" si="840">BH103+1</f>
        <v>59</v>
      </c>
      <c r="BJ103" s="2">
        <f t="shared" ref="BJ103" si="841">BI103+1</f>
        <v>60</v>
      </c>
      <c r="BK103" s="2">
        <f t="shared" ref="BK103" si="842">BJ103+1</f>
        <v>61</v>
      </c>
      <c r="BL103" s="2">
        <f t="shared" ref="BL103" si="843">BK103+1</f>
        <v>62</v>
      </c>
      <c r="BM103" s="2">
        <f t="shared" ref="BM103" si="844">BL103+1</f>
        <v>63</v>
      </c>
      <c r="BN103" s="2">
        <f t="shared" ref="BN103" si="845">BM103+1</f>
        <v>64</v>
      </c>
      <c r="BO103" s="2">
        <f t="shared" ref="BO103" si="846">BN103+1</f>
        <v>65</v>
      </c>
      <c r="BP103" s="2">
        <f t="shared" ref="BP103" si="847">BO103+1</f>
        <v>66</v>
      </c>
      <c r="BQ103" s="2">
        <f t="shared" ref="BQ103" si="848">BP103+1</f>
        <v>67</v>
      </c>
      <c r="BR103" s="2">
        <f t="shared" ref="BR103" si="849">BQ103+1</f>
        <v>68</v>
      </c>
      <c r="BS103" s="2">
        <f t="shared" ref="BS103" si="850">BR103+1</f>
        <v>69</v>
      </c>
      <c r="BT103" s="2">
        <f t="shared" ref="BT103" si="851">BS103+1</f>
        <v>70</v>
      </c>
      <c r="BU103" s="2">
        <f t="shared" ref="BU103" si="852">BT103+1</f>
        <v>71</v>
      </c>
      <c r="BV103" s="2">
        <f t="shared" ref="BV103" si="853">BU103+1</f>
        <v>72</v>
      </c>
      <c r="BW103" s="2">
        <f t="shared" ref="BW103" si="854">BV103+1</f>
        <v>73</v>
      </c>
      <c r="BX103" s="2">
        <f t="shared" ref="BX103" si="855">BW103+1</f>
        <v>74</v>
      </c>
      <c r="BY103" s="2">
        <f t="shared" ref="BY103" si="856">BX103+1</f>
        <v>75</v>
      </c>
      <c r="BZ103" s="2">
        <f t="shared" ref="BZ103" si="857">BY103+1</f>
        <v>76</v>
      </c>
      <c r="CA103" s="2">
        <f t="shared" ref="CA103" si="858">BZ103+1</f>
        <v>77</v>
      </c>
    </row>
    <row r="104" spans="1:79" ht="14.25" customHeight="1">
      <c r="A104" s="19" t="s">
        <v>30</v>
      </c>
      <c r="B104" s="19"/>
      <c r="C104" s="2">
        <f>C18</f>
        <v>0</v>
      </c>
      <c r="D104" s="2">
        <f t="shared" ref="D104:BO104" si="859">D18</f>
        <v>1</v>
      </c>
      <c r="E104" s="2">
        <f t="shared" si="859"/>
        <v>2</v>
      </c>
      <c r="F104" s="2">
        <f t="shared" si="859"/>
        <v>3</v>
      </c>
      <c r="G104" s="2">
        <f t="shared" si="859"/>
        <v>4</v>
      </c>
      <c r="H104" s="2">
        <f t="shared" si="859"/>
        <v>5</v>
      </c>
      <c r="I104" s="2">
        <f t="shared" si="859"/>
        <v>6</v>
      </c>
      <c r="J104" s="2">
        <f t="shared" si="859"/>
        <v>7</v>
      </c>
      <c r="K104" s="2">
        <f t="shared" si="859"/>
        <v>8</v>
      </c>
      <c r="L104" s="2">
        <f t="shared" si="859"/>
        <v>9</v>
      </c>
      <c r="M104" s="2">
        <f t="shared" si="859"/>
        <v>10</v>
      </c>
      <c r="N104" s="2">
        <f t="shared" si="859"/>
        <v>11</v>
      </c>
      <c r="O104" s="2">
        <f t="shared" si="859"/>
        <v>12</v>
      </c>
      <c r="P104" s="2">
        <f t="shared" si="859"/>
        <v>13</v>
      </c>
      <c r="Q104" s="2">
        <f t="shared" si="859"/>
        <v>14</v>
      </c>
      <c r="R104" s="2">
        <f t="shared" si="859"/>
        <v>15</v>
      </c>
      <c r="S104" s="2">
        <f t="shared" si="859"/>
        <v>16</v>
      </c>
      <c r="T104" s="2">
        <f t="shared" si="859"/>
        <v>17</v>
      </c>
      <c r="U104" s="2">
        <f t="shared" si="859"/>
        <v>18</v>
      </c>
      <c r="V104" s="2">
        <f t="shared" si="859"/>
        <v>19</v>
      </c>
      <c r="W104" s="2">
        <f t="shared" si="859"/>
        <v>20</v>
      </c>
      <c r="X104" s="2">
        <f t="shared" si="859"/>
        <v>21</v>
      </c>
      <c r="Y104" s="2">
        <f t="shared" si="859"/>
        <v>22</v>
      </c>
      <c r="Z104" s="2">
        <f t="shared" si="859"/>
        <v>23</v>
      </c>
      <c r="AA104" s="2">
        <f t="shared" si="859"/>
        <v>24</v>
      </c>
      <c r="AB104" s="2">
        <f t="shared" si="859"/>
        <v>25</v>
      </c>
      <c r="AC104" s="2">
        <f t="shared" si="859"/>
        <v>26</v>
      </c>
      <c r="AD104" s="2">
        <f t="shared" si="859"/>
        <v>27</v>
      </c>
      <c r="AE104" s="2">
        <f t="shared" si="859"/>
        <v>28</v>
      </c>
      <c r="AF104" s="2">
        <f t="shared" si="859"/>
        <v>29</v>
      </c>
      <c r="AG104" s="2">
        <f t="shared" si="859"/>
        <v>30</v>
      </c>
      <c r="AH104" s="2">
        <f t="shared" si="859"/>
        <v>31</v>
      </c>
      <c r="AI104" s="2">
        <f t="shared" si="859"/>
        <v>32</v>
      </c>
      <c r="AJ104" s="2">
        <f t="shared" si="859"/>
        <v>33</v>
      </c>
      <c r="AK104" s="2">
        <f t="shared" si="859"/>
        <v>34</v>
      </c>
      <c r="AL104" s="2">
        <f t="shared" si="859"/>
        <v>35</v>
      </c>
      <c r="AM104" s="2">
        <f t="shared" si="859"/>
        <v>36</v>
      </c>
      <c r="AN104" s="2">
        <f t="shared" si="859"/>
        <v>37</v>
      </c>
      <c r="AO104" s="2">
        <f t="shared" si="859"/>
        <v>38</v>
      </c>
      <c r="AP104" s="2">
        <f t="shared" si="859"/>
        <v>39</v>
      </c>
      <c r="AQ104" s="2">
        <f t="shared" si="859"/>
        <v>40</v>
      </c>
      <c r="AR104" s="2">
        <f t="shared" si="859"/>
        <v>41</v>
      </c>
      <c r="AS104" s="2">
        <f t="shared" si="859"/>
        <v>42</v>
      </c>
      <c r="AT104" s="2">
        <f t="shared" si="859"/>
        <v>43</v>
      </c>
      <c r="AU104" s="2">
        <f t="shared" si="859"/>
        <v>44</v>
      </c>
      <c r="AV104" s="2">
        <f t="shared" si="859"/>
        <v>45</v>
      </c>
      <c r="AW104" s="2">
        <f t="shared" si="859"/>
        <v>46</v>
      </c>
      <c r="AX104" s="2">
        <f t="shared" si="859"/>
        <v>47</v>
      </c>
      <c r="AY104" s="2">
        <f t="shared" si="859"/>
        <v>48</v>
      </c>
      <c r="AZ104" s="2">
        <f t="shared" si="859"/>
        <v>49</v>
      </c>
      <c r="BA104" s="2">
        <f t="shared" si="859"/>
        <v>50</v>
      </c>
      <c r="BB104" s="2">
        <f t="shared" si="859"/>
        <v>51</v>
      </c>
      <c r="BC104" s="2">
        <f t="shared" si="859"/>
        <v>52</v>
      </c>
      <c r="BD104" s="2">
        <f t="shared" si="859"/>
        <v>53</v>
      </c>
      <c r="BE104" s="2">
        <f t="shared" si="859"/>
        <v>54</v>
      </c>
      <c r="BF104" s="2">
        <f t="shared" si="859"/>
        <v>55</v>
      </c>
      <c r="BG104" s="2">
        <f t="shared" si="859"/>
        <v>56</v>
      </c>
      <c r="BH104" s="2">
        <f t="shared" si="859"/>
        <v>57</v>
      </c>
      <c r="BI104" s="2">
        <f t="shared" si="859"/>
        <v>58</v>
      </c>
      <c r="BJ104" s="2">
        <f t="shared" si="859"/>
        <v>59</v>
      </c>
      <c r="BK104" s="2">
        <f t="shared" si="859"/>
        <v>60</v>
      </c>
      <c r="BL104" s="2">
        <f t="shared" si="859"/>
        <v>61</v>
      </c>
      <c r="BM104" s="2">
        <f t="shared" si="859"/>
        <v>62</v>
      </c>
      <c r="BN104" s="2">
        <f t="shared" si="859"/>
        <v>63</v>
      </c>
      <c r="BO104" s="2">
        <f t="shared" si="859"/>
        <v>64</v>
      </c>
      <c r="BP104" s="2">
        <f t="shared" ref="BP104:CA104" si="860">BP18</f>
        <v>65</v>
      </c>
      <c r="BQ104" s="2">
        <f t="shared" si="860"/>
        <v>66</v>
      </c>
      <c r="BR104" s="2">
        <f t="shared" si="860"/>
        <v>67</v>
      </c>
      <c r="BS104" s="2">
        <f t="shared" si="860"/>
        <v>68</v>
      </c>
      <c r="BT104" s="2">
        <f t="shared" si="860"/>
        <v>69</v>
      </c>
      <c r="BU104" s="2">
        <f t="shared" si="860"/>
        <v>70</v>
      </c>
      <c r="BV104" s="2">
        <f t="shared" si="860"/>
        <v>71</v>
      </c>
      <c r="BW104" s="2">
        <f t="shared" si="860"/>
        <v>72</v>
      </c>
      <c r="BX104" s="2">
        <f t="shared" si="860"/>
        <v>73</v>
      </c>
      <c r="BY104" s="2">
        <f t="shared" si="860"/>
        <v>74</v>
      </c>
      <c r="BZ104" s="2">
        <f t="shared" si="860"/>
        <v>75</v>
      </c>
      <c r="CA104" s="2">
        <f t="shared" si="860"/>
        <v>76</v>
      </c>
    </row>
    <row r="105" spans="1:79" ht="14.25" customHeight="1">
      <c r="A105" s="19" t="s">
        <v>129</v>
      </c>
      <c r="B105" s="19"/>
      <c r="C105" s="2">
        <f>C19</f>
        <v>1</v>
      </c>
      <c r="D105" s="2">
        <f t="shared" ref="D105:BO105" si="861">D19</f>
        <v>1</v>
      </c>
      <c r="E105" s="2">
        <f t="shared" si="861"/>
        <v>1</v>
      </c>
      <c r="F105" s="2">
        <f t="shared" si="861"/>
        <v>1</v>
      </c>
      <c r="G105" s="2">
        <f t="shared" si="861"/>
        <v>1</v>
      </c>
      <c r="H105" s="2">
        <f t="shared" si="861"/>
        <v>1</v>
      </c>
      <c r="I105" s="2">
        <f t="shared" si="861"/>
        <v>1</v>
      </c>
      <c r="J105" s="2">
        <f t="shared" si="861"/>
        <v>1</v>
      </c>
      <c r="K105" s="2">
        <f t="shared" si="861"/>
        <v>1</v>
      </c>
      <c r="L105" s="2">
        <f t="shared" si="861"/>
        <v>1</v>
      </c>
      <c r="M105" s="2">
        <f t="shared" si="861"/>
        <v>1</v>
      </c>
      <c r="N105" s="2">
        <f t="shared" si="861"/>
        <v>1</v>
      </c>
      <c r="O105" s="2">
        <f t="shared" si="861"/>
        <v>1</v>
      </c>
      <c r="P105" s="2">
        <f t="shared" si="861"/>
        <v>1</v>
      </c>
      <c r="Q105" s="2">
        <f t="shared" si="861"/>
        <v>1</v>
      </c>
      <c r="R105" s="2">
        <f t="shared" si="861"/>
        <v>1</v>
      </c>
      <c r="S105" s="2">
        <f t="shared" si="861"/>
        <v>1</v>
      </c>
      <c r="T105" s="2">
        <f t="shared" si="861"/>
        <v>1</v>
      </c>
      <c r="U105" s="2">
        <f t="shared" si="861"/>
        <v>1</v>
      </c>
      <c r="V105" s="2">
        <f t="shared" si="861"/>
        <v>1</v>
      </c>
      <c r="W105" s="2">
        <f t="shared" si="861"/>
        <v>1</v>
      </c>
      <c r="X105" s="2">
        <f t="shared" si="861"/>
        <v>1</v>
      </c>
      <c r="Y105" s="2">
        <f t="shared" si="861"/>
        <v>1</v>
      </c>
      <c r="Z105" s="2">
        <f t="shared" si="861"/>
        <v>0</v>
      </c>
      <c r="AA105" s="2">
        <f t="shared" si="861"/>
        <v>0</v>
      </c>
      <c r="AB105" s="2">
        <f t="shared" si="861"/>
        <v>0</v>
      </c>
      <c r="AC105" s="2">
        <f t="shared" si="861"/>
        <v>0</v>
      </c>
      <c r="AD105" s="2">
        <f t="shared" si="861"/>
        <v>0</v>
      </c>
      <c r="AE105" s="2">
        <f t="shared" si="861"/>
        <v>0</v>
      </c>
      <c r="AF105" s="2">
        <f t="shared" si="861"/>
        <v>0</v>
      </c>
      <c r="AG105" s="2">
        <f t="shared" si="861"/>
        <v>0</v>
      </c>
      <c r="AH105" s="2">
        <f t="shared" si="861"/>
        <v>0</v>
      </c>
      <c r="AI105" s="2">
        <f t="shared" si="861"/>
        <v>0</v>
      </c>
      <c r="AJ105" s="2">
        <f t="shared" si="861"/>
        <v>0</v>
      </c>
      <c r="AK105" s="2">
        <f t="shared" si="861"/>
        <v>0</v>
      </c>
      <c r="AL105" s="2">
        <f t="shared" si="861"/>
        <v>0</v>
      </c>
      <c r="AM105" s="2">
        <f t="shared" si="861"/>
        <v>0</v>
      </c>
      <c r="AN105" s="2">
        <f t="shared" si="861"/>
        <v>0</v>
      </c>
      <c r="AO105" s="2">
        <f t="shared" si="861"/>
        <v>0</v>
      </c>
      <c r="AP105" s="2">
        <f t="shared" si="861"/>
        <v>0</v>
      </c>
      <c r="AQ105" s="2">
        <f t="shared" si="861"/>
        <v>0</v>
      </c>
      <c r="AR105" s="2">
        <f t="shared" si="861"/>
        <v>0</v>
      </c>
      <c r="AS105" s="2">
        <f t="shared" si="861"/>
        <v>0</v>
      </c>
      <c r="AT105" s="2">
        <f t="shared" si="861"/>
        <v>0</v>
      </c>
      <c r="AU105" s="2">
        <f t="shared" si="861"/>
        <v>0</v>
      </c>
      <c r="AV105" s="2">
        <f t="shared" si="861"/>
        <v>0</v>
      </c>
      <c r="AW105" s="2">
        <f t="shared" si="861"/>
        <v>0</v>
      </c>
      <c r="AX105" s="2">
        <f t="shared" si="861"/>
        <v>0</v>
      </c>
      <c r="AY105" s="2">
        <f t="shared" si="861"/>
        <v>0</v>
      </c>
      <c r="AZ105" s="2">
        <f t="shared" si="861"/>
        <v>0</v>
      </c>
      <c r="BA105" s="2">
        <f t="shared" si="861"/>
        <v>0</v>
      </c>
      <c r="BB105" s="2">
        <f t="shared" si="861"/>
        <v>0</v>
      </c>
      <c r="BC105" s="2">
        <f t="shared" si="861"/>
        <v>0</v>
      </c>
      <c r="BD105" s="2">
        <f t="shared" si="861"/>
        <v>0</v>
      </c>
      <c r="BE105" s="2">
        <f t="shared" si="861"/>
        <v>0</v>
      </c>
      <c r="BF105" s="2">
        <f t="shared" si="861"/>
        <v>0</v>
      </c>
      <c r="BG105" s="2">
        <f t="shared" si="861"/>
        <v>0</v>
      </c>
      <c r="BH105" s="2">
        <f t="shared" si="861"/>
        <v>0</v>
      </c>
      <c r="BI105" s="2">
        <f t="shared" si="861"/>
        <v>0</v>
      </c>
      <c r="BJ105" s="2">
        <f t="shared" si="861"/>
        <v>0</v>
      </c>
      <c r="BK105" s="2">
        <f t="shared" si="861"/>
        <v>0</v>
      </c>
      <c r="BL105" s="2">
        <f t="shared" si="861"/>
        <v>0</v>
      </c>
      <c r="BM105" s="2">
        <f t="shared" si="861"/>
        <v>0</v>
      </c>
      <c r="BN105" s="2">
        <f t="shared" si="861"/>
        <v>0</v>
      </c>
      <c r="BO105" s="2">
        <f t="shared" si="861"/>
        <v>0</v>
      </c>
      <c r="BP105" s="2">
        <f t="shared" ref="BP105:CA105" si="862">BP19</f>
        <v>0</v>
      </c>
      <c r="BQ105" s="2">
        <f t="shared" si="862"/>
        <v>0</v>
      </c>
      <c r="BR105" s="2">
        <f t="shared" si="862"/>
        <v>0</v>
      </c>
      <c r="BS105" s="2">
        <f t="shared" si="862"/>
        <v>0</v>
      </c>
      <c r="BT105" s="2">
        <f t="shared" si="862"/>
        <v>0</v>
      </c>
      <c r="BU105" s="2">
        <f t="shared" si="862"/>
        <v>0</v>
      </c>
      <c r="BV105" s="2">
        <f t="shared" si="862"/>
        <v>0</v>
      </c>
      <c r="BW105" s="2">
        <f t="shared" si="862"/>
        <v>0</v>
      </c>
      <c r="BX105" s="2">
        <f t="shared" si="862"/>
        <v>0</v>
      </c>
      <c r="BY105" s="2">
        <f t="shared" si="862"/>
        <v>0</v>
      </c>
      <c r="BZ105" s="2">
        <f t="shared" si="862"/>
        <v>0</v>
      </c>
      <c r="CA105" s="2">
        <f t="shared" si="862"/>
        <v>0</v>
      </c>
    </row>
    <row r="106" spans="1:79" ht="14.25" customHeight="1">
      <c r="A106" s="83" t="s">
        <v>109</v>
      </c>
      <c r="B106" s="69"/>
      <c r="C106" s="89">
        <f>C20</f>
        <v>842000</v>
      </c>
      <c r="D106" s="89">
        <f t="shared" ref="D106:BO106" si="863">D20</f>
        <v>837000</v>
      </c>
      <c r="E106" s="89">
        <f t="shared" si="863"/>
        <v>830000</v>
      </c>
      <c r="F106" s="89">
        <f t="shared" si="863"/>
        <v>821000</v>
      </c>
      <c r="G106" s="89">
        <f t="shared" si="863"/>
        <v>811000</v>
      </c>
      <c r="H106" s="89">
        <f t="shared" si="863"/>
        <v>798000</v>
      </c>
      <c r="I106" s="89">
        <f t="shared" si="863"/>
        <v>784000</v>
      </c>
      <c r="J106" s="89">
        <f t="shared" si="863"/>
        <v>767000</v>
      </c>
      <c r="K106" s="89">
        <f t="shared" si="863"/>
        <v>747000</v>
      </c>
      <c r="L106" s="89">
        <f t="shared" si="863"/>
        <v>725000</v>
      </c>
      <c r="M106" s="89">
        <f t="shared" si="863"/>
        <v>699000</v>
      </c>
      <c r="N106" s="89">
        <f t="shared" si="863"/>
        <v>671000</v>
      </c>
      <c r="O106" s="89">
        <f t="shared" si="863"/>
        <v>639000</v>
      </c>
      <c r="P106" s="89">
        <f t="shared" si="863"/>
        <v>604000</v>
      </c>
      <c r="Q106" s="89">
        <f t="shared" si="863"/>
        <v>565000</v>
      </c>
      <c r="R106" s="89">
        <f t="shared" si="863"/>
        <v>522000</v>
      </c>
      <c r="S106" s="89">
        <f t="shared" si="863"/>
        <v>475000</v>
      </c>
      <c r="T106" s="89">
        <f t="shared" si="863"/>
        <v>423000</v>
      </c>
      <c r="U106" s="89">
        <f t="shared" si="863"/>
        <v>367000</v>
      </c>
      <c r="V106" s="89">
        <f t="shared" si="863"/>
        <v>305000</v>
      </c>
      <c r="W106" s="89">
        <f t="shared" si="863"/>
        <v>238000</v>
      </c>
      <c r="X106" s="89">
        <f t="shared" si="863"/>
        <v>165000</v>
      </c>
      <c r="Y106" s="89">
        <f t="shared" si="863"/>
        <v>86000</v>
      </c>
      <c r="Z106" s="89">
        <f t="shared" si="863"/>
        <v>86000</v>
      </c>
      <c r="AA106" s="89">
        <f t="shared" si="863"/>
        <v>86000</v>
      </c>
      <c r="AB106" s="89">
        <f t="shared" si="863"/>
        <v>86000</v>
      </c>
      <c r="AC106" s="89">
        <f t="shared" si="863"/>
        <v>86000</v>
      </c>
      <c r="AD106" s="89">
        <f t="shared" si="863"/>
        <v>86000</v>
      </c>
      <c r="AE106" s="89">
        <f t="shared" si="863"/>
        <v>86000</v>
      </c>
      <c r="AF106" s="89">
        <f t="shared" si="863"/>
        <v>86000</v>
      </c>
      <c r="AG106" s="89">
        <f t="shared" si="863"/>
        <v>86000</v>
      </c>
      <c r="AH106" s="89">
        <f t="shared" si="863"/>
        <v>86000</v>
      </c>
      <c r="AI106" s="89">
        <f t="shared" si="863"/>
        <v>86000</v>
      </c>
      <c r="AJ106" s="89">
        <f t="shared" si="863"/>
        <v>86000</v>
      </c>
      <c r="AK106" s="89">
        <f t="shared" si="863"/>
        <v>86000</v>
      </c>
      <c r="AL106" s="89">
        <f t="shared" si="863"/>
        <v>86000</v>
      </c>
      <c r="AM106" s="89">
        <f t="shared" si="863"/>
        <v>86000</v>
      </c>
      <c r="AN106" s="89">
        <f t="shared" si="863"/>
        <v>86000</v>
      </c>
      <c r="AO106" s="89">
        <f t="shared" si="863"/>
        <v>86000</v>
      </c>
      <c r="AP106" s="89">
        <f t="shared" si="863"/>
        <v>86000</v>
      </c>
      <c r="AQ106" s="89">
        <f t="shared" si="863"/>
        <v>86000</v>
      </c>
      <c r="AR106" s="89">
        <f t="shared" si="863"/>
        <v>86000</v>
      </c>
      <c r="AS106" s="89">
        <f t="shared" si="863"/>
        <v>86000</v>
      </c>
      <c r="AT106" s="89">
        <f t="shared" si="863"/>
        <v>86000</v>
      </c>
      <c r="AU106" s="89">
        <f t="shared" si="863"/>
        <v>86000</v>
      </c>
      <c r="AV106" s="89">
        <f t="shared" si="863"/>
        <v>86000</v>
      </c>
      <c r="AW106" s="89">
        <f t="shared" si="863"/>
        <v>86000</v>
      </c>
      <c r="AX106" s="89">
        <f t="shared" si="863"/>
        <v>86000</v>
      </c>
      <c r="AY106" s="89">
        <f t="shared" si="863"/>
        <v>86000</v>
      </c>
      <c r="AZ106" s="89">
        <f t="shared" si="863"/>
        <v>86000</v>
      </c>
      <c r="BA106" s="89">
        <f t="shared" si="863"/>
        <v>86000</v>
      </c>
      <c r="BB106" s="89">
        <f t="shared" si="863"/>
        <v>86000</v>
      </c>
      <c r="BC106" s="89">
        <f t="shared" si="863"/>
        <v>86000</v>
      </c>
      <c r="BD106" s="89">
        <f t="shared" si="863"/>
        <v>86000</v>
      </c>
      <c r="BE106" s="89">
        <f t="shared" si="863"/>
        <v>86000</v>
      </c>
      <c r="BF106" s="89">
        <f t="shared" si="863"/>
        <v>86000</v>
      </c>
      <c r="BG106" s="89">
        <f t="shared" si="863"/>
        <v>86000</v>
      </c>
      <c r="BH106" s="89">
        <f t="shared" si="863"/>
        <v>86000</v>
      </c>
      <c r="BI106" s="89">
        <f t="shared" si="863"/>
        <v>86000</v>
      </c>
      <c r="BJ106" s="89">
        <f t="shared" si="863"/>
        <v>86000</v>
      </c>
      <c r="BK106" s="89">
        <f t="shared" si="863"/>
        <v>86000</v>
      </c>
      <c r="BL106" s="89">
        <f t="shared" si="863"/>
        <v>86000</v>
      </c>
      <c r="BM106" s="89">
        <f t="shared" si="863"/>
        <v>86000</v>
      </c>
      <c r="BN106" s="89">
        <f t="shared" si="863"/>
        <v>86000</v>
      </c>
      <c r="BO106" s="89">
        <f t="shared" si="863"/>
        <v>86000</v>
      </c>
      <c r="BP106" s="89">
        <f t="shared" ref="BP106:CA106" si="864">BP20</f>
        <v>86000</v>
      </c>
      <c r="BQ106" s="89">
        <f t="shared" si="864"/>
        <v>86000</v>
      </c>
      <c r="BR106" s="89">
        <f t="shared" si="864"/>
        <v>86000</v>
      </c>
      <c r="BS106" s="89">
        <f t="shared" si="864"/>
        <v>86000</v>
      </c>
      <c r="BT106" s="89">
        <f t="shared" si="864"/>
        <v>86000</v>
      </c>
      <c r="BU106" s="89">
        <f t="shared" si="864"/>
        <v>86000</v>
      </c>
      <c r="BV106" s="89">
        <f t="shared" si="864"/>
        <v>86000</v>
      </c>
      <c r="BW106" s="89">
        <f t="shared" si="864"/>
        <v>86000</v>
      </c>
      <c r="BX106" s="89">
        <f t="shared" si="864"/>
        <v>86000</v>
      </c>
      <c r="BY106" s="89">
        <f t="shared" si="864"/>
        <v>86000</v>
      </c>
      <c r="BZ106" s="89">
        <f t="shared" si="864"/>
        <v>86000</v>
      </c>
      <c r="CA106" s="89">
        <f t="shared" si="864"/>
        <v>86000</v>
      </c>
    </row>
    <row r="107" spans="1:79" ht="14.25" customHeight="1">
      <c r="A107" s="19" t="s">
        <v>20</v>
      </c>
      <c r="C107" s="30" t="e">
        <f>C21</f>
        <v>#N/A</v>
      </c>
      <c r="D107" s="30" t="e">
        <f t="shared" ref="D107:BO107" si="865">D21</f>
        <v>#N/A</v>
      </c>
      <c r="E107" s="30" t="e">
        <f t="shared" si="865"/>
        <v>#N/A</v>
      </c>
      <c r="F107" s="30" t="e">
        <f t="shared" si="865"/>
        <v>#N/A</v>
      </c>
      <c r="G107" s="30" t="e">
        <f t="shared" si="865"/>
        <v>#N/A</v>
      </c>
      <c r="H107" s="30" t="e">
        <f t="shared" si="865"/>
        <v>#N/A</v>
      </c>
      <c r="I107" s="30" t="e">
        <f t="shared" si="865"/>
        <v>#N/A</v>
      </c>
      <c r="J107" s="30" t="e">
        <f t="shared" si="865"/>
        <v>#N/A</v>
      </c>
      <c r="K107" s="30" t="e">
        <f t="shared" si="865"/>
        <v>#N/A</v>
      </c>
      <c r="L107" s="30" t="e">
        <f t="shared" si="865"/>
        <v>#N/A</v>
      </c>
      <c r="M107" s="30" t="e">
        <f t="shared" si="865"/>
        <v>#N/A</v>
      </c>
      <c r="N107" s="30" t="e">
        <f t="shared" si="865"/>
        <v>#N/A</v>
      </c>
      <c r="O107" s="30" t="e">
        <f t="shared" si="865"/>
        <v>#N/A</v>
      </c>
      <c r="P107" s="30" t="e">
        <f t="shared" si="865"/>
        <v>#N/A</v>
      </c>
      <c r="Q107" s="30" t="e">
        <f t="shared" si="865"/>
        <v>#N/A</v>
      </c>
      <c r="R107" s="30" t="e">
        <f t="shared" si="865"/>
        <v>#N/A</v>
      </c>
      <c r="S107" s="30" t="e">
        <f t="shared" si="865"/>
        <v>#N/A</v>
      </c>
      <c r="T107" s="30" t="e">
        <f t="shared" si="865"/>
        <v>#N/A</v>
      </c>
      <c r="U107" s="30" t="e">
        <f t="shared" si="865"/>
        <v>#N/A</v>
      </c>
      <c r="V107" s="30" t="e">
        <f t="shared" si="865"/>
        <v>#N/A</v>
      </c>
      <c r="W107" s="30" t="e">
        <f t="shared" si="865"/>
        <v>#N/A</v>
      </c>
      <c r="X107" s="30" t="e">
        <f t="shared" si="865"/>
        <v>#N/A</v>
      </c>
      <c r="Y107" s="30" t="e">
        <f t="shared" si="865"/>
        <v>#N/A</v>
      </c>
      <c r="Z107" s="30" t="e">
        <f t="shared" si="865"/>
        <v>#N/A</v>
      </c>
      <c r="AA107" s="30" t="e">
        <f t="shared" si="865"/>
        <v>#N/A</v>
      </c>
      <c r="AB107" s="30" t="e">
        <f t="shared" si="865"/>
        <v>#N/A</v>
      </c>
      <c r="AC107" s="30" t="e">
        <f t="shared" si="865"/>
        <v>#N/A</v>
      </c>
      <c r="AD107" s="30" t="e">
        <f t="shared" si="865"/>
        <v>#N/A</v>
      </c>
      <c r="AE107" s="30" t="e">
        <f t="shared" si="865"/>
        <v>#N/A</v>
      </c>
      <c r="AF107" s="30" t="e">
        <f t="shared" si="865"/>
        <v>#N/A</v>
      </c>
      <c r="AG107" s="30" t="e">
        <f t="shared" si="865"/>
        <v>#N/A</v>
      </c>
      <c r="AH107" s="30" t="e">
        <f t="shared" si="865"/>
        <v>#N/A</v>
      </c>
      <c r="AI107" s="30" t="e">
        <f t="shared" si="865"/>
        <v>#N/A</v>
      </c>
      <c r="AJ107" s="30" t="e">
        <f t="shared" si="865"/>
        <v>#N/A</v>
      </c>
      <c r="AK107" s="30" t="e">
        <f t="shared" si="865"/>
        <v>#N/A</v>
      </c>
      <c r="AL107" s="30" t="e">
        <f t="shared" si="865"/>
        <v>#N/A</v>
      </c>
      <c r="AM107" s="30" t="e">
        <f t="shared" si="865"/>
        <v>#N/A</v>
      </c>
      <c r="AN107" s="30" t="e">
        <f t="shared" si="865"/>
        <v>#N/A</v>
      </c>
      <c r="AO107" s="30" t="e">
        <f t="shared" si="865"/>
        <v>#N/A</v>
      </c>
      <c r="AP107" s="30" t="e">
        <f t="shared" si="865"/>
        <v>#N/A</v>
      </c>
      <c r="AQ107" s="30">
        <f t="shared" si="865"/>
        <v>0</v>
      </c>
      <c r="AR107" s="30">
        <f t="shared" si="865"/>
        <v>0</v>
      </c>
      <c r="AS107" s="30">
        <f t="shared" si="865"/>
        <v>0</v>
      </c>
      <c r="AT107" s="30">
        <f t="shared" si="865"/>
        <v>0</v>
      </c>
      <c r="AU107" s="30">
        <f t="shared" si="865"/>
        <v>0</v>
      </c>
      <c r="AV107" s="30">
        <f t="shared" si="865"/>
        <v>0</v>
      </c>
      <c r="AW107" s="30">
        <f t="shared" si="865"/>
        <v>0</v>
      </c>
      <c r="AX107" s="30">
        <f t="shared" si="865"/>
        <v>0</v>
      </c>
      <c r="AY107" s="30">
        <f t="shared" si="865"/>
        <v>0</v>
      </c>
      <c r="AZ107" s="30">
        <f t="shared" si="865"/>
        <v>0</v>
      </c>
      <c r="BA107" s="30">
        <f t="shared" si="865"/>
        <v>0</v>
      </c>
      <c r="BB107" s="30">
        <f t="shared" si="865"/>
        <v>0</v>
      </c>
      <c r="BC107" s="30">
        <f t="shared" si="865"/>
        <v>0</v>
      </c>
      <c r="BD107" s="30">
        <f t="shared" si="865"/>
        <v>0</v>
      </c>
      <c r="BE107" s="30">
        <f t="shared" si="865"/>
        <v>0</v>
      </c>
      <c r="BF107" s="30">
        <f t="shared" si="865"/>
        <v>0</v>
      </c>
      <c r="BG107" s="30">
        <f t="shared" si="865"/>
        <v>0</v>
      </c>
      <c r="BH107" s="30">
        <f t="shared" si="865"/>
        <v>0</v>
      </c>
      <c r="BI107" s="30">
        <f t="shared" si="865"/>
        <v>0</v>
      </c>
      <c r="BJ107" s="30">
        <f t="shared" si="865"/>
        <v>0</v>
      </c>
      <c r="BK107" s="30">
        <f t="shared" si="865"/>
        <v>0</v>
      </c>
      <c r="BL107" s="30">
        <f t="shared" si="865"/>
        <v>0</v>
      </c>
      <c r="BM107" s="30">
        <f t="shared" si="865"/>
        <v>0</v>
      </c>
      <c r="BN107" s="30">
        <f t="shared" si="865"/>
        <v>0</v>
      </c>
      <c r="BO107" s="30">
        <f t="shared" si="865"/>
        <v>0</v>
      </c>
      <c r="BP107" s="30">
        <f t="shared" ref="BP107:CA107" si="866">BP21</f>
        <v>0</v>
      </c>
      <c r="BQ107" s="30">
        <f t="shared" si="866"/>
        <v>0</v>
      </c>
      <c r="BR107" s="30">
        <f t="shared" si="866"/>
        <v>0</v>
      </c>
      <c r="BS107" s="30">
        <f t="shared" si="866"/>
        <v>0</v>
      </c>
      <c r="BT107" s="30">
        <f t="shared" si="866"/>
        <v>0</v>
      </c>
      <c r="BU107" s="30">
        <f t="shared" si="866"/>
        <v>0</v>
      </c>
      <c r="BV107" s="30">
        <f t="shared" si="866"/>
        <v>0</v>
      </c>
      <c r="BW107" s="30">
        <f t="shared" si="866"/>
        <v>0</v>
      </c>
      <c r="BX107" s="30">
        <f t="shared" si="866"/>
        <v>0</v>
      </c>
      <c r="BY107" s="30">
        <f t="shared" si="866"/>
        <v>0</v>
      </c>
      <c r="BZ107" s="30">
        <f t="shared" si="866"/>
        <v>0</v>
      </c>
      <c r="CA107" s="30">
        <f t="shared" si="866"/>
        <v>0</v>
      </c>
    </row>
    <row r="108" spans="1:79" ht="14.25" customHeight="1">
      <c r="A108" s="19" t="s">
        <v>68</v>
      </c>
      <c r="B108" s="66">
        <v>1</v>
      </c>
      <c r="C108" s="30" t="e">
        <f t="shared" ref="C108" si="867">B108*(1-C107)</f>
        <v>#N/A</v>
      </c>
      <c r="D108" s="30" t="e">
        <f t="shared" ref="D108" si="868">C108*(1-D107)</f>
        <v>#N/A</v>
      </c>
      <c r="E108" s="30" t="e">
        <f t="shared" ref="E108" si="869">D108*(1-E107)</f>
        <v>#N/A</v>
      </c>
      <c r="F108" s="30" t="e">
        <f t="shared" ref="F108" si="870">E108*(1-F107)</f>
        <v>#N/A</v>
      </c>
      <c r="G108" s="30" t="e">
        <f t="shared" ref="G108" si="871">F108*(1-G107)</f>
        <v>#N/A</v>
      </c>
      <c r="H108" s="30" t="e">
        <f t="shared" ref="H108" si="872">G108*(1-H107)</f>
        <v>#N/A</v>
      </c>
      <c r="I108" s="30" t="e">
        <f t="shared" ref="I108" si="873">H108*(1-I107)</f>
        <v>#N/A</v>
      </c>
      <c r="J108" s="30" t="e">
        <f t="shared" ref="J108" si="874">I108*(1-J107)</f>
        <v>#N/A</v>
      </c>
      <c r="K108" s="30" t="e">
        <f t="shared" ref="K108" si="875">J108*(1-K107)</f>
        <v>#N/A</v>
      </c>
      <c r="L108" s="30" t="e">
        <f t="shared" ref="L108" si="876">K108*(1-L107)</f>
        <v>#N/A</v>
      </c>
      <c r="M108" s="30" t="e">
        <f t="shared" ref="M108" si="877">L108*(1-M107)</f>
        <v>#N/A</v>
      </c>
      <c r="N108" s="30" t="e">
        <f t="shared" ref="N108" si="878">M108*(1-N107)</f>
        <v>#N/A</v>
      </c>
      <c r="O108" s="30" t="e">
        <f t="shared" ref="O108" si="879">N108*(1-O107)</f>
        <v>#N/A</v>
      </c>
      <c r="P108" s="30" t="e">
        <f t="shared" ref="P108" si="880">O108*(1-P107)</f>
        <v>#N/A</v>
      </c>
      <c r="Q108" s="30" t="e">
        <f t="shared" ref="Q108" si="881">P108*(1-Q107)</f>
        <v>#N/A</v>
      </c>
      <c r="R108" s="30" t="e">
        <f t="shared" ref="R108" si="882">Q108*(1-R107)</f>
        <v>#N/A</v>
      </c>
      <c r="S108" s="30" t="e">
        <f t="shared" ref="S108" si="883">R108*(1-S107)</f>
        <v>#N/A</v>
      </c>
      <c r="T108" s="30" t="e">
        <f t="shared" ref="T108" si="884">S108*(1-T107)</f>
        <v>#N/A</v>
      </c>
      <c r="U108" s="30" t="e">
        <f t="shared" ref="U108" si="885">T108*(1-U107)</f>
        <v>#N/A</v>
      </c>
      <c r="V108" s="30" t="e">
        <f t="shared" ref="V108" si="886">U108*(1-V107)</f>
        <v>#N/A</v>
      </c>
      <c r="W108" s="30" t="e">
        <f t="shared" ref="W108" si="887">V108*(1-W107)</f>
        <v>#N/A</v>
      </c>
      <c r="X108" s="30" t="e">
        <f t="shared" ref="X108" si="888">W108*(1-X107)</f>
        <v>#N/A</v>
      </c>
      <c r="Y108" s="30" t="e">
        <f t="shared" ref="Y108" si="889">X108*(1-Y107)</f>
        <v>#N/A</v>
      </c>
      <c r="Z108" s="30" t="e">
        <f t="shared" ref="Z108" si="890">Y108*(1-Z107)</f>
        <v>#N/A</v>
      </c>
      <c r="AA108" s="30" t="e">
        <f t="shared" ref="AA108" si="891">Z108*(1-AA107)</f>
        <v>#N/A</v>
      </c>
      <c r="AB108" s="30" t="e">
        <f t="shared" ref="AB108" si="892">AA108*(1-AB107)</f>
        <v>#N/A</v>
      </c>
      <c r="AC108" s="30" t="e">
        <f t="shared" ref="AC108" si="893">AB108*(1-AC107)</f>
        <v>#N/A</v>
      </c>
      <c r="AD108" s="30" t="e">
        <f t="shared" ref="AD108" si="894">AC108*(1-AD107)</f>
        <v>#N/A</v>
      </c>
      <c r="AE108" s="30" t="e">
        <f t="shared" ref="AE108" si="895">AD108*(1-AE107)</f>
        <v>#N/A</v>
      </c>
      <c r="AF108" s="30" t="e">
        <f t="shared" ref="AF108" si="896">AE108*(1-AF107)</f>
        <v>#N/A</v>
      </c>
      <c r="AG108" s="30" t="e">
        <f t="shared" ref="AG108" si="897">AF108*(1-AG107)</f>
        <v>#N/A</v>
      </c>
      <c r="AH108" s="30" t="e">
        <f t="shared" ref="AH108" si="898">AG108*(1-AH107)</f>
        <v>#N/A</v>
      </c>
      <c r="AI108" s="30" t="e">
        <f t="shared" ref="AI108" si="899">AH108*(1-AI107)</f>
        <v>#N/A</v>
      </c>
      <c r="AJ108" s="30" t="e">
        <f t="shared" ref="AJ108" si="900">AI108*(1-AJ107)</f>
        <v>#N/A</v>
      </c>
      <c r="AK108" s="30" t="e">
        <f t="shared" ref="AK108" si="901">AJ108*(1-AK107)</f>
        <v>#N/A</v>
      </c>
      <c r="AL108" s="30" t="e">
        <f t="shared" ref="AL108" si="902">AK108*(1-AL107)</f>
        <v>#N/A</v>
      </c>
      <c r="AM108" s="30" t="e">
        <f t="shared" ref="AM108" si="903">AL108*(1-AM107)</f>
        <v>#N/A</v>
      </c>
      <c r="AN108" s="30" t="e">
        <f t="shared" ref="AN108" si="904">AM108*(1-AN107)</f>
        <v>#N/A</v>
      </c>
      <c r="AO108" s="30" t="e">
        <f t="shared" ref="AO108" si="905">AN108*(1-AO107)</f>
        <v>#N/A</v>
      </c>
      <c r="AP108" s="30" t="e">
        <f t="shared" ref="AP108" si="906">AO108*(1-AP107)</f>
        <v>#N/A</v>
      </c>
      <c r="AQ108" s="30" t="e">
        <f t="shared" ref="AQ108" si="907">AP108*(1-AQ107)</f>
        <v>#N/A</v>
      </c>
      <c r="AR108" s="30" t="e">
        <f t="shared" ref="AR108" si="908">AQ108*(1-AR107)</f>
        <v>#N/A</v>
      </c>
      <c r="AS108" s="30" t="e">
        <f t="shared" ref="AS108" si="909">AR108*(1-AS107)</f>
        <v>#N/A</v>
      </c>
      <c r="AT108" s="30" t="e">
        <f t="shared" ref="AT108" si="910">AS108*(1-AT107)</f>
        <v>#N/A</v>
      </c>
      <c r="AU108" s="30" t="e">
        <f t="shared" ref="AU108" si="911">AT108*(1-AU107)</f>
        <v>#N/A</v>
      </c>
      <c r="AV108" s="30" t="e">
        <f t="shared" ref="AV108" si="912">AU108*(1-AV107)</f>
        <v>#N/A</v>
      </c>
      <c r="AW108" s="30" t="e">
        <f t="shared" ref="AW108" si="913">AV108*(1-AW107)</f>
        <v>#N/A</v>
      </c>
      <c r="AX108" s="30" t="e">
        <f t="shared" ref="AX108" si="914">AW108*(1-AX107)</f>
        <v>#N/A</v>
      </c>
      <c r="AY108" s="30" t="e">
        <f t="shared" ref="AY108" si="915">AX108*(1-AY107)</f>
        <v>#N/A</v>
      </c>
      <c r="AZ108" s="30" t="e">
        <f t="shared" ref="AZ108" si="916">AY108*(1-AZ107)</f>
        <v>#N/A</v>
      </c>
      <c r="BA108" s="30" t="e">
        <f t="shared" ref="BA108" si="917">AZ108*(1-BA107)</f>
        <v>#N/A</v>
      </c>
      <c r="BB108" s="30" t="e">
        <f t="shared" ref="BB108" si="918">BA108*(1-BB107)</f>
        <v>#N/A</v>
      </c>
      <c r="BC108" s="30" t="e">
        <f t="shared" ref="BC108" si="919">BB108*(1-BC107)</f>
        <v>#N/A</v>
      </c>
      <c r="BD108" s="30" t="e">
        <f t="shared" ref="BD108" si="920">BC108*(1-BD107)</f>
        <v>#N/A</v>
      </c>
      <c r="BE108" s="30" t="e">
        <f t="shared" ref="BE108" si="921">BD108*(1-BE107)</f>
        <v>#N/A</v>
      </c>
      <c r="BF108" s="30" t="e">
        <f t="shared" ref="BF108" si="922">BE108*(1-BF107)</f>
        <v>#N/A</v>
      </c>
      <c r="BG108" s="30" t="e">
        <f t="shared" ref="BG108" si="923">BF108*(1-BG107)</f>
        <v>#N/A</v>
      </c>
      <c r="BH108" s="30" t="e">
        <f t="shared" ref="BH108" si="924">BG108*(1-BH107)</f>
        <v>#N/A</v>
      </c>
      <c r="BI108" s="30" t="e">
        <f t="shared" ref="BI108" si="925">BH108*(1-BI107)</f>
        <v>#N/A</v>
      </c>
      <c r="BJ108" s="30" t="e">
        <f t="shared" ref="BJ108" si="926">BI108*(1-BJ107)</f>
        <v>#N/A</v>
      </c>
      <c r="BK108" s="30" t="e">
        <f t="shared" ref="BK108" si="927">BJ108*(1-BK107)</f>
        <v>#N/A</v>
      </c>
      <c r="BL108" s="30" t="e">
        <f t="shared" ref="BL108" si="928">BK108*(1-BL107)</f>
        <v>#N/A</v>
      </c>
      <c r="BM108" s="30" t="e">
        <f t="shared" ref="BM108" si="929">BL108*(1-BM107)</f>
        <v>#N/A</v>
      </c>
      <c r="BN108" s="30" t="e">
        <f t="shared" ref="BN108" si="930">BM108*(1-BN107)</f>
        <v>#N/A</v>
      </c>
      <c r="BO108" s="30" t="e">
        <f t="shared" ref="BO108" si="931">BN108*(1-BO107)</f>
        <v>#N/A</v>
      </c>
      <c r="BP108" s="30" t="e">
        <f t="shared" ref="BP108" si="932">BO108*(1-BP107)</f>
        <v>#N/A</v>
      </c>
      <c r="BQ108" s="30" t="e">
        <f t="shared" ref="BQ108" si="933">BP108*(1-BQ107)</f>
        <v>#N/A</v>
      </c>
      <c r="BR108" s="30" t="e">
        <f t="shared" ref="BR108" si="934">BQ108*(1-BR107)</f>
        <v>#N/A</v>
      </c>
      <c r="BS108" s="30" t="e">
        <f t="shared" ref="BS108" si="935">BR108*(1-BS107)</f>
        <v>#N/A</v>
      </c>
      <c r="BT108" s="30" t="e">
        <f t="shared" ref="BT108" si="936">BS108*(1-BT107)</f>
        <v>#N/A</v>
      </c>
      <c r="BU108" s="30" t="e">
        <f t="shared" ref="BU108" si="937">BT108*(1-BU107)</f>
        <v>#N/A</v>
      </c>
      <c r="BV108" s="30" t="e">
        <f t="shared" ref="BV108" si="938">BU108*(1-BV107)</f>
        <v>#N/A</v>
      </c>
      <c r="BW108" s="30" t="e">
        <f t="shared" ref="BW108" si="939">BV108*(1-BW107)</f>
        <v>#N/A</v>
      </c>
      <c r="BX108" s="30" t="e">
        <f t="shared" ref="BX108" si="940">BW108*(1-BX107)</f>
        <v>#N/A</v>
      </c>
      <c r="BY108" s="30" t="e">
        <f t="shared" ref="BY108" si="941">BX108*(1-BY107)</f>
        <v>#N/A</v>
      </c>
      <c r="BZ108" s="30" t="e">
        <f t="shared" ref="BZ108" si="942">BY108*(1-BZ107)</f>
        <v>#N/A</v>
      </c>
      <c r="CA108" s="30" t="e">
        <f t="shared" ref="CA108" si="943">BZ108*(1-CA107)</f>
        <v>#N/A</v>
      </c>
    </row>
    <row r="109" spans="1:79" ht="14.25" customHeight="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</row>
    <row r="110" spans="1:79" ht="14.25" customHeight="1">
      <c r="A110" s="19" t="s">
        <v>130</v>
      </c>
      <c r="C110" s="30" t="e">
        <f>C107*$C$93</f>
        <v>#N/A</v>
      </c>
      <c r="D110" s="30" t="e">
        <f t="shared" ref="D110:BO110" si="944">D107*$C$50</f>
        <v>#N/A</v>
      </c>
      <c r="E110" s="30" t="e">
        <f t="shared" si="944"/>
        <v>#N/A</v>
      </c>
      <c r="F110" s="30" t="e">
        <f t="shared" si="944"/>
        <v>#N/A</v>
      </c>
      <c r="G110" s="30" t="e">
        <f t="shared" si="944"/>
        <v>#N/A</v>
      </c>
      <c r="H110" s="30" t="e">
        <f t="shared" si="944"/>
        <v>#N/A</v>
      </c>
      <c r="I110" s="30" t="e">
        <f t="shared" si="944"/>
        <v>#N/A</v>
      </c>
      <c r="J110" s="30" t="e">
        <f t="shared" si="944"/>
        <v>#N/A</v>
      </c>
      <c r="K110" s="30" t="e">
        <f t="shared" si="944"/>
        <v>#N/A</v>
      </c>
      <c r="L110" s="30" t="e">
        <f t="shared" si="944"/>
        <v>#N/A</v>
      </c>
      <c r="M110" s="30" t="e">
        <f t="shared" si="944"/>
        <v>#N/A</v>
      </c>
      <c r="N110" s="30" t="e">
        <f t="shared" si="944"/>
        <v>#N/A</v>
      </c>
      <c r="O110" s="30" t="e">
        <f t="shared" si="944"/>
        <v>#N/A</v>
      </c>
      <c r="P110" s="30" t="e">
        <f t="shared" si="944"/>
        <v>#N/A</v>
      </c>
      <c r="Q110" s="30" t="e">
        <f t="shared" si="944"/>
        <v>#N/A</v>
      </c>
      <c r="R110" s="30" t="e">
        <f t="shared" si="944"/>
        <v>#N/A</v>
      </c>
      <c r="S110" s="30" t="e">
        <f t="shared" si="944"/>
        <v>#N/A</v>
      </c>
      <c r="T110" s="30" t="e">
        <f t="shared" si="944"/>
        <v>#N/A</v>
      </c>
      <c r="U110" s="30" t="e">
        <f t="shared" si="944"/>
        <v>#N/A</v>
      </c>
      <c r="V110" s="30" t="e">
        <f t="shared" si="944"/>
        <v>#N/A</v>
      </c>
      <c r="W110" s="30" t="e">
        <f t="shared" si="944"/>
        <v>#N/A</v>
      </c>
      <c r="X110" s="30" t="e">
        <f t="shared" si="944"/>
        <v>#N/A</v>
      </c>
      <c r="Y110" s="30" t="e">
        <f t="shared" si="944"/>
        <v>#N/A</v>
      </c>
      <c r="Z110" s="30" t="e">
        <f t="shared" si="944"/>
        <v>#N/A</v>
      </c>
      <c r="AA110" s="30" t="e">
        <f t="shared" si="944"/>
        <v>#N/A</v>
      </c>
      <c r="AB110" s="30" t="e">
        <f t="shared" si="944"/>
        <v>#N/A</v>
      </c>
      <c r="AC110" s="30" t="e">
        <f t="shared" si="944"/>
        <v>#N/A</v>
      </c>
      <c r="AD110" s="30" t="e">
        <f t="shared" si="944"/>
        <v>#N/A</v>
      </c>
      <c r="AE110" s="30" t="e">
        <f t="shared" si="944"/>
        <v>#N/A</v>
      </c>
      <c r="AF110" s="30" t="e">
        <f t="shared" si="944"/>
        <v>#N/A</v>
      </c>
      <c r="AG110" s="30" t="e">
        <f t="shared" si="944"/>
        <v>#N/A</v>
      </c>
      <c r="AH110" s="30" t="e">
        <f t="shared" si="944"/>
        <v>#N/A</v>
      </c>
      <c r="AI110" s="30" t="e">
        <f t="shared" si="944"/>
        <v>#N/A</v>
      </c>
      <c r="AJ110" s="30" t="e">
        <f t="shared" si="944"/>
        <v>#N/A</v>
      </c>
      <c r="AK110" s="30" t="e">
        <f t="shared" si="944"/>
        <v>#N/A</v>
      </c>
      <c r="AL110" s="30" t="e">
        <f t="shared" si="944"/>
        <v>#N/A</v>
      </c>
      <c r="AM110" s="30" t="e">
        <f t="shared" si="944"/>
        <v>#N/A</v>
      </c>
      <c r="AN110" s="30" t="e">
        <f t="shared" si="944"/>
        <v>#N/A</v>
      </c>
      <c r="AO110" s="30" t="e">
        <f t="shared" si="944"/>
        <v>#N/A</v>
      </c>
      <c r="AP110" s="30" t="e">
        <f t="shared" si="944"/>
        <v>#N/A</v>
      </c>
      <c r="AQ110" s="30">
        <f t="shared" si="944"/>
        <v>0</v>
      </c>
      <c r="AR110" s="30">
        <f t="shared" si="944"/>
        <v>0</v>
      </c>
      <c r="AS110" s="30">
        <f t="shared" si="944"/>
        <v>0</v>
      </c>
      <c r="AT110" s="30">
        <f t="shared" si="944"/>
        <v>0</v>
      </c>
      <c r="AU110" s="30">
        <f t="shared" si="944"/>
        <v>0</v>
      </c>
      <c r="AV110" s="30">
        <f t="shared" si="944"/>
        <v>0</v>
      </c>
      <c r="AW110" s="30">
        <f t="shared" si="944"/>
        <v>0</v>
      </c>
      <c r="AX110" s="30">
        <f t="shared" si="944"/>
        <v>0</v>
      </c>
      <c r="AY110" s="30">
        <f t="shared" si="944"/>
        <v>0</v>
      </c>
      <c r="AZ110" s="30">
        <f t="shared" si="944"/>
        <v>0</v>
      </c>
      <c r="BA110" s="30">
        <f t="shared" si="944"/>
        <v>0</v>
      </c>
      <c r="BB110" s="30">
        <f t="shared" si="944"/>
        <v>0</v>
      </c>
      <c r="BC110" s="30">
        <f t="shared" si="944"/>
        <v>0</v>
      </c>
      <c r="BD110" s="30">
        <f t="shared" si="944"/>
        <v>0</v>
      </c>
      <c r="BE110" s="30">
        <f t="shared" si="944"/>
        <v>0</v>
      </c>
      <c r="BF110" s="30">
        <f t="shared" si="944"/>
        <v>0</v>
      </c>
      <c r="BG110" s="30">
        <f t="shared" si="944"/>
        <v>0</v>
      </c>
      <c r="BH110" s="30">
        <f t="shared" si="944"/>
        <v>0</v>
      </c>
      <c r="BI110" s="30">
        <f t="shared" si="944"/>
        <v>0</v>
      </c>
      <c r="BJ110" s="30">
        <f t="shared" si="944"/>
        <v>0</v>
      </c>
      <c r="BK110" s="30">
        <f t="shared" si="944"/>
        <v>0</v>
      </c>
      <c r="BL110" s="30">
        <f t="shared" si="944"/>
        <v>0</v>
      </c>
      <c r="BM110" s="30">
        <f t="shared" si="944"/>
        <v>0</v>
      </c>
      <c r="BN110" s="30">
        <f t="shared" si="944"/>
        <v>0</v>
      </c>
      <c r="BO110" s="30">
        <f t="shared" si="944"/>
        <v>0</v>
      </c>
      <c r="BP110" s="30">
        <f t="shared" ref="BP110:CA110" si="945">BP107*$C$50</f>
        <v>0</v>
      </c>
      <c r="BQ110" s="30">
        <f t="shared" si="945"/>
        <v>0</v>
      </c>
      <c r="BR110" s="30">
        <f t="shared" si="945"/>
        <v>0</v>
      </c>
      <c r="BS110" s="30">
        <f t="shared" si="945"/>
        <v>0</v>
      </c>
      <c r="BT110" s="30">
        <f t="shared" si="945"/>
        <v>0</v>
      </c>
      <c r="BU110" s="30">
        <f t="shared" si="945"/>
        <v>0</v>
      </c>
      <c r="BV110" s="30">
        <f t="shared" si="945"/>
        <v>0</v>
      </c>
      <c r="BW110" s="30">
        <f t="shared" si="945"/>
        <v>0</v>
      </c>
      <c r="BX110" s="30">
        <f t="shared" si="945"/>
        <v>0</v>
      </c>
      <c r="BY110" s="30">
        <f t="shared" si="945"/>
        <v>0</v>
      </c>
      <c r="BZ110" s="30">
        <f t="shared" si="945"/>
        <v>0</v>
      </c>
      <c r="CA110" s="30">
        <f t="shared" si="945"/>
        <v>0</v>
      </c>
    </row>
    <row r="111" spans="1:79" ht="14.25" customHeight="1">
      <c r="A111" s="19" t="s">
        <v>132</v>
      </c>
      <c r="C111" s="138" t="e">
        <f>'Alt2'!B1</f>
        <v>#N/A</v>
      </c>
      <c r="D111" s="76" t="e">
        <f>IF(D105=1,$C$111,D110*D106)</f>
        <v>#N/A</v>
      </c>
      <c r="E111" s="76" t="e">
        <f t="shared" ref="E111:BP111" si="946">IF(E105=1,$C$111,E110*E106)</f>
        <v>#N/A</v>
      </c>
      <c r="F111" s="76" t="e">
        <f t="shared" si="946"/>
        <v>#N/A</v>
      </c>
      <c r="G111" s="76" t="e">
        <f t="shared" si="946"/>
        <v>#N/A</v>
      </c>
      <c r="H111" s="76" t="e">
        <f t="shared" si="946"/>
        <v>#N/A</v>
      </c>
      <c r="I111" s="76" t="e">
        <f t="shared" si="946"/>
        <v>#N/A</v>
      </c>
      <c r="J111" s="76" t="e">
        <f t="shared" si="946"/>
        <v>#N/A</v>
      </c>
      <c r="K111" s="76" t="e">
        <f t="shared" si="946"/>
        <v>#N/A</v>
      </c>
      <c r="L111" s="76" t="e">
        <f t="shared" si="946"/>
        <v>#N/A</v>
      </c>
      <c r="M111" s="76" t="e">
        <f t="shared" si="946"/>
        <v>#N/A</v>
      </c>
      <c r="N111" s="76" t="e">
        <f t="shared" si="946"/>
        <v>#N/A</v>
      </c>
      <c r="O111" s="76" t="e">
        <f t="shared" si="946"/>
        <v>#N/A</v>
      </c>
      <c r="P111" s="76" t="e">
        <f t="shared" si="946"/>
        <v>#N/A</v>
      </c>
      <c r="Q111" s="76" t="e">
        <f t="shared" si="946"/>
        <v>#N/A</v>
      </c>
      <c r="R111" s="76" t="e">
        <f t="shared" si="946"/>
        <v>#N/A</v>
      </c>
      <c r="S111" s="76" t="e">
        <f t="shared" si="946"/>
        <v>#N/A</v>
      </c>
      <c r="T111" s="76" t="e">
        <f t="shared" si="946"/>
        <v>#N/A</v>
      </c>
      <c r="U111" s="76" t="e">
        <f t="shared" si="946"/>
        <v>#N/A</v>
      </c>
      <c r="V111" s="76" t="e">
        <f t="shared" si="946"/>
        <v>#N/A</v>
      </c>
      <c r="W111" s="76" t="e">
        <f t="shared" si="946"/>
        <v>#N/A</v>
      </c>
      <c r="X111" s="76" t="e">
        <f t="shared" si="946"/>
        <v>#N/A</v>
      </c>
      <c r="Y111" s="76" t="e">
        <f t="shared" si="946"/>
        <v>#N/A</v>
      </c>
      <c r="Z111" s="76" t="e">
        <f t="shared" si="946"/>
        <v>#N/A</v>
      </c>
      <c r="AA111" s="76" t="e">
        <f t="shared" si="946"/>
        <v>#N/A</v>
      </c>
      <c r="AB111" s="76" t="e">
        <f t="shared" si="946"/>
        <v>#N/A</v>
      </c>
      <c r="AC111" s="76" t="e">
        <f t="shared" si="946"/>
        <v>#N/A</v>
      </c>
      <c r="AD111" s="76" t="e">
        <f t="shared" si="946"/>
        <v>#N/A</v>
      </c>
      <c r="AE111" s="76" t="e">
        <f t="shared" si="946"/>
        <v>#N/A</v>
      </c>
      <c r="AF111" s="76" t="e">
        <f t="shared" si="946"/>
        <v>#N/A</v>
      </c>
      <c r="AG111" s="76" t="e">
        <f t="shared" si="946"/>
        <v>#N/A</v>
      </c>
      <c r="AH111" s="76" t="e">
        <f t="shared" si="946"/>
        <v>#N/A</v>
      </c>
      <c r="AI111" s="76" t="e">
        <f t="shared" si="946"/>
        <v>#N/A</v>
      </c>
      <c r="AJ111" s="76" t="e">
        <f t="shared" si="946"/>
        <v>#N/A</v>
      </c>
      <c r="AK111" s="76" t="e">
        <f t="shared" si="946"/>
        <v>#N/A</v>
      </c>
      <c r="AL111" s="76" t="e">
        <f t="shared" si="946"/>
        <v>#N/A</v>
      </c>
      <c r="AM111" s="76" t="e">
        <f t="shared" si="946"/>
        <v>#N/A</v>
      </c>
      <c r="AN111" s="76" t="e">
        <f t="shared" si="946"/>
        <v>#N/A</v>
      </c>
      <c r="AO111" s="76" t="e">
        <f t="shared" si="946"/>
        <v>#N/A</v>
      </c>
      <c r="AP111" s="76" t="e">
        <f t="shared" si="946"/>
        <v>#N/A</v>
      </c>
      <c r="AQ111" s="76">
        <f t="shared" si="946"/>
        <v>0</v>
      </c>
      <c r="AR111" s="76">
        <f t="shared" si="946"/>
        <v>0</v>
      </c>
      <c r="AS111" s="76">
        <f t="shared" si="946"/>
        <v>0</v>
      </c>
      <c r="AT111" s="76">
        <f t="shared" si="946"/>
        <v>0</v>
      </c>
      <c r="AU111" s="76">
        <f t="shared" si="946"/>
        <v>0</v>
      </c>
      <c r="AV111" s="76">
        <f t="shared" si="946"/>
        <v>0</v>
      </c>
      <c r="AW111" s="76">
        <f t="shared" si="946"/>
        <v>0</v>
      </c>
      <c r="AX111" s="76">
        <f t="shared" si="946"/>
        <v>0</v>
      </c>
      <c r="AY111" s="76">
        <f t="shared" si="946"/>
        <v>0</v>
      </c>
      <c r="AZ111" s="76">
        <f t="shared" si="946"/>
        <v>0</v>
      </c>
      <c r="BA111" s="76">
        <f t="shared" si="946"/>
        <v>0</v>
      </c>
      <c r="BB111" s="76">
        <f t="shared" si="946"/>
        <v>0</v>
      </c>
      <c r="BC111" s="76">
        <f t="shared" si="946"/>
        <v>0</v>
      </c>
      <c r="BD111" s="76">
        <f t="shared" si="946"/>
        <v>0</v>
      </c>
      <c r="BE111" s="76">
        <f t="shared" si="946"/>
        <v>0</v>
      </c>
      <c r="BF111" s="76">
        <f t="shared" si="946"/>
        <v>0</v>
      </c>
      <c r="BG111" s="76">
        <f t="shared" si="946"/>
        <v>0</v>
      </c>
      <c r="BH111" s="76">
        <f t="shared" si="946"/>
        <v>0</v>
      </c>
      <c r="BI111" s="76">
        <f t="shared" si="946"/>
        <v>0</v>
      </c>
      <c r="BJ111" s="76">
        <f t="shared" si="946"/>
        <v>0</v>
      </c>
      <c r="BK111" s="76">
        <f t="shared" si="946"/>
        <v>0</v>
      </c>
      <c r="BL111" s="76">
        <f t="shared" si="946"/>
        <v>0</v>
      </c>
      <c r="BM111" s="76">
        <f t="shared" si="946"/>
        <v>0</v>
      </c>
      <c r="BN111" s="76">
        <f t="shared" si="946"/>
        <v>0</v>
      </c>
      <c r="BO111" s="76">
        <f t="shared" si="946"/>
        <v>0</v>
      </c>
      <c r="BP111" s="76">
        <f t="shared" si="946"/>
        <v>0</v>
      </c>
      <c r="BQ111" s="76">
        <f t="shared" ref="BQ111:CA111" si="947">IF(BQ105=1,$C$111,BQ110*BQ106)</f>
        <v>0</v>
      </c>
      <c r="BR111" s="76">
        <f t="shared" si="947"/>
        <v>0</v>
      </c>
      <c r="BS111" s="76">
        <f t="shared" si="947"/>
        <v>0</v>
      </c>
      <c r="BT111" s="76">
        <f t="shared" si="947"/>
        <v>0</v>
      </c>
      <c r="BU111" s="76">
        <f t="shared" si="947"/>
        <v>0</v>
      </c>
      <c r="BV111" s="76">
        <f t="shared" si="947"/>
        <v>0</v>
      </c>
      <c r="BW111" s="76">
        <f t="shared" si="947"/>
        <v>0</v>
      </c>
      <c r="BX111" s="76">
        <f t="shared" si="947"/>
        <v>0</v>
      </c>
      <c r="BY111" s="76">
        <f t="shared" si="947"/>
        <v>0</v>
      </c>
      <c r="BZ111" s="76">
        <f t="shared" si="947"/>
        <v>0</v>
      </c>
      <c r="CA111" s="76">
        <f t="shared" si="947"/>
        <v>0</v>
      </c>
    </row>
    <row r="112" spans="1:79" ht="14.25" customHeight="1">
      <c r="A112" s="19" t="s">
        <v>133</v>
      </c>
      <c r="C112" s="76" t="e">
        <f t="shared" ref="C112" si="948">C111*B108</f>
        <v>#N/A</v>
      </c>
      <c r="D112" s="76" t="e">
        <f t="shared" ref="D112" si="949">D111*C108</f>
        <v>#N/A</v>
      </c>
      <c r="E112" s="76" t="e">
        <f t="shared" ref="E112" si="950">E111*D108</f>
        <v>#N/A</v>
      </c>
      <c r="F112" s="76" t="e">
        <f t="shared" ref="F112" si="951">F111*E108</f>
        <v>#N/A</v>
      </c>
      <c r="G112" s="76" t="e">
        <f t="shared" ref="G112" si="952">G111*F108</f>
        <v>#N/A</v>
      </c>
      <c r="H112" s="76" t="e">
        <f t="shared" ref="H112" si="953">H111*G108</f>
        <v>#N/A</v>
      </c>
      <c r="I112" s="76" t="e">
        <f t="shared" ref="I112" si="954">I111*H108</f>
        <v>#N/A</v>
      </c>
      <c r="J112" s="76" t="e">
        <f t="shared" ref="J112" si="955">J111*I108</f>
        <v>#N/A</v>
      </c>
      <c r="K112" s="76" t="e">
        <f t="shared" ref="K112" si="956">K111*J108</f>
        <v>#N/A</v>
      </c>
      <c r="L112" s="76" t="e">
        <f t="shared" ref="L112" si="957">L111*K108</f>
        <v>#N/A</v>
      </c>
      <c r="M112" s="76" t="e">
        <f t="shared" ref="M112" si="958">M111*L108</f>
        <v>#N/A</v>
      </c>
      <c r="N112" s="76" t="e">
        <f t="shared" ref="N112" si="959">N111*M108</f>
        <v>#N/A</v>
      </c>
      <c r="O112" s="76" t="e">
        <f t="shared" ref="O112" si="960">O111*N108</f>
        <v>#N/A</v>
      </c>
      <c r="P112" s="76" t="e">
        <f t="shared" ref="P112" si="961">P111*O108</f>
        <v>#N/A</v>
      </c>
      <c r="Q112" s="76" t="e">
        <f t="shared" ref="Q112" si="962">Q111*P108</f>
        <v>#N/A</v>
      </c>
      <c r="R112" s="76" t="e">
        <f t="shared" ref="R112" si="963">R111*Q108</f>
        <v>#N/A</v>
      </c>
      <c r="S112" s="76" t="e">
        <f t="shared" ref="S112" si="964">S111*R108</f>
        <v>#N/A</v>
      </c>
      <c r="T112" s="76" t="e">
        <f t="shared" ref="T112" si="965">T111*S108</f>
        <v>#N/A</v>
      </c>
      <c r="U112" s="76" t="e">
        <f t="shared" ref="U112" si="966">U111*T108</f>
        <v>#N/A</v>
      </c>
      <c r="V112" s="76" t="e">
        <f t="shared" ref="V112" si="967">V111*U108</f>
        <v>#N/A</v>
      </c>
      <c r="W112" s="76" t="e">
        <f t="shared" ref="W112" si="968">W111*V108</f>
        <v>#N/A</v>
      </c>
      <c r="X112" s="76" t="e">
        <f t="shared" ref="X112" si="969">X111*W108</f>
        <v>#N/A</v>
      </c>
      <c r="Y112" s="76" t="e">
        <f t="shared" ref="Y112" si="970">Y111*X108</f>
        <v>#N/A</v>
      </c>
      <c r="Z112" s="76" t="e">
        <f t="shared" ref="Z112" si="971">Z111*Y108</f>
        <v>#N/A</v>
      </c>
      <c r="AA112" s="76" t="e">
        <f t="shared" ref="AA112" si="972">AA111*Z108</f>
        <v>#N/A</v>
      </c>
      <c r="AB112" s="76" t="e">
        <f t="shared" ref="AB112" si="973">AB111*AA108</f>
        <v>#N/A</v>
      </c>
      <c r="AC112" s="76" t="e">
        <f t="shared" ref="AC112" si="974">AC111*AB108</f>
        <v>#N/A</v>
      </c>
      <c r="AD112" s="76" t="e">
        <f t="shared" ref="AD112" si="975">AD111*AC108</f>
        <v>#N/A</v>
      </c>
      <c r="AE112" s="76" t="e">
        <f t="shared" ref="AE112" si="976">AE111*AD108</f>
        <v>#N/A</v>
      </c>
      <c r="AF112" s="76" t="e">
        <f t="shared" ref="AF112" si="977">AF111*AE108</f>
        <v>#N/A</v>
      </c>
      <c r="AG112" s="76" t="e">
        <f t="shared" ref="AG112" si="978">AG111*AF108</f>
        <v>#N/A</v>
      </c>
      <c r="AH112" s="76" t="e">
        <f t="shared" ref="AH112" si="979">AH111*AG108</f>
        <v>#N/A</v>
      </c>
      <c r="AI112" s="76" t="e">
        <f t="shared" ref="AI112" si="980">AI111*AH108</f>
        <v>#N/A</v>
      </c>
      <c r="AJ112" s="76" t="e">
        <f t="shared" ref="AJ112" si="981">AJ111*AI108</f>
        <v>#N/A</v>
      </c>
      <c r="AK112" s="76" t="e">
        <f t="shared" ref="AK112" si="982">AK111*AJ108</f>
        <v>#N/A</v>
      </c>
      <c r="AL112" s="76" t="e">
        <f t="shared" ref="AL112" si="983">AL111*AK108</f>
        <v>#N/A</v>
      </c>
      <c r="AM112" s="76" t="e">
        <f t="shared" ref="AM112" si="984">AM111*AL108</f>
        <v>#N/A</v>
      </c>
      <c r="AN112" s="76" t="e">
        <f t="shared" ref="AN112" si="985">AN111*AM108</f>
        <v>#N/A</v>
      </c>
      <c r="AO112" s="76" t="e">
        <f t="shared" ref="AO112" si="986">AO111*AN108</f>
        <v>#N/A</v>
      </c>
      <c r="AP112" s="76" t="e">
        <f t="shared" ref="AP112" si="987">AP111*AO108</f>
        <v>#N/A</v>
      </c>
      <c r="AQ112" s="76" t="e">
        <f t="shared" ref="AQ112" si="988">AQ111*AP108</f>
        <v>#N/A</v>
      </c>
      <c r="AR112" s="76" t="e">
        <f t="shared" ref="AR112" si="989">AR111*AQ108</f>
        <v>#N/A</v>
      </c>
      <c r="AS112" s="76" t="e">
        <f t="shared" ref="AS112" si="990">AS111*AR108</f>
        <v>#N/A</v>
      </c>
      <c r="AT112" s="76" t="e">
        <f t="shared" ref="AT112" si="991">AT111*AS108</f>
        <v>#N/A</v>
      </c>
      <c r="AU112" s="76" t="e">
        <f t="shared" ref="AU112" si="992">AU111*AT108</f>
        <v>#N/A</v>
      </c>
      <c r="AV112" s="76" t="e">
        <f t="shared" ref="AV112" si="993">AV111*AU108</f>
        <v>#N/A</v>
      </c>
      <c r="AW112" s="76" t="e">
        <f t="shared" ref="AW112" si="994">AW111*AV108</f>
        <v>#N/A</v>
      </c>
      <c r="AX112" s="76" t="e">
        <f t="shared" ref="AX112" si="995">AX111*AW108</f>
        <v>#N/A</v>
      </c>
      <c r="AY112" s="76" t="e">
        <f t="shared" ref="AY112" si="996">AY111*AX108</f>
        <v>#N/A</v>
      </c>
      <c r="AZ112" s="76" t="e">
        <f t="shared" ref="AZ112" si="997">AZ111*AY108</f>
        <v>#N/A</v>
      </c>
      <c r="BA112" s="76" t="e">
        <f t="shared" ref="BA112" si="998">BA111*AZ108</f>
        <v>#N/A</v>
      </c>
      <c r="BB112" s="76" t="e">
        <f t="shared" ref="BB112" si="999">BB111*BA108</f>
        <v>#N/A</v>
      </c>
      <c r="BC112" s="76" t="e">
        <f t="shared" ref="BC112" si="1000">BC111*BB108</f>
        <v>#N/A</v>
      </c>
      <c r="BD112" s="76" t="e">
        <f t="shared" ref="BD112" si="1001">BD111*BC108</f>
        <v>#N/A</v>
      </c>
      <c r="BE112" s="76" t="e">
        <f t="shared" ref="BE112" si="1002">BE111*BD108</f>
        <v>#N/A</v>
      </c>
      <c r="BF112" s="76" t="e">
        <f t="shared" ref="BF112" si="1003">BF111*BE108</f>
        <v>#N/A</v>
      </c>
      <c r="BG112" s="76" t="e">
        <f t="shared" ref="BG112" si="1004">BG111*BF108</f>
        <v>#N/A</v>
      </c>
      <c r="BH112" s="76" t="e">
        <f t="shared" ref="BH112" si="1005">BH111*BG108</f>
        <v>#N/A</v>
      </c>
      <c r="BI112" s="76" t="e">
        <f t="shared" ref="BI112" si="1006">BI111*BH108</f>
        <v>#N/A</v>
      </c>
      <c r="BJ112" s="76" t="e">
        <f t="shared" ref="BJ112" si="1007">BJ111*BI108</f>
        <v>#N/A</v>
      </c>
      <c r="BK112" s="76" t="e">
        <f t="shared" ref="BK112" si="1008">BK111*BJ108</f>
        <v>#N/A</v>
      </c>
      <c r="BL112" s="76" t="e">
        <f t="shared" ref="BL112" si="1009">BL111*BK108</f>
        <v>#N/A</v>
      </c>
      <c r="BM112" s="76" t="e">
        <f t="shared" ref="BM112" si="1010">BM111*BL108</f>
        <v>#N/A</v>
      </c>
      <c r="BN112" s="76" t="e">
        <f t="shared" ref="BN112" si="1011">BN111*BM108</f>
        <v>#N/A</v>
      </c>
      <c r="BO112" s="76" t="e">
        <f t="shared" ref="BO112" si="1012">BO111*BN108</f>
        <v>#N/A</v>
      </c>
      <c r="BP112" s="76" t="e">
        <f t="shared" ref="BP112" si="1013">BP111*BO108</f>
        <v>#N/A</v>
      </c>
      <c r="BQ112" s="76" t="e">
        <f t="shared" ref="BQ112" si="1014">BQ111*BP108</f>
        <v>#N/A</v>
      </c>
      <c r="BR112" s="76" t="e">
        <f t="shared" ref="BR112" si="1015">BR111*BQ108</f>
        <v>#N/A</v>
      </c>
      <c r="BS112" s="76" t="e">
        <f t="shared" ref="BS112" si="1016">BS111*BR108</f>
        <v>#N/A</v>
      </c>
      <c r="BT112" s="76" t="e">
        <f t="shared" ref="BT112" si="1017">BT111*BS108</f>
        <v>#N/A</v>
      </c>
      <c r="BU112" s="76" t="e">
        <f t="shared" ref="BU112" si="1018">BU111*BT108</f>
        <v>#N/A</v>
      </c>
      <c r="BV112" s="76" t="e">
        <f t="shared" ref="BV112" si="1019">BV111*BU108</f>
        <v>#N/A</v>
      </c>
      <c r="BW112" s="76" t="e">
        <f t="shared" ref="BW112" si="1020">BW111*BV108</f>
        <v>#N/A</v>
      </c>
      <c r="BX112" s="76" t="e">
        <f t="shared" ref="BX112" si="1021">BX111*BW108</f>
        <v>#N/A</v>
      </c>
      <c r="BY112" s="76" t="e">
        <f t="shared" ref="BY112" si="1022">BY111*BX108</f>
        <v>#N/A</v>
      </c>
      <c r="BZ112" s="76" t="e">
        <f t="shared" ref="BZ112" si="1023">BZ111*BY108</f>
        <v>#N/A</v>
      </c>
      <c r="CA112" s="76" t="e">
        <f t="shared" ref="CA112" si="1024">CA111*BZ108</f>
        <v>#N/A</v>
      </c>
    </row>
    <row r="113" spans="1:79" ht="14.25" customHeight="1">
      <c r="A113" s="19" t="s">
        <v>134</v>
      </c>
      <c r="B113" s="67" t="e">
        <f>NPV(C89,D112:CA112)+C112</f>
        <v>#N/A</v>
      </c>
      <c r="C113" s="76" t="e">
        <f t="shared" ref="C113" si="1025">IF(C107=1,0,(B113-C111)*(1+$C$3)/(1-C107))</f>
        <v>#N/A</v>
      </c>
      <c r="D113" s="76" t="e">
        <f t="shared" ref="D113" si="1026">IF(D107=1,0,(C113-D111)*(1+$C$3)/(1-D107))</f>
        <v>#N/A</v>
      </c>
      <c r="E113" s="76" t="e">
        <f t="shared" ref="E113" si="1027">IF(E107=1,0,(D113-E111)*(1+$C$3)/(1-E107))</f>
        <v>#N/A</v>
      </c>
      <c r="F113" s="76" t="e">
        <f t="shared" ref="F113" si="1028">IF(F107=1,0,(E113-F111)*(1+$C$3)/(1-F107))</f>
        <v>#N/A</v>
      </c>
      <c r="G113" s="76" t="e">
        <f t="shared" ref="G113" si="1029">IF(G107=1,0,(F113-G111)*(1+$C$3)/(1-G107))</f>
        <v>#N/A</v>
      </c>
      <c r="H113" s="76" t="e">
        <f t="shared" ref="H113" si="1030">IF(H107=1,0,(G113-H111)*(1+$C$3)/(1-H107))</f>
        <v>#N/A</v>
      </c>
      <c r="I113" s="76" t="e">
        <f t="shared" ref="I113" si="1031">IF(I107=1,0,(H113-I111)*(1+$C$3)/(1-I107))</f>
        <v>#N/A</v>
      </c>
      <c r="J113" s="76" t="e">
        <f t="shared" ref="J113" si="1032">IF(J107=1,0,(I113-J111)*(1+$C$3)/(1-J107))</f>
        <v>#N/A</v>
      </c>
      <c r="K113" s="76" t="e">
        <f t="shared" ref="K113" si="1033">IF(K107=1,0,(J113-K111)*(1+$C$3)/(1-K107))</f>
        <v>#N/A</v>
      </c>
      <c r="L113" s="76" t="e">
        <f t="shared" ref="L113" si="1034">IF(L107=1,0,(K113-L111)*(1+$C$3)/(1-L107))</f>
        <v>#N/A</v>
      </c>
      <c r="M113" s="76" t="e">
        <f t="shared" ref="M113" si="1035">IF(M107=1,0,(L113-M111)*(1+$C$3)/(1-M107))</f>
        <v>#N/A</v>
      </c>
      <c r="N113" s="76" t="e">
        <f t="shared" ref="N113" si="1036">IF(N107=1,0,(M113-N111)*(1+$C$3)/(1-N107))</f>
        <v>#N/A</v>
      </c>
      <c r="O113" s="76" t="e">
        <f t="shared" ref="O113" si="1037">IF(O107=1,0,(N113-O111)*(1+$C$3)/(1-O107))</f>
        <v>#N/A</v>
      </c>
      <c r="P113" s="76" t="e">
        <f t="shared" ref="P113" si="1038">IF(P107=1,0,(O113-P111)*(1+$C$3)/(1-P107))</f>
        <v>#N/A</v>
      </c>
      <c r="Q113" s="76" t="e">
        <f t="shared" ref="Q113" si="1039">IF(Q107=1,0,(P113-Q111)*(1+$C$3)/(1-Q107))</f>
        <v>#N/A</v>
      </c>
      <c r="R113" s="76" t="e">
        <f t="shared" ref="R113" si="1040">IF(R107=1,0,(Q113-R111)*(1+$C$3)/(1-R107))</f>
        <v>#N/A</v>
      </c>
      <c r="S113" s="76" t="e">
        <f t="shared" ref="S113" si="1041">IF(S107=1,0,(R113-S111)*(1+$C$3)/(1-S107))</f>
        <v>#N/A</v>
      </c>
      <c r="T113" s="76" t="e">
        <f t="shared" ref="T113" si="1042">IF(T107=1,0,(S113-T111)*(1+$C$3)/(1-T107))</f>
        <v>#N/A</v>
      </c>
      <c r="U113" s="76" t="e">
        <f t="shared" ref="U113" si="1043">IF(U107=1,0,(T113-U111)*(1+$C$3)/(1-U107))</f>
        <v>#N/A</v>
      </c>
      <c r="V113" s="76" t="e">
        <f t="shared" ref="V113" si="1044">IF(V107=1,0,(U113-V111)*(1+$C$3)/(1-V107))</f>
        <v>#N/A</v>
      </c>
      <c r="W113" s="76" t="e">
        <f t="shared" ref="W113" si="1045">IF(W107=1,0,(V113-W111)*(1+$C$3)/(1-W107))</f>
        <v>#N/A</v>
      </c>
      <c r="X113" s="76" t="e">
        <f t="shared" ref="X113" si="1046">IF(X107=1,0,(W113-X111)*(1+$C$3)/(1-X107))</f>
        <v>#N/A</v>
      </c>
      <c r="Y113" s="76" t="e">
        <f t="shared" ref="Y113" si="1047">IF(Y107=1,0,(X113-Y111)*(1+$C$3)/(1-Y107))</f>
        <v>#N/A</v>
      </c>
      <c r="Z113" s="76" t="e">
        <f t="shared" ref="Z113" si="1048">IF(Z107=1,0,(Y113-Z111)*(1+$C$3)/(1-Z107))</f>
        <v>#N/A</v>
      </c>
      <c r="AA113" s="76" t="e">
        <f t="shared" ref="AA113" si="1049">IF(AA107=1,0,(Z113-AA111)*(1+$C$3)/(1-AA107))</f>
        <v>#N/A</v>
      </c>
      <c r="AB113" s="76" t="e">
        <f t="shared" ref="AB113" si="1050">IF(AB107=1,0,(AA113-AB111)*(1+$C$3)/(1-AB107))</f>
        <v>#N/A</v>
      </c>
      <c r="AC113" s="76" t="e">
        <f t="shared" ref="AC113" si="1051">IF(AC107=1,0,(AB113-AC111)*(1+$C$3)/(1-AC107))</f>
        <v>#N/A</v>
      </c>
      <c r="AD113" s="76" t="e">
        <f t="shared" ref="AD113" si="1052">IF(AD107=1,0,(AC113-AD111)*(1+$C$3)/(1-AD107))</f>
        <v>#N/A</v>
      </c>
      <c r="AE113" s="76" t="e">
        <f t="shared" ref="AE113" si="1053">IF(AE107=1,0,(AD113-AE111)*(1+$C$3)/(1-AE107))</f>
        <v>#N/A</v>
      </c>
      <c r="AF113" s="76" t="e">
        <f t="shared" ref="AF113" si="1054">IF(AF107=1,0,(AE113-AF111)*(1+$C$3)/(1-AF107))</f>
        <v>#N/A</v>
      </c>
      <c r="AG113" s="76" t="e">
        <f t="shared" ref="AG113" si="1055">IF(AG107=1,0,(AF113-AG111)*(1+$C$3)/(1-AG107))</f>
        <v>#N/A</v>
      </c>
      <c r="AH113" s="76" t="e">
        <f t="shared" ref="AH113" si="1056">IF(AH107=1,0,(AG113-AH111)*(1+$C$3)/(1-AH107))</f>
        <v>#N/A</v>
      </c>
      <c r="AI113" s="76" t="e">
        <f t="shared" ref="AI113" si="1057">IF(AI107=1,0,(AH113-AI111)*(1+$C$3)/(1-AI107))</f>
        <v>#N/A</v>
      </c>
      <c r="AJ113" s="76" t="e">
        <f t="shared" ref="AJ113" si="1058">IF(AJ107=1,0,(AI113-AJ111)*(1+$C$3)/(1-AJ107))</f>
        <v>#N/A</v>
      </c>
      <c r="AK113" s="76" t="e">
        <f t="shared" ref="AK113" si="1059">IF(AK107=1,0,(AJ113-AK111)*(1+$C$3)/(1-AK107))</f>
        <v>#N/A</v>
      </c>
      <c r="AL113" s="76" t="e">
        <f t="shared" ref="AL113" si="1060">IF(AL107=1,0,(AK113-AL111)*(1+$C$3)/(1-AL107))</f>
        <v>#N/A</v>
      </c>
      <c r="AM113" s="76" t="e">
        <f t="shared" ref="AM113" si="1061">IF(AM107=1,0,(AL113-AM111)*(1+$C$3)/(1-AM107))</f>
        <v>#N/A</v>
      </c>
      <c r="AN113" s="76" t="e">
        <f t="shared" ref="AN113" si="1062">IF(AN107=1,0,(AM113-AN111)*(1+$C$3)/(1-AN107))</f>
        <v>#N/A</v>
      </c>
      <c r="AO113" s="76" t="e">
        <f t="shared" ref="AO113" si="1063">IF(AO107=1,0,(AN113-AO111)*(1+$C$3)/(1-AO107))</f>
        <v>#N/A</v>
      </c>
      <c r="AP113" s="76" t="e">
        <f t="shared" ref="AP113" si="1064">IF(AP107=1,0,(AO113-AP111)*(1+$C$3)/(1-AP107))</f>
        <v>#N/A</v>
      </c>
      <c r="AQ113" s="76" t="e">
        <f t="shared" ref="AQ113" si="1065">IF(AQ107=1,0,(AP113-AQ111)*(1+$C$3)/(1-AQ107))</f>
        <v>#N/A</v>
      </c>
      <c r="AR113" s="76" t="e">
        <f t="shared" ref="AR113" si="1066">IF(AR107=1,0,(AQ113-AR111)*(1+$C$3)/(1-AR107))</f>
        <v>#N/A</v>
      </c>
      <c r="AS113" s="76" t="e">
        <f t="shared" ref="AS113" si="1067">IF(AS107=1,0,(AR113-AS111)*(1+$C$3)/(1-AS107))</f>
        <v>#N/A</v>
      </c>
      <c r="AT113" s="76" t="e">
        <f t="shared" ref="AT113" si="1068">IF(AT107=1,0,(AS113-AT111)*(1+$C$3)/(1-AT107))</f>
        <v>#N/A</v>
      </c>
      <c r="AU113" s="76" t="e">
        <f t="shared" ref="AU113" si="1069">IF(AU107=1,0,(AT113-AU111)*(1+$C$3)/(1-AU107))</f>
        <v>#N/A</v>
      </c>
      <c r="AV113" s="76" t="e">
        <f t="shared" ref="AV113" si="1070">IF(AV107=1,0,(AU113-AV111)*(1+$C$3)/(1-AV107))</f>
        <v>#N/A</v>
      </c>
      <c r="AW113" s="76" t="e">
        <f t="shared" ref="AW113" si="1071">IF(AW107=1,0,(AV113-AW111)*(1+$C$3)/(1-AW107))</f>
        <v>#N/A</v>
      </c>
      <c r="AX113" s="76" t="e">
        <f t="shared" ref="AX113" si="1072">IF(AX107=1,0,(AW113-AX111)*(1+$C$3)/(1-AX107))</f>
        <v>#N/A</v>
      </c>
      <c r="AY113" s="76" t="e">
        <f t="shared" ref="AY113" si="1073">IF(AY107=1,0,(AX113-AY111)*(1+$C$3)/(1-AY107))</f>
        <v>#N/A</v>
      </c>
      <c r="AZ113" s="76" t="e">
        <f t="shared" ref="AZ113" si="1074">IF(AZ107=1,0,(AY113-AZ111)*(1+$C$3)/(1-AZ107))</f>
        <v>#N/A</v>
      </c>
      <c r="BA113" s="76" t="e">
        <f t="shared" ref="BA113" si="1075">IF(BA107=1,0,(AZ113-BA111)*(1+$C$3)/(1-BA107))</f>
        <v>#N/A</v>
      </c>
      <c r="BB113" s="76" t="e">
        <f t="shared" ref="BB113" si="1076">IF(BB107=1,0,(BA113-BB111)*(1+$C$3)/(1-BB107))</f>
        <v>#N/A</v>
      </c>
      <c r="BC113" s="76" t="e">
        <f t="shared" ref="BC113" si="1077">IF(BC107=1,0,(BB113-BC111)*(1+$C$3)/(1-BC107))</f>
        <v>#N/A</v>
      </c>
      <c r="BD113" s="76" t="e">
        <f t="shared" ref="BD113" si="1078">IF(BD107=1,0,(BC113-BD111)*(1+$C$3)/(1-BD107))</f>
        <v>#N/A</v>
      </c>
      <c r="BE113" s="76" t="e">
        <f t="shared" ref="BE113" si="1079">IF(BE107=1,0,(BD113-BE111)*(1+$C$3)/(1-BE107))</f>
        <v>#N/A</v>
      </c>
      <c r="BF113" s="76" t="e">
        <f t="shared" ref="BF113" si="1080">IF(BF107=1,0,(BE113-BF111)*(1+$C$3)/(1-BF107))</f>
        <v>#N/A</v>
      </c>
      <c r="BG113" s="76" t="e">
        <f t="shared" ref="BG113" si="1081">IF(BG107=1,0,(BF113-BG111)*(1+$C$3)/(1-BG107))</f>
        <v>#N/A</v>
      </c>
      <c r="BH113" s="76" t="e">
        <f t="shared" ref="BH113" si="1082">IF(BH107=1,0,(BG113-BH111)*(1+$C$3)/(1-BH107))</f>
        <v>#N/A</v>
      </c>
      <c r="BI113" s="76" t="e">
        <f t="shared" ref="BI113" si="1083">IF(BI107=1,0,(BH113-BI111)*(1+$C$3)/(1-BI107))</f>
        <v>#N/A</v>
      </c>
      <c r="BJ113" s="76" t="e">
        <f t="shared" ref="BJ113" si="1084">IF(BJ107=1,0,(BI113-BJ111)*(1+$C$3)/(1-BJ107))</f>
        <v>#N/A</v>
      </c>
      <c r="BK113" s="76" t="e">
        <f t="shared" ref="BK113" si="1085">IF(BK107=1,0,(BJ113-BK111)*(1+$C$3)/(1-BK107))</f>
        <v>#N/A</v>
      </c>
      <c r="BL113" s="76" t="e">
        <f t="shared" ref="BL113" si="1086">IF(BL107=1,0,(BK113-BL111)*(1+$C$3)/(1-BL107))</f>
        <v>#N/A</v>
      </c>
      <c r="BM113" s="76" t="e">
        <f t="shared" ref="BM113" si="1087">IF(BM107=1,0,(BL113-BM111)*(1+$C$3)/(1-BM107))</f>
        <v>#N/A</v>
      </c>
      <c r="BN113" s="76" t="e">
        <f t="shared" ref="BN113" si="1088">IF(BN107=1,0,(BM113-BN111)*(1+$C$3)/(1-BN107))</f>
        <v>#N/A</v>
      </c>
      <c r="BO113" s="76" t="e">
        <f t="shared" ref="BO113" si="1089">IF(BO107=1,0,(BN113-BO111)*(1+$C$3)/(1-BO107))</f>
        <v>#N/A</v>
      </c>
      <c r="BP113" s="76" t="e">
        <f t="shared" ref="BP113" si="1090">IF(BP107=1,0,(BO113-BP111)*(1+$C$3)/(1-BP107))</f>
        <v>#N/A</v>
      </c>
      <c r="BQ113" s="76" t="e">
        <f t="shared" ref="BQ113" si="1091">IF(BQ107=1,0,(BP113-BQ111)*(1+$C$3)/(1-BQ107))</f>
        <v>#N/A</v>
      </c>
      <c r="BR113" s="76" t="e">
        <f t="shared" ref="BR113" si="1092">IF(BR107=1,0,(BQ113-BR111)*(1+$C$3)/(1-BR107))</f>
        <v>#N/A</v>
      </c>
      <c r="BS113" s="76" t="e">
        <f t="shared" ref="BS113" si="1093">IF(BS107=1,0,(BR113-BS111)*(1+$C$3)/(1-BS107))</f>
        <v>#N/A</v>
      </c>
      <c r="BT113" s="76" t="e">
        <f t="shared" ref="BT113" si="1094">IF(BT107=1,0,(BS113-BT111)*(1+$C$3)/(1-BT107))</f>
        <v>#N/A</v>
      </c>
      <c r="BU113" s="76" t="e">
        <f t="shared" ref="BU113" si="1095">IF(BU107=1,0,(BT113-BU111)*(1+$C$3)/(1-BU107))</f>
        <v>#N/A</v>
      </c>
      <c r="BV113" s="76" t="e">
        <f t="shared" ref="BV113" si="1096">IF(BV107=1,0,(BU113-BV111)*(1+$C$3)/(1-BV107))</f>
        <v>#N/A</v>
      </c>
      <c r="BW113" s="76" t="e">
        <f t="shared" ref="BW113" si="1097">IF(BW107=1,0,(BV113-BW111)*(1+$C$3)/(1-BW107))</f>
        <v>#N/A</v>
      </c>
      <c r="BX113" s="76" t="e">
        <f t="shared" ref="BX113" si="1098">IF(BX107=1,0,(BW113-BX111)*(1+$C$3)/(1-BX107))</f>
        <v>#N/A</v>
      </c>
      <c r="BY113" s="76" t="e">
        <f t="shared" ref="BY113" si="1099">IF(BY107=1,0,(BX113-BY111)*(1+$C$3)/(1-BY107))</f>
        <v>#N/A</v>
      </c>
      <c r="BZ113" s="76" t="e">
        <f t="shared" ref="BZ113" si="1100">IF(BZ107=1,0,(BY113-BZ111)*(1+$C$3)/(1-BZ107))</f>
        <v>#N/A</v>
      </c>
      <c r="CA113" s="76" t="e">
        <f t="shared" ref="CA113" si="1101">IF(CA107=1,0,(BZ113-CA111)*(1+$C$3)/(1-CA107))</f>
        <v>#N/A</v>
      </c>
    </row>
    <row r="114" spans="1:79" ht="14.25" customHeight="1">
      <c r="A114" s="19" t="s">
        <v>135</v>
      </c>
      <c r="B114" s="94"/>
      <c r="C114" s="71" t="e">
        <f t="shared" ref="C114:BN114" si="1102">C113/$B$27</f>
        <v>#N/A</v>
      </c>
      <c r="D114" s="71" t="e">
        <f t="shared" si="1102"/>
        <v>#N/A</v>
      </c>
      <c r="E114" s="71" t="e">
        <f t="shared" si="1102"/>
        <v>#N/A</v>
      </c>
      <c r="F114" s="71" t="e">
        <f t="shared" si="1102"/>
        <v>#N/A</v>
      </c>
      <c r="G114" s="71" t="e">
        <f t="shared" si="1102"/>
        <v>#N/A</v>
      </c>
      <c r="H114" s="71" t="e">
        <f t="shared" si="1102"/>
        <v>#N/A</v>
      </c>
      <c r="I114" s="71" t="e">
        <f t="shared" si="1102"/>
        <v>#N/A</v>
      </c>
      <c r="J114" s="71" t="e">
        <f t="shared" si="1102"/>
        <v>#N/A</v>
      </c>
      <c r="K114" s="71" t="e">
        <f t="shared" si="1102"/>
        <v>#N/A</v>
      </c>
      <c r="L114" s="71" t="e">
        <f t="shared" si="1102"/>
        <v>#N/A</v>
      </c>
      <c r="M114" s="71" t="e">
        <f t="shared" si="1102"/>
        <v>#N/A</v>
      </c>
      <c r="N114" s="71" t="e">
        <f t="shared" si="1102"/>
        <v>#N/A</v>
      </c>
      <c r="O114" s="71" t="e">
        <f t="shared" si="1102"/>
        <v>#N/A</v>
      </c>
      <c r="P114" s="71" t="e">
        <f t="shared" si="1102"/>
        <v>#N/A</v>
      </c>
      <c r="Q114" s="71" t="e">
        <f t="shared" si="1102"/>
        <v>#N/A</v>
      </c>
      <c r="R114" s="71" t="e">
        <f t="shared" si="1102"/>
        <v>#N/A</v>
      </c>
      <c r="S114" s="71" t="e">
        <f t="shared" si="1102"/>
        <v>#N/A</v>
      </c>
      <c r="T114" s="71" t="e">
        <f t="shared" si="1102"/>
        <v>#N/A</v>
      </c>
      <c r="U114" s="71" t="e">
        <f t="shared" si="1102"/>
        <v>#N/A</v>
      </c>
      <c r="V114" s="71" t="e">
        <f t="shared" si="1102"/>
        <v>#N/A</v>
      </c>
      <c r="W114" s="71" t="e">
        <f t="shared" si="1102"/>
        <v>#N/A</v>
      </c>
      <c r="X114" s="71" t="e">
        <f t="shared" si="1102"/>
        <v>#N/A</v>
      </c>
      <c r="Y114" s="71" t="e">
        <f t="shared" si="1102"/>
        <v>#N/A</v>
      </c>
      <c r="Z114" s="71" t="e">
        <f t="shared" si="1102"/>
        <v>#N/A</v>
      </c>
      <c r="AA114" s="71" t="e">
        <f t="shared" si="1102"/>
        <v>#N/A</v>
      </c>
      <c r="AB114" s="71" t="e">
        <f t="shared" si="1102"/>
        <v>#N/A</v>
      </c>
      <c r="AC114" s="71" t="e">
        <f t="shared" si="1102"/>
        <v>#N/A</v>
      </c>
      <c r="AD114" s="71" t="e">
        <f t="shared" si="1102"/>
        <v>#N/A</v>
      </c>
      <c r="AE114" s="71" t="e">
        <f t="shared" si="1102"/>
        <v>#N/A</v>
      </c>
      <c r="AF114" s="71" t="e">
        <f t="shared" si="1102"/>
        <v>#N/A</v>
      </c>
      <c r="AG114" s="71" t="e">
        <f t="shared" si="1102"/>
        <v>#N/A</v>
      </c>
      <c r="AH114" s="71" t="e">
        <f t="shared" si="1102"/>
        <v>#N/A</v>
      </c>
      <c r="AI114" s="71" t="e">
        <f t="shared" si="1102"/>
        <v>#N/A</v>
      </c>
      <c r="AJ114" s="71" t="e">
        <f t="shared" si="1102"/>
        <v>#N/A</v>
      </c>
      <c r="AK114" s="71" t="e">
        <f t="shared" si="1102"/>
        <v>#N/A</v>
      </c>
      <c r="AL114" s="71" t="e">
        <f t="shared" si="1102"/>
        <v>#N/A</v>
      </c>
      <c r="AM114" s="71" t="e">
        <f t="shared" si="1102"/>
        <v>#N/A</v>
      </c>
      <c r="AN114" s="71" t="e">
        <f t="shared" si="1102"/>
        <v>#N/A</v>
      </c>
      <c r="AO114" s="71" t="e">
        <f t="shared" si="1102"/>
        <v>#N/A</v>
      </c>
      <c r="AP114" s="71" t="e">
        <f t="shared" si="1102"/>
        <v>#N/A</v>
      </c>
      <c r="AQ114" s="71" t="e">
        <f t="shared" si="1102"/>
        <v>#N/A</v>
      </c>
      <c r="AR114" s="71" t="e">
        <f t="shared" si="1102"/>
        <v>#N/A</v>
      </c>
      <c r="AS114" s="71" t="e">
        <f t="shared" si="1102"/>
        <v>#N/A</v>
      </c>
      <c r="AT114" s="71" t="e">
        <f t="shared" si="1102"/>
        <v>#N/A</v>
      </c>
      <c r="AU114" s="71" t="e">
        <f t="shared" si="1102"/>
        <v>#N/A</v>
      </c>
      <c r="AV114" s="71" t="e">
        <f t="shared" si="1102"/>
        <v>#N/A</v>
      </c>
      <c r="AW114" s="71" t="e">
        <f t="shared" si="1102"/>
        <v>#N/A</v>
      </c>
      <c r="AX114" s="71" t="e">
        <f t="shared" si="1102"/>
        <v>#N/A</v>
      </c>
      <c r="AY114" s="71" t="e">
        <f t="shared" si="1102"/>
        <v>#N/A</v>
      </c>
      <c r="AZ114" s="71" t="e">
        <f t="shared" si="1102"/>
        <v>#N/A</v>
      </c>
      <c r="BA114" s="71" t="e">
        <f t="shared" si="1102"/>
        <v>#N/A</v>
      </c>
      <c r="BB114" s="71" t="e">
        <f t="shared" si="1102"/>
        <v>#N/A</v>
      </c>
      <c r="BC114" s="71" t="e">
        <f t="shared" si="1102"/>
        <v>#N/A</v>
      </c>
      <c r="BD114" s="71" t="e">
        <f t="shared" si="1102"/>
        <v>#N/A</v>
      </c>
      <c r="BE114" s="71" t="e">
        <f t="shared" si="1102"/>
        <v>#N/A</v>
      </c>
      <c r="BF114" s="71" t="e">
        <f t="shared" si="1102"/>
        <v>#N/A</v>
      </c>
      <c r="BG114" s="71" t="e">
        <f t="shared" si="1102"/>
        <v>#N/A</v>
      </c>
      <c r="BH114" s="71" t="e">
        <f t="shared" si="1102"/>
        <v>#N/A</v>
      </c>
      <c r="BI114" s="71" t="e">
        <f t="shared" si="1102"/>
        <v>#N/A</v>
      </c>
      <c r="BJ114" s="71" t="e">
        <f t="shared" si="1102"/>
        <v>#N/A</v>
      </c>
      <c r="BK114" s="71" t="e">
        <f t="shared" si="1102"/>
        <v>#N/A</v>
      </c>
      <c r="BL114" s="71" t="e">
        <f t="shared" si="1102"/>
        <v>#N/A</v>
      </c>
      <c r="BM114" s="71" t="e">
        <f t="shared" si="1102"/>
        <v>#N/A</v>
      </c>
      <c r="BN114" s="71" t="e">
        <f t="shared" si="1102"/>
        <v>#N/A</v>
      </c>
      <c r="BO114" s="71" t="e">
        <f t="shared" ref="BO114:CA114" si="1103">BO113/$B$27</f>
        <v>#N/A</v>
      </c>
      <c r="BP114" s="71" t="e">
        <f t="shared" si="1103"/>
        <v>#N/A</v>
      </c>
      <c r="BQ114" s="71" t="e">
        <f t="shared" si="1103"/>
        <v>#N/A</v>
      </c>
      <c r="BR114" s="71" t="e">
        <f t="shared" si="1103"/>
        <v>#N/A</v>
      </c>
      <c r="BS114" s="71" t="e">
        <f t="shared" si="1103"/>
        <v>#N/A</v>
      </c>
      <c r="BT114" s="71" t="e">
        <f t="shared" si="1103"/>
        <v>#N/A</v>
      </c>
      <c r="BU114" s="71" t="e">
        <f t="shared" si="1103"/>
        <v>#N/A</v>
      </c>
      <c r="BV114" s="71" t="e">
        <f t="shared" si="1103"/>
        <v>#N/A</v>
      </c>
      <c r="BW114" s="71" t="e">
        <f t="shared" si="1103"/>
        <v>#N/A</v>
      </c>
      <c r="BX114" s="71" t="e">
        <f t="shared" si="1103"/>
        <v>#N/A</v>
      </c>
      <c r="BY114" s="71" t="e">
        <f t="shared" si="1103"/>
        <v>#N/A</v>
      </c>
      <c r="BZ114" s="71" t="e">
        <f t="shared" si="1103"/>
        <v>#N/A</v>
      </c>
      <c r="CA114" s="71" t="e">
        <f t="shared" si="1103"/>
        <v>#N/A</v>
      </c>
    </row>
    <row r="115" spans="1:79" ht="14.25" customHeight="1">
      <c r="A115" s="114" t="s">
        <v>148</v>
      </c>
      <c r="B115" s="94"/>
      <c r="C115" s="90" t="e">
        <f t="shared" ref="C115:BN115" si="1104">$C$14*C114</f>
        <v>#N/A</v>
      </c>
      <c r="D115" s="90" t="e">
        <f t="shared" si="1104"/>
        <v>#N/A</v>
      </c>
      <c r="E115" s="90" t="e">
        <f t="shared" si="1104"/>
        <v>#N/A</v>
      </c>
      <c r="F115" s="90" t="e">
        <f t="shared" si="1104"/>
        <v>#N/A</v>
      </c>
      <c r="G115" s="90" t="e">
        <f t="shared" si="1104"/>
        <v>#N/A</v>
      </c>
      <c r="H115" s="90" t="e">
        <f t="shared" si="1104"/>
        <v>#N/A</v>
      </c>
      <c r="I115" s="90" t="e">
        <f t="shared" si="1104"/>
        <v>#N/A</v>
      </c>
      <c r="J115" s="90" t="e">
        <f t="shared" si="1104"/>
        <v>#N/A</v>
      </c>
      <c r="K115" s="90" t="e">
        <f t="shared" si="1104"/>
        <v>#N/A</v>
      </c>
      <c r="L115" s="90" t="e">
        <f t="shared" si="1104"/>
        <v>#N/A</v>
      </c>
      <c r="M115" s="90" t="e">
        <f t="shared" si="1104"/>
        <v>#N/A</v>
      </c>
      <c r="N115" s="90" t="e">
        <f t="shared" si="1104"/>
        <v>#N/A</v>
      </c>
      <c r="O115" s="90" t="e">
        <f t="shared" si="1104"/>
        <v>#N/A</v>
      </c>
      <c r="P115" s="90" t="e">
        <f t="shared" si="1104"/>
        <v>#N/A</v>
      </c>
      <c r="Q115" s="90" t="e">
        <f t="shared" si="1104"/>
        <v>#N/A</v>
      </c>
      <c r="R115" s="90" t="e">
        <f t="shared" si="1104"/>
        <v>#N/A</v>
      </c>
      <c r="S115" s="90" t="e">
        <f t="shared" si="1104"/>
        <v>#N/A</v>
      </c>
      <c r="T115" s="90" t="e">
        <f t="shared" si="1104"/>
        <v>#N/A</v>
      </c>
      <c r="U115" s="90" t="e">
        <f t="shared" si="1104"/>
        <v>#N/A</v>
      </c>
      <c r="V115" s="90" t="e">
        <f t="shared" si="1104"/>
        <v>#N/A</v>
      </c>
      <c r="W115" s="90" t="e">
        <f t="shared" si="1104"/>
        <v>#N/A</v>
      </c>
      <c r="X115" s="90" t="e">
        <f t="shared" si="1104"/>
        <v>#N/A</v>
      </c>
      <c r="Y115" s="90" t="e">
        <f t="shared" si="1104"/>
        <v>#N/A</v>
      </c>
      <c r="Z115" s="90" t="e">
        <f t="shared" si="1104"/>
        <v>#N/A</v>
      </c>
      <c r="AA115" s="90" t="e">
        <f t="shared" si="1104"/>
        <v>#N/A</v>
      </c>
      <c r="AB115" s="90" t="e">
        <f t="shared" si="1104"/>
        <v>#N/A</v>
      </c>
      <c r="AC115" s="90" t="e">
        <f t="shared" si="1104"/>
        <v>#N/A</v>
      </c>
      <c r="AD115" s="90" t="e">
        <f t="shared" si="1104"/>
        <v>#N/A</v>
      </c>
      <c r="AE115" s="90" t="e">
        <f t="shared" si="1104"/>
        <v>#N/A</v>
      </c>
      <c r="AF115" s="90" t="e">
        <f t="shared" si="1104"/>
        <v>#N/A</v>
      </c>
      <c r="AG115" s="90" t="e">
        <f t="shared" si="1104"/>
        <v>#N/A</v>
      </c>
      <c r="AH115" s="90" t="e">
        <f t="shared" si="1104"/>
        <v>#N/A</v>
      </c>
      <c r="AI115" s="90" t="e">
        <f t="shared" si="1104"/>
        <v>#N/A</v>
      </c>
      <c r="AJ115" s="90" t="e">
        <f t="shared" si="1104"/>
        <v>#N/A</v>
      </c>
      <c r="AK115" s="90" t="e">
        <f t="shared" si="1104"/>
        <v>#N/A</v>
      </c>
      <c r="AL115" s="90" t="e">
        <f t="shared" si="1104"/>
        <v>#N/A</v>
      </c>
      <c r="AM115" s="90" t="e">
        <f t="shared" si="1104"/>
        <v>#N/A</v>
      </c>
      <c r="AN115" s="90" t="e">
        <f t="shared" si="1104"/>
        <v>#N/A</v>
      </c>
      <c r="AO115" s="90" t="e">
        <f t="shared" si="1104"/>
        <v>#N/A</v>
      </c>
      <c r="AP115" s="90" t="e">
        <f t="shared" si="1104"/>
        <v>#N/A</v>
      </c>
      <c r="AQ115" s="90" t="e">
        <f t="shared" si="1104"/>
        <v>#N/A</v>
      </c>
      <c r="AR115" s="90" t="e">
        <f t="shared" si="1104"/>
        <v>#N/A</v>
      </c>
      <c r="AS115" s="90" t="e">
        <f t="shared" si="1104"/>
        <v>#N/A</v>
      </c>
      <c r="AT115" s="90" t="e">
        <f t="shared" si="1104"/>
        <v>#N/A</v>
      </c>
      <c r="AU115" s="90" t="e">
        <f t="shared" si="1104"/>
        <v>#N/A</v>
      </c>
      <c r="AV115" s="90" t="e">
        <f t="shared" si="1104"/>
        <v>#N/A</v>
      </c>
      <c r="AW115" s="90" t="e">
        <f t="shared" si="1104"/>
        <v>#N/A</v>
      </c>
      <c r="AX115" s="90" t="e">
        <f t="shared" si="1104"/>
        <v>#N/A</v>
      </c>
      <c r="AY115" s="90" t="e">
        <f t="shared" si="1104"/>
        <v>#N/A</v>
      </c>
      <c r="AZ115" s="90" t="e">
        <f t="shared" si="1104"/>
        <v>#N/A</v>
      </c>
      <c r="BA115" s="90" t="e">
        <f t="shared" si="1104"/>
        <v>#N/A</v>
      </c>
      <c r="BB115" s="90" t="e">
        <f t="shared" si="1104"/>
        <v>#N/A</v>
      </c>
      <c r="BC115" s="90" t="e">
        <f t="shared" si="1104"/>
        <v>#N/A</v>
      </c>
      <c r="BD115" s="90" t="e">
        <f t="shared" si="1104"/>
        <v>#N/A</v>
      </c>
      <c r="BE115" s="90" t="e">
        <f t="shared" si="1104"/>
        <v>#N/A</v>
      </c>
      <c r="BF115" s="90" t="e">
        <f t="shared" si="1104"/>
        <v>#N/A</v>
      </c>
      <c r="BG115" s="90" t="e">
        <f t="shared" si="1104"/>
        <v>#N/A</v>
      </c>
      <c r="BH115" s="90" t="e">
        <f t="shared" si="1104"/>
        <v>#N/A</v>
      </c>
      <c r="BI115" s="90" t="e">
        <f t="shared" si="1104"/>
        <v>#N/A</v>
      </c>
      <c r="BJ115" s="90" t="e">
        <f t="shared" si="1104"/>
        <v>#N/A</v>
      </c>
      <c r="BK115" s="90" t="e">
        <f t="shared" si="1104"/>
        <v>#N/A</v>
      </c>
      <c r="BL115" s="90" t="e">
        <f t="shared" si="1104"/>
        <v>#N/A</v>
      </c>
      <c r="BM115" s="90" t="e">
        <f t="shared" si="1104"/>
        <v>#N/A</v>
      </c>
      <c r="BN115" s="90" t="e">
        <f t="shared" si="1104"/>
        <v>#N/A</v>
      </c>
      <c r="BO115" s="90" t="e">
        <f t="shared" ref="BO115:CA115" si="1105">$C$14*BO114</f>
        <v>#N/A</v>
      </c>
      <c r="BP115" s="90" t="e">
        <f t="shared" si="1105"/>
        <v>#N/A</v>
      </c>
      <c r="BQ115" s="90" t="e">
        <f t="shared" si="1105"/>
        <v>#N/A</v>
      </c>
      <c r="BR115" s="90" t="e">
        <f t="shared" si="1105"/>
        <v>#N/A</v>
      </c>
      <c r="BS115" s="90" t="e">
        <f t="shared" si="1105"/>
        <v>#N/A</v>
      </c>
      <c r="BT115" s="90" t="e">
        <f t="shared" si="1105"/>
        <v>#N/A</v>
      </c>
      <c r="BU115" s="90" t="e">
        <f t="shared" si="1105"/>
        <v>#N/A</v>
      </c>
      <c r="BV115" s="90" t="e">
        <f t="shared" si="1105"/>
        <v>#N/A</v>
      </c>
      <c r="BW115" s="90" t="e">
        <f t="shared" si="1105"/>
        <v>#N/A</v>
      </c>
      <c r="BX115" s="90" t="e">
        <f t="shared" si="1105"/>
        <v>#N/A</v>
      </c>
      <c r="BY115" s="90" t="e">
        <f t="shared" si="1105"/>
        <v>#N/A</v>
      </c>
      <c r="BZ115" s="90" t="e">
        <f t="shared" si="1105"/>
        <v>#N/A</v>
      </c>
      <c r="CA115" s="90" t="e">
        <f t="shared" si="1105"/>
        <v>#N/A</v>
      </c>
    </row>
    <row r="116" spans="1:79" ht="14.25" customHeight="1">
      <c r="A116" s="19"/>
      <c r="B116" s="94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</row>
    <row r="117" spans="1:79" ht="14.25" customHeight="1">
      <c r="A117" s="83" t="s">
        <v>137</v>
      </c>
      <c r="B117" s="74">
        <v>1</v>
      </c>
      <c r="C117" s="30" t="e">
        <f t="shared" ref="C117" si="1106">IF(C106=0,0,B117*(1-C107))</f>
        <v>#N/A</v>
      </c>
      <c r="D117" s="30" t="e">
        <f t="shared" ref="D117" si="1107">IF(D106=0,0,C117*(1-D107))</f>
        <v>#N/A</v>
      </c>
      <c r="E117" s="30" t="e">
        <f t="shared" ref="E117" si="1108">IF(E106=0,0,D117*(1-E107))</f>
        <v>#N/A</v>
      </c>
      <c r="F117" s="30" t="e">
        <f t="shared" ref="F117" si="1109">IF(F106=0,0,E117*(1-F107))</f>
        <v>#N/A</v>
      </c>
      <c r="G117" s="30" t="e">
        <f t="shared" ref="G117" si="1110">IF(G106=0,0,F117*(1-G107))</f>
        <v>#N/A</v>
      </c>
      <c r="H117" s="30" t="e">
        <f t="shared" ref="H117" si="1111">IF(H106=0,0,G117*(1-H107))</f>
        <v>#N/A</v>
      </c>
      <c r="I117" s="30" t="e">
        <f t="shared" ref="I117" si="1112">IF(I106=0,0,H117*(1-I107))</f>
        <v>#N/A</v>
      </c>
      <c r="J117" s="30" t="e">
        <f t="shared" ref="J117" si="1113">IF(J106=0,0,I117*(1-J107))</f>
        <v>#N/A</v>
      </c>
      <c r="K117" s="30" t="e">
        <f t="shared" ref="K117" si="1114">IF(K106=0,0,J117*(1-K107))</f>
        <v>#N/A</v>
      </c>
      <c r="L117" s="30" t="e">
        <f t="shared" ref="L117" si="1115">IF(L106=0,0,K117*(1-L107))</f>
        <v>#N/A</v>
      </c>
      <c r="M117" s="30" t="e">
        <f t="shared" ref="M117" si="1116">IF(M106=0,0,L117*(1-M107))</f>
        <v>#N/A</v>
      </c>
      <c r="N117" s="30" t="e">
        <f t="shared" ref="N117" si="1117">IF(N106=0,0,M117*(1-N107))</f>
        <v>#N/A</v>
      </c>
      <c r="O117" s="30" t="e">
        <f t="shared" ref="O117" si="1118">IF(O106=0,0,N117*(1-O107))</f>
        <v>#N/A</v>
      </c>
      <c r="P117" s="30" t="e">
        <f t="shared" ref="P117" si="1119">IF(P106=0,0,O117*(1-P107))</f>
        <v>#N/A</v>
      </c>
      <c r="Q117" s="30" t="e">
        <f t="shared" ref="Q117" si="1120">IF(Q106=0,0,P117*(1-Q107))</f>
        <v>#N/A</v>
      </c>
      <c r="R117" s="30" t="e">
        <f t="shared" ref="R117" si="1121">IF(R106=0,0,Q117*(1-R107))</f>
        <v>#N/A</v>
      </c>
      <c r="S117" s="30" t="e">
        <f t="shared" ref="S117" si="1122">IF(S106=0,0,R117*(1-S107))</f>
        <v>#N/A</v>
      </c>
      <c r="T117" s="30" t="e">
        <f t="shared" ref="T117" si="1123">IF(T106=0,0,S117*(1-T107))</f>
        <v>#N/A</v>
      </c>
      <c r="U117" s="30" t="e">
        <f t="shared" ref="U117" si="1124">IF(U106=0,0,T117*(1-U107))</f>
        <v>#N/A</v>
      </c>
      <c r="V117" s="30" t="e">
        <f t="shared" ref="V117" si="1125">IF(V106=0,0,U117*(1-V107))</f>
        <v>#N/A</v>
      </c>
      <c r="W117" s="30" t="e">
        <f t="shared" ref="W117" si="1126">IF(W106=0,0,V117*(1-W107))</f>
        <v>#N/A</v>
      </c>
      <c r="X117" s="30" t="e">
        <f t="shared" ref="X117" si="1127">IF(X106=0,0,W117*(1-X107))</f>
        <v>#N/A</v>
      </c>
      <c r="Y117" s="30" t="e">
        <f t="shared" ref="Y117" si="1128">IF(Y106=0,0,X117*(1-Y107))</f>
        <v>#N/A</v>
      </c>
      <c r="Z117" s="30" t="e">
        <f t="shared" ref="Z117" si="1129">IF(Z106=0,0,Y117*(1-Z107))</f>
        <v>#N/A</v>
      </c>
      <c r="AA117" s="30" t="e">
        <f t="shared" ref="AA117" si="1130">IF(AA106=0,0,Z117*(1-AA107))</f>
        <v>#N/A</v>
      </c>
      <c r="AB117" s="30" t="e">
        <f t="shared" ref="AB117" si="1131">IF(AB106=0,0,AA117*(1-AB107))</f>
        <v>#N/A</v>
      </c>
      <c r="AC117" s="30" t="e">
        <f t="shared" ref="AC117" si="1132">IF(AC106=0,0,AB117*(1-AC107))</f>
        <v>#N/A</v>
      </c>
      <c r="AD117" s="30" t="e">
        <f t="shared" ref="AD117" si="1133">IF(AD106=0,0,AC117*(1-AD107))</f>
        <v>#N/A</v>
      </c>
      <c r="AE117" s="30" t="e">
        <f t="shared" ref="AE117" si="1134">IF(AE106=0,0,AD117*(1-AE107))</f>
        <v>#N/A</v>
      </c>
      <c r="AF117" s="30" t="e">
        <f t="shared" ref="AF117" si="1135">IF(AF106=0,0,AE117*(1-AF107))</f>
        <v>#N/A</v>
      </c>
      <c r="AG117" s="30" t="e">
        <f t="shared" ref="AG117" si="1136">IF(AG106=0,0,AF117*(1-AG107))</f>
        <v>#N/A</v>
      </c>
      <c r="AH117" s="30" t="e">
        <f t="shared" ref="AH117" si="1137">IF(AH106=0,0,AG117*(1-AH107))</f>
        <v>#N/A</v>
      </c>
      <c r="AI117" s="30" t="e">
        <f t="shared" ref="AI117" si="1138">IF(AI106=0,0,AH117*(1-AI107))</f>
        <v>#N/A</v>
      </c>
      <c r="AJ117" s="30" t="e">
        <f t="shared" ref="AJ117" si="1139">IF(AJ106=0,0,AI117*(1-AJ107))</f>
        <v>#N/A</v>
      </c>
      <c r="AK117" s="30" t="e">
        <f t="shared" ref="AK117" si="1140">IF(AK106=0,0,AJ117*(1-AK107))</f>
        <v>#N/A</v>
      </c>
      <c r="AL117" s="30" t="e">
        <f t="shared" ref="AL117" si="1141">IF(AL106=0,0,AK117*(1-AL107))</f>
        <v>#N/A</v>
      </c>
      <c r="AM117" s="30" t="e">
        <f t="shared" ref="AM117" si="1142">IF(AM106=0,0,AL117*(1-AM107))</f>
        <v>#N/A</v>
      </c>
      <c r="AN117" s="30" t="e">
        <f t="shared" ref="AN117" si="1143">IF(AN106=0,0,AM117*(1-AN107))</f>
        <v>#N/A</v>
      </c>
      <c r="AO117" s="30" t="e">
        <f t="shared" ref="AO117" si="1144">IF(AO106=0,0,AN117*(1-AO107))</f>
        <v>#N/A</v>
      </c>
      <c r="AP117" s="30" t="e">
        <f t="shared" ref="AP117" si="1145">IF(AP106=0,0,AO117*(1-AP107))</f>
        <v>#N/A</v>
      </c>
      <c r="AQ117" s="30" t="e">
        <f t="shared" ref="AQ117" si="1146">IF(AQ106=0,0,AP117*(1-AQ107))</f>
        <v>#N/A</v>
      </c>
      <c r="AR117" s="30" t="e">
        <f t="shared" ref="AR117" si="1147">IF(AR106=0,0,AQ117*(1-AR107))</f>
        <v>#N/A</v>
      </c>
      <c r="AS117" s="30" t="e">
        <f t="shared" ref="AS117" si="1148">IF(AS106=0,0,AR117*(1-AS107))</f>
        <v>#N/A</v>
      </c>
      <c r="AT117" s="30" t="e">
        <f t="shared" ref="AT117" si="1149">IF(AT106=0,0,AS117*(1-AT107))</f>
        <v>#N/A</v>
      </c>
      <c r="AU117" s="30" t="e">
        <f t="shared" ref="AU117" si="1150">IF(AU106=0,0,AT117*(1-AU107))</f>
        <v>#N/A</v>
      </c>
      <c r="AV117" s="30" t="e">
        <f t="shared" ref="AV117" si="1151">IF(AV106=0,0,AU117*(1-AV107))</f>
        <v>#N/A</v>
      </c>
      <c r="AW117" s="30" t="e">
        <f t="shared" ref="AW117" si="1152">IF(AW106=0,0,AV117*(1-AW107))</f>
        <v>#N/A</v>
      </c>
      <c r="AX117" s="30" t="e">
        <f t="shared" ref="AX117" si="1153">IF(AX106=0,0,AW117*(1-AX107))</f>
        <v>#N/A</v>
      </c>
      <c r="AY117" s="30" t="e">
        <f t="shared" ref="AY117" si="1154">IF(AY106=0,0,AX117*(1-AY107))</f>
        <v>#N/A</v>
      </c>
      <c r="AZ117" s="30" t="e">
        <f t="shared" ref="AZ117" si="1155">IF(AZ106=0,0,AY117*(1-AZ107))</f>
        <v>#N/A</v>
      </c>
      <c r="BA117" s="30" t="e">
        <f t="shared" ref="BA117" si="1156">IF(BA106=0,0,AZ117*(1-BA107))</f>
        <v>#N/A</v>
      </c>
      <c r="BB117" s="30" t="e">
        <f t="shared" ref="BB117" si="1157">IF(BB106=0,0,BA117*(1-BB107))</f>
        <v>#N/A</v>
      </c>
      <c r="BC117" s="30" t="e">
        <f t="shared" ref="BC117" si="1158">IF(BC106=0,0,BB117*(1-BC107))</f>
        <v>#N/A</v>
      </c>
      <c r="BD117" s="30" t="e">
        <f t="shared" ref="BD117" si="1159">IF(BD106=0,0,BC117*(1-BD107))</f>
        <v>#N/A</v>
      </c>
      <c r="BE117" s="30" t="e">
        <f t="shared" ref="BE117" si="1160">IF(BE106=0,0,BD117*(1-BE107))</f>
        <v>#N/A</v>
      </c>
      <c r="BF117" s="30" t="e">
        <f t="shared" ref="BF117" si="1161">IF(BF106=0,0,BE117*(1-BF107))</f>
        <v>#N/A</v>
      </c>
      <c r="BG117" s="30" t="e">
        <f t="shared" ref="BG117" si="1162">IF(BG106=0,0,BF117*(1-BG107))</f>
        <v>#N/A</v>
      </c>
      <c r="BH117" s="30" t="e">
        <f t="shared" ref="BH117" si="1163">IF(BH106=0,0,BG117*(1-BH107))</f>
        <v>#N/A</v>
      </c>
      <c r="BI117" s="30" t="e">
        <f t="shared" ref="BI117" si="1164">IF(BI106=0,0,BH117*(1-BI107))</f>
        <v>#N/A</v>
      </c>
      <c r="BJ117" s="30" t="e">
        <f t="shared" ref="BJ117" si="1165">IF(BJ106=0,0,BI117*(1-BJ107))</f>
        <v>#N/A</v>
      </c>
      <c r="BK117" s="30" t="e">
        <f t="shared" ref="BK117" si="1166">IF(BK106=0,0,BJ117*(1-BK107))</f>
        <v>#N/A</v>
      </c>
      <c r="BL117" s="30" t="e">
        <f t="shared" ref="BL117" si="1167">IF(BL106=0,0,BK117*(1-BL107))</f>
        <v>#N/A</v>
      </c>
      <c r="BM117" s="30" t="e">
        <f t="shared" ref="BM117" si="1168">IF(BM106=0,0,BL117*(1-BM107))</f>
        <v>#N/A</v>
      </c>
      <c r="BN117" s="30" t="e">
        <f t="shared" ref="BN117" si="1169">IF(BN106=0,0,BM117*(1-BN107))</f>
        <v>#N/A</v>
      </c>
      <c r="BO117" s="30" t="e">
        <f t="shared" ref="BO117" si="1170">IF(BO106=0,0,BN117*(1-BO107))</f>
        <v>#N/A</v>
      </c>
      <c r="BP117" s="30" t="e">
        <f t="shared" ref="BP117" si="1171">IF(BP106=0,0,BO117*(1-BP107))</f>
        <v>#N/A</v>
      </c>
      <c r="BQ117" s="30" t="e">
        <f t="shared" ref="BQ117" si="1172">IF(BQ106=0,0,BP117*(1-BQ107))</f>
        <v>#N/A</v>
      </c>
      <c r="BR117" s="30" t="e">
        <f t="shared" ref="BR117" si="1173">IF(BR106=0,0,BQ117*(1-BR107))</f>
        <v>#N/A</v>
      </c>
      <c r="BS117" s="30" t="e">
        <f t="shared" ref="BS117" si="1174">IF(BS106=0,0,BR117*(1-BS107))</f>
        <v>#N/A</v>
      </c>
      <c r="BT117" s="30" t="e">
        <f t="shared" ref="BT117" si="1175">IF(BT106=0,0,BS117*(1-BT107))</f>
        <v>#N/A</v>
      </c>
      <c r="BU117" s="30" t="e">
        <f t="shared" ref="BU117" si="1176">IF(BU106=0,0,BT117*(1-BU107))</f>
        <v>#N/A</v>
      </c>
      <c r="BV117" s="30" t="e">
        <f t="shared" ref="BV117" si="1177">IF(BV106=0,0,BU117*(1-BV107))</f>
        <v>#N/A</v>
      </c>
      <c r="BW117" s="30" t="e">
        <f t="shared" ref="BW117" si="1178">IF(BW106=0,0,BV117*(1-BW107))</f>
        <v>#N/A</v>
      </c>
      <c r="BX117" s="30" t="e">
        <f t="shared" ref="BX117" si="1179">IF(BX106=0,0,BW117*(1-BX107))</f>
        <v>#N/A</v>
      </c>
      <c r="BY117" s="30" t="e">
        <f t="shared" ref="BY117" si="1180">IF(BY106=0,0,BX117*(1-BY107))</f>
        <v>#N/A</v>
      </c>
      <c r="BZ117" s="30" t="e">
        <f t="shared" ref="BZ117" si="1181">IF(BZ106=0,0,BY117*(1-BZ107))</f>
        <v>#N/A</v>
      </c>
      <c r="CA117" s="30" t="e">
        <f t="shared" ref="CA117" si="1182">IF(CA106=0,0,BZ117*(1-CA107))</f>
        <v>#N/A</v>
      </c>
    </row>
    <row r="118" spans="1:79" ht="14.25" customHeight="1">
      <c r="A118" s="83" t="s">
        <v>118</v>
      </c>
      <c r="B118" s="115" t="e">
        <f>NPV($C$3,C117:CA117)+B117</f>
        <v>#N/A</v>
      </c>
      <c r="C118" s="116" t="e">
        <f t="shared" ref="C118" si="1183">IF(D106=0,0,(B118-1)*(1+$C$3)/(1-C107))</f>
        <v>#N/A</v>
      </c>
      <c r="D118" s="116" t="e">
        <f t="shared" ref="D118" si="1184">IF(E106=0,0,(C118-1)*(1+$C$3)/(1-D107))</f>
        <v>#N/A</v>
      </c>
      <c r="E118" s="116" t="e">
        <f t="shared" ref="E118" si="1185">IF(F106=0,0,(D118-1)*(1+$C$3)/(1-E107))</f>
        <v>#N/A</v>
      </c>
      <c r="F118" s="116" t="e">
        <f t="shared" ref="F118" si="1186">IF(G106=0,0,(E118-1)*(1+$C$3)/(1-F107))</f>
        <v>#N/A</v>
      </c>
      <c r="G118" s="116" t="e">
        <f t="shared" ref="G118" si="1187">IF(H106=0,0,(F118-1)*(1+$C$3)/(1-G107))</f>
        <v>#N/A</v>
      </c>
      <c r="H118" s="116" t="e">
        <f t="shared" ref="H118" si="1188">IF(I106=0,0,(G118-1)*(1+$C$3)/(1-H107))</f>
        <v>#N/A</v>
      </c>
      <c r="I118" s="116" t="e">
        <f t="shared" ref="I118" si="1189">IF(J106=0,0,(H118-1)*(1+$C$3)/(1-I107))</f>
        <v>#N/A</v>
      </c>
      <c r="J118" s="116" t="e">
        <f t="shared" ref="J118" si="1190">IF(K106=0,0,(I118-1)*(1+$C$3)/(1-J107))</f>
        <v>#N/A</v>
      </c>
      <c r="K118" s="116" t="e">
        <f t="shared" ref="K118" si="1191">IF(L106=0,0,(J118-1)*(1+$C$3)/(1-K107))</f>
        <v>#N/A</v>
      </c>
      <c r="L118" s="116" t="e">
        <f t="shared" ref="L118" si="1192">IF(M106=0,0,(K118-1)*(1+$C$3)/(1-L107))</f>
        <v>#N/A</v>
      </c>
      <c r="M118" s="116" t="e">
        <f t="shared" ref="M118" si="1193">IF(N106=0,0,(L118-1)*(1+$C$3)/(1-M107))</f>
        <v>#N/A</v>
      </c>
      <c r="N118" s="116" t="e">
        <f t="shared" ref="N118" si="1194">IF(O106=0,0,(M118-1)*(1+$C$3)/(1-N107))</f>
        <v>#N/A</v>
      </c>
      <c r="O118" s="116" t="e">
        <f t="shared" ref="O118" si="1195">IF(P106=0,0,(N118-1)*(1+$C$3)/(1-O107))</f>
        <v>#N/A</v>
      </c>
      <c r="P118" s="116" t="e">
        <f t="shared" ref="P118" si="1196">IF(Q106=0,0,(O118-1)*(1+$C$3)/(1-P107))</f>
        <v>#N/A</v>
      </c>
      <c r="Q118" s="116" t="e">
        <f t="shared" ref="Q118" si="1197">IF(R106=0,0,(P118-1)*(1+$C$3)/(1-Q107))</f>
        <v>#N/A</v>
      </c>
      <c r="R118" s="116" t="e">
        <f t="shared" ref="R118" si="1198">IF(S106=0,0,(Q118-1)*(1+$C$3)/(1-R107))</f>
        <v>#N/A</v>
      </c>
      <c r="S118" s="116" t="e">
        <f t="shared" ref="S118" si="1199">IF(T106=0,0,(R118-1)*(1+$C$3)/(1-S107))</f>
        <v>#N/A</v>
      </c>
      <c r="T118" s="116" t="e">
        <f t="shared" ref="T118" si="1200">IF(U106=0,0,(S118-1)*(1+$C$3)/(1-T107))</f>
        <v>#N/A</v>
      </c>
      <c r="U118" s="116" t="e">
        <f t="shared" ref="U118" si="1201">IF(V106=0,0,(T118-1)*(1+$C$3)/(1-U107))</f>
        <v>#N/A</v>
      </c>
      <c r="V118" s="116" t="e">
        <f t="shared" ref="V118" si="1202">IF(W106=0,0,(U118-1)*(1+$C$3)/(1-V107))</f>
        <v>#N/A</v>
      </c>
      <c r="W118" s="116" t="e">
        <f t="shared" ref="W118" si="1203">IF(X106=0,0,(V118-1)*(1+$C$3)/(1-W107))</f>
        <v>#N/A</v>
      </c>
      <c r="X118" s="116" t="e">
        <f t="shared" ref="X118" si="1204">IF(Y106=0,0,(W118-1)*(1+$C$3)/(1-X107))</f>
        <v>#N/A</v>
      </c>
      <c r="Y118" s="116" t="e">
        <f t="shared" ref="Y118" si="1205">IF(Z106=0,0,(X118-1)*(1+$C$3)/(1-Y107))</f>
        <v>#N/A</v>
      </c>
      <c r="Z118" s="116" t="e">
        <f t="shared" ref="Z118" si="1206">IF(AA106=0,0,(Y118-1)*(1+$C$3)/(1-Z107))</f>
        <v>#N/A</v>
      </c>
      <c r="AA118" s="116" t="e">
        <f t="shared" ref="AA118" si="1207">IF(AB106=0,0,(Z118-1)*(1+$C$3)/(1-AA107))</f>
        <v>#N/A</v>
      </c>
      <c r="AB118" s="116" t="e">
        <f t="shared" ref="AB118" si="1208">IF(AC106=0,0,(AA118-1)*(1+$C$3)/(1-AB107))</f>
        <v>#N/A</v>
      </c>
      <c r="AC118" s="116" t="e">
        <f t="shared" ref="AC118" si="1209">IF(AD106=0,0,(AB118-1)*(1+$C$3)/(1-AC107))</f>
        <v>#N/A</v>
      </c>
      <c r="AD118" s="116" t="e">
        <f t="shared" ref="AD118" si="1210">IF(AE106=0,0,(AC118-1)*(1+$C$3)/(1-AD107))</f>
        <v>#N/A</v>
      </c>
      <c r="AE118" s="116" t="e">
        <f t="shared" ref="AE118" si="1211">IF(AF106=0,0,(AD118-1)*(1+$C$3)/(1-AE107))</f>
        <v>#N/A</v>
      </c>
      <c r="AF118" s="116" t="e">
        <f t="shared" ref="AF118" si="1212">IF(AG106=0,0,(AE118-1)*(1+$C$3)/(1-AF107))</f>
        <v>#N/A</v>
      </c>
      <c r="AG118" s="116" t="e">
        <f t="shared" ref="AG118" si="1213">IF(AH106=0,0,(AF118-1)*(1+$C$3)/(1-AG107))</f>
        <v>#N/A</v>
      </c>
      <c r="AH118" s="116" t="e">
        <f t="shared" ref="AH118" si="1214">IF(AI106=0,0,(AG118-1)*(1+$C$3)/(1-AH107))</f>
        <v>#N/A</v>
      </c>
      <c r="AI118" s="116" t="e">
        <f t="shared" ref="AI118" si="1215">IF(AJ106=0,0,(AH118-1)*(1+$C$3)/(1-AI107))</f>
        <v>#N/A</v>
      </c>
      <c r="AJ118" s="116" t="e">
        <f t="shared" ref="AJ118" si="1216">IF(AK106=0,0,(AI118-1)*(1+$C$3)/(1-AJ107))</f>
        <v>#N/A</v>
      </c>
      <c r="AK118" s="116" t="e">
        <f t="shared" ref="AK118" si="1217">IF(AL106=0,0,(AJ118-1)*(1+$C$3)/(1-AK107))</f>
        <v>#N/A</v>
      </c>
      <c r="AL118" s="116" t="e">
        <f t="shared" ref="AL118" si="1218">IF(AM106=0,0,(AK118-1)*(1+$C$3)/(1-AL107))</f>
        <v>#N/A</v>
      </c>
      <c r="AM118" s="116" t="e">
        <f t="shared" ref="AM118" si="1219">IF(AN106=0,0,(AL118-1)*(1+$C$3)/(1-AM107))</f>
        <v>#N/A</v>
      </c>
      <c r="AN118" s="116" t="e">
        <f t="shared" ref="AN118" si="1220">IF(AO106=0,0,(AM118-1)*(1+$C$3)/(1-AN107))</f>
        <v>#N/A</v>
      </c>
      <c r="AO118" s="116" t="e">
        <f t="shared" ref="AO118" si="1221">IF(AP106=0,0,(AN118-1)*(1+$C$3)/(1-AO107))</f>
        <v>#N/A</v>
      </c>
      <c r="AP118" s="116" t="e">
        <f t="shared" ref="AP118" si="1222">IF(AQ106=0,0,(AO118-1)*(1+$C$3)/(1-AP107))</f>
        <v>#N/A</v>
      </c>
      <c r="AQ118" s="116" t="e">
        <f t="shared" ref="AQ118" si="1223">IF(AR106=0,0,(AP118-1)*(1+$C$3)/(1-AQ107))</f>
        <v>#N/A</v>
      </c>
      <c r="AR118" s="116" t="e">
        <f t="shared" ref="AR118" si="1224">IF(AS106=0,0,(AQ118-1)*(1+$C$3)/(1-AR107))</f>
        <v>#N/A</v>
      </c>
      <c r="AS118" s="116" t="e">
        <f t="shared" ref="AS118" si="1225">IF(AT106=0,0,(AR118-1)*(1+$C$3)/(1-AS107))</f>
        <v>#N/A</v>
      </c>
      <c r="AT118" s="116" t="e">
        <f t="shared" ref="AT118" si="1226">IF(AU106=0,0,(AS118-1)*(1+$C$3)/(1-AT107))</f>
        <v>#N/A</v>
      </c>
      <c r="AU118" s="116" t="e">
        <f t="shared" ref="AU118" si="1227">IF(AV106=0,0,(AT118-1)*(1+$C$3)/(1-AU107))</f>
        <v>#N/A</v>
      </c>
      <c r="AV118" s="116" t="e">
        <f t="shared" ref="AV118" si="1228">IF(AW106=0,0,(AU118-1)*(1+$C$3)/(1-AV107))</f>
        <v>#N/A</v>
      </c>
      <c r="AW118" s="116" t="e">
        <f t="shared" ref="AW118" si="1229">IF(AX106=0,0,(AV118-1)*(1+$C$3)/(1-AW107))</f>
        <v>#N/A</v>
      </c>
      <c r="AX118" s="116" t="e">
        <f t="shared" ref="AX118" si="1230">IF(AY106=0,0,(AW118-1)*(1+$C$3)/(1-AX107))</f>
        <v>#N/A</v>
      </c>
      <c r="AY118" s="116" t="e">
        <f t="shared" ref="AY118" si="1231">IF(AZ106=0,0,(AX118-1)*(1+$C$3)/(1-AY107))</f>
        <v>#N/A</v>
      </c>
      <c r="AZ118" s="116" t="e">
        <f t="shared" ref="AZ118" si="1232">IF(BA106=0,0,(AY118-1)*(1+$C$3)/(1-AZ107))</f>
        <v>#N/A</v>
      </c>
      <c r="BA118" s="116" t="e">
        <f t="shared" ref="BA118" si="1233">IF(BB106=0,0,(AZ118-1)*(1+$C$3)/(1-BA107))</f>
        <v>#N/A</v>
      </c>
      <c r="BB118" s="116" t="e">
        <f t="shared" ref="BB118" si="1234">IF(BC106=0,0,(BA118-1)*(1+$C$3)/(1-BB107))</f>
        <v>#N/A</v>
      </c>
      <c r="BC118" s="116" t="e">
        <f t="shared" ref="BC118" si="1235">IF(BD106=0,0,(BB118-1)*(1+$C$3)/(1-BC107))</f>
        <v>#N/A</v>
      </c>
      <c r="BD118" s="116" t="e">
        <f t="shared" ref="BD118" si="1236">IF(BE106=0,0,(BC118-1)*(1+$C$3)/(1-BD107))</f>
        <v>#N/A</v>
      </c>
      <c r="BE118" s="116" t="e">
        <f t="shared" ref="BE118" si="1237">IF(BF106=0,0,(BD118-1)*(1+$C$3)/(1-BE107))</f>
        <v>#N/A</v>
      </c>
      <c r="BF118" s="116" t="e">
        <f t="shared" ref="BF118" si="1238">IF(BG106=0,0,(BE118-1)*(1+$C$3)/(1-BF107))</f>
        <v>#N/A</v>
      </c>
      <c r="BG118" s="116" t="e">
        <f t="shared" ref="BG118" si="1239">IF(BH106=0,0,(BF118-1)*(1+$C$3)/(1-BG107))</f>
        <v>#N/A</v>
      </c>
      <c r="BH118" s="116" t="e">
        <f t="shared" ref="BH118" si="1240">IF(BI106=0,0,(BG118-1)*(1+$C$3)/(1-BH107))</f>
        <v>#N/A</v>
      </c>
      <c r="BI118" s="116" t="e">
        <f t="shared" ref="BI118" si="1241">IF(BJ106=0,0,(BH118-1)*(1+$C$3)/(1-BI107))</f>
        <v>#N/A</v>
      </c>
      <c r="BJ118" s="116" t="e">
        <f t="shared" ref="BJ118" si="1242">IF(BK106=0,0,(BI118-1)*(1+$C$3)/(1-BJ107))</f>
        <v>#N/A</v>
      </c>
      <c r="BK118" s="116" t="e">
        <f t="shared" ref="BK118" si="1243">IF(BL106=0,0,(BJ118-1)*(1+$C$3)/(1-BK107))</f>
        <v>#N/A</v>
      </c>
      <c r="BL118" s="116" t="e">
        <f t="shared" ref="BL118" si="1244">IF(BM106=0,0,(BK118-1)*(1+$C$3)/(1-BL107))</f>
        <v>#N/A</v>
      </c>
      <c r="BM118" s="116" t="e">
        <f t="shared" ref="BM118" si="1245">IF(BN106=0,0,(BL118-1)*(1+$C$3)/(1-BM107))</f>
        <v>#N/A</v>
      </c>
      <c r="BN118" s="116" t="e">
        <f t="shared" ref="BN118" si="1246">IF(BO106=0,0,(BM118-1)*(1+$C$3)/(1-BN107))</f>
        <v>#N/A</v>
      </c>
      <c r="BO118" s="116" t="e">
        <f t="shared" ref="BO118" si="1247">IF(BP106=0,0,(BN118-1)*(1+$C$3)/(1-BO107))</f>
        <v>#N/A</v>
      </c>
      <c r="BP118" s="116" t="e">
        <f t="shared" ref="BP118" si="1248">IF(BQ106=0,0,(BO118-1)*(1+$C$3)/(1-BP107))</f>
        <v>#N/A</v>
      </c>
      <c r="BQ118" s="116" t="e">
        <f t="shared" ref="BQ118" si="1249">IF(BR106=0,0,(BP118-1)*(1+$C$3)/(1-BQ107))</f>
        <v>#N/A</v>
      </c>
      <c r="BR118" s="116" t="e">
        <f t="shared" ref="BR118" si="1250">IF(BS106=0,0,(BQ118-1)*(1+$C$3)/(1-BR107))</f>
        <v>#N/A</v>
      </c>
      <c r="BS118" s="116" t="e">
        <f t="shared" ref="BS118" si="1251">IF(BT106=0,0,(BR118-1)*(1+$C$3)/(1-BS107))</f>
        <v>#N/A</v>
      </c>
      <c r="BT118" s="116" t="e">
        <f t="shared" ref="BT118" si="1252">IF(BU106=0,0,(BS118-1)*(1+$C$3)/(1-BT107))</f>
        <v>#N/A</v>
      </c>
      <c r="BU118" s="116" t="e">
        <f t="shared" ref="BU118" si="1253">IF(BV106=0,0,(BT118-1)*(1+$C$3)/(1-BU107))</f>
        <v>#N/A</v>
      </c>
      <c r="BV118" s="116" t="e">
        <f t="shared" ref="BV118" si="1254">IF(BW106=0,0,(BU118-1)*(1+$C$3)/(1-BV107))</f>
        <v>#N/A</v>
      </c>
      <c r="BW118" s="116" t="e">
        <f t="shared" ref="BW118" si="1255">IF(BX106=0,0,(BV118-1)*(1+$C$3)/(1-BW107))</f>
        <v>#N/A</v>
      </c>
      <c r="BX118" s="116" t="e">
        <f t="shared" ref="BX118" si="1256">IF(BY106=0,0,(BW118-1)*(1+$C$3)/(1-BX107))</f>
        <v>#N/A</v>
      </c>
      <c r="BY118" s="116" t="e">
        <f t="shared" ref="BY118" si="1257">IF(BZ106=0,0,(BX118-1)*(1+$C$3)/(1-BY107))</f>
        <v>#N/A</v>
      </c>
      <c r="BZ118" s="116" t="e">
        <f t="shared" ref="BZ118" si="1258">IF(CA106=0,0,(BY118-1)*(1+$C$3)/(1-BZ107))</f>
        <v>#N/A</v>
      </c>
      <c r="CA118" s="116">
        <f t="shared" ref="CA118" si="1259">IF(CB106=0,0,(BZ118-1)*(1+$C$3)/(1-CA107))</f>
        <v>0</v>
      </c>
    </row>
    <row r="119" spans="1:79" ht="14.25" customHeight="1">
      <c r="A119" s="19" t="s">
        <v>122</v>
      </c>
      <c r="B119" s="74"/>
      <c r="C119" s="98" t="e">
        <f t="shared" ref="C119:BN119" si="1260">C106*C107</f>
        <v>#N/A</v>
      </c>
      <c r="D119" s="98" t="e">
        <f t="shared" si="1260"/>
        <v>#N/A</v>
      </c>
      <c r="E119" s="98" t="e">
        <f t="shared" si="1260"/>
        <v>#N/A</v>
      </c>
      <c r="F119" s="98" t="e">
        <f t="shared" si="1260"/>
        <v>#N/A</v>
      </c>
      <c r="G119" s="98" t="e">
        <f t="shared" si="1260"/>
        <v>#N/A</v>
      </c>
      <c r="H119" s="98" t="e">
        <f t="shared" si="1260"/>
        <v>#N/A</v>
      </c>
      <c r="I119" s="98" t="e">
        <f t="shared" si="1260"/>
        <v>#N/A</v>
      </c>
      <c r="J119" s="98" t="e">
        <f t="shared" si="1260"/>
        <v>#N/A</v>
      </c>
      <c r="K119" s="98" t="e">
        <f t="shared" si="1260"/>
        <v>#N/A</v>
      </c>
      <c r="L119" s="98" t="e">
        <f t="shared" si="1260"/>
        <v>#N/A</v>
      </c>
      <c r="M119" s="98" t="e">
        <f t="shared" si="1260"/>
        <v>#N/A</v>
      </c>
      <c r="N119" s="98" t="e">
        <f t="shared" si="1260"/>
        <v>#N/A</v>
      </c>
      <c r="O119" s="98" t="e">
        <f t="shared" si="1260"/>
        <v>#N/A</v>
      </c>
      <c r="P119" s="98" t="e">
        <f t="shared" si="1260"/>
        <v>#N/A</v>
      </c>
      <c r="Q119" s="98" t="e">
        <f t="shared" si="1260"/>
        <v>#N/A</v>
      </c>
      <c r="R119" s="98" t="e">
        <f t="shared" si="1260"/>
        <v>#N/A</v>
      </c>
      <c r="S119" s="98" t="e">
        <f t="shared" si="1260"/>
        <v>#N/A</v>
      </c>
      <c r="T119" s="98" t="e">
        <f t="shared" si="1260"/>
        <v>#N/A</v>
      </c>
      <c r="U119" s="98" t="e">
        <f t="shared" si="1260"/>
        <v>#N/A</v>
      </c>
      <c r="V119" s="98" t="e">
        <f t="shared" si="1260"/>
        <v>#N/A</v>
      </c>
      <c r="W119" s="98" t="e">
        <f t="shared" si="1260"/>
        <v>#N/A</v>
      </c>
      <c r="X119" s="98" t="e">
        <f t="shared" si="1260"/>
        <v>#N/A</v>
      </c>
      <c r="Y119" s="98" t="e">
        <f t="shared" si="1260"/>
        <v>#N/A</v>
      </c>
      <c r="Z119" s="98" t="e">
        <f t="shared" si="1260"/>
        <v>#N/A</v>
      </c>
      <c r="AA119" s="98" t="e">
        <f t="shared" si="1260"/>
        <v>#N/A</v>
      </c>
      <c r="AB119" s="98" t="e">
        <f t="shared" si="1260"/>
        <v>#N/A</v>
      </c>
      <c r="AC119" s="98" t="e">
        <f t="shared" si="1260"/>
        <v>#N/A</v>
      </c>
      <c r="AD119" s="98" t="e">
        <f t="shared" si="1260"/>
        <v>#N/A</v>
      </c>
      <c r="AE119" s="98" t="e">
        <f t="shared" si="1260"/>
        <v>#N/A</v>
      </c>
      <c r="AF119" s="98" t="e">
        <f t="shared" si="1260"/>
        <v>#N/A</v>
      </c>
      <c r="AG119" s="98" t="e">
        <f t="shared" si="1260"/>
        <v>#N/A</v>
      </c>
      <c r="AH119" s="98" t="e">
        <f t="shared" si="1260"/>
        <v>#N/A</v>
      </c>
      <c r="AI119" s="98" t="e">
        <f t="shared" si="1260"/>
        <v>#N/A</v>
      </c>
      <c r="AJ119" s="98" t="e">
        <f t="shared" si="1260"/>
        <v>#N/A</v>
      </c>
      <c r="AK119" s="98" t="e">
        <f t="shared" si="1260"/>
        <v>#N/A</v>
      </c>
      <c r="AL119" s="98" t="e">
        <f t="shared" si="1260"/>
        <v>#N/A</v>
      </c>
      <c r="AM119" s="98" t="e">
        <f t="shared" si="1260"/>
        <v>#N/A</v>
      </c>
      <c r="AN119" s="98" t="e">
        <f t="shared" si="1260"/>
        <v>#N/A</v>
      </c>
      <c r="AO119" s="98" t="e">
        <f t="shared" si="1260"/>
        <v>#N/A</v>
      </c>
      <c r="AP119" s="98" t="e">
        <f t="shared" si="1260"/>
        <v>#N/A</v>
      </c>
      <c r="AQ119" s="98">
        <f t="shared" si="1260"/>
        <v>0</v>
      </c>
      <c r="AR119" s="98">
        <f t="shared" si="1260"/>
        <v>0</v>
      </c>
      <c r="AS119" s="98">
        <f t="shared" si="1260"/>
        <v>0</v>
      </c>
      <c r="AT119" s="98">
        <f t="shared" si="1260"/>
        <v>0</v>
      </c>
      <c r="AU119" s="98">
        <f t="shared" si="1260"/>
        <v>0</v>
      </c>
      <c r="AV119" s="98">
        <f t="shared" si="1260"/>
        <v>0</v>
      </c>
      <c r="AW119" s="98">
        <f t="shared" si="1260"/>
        <v>0</v>
      </c>
      <c r="AX119" s="98">
        <f t="shared" si="1260"/>
        <v>0</v>
      </c>
      <c r="AY119" s="98">
        <f t="shared" si="1260"/>
        <v>0</v>
      </c>
      <c r="AZ119" s="98">
        <f t="shared" si="1260"/>
        <v>0</v>
      </c>
      <c r="BA119" s="98">
        <f t="shared" si="1260"/>
        <v>0</v>
      </c>
      <c r="BB119" s="98">
        <f t="shared" si="1260"/>
        <v>0</v>
      </c>
      <c r="BC119" s="98">
        <f t="shared" si="1260"/>
        <v>0</v>
      </c>
      <c r="BD119" s="98">
        <f t="shared" si="1260"/>
        <v>0</v>
      </c>
      <c r="BE119" s="98">
        <f t="shared" si="1260"/>
        <v>0</v>
      </c>
      <c r="BF119" s="98">
        <f t="shared" si="1260"/>
        <v>0</v>
      </c>
      <c r="BG119" s="98">
        <f t="shared" si="1260"/>
        <v>0</v>
      </c>
      <c r="BH119" s="98">
        <f t="shared" si="1260"/>
        <v>0</v>
      </c>
      <c r="BI119" s="98">
        <f t="shared" si="1260"/>
        <v>0</v>
      </c>
      <c r="BJ119" s="98">
        <f t="shared" si="1260"/>
        <v>0</v>
      </c>
      <c r="BK119" s="98">
        <f t="shared" si="1260"/>
        <v>0</v>
      </c>
      <c r="BL119" s="98">
        <f t="shared" si="1260"/>
        <v>0</v>
      </c>
      <c r="BM119" s="98">
        <f t="shared" si="1260"/>
        <v>0</v>
      </c>
      <c r="BN119" s="98">
        <f t="shared" si="1260"/>
        <v>0</v>
      </c>
      <c r="BO119" s="98">
        <f t="shared" ref="BO119:CA119" si="1261">BO106*BO107</f>
        <v>0</v>
      </c>
      <c r="BP119" s="98">
        <f t="shared" si="1261"/>
        <v>0</v>
      </c>
      <c r="BQ119" s="98">
        <f t="shared" si="1261"/>
        <v>0</v>
      </c>
      <c r="BR119" s="98">
        <f t="shared" si="1261"/>
        <v>0</v>
      </c>
      <c r="BS119" s="98">
        <f t="shared" si="1261"/>
        <v>0</v>
      </c>
      <c r="BT119" s="98">
        <f t="shared" si="1261"/>
        <v>0</v>
      </c>
      <c r="BU119" s="98">
        <f t="shared" si="1261"/>
        <v>0</v>
      </c>
      <c r="BV119" s="98">
        <f t="shared" si="1261"/>
        <v>0</v>
      </c>
      <c r="BW119" s="98">
        <f t="shared" si="1261"/>
        <v>0</v>
      </c>
      <c r="BX119" s="98">
        <f t="shared" si="1261"/>
        <v>0</v>
      </c>
      <c r="BY119" s="98">
        <f t="shared" si="1261"/>
        <v>0</v>
      </c>
      <c r="BZ119" s="98">
        <f t="shared" si="1261"/>
        <v>0</v>
      </c>
      <c r="CA119" s="98">
        <f t="shared" si="1261"/>
        <v>0</v>
      </c>
    </row>
    <row r="120" spans="1:79" ht="14.25" customHeight="1">
      <c r="A120" s="83" t="s">
        <v>124</v>
      </c>
      <c r="C120" s="90" t="e">
        <f t="shared" ref="C120" si="1262">B117*C119</f>
        <v>#N/A</v>
      </c>
      <c r="D120" s="90" t="e">
        <f t="shared" ref="D120" si="1263">C117*D119</f>
        <v>#N/A</v>
      </c>
      <c r="E120" s="90" t="e">
        <f t="shared" ref="E120" si="1264">D117*E119</f>
        <v>#N/A</v>
      </c>
      <c r="F120" s="90" t="e">
        <f t="shared" ref="F120" si="1265">E117*F119</f>
        <v>#N/A</v>
      </c>
      <c r="G120" s="90" t="e">
        <f t="shared" ref="G120" si="1266">F117*G119</f>
        <v>#N/A</v>
      </c>
      <c r="H120" s="90" t="e">
        <f t="shared" ref="H120" si="1267">G117*H119</f>
        <v>#N/A</v>
      </c>
      <c r="I120" s="90" t="e">
        <f t="shared" ref="I120" si="1268">H117*I119</f>
        <v>#N/A</v>
      </c>
      <c r="J120" s="90" t="e">
        <f t="shared" ref="J120" si="1269">I117*J119</f>
        <v>#N/A</v>
      </c>
      <c r="K120" s="90" t="e">
        <f t="shared" ref="K120" si="1270">J117*K119</f>
        <v>#N/A</v>
      </c>
      <c r="L120" s="90" t="e">
        <f t="shared" ref="L120" si="1271">K117*L119</f>
        <v>#N/A</v>
      </c>
      <c r="M120" s="90" t="e">
        <f t="shared" ref="M120" si="1272">L117*M119</f>
        <v>#N/A</v>
      </c>
      <c r="N120" s="90" t="e">
        <f t="shared" ref="N120" si="1273">M117*N119</f>
        <v>#N/A</v>
      </c>
      <c r="O120" s="90" t="e">
        <f t="shared" ref="O120" si="1274">N117*O119</f>
        <v>#N/A</v>
      </c>
      <c r="P120" s="90" t="e">
        <f t="shared" ref="P120" si="1275">O117*P119</f>
        <v>#N/A</v>
      </c>
      <c r="Q120" s="90" t="e">
        <f t="shared" ref="Q120" si="1276">P117*Q119</f>
        <v>#N/A</v>
      </c>
      <c r="R120" s="90" t="e">
        <f t="shared" ref="R120" si="1277">Q117*R119</f>
        <v>#N/A</v>
      </c>
      <c r="S120" s="90" t="e">
        <f t="shared" ref="S120" si="1278">R117*S119</f>
        <v>#N/A</v>
      </c>
      <c r="T120" s="90" t="e">
        <f t="shared" ref="T120" si="1279">S117*T119</f>
        <v>#N/A</v>
      </c>
      <c r="U120" s="90" t="e">
        <f t="shared" ref="U120" si="1280">T117*U119</f>
        <v>#N/A</v>
      </c>
      <c r="V120" s="90" t="e">
        <f t="shared" ref="V120" si="1281">U117*V119</f>
        <v>#N/A</v>
      </c>
      <c r="W120" s="90" t="e">
        <f t="shared" ref="W120" si="1282">V117*W119</f>
        <v>#N/A</v>
      </c>
      <c r="X120" s="90" t="e">
        <f t="shared" ref="X120" si="1283">W117*X119</f>
        <v>#N/A</v>
      </c>
      <c r="Y120" s="90" t="e">
        <f t="shared" ref="Y120" si="1284">X117*Y119</f>
        <v>#N/A</v>
      </c>
      <c r="Z120" s="90" t="e">
        <f t="shared" ref="Z120" si="1285">Y117*Z119</f>
        <v>#N/A</v>
      </c>
      <c r="AA120" s="90" t="e">
        <f t="shared" ref="AA120" si="1286">Z117*AA119</f>
        <v>#N/A</v>
      </c>
      <c r="AB120" s="90" t="e">
        <f t="shared" ref="AB120" si="1287">AA117*AB119</f>
        <v>#N/A</v>
      </c>
      <c r="AC120" s="90" t="e">
        <f t="shared" ref="AC120" si="1288">AB117*AC119</f>
        <v>#N/A</v>
      </c>
      <c r="AD120" s="90" t="e">
        <f t="shared" ref="AD120" si="1289">AC117*AD119</f>
        <v>#N/A</v>
      </c>
      <c r="AE120" s="90" t="e">
        <f t="shared" ref="AE120" si="1290">AD117*AE119</f>
        <v>#N/A</v>
      </c>
      <c r="AF120" s="90" t="e">
        <f t="shared" ref="AF120" si="1291">AE117*AF119</f>
        <v>#N/A</v>
      </c>
      <c r="AG120" s="90" t="e">
        <f t="shared" ref="AG120" si="1292">AF117*AG119</f>
        <v>#N/A</v>
      </c>
      <c r="AH120" s="90" t="e">
        <f t="shared" ref="AH120" si="1293">AG117*AH119</f>
        <v>#N/A</v>
      </c>
      <c r="AI120" s="90" t="e">
        <f t="shared" ref="AI120" si="1294">AH117*AI119</f>
        <v>#N/A</v>
      </c>
      <c r="AJ120" s="90" t="e">
        <f t="shared" ref="AJ120" si="1295">AI117*AJ119</f>
        <v>#N/A</v>
      </c>
      <c r="AK120" s="90" t="e">
        <f t="shared" ref="AK120" si="1296">AJ117*AK119</f>
        <v>#N/A</v>
      </c>
      <c r="AL120" s="90" t="e">
        <f t="shared" ref="AL120" si="1297">AK117*AL119</f>
        <v>#N/A</v>
      </c>
      <c r="AM120" s="90" t="e">
        <f t="shared" ref="AM120" si="1298">AL117*AM119</f>
        <v>#N/A</v>
      </c>
      <c r="AN120" s="90" t="e">
        <f t="shared" ref="AN120" si="1299">AM117*AN119</f>
        <v>#N/A</v>
      </c>
      <c r="AO120" s="90" t="e">
        <f t="shared" ref="AO120" si="1300">AN117*AO119</f>
        <v>#N/A</v>
      </c>
      <c r="AP120" s="90" t="e">
        <f t="shared" ref="AP120" si="1301">AO117*AP119</f>
        <v>#N/A</v>
      </c>
      <c r="AQ120" s="90" t="e">
        <f t="shared" ref="AQ120" si="1302">AP117*AQ119</f>
        <v>#N/A</v>
      </c>
      <c r="AR120" s="90" t="e">
        <f t="shared" ref="AR120" si="1303">AQ117*AR119</f>
        <v>#N/A</v>
      </c>
      <c r="AS120" s="90" t="e">
        <f t="shared" ref="AS120" si="1304">AR117*AS119</f>
        <v>#N/A</v>
      </c>
      <c r="AT120" s="90" t="e">
        <f t="shared" ref="AT120" si="1305">AS117*AT119</f>
        <v>#N/A</v>
      </c>
      <c r="AU120" s="90" t="e">
        <f t="shared" ref="AU120" si="1306">AT117*AU119</f>
        <v>#N/A</v>
      </c>
      <c r="AV120" s="90" t="e">
        <f t="shared" ref="AV120" si="1307">AU117*AV119</f>
        <v>#N/A</v>
      </c>
      <c r="AW120" s="90" t="e">
        <f t="shared" ref="AW120" si="1308">AV117*AW119</f>
        <v>#N/A</v>
      </c>
      <c r="AX120" s="90" t="e">
        <f t="shared" ref="AX120" si="1309">AW117*AX119</f>
        <v>#N/A</v>
      </c>
      <c r="AY120" s="90" t="e">
        <f t="shared" ref="AY120" si="1310">AX117*AY119</f>
        <v>#N/A</v>
      </c>
      <c r="AZ120" s="90" t="e">
        <f t="shared" ref="AZ120" si="1311">AY117*AZ119</f>
        <v>#N/A</v>
      </c>
      <c r="BA120" s="90" t="e">
        <f t="shared" ref="BA120" si="1312">AZ117*BA119</f>
        <v>#N/A</v>
      </c>
      <c r="BB120" s="90" t="e">
        <f t="shared" ref="BB120" si="1313">BA117*BB119</f>
        <v>#N/A</v>
      </c>
      <c r="BC120" s="90" t="e">
        <f t="shared" ref="BC120" si="1314">BB117*BC119</f>
        <v>#N/A</v>
      </c>
      <c r="BD120" s="90" t="e">
        <f t="shared" ref="BD120" si="1315">BC117*BD119</f>
        <v>#N/A</v>
      </c>
      <c r="BE120" s="90" t="e">
        <f t="shared" ref="BE120" si="1316">BD117*BE119</f>
        <v>#N/A</v>
      </c>
      <c r="BF120" s="90" t="e">
        <f t="shared" ref="BF120" si="1317">BE117*BF119</f>
        <v>#N/A</v>
      </c>
      <c r="BG120" s="90" t="e">
        <f t="shared" ref="BG120" si="1318">BF117*BG119</f>
        <v>#N/A</v>
      </c>
      <c r="BH120" s="90" t="e">
        <f t="shared" ref="BH120" si="1319">BG117*BH119</f>
        <v>#N/A</v>
      </c>
      <c r="BI120" s="90" t="e">
        <f t="shared" ref="BI120" si="1320">BH117*BI119</f>
        <v>#N/A</v>
      </c>
      <c r="BJ120" s="90" t="e">
        <f t="shared" ref="BJ120" si="1321">BI117*BJ119</f>
        <v>#N/A</v>
      </c>
      <c r="BK120" s="90" t="e">
        <f t="shared" ref="BK120" si="1322">BJ117*BK119</f>
        <v>#N/A</v>
      </c>
      <c r="BL120" s="90" t="e">
        <f t="shared" ref="BL120" si="1323">BK117*BL119</f>
        <v>#N/A</v>
      </c>
      <c r="BM120" s="90" t="e">
        <f t="shared" ref="BM120" si="1324">BL117*BM119</f>
        <v>#N/A</v>
      </c>
      <c r="BN120" s="90" t="e">
        <f t="shared" ref="BN120" si="1325">BM117*BN119</f>
        <v>#N/A</v>
      </c>
      <c r="BO120" s="90" t="e">
        <f t="shared" ref="BO120" si="1326">BN117*BO119</f>
        <v>#N/A</v>
      </c>
      <c r="BP120" s="90" t="e">
        <f t="shared" ref="BP120" si="1327">BO117*BP119</f>
        <v>#N/A</v>
      </c>
      <c r="BQ120" s="90" t="e">
        <f t="shared" ref="BQ120" si="1328">BP117*BQ119</f>
        <v>#N/A</v>
      </c>
      <c r="BR120" s="90" t="e">
        <f t="shared" ref="BR120" si="1329">BQ117*BR119</f>
        <v>#N/A</v>
      </c>
      <c r="BS120" s="90" t="e">
        <f t="shared" ref="BS120" si="1330">BR117*BS119</f>
        <v>#N/A</v>
      </c>
      <c r="BT120" s="90" t="e">
        <f t="shared" ref="BT120" si="1331">BS117*BT119</f>
        <v>#N/A</v>
      </c>
      <c r="BU120" s="90" t="e">
        <f t="shared" ref="BU120" si="1332">BT117*BU119</f>
        <v>#N/A</v>
      </c>
      <c r="BV120" s="90" t="e">
        <f t="shared" ref="BV120" si="1333">BU117*BV119</f>
        <v>#N/A</v>
      </c>
      <c r="BW120" s="90" t="e">
        <f t="shared" ref="BW120" si="1334">BV117*BW119</f>
        <v>#N/A</v>
      </c>
      <c r="BX120" s="90" t="e">
        <f t="shared" ref="BX120" si="1335">BW117*BX119</f>
        <v>#N/A</v>
      </c>
      <c r="BY120" s="90" t="e">
        <f t="shared" ref="BY120" si="1336">BX117*BY119</f>
        <v>#N/A</v>
      </c>
      <c r="BZ120" s="90" t="e">
        <f t="shared" ref="BZ120" si="1337">BY117*BZ119</f>
        <v>#N/A</v>
      </c>
      <c r="CA120" s="90" t="e">
        <f t="shared" ref="CA120" si="1338">BZ117*CA119</f>
        <v>#N/A</v>
      </c>
    </row>
    <row r="121" spans="1:79" ht="14.25" customHeight="1">
      <c r="A121" s="114" t="s">
        <v>120</v>
      </c>
      <c r="B121" s="68" t="e">
        <f>NPV($C$89,C$120:$CA120)</f>
        <v>#N/A</v>
      </c>
      <c r="C121" s="68" t="e">
        <f>IF(C107=1,0,(B121*(1+$C$89)-C119)/(1-C$107))</f>
        <v>#N/A</v>
      </c>
      <c r="D121" s="68" t="e">
        <f>IF(D107=1,0,(C121*(1+$C$89)-D119)/(1-D$107))</f>
        <v>#N/A</v>
      </c>
      <c r="E121" s="68" t="e">
        <f>IF(E107=1,0,(D121*(1+$C$89)-E119)/(1-E$107))</f>
        <v>#N/A</v>
      </c>
      <c r="F121" s="68" t="e">
        <f t="shared" ref="F121:BQ121" si="1339">IF(F107=1,0,(E121*(1+$C$89)-F119)/(1-F$107))</f>
        <v>#N/A</v>
      </c>
      <c r="G121" s="68" t="e">
        <f t="shared" si="1339"/>
        <v>#N/A</v>
      </c>
      <c r="H121" s="68" t="e">
        <f t="shared" si="1339"/>
        <v>#N/A</v>
      </c>
      <c r="I121" s="68" t="e">
        <f t="shared" si="1339"/>
        <v>#N/A</v>
      </c>
      <c r="J121" s="68" t="e">
        <f t="shared" si="1339"/>
        <v>#N/A</v>
      </c>
      <c r="K121" s="68" t="e">
        <f t="shared" si="1339"/>
        <v>#N/A</v>
      </c>
      <c r="L121" s="68" t="e">
        <f t="shared" si="1339"/>
        <v>#N/A</v>
      </c>
      <c r="M121" s="68" t="e">
        <f t="shared" si="1339"/>
        <v>#N/A</v>
      </c>
      <c r="N121" s="68" t="e">
        <f t="shared" si="1339"/>
        <v>#N/A</v>
      </c>
      <c r="O121" s="68" t="e">
        <f t="shared" si="1339"/>
        <v>#N/A</v>
      </c>
      <c r="P121" s="68" t="e">
        <f t="shared" si="1339"/>
        <v>#N/A</v>
      </c>
      <c r="Q121" s="68" t="e">
        <f t="shared" si="1339"/>
        <v>#N/A</v>
      </c>
      <c r="R121" s="68" t="e">
        <f t="shared" si="1339"/>
        <v>#N/A</v>
      </c>
      <c r="S121" s="68" t="e">
        <f t="shared" si="1339"/>
        <v>#N/A</v>
      </c>
      <c r="T121" s="68" t="e">
        <f t="shared" si="1339"/>
        <v>#N/A</v>
      </c>
      <c r="U121" s="68" t="e">
        <f t="shared" si="1339"/>
        <v>#N/A</v>
      </c>
      <c r="V121" s="68" t="e">
        <f t="shared" si="1339"/>
        <v>#N/A</v>
      </c>
      <c r="W121" s="68" t="e">
        <f t="shared" si="1339"/>
        <v>#N/A</v>
      </c>
      <c r="X121" s="68" t="e">
        <f t="shared" si="1339"/>
        <v>#N/A</v>
      </c>
      <c r="Y121" s="68" t="e">
        <f t="shared" si="1339"/>
        <v>#N/A</v>
      </c>
      <c r="Z121" s="68" t="e">
        <f t="shared" si="1339"/>
        <v>#N/A</v>
      </c>
      <c r="AA121" s="68" t="e">
        <f t="shared" si="1339"/>
        <v>#N/A</v>
      </c>
      <c r="AB121" s="68" t="e">
        <f t="shared" si="1339"/>
        <v>#N/A</v>
      </c>
      <c r="AC121" s="68" t="e">
        <f t="shared" si="1339"/>
        <v>#N/A</v>
      </c>
      <c r="AD121" s="68" t="e">
        <f t="shared" si="1339"/>
        <v>#N/A</v>
      </c>
      <c r="AE121" s="68" t="e">
        <f t="shared" si="1339"/>
        <v>#N/A</v>
      </c>
      <c r="AF121" s="68" t="e">
        <f t="shared" si="1339"/>
        <v>#N/A</v>
      </c>
      <c r="AG121" s="68" t="e">
        <f t="shared" si="1339"/>
        <v>#N/A</v>
      </c>
      <c r="AH121" s="68" t="e">
        <f t="shared" si="1339"/>
        <v>#N/A</v>
      </c>
      <c r="AI121" s="68" t="e">
        <f t="shared" si="1339"/>
        <v>#N/A</v>
      </c>
      <c r="AJ121" s="68" t="e">
        <f t="shared" si="1339"/>
        <v>#N/A</v>
      </c>
      <c r="AK121" s="68" t="e">
        <f t="shared" si="1339"/>
        <v>#N/A</v>
      </c>
      <c r="AL121" s="68" t="e">
        <f t="shared" si="1339"/>
        <v>#N/A</v>
      </c>
      <c r="AM121" s="68" t="e">
        <f t="shared" si="1339"/>
        <v>#N/A</v>
      </c>
      <c r="AN121" s="68" t="e">
        <f t="shared" si="1339"/>
        <v>#N/A</v>
      </c>
      <c r="AO121" s="68" t="e">
        <f t="shared" si="1339"/>
        <v>#N/A</v>
      </c>
      <c r="AP121" s="68" t="e">
        <f t="shared" si="1339"/>
        <v>#N/A</v>
      </c>
      <c r="AQ121" s="68" t="e">
        <f t="shared" si="1339"/>
        <v>#N/A</v>
      </c>
      <c r="AR121" s="68" t="e">
        <f t="shared" si="1339"/>
        <v>#N/A</v>
      </c>
      <c r="AS121" s="68" t="e">
        <f t="shared" si="1339"/>
        <v>#N/A</v>
      </c>
      <c r="AT121" s="68" t="e">
        <f t="shared" si="1339"/>
        <v>#N/A</v>
      </c>
      <c r="AU121" s="68" t="e">
        <f t="shared" si="1339"/>
        <v>#N/A</v>
      </c>
      <c r="AV121" s="68" t="e">
        <f t="shared" si="1339"/>
        <v>#N/A</v>
      </c>
      <c r="AW121" s="68" t="e">
        <f t="shared" si="1339"/>
        <v>#N/A</v>
      </c>
      <c r="AX121" s="68" t="e">
        <f t="shared" si="1339"/>
        <v>#N/A</v>
      </c>
      <c r="AY121" s="68" t="e">
        <f t="shared" si="1339"/>
        <v>#N/A</v>
      </c>
      <c r="AZ121" s="68" t="e">
        <f t="shared" si="1339"/>
        <v>#N/A</v>
      </c>
      <c r="BA121" s="68" t="e">
        <f t="shared" si="1339"/>
        <v>#N/A</v>
      </c>
      <c r="BB121" s="68" t="e">
        <f t="shared" si="1339"/>
        <v>#N/A</v>
      </c>
      <c r="BC121" s="68" t="e">
        <f t="shared" si="1339"/>
        <v>#N/A</v>
      </c>
      <c r="BD121" s="68" t="e">
        <f t="shared" si="1339"/>
        <v>#N/A</v>
      </c>
      <c r="BE121" s="68" t="e">
        <f t="shared" si="1339"/>
        <v>#N/A</v>
      </c>
      <c r="BF121" s="68" t="e">
        <f t="shared" si="1339"/>
        <v>#N/A</v>
      </c>
      <c r="BG121" s="68" t="e">
        <f t="shared" si="1339"/>
        <v>#N/A</v>
      </c>
      <c r="BH121" s="68" t="e">
        <f t="shared" si="1339"/>
        <v>#N/A</v>
      </c>
      <c r="BI121" s="68" t="e">
        <f t="shared" si="1339"/>
        <v>#N/A</v>
      </c>
      <c r="BJ121" s="68" t="e">
        <f t="shared" si="1339"/>
        <v>#N/A</v>
      </c>
      <c r="BK121" s="68" t="e">
        <f t="shared" si="1339"/>
        <v>#N/A</v>
      </c>
      <c r="BL121" s="68" t="e">
        <f t="shared" si="1339"/>
        <v>#N/A</v>
      </c>
      <c r="BM121" s="68" t="e">
        <f t="shared" si="1339"/>
        <v>#N/A</v>
      </c>
      <c r="BN121" s="68" t="e">
        <f t="shared" si="1339"/>
        <v>#N/A</v>
      </c>
      <c r="BO121" s="68" t="e">
        <f t="shared" si="1339"/>
        <v>#N/A</v>
      </c>
      <c r="BP121" s="68" t="e">
        <f t="shared" si="1339"/>
        <v>#N/A</v>
      </c>
      <c r="BQ121" s="68" t="e">
        <f t="shared" si="1339"/>
        <v>#N/A</v>
      </c>
      <c r="BR121" s="68" t="e">
        <f t="shared" ref="BR121:CA121" si="1340">IF(BR107=1,0,(BQ121*(1+$C$89)-BR119)/(1-BR$107))</f>
        <v>#N/A</v>
      </c>
      <c r="BS121" s="68" t="e">
        <f t="shared" si="1340"/>
        <v>#N/A</v>
      </c>
      <c r="BT121" s="68" t="e">
        <f t="shared" si="1340"/>
        <v>#N/A</v>
      </c>
      <c r="BU121" s="68" t="e">
        <f t="shared" si="1340"/>
        <v>#N/A</v>
      </c>
      <c r="BV121" s="68" t="e">
        <f t="shared" si="1340"/>
        <v>#N/A</v>
      </c>
      <c r="BW121" s="68" t="e">
        <f t="shared" si="1340"/>
        <v>#N/A</v>
      </c>
      <c r="BX121" s="68" t="e">
        <f t="shared" si="1340"/>
        <v>#N/A</v>
      </c>
      <c r="BY121" s="68" t="e">
        <f t="shared" si="1340"/>
        <v>#N/A</v>
      </c>
      <c r="BZ121" s="68" t="e">
        <f t="shared" si="1340"/>
        <v>#N/A</v>
      </c>
      <c r="CA121" s="68" t="e">
        <f t="shared" si="1340"/>
        <v>#N/A</v>
      </c>
    </row>
    <row r="122" spans="1:79" ht="14.25" customHeight="1">
      <c r="A122" s="114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</row>
    <row r="123" spans="1:79" ht="14.25" customHeight="1">
      <c r="A123" s="19" t="s">
        <v>27</v>
      </c>
      <c r="B123" s="68"/>
      <c r="C123" s="68" t="e">
        <f t="shared" ref="C123:BN123" si="1341">C121-C115</f>
        <v>#N/A</v>
      </c>
      <c r="D123" s="68" t="e">
        <f t="shared" si="1341"/>
        <v>#N/A</v>
      </c>
      <c r="E123" s="68" t="e">
        <f t="shared" si="1341"/>
        <v>#N/A</v>
      </c>
      <c r="F123" s="68" t="e">
        <f t="shared" si="1341"/>
        <v>#N/A</v>
      </c>
      <c r="G123" s="68" t="e">
        <f t="shared" si="1341"/>
        <v>#N/A</v>
      </c>
      <c r="H123" s="68" t="e">
        <f t="shared" si="1341"/>
        <v>#N/A</v>
      </c>
      <c r="I123" s="68" t="e">
        <f t="shared" si="1341"/>
        <v>#N/A</v>
      </c>
      <c r="J123" s="68" t="e">
        <f t="shared" si="1341"/>
        <v>#N/A</v>
      </c>
      <c r="K123" s="68" t="e">
        <f t="shared" si="1341"/>
        <v>#N/A</v>
      </c>
      <c r="L123" s="68" t="e">
        <f t="shared" si="1341"/>
        <v>#N/A</v>
      </c>
      <c r="M123" s="68" t="e">
        <f t="shared" si="1341"/>
        <v>#N/A</v>
      </c>
      <c r="N123" s="68" t="e">
        <f t="shared" si="1341"/>
        <v>#N/A</v>
      </c>
      <c r="O123" s="68" t="e">
        <f t="shared" si="1341"/>
        <v>#N/A</v>
      </c>
      <c r="P123" s="68" t="e">
        <f t="shared" si="1341"/>
        <v>#N/A</v>
      </c>
      <c r="Q123" s="68" t="e">
        <f t="shared" si="1341"/>
        <v>#N/A</v>
      </c>
      <c r="R123" s="68" t="e">
        <f t="shared" si="1341"/>
        <v>#N/A</v>
      </c>
      <c r="S123" s="68" t="e">
        <f t="shared" si="1341"/>
        <v>#N/A</v>
      </c>
      <c r="T123" s="68" t="e">
        <f t="shared" si="1341"/>
        <v>#N/A</v>
      </c>
      <c r="U123" s="68" t="e">
        <f t="shared" si="1341"/>
        <v>#N/A</v>
      </c>
      <c r="V123" s="68" t="e">
        <f t="shared" si="1341"/>
        <v>#N/A</v>
      </c>
      <c r="W123" s="68" t="e">
        <f t="shared" si="1341"/>
        <v>#N/A</v>
      </c>
      <c r="X123" s="68" t="e">
        <f t="shared" si="1341"/>
        <v>#N/A</v>
      </c>
      <c r="Y123" s="68" t="e">
        <f t="shared" si="1341"/>
        <v>#N/A</v>
      </c>
      <c r="Z123" s="68" t="e">
        <f t="shared" si="1341"/>
        <v>#N/A</v>
      </c>
      <c r="AA123" s="68" t="e">
        <f t="shared" si="1341"/>
        <v>#N/A</v>
      </c>
      <c r="AB123" s="68" t="e">
        <f t="shared" si="1341"/>
        <v>#N/A</v>
      </c>
      <c r="AC123" s="68" t="e">
        <f t="shared" si="1341"/>
        <v>#N/A</v>
      </c>
      <c r="AD123" s="68" t="e">
        <f t="shared" si="1341"/>
        <v>#N/A</v>
      </c>
      <c r="AE123" s="68" t="e">
        <f t="shared" si="1341"/>
        <v>#N/A</v>
      </c>
      <c r="AF123" s="68" t="e">
        <f t="shared" si="1341"/>
        <v>#N/A</v>
      </c>
      <c r="AG123" s="68" t="e">
        <f t="shared" si="1341"/>
        <v>#N/A</v>
      </c>
      <c r="AH123" s="68" t="e">
        <f t="shared" si="1341"/>
        <v>#N/A</v>
      </c>
      <c r="AI123" s="68" t="e">
        <f t="shared" si="1341"/>
        <v>#N/A</v>
      </c>
      <c r="AJ123" s="68" t="e">
        <f t="shared" si="1341"/>
        <v>#N/A</v>
      </c>
      <c r="AK123" s="68" t="e">
        <f t="shared" si="1341"/>
        <v>#N/A</v>
      </c>
      <c r="AL123" s="68" t="e">
        <f t="shared" si="1341"/>
        <v>#N/A</v>
      </c>
      <c r="AM123" s="68" t="e">
        <f t="shared" si="1341"/>
        <v>#N/A</v>
      </c>
      <c r="AN123" s="68" t="e">
        <f t="shared" si="1341"/>
        <v>#N/A</v>
      </c>
      <c r="AO123" s="68" t="e">
        <f t="shared" si="1341"/>
        <v>#N/A</v>
      </c>
      <c r="AP123" s="68" t="e">
        <f t="shared" si="1341"/>
        <v>#N/A</v>
      </c>
      <c r="AQ123" s="68" t="e">
        <f t="shared" si="1341"/>
        <v>#N/A</v>
      </c>
      <c r="AR123" s="68" t="e">
        <f t="shared" si="1341"/>
        <v>#N/A</v>
      </c>
      <c r="AS123" s="68" t="e">
        <f t="shared" si="1341"/>
        <v>#N/A</v>
      </c>
      <c r="AT123" s="68" t="e">
        <f t="shared" si="1341"/>
        <v>#N/A</v>
      </c>
      <c r="AU123" s="68" t="e">
        <f t="shared" si="1341"/>
        <v>#N/A</v>
      </c>
      <c r="AV123" s="68" t="e">
        <f t="shared" si="1341"/>
        <v>#N/A</v>
      </c>
      <c r="AW123" s="68" t="e">
        <f t="shared" si="1341"/>
        <v>#N/A</v>
      </c>
      <c r="AX123" s="68" t="e">
        <f t="shared" si="1341"/>
        <v>#N/A</v>
      </c>
      <c r="AY123" s="68" t="e">
        <f t="shared" si="1341"/>
        <v>#N/A</v>
      </c>
      <c r="AZ123" s="68" t="e">
        <f t="shared" si="1341"/>
        <v>#N/A</v>
      </c>
      <c r="BA123" s="68" t="e">
        <f t="shared" si="1341"/>
        <v>#N/A</v>
      </c>
      <c r="BB123" s="68" t="e">
        <f t="shared" si="1341"/>
        <v>#N/A</v>
      </c>
      <c r="BC123" s="68" t="e">
        <f t="shared" si="1341"/>
        <v>#N/A</v>
      </c>
      <c r="BD123" s="68" t="e">
        <f t="shared" si="1341"/>
        <v>#N/A</v>
      </c>
      <c r="BE123" s="68" t="e">
        <f t="shared" si="1341"/>
        <v>#N/A</v>
      </c>
      <c r="BF123" s="68" t="e">
        <f t="shared" si="1341"/>
        <v>#N/A</v>
      </c>
      <c r="BG123" s="68" t="e">
        <f t="shared" si="1341"/>
        <v>#N/A</v>
      </c>
      <c r="BH123" s="68" t="e">
        <f t="shared" si="1341"/>
        <v>#N/A</v>
      </c>
      <c r="BI123" s="68" t="e">
        <f t="shared" si="1341"/>
        <v>#N/A</v>
      </c>
      <c r="BJ123" s="68" t="e">
        <f t="shared" si="1341"/>
        <v>#N/A</v>
      </c>
      <c r="BK123" s="68" t="e">
        <f t="shared" si="1341"/>
        <v>#N/A</v>
      </c>
      <c r="BL123" s="68" t="e">
        <f t="shared" si="1341"/>
        <v>#N/A</v>
      </c>
      <c r="BM123" s="68" t="e">
        <f t="shared" si="1341"/>
        <v>#N/A</v>
      </c>
      <c r="BN123" s="68" t="e">
        <f t="shared" si="1341"/>
        <v>#N/A</v>
      </c>
      <c r="BO123" s="68" t="e">
        <f t="shared" ref="BO123:CA123" si="1342">BO121-BO115</f>
        <v>#N/A</v>
      </c>
      <c r="BP123" s="68" t="e">
        <f t="shared" si="1342"/>
        <v>#N/A</v>
      </c>
      <c r="BQ123" s="68" t="e">
        <f t="shared" si="1342"/>
        <v>#N/A</v>
      </c>
      <c r="BR123" s="68" t="e">
        <f t="shared" si="1342"/>
        <v>#N/A</v>
      </c>
      <c r="BS123" s="68" t="e">
        <f t="shared" si="1342"/>
        <v>#N/A</v>
      </c>
      <c r="BT123" s="68" t="e">
        <f t="shared" si="1342"/>
        <v>#N/A</v>
      </c>
      <c r="BU123" s="68" t="e">
        <f t="shared" si="1342"/>
        <v>#N/A</v>
      </c>
      <c r="BV123" s="68" t="e">
        <f t="shared" si="1342"/>
        <v>#N/A</v>
      </c>
      <c r="BW123" s="68" t="e">
        <f t="shared" si="1342"/>
        <v>#N/A</v>
      </c>
      <c r="BX123" s="68" t="e">
        <f t="shared" si="1342"/>
        <v>#N/A</v>
      </c>
      <c r="BY123" s="68" t="e">
        <f t="shared" si="1342"/>
        <v>#N/A</v>
      </c>
      <c r="BZ123" s="68" t="e">
        <f t="shared" si="1342"/>
        <v>#N/A</v>
      </c>
      <c r="CA123" s="68" t="e">
        <f t="shared" si="1342"/>
        <v>#N/A</v>
      </c>
    </row>
    <row r="124" spans="1:79" ht="14.25" customHeight="1">
      <c r="A124" s="19" t="s">
        <v>28</v>
      </c>
      <c r="B124" s="68"/>
      <c r="C124" s="68" t="e">
        <f t="shared" ref="C124:BN124" si="1343">MAX(C123,0)</f>
        <v>#N/A</v>
      </c>
      <c r="D124" s="68" t="e">
        <f t="shared" si="1343"/>
        <v>#N/A</v>
      </c>
      <c r="E124" s="68" t="e">
        <f t="shared" si="1343"/>
        <v>#N/A</v>
      </c>
      <c r="F124" s="68" t="e">
        <f t="shared" si="1343"/>
        <v>#N/A</v>
      </c>
      <c r="G124" s="68" t="e">
        <f t="shared" si="1343"/>
        <v>#N/A</v>
      </c>
      <c r="H124" s="68" t="e">
        <f t="shared" si="1343"/>
        <v>#N/A</v>
      </c>
      <c r="I124" s="68" t="e">
        <f t="shared" si="1343"/>
        <v>#N/A</v>
      </c>
      <c r="J124" s="68" t="e">
        <f t="shared" si="1343"/>
        <v>#N/A</v>
      </c>
      <c r="K124" s="68" t="e">
        <f t="shared" si="1343"/>
        <v>#N/A</v>
      </c>
      <c r="L124" s="68" t="e">
        <f t="shared" si="1343"/>
        <v>#N/A</v>
      </c>
      <c r="M124" s="68" t="e">
        <f t="shared" si="1343"/>
        <v>#N/A</v>
      </c>
      <c r="N124" s="68" t="e">
        <f t="shared" si="1343"/>
        <v>#N/A</v>
      </c>
      <c r="O124" s="68" t="e">
        <f t="shared" si="1343"/>
        <v>#N/A</v>
      </c>
      <c r="P124" s="68" t="e">
        <f t="shared" si="1343"/>
        <v>#N/A</v>
      </c>
      <c r="Q124" s="68" t="e">
        <f t="shared" si="1343"/>
        <v>#N/A</v>
      </c>
      <c r="R124" s="68" t="e">
        <f t="shared" si="1343"/>
        <v>#N/A</v>
      </c>
      <c r="S124" s="68" t="e">
        <f t="shared" si="1343"/>
        <v>#N/A</v>
      </c>
      <c r="T124" s="68" t="e">
        <f t="shared" si="1343"/>
        <v>#N/A</v>
      </c>
      <c r="U124" s="68" t="e">
        <f t="shared" si="1343"/>
        <v>#N/A</v>
      </c>
      <c r="V124" s="68" t="e">
        <f t="shared" si="1343"/>
        <v>#N/A</v>
      </c>
      <c r="W124" s="68" t="e">
        <f t="shared" si="1343"/>
        <v>#N/A</v>
      </c>
      <c r="X124" s="68" t="e">
        <f t="shared" si="1343"/>
        <v>#N/A</v>
      </c>
      <c r="Y124" s="68" t="e">
        <f t="shared" si="1343"/>
        <v>#N/A</v>
      </c>
      <c r="Z124" s="68" t="e">
        <f t="shared" si="1343"/>
        <v>#N/A</v>
      </c>
      <c r="AA124" s="68" t="e">
        <f t="shared" si="1343"/>
        <v>#N/A</v>
      </c>
      <c r="AB124" s="68" t="e">
        <f t="shared" si="1343"/>
        <v>#N/A</v>
      </c>
      <c r="AC124" s="68" t="e">
        <f t="shared" si="1343"/>
        <v>#N/A</v>
      </c>
      <c r="AD124" s="68" t="e">
        <f t="shared" si="1343"/>
        <v>#N/A</v>
      </c>
      <c r="AE124" s="68" t="e">
        <f t="shared" si="1343"/>
        <v>#N/A</v>
      </c>
      <c r="AF124" s="68" t="e">
        <f t="shared" si="1343"/>
        <v>#N/A</v>
      </c>
      <c r="AG124" s="68" t="e">
        <f t="shared" si="1343"/>
        <v>#N/A</v>
      </c>
      <c r="AH124" s="68" t="e">
        <f t="shared" si="1343"/>
        <v>#N/A</v>
      </c>
      <c r="AI124" s="68" t="e">
        <f t="shared" si="1343"/>
        <v>#N/A</v>
      </c>
      <c r="AJ124" s="68" t="e">
        <f t="shared" si="1343"/>
        <v>#N/A</v>
      </c>
      <c r="AK124" s="68" t="e">
        <f t="shared" si="1343"/>
        <v>#N/A</v>
      </c>
      <c r="AL124" s="68" t="e">
        <f t="shared" si="1343"/>
        <v>#N/A</v>
      </c>
      <c r="AM124" s="68" t="e">
        <f t="shared" si="1343"/>
        <v>#N/A</v>
      </c>
      <c r="AN124" s="68" t="e">
        <f t="shared" si="1343"/>
        <v>#N/A</v>
      </c>
      <c r="AO124" s="68" t="e">
        <f t="shared" si="1343"/>
        <v>#N/A</v>
      </c>
      <c r="AP124" s="68" t="e">
        <f t="shared" si="1343"/>
        <v>#N/A</v>
      </c>
      <c r="AQ124" s="68" t="e">
        <f t="shared" si="1343"/>
        <v>#N/A</v>
      </c>
      <c r="AR124" s="68" t="e">
        <f t="shared" si="1343"/>
        <v>#N/A</v>
      </c>
      <c r="AS124" s="68" t="e">
        <f t="shared" si="1343"/>
        <v>#N/A</v>
      </c>
      <c r="AT124" s="68" t="e">
        <f t="shared" si="1343"/>
        <v>#N/A</v>
      </c>
      <c r="AU124" s="68" t="e">
        <f t="shared" si="1343"/>
        <v>#N/A</v>
      </c>
      <c r="AV124" s="68" t="e">
        <f t="shared" si="1343"/>
        <v>#N/A</v>
      </c>
      <c r="AW124" s="68" t="e">
        <f t="shared" si="1343"/>
        <v>#N/A</v>
      </c>
      <c r="AX124" s="68" t="e">
        <f t="shared" si="1343"/>
        <v>#N/A</v>
      </c>
      <c r="AY124" s="68" t="e">
        <f t="shared" si="1343"/>
        <v>#N/A</v>
      </c>
      <c r="AZ124" s="68" t="e">
        <f t="shared" si="1343"/>
        <v>#N/A</v>
      </c>
      <c r="BA124" s="68" t="e">
        <f t="shared" si="1343"/>
        <v>#N/A</v>
      </c>
      <c r="BB124" s="68" t="e">
        <f t="shared" si="1343"/>
        <v>#N/A</v>
      </c>
      <c r="BC124" s="68" t="e">
        <f t="shared" si="1343"/>
        <v>#N/A</v>
      </c>
      <c r="BD124" s="68" t="e">
        <f t="shared" si="1343"/>
        <v>#N/A</v>
      </c>
      <c r="BE124" s="68" t="e">
        <f t="shared" si="1343"/>
        <v>#N/A</v>
      </c>
      <c r="BF124" s="68" t="e">
        <f t="shared" si="1343"/>
        <v>#N/A</v>
      </c>
      <c r="BG124" s="68" t="e">
        <f t="shared" si="1343"/>
        <v>#N/A</v>
      </c>
      <c r="BH124" s="68" t="e">
        <f t="shared" si="1343"/>
        <v>#N/A</v>
      </c>
      <c r="BI124" s="68" t="e">
        <f t="shared" si="1343"/>
        <v>#N/A</v>
      </c>
      <c r="BJ124" s="68" t="e">
        <f t="shared" si="1343"/>
        <v>#N/A</v>
      </c>
      <c r="BK124" s="68" t="e">
        <f t="shared" si="1343"/>
        <v>#N/A</v>
      </c>
      <c r="BL124" s="68" t="e">
        <f t="shared" si="1343"/>
        <v>#N/A</v>
      </c>
      <c r="BM124" s="68" t="e">
        <f t="shared" si="1343"/>
        <v>#N/A</v>
      </c>
      <c r="BN124" s="68" t="e">
        <f t="shared" si="1343"/>
        <v>#N/A</v>
      </c>
      <c r="BO124" s="68" t="e">
        <f t="shared" ref="BO124:CA124" si="1344">MAX(BO123,0)</f>
        <v>#N/A</v>
      </c>
      <c r="BP124" s="68" t="e">
        <f t="shared" si="1344"/>
        <v>#N/A</v>
      </c>
      <c r="BQ124" s="68" t="e">
        <f t="shared" si="1344"/>
        <v>#N/A</v>
      </c>
      <c r="BR124" s="68" t="e">
        <f t="shared" si="1344"/>
        <v>#N/A</v>
      </c>
      <c r="BS124" s="68" t="e">
        <f t="shared" si="1344"/>
        <v>#N/A</v>
      </c>
      <c r="BT124" s="68" t="e">
        <f t="shared" si="1344"/>
        <v>#N/A</v>
      </c>
      <c r="BU124" s="68" t="e">
        <f t="shared" si="1344"/>
        <v>#N/A</v>
      </c>
      <c r="BV124" s="68" t="e">
        <f t="shared" si="1344"/>
        <v>#N/A</v>
      </c>
      <c r="BW124" s="68" t="e">
        <f t="shared" si="1344"/>
        <v>#N/A</v>
      </c>
      <c r="BX124" s="68" t="e">
        <f t="shared" si="1344"/>
        <v>#N/A</v>
      </c>
      <c r="BY124" s="68" t="e">
        <f t="shared" si="1344"/>
        <v>#N/A</v>
      </c>
      <c r="BZ124" s="68" t="e">
        <f t="shared" si="1344"/>
        <v>#N/A</v>
      </c>
      <c r="CA124" s="68" t="e">
        <f t="shared" si="1344"/>
        <v>#N/A</v>
      </c>
    </row>
    <row r="125" spans="1:79" ht="14.25" customHeight="1">
      <c r="A125" s="83" t="s">
        <v>121</v>
      </c>
      <c r="B125" s="92"/>
      <c r="C125" s="64" t="e">
        <f>IF(C106=0,0,IF(C124/C106&lt;$C$52,0,C124/C106))</f>
        <v>#N/A</v>
      </c>
      <c r="D125" s="64" t="e">
        <f t="shared" ref="D125" si="1345">IF(D106=0,0,IF(D124/D106&lt;$C$52,0,D124/D106))</f>
        <v>#N/A</v>
      </c>
      <c r="E125" s="64" t="e">
        <f t="shared" ref="E125" si="1346">IF(E106=0,0,IF(E124/E106&lt;$C$52,0,E124/E106))</f>
        <v>#N/A</v>
      </c>
      <c r="F125" s="64" t="e">
        <f t="shared" ref="F125" si="1347">IF(F106=0,0,IF(F124/F106&lt;$C$52,0,F124/F106))</f>
        <v>#N/A</v>
      </c>
      <c r="G125" s="64" t="e">
        <f t="shared" ref="G125" si="1348">IF(G106=0,0,IF(G124/G106&lt;$C$52,0,G124/G106))</f>
        <v>#N/A</v>
      </c>
      <c r="H125" s="64" t="e">
        <f t="shared" ref="H125" si="1349">IF(H106=0,0,IF(H124/H106&lt;$C$52,0,H124/H106))</f>
        <v>#N/A</v>
      </c>
      <c r="I125" s="64" t="e">
        <f t="shared" ref="I125" si="1350">IF(I106=0,0,IF(I124/I106&lt;$C$52,0,I124/I106))</f>
        <v>#N/A</v>
      </c>
      <c r="J125" s="64" t="e">
        <f t="shared" ref="J125" si="1351">IF(J106=0,0,IF(J124/J106&lt;$C$52,0,J124/J106))</f>
        <v>#N/A</v>
      </c>
      <c r="K125" s="64" t="e">
        <f t="shared" ref="K125" si="1352">IF(K106=0,0,IF(K124/K106&lt;$C$52,0,K124/K106))</f>
        <v>#N/A</v>
      </c>
      <c r="L125" s="64" t="e">
        <f t="shared" ref="L125" si="1353">IF(L106=0,0,IF(L124/L106&lt;$C$52,0,L124/L106))</f>
        <v>#N/A</v>
      </c>
      <c r="M125" s="64" t="e">
        <f t="shared" ref="M125" si="1354">IF(M106=0,0,IF(M124/M106&lt;$C$52,0,M124/M106))</f>
        <v>#N/A</v>
      </c>
      <c r="N125" s="64" t="e">
        <f t="shared" ref="N125" si="1355">IF(N106=0,0,IF(N124/N106&lt;$C$52,0,N124/N106))</f>
        <v>#N/A</v>
      </c>
      <c r="O125" s="64" t="e">
        <f t="shared" ref="O125" si="1356">IF(O106=0,0,IF(O124/O106&lt;$C$52,0,O124/O106))</f>
        <v>#N/A</v>
      </c>
      <c r="P125" s="64" t="e">
        <f t="shared" ref="P125" si="1357">IF(P106=0,0,IF(P124/P106&lt;$C$52,0,P124/P106))</f>
        <v>#N/A</v>
      </c>
      <c r="Q125" s="64" t="e">
        <f t="shared" ref="Q125" si="1358">IF(Q106=0,0,IF(Q124/Q106&lt;$C$52,0,Q124/Q106))</f>
        <v>#N/A</v>
      </c>
      <c r="R125" s="64" t="e">
        <f t="shared" ref="R125" si="1359">IF(R106=0,0,IF(R124/R106&lt;$C$52,0,R124/R106))</f>
        <v>#N/A</v>
      </c>
      <c r="S125" s="64" t="e">
        <f t="shared" ref="S125" si="1360">IF(S106=0,0,IF(S124/S106&lt;$C$52,0,S124/S106))</f>
        <v>#N/A</v>
      </c>
      <c r="T125" s="64" t="e">
        <f t="shared" ref="T125" si="1361">IF(T106=0,0,IF(T124/T106&lt;$C$52,0,T124/T106))</f>
        <v>#N/A</v>
      </c>
      <c r="U125" s="64" t="e">
        <f t="shared" ref="U125" si="1362">IF(U106=0,0,IF(U124/U106&lt;$C$52,0,U124/U106))</f>
        <v>#N/A</v>
      </c>
      <c r="V125" s="64" t="e">
        <f t="shared" ref="V125" si="1363">IF(V106=0,0,IF(V124/V106&lt;$C$52,0,V124/V106))</f>
        <v>#N/A</v>
      </c>
      <c r="W125" s="64" t="e">
        <f t="shared" ref="W125" si="1364">IF(W106=0,0,IF(W124/W106&lt;$C$52,0,W124/W106))</f>
        <v>#N/A</v>
      </c>
      <c r="X125" s="64" t="e">
        <f t="shared" ref="X125" si="1365">IF(X106=0,0,IF(X124/X106&lt;$C$52,0,X124/X106))</f>
        <v>#N/A</v>
      </c>
      <c r="Y125" s="64" t="e">
        <f t="shared" ref="Y125" si="1366">IF(Y106=0,0,IF(Y124/Y106&lt;$C$52,0,Y124/Y106))</f>
        <v>#N/A</v>
      </c>
      <c r="Z125" s="64" t="e">
        <f t="shared" ref="Z125" si="1367">IF(Z106=0,0,IF(Z124/Z106&lt;$C$52,0,Z124/Z106))</f>
        <v>#N/A</v>
      </c>
      <c r="AA125" s="64" t="e">
        <f t="shared" ref="AA125" si="1368">IF(AA106=0,0,IF(AA124/AA106&lt;$C$52,0,AA124/AA106))</f>
        <v>#N/A</v>
      </c>
      <c r="AB125" s="64" t="e">
        <f t="shared" ref="AB125" si="1369">IF(AB106=0,0,IF(AB124/AB106&lt;$C$52,0,AB124/AB106))</f>
        <v>#N/A</v>
      </c>
      <c r="AC125" s="64" t="e">
        <f t="shared" ref="AC125" si="1370">IF(AC106=0,0,IF(AC124/AC106&lt;$C$52,0,AC124/AC106))</f>
        <v>#N/A</v>
      </c>
      <c r="AD125" s="64" t="e">
        <f t="shared" ref="AD125" si="1371">IF(AD106=0,0,IF(AD124/AD106&lt;$C$52,0,AD124/AD106))</f>
        <v>#N/A</v>
      </c>
      <c r="AE125" s="64" t="e">
        <f t="shared" ref="AE125" si="1372">IF(AE106=0,0,IF(AE124/AE106&lt;$C$52,0,AE124/AE106))</f>
        <v>#N/A</v>
      </c>
      <c r="AF125" s="64" t="e">
        <f t="shared" ref="AF125" si="1373">IF(AF106=0,0,IF(AF124/AF106&lt;$C$52,0,AF124/AF106))</f>
        <v>#N/A</v>
      </c>
      <c r="AG125" s="64" t="e">
        <f t="shared" ref="AG125" si="1374">IF(AG106=0,0,IF(AG124/AG106&lt;$C$52,0,AG124/AG106))</f>
        <v>#N/A</v>
      </c>
      <c r="AH125" s="64" t="e">
        <f t="shared" ref="AH125" si="1375">IF(AH106=0,0,IF(AH124/AH106&lt;$C$52,0,AH124/AH106))</f>
        <v>#N/A</v>
      </c>
      <c r="AI125" s="64" t="e">
        <f t="shared" ref="AI125" si="1376">IF(AI106=0,0,IF(AI124/AI106&lt;$C$52,0,AI124/AI106))</f>
        <v>#N/A</v>
      </c>
      <c r="AJ125" s="64" t="e">
        <f t="shared" ref="AJ125" si="1377">IF(AJ106=0,0,IF(AJ124/AJ106&lt;$C$52,0,AJ124/AJ106))</f>
        <v>#N/A</v>
      </c>
      <c r="AK125" s="64" t="e">
        <f t="shared" ref="AK125" si="1378">IF(AK106=0,0,IF(AK124/AK106&lt;$C$52,0,AK124/AK106))</f>
        <v>#N/A</v>
      </c>
      <c r="AL125" s="64" t="e">
        <f t="shared" ref="AL125" si="1379">IF(AL106=0,0,IF(AL124/AL106&lt;$C$52,0,AL124/AL106))</f>
        <v>#N/A</v>
      </c>
      <c r="AM125" s="64" t="e">
        <f t="shared" ref="AM125" si="1380">IF(AM106=0,0,IF(AM124/AM106&lt;$C$52,0,AM124/AM106))</f>
        <v>#N/A</v>
      </c>
      <c r="AN125" s="64" t="e">
        <f t="shared" ref="AN125" si="1381">IF(AN106=0,0,IF(AN124/AN106&lt;$C$52,0,AN124/AN106))</f>
        <v>#N/A</v>
      </c>
      <c r="AO125" s="64" t="e">
        <f t="shared" ref="AO125" si="1382">IF(AO106=0,0,IF(AO124/AO106&lt;$C$52,0,AO124/AO106))</f>
        <v>#N/A</v>
      </c>
      <c r="AP125" s="64" t="e">
        <f t="shared" ref="AP125" si="1383">IF(AP106=0,0,IF(AP124/AP106&lt;$C$52,0,AP124/AP106))</f>
        <v>#N/A</v>
      </c>
      <c r="AQ125" s="64" t="e">
        <f t="shared" ref="AQ125" si="1384">IF(AQ106=0,0,IF(AQ124/AQ106&lt;$C$52,0,AQ124/AQ106))</f>
        <v>#N/A</v>
      </c>
      <c r="AR125" s="64" t="e">
        <f t="shared" ref="AR125" si="1385">IF(AR106=0,0,IF(AR124/AR106&lt;$C$52,0,AR124/AR106))</f>
        <v>#N/A</v>
      </c>
      <c r="AS125" s="64" t="e">
        <f t="shared" ref="AS125" si="1386">IF(AS106=0,0,IF(AS124/AS106&lt;$C$52,0,AS124/AS106))</f>
        <v>#N/A</v>
      </c>
      <c r="AT125" s="64" t="e">
        <f t="shared" ref="AT125" si="1387">IF(AT106=0,0,IF(AT124/AT106&lt;$C$52,0,AT124/AT106))</f>
        <v>#N/A</v>
      </c>
      <c r="AU125" s="64" t="e">
        <f t="shared" ref="AU125" si="1388">IF(AU106=0,0,IF(AU124/AU106&lt;$C$52,0,AU124/AU106))</f>
        <v>#N/A</v>
      </c>
      <c r="AV125" s="64" t="e">
        <f t="shared" ref="AV125" si="1389">IF(AV106=0,0,IF(AV124/AV106&lt;$C$52,0,AV124/AV106))</f>
        <v>#N/A</v>
      </c>
      <c r="AW125" s="64" t="e">
        <f t="shared" ref="AW125" si="1390">IF(AW106=0,0,IF(AW124/AW106&lt;$C$52,0,AW124/AW106))</f>
        <v>#N/A</v>
      </c>
      <c r="AX125" s="64" t="e">
        <f t="shared" ref="AX125" si="1391">IF(AX106=0,0,IF(AX124/AX106&lt;$C$52,0,AX124/AX106))</f>
        <v>#N/A</v>
      </c>
      <c r="AY125" s="64" t="e">
        <f t="shared" ref="AY125" si="1392">IF(AY106=0,0,IF(AY124/AY106&lt;$C$52,0,AY124/AY106))</f>
        <v>#N/A</v>
      </c>
      <c r="AZ125" s="64" t="e">
        <f t="shared" ref="AZ125" si="1393">IF(AZ106=0,0,IF(AZ124/AZ106&lt;$C$52,0,AZ124/AZ106))</f>
        <v>#N/A</v>
      </c>
      <c r="BA125" s="64" t="e">
        <f t="shared" ref="BA125" si="1394">IF(BA106=0,0,IF(BA124/BA106&lt;$C$52,0,BA124/BA106))</f>
        <v>#N/A</v>
      </c>
      <c r="BB125" s="64" t="e">
        <f t="shared" ref="BB125" si="1395">IF(BB106=0,0,IF(BB124/BB106&lt;$C$52,0,BB124/BB106))</f>
        <v>#N/A</v>
      </c>
      <c r="BC125" s="64" t="e">
        <f t="shared" ref="BC125" si="1396">IF(BC106=0,0,IF(BC124/BC106&lt;$C$52,0,BC124/BC106))</f>
        <v>#N/A</v>
      </c>
      <c r="BD125" s="64" t="e">
        <f t="shared" ref="BD125" si="1397">IF(BD106=0,0,IF(BD124/BD106&lt;$C$52,0,BD124/BD106))</f>
        <v>#N/A</v>
      </c>
      <c r="BE125" s="64" t="e">
        <f t="shared" ref="BE125" si="1398">IF(BE106=0,0,IF(BE124/BE106&lt;$C$52,0,BE124/BE106))</f>
        <v>#N/A</v>
      </c>
      <c r="BF125" s="64" t="e">
        <f t="shared" ref="BF125" si="1399">IF(BF106=0,0,IF(BF124/BF106&lt;$C$52,0,BF124/BF106))</f>
        <v>#N/A</v>
      </c>
      <c r="BG125" s="64" t="e">
        <f t="shared" ref="BG125" si="1400">IF(BG106=0,0,IF(BG124/BG106&lt;$C$52,0,BG124/BG106))</f>
        <v>#N/A</v>
      </c>
      <c r="BH125" s="64" t="e">
        <f t="shared" ref="BH125" si="1401">IF(BH106=0,0,IF(BH124/BH106&lt;$C$52,0,BH124/BH106))</f>
        <v>#N/A</v>
      </c>
      <c r="BI125" s="64" t="e">
        <f t="shared" ref="BI125" si="1402">IF(BI106=0,0,IF(BI124/BI106&lt;$C$52,0,BI124/BI106))</f>
        <v>#N/A</v>
      </c>
      <c r="BJ125" s="64" t="e">
        <f t="shared" ref="BJ125" si="1403">IF(BJ106=0,0,IF(BJ124/BJ106&lt;$C$52,0,BJ124/BJ106))</f>
        <v>#N/A</v>
      </c>
      <c r="BK125" s="64" t="e">
        <f t="shared" ref="BK125" si="1404">IF(BK106=0,0,IF(BK124/BK106&lt;$C$52,0,BK124/BK106))</f>
        <v>#N/A</v>
      </c>
      <c r="BL125" s="64" t="e">
        <f t="shared" ref="BL125" si="1405">IF(BL106=0,0,IF(BL124/BL106&lt;$C$52,0,BL124/BL106))</f>
        <v>#N/A</v>
      </c>
      <c r="BM125" s="64" t="e">
        <f t="shared" ref="BM125" si="1406">IF(BM106=0,0,IF(BM124/BM106&lt;$C$52,0,BM124/BM106))</f>
        <v>#N/A</v>
      </c>
      <c r="BN125" s="64" t="e">
        <f t="shared" ref="BN125" si="1407">IF(BN106=0,0,IF(BN124/BN106&lt;$C$52,0,BN124/BN106))</f>
        <v>#N/A</v>
      </c>
      <c r="BO125" s="64" t="e">
        <f t="shared" ref="BO125" si="1408">IF(BO106=0,0,IF(BO124/BO106&lt;$C$52,0,BO124/BO106))</f>
        <v>#N/A</v>
      </c>
      <c r="BP125" s="64" t="e">
        <f t="shared" ref="BP125" si="1409">IF(BP106=0,0,IF(BP124/BP106&lt;$C$52,0,BP124/BP106))</f>
        <v>#N/A</v>
      </c>
      <c r="BQ125" s="64" t="e">
        <f t="shared" ref="BQ125" si="1410">IF(BQ106=0,0,IF(BQ124/BQ106&lt;$C$52,0,BQ124/BQ106))</f>
        <v>#N/A</v>
      </c>
      <c r="BR125" s="64" t="e">
        <f t="shared" ref="BR125" si="1411">IF(BR106=0,0,IF(BR124/BR106&lt;$C$52,0,BR124/BR106))</f>
        <v>#N/A</v>
      </c>
      <c r="BS125" s="64" t="e">
        <f t="shared" ref="BS125" si="1412">IF(BS106=0,0,IF(BS124/BS106&lt;$C$52,0,BS124/BS106))</f>
        <v>#N/A</v>
      </c>
      <c r="BT125" s="64" t="e">
        <f t="shared" ref="BT125" si="1413">IF(BT106=0,0,IF(BT124/BT106&lt;$C$52,0,BT124/BT106))</f>
        <v>#N/A</v>
      </c>
      <c r="BU125" s="64" t="e">
        <f t="shared" ref="BU125" si="1414">IF(BU106=0,0,IF(BU124/BU106&lt;$C$52,0,BU124/BU106))</f>
        <v>#N/A</v>
      </c>
      <c r="BV125" s="64" t="e">
        <f t="shared" ref="BV125" si="1415">IF(BV106=0,0,IF(BV124/BV106&lt;$C$52,0,BV124/BV106))</f>
        <v>#N/A</v>
      </c>
      <c r="BW125" s="64" t="e">
        <f t="shared" ref="BW125" si="1416">IF(BW106=0,0,IF(BW124/BW106&lt;$C$52,0,BW124/BW106))</f>
        <v>#N/A</v>
      </c>
      <c r="BX125" s="64" t="e">
        <f t="shared" ref="BX125" si="1417">IF(BX106=0,0,IF(BX124/BX106&lt;$C$52,0,BX124/BX106))</f>
        <v>#N/A</v>
      </c>
      <c r="BY125" s="64" t="e">
        <f t="shared" ref="BY125" si="1418">IF(BY106=0,0,IF(BY124/BY106&lt;$C$52,0,BY124/BY106))</f>
        <v>#N/A</v>
      </c>
      <c r="BZ125" s="64" t="e">
        <f t="shared" ref="BZ125" si="1419">IF(BZ106=0,0,IF(BZ124/BZ106&lt;$C$52,0,BZ124/BZ106))</f>
        <v>#N/A</v>
      </c>
      <c r="CA125" s="64" t="e">
        <f t="shared" ref="CA125" si="1420">IF(CA106=0,0,IF(CA124/CA106&lt;$C$52,0,CA124/CA106))</f>
        <v>#N/A</v>
      </c>
    </row>
    <row r="126" spans="1:79" ht="14.25" customHeight="1">
      <c r="A126" s="83"/>
      <c r="B126" s="92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</row>
    <row r="127" spans="1:79" ht="14.25" customHeight="1">
      <c r="A127" s="83" t="s">
        <v>125</v>
      </c>
      <c r="B127" s="92"/>
      <c r="C127" s="61" t="e">
        <f t="shared" ref="C127:BN127" si="1421">IF(C106=0,0,C125*C106)</f>
        <v>#N/A</v>
      </c>
      <c r="D127" s="61" t="e">
        <f t="shared" si="1421"/>
        <v>#N/A</v>
      </c>
      <c r="E127" s="61" t="e">
        <f t="shared" si="1421"/>
        <v>#N/A</v>
      </c>
      <c r="F127" s="61" t="e">
        <f t="shared" si="1421"/>
        <v>#N/A</v>
      </c>
      <c r="G127" s="61" t="e">
        <f t="shared" si="1421"/>
        <v>#N/A</v>
      </c>
      <c r="H127" s="61" t="e">
        <f t="shared" si="1421"/>
        <v>#N/A</v>
      </c>
      <c r="I127" s="61" t="e">
        <f t="shared" si="1421"/>
        <v>#N/A</v>
      </c>
      <c r="J127" s="61" t="e">
        <f t="shared" si="1421"/>
        <v>#N/A</v>
      </c>
      <c r="K127" s="61" t="e">
        <f t="shared" si="1421"/>
        <v>#N/A</v>
      </c>
      <c r="L127" s="61" t="e">
        <f t="shared" si="1421"/>
        <v>#N/A</v>
      </c>
      <c r="M127" s="61" t="e">
        <f t="shared" si="1421"/>
        <v>#N/A</v>
      </c>
      <c r="N127" s="61" t="e">
        <f t="shared" si="1421"/>
        <v>#N/A</v>
      </c>
      <c r="O127" s="61" t="e">
        <f t="shared" si="1421"/>
        <v>#N/A</v>
      </c>
      <c r="P127" s="61" t="e">
        <f t="shared" si="1421"/>
        <v>#N/A</v>
      </c>
      <c r="Q127" s="61" t="e">
        <f t="shared" si="1421"/>
        <v>#N/A</v>
      </c>
      <c r="R127" s="61" t="e">
        <f t="shared" si="1421"/>
        <v>#N/A</v>
      </c>
      <c r="S127" s="61" t="e">
        <f t="shared" si="1421"/>
        <v>#N/A</v>
      </c>
      <c r="T127" s="61" t="e">
        <f t="shared" si="1421"/>
        <v>#N/A</v>
      </c>
      <c r="U127" s="61" t="e">
        <f t="shared" si="1421"/>
        <v>#N/A</v>
      </c>
      <c r="V127" s="61" t="e">
        <f t="shared" si="1421"/>
        <v>#N/A</v>
      </c>
      <c r="W127" s="61" t="e">
        <f t="shared" si="1421"/>
        <v>#N/A</v>
      </c>
      <c r="X127" s="61" t="e">
        <f t="shared" si="1421"/>
        <v>#N/A</v>
      </c>
      <c r="Y127" s="61" t="e">
        <f t="shared" si="1421"/>
        <v>#N/A</v>
      </c>
      <c r="Z127" s="61" t="e">
        <f t="shared" si="1421"/>
        <v>#N/A</v>
      </c>
      <c r="AA127" s="61" t="e">
        <f t="shared" si="1421"/>
        <v>#N/A</v>
      </c>
      <c r="AB127" s="61" t="e">
        <f t="shared" si="1421"/>
        <v>#N/A</v>
      </c>
      <c r="AC127" s="61" t="e">
        <f t="shared" si="1421"/>
        <v>#N/A</v>
      </c>
      <c r="AD127" s="61" t="e">
        <f t="shared" si="1421"/>
        <v>#N/A</v>
      </c>
      <c r="AE127" s="61" t="e">
        <f t="shared" si="1421"/>
        <v>#N/A</v>
      </c>
      <c r="AF127" s="61" t="e">
        <f t="shared" si="1421"/>
        <v>#N/A</v>
      </c>
      <c r="AG127" s="61" t="e">
        <f t="shared" si="1421"/>
        <v>#N/A</v>
      </c>
      <c r="AH127" s="61" t="e">
        <f t="shared" si="1421"/>
        <v>#N/A</v>
      </c>
      <c r="AI127" s="61" t="e">
        <f t="shared" si="1421"/>
        <v>#N/A</v>
      </c>
      <c r="AJ127" s="61" t="e">
        <f t="shared" si="1421"/>
        <v>#N/A</v>
      </c>
      <c r="AK127" s="61" t="e">
        <f t="shared" si="1421"/>
        <v>#N/A</v>
      </c>
      <c r="AL127" s="61" t="e">
        <f t="shared" si="1421"/>
        <v>#N/A</v>
      </c>
      <c r="AM127" s="61" t="e">
        <f t="shared" si="1421"/>
        <v>#N/A</v>
      </c>
      <c r="AN127" s="61" t="e">
        <f t="shared" si="1421"/>
        <v>#N/A</v>
      </c>
      <c r="AO127" s="61" t="e">
        <f t="shared" si="1421"/>
        <v>#N/A</v>
      </c>
      <c r="AP127" s="61" t="e">
        <f t="shared" si="1421"/>
        <v>#N/A</v>
      </c>
      <c r="AQ127" s="61" t="e">
        <f t="shared" si="1421"/>
        <v>#N/A</v>
      </c>
      <c r="AR127" s="61" t="e">
        <f t="shared" si="1421"/>
        <v>#N/A</v>
      </c>
      <c r="AS127" s="61" t="e">
        <f t="shared" si="1421"/>
        <v>#N/A</v>
      </c>
      <c r="AT127" s="61" t="e">
        <f t="shared" si="1421"/>
        <v>#N/A</v>
      </c>
      <c r="AU127" s="61" t="e">
        <f t="shared" si="1421"/>
        <v>#N/A</v>
      </c>
      <c r="AV127" s="61" t="e">
        <f t="shared" si="1421"/>
        <v>#N/A</v>
      </c>
      <c r="AW127" s="61" t="e">
        <f t="shared" si="1421"/>
        <v>#N/A</v>
      </c>
      <c r="AX127" s="61" t="e">
        <f t="shared" si="1421"/>
        <v>#N/A</v>
      </c>
      <c r="AY127" s="61" t="e">
        <f t="shared" si="1421"/>
        <v>#N/A</v>
      </c>
      <c r="AZ127" s="61" t="e">
        <f t="shared" si="1421"/>
        <v>#N/A</v>
      </c>
      <c r="BA127" s="61" t="e">
        <f t="shared" si="1421"/>
        <v>#N/A</v>
      </c>
      <c r="BB127" s="61" t="e">
        <f t="shared" si="1421"/>
        <v>#N/A</v>
      </c>
      <c r="BC127" s="61" t="e">
        <f t="shared" si="1421"/>
        <v>#N/A</v>
      </c>
      <c r="BD127" s="61" t="e">
        <f t="shared" si="1421"/>
        <v>#N/A</v>
      </c>
      <c r="BE127" s="61" t="e">
        <f t="shared" si="1421"/>
        <v>#N/A</v>
      </c>
      <c r="BF127" s="61" t="e">
        <f t="shared" si="1421"/>
        <v>#N/A</v>
      </c>
      <c r="BG127" s="61" t="e">
        <f t="shared" si="1421"/>
        <v>#N/A</v>
      </c>
      <c r="BH127" s="61" t="e">
        <f t="shared" si="1421"/>
        <v>#N/A</v>
      </c>
      <c r="BI127" s="61" t="e">
        <f t="shared" si="1421"/>
        <v>#N/A</v>
      </c>
      <c r="BJ127" s="61" t="e">
        <f t="shared" si="1421"/>
        <v>#N/A</v>
      </c>
      <c r="BK127" s="61" t="e">
        <f t="shared" si="1421"/>
        <v>#N/A</v>
      </c>
      <c r="BL127" s="61" t="e">
        <f t="shared" si="1421"/>
        <v>#N/A</v>
      </c>
      <c r="BM127" s="61" t="e">
        <f t="shared" si="1421"/>
        <v>#N/A</v>
      </c>
      <c r="BN127" s="61" t="e">
        <f t="shared" si="1421"/>
        <v>#N/A</v>
      </c>
      <c r="BO127" s="61" t="e">
        <f t="shared" ref="BO127:CA127" si="1422">IF(BO106=0,0,BO125*BO106)</f>
        <v>#N/A</v>
      </c>
      <c r="BP127" s="61" t="e">
        <f t="shared" si="1422"/>
        <v>#N/A</v>
      </c>
      <c r="BQ127" s="61" t="e">
        <f t="shared" si="1422"/>
        <v>#N/A</v>
      </c>
      <c r="BR127" s="61" t="e">
        <f t="shared" si="1422"/>
        <v>#N/A</v>
      </c>
      <c r="BS127" s="61" t="e">
        <f t="shared" si="1422"/>
        <v>#N/A</v>
      </c>
      <c r="BT127" s="61" t="e">
        <f t="shared" si="1422"/>
        <v>#N/A</v>
      </c>
      <c r="BU127" s="61" t="e">
        <f t="shared" si="1422"/>
        <v>#N/A</v>
      </c>
      <c r="BV127" s="61" t="e">
        <f t="shared" si="1422"/>
        <v>#N/A</v>
      </c>
      <c r="BW127" s="61" t="e">
        <f t="shared" si="1422"/>
        <v>#N/A</v>
      </c>
      <c r="BX127" s="61" t="e">
        <f t="shared" si="1422"/>
        <v>#N/A</v>
      </c>
      <c r="BY127" s="61" t="e">
        <f t="shared" si="1422"/>
        <v>#N/A</v>
      </c>
      <c r="BZ127" s="61" t="e">
        <f t="shared" si="1422"/>
        <v>#N/A</v>
      </c>
      <c r="CA127" s="61" t="e">
        <f t="shared" si="1422"/>
        <v>#N/A</v>
      </c>
    </row>
    <row r="128" spans="1:79" ht="14.25" customHeight="1">
      <c r="A128" s="83" t="s">
        <v>126</v>
      </c>
      <c r="B128" s="92"/>
      <c r="C128" s="61" t="e">
        <f>C111</f>
        <v>#N/A</v>
      </c>
      <c r="D128" s="61" t="e">
        <f t="shared" ref="D128" si="1423">C128+D111</f>
        <v>#N/A</v>
      </c>
      <c r="E128" s="61" t="e">
        <f t="shared" ref="E128" si="1424">D128+E111</f>
        <v>#N/A</v>
      </c>
      <c r="F128" s="61" t="e">
        <f t="shared" ref="F128" si="1425">E128+F111</f>
        <v>#N/A</v>
      </c>
      <c r="G128" s="61" t="e">
        <f t="shared" ref="G128" si="1426">F128+G111</f>
        <v>#N/A</v>
      </c>
      <c r="H128" s="61" t="e">
        <f t="shared" ref="H128" si="1427">G128+H111</f>
        <v>#N/A</v>
      </c>
      <c r="I128" s="61" t="e">
        <f t="shared" ref="I128" si="1428">H128+I111</f>
        <v>#N/A</v>
      </c>
      <c r="J128" s="61" t="e">
        <f t="shared" ref="J128" si="1429">I128+J111</f>
        <v>#N/A</v>
      </c>
      <c r="K128" s="61" t="e">
        <f t="shared" ref="K128" si="1430">J128+K111</f>
        <v>#N/A</v>
      </c>
      <c r="L128" s="61" t="e">
        <f t="shared" ref="L128" si="1431">K128+L111</f>
        <v>#N/A</v>
      </c>
      <c r="M128" s="61" t="e">
        <f t="shared" ref="M128" si="1432">L128+M111</f>
        <v>#N/A</v>
      </c>
      <c r="N128" s="61" t="e">
        <f t="shared" ref="N128" si="1433">M128+N111</f>
        <v>#N/A</v>
      </c>
      <c r="O128" s="61" t="e">
        <f t="shared" ref="O128" si="1434">N128+O111</f>
        <v>#N/A</v>
      </c>
      <c r="P128" s="61" t="e">
        <f t="shared" ref="P128" si="1435">O128+P111</f>
        <v>#N/A</v>
      </c>
      <c r="Q128" s="61" t="e">
        <f t="shared" ref="Q128" si="1436">P128+Q111</f>
        <v>#N/A</v>
      </c>
      <c r="R128" s="61" t="e">
        <f t="shared" ref="R128" si="1437">Q128+R111</f>
        <v>#N/A</v>
      </c>
      <c r="S128" s="61" t="e">
        <f t="shared" ref="S128" si="1438">R128+S111</f>
        <v>#N/A</v>
      </c>
      <c r="T128" s="61" t="e">
        <f t="shared" ref="T128" si="1439">S128+T111</f>
        <v>#N/A</v>
      </c>
      <c r="U128" s="61" t="e">
        <f t="shared" ref="U128" si="1440">T128+U111</f>
        <v>#N/A</v>
      </c>
      <c r="V128" s="61" t="e">
        <f t="shared" ref="V128" si="1441">U128+V111</f>
        <v>#N/A</v>
      </c>
      <c r="W128" s="61" t="e">
        <f t="shared" ref="W128" si="1442">V128+W111</f>
        <v>#N/A</v>
      </c>
      <c r="X128" s="61" t="e">
        <f t="shared" ref="X128" si="1443">W128+X111</f>
        <v>#N/A</v>
      </c>
      <c r="Y128" s="61" t="e">
        <f t="shared" ref="Y128" si="1444">X128+Y111</f>
        <v>#N/A</v>
      </c>
      <c r="Z128" s="61" t="e">
        <f t="shared" ref="Z128" si="1445">Y128+Z111</f>
        <v>#N/A</v>
      </c>
      <c r="AA128" s="61" t="e">
        <f t="shared" ref="AA128" si="1446">Z128+AA111</f>
        <v>#N/A</v>
      </c>
      <c r="AB128" s="61" t="e">
        <f t="shared" ref="AB128" si="1447">AA128+AB111</f>
        <v>#N/A</v>
      </c>
      <c r="AC128" s="61" t="e">
        <f t="shared" ref="AC128" si="1448">AB128+AC111</f>
        <v>#N/A</v>
      </c>
      <c r="AD128" s="61" t="e">
        <f t="shared" ref="AD128" si="1449">AC128+AD111</f>
        <v>#N/A</v>
      </c>
      <c r="AE128" s="61" t="e">
        <f t="shared" ref="AE128" si="1450">AD128+AE111</f>
        <v>#N/A</v>
      </c>
      <c r="AF128" s="61" t="e">
        <f t="shared" ref="AF128" si="1451">AE128+AF111</f>
        <v>#N/A</v>
      </c>
      <c r="AG128" s="61" t="e">
        <f t="shared" ref="AG128" si="1452">AF128+AG111</f>
        <v>#N/A</v>
      </c>
      <c r="AH128" s="61" t="e">
        <f t="shared" ref="AH128" si="1453">AG128+AH111</f>
        <v>#N/A</v>
      </c>
      <c r="AI128" s="61" t="e">
        <f t="shared" ref="AI128" si="1454">AH128+AI111</f>
        <v>#N/A</v>
      </c>
      <c r="AJ128" s="61" t="e">
        <f t="shared" ref="AJ128" si="1455">AI128+AJ111</f>
        <v>#N/A</v>
      </c>
      <c r="AK128" s="61" t="e">
        <f t="shared" ref="AK128" si="1456">AJ128+AK111</f>
        <v>#N/A</v>
      </c>
      <c r="AL128" s="61" t="e">
        <f t="shared" ref="AL128" si="1457">AK128+AL111</f>
        <v>#N/A</v>
      </c>
      <c r="AM128" s="61" t="e">
        <f t="shared" ref="AM128" si="1458">AL128+AM111</f>
        <v>#N/A</v>
      </c>
      <c r="AN128" s="61" t="e">
        <f t="shared" ref="AN128" si="1459">AM128+AN111</f>
        <v>#N/A</v>
      </c>
      <c r="AO128" s="61" t="e">
        <f t="shared" ref="AO128" si="1460">AN128+AO111</f>
        <v>#N/A</v>
      </c>
      <c r="AP128" s="61" t="e">
        <f t="shared" ref="AP128" si="1461">AO128+AP111</f>
        <v>#N/A</v>
      </c>
      <c r="AQ128" s="61" t="e">
        <f t="shared" ref="AQ128" si="1462">AP128+AQ111</f>
        <v>#N/A</v>
      </c>
      <c r="AR128" s="61" t="e">
        <f t="shared" ref="AR128" si="1463">AQ128+AR111</f>
        <v>#N/A</v>
      </c>
      <c r="AS128" s="61" t="e">
        <f t="shared" ref="AS128" si="1464">AR128+AS111</f>
        <v>#N/A</v>
      </c>
      <c r="AT128" s="61" t="e">
        <f t="shared" ref="AT128" si="1465">AS128+AT111</f>
        <v>#N/A</v>
      </c>
      <c r="AU128" s="61" t="e">
        <f t="shared" ref="AU128" si="1466">AT128+AU111</f>
        <v>#N/A</v>
      </c>
      <c r="AV128" s="61" t="e">
        <f t="shared" ref="AV128" si="1467">AU128+AV111</f>
        <v>#N/A</v>
      </c>
      <c r="AW128" s="61" t="e">
        <f t="shared" ref="AW128" si="1468">AV128+AW111</f>
        <v>#N/A</v>
      </c>
      <c r="AX128" s="61" t="e">
        <f t="shared" ref="AX128" si="1469">AW128+AX111</f>
        <v>#N/A</v>
      </c>
      <c r="AY128" s="61" t="e">
        <f t="shared" ref="AY128" si="1470">AX128+AY111</f>
        <v>#N/A</v>
      </c>
      <c r="AZ128" s="61" t="e">
        <f t="shared" ref="AZ128" si="1471">AY128+AZ111</f>
        <v>#N/A</v>
      </c>
      <c r="BA128" s="61" t="e">
        <f t="shared" ref="BA128" si="1472">AZ128+BA111</f>
        <v>#N/A</v>
      </c>
      <c r="BB128" s="61" t="e">
        <f t="shared" ref="BB128" si="1473">BA128+BB111</f>
        <v>#N/A</v>
      </c>
      <c r="BC128" s="61" t="e">
        <f t="shared" ref="BC128" si="1474">BB128+BC111</f>
        <v>#N/A</v>
      </c>
      <c r="BD128" s="61" t="e">
        <f t="shared" ref="BD128" si="1475">BC128+BD111</f>
        <v>#N/A</v>
      </c>
      <c r="BE128" s="61" t="e">
        <f t="shared" ref="BE128" si="1476">BD128+BE111</f>
        <v>#N/A</v>
      </c>
      <c r="BF128" s="61" t="e">
        <f t="shared" ref="BF128" si="1477">BE128+BF111</f>
        <v>#N/A</v>
      </c>
      <c r="BG128" s="61" t="e">
        <f t="shared" ref="BG128" si="1478">BF128+BG111</f>
        <v>#N/A</v>
      </c>
      <c r="BH128" s="61" t="e">
        <f t="shared" ref="BH128" si="1479">BG128+BH111</f>
        <v>#N/A</v>
      </c>
      <c r="BI128" s="61" t="e">
        <f t="shared" ref="BI128" si="1480">BH128+BI111</f>
        <v>#N/A</v>
      </c>
      <c r="BJ128" s="61" t="e">
        <f t="shared" ref="BJ128" si="1481">BI128+BJ111</f>
        <v>#N/A</v>
      </c>
      <c r="BK128" s="61" t="e">
        <f t="shared" ref="BK128" si="1482">BJ128+BK111</f>
        <v>#N/A</v>
      </c>
      <c r="BL128" s="61" t="e">
        <f t="shared" ref="BL128" si="1483">BK128+BL111</f>
        <v>#N/A</v>
      </c>
      <c r="BM128" s="61" t="e">
        <f t="shared" ref="BM128" si="1484">BL128+BM111</f>
        <v>#N/A</v>
      </c>
      <c r="BN128" s="61" t="e">
        <f t="shared" ref="BN128" si="1485">BM128+BN111</f>
        <v>#N/A</v>
      </c>
      <c r="BO128" s="61" t="e">
        <f t="shared" ref="BO128" si="1486">BN128+BO111</f>
        <v>#N/A</v>
      </c>
      <c r="BP128" s="61" t="e">
        <f t="shared" ref="BP128" si="1487">BO128+BP111</f>
        <v>#N/A</v>
      </c>
      <c r="BQ128" s="61" t="e">
        <f t="shared" ref="BQ128" si="1488">BP128+BQ111</f>
        <v>#N/A</v>
      </c>
      <c r="BR128" s="61" t="e">
        <f t="shared" ref="BR128" si="1489">BQ128+BR111</f>
        <v>#N/A</v>
      </c>
      <c r="BS128" s="61" t="e">
        <f t="shared" ref="BS128" si="1490">BR128+BS111</f>
        <v>#N/A</v>
      </c>
      <c r="BT128" s="61" t="e">
        <f t="shared" ref="BT128" si="1491">BS128+BT111</f>
        <v>#N/A</v>
      </c>
      <c r="BU128" s="61" t="e">
        <f t="shared" ref="BU128" si="1492">BT128+BU111</f>
        <v>#N/A</v>
      </c>
      <c r="BV128" s="61" t="e">
        <f t="shared" ref="BV128" si="1493">BU128+BV111</f>
        <v>#N/A</v>
      </c>
      <c r="BW128" s="61" t="e">
        <f t="shared" ref="BW128" si="1494">BV128+BW111</f>
        <v>#N/A</v>
      </c>
      <c r="BX128" s="61" t="e">
        <f t="shared" ref="BX128" si="1495">BW128+BX111</f>
        <v>#N/A</v>
      </c>
      <c r="BY128" s="61" t="e">
        <f t="shared" ref="BY128" si="1496">BX128+BY111</f>
        <v>#N/A</v>
      </c>
      <c r="BZ128" s="61" t="e">
        <f t="shared" ref="BZ128" si="1497">BY128+BZ111</f>
        <v>#N/A</v>
      </c>
      <c r="CA128" s="61" t="e">
        <f t="shared" ref="CA128" si="1498">BZ128+CA111</f>
        <v>#N/A</v>
      </c>
    </row>
    <row r="129" spans="1:79" ht="14.25" customHeight="1">
      <c r="A129" s="83" t="s">
        <v>127</v>
      </c>
      <c r="B129" s="92"/>
      <c r="C129" s="64" t="e">
        <f t="shared" ref="C129:BN129" si="1499">C127/C128</f>
        <v>#N/A</v>
      </c>
      <c r="D129" s="64" t="e">
        <f t="shared" si="1499"/>
        <v>#N/A</v>
      </c>
      <c r="E129" s="64" t="e">
        <f t="shared" si="1499"/>
        <v>#N/A</v>
      </c>
      <c r="F129" s="64" t="e">
        <f t="shared" si="1499"/>
        <v>#N/A</v>
      </c>
      <c r="G129" s="64" t="e">
        <f t="shared" si="1499"/>
        <v>#N/A</v>
      </c>
      <c r="H129" s="64" t="e">
        <f t="shared" si="1499"/>
        <v>#N/A</v>
      </c>
      <c r="I129" s="64" t="e">
        <f t="shared" si="1499"/>
        <v>#N/A</v>
      </c>
      <c r="J129" s="64" t="e">
        <f t="shared" si="1499"/>
        <v>#N/A</v>
      </c>
      <c r="K129" s="64" t="e">
        <f t="shared" si="1499"/>
        <v>#N/A</v>
      </c>
      <c r="L129" s="64" t="e">
        <f t="shared" si="1499"/>
        <v>#N/A</v>
      </c>
      <c r="M129" s="64" t="e">
        <f t="shared" si="1499"/>
        <v>#N/A</v>
      </c>
      <c r="N129" s="64" t="e">
        <f t="shared" si="1499"/>
        <v>#N/A</v>
      </c>
      <c r="O129" s="64" t="e">
        <f t="shared" si="1499"/>
        <v>#N/A</v>
      </c>
      <c r="P129" s="64" t="e">
        <f t="shared" si="1499"/>
        <v>#N/A</v>
      </c>
      <c r="Q129" s="64" t="e">
        <f t="shared" si="1499"/>
        <v>#N/A</v>
      </c>
      <c r="R129" s="64" t="e">
        <f t="shared" si="1499"/>
        <v>#N/A</v>
      </c>
      <c r="S129" s="64" t="e">
        <f t="shared" si="1499"/>
        <v>#N/A</v>
      </c>
      <c r="T129" s="64" t="e">
        <f t="shared" si="1499"/>
        <v>#N/A</v>
      </c>
      <c r="U129" s="64" t="e">
        <f t="shared" si="1499"/>
        <v>#N/A</v>
      </c>
      <c r="V129" s="64" t="e">
        <f t="shared" si="1499"/>
        <v>#N/A</v>
      </c>
      <c r="W129" s="64" t="e">
        <f t="shared" si="1499"/>
        <v>#N/A</v>
      </c>
      <c r="X129" s="64" t="e">
        <f t="shared" si="1499"/>
        <v>#N/A</v>
      </c>
      <c r="Y129" s="64" t="e">
        <f t="shared" si="1499"/>
        <v>#N/A</v>
      </c>
      <c r="Z129" s="64" t="e">
        <f t="shared" si="1499"/>
        <v>#N/A</v>
      </c>
      <c r="AA129" s="64" t="e">
        <f t="shared" si="1499"/>
        <v>#N/A</v>
      </c>
      <c r="AB129" s="64" t="e">
        <f t="shared" si="1499"/>
        <v>#N/A</v>
      </c>
      <c r="AC129" s="64" t="e">
        <f t="shared" si="1499"/>
        <v>#N/A</v>
      </c>
      <c r="AD129" s="64" t="e">
        <f t="shared" si="1499"/>
        <v>#N/A</v>
      </c>
      <c r="AE129" s="64" t="e">
        <f t="shared" si="1499"/>
        <v>#N/A</v>
      </c>
      <c r="AF129" s="64" t="e">
        <f t="shared" si="1499"/>
        <v>#N/A</v>
      </c>
      <c r="AG129" s="64" t="e">
        <f t="shared" si="1499"/>
        <v>#N/A</v>
      </c>
      <c r="AH129" s="64" t="e">
        <f t="shared" si="1499"/>
        <v>#N/A</v>
      </c>
      <c r="AI129" s="64" t="e">
        <f t="shared" si="1499"/>
        <v>#N/A</v>
      </c>
      <c r="AJ129" s="64" t="e">
        <f t="shared" si="1499"/>
        <v>#N/A</v>
      </c>
      <c r="AK129" s="64" t="e">
        <f t="shared" si="1499"/>
        <v>#N/A</v>
      </c>
      <c r="AL129" s="64" t="e">
        <f t="shared" si="1499"/>
        <v>#N/A</v>
      </c>
      <c r="AM129" s="64" t="e">
        <f t="shared" si="1499"/>
        <v>#N/A</v>
      </c>
      <c r="AN129" s="64" t="e">
        <f t="shared" si="1499"/>
        <v>#N/A</v>
      </c>
      <c r="AO129" s="64" t="e">
        <f t="shared" si="1499"/>
        <v>#N/A</v>
      </c>
      <c r="AP129" s="64" t="e">
        <f t="shared" si="1499"/>
        <v>#N/A</v>
      </c>
      <c r="AQ129" s="64" t="e">
        <f t="shared" si="1499"/>
        <v>#N/A</v>
      </c>
      <c r="AR129" s="64" t="e">
        <f t="shared" si="1499"/>
        <v>#N/A</v>
      </c>
      <c r="AS129" s="64" t="e">
        <f t="shared" si="1499"/>
        <v>#N/A</v>
      </c>
      <c r="AT129" s="64" t="e">
        <f t="shared" si="1499"/>
        <v>#N/A</v>
      </c>
      <c r="AU129" s="64" t="e">
        <f t="shared" si="1499"/>
        <v>#N/A</v>
      </c>
      <c r="AV129" s="64" t="e">
        <f t="shared" si="1499"/>
        <v>#N/A</v>
      </c>
      <c r="AW129" s="64" t="e">
        <f t="shared" si="1499"/>
        <v>#N/A</v>
      </c>
      <c r="AX129" s="64" t="e">
        <f t="shared" si="1499"/>
        <v>#N/A</v>
      </c>
      <c r="AY129" s="64" t="e">
        <f t="shared" si="1499"/>
        <v>#N/A</v>
      </c>
      <c r="AZ129" s="64" t="e">
        <f t="shared" si="1499"/>
        <v>#N/A</v>
      </c>
      <c r="BA129" s="64" t="e">
        <f t="shared" si="1499"/>
        <v>#N/A</v>
      </c>
      <c r="BB129" s="64" t="e">
        <f t="shared" si="1499"/>
        <v>#N/A</v>
      </c>
      <c r="BC129" s="64" t="e">
        <f t="shared" si="1499"/>
        <v>#N/A</v>
      </c>
      <c r="BD129" s="64" t="e">
        <f t="shared" si="1499"/>
        <v>#N/A</v>
      </c>
      <c r="BE129" s="64" t="e">
        <f t="shared" si="1499"/>
        <v>#N/A</v>
      </c>
      <c r="BF129" s="64" t="e">
        <f t="shared" si="1499"/>
        <v>#N/A</v>
      </c>
      <c r="BG129" s="64" t="e">
        <f t="shared" si="1499"/>
        <v>#N/A</v>
      </c>
      <c r="BH129" s="64" t="e">
        <f t="shared" si="1499"/>
        <v>#N/A</v>
      </c>
      <c r="BI129" s="64" t="e">
        <f t="shared" si="1499"/>
        <v>#N/A</v>
      </c>
      <c r="BJ129" s="64" t="e">
        <f t="shared" si="1499"/>
        <v>#N/A</v>
      </c>
      <c r="BK129" s="64" t="e">
        <f t="shared" si="1499"/>
        <v>#N/A</v>
      </c>
      <c r="BL129" s="64" t="e">
        <f t="shared" si="1499"/>
        <v>#N/A</v>
      </c>
      <c r="BM129" s="64" t="e">
        <f t="shared" si="1499"/>
        <v>#N/A</v>
      </c>
      <c r="BN129" s="64" t="e">
        <f t="shared" si="1499"/>
        <v>#N/A</v>
      </c>
      <c r="BO129" s="64" t="e">
        <f t="shared" ref="BO129:CA129" si="1500">BO127/BO128</f>
        <v>#N/A</v>
      </c>
      <c r="BP129" s="64" t="e">
        <f t="shared" si="1500"/>
        <v>#N/A</v>
      </c>
      <c r="BQ129" s="64" t="e">
        <f t="shared" si="1500"/>
        <v>#N/A</v>
      </c>
      <c r="BR129" s="64" t="e">
        <f t="shared" si="1500"/>
        <v>#N/A</v>
      </c>
      <c r="BS129" s="64" t="e">
        <f t="shared" si="1500"/>
        <v>#N/A</v>
      </c>
      <c r="BT129" s="64" t="e">
        <f t="shared" si="1500"/>
        <v>#N/A</v>
      </c>
      <c r="BU129" s="64" t="e">
        <f t="shared" si="1500"/>
        <v>#N/A</v>
      </c>
      <c r="BV129" s="64" t="e">
        <f t="shared" si="1500"/>
        <v>#N/A</v>
      </c>
      <c r="BW129" s="64" t="e">
        <f t="shared" si="1500"/>
        <v>#N/A</v>
      </c>
      <c r="BX129" s="64" t="e">
        <f t="shared" si="1500"/>
        <v>#N/A</v>
      </c>
      <c r="BY129" s="64" t="e">
        <f t="shared" si="1500"/>
        <v>#N/A</v>
      </c>
      <c r="BZ129" s="64" t="e">
        <f t="shared" si="1500"/>
        <v>#N/A</v>
      </c>
      <c r="CA129" s="64" t="e">
        <f t="shared" si="1500"/>
        <v>#N/A</v>
      </c>
    </row>
    <row r="130" spans="1:79" ht="14.25" customHeight="1"/>
    <row r="131" spans="1:79" ht="14.25" customHeight="1"/>
    <row r="132" spans="1:79" ht="14.25" customHeight="1"/>
    <row r="133" spans="1:79" ht="14.25" customHeight="1"/>
    <row r="134" spans="1:79" ht="14.25" customHeight="1"/>
    <row r="135" spans="1:79" ht="14.25" customHeight="1"/>
    <row r="136" spans="1:79" ht="14.25" customHeight="1"/>
    <row r="137" spans="1:79" ht="14.25" customHeight="1"/>
    <row r="138" spans="1:79" ht="14.25" customHeight="1"/>
    <row r="139" spans="1:79" ht="14.25" customHeight="1"/>
    <row r="140" spans="1:79" ht="14.25" customHeight="1"/>
    <row r="141" spans="1:79" ht="14.25" customHeight="1"/>
    <row r="142" spans="1:79" ht="14.25" customHeight="1"/>
    <row r="143" spans="1:79" ht="14.25" customHeight="1"/>
    <row r="144" spans="1:79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</sheetData>
  <mergeCells count="6">
    <mergeCell ref="A96:C98"/>
    <mergeCell ref="A1:I1"/>
    <mergeCell ref="A10:C12"/>
    <mergeCell ref="A45:I45"/>
    <mergeCell ref="A53:C55"/>
    <mergeCell ref="A88:I88"/>
  </mergeCells>
  <conditionalFormatting sqref="C20:CA20">
    <cfRule type="cellIs" dxfId="9" priority="27" operator="greaterThan">
      <formula>0</formula>
    </cfRule>
  </conditionalFormatting>
  <conditionalFormatting sqref="C39:CA39 C40:AP40">
    <cfRule type="cellIs" dxfId="8" priority="21" operator="greaterThan">
      <formula>0.025</formula>
    </cfRule>
  </conditionalFormatting>
  <conditionalFormatting sqref="C39:CA39">
    <cfRule type="cellIs" dxfId="7" priority="18" operator="greaterThan">
      <formula>0</formula>
    </cfRule>
  </conditionalFormatting>
  <conditionalFormatting sqref="C63:CA63">
    <cfRule type="cellIs" dxfId="6" priority="6" operator="greaterThan">
      <formula>0</formula>
    </cfRule>
  </conditionalFormatting>
  <conditionalFormatting sqref="C82:CA82 C83:AP83">
    <cfRule type="cellIs" dxfId="5" priority="5" operator="greaterThan">
      <formula>0.025</formula>
    </cfRule>
  </conditionalFormatting>
  <conditionalFormatting sqref="C82:CA82">
    <cfRule type="cellIs" dxfId="4" priority="4" operator="greaterThan">
      <formula>0</formula>
    </cfRule>
  </conditionalFormatting>
  <conditionalFormatting sqref="C106:CA106">
    <cfRule type="cellIs" dxfId="3" priority="3" operator="greaterThan">
      <formula>0</formula>
    </cfRule>
  </conditionalFormatting>
  <conditionalFormatting sqref="C125:CA125 C126:AP126">
    <cfRule type="cellIs" dxfId="2" priority="2" operator="greaterThan">
      <formula>0.025</formula>
    </cfRule>
  </conditionalFormatting>
  <conditionalFormatting sqref="C125:CA125">
    <cfRule type="cellIs" dxfId="1" priority="1" operator="greaterThan">
      <formula>0</formula>
    </cfRule>
  </conditionalFormatting>
  <pageMargins left="0.7" right="0.7" top="0.75" bottom="0.7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50"/>
  <sheetViews>
    <sheetView workbookViewId="0">
      <selection activeCell="K2" sqref="K2"/>
    </sheetView>
  </sheetViews>
  <sheetFormatPr defaultColWidth="14.28515625" defaultRowHeight="15" customHeight="1"/>
  <cols>
    <col min="1" max="1" width="14.28515625" customWidth="1"/>
    <col min="2" max="9" width="8.7109375" customWidth="1"/>
    <col min="10" max="12" width="11.7109375" customWidth="1"/>
    <col min="13" max="14" width="8.7109375" customWidth="1"/>
    <col min="15" max="15" width="9.28515625" bestFit="1" customWidth="1"/>
    <col min="16" max="56" width="8.7109375" customWidth="1"/>
  </cols>
  <sheetData>
    <row r="1" spans="1:56" ht="15" customHeight="1">
      <c r="K1" s="2" t="s">
        <v>150</v>
      </c>
    </row>
    <row r="2" spans="1:56" ht="14.25" customHeight="1">
      <c r="A2" s="18" t="s">
        <v>62</v>
      </c>
      <c r="B2" s="23">
        <v>7.6999999999999999E-2</v>
      </c>
      <c r="D2" s="2" t="s">
        <v>63</v>
      </c>
      <c r="F2" s="14">
        <v>1000</v>
      </c>
      <c r="H2" s="2" t="s">
        <v>66</v>
      </c>
      <c r="K2" s="40" t="e">
        <f>NPV(Assms!K12,DACtax!C8:BD8)+DACtax!B8</f>
        <v>#N/A</v>
      </c>
    </row>
    <row r="3" spans="1:56" ht="14.25" customHeight="1">
      <c r="A3" s="18" t="s">
        <v>64</v>
      </c>
      <c r="B3" s="18">
        <v>15</v>
      </c>
      <c r="D3" s="2" t="s">
        <v>65</v>
      </c>
      <c r="F3" s="10">
        <f>Assms!K13</f>
        <v>0.28000000000000003</v>
      </c>
      <c r="H3" s="2" t="s">
        <v>169</v>
      </c>
      <c r="K3" s="23" t="e">
        <f>K2/F2</f>
        <v>#N/A</v>
      </c>
    </row>
    <row r="4" spans="1:56" ht="14.25" customHeight="1">
      <c r="A4" s="18"/>
      <c r="B4" s="18"/>
      <c r="D4" s="2"/>
      <c r="F4" s="10"/>
    </row>
    <row r="5" spans="1:56" ht="14.25" customHeight="1" thickBot="1">
      <c r="A5" s="45" t="s">
        <v>67</v>
      </c>
      <c r="B5" s="45">
        <v>1</v>
      </c>
      <c r="C5" s="45">
        <f t="shared" ref="C5:AH5" si="0">B5+1</f>
        <v>2</v>
      </c>
      <c r="D5" s="45">
        <f t="shared" si="0"/>
        <v>3</v>
      </c>
      <c r="E5" s="45">
        <f t="shared" si="0"/>
        <v>4</v>
      </c>
      <c r="F5" s="45">
        <f t="shared" si="0"/>
        <v>5</v>
      </c>
      <c r="G5" s="45">
        <f t="shared" si="0"/>
        <v>6</v>
      </c>
      <c r="H5" s="45">
        <f t="shared" si="0"/>
        <v>7</v>
      </c>
      <c r="I5" s="45">
        <f t="shared" si="0"/>
        <v>8</v>
      </c>
      <c r="J5" s="45">
        <f t="shared" si="0"/>
        <v>9</v>
      </c>
      <c r="K5" s="45">
        <f t="shared" si="0"/>
        <v>10</v>
      </c>
      <c r="L5" s="45">
        <f t="shared" si="0"/>
        <v>11</v>
      </c>
      <c r="M5" s="45">
        <f t="shared" si="0"/>
        <v>12</v>
      </c>
      <c r="N5" s="45">
        <f t="shared" si="0"/>
        <v>13</v>
      </c>
      <c r="O5" s="45">
        <f t="shared" si="0"/>
        <v>14</v>
      </c>
      <c r="P5" s="45">
        <f t="shared" si="0"/>
        <v>15</v>
      </c>
      <c r="Q5" s="45">
        <f t="shared" si="0"/>
        <v>16</v>
      </c>
      <c r="R5" s="45">
        <f t="shared" si="0"/>
        <v>17</v>
      </c>
      <c r="S5" s="45">
        <f t="shared" si="0"/>
        <v>18</v>
      </c>
      <c r="T5" s="45">
        <f t="shared" si="0"/>
        <v>19</v>
      </c>
      <c r="U5" s="45">
        <f t="shared" si="0"/>
        <v>20</v>
      </c>
      <c r="V5" s="45">
        <f t="shared" si="0"/>
        <v>21</v>
      </c>
      <c r="W5" s="45">
        <f t="shared" si="0"/>
        <v>22</v>
      </c>
      <c r="X5" s="45">
        <f t="shared" si="0"/>
        <v>23</v>
      </c>
      <c r="Y5" s="45">
        <f t="shared" si="0"/>
        <v>24</v>
      </c>
      <c r="Z5" s="45">
        <f t="shared" si="0"/>
        <v>25</v>
      </c>
      <c r="AA5" s="45">
        <f t="shared" si="0"/>
        <v>26</v>
      </c>
      <c r="AB5" s="45">
        <f t="shared" si="0"/>
        <v>27</v>
      </c>
      <c r="AC5" s="45">
        <f t="shared" si="0"/>
        <v>28</v>
      </c>
      <c r="AD5" s="45">
        <f t="shared" si="0"/>
        <v>29</v>
      </c>
      <c r="AE5" s="45">
        <f t="shared" si="0"/>
        <v>30</v>
      </c>
      <c r="AF5" s="45">
        <f t="shared" si="0"/>
        <v>31</v>
      </c>
      <c r="AG5" s="45">
        <f t="shared" si="0"/>
        <v>32</v>
      </c>
      <c r="AH5" s="45">
        <f t="shared" si="0"/>
        <v>33</v>
      </c>
      <c r="AI5" s="45">
        <f t="shared" ref="AI5:BD5" si="1">AH5+1</f>
        <v>34</v>
      </c>
      <c r="AJ5" s="45">
        <f t="shared" si="1"/>
        <v>35</v>
      </c>
      <c r="AK5" s="45">
        <f t="shared" si="1"/>
        <v>36</v>
      </c>
      <c r="AL5" s="45">
        <f t="shared" si="1"/>
        <v>37</v>
      </c>
      <c r="AM5" s="45">
        <f t="shared" si="1"/>
        <v>38</v>
      </c>
      <c r="AN5" s="45">
        <f t="shared" si="1"/>
        <v>39</v>
      </c>
      <c r="AO5" s="45">
        <f t="shared" si="1"/>
        <v>40</v>
      </c>
      <c r="AP5" s="45">
        <f t="shared" si="1"/>
        <v>41</v>
      </c>
      <c r="AQ5" s="45">
        <f t="shared" si="1"/>
        <v>42</v>
      </c>
      <c r="AR5" s="45">
        <f t="shared" si="1"/>
        <v>43</v>
      </c>
      <c r="AS5" s="45">
        <f t="shared" si="1"/>
        <v>44</v>
      </c>
      <c r="AT5" s="45">
        <f t="shared" si="1"/>
        <v>45</v>
      </c>
      <c r="AU5" s="45">
        <f t="shared" si="1"/>
        <v>46</v>
      </c>
      <c r="AV5" s="45">
        <f t="shared" si="1"/>
        <v>47</v>
      </c>
      <c r="AW5" s="45">
        <f t="shared" si="1"/>
        <v>48</v>
      </c>
      <c r="AX5" s="45">
        <f t="shared" si="1"/>
        <v>49</v>
      </c>
      <c r="AY5" s="45">
        <f t="shared" si="1"/>
        <v>50</v>
      </c>
      <c r="AZ5" s="45">
        <f t="shared" si="1"/>
        <v>51</v>
      </c>
      <c r="BA5" s="45">
        <f t="shared" si="1"/>
        <v>52</v>
      </c>
      <c r="BB5" s="45">
        <f t="shared" si="1"/>
        <v>53</v>
      </c>
      <c r="BC5" s="45">
        <f t="shared" si="1"/>
        <v>54</v>
      </c>
      <c r="BD5" s="45">
        <f t="shared" si="1"/>
        <v>55</v>
      </c>
    </row>
    <row r="6" spans="1:56" ht="14.25" customHeight="1">
      <c r="A6" s="2" t="s">
        <v>172</v>
      </c>
      <c r="B6" s="23">
        <v>1</v>
      </c>
      <c r="C6" s="23" t="e">
        <f>Pricing!C47</f>
        <v>#N/A</v>
      </c>
      <c r="D6" s="23" t="e">
        <f>Pricing!D47</f>
        <v>#N/A</v>
      </c>
      <c r="E6" s="23" t="e">
        <f>Pricing!E47</f>
        <v>#N/A</v>
      </c>
      <c r="F6" s="23" t="e">
        <f>Pricing!F47</f>
        <v>#N/A</v>
      </c>
      <c r="G6" s="23" t="e">
        <f>Pricing!G47</f>
        <v>#N/A</v>
      </c>
      <c r="H6" s="23" t="e">
        <f>Pricing!H47</f>
        <v>#N/A</v>
      </c>
      <c r="I6" s="23" t="e">
        <f>Pricing!I47</f>
        <v>#N/A</v>
      </c>
      <c r="J6" s="23" t="e">
        <f>Pricing!J47</f>
        <v>#N/A</v>
      </c>
      <c r="K6" s="23" t="e">
        <f>Pricing!K47</f>
        <v>#N/A</v>
      </c>
      <c r="L6" s="23" t="e">
        <f>Pricing!L47</f>
        <v>#N/A</v>
      </c>
      <c r="M6" s="23" t="e">
        <f>Pricing!M47</f>
        <v>#N/A</v>
      </c>
      <c r="N6" s="23" t="e">
        <f>Pricing!N47</f>
        <v>#N/A</v>
      </c>
      <c r="O6" s="23" t="e">
        <f>Pricing!O47</f>
        <v>#N/A</v>
      </c>
      <c r="P6" s="23" t="e">
        <f>Pricing!P47</f>
        <v>#N/A</v>
      </c>
      <c r="Q6" s="23" t="e">
        <f>Pricing!Q47</f>
        <v>#N/A</v>
      </c>
      <c r="R6" s="23" t="e">
        <f>Pricing!R47</f>
        <v>#N/A</v>
      </c>
      <c r="S6" s="23" t="e">
        <f>Pricing!S47</f>
        <v>#N/A</v>
      </c>
      <c r="T6" s="23" t="e">
        <f>Pricing!T47</f>
        <v>#N/A</v>
      </c>
      <c r="U6" s="23" t="e">
        <f>Pricing!U47</f>
        <v>#N/A</v>
      </c>
      <c r="V6" s="23" t="e">
        <f>Pricing!V47</f>
        <v>#N/A</v>
      </c>
      <c r="W6" s="23" t="e">
        <f>Pricing!W47</f>
        <v>#N/A</v>
      </c>
      <c r="X6" s="23" t="e">
        <f>Pricing!X47</f>
        <v>#N/A</v>
      </c>
      <c r="Y6" s="23" t="e">
        <f>Pricing!Y47</f>
        <v>#N/A</v>
      </c>
      <c r="Z6" s="23" t="e">
        <f>Pricing!Z47</f>
        <v>#N/A</v>
      </c>
      <c r="AA6" s="23" t="e">
        <f>Pricing!AA47</f>
        <v>#N/A</v>
      </c>
      <c r="AB6" s="23" t="e">
        <f>Pricing!AB47</f>
        <v>#N/A</v>
      </c>
      <c r="AC6" s="23" t="e">
        <f>Pricing!AC47</f>
        <v>#N/A</v>
      </c>
      <c r="AD6" s="23" t="e">
        <f>Pricing!AD47</f>
        <v>#N/A</v>
      </c>
      <c r="AE6" s="23" t="e">
        <f>Pricing!AE47</f>
        <v>#N/A</v>
      </c>
      <c r="AF6" s="23" t="e">
        <f>Pricing!AF47</f>
        <v>#N/A</v>
      </c>
      <c r="AG6" s="23" t="e">
        <f>Pricing!AG47</f>
        <v>#N/A</v>
      </c>
      <c r="AH6" s="23" t="e">
        <f>Pricing!AH47</f>
        <v>#N/A</v>
      </c>
      <c r="AI6" s="23" t="e">
        <f>Pricing!AI47</f>
        <v>#N/A</v>
      </c>
      <c r="AJ6" s="23" t="e">
        <f>Pricing!AJ47</f>
        <v>#N/A</v>
      </c>
      <c r="AK6" s="23" t="e">
        <f>Pricing!AK47</f>
        <v>#N/A</v>
      </c>
      <c r="AL6" s="23" t="e">
        <f>Pricing!AL47</f>
        <v>#N/A</v>
      </c>
      <c r="AM6" s="23" t="e">
        <f>Pricing!AM47</f>
        <v>#N/A</v>
      </c>
      <c r="AN6" s="23" t="e">
        <f>Pricing!AN47</f>
        <v>#N/A</v>
      </c>
      <c r="AO6" s="23" t="e">
        <f>Pricing!AO47</f>
        <v>#N/A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</row>
    <row r="7" spans="1:56" ht="14.25" customHeight="1">
      <c r="A7" s="2" t="s">
        <v>69</v>
      </c>
      <c r="B7" s="40">
        <f>SUM(B11:B50)</f>
        <v>77</v>
      </c>
      <c r="C7" s="40" t="e">
        <f t="shared" ref="C7:BD7" si="2">SUM(C11:C50)</f>
        <v>#N/A</v>
      </c>
      <c r="D7" s="40" t="e">
        <f t="shared" si="2"/>
        <v>#N/A</v>
      </c>
      <c r="E7" s="40" t="e">
        <f t="shared" si="2"/>
        <v>#N/A</v>
      </c>
      <c r="F7" s="40" t="e">
        <f t="shared" si="2"/>
        <v>#N/A</v>
      </c>
      <c r="G7" s="40" t="e">
        <f t="shared" si="2"/>
        <v>#N/A</v>
      </c>
      <c r="H7" s="40" t="e">
        <f t="shared" si="2"/>
        <v>#N/A</v>
      </c>
      <c r="I7" s="40" t="e">
        <f t="shared" si="2"/>
        <v>#N/A</v>
      </c>
      <c r="J7" s="40" t="e">
        <f t="shared" si="2"/>
        <v>#N/A</v>
      </c>
      <c r="K7" s="40" t="e">
        <f t="shared" si="2"/>
        <v>#N/A</v>
      </c>
      <c r="L7" s="40" t="e">
        <f t="shared" si="2"/>
        <v>#N/A</v>
      </c>
      <c r="M7" s="40" t="e">
        <f t="shared" si="2"/>
        <v>#N/A</v>
      </c>
      <c r="N7" s="40" t="e">
        <f t="shared" si="2"/>
        <v>#N/A</v>
      </c>
      <c r="O7" s="40" t="e">
        <f t="shared" si="2"/>
        <v>#N/A</v>
      </c>
      <c r="P7" s="40" t="e">
        <f t="shared" si="2"/>
        <v>#N/A</v>
      </c>
      <c r="Q7" s="40" t="e">
        <f t="shared" si="2"/>
        <v>#N/A</v>
      </c>
      <c r="R7" s="40" t="e">
        <f t="shared" si="2"/>
        <v>#N/A</v>
      </c>
      <c r="S7" s="40" t="e">
        <f t="shared" si="2"/>
        <v>#N/A</v>
      </c>
      <c r="T7" s="40" t="e">
        <f t="shared" si="2"/>
        <v>#N/A</v>
      </c>
      <c r="U7" s="40" t="e">
        <f t="shared" si="2"/>
        <v>#N/A</v>
      </c>
      <c r="V7" s="40" t="e">
        <f t="shared" si="2"/>
        <v>#N/A</v>
      </c>
      <c r="W7" s="40" t="e">
        <f t="shared" si="2"/>
        <v>#N/A</v>
      </c>
      <c r="X7" s="40" t="e">
        <f t="shared" si="2"/>
        <v>#N/A</v>
      </c>
      <c r="Y7" s="40" t="e">
        <f t="shared" si="2"/>
        <v>#N/A</v>
      </c>
      <c r="Z7" s="40" t="e">
        <f t="shared" si="2"/>
        <v>#N/A</v>
      </c>
      <c r="AA7" s="40" t="e">
        <f t="shared" si="2"/>
        <v>#N/A</v>
      </c>
      <c r="AB7" s="40" t="e">
        <f t="shared" si="2"/>
        <v>#N/A</v>
      </c>
      <c r="AC7" s="40" t="e">
        <f t="shared" si="2"/>
        <v>#N/A</v>
      </c>
      <c r="AD7" s="40" t="e">
        <f t="shared" si="2"/>
        <v>#N/A</v>
      </c>
      <c r="AE7" s="40" t="e">
        <f t="shared" si="2"/>
        <v>#N/A</v>
      </c>
      <c r="AF7" s="40" t="e">
        <f t="shared" si="2"/>
        <v>#N/A</v>
      </c>
      <c r="AG7" s="40" t="e">
        <f t="shared" si="2"/>
        <v>#N/A</v>
      </c>
      <c r="AH7" s="40" t="e">
        <f t="shared" si="2"/>
        <v>#N/A</v>
      </c>
      <c r="AI7" s="40" t="e">
        <f t="shared" si="2"/>
        <v>#N/A</v>
      </c>
      <c r="AJ7" s="40" t="e">
        <f t="shared" si="2"/>
        <v>#N/A</v>
      </c>
      <c r="AK7" s="40" t="e">
        <f t="shared" si="2"/>
        <v>#N/A</v>
      </c>
      <c r="AL7" s="40" t="e">
        <f t="shared" si="2"/>
        <v>#N/A</v>
      </c>
      <c r="AM7" s="40" t="e">
        <f t="shared" si="2"/>
        <v>#N/A</v>
      </c>
      <c r="AN7" s="40" t="e">
        <f t="shared" si="2"/>
        <v>#N/A</v>
      </c>
      <c r="AO7" s="40" t="e">
        <f t="shared" si="2"/>
        <v>#N/A</v>
      </c>
      <c r="AP7" s="40" t="e">
        <f t="shared" si="2"/>
        <v>#N/A</v>
      </c>
      <c r="AQ7" s="40" t="e">
        <f t="shared" si="2"/>
        <v>#N/A</v>
      </c>
      <c r="AR7" s="40" t="e">
        <f t="shared" si="2"/>
        <v>#N/A</v>
      </c>
      <c r="AS7" s="40" t="e">
        <f t="shared" si="2"/>
        <v>#N/A</v>
      </c>
      <c r="AT7" s="40" t="e">
        <f t="shared" si="2"/>
        <v>#N/A</v>
      </c>
      <c r="AU7" s="40" t="e">
        <f t="shared" si="2"/>
        <v>#N/A</v>
      </c>
      <c r="AV7" s="40" t="e">
        <f t="shared" si="2"/>
        <v>#N/A</v>
      </c>
      <c r="AW7" s="40" t="e">
        <f t="shared" si="2"/>
        <v>#N/A</v>
      </c>
      <c r="AX7" s="40" t="e">
        <f t="shared" si="2"/>
        <v>#N/A</v>
      </c>
      <c r="AY7" s="40" t="e">
        <f t="shared" si="2"/>
        <v>#N/A</v>
      </c>
      <c r="AZ7" s="40" t="e">
        <f t="shared" si="2"/>
        <v>#N/A</v>
      </c>
      <c r="BA7" s="40" t="e">
        <f t="shared" si="2"/>
        <v>#N/A</v>
      </c>
      <c r="BB7" s="40" t="e">
        <f t="shared" si="2"/>
        <v>#N/A</v>
      </c>
      <c r="BC7" s="40" t="e">
        <f t="shared" si="2"/>
        <v>#N/A</v>
      </c>
      <c r="BD7" s="40" t="e">
        <f t="shared" si="2"/>
        <v>#N/A</v>
      </c>
    </row>
    <row r="8" spans="1:56" ht="14.25" customHeight="1">
      <c r="A8" s="2" t="s">
        <v>70</v>
      </c>
      <c r="B8" s="40">
        <f>B7*$F$3</f>
        <v>21.560000000000002</v>
      </c>
      <c r="C8" s="40" t="e">
        <f t="shared" ref="C8:BD8" si="3">C7*$F$3</f>
        <v>#N/A</v>
      </c>
      <c r="D8" s="40" t="e">
        <f t="shared" si="3"/>
        <v>#N/A</v>
      </c>
      <c r="E8" s="40" t="e">
        <f t="shared" si="3"/>
        <v>#N/A</v>
      </c>
      <c r="F8" s="40" t="e">
        <f t="shared" si="3"/>
        <v>#N/A</v>
      </c>
      <c r="G8" s="40" t="e">
        <f t="shared" si="3"/>
        <v>#N/A</v>
      </c>
      <c r="H8" s="40" t="e">
        <f t="shared" si="3"/>
        <v>#N/A</v>
      </c>
      <c r="I8" s="40" t="e">
        <f t="shared" si="3"/>
        <v>#N/A</v>
      </c>
      <c r="J8" s="40" t="e">
        <f t="shared" si="3"/>
        <v>#N/A</v>
      </c>
      <c r="K8" s="40" t="e">
        <f t="shared" si="3"/>
        <v>#N/A</v>
      </c>
      <c r="L8" s="40" t="e">
        <f t="shared" si="3"/>
        <v>#N/A</v>
      </c>
      <c r="M8" s="40" t="e">
        <f t="shared" si="3"/>
        <v>#N/A</v>
      </c>
      <c r="N8" s="40" t="e">
        <f t="shared" si="3"/>
        <v>#N/A</v>
      </c>
      <c r="O8" s="40" t="e">
        <f t="shared" si="3"/>
        <v>#N/A</v>
      </c>
      <c r="P8" s="40" t="e">
        <f t="shared" si="3"/>
        <v>#N/A</v>
      </c>
      <c r="Q8" s="40" t="e">
        <f t="shared" si="3"/>
        <v>#N/A</v>
      </c>
      <c r="R8" s="40" t="e">
        <f t="shared" si="3"/>
        <v>#N/A</v>
      </c>
      <c r="S8" s="40" t="e">
        <f t="shared" si="3"/>
        <v>#N/A</v>
      </c>
      <c r="T8" s="40" t="e">
        <f t="shared" si="3"/>
        <v>#N/A</v>
      </c>
      <c r="U8" s="40" t="e">
        <f t="shared" si="3"/>
        <v>#N/A</v>
      </c>
      <c r="V8" s="40" t="e">
        <f t="shared" si="3"/>
        <v>#N/A</v>
      </c>
      <c r="W8" s="40" t="e">
        <f t="shared" si="3"/>
        <v>#N/A</v>
      </c>
      <c r="X8" s="40" t="e">
        <f t="shared" si="3"/>
        <v>#N/A</v>
      </c>
      <c r="Y8" s="40" t="e">
        <f t="shared" si="3"/>
        <v>#N/A</v>
      </c>
      <c r="Z8" s="40" t="e">
        <f t="shared" si="3"/>
        <v>#N/A</v>
      </c>
      <c r="AA8" s="40" t="e">
        <f t="shared" si="3"/>
        <v>#N/A</v>
      </c>
      <c r="AB8" s="40" t="e">
        <f t="shared" si="3"/>
        <v>#N/A</v>
      </c>
      <c r="AC8" s="40" t="e">
        <f t="shared" si="3"/>
        <v>#N/A</v>
      </c>
      <c r="AD8" s="40" t="e">
        <f t="shared" si="3"/>
        <v>#N/A</v>
      </c>
      <c r="AE8" s="40" t="e">
        <f t="shared" si="3"/>
        <v>#N/A</v>
      </c>
      <c r="AF8" s="40" t="e">
        <f t="shared" si="3"/>
        <v>#N/A</v>
      </c>
      <c r="AG8" s="40" t="e">
        <f t="shared" si="3"/>
        <v>#N/A</v>
      </c>
      <c r="AH8" s="40" t="e">
        <f t="shared" si="3"/>
        <v>#N/A</v>
      </c>
      <c r="AI8" s="40" t="e">
        <f t="shared" si="3"/>
        <v>#N/A</v>
      </c>
      <c r="AJ8" s="40" t="e">
        <f t="shared" si="3"/>
        <v>#N/A</v>
      </c>
      <c r="AK8" s="40" t="e">
        <f t="shared" si="3"/>
        <v>#N/A</v>
      </c>
      <c r="AL8" s="40" t="e">
        <f t="shared" si="3"/>
        <v>#N/A</v>
      </c>
      <c r="AM8" s="40" t="e">
        <f t="shared" si="3"/>
        <v>#N/A</v>
      </c>
      <c r="AN8" s="40" t="e">
        <f t="shared" si="3"/>
        <v>#N/A</v>
      </c>
      <c r="AO8" s="40" t="e">
        <f t="shared" si="3"/>
        <v>#N/A</v>
      </c>
      <c r="AP8" s="40" t="e">
        <f t="shared" si="3"/>
        <v>#N/A</v>
      </c>
      <c r="AQ8" s="40" t="e">
        <f t="shared" si="3"/>
        <v>#N/A</v>
      </c>
      <c r="AR8" s="40" t="e">
        <f t="shared" si="3"/>
        <v>#N/A</v>
      </c>
      <c r="AS8" s="40" t="e">
        <f t="shared" si="3"/>
        <v>#N/A</v>
      </c>
      <c r="AT8" s="40" t="e">
        <f t="shared" si="3"/>
        <v>#N/A</v>
      </c>
      <c r="AU8" s="40" t="e">
        <f t="shared" si="3"/>
        <v>#N/A</v>
      </c>
      <c r="AV8" s="40" t="e">
        <f t="shared" si="3"/>
        <v>#N/A</v>
      </c>
      <c r="AW8" s="40" t="e">
        <f t="shared" si="3"/>
        <v>#N/A</v>
      </c>
      <c r="AX8" s="40" t="e">
        <f t="shared" si="3"/>
        <v>#N/A</v>
      </c>
      <c r="AY8" s="40" t="e">
        <f t="shared" si="3"/>
        <v>#N/A</v>
      </c>
      <c r="AZ8" s="40" t="e">
        <f t="shared" si="3"/>
        <v>#N/A</v>
      </c>
      <c r="BA8" s="40" t="e">
        <f t="shared" si="3"/>
        <v>#N/A</v>
      </c>
      <c r="BB8" s="40" t="e">
        <f t="shared" si="3"/>
        <v>#N/A</v>
      </c>
      <c r="BC8" s="40" t="e">
        <f t="shared" si="3"/>
        <v>#N/A</v>
      </c>
      <c r="BD8" s="40" t="e">
        <f t="shared" si="3"/>
        <v>#N/A</v>
      </c>
    </row>
    <row r="9" spans="1:56" ht="14.25" customHeight="1">
      <c r="A9" s="2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</row>
    <row r="10" spans="1:56" ht="14.25" customHeight="1">
      <c r="A10" s="2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</row>
    <row r="11" spans="1:56" ht="15" customHeight="1">
      <c r="A11" s="18">
        <v>1</v>
      </c>
      <c r="B11" s="40">
        <f>F2*B2</f>
        <v>77</v>
      </c>
      <c r="C11" s="40">
        <f>-B11/B3</f>
        <v>-5.1333333333333337</v>
      </c>
      <c r="D11" s="40">
        <f t="shared" ref="D11:S26" si="4">C11</f>
        <v>-5.1333333333333337</v>
      </c>
      <c r="E11" s="40">
        <f t="shared" si="4"/>
        <v>-5.1333333333333337</v>
      </c>
      <c r="F11" s="40">
        <f t="shared" si="4"/>
        <v>-5.1333333333333337</v>
      </c>
      <c r="G11" s="40">
        <f t="shared" si="4"/>
        <v>-5.1333333333333337</v>
      </c>
      <c r="H11" s="40">
        <f t="shared" si="4"/>
        <v>-5.1333333333333337</v>
      </c>
      <c r="I11" s="40">
        <f t="shared" si="4"/>
        <v>-5.1333333333333337</v>
      </c>
      <c r="J11" s="40">
        <f t="shared" si="4"/>
        <v>-5.1333333333333337</v>
      </c>
      <c r="K11" s="40">
        <f t="shared" si="4"/>
        <v>-5.1333333333333337</v>
      </c>
      <c r="L11" s="40">
        <f t="shared" si="4"/>
        <v>-5.1333333333333337</v>
      </c>
      <c r="M11" s="40">
        <f t="shared" si="4"/>
        <v>-5.1333333333333337</v>
      </c>
      <c r="N11" s="40">
        <f t="shared" si="4"/>
        <v>-5.1333333333333337</v>
      </c>
      <c r="O11" s="40">
        <f t="shared" si="4"/>
        <v>-5.1333333333333337</v>
      </c>
      <c r="P11" s="40">
        <f t="shared" si="4"/>
        <v>-5.1333333333333337</v>
      </c>
      <c r="Q11" s="40">
        <f t="shared" si="4"/>
        <v>-5.1333333333333337</v>
      </c>
    </row>
    <row r="12" spans="1:56" ht="15" customHeight="1">
      <c r="A12" s="18">
        <f t="shared" ref="A12:A50" si="5">A11+1</f>
        <v>2</v>
      </c>
      <c r="C12" s="40" t="e">
        <f>F2*B2*C6</f>
        <v>#N/A</v>
      </c>
      <c r="D12" s="40" t="e">
        <f>-C12/B3</f>
        <v>#N/A</v>
      </c>
      <c r="E12" s="40" t="e">
        <f t="shared" si="4"/>
        <v>#N/A</v>
      </c>
      <c r="F12" s="40" t="e">
        <f t="shared" si="4"/>
        <v>#N/A</v>
      </c>
      <c r="G12" s="40" t="e">
        <f t="shared" si="4"/>
        <v>#N/A</v>
      </c>
      <c r="H12" s="40" t="e">
        <f t="shared" si="4"/>
        <v>#N/A</v>
      </c>
      <c r="I12" s="40" t="e">
        <f t="shared" si="4"/>
        <v>#N/A</v>
      </c>
      <c r="J12" s="40" t="e">
        <f t="shared" si="4"/>
        <v>#N/A</v>
      </c>
      <c r="K12" s="40" t="e">
        <f t="shared" si="4"/>
        <v>#N/A</v>
      </c>
      <c r="L12" s="40" t="e">
        <f t="shared" si="4"/>
        <v>#N/A</v>
      </c>
      <c r="M12" s="40" t="e">
        <f t="shared" si="4"/>
        <v>#N/A</v>
      </c>
      <c r="N12" s="40" t="e">
        <f t="shared" si="4"/>
        <v>#N/A</v>
      </c>
      <c r="O12" s="40" t="e">
        <f t="shared" si="4"/>
        <v>#N/A</v>
      </c>
      <c r="P12" s="40" t="e">
        <f t="shared" si="4"/>
        <v>#N/A</v>
      </c>
      <c r="Q12" s="40" t="e">
        <f t="shared" si="4"/>
        <v>#N/A</v>
      </c>
      <c r="R12" s="40" t="e">
        <f t="shared" si="4"/>
        <v>#N/A</v>
      </c>
    </row>
    <row r="13" spans="1:56" ht="15" customHeight="1">
      <c r="A13" s="18">
        <f t="shared" si="5"/>
        <v>3</v>
      </c>
      <c r="D13" s="40" t="e">
        <f>F2*B2*D6</f>
        <v>#N/A</v>
      </c>
      <c r="E13" s="40" t="e">
        <f>-D13/B3</f>
        <v>#N/A</v>
      </c>
      <c r="F13" s="40" t="e">
        <f t="shared" si="4"/>
        <v>#N/A</v>
      </c>
      <c r="G13" s="40" t="e">
        <f t="shared" si="4"/>
        <v>#N/A</v>
      </c>
      <c r="H13" s="40" t="e">
        <f t="shared" si="4"/>
        <v>#N/A</v>
      </c>
      <c r="I13" s="40" t="e">
        <f t="shared" si="4"/>
        <v>#N/A</v>
      </c>
      <c r="J13" s="40" t="e">
        <f t="shared" si="4"/>
        <v>#N/A</v>
      </c>
      <c r="K13" s="40" t="e">
        <f t="shared" si="4"/>
        <v>#N/A</v>
      </c>
      <c r="L13" s="40" t="e">
        <f t="shared" si="4"/>
        <v>#N/A</v>
      </c>
      <c r="M13" s="40" t="e">
        <f t="shared" si="4"/>
        <v>#N/A</v>
      </c>
      <c r="N13" s="40" t="e">
        <f t="shared" si="4"/>
        <v>#N/A</v>
      </c>
      <c r="O13" s="40" t="e">
        <f t="shared" si="4"/>
        <v>#N/A</v>
      </c>
      <c r="P13" s="40" t="e">
        <f t="shared" si="4"/>
        <v>#N/A</v>
      </c>
      <c r="Q13" s="40" t="e">
        <f t="shared" si="4"/>
        <v>#N/A</v>
      </c>
      <c r="R13" s="40" t="e">
        <f t="shared" si="4"/>
        <v>#N/A</v>
      </c>
      <c r="S13" s="40" t="e">
        <f t="shared" si="4"/>
        <v>#N/A</v>
      </c>
    </row>
    <row r="14" spans="1:56" ht="15" customHeight="1">
      <c r="A14" s="18">
        <f t="shared" si="5"/>
        <v>4</v>
      </c>
      <c r="E14" s="40" t="e">
        <f>F2*B2*E6</f>
        <v>#N/A</v>
      </c>
      <c r="F14" s="40" t="e">
        <f>-E14/B3</f>
        <v>#N/A</v>
      </c>
      <c r="G14" s="40" t="e">
        <f t="shared" si="4"/>
        <v>#N/A</v>
      </c>
      <c r="H14" s="40" t="e">
        <f t="shared" si="4"/>
        <v>#N/A</v>
      </c>
      <c r="I14" s="40" t="e">
        <f t="shared" si="4"/>
        <v>#N/A</v>
      </c>
      <c r="J14" s="40" t="e">
        <f t="shared" si="4"/>
        <v>#N/A</v>
      </c>
      <c r="K14" s="40" t="e">
        <f t="shared" si="4"/>
        <v>#N/A</v>
      </c>
      <c r="L14" s="40" t="e">
        <f t="shared" si="4"/>
        <v>#N/A</v>
      </c>
      <c r="M14" s="40" t="e">
        <f t="shared" si="4"/>
        <v>#N/A</v>
      </c>
      <c r="N14" s="40" t="e">
        <f t="shared" si="4"/>
        <v>#N/A</v>
      </c>
      <c r="O14" s="40" t="e">
        <f t="shared" si="4"/>
        <v>#N/A</v>
      </c>
      <c r="P14" s="40" t="e">
        <f t="shared" si="4"/>
        <v>#N/A</v>
      </c>
      <c r="Q14" s="40" t="e">
        <f t="shared" si="4"/>
        <v>#N/A</v>
      </c>
      <c r="R14" s="40" t="e">
        <f t="shared" si="4"/>
        <v>#N/A</v>
      </c>
      <c r="S14" s="40" t="e">
        <f t="shared" si="4"/>
        <v>#N/A</v>
      </c>
      <c r="T14" s="40" t="e">
        <f t="shared" ref="T14:AI29" si="6">S14</f>
        <v>#N/A</v>
      </c>
    </row>
    <row r="15" spans="1:56" ht="15" customHeight="1">
      <c r="A15" s="18">
        <f t="shared" si="5"/>
        <v>5</v>
      </c>
      <c r="F15" s="40" t="e">
        <f>F2*B2*F6</f>
        <v>#N/A</v>
      </c>
      <c r="G15" s="40" t="e">
        <f>-F15/B3</f>
        <v>#N/A</v>
      </c>
      <c r="H15" s="40" t="e">
        <f t="shared" si="4"/>
        <v>#N/A</v>
      </c>
      <c r="I15" s="40" t="e">
        <f t="shared" si="4"/>
        <v>#N/A</v>
      </c>
      <c r="J15" s="40" t="e">
        <f t="shared" si="4"/>
        <v>#N/A</v>
      </c>
      <c r="K15" s="40" t="e">
        <f t="shared" si="4"/>
        <v>#N/A</v>
      </c>
      <c r="L15" s="40" t="e">
        <f t="shared" si="4"/>
        <v>#N/A</v>
      </c>
      <c r="M15" s="40" t="e">
        <f t="shared" si="4"/>
        <v>#N/A</v>
      </c>
      <c r="N15" s="40" t="e">
        <f t="shared" si="4"/>
        <v>#N/A</v>
      </c>
      <c r="O15" s="40" t="e">
        <f t="shared" si="4"/>
        <v>#N/A</v>
      </c>
      <c r="P15" s="40" t="e">
        <f t="shared" si="4"/>
        <v>#N/A</v>
      </c>
      <c r="Q15" s="40" t="e">
        <f t="shared" si="4"/>
        <v>#N/A</v>
      </c>
      <c r="R15" s="40" t="e">
        <f t="shared" si="4"/>
        <v>#N/A</v>
      </c>
      <c r="S15" s="40" t="e">
        <f t="shared" si="4"/>
        <v>#N/A</v>
      </c>
      <c r="T15" s="40" t="e">
        <f t="shared" si="6"/>
        <v>#N/A</v>
      </c>
      <c r="U15" s="40" t="e">
        <f t="shared" si="6"/>
        <v>#N/A</v>
      </c>
    </row>
    <row r="16" spans="1:56" ht="15" customHeight="1">
      <c r="A16" s="18">
        <f t="shared" si="5"/>
        <v>6</v>
      </c>
      <c r="G16" s="40" t="e">
        <f>F2*B2*G6</f>
        <v>#N/A</v>
      </c>
      <c r="H16" s="40" t="e">
        <f>-G16/B3</f>
        <v>#N/A</v>
      </c>
      <c r="I16" s="40" t="e">
        <f t="shared" si="4"/>
        <v>#N/A</v>
      </c>
      <c r="J16" s="40" t="e">
        <f t="shared" si="4"/>
        <v>#N/A</v>
      </c>
      <c r="K16" s="40" t="e">
        <f t="shared" si="4"/>
        <v>#N/A</v>
      </c>
      <c r="L16" s="40" t="e">
        <f t="shared" si="4"/>
        <v>#N/A</v>
      </c>
      <c r="M16" s="40" t="e">
        <f t="shared" si="4"/>
        <v>#N/A</v>
      </c>
      <c r="N16" s="40" t="e">
        <f t="shared" si="4"/>
        <v>#N/A</v>
      </c>
      <c r="O16" s="40" t="e">
        <f t="shared" si="4"/>
        <v>#N/A</v>
      </c>
      <c r="P16" s="40" t="e">
        <f t="shared" si="4"/>
        <v>#N/A</v>
      </c>
      <c r="Q16" s="40" t="e">
        <f t="shared" si="4"/>
        <v>#N/A</v>
      </c>
      <c r="R16" s="40" t="e">
        <f t="shared" si="4"/>
        <v>#N/A</v>
      </c>
      <c r="S16" s="40" t="e">
        <f t="shared" si="4"/>
        <v>#N/A</v>
      </c>
      <c r="T16" s="40" t="e">
        <f t="shared" si="6"/>
        <v>#N/A</v>
      </c>
      <c r="U16" s="40" t="e">
        <f t="shared" si="6"/>
        <v>#N/A</v>
      </c>
      <c r="V16" s="40" t="e">
        <f t="shared" si="6"/>
        <v>#N/A</v>
      </c>
    </row>
    <row r="17" spans="1:38" ht="15" customHeight="1">
      <c r="A17" s="18">
        <f t="shared" si="5"/>
        <v>7</v>
      </c>
      <c r="H17" s="40" t="e">
        <f>F2*B2*H6</f>
        <v>#N/A</v>
      </c>
      <c r="I17" s="40" t="e">
        <f>-H17/B3</f>
        <v>#N/A</v>
      </c>
      <c r="J17" s="40" t="e">
        <f t="shared" si="4"/>
        <v>#N/A</v>
      </c>
      <c r="K17" s="40" t="e">
        <f t="shared" si="4"/>
        <v>#N/A</v>
      </c>
      <c r="L17" s="40" t="e">
        <f t="shared" si="4"/>
        <v>#N/A</v>
      </c>
      <c r="M17" s="40" t="e">
        <f t="shared" si="4"/>
        <v>#N/A</v>
      </c>
      <c r="N17" s="40" t="e">
        <f t="shared" si="4"/>
        <v>#N/A</v>
      </c>
      <c r="O17" s="40" t="e">
        <f t="shared" si="4"/>
        <v>#N/A</v>
      </c>
      <c r="P17" s="40" t="e">
        <f t="shared" si="4"/>
        <v>#N/A</v>
      </c>
      <c r="Q17" s="40" t="e">
        <f t="shared" si="4"/>
        <v>#N/A</v>
      </c>
      <c r="R17" s="40" t="e">
        <f t="shared" si="4"/>
        <v>#N/A</v>
      </c>
      <c r="S17" s="40" t="e">
        <f t="shared" si="4"/>
        <v>#N/A</v>
      </c>
      <c r="T17" s="40" t="e">
        <f t="shared" si="6"/>
        <v>#N/A</v>
      </c>
      <c r="U17" s="40" t="e">
        <f t="shared" si="6"/>
        <v>#N/A</v>
      </c>
      <c r="V17" s="40" t="e">
        <f t="shared" si="6"/>
        <v>#N/A</v>
      </c>
      <c r="W17" s="40" t="e">
        <f t="shared" si="6"/>
        <v>#N/A</v>
      </c>
    </row>
    <row r="18" spans="1:38" ht="15" customHeight="1">
      <c r="A18" s="18">
        <f t="shared" si="5"/>
        <v>8</v>
      </c>
      <c r="I18" s="40" t="e">
        <f>F2*B2*I6</f>
        <v>#N/A</v>
      </c>
      <c r="J18" s="40" t="e">
        <f>-I18/B3</f>
        <v>#N/A</v>
      </c>
      <c r="K18" s="40" t="e">
        <f t="shared" si="4"/>
        <v>#N/A</v>
      </c>
      <c r="L18" s="40" t="e">
        <f t="shared" si="4"/>
        <v>#N/A</v>
      </c>
      <c r="M18" s="40" t="e">
        <f t="shared" si="4"/>
        <v>#N/A</v>
      </c>
      <c r="N18" s="40" t="e">
        <f t="shared" si="4"/>
        <v>#N/A</v>
      </c>
      <c r="O18" s="40" t="e">
        <f t="shared" si="4"/>
        <v>#N/A</v>
      </c>
      <c r="P18" s="40" t="e">
        <f t="shared" si="4"/>
        <v>#N/A</v>
      </c>
      <c r="Q18" s="40" t="e">
        <f t="shared" si="4"/>
        <v>#N/A</v>
      </c>
      <c r="R18" s="40" t="e">
        <f t="shared" si="4"/>
        <v>#N/A</v>
      </c>
      <c r="S18" s="40" t="e">
        <f t="shared" si="4"/>
        <v>#N/A</v>
      </c>
      <c r="T18" s="40" t="e">
        <f t="shared" si="6"/>
        <v>#N/A</v>
      </c>
      <c r="U18" s="40" t="e">
        <f t="shared" si="6"/>
        <v>#N/A</v>
      </c>
      <c r="V18" s="40" t="e">
        <f t="shared" si="6"/>
        <v>#N/A</v>
      </c>
      <c r="W18" s="40" t="e">
        <f t="shared" si="6"/>
        <v>#N/A</v>
      </c>
      <c r="X18" s="40" t="e">
        <f t="shared" si="6"/>
        <v>#N/A</v>
      </c>
    </row>
    <row r="19" spans="1:38" ht="15" customHeight="1">
      <c r="A19" s="18">
        <f t="shared" si="5"/>
        <v>9</v>
      </c>
      <c r="J19" s="40" t="e">
        <f>F2*B2*J6</f>
        <v>#N/A</v>
      </c>
      <c r="K19" s="40" t="e">
        <f>-J19/B3</f>
        <v>#N/A</v>
      </c>
      <c r="L19" s="40" t="e">
        <f t="shared" si="4"/>
        <v>#N/A</v>
      </c>
      <c r="M19" s="40" t="e">
        <f t="shared" si="4"/>
        <v>#N/A</v>
      </c>
      <c r="N19" s="40" t="e">
        <f t="shared" si="4"/>
        <v>#N/A</v>
      </c>
      <c r="O19" s="40" t="e">
        <f t="shared" si="4"/>
        <v>#N/A</v>
      </c>
      <c r="P19" s="40" t="e">
        <f t="shared" si="4"/>
        <v>#N/A</v>
      </c>
      <c r="Q19" s="40" t="e">
        <f t="shared" si="4"/>
        <v>#N/A</v>
      </c>
      <c r="R19" s="40" t="e">
        <f t="shared" si="4"/>
        <v>#N/A</v>
      </c>
      <c r="S19" s="40" t="e">
        <f t="shared" si="4"/>
        <v>#N/A</v>
      </c>
      <c r="T19" s="40" t="e">
        <f t="shared" si="6"/>
        <v>#N/A</v>
      </c>
      <c r="U19" s="40" t="e">
        <f t="shared" si="6"/>
        <v>#N/A</v>
      </c>
      <c r="V19" s="40" t="e">
        <f t="shared" si="6"/>
        <v>#N/A</v>
      </c>
      <c r="W19" s="40" t="e">
        <f t="shared" si="6"/>
        <v>#N/A</v>
      </c>
      <c r="X19" s="40" t="e">
        <f t="shared" si="6"/>
        <v>#N/A</v>
      </c>
      <c r="Y19" s="40" t="e">
        <f t="shared" si="6"/>
        <v>#N/A</v>
      </c>
    </row>
    <row r="20" spans="1:38" ht="15" customHeight="1">
      <c r="A20" s="18">
        <f t="shared" si="5"/>
        <v>10</v>
      </c>
      <c r="K20" s="40" t="e">
        <f>F2*B2*K6</f>
        <v>#N/A</v>
      </c>
      <c r="L20" s="40" t="e">
        <f>-K20/B3</f>
        <v>#N/A</v>
      </c>
      <c r="M20" s="40" t="e">
        <f t="shared" si="4"/>
        <v>#N/A</v>
      </c>
      <c r="N20" s="40" t="e">
        <f t="shared" si="4"/>
        <v>#N/A</v>
      </c>
      <c r="O20" s="40" t="e">
        <f t="shared" si="4"/>
        <v>#N/A</v>
      </c>
      <c r="P20" s="40" t="e">
        <f t="shared" si="4"/>
        <v>#N/A</v>
      </c>
      <c r="Q20" s="40" t="e">
        <f t="shared" si="4"/>
        <v>#N/A</v>
      </c>
      <c r="R20" s="40" t="e">
        <f t="shared" si="4"/>
        <v>#N/A</v>
      </c>
      <c r="S20" s="40" t="e">
        <f t="shared" si="4"/>
        <v>#N/A</v>
      </c>
      <c r="T20" s="40" t="e">
        <f t="shared" si="6"/>
        <v>#N/A</v>
      </c>
      <c r="U20" s="40" t="e">
        <f t="shared" si="6"/>
        <v>#N/A</v>
      </c>
      <c r="V20" s="40" t="e">
        <f t="shared" si="6"/>
        <v>#N/A</v>
      </c>
      <c r="W20" s="40" t="e">
        <f t="shared" si="6"/>
        <v>#N/A</v>
      </c>
      <c r="X20" s="40" t="e">
        <f t="shared" si="6"/>
        <v>#N/A</v>
      </c>
      <c r="Y20" s="40" t="e">
        <f t="shared" si="6"/>
        <v>#N/A</v>
      </c>
      <c r="Z20" s="40" t="e">
        <f t="shared" si="6"/>
        <v>#N/A</v>
      </c>
    </row>
    <row r="21" spans="1:38" ht="15" customHeight="1">
      <c r="A21" s="18">
        <f t="shared" si="5"/>
        <v>11</v>
      </c>
      <c r="L21" s="40" t="e">
        <f>F2*B2*L6</f>
        <v>#N/A</v>
      </c>
      <c r="M21" s="40" t="e">
        <f>-L21/B3</f>
        <v>#N/A</v>
      </c>
      <c r="N21" s="40" t="e">
        <f t="shared" si="4"/>
        <v>#N/A</v>
      </c>
      <c r="O21" s="40" t="e">
        <f t="shared" si="4"/>
        <v>#N/A</v>
      </c>
      <c r="P21" s="40" t="e">
        <f t="shared" si="4"/>
        <v>#N/A</v>
      </c>
      <c r="Q21" s="40" t="e">
        <f t="shared" si="4"/>
        <v>#N/A</v>
      </c>
      <c r="R21" s="40" t="e">
        <f t="shared" si="4"/>
        <v>#N/A</v>
      </c>
      <c r="S21" s="40" t="e">
        <f t="shared" si="4"/>
        <v>#N/A</v>
      </c>
      <c r="T21" s="40" t="e">
        <f t="shared" si="6"/>
        <v>#N/A</v>
      </c>
      <c r="U21" s="40" t="e">
        <f t="shared" si="6"/>
        <v>#N/A</v>
      </c>
      <c r="V21" s="40" t="e">
        <f t="shared" si="6"/>
        <v>#N/A</v>
      </c>
      <c r="W21" s="40" t="e">
        <f t="shared" si="6"/>
        <v>#N/A</v>
      </c>
      <c r="X21" s="40" t="e">
        <f t="shared" si="6"/>
        <v>#N/A</v>
      </c>
      <c r="Y21" s="40" t="e">
        <f t="shared" si="6"/>
        <v>#N/A</v>
      </c>
      <c r="Z21" s="40" t="e">
        <f t="shared" si="6"/>
        <v>#N/A</v>
      </c>
      <c r="AA21" s="40" t="e">
        <f t="shared" si="6"/>
        <v>#N/A</v>
      </c>
    </row>
    <row r="22" spans="1:38" ht="15" customHeight="1">
      <c r="A22" s="18">
        <f t="shared" si="5"/>
        <v>12</v>
      </c>
      <c r="M22" s="40" t="e">
        <f>F2*B2*M6</f>
        <v>#N/A</v>
      </c>
      <c r="N22" s="40" t="e">
        <f>-M22/B3</f>
        <v>#N/A</v>
      </c>
      <c r="O22" s="40" t="e">
        <f t="shared" si="4"/>
        <v>#N/A</v>
      </c>
      <c r="P22" s="40" t="e">
        <f t="shared" si="4"/>
        <v>#N/A</v>
      </c>
      <c r="Q22" s="40" t="e">
        <f t="shared" si="4"/>
        <v>#N/A</v>
      </c>
      <c r="R22" s="40" t="e">
        <f t="shared" si="4"/>
        <v>#N/A</v>
      </c>
      <c r="S22" s="40" t="e">
        <f t="shared" si="4"/>
        <v>#N/A</v>
      </c>
      <c r="T22" s="40" t="e">
        <f t="shared" si="6"/>
        <v>#N/A</v>
      </c>
      <c r="U22" s="40" t="e">
        <f t="shared" si="6"/>
        <v>#N/A</v>
      </c>
      <c r="V22" s="40" t="e">
        <f t="shared" si="6"/>
        <v>#N/A</v>
      </c>
      <c r="W22" s="40" t="e">
        <f t="shared" si="6"/>
        <v>#N/A</v>
      </c>
      <c r="X22" s="40" t="e">
        <f t="shared" si="6"/>
        <v>#N/A</v>
      </c>
      <c r="Y22" s="40" t="e">
        <f t="shared" si="6"/>
        <v>#N/A</v>
      </c>
      <c r="Z22" s="40" t="e">
        <f t="shared" si="6"/>
        <v>#N/A</v>
      </c>
      <c r="AA22" s="40" t="e">
        <f t="shared" si="6"/>
        <v>#N/A</v>
      </c>
      <c r="AB22" s="40" t="e">
        <f t="shared" si="6"/>
        <v>#N/A</v>
      </c>
    </row>
    <row r="23" spans="1:38" ht="15" customHeight="1">
      <c r="A23" s="18">
        <f t="shared" si="5"/>
        <v>13</v>
      </c>
      <c r="N23" s="40" t="e">
        <f>F2*B2*N6</f>
        <v>#N/A</v>
      </c>
      <c r="O23" s="40" t="e">
        <f>-N23/B3</f>
        <v>#N/A</v>
      </c>
      <c r="P23" s="40" t="e">
        <f t="shared" si="4"/>
        <v>#N/A</v>
      </c>
      <c r="Q23" s="40" t="e">
        <f t="shared" si="4"/>
        <v>#N/A</v>
      </c>
      <c r="R23" s="40" t="e">
        <f t="shared" si="4"/>
        <v>#N/A</v>
      </c>
      <c r="S23" s="40" t="e">
        <f t="shared" si="4"/>
        <v>#N/A</v>
      </c>
      <c r="T23" s="40" t="e">
        <f t="shared" si="6"/>
        <v>#N/A</v>
      </c>
      <c r="U23" s="40" t="e">
        <f t="shared" si="6"/>
        <v>#N/A</v>
      </c>
      <c r="V23" s="40" t="e">
        <f t="shared" si="6"/>
        <v>#N/A</v>
      </c>
      <c r="W23" s="40" t="e">
        <f t="shared" si="6"/>
        <v>#N/A</v>
      </c>
      <c r="X23" s="40" t="e">
        <f t="shared" si="6"/>
        <v>#N/A</v>
      </c>
      <c r="Y23" s="40" t="e">
        <f t="shared" si="6"/>
        <v>#N/A</v>
      </c>
      <c r="Z23" s="40" t="e">
        <f t="shared" si="6"/>
        <v>#N/A</v>
      </c>
      <c r="AA23" s="40" t="e">
        <f t="shared" si="6"/>
        <v>#N/A</v>
      </c>
      <c r="AB23" s="40" t="e">
        <f t="shared" si="6"/>
        <v>#N/A</v>
      </c>
      <c r="AC23" s="40" t="e">
        <f t="shared" si="6"/>
        <v>#N/A</v>
      </c>
    </row>
    <row r="24" spans="1:38" ht="15" customHeight="1">
      <c r="A24" s="18">
        <f t="shared" si="5"/>
        <v>14</v>
      </c>
      <c r="O24" s="40" t="e">
        <f>F2*B2*O6</f>
        <v>#N/A</v>
      </c>
      <c r="P24" s="40" t="e">
        <f>-O24/B3</f>
        <v>#N/A</v>
      </c>
      <c r="Q24" s="40" t="e">
        <f t="shared" si="4"/>
        <v>#N/A</v>
      </c>
      <c r="R24" s="40" t="e">
        <f t="shared" si="4"/>
        <v>#N/A</v>
      </c>
      <c r="S24" s="40" t="e">
        <f t="shared" si="4"/>
        <v>#N/A</v>
      </c>
      <c r="T24" s="40" t="e">
        <f t="shared" si="6"/>
        <v>#N/A</v>
      </c>
      <c r="U24" s="40" t="e">
        <f t="shared" si="6"/>
        <v>#N/A</v>
      </c>
      <c r="V24" s="40" t="e">
        <f t="shared" si="6"/>
        <v>#N/A</v>
      </c>
      <c r="W24" s="40" t="e">
        <f t="shared" si="6"/>
        <v>#N/A</v>
      </c>
      <c r="X24" s="40" t="e">
        <f t="shared" si="6"/>
        <v>#N/A</v>
      </c>
      <c r="Y24" s="40" t="e">
        <f t="shared" si="6"/>
        <v>#N/A</v>
      </c>
      <c r="Z24" s="40" t="e">
        <f t="shared" si="6"/>
        <v>#N/A</v>
      </c>
      <c r="AA24" s="40" t="e">
        <f t="shared" si="6"/>
        <v>#N/A</v>
      </c>
      <c r="AB24" s="40" t="e">
        <f t="shared" si="6"/>
        <v>#N/A</v>
      </c>
      <c r="AC24" s="40" t="e">
        <f t="shared" si="6"/>
        <v>#N/A</v>
      </c>
      <c r="AD24" s="40" t="e">
        <f t="shared" si="6"/>
        <v>#N/A</v>
      </c>
    </row>
    <row r="25" spans="1:38" ht="15" customHeight="1">
      <c r="A25" s="18">
        <f t="shared" si="5"/>
        <v>15</v>
      </c>
      <c r="P25" s="40" t="e">
        <f>F2*B2*P6</f>
        <v>#N/A</v>
      </c>
      <c r="Q25" s="40" t="e">
        <f>-P25/B3</f>
        <v>#N/A</v>
      </c>
      <c r="R25" s="40" t="e">
        <f t="shared" si="4"/>
        <v>#N/A</v>
      </c>
      <c r="S25" s="40" t="e">
        <f t="shared" si="4"/>
        <v>#N/A</v>
      </c>
      <c r="T25" s="40" t="e">
        <f t="shared" si="6"/>
        <v>#N/A</v>
      </c>
      <c r="U25" s="40" t="e">
        <f t="shared" si="6"/>
        <v>#N/A</v>
      </c>
      <c r="V25" s="40" t="e">
        <f t="shared" si="6"/>
        <v>#N/A</v>
      </c>
      <c r="W25" s="40" t="e">
        <f t="shared" si="6"/>
        <v>#N/A</v>
      </c>
      <c r="X25" s="40" t="e">
        <f t="shared" si="6"/>
        <v>#N/A</v>
      </c>
      <c r="Y25" s="40" t="e">
        <f t="shared" si="6"/>
        <v>#N/A</v>
      </c>
      <c r="Z25" s="40" t="e">
        <f t="shared" si="6"/>
        <v>#N/A</v>
      </c>
      <c r="AA25" s="40" t="e">
        <f t="shared" si="6"/>
        <v>#N/A</v>
      </c>
      <c r="AB25" s="40" t="e">
        <f t="shared" si="6"/>
        <v>#N/A</v>
      </c>
      <c r="AC25" s="40" t="e">
        <f t="shared" si="6"/>
        <v>#N/A</v>
      </c>
      <c r="AD25" s="40" t="e">
        <f t="shared" si="6"/>
        <v>#N/A</v>
      </c>
      <c r="AE25" s="40" t="e">
        <f t="shared" si="6"/>
        <v>#N/A</v>
      </c>
    </row>
    <row r="26" spans="1:38" ht="15" customHeight="1">
      <c r="A26" s="18">
        <f t="shared" si="5"/>
        <v>16</v>
      </c>
      <c r="Q26" s="40" t="e">
        <f>F2*B2*Q6</f>
        <v>#N/A</v>
      </c>
      <c r="R26" s="40" t="e">
        <f>-Q26/B3</f>
        <v>#N/A</v>
      </c>
      <c r="S26" s="40" t="e">
        <f t="shared" si="4"/>
        <v>#N/A</v>
      </c>
      <c r="T26" s="40" t="e">
        <f t="shared" si="6"/>
        <v>#N/A</v>
      </c>
      <c r="U26" s="40" t="e">
        <f t="shared" si="6"/>
        <v>#N/A</v>
      </c>
      <c r="V26" s="40" t="e">
        <f t="shared" si="6"/>
        <v>#N/A</v>
      </c>
      <c r="W26" s="40" t="e">
        <f t="shared" si="6"/>
        <v>#N/A</v>
      </c>
      <c r="X26" s="40" t="e">
        <f t="shared" si="6"/>
        <v>#N/A</v>
      </c>
      <c r="Y26" s="40" t="e">
        <f t="shared" si="6"/>
        <v>#N/A</v>
      </c>
      <c r="Z26" s="40" t="e">
        <f t="shared" si="6"/>
        <v>#N/A</v>
      </c>
      <c r="AA26" s="40" t="e">
        <f t="shared" si="6"/>
        <v>#N/A</v>
      </c>
      <c r="AB26" s="40" t="e">
        <f t="shared" si="6"/>
        <v>#N/A</v>
      </c>
      <c r="AC26" s="40" t="e">
        <f t="shared" si="6"/>
        <v>#N/A</v>
      </c>
      <c r="AD26" s="40" t="e">
        <f t="shared" si="6"/>
        <v>#N/A</v>
      </c>
      <c r="AE26" s="40" t="e">
        <f t="shared" si="6"/>
        <v>#N/A</v>
      </c>
      <c r="AF26" s="40" t="e">
        <f t="shared" si="6"/>
        <v>#N/A</v>
      </c>
    </row>
    <row r="27" spans="1:38" ht="15" customHeight="1">
      <c r="A27" s="18">
        <f t="shared" si="5"/>
        <v>17</v>
      </c>
      <c r="R27" s="40" t="e">
        <f>F2*B2*R6</f>
        <v>#N/A</v>
      </c>
      <c r="S27" s="40" t="e">
        <f>-R27/B3</f>
        <v>#N/A</v>
      </c>
      <c r="T27" s="40" t="e">
        <f t="shared" si="6"/>
        <v>#N/A</v>
      </c>
      <c r="U27" s="40" t="e">
        <f t="shared" si="6"/>
        <v>#N/A</v>
      </c>
      <c r="V27" s="40" t="e">
        <f t="shared" si="6"/>
        <v>#N/A</v>
      </c>
      <c r="W27" s="40" t="e">
        <f t="shared" si="6"/>
        <v>#N/A</v>
      </c>
      <c r="X27" s="40" t="e">
        <f t="shared" si="6"/>
        <v>#N/A</v>
      </c>
      <c r="Y27" s="40" t="e">
        <f t="shared" si="6"/>
        <v>#N/A</v>
      </c>
      <c r="Z27" s="40" t="e">
        <f t="shared" si="6"/>
        <v>#N/A</v>
      </c>
      <c r="AA27" s="40" t="e">
        <f t="shared" si="6"/>
        <v>#N/A</v>
      </c>
      <c r="AB27" s="40" t="e">
        <f t="shared" si="6"/>
        <v>#N/A</v>
      </c>
      <c r="AC27" s="40" t="e">
        <f t="shared" si="6"/>
        <v>#N/A</v>
      </c>
      <c r="AD27" s="40" t="e">
        <f t="shared" si="6"/>
        <v>#N/A</v>
      </c>
      <c r="AE27" s="40" t="e">
        <f t="shared" si="6"/>
        <v>#N/A</v>
      </c>
      <c r="AF27" s="40" t="e">
        <f t="shared" si="6"/>
        <v>#N/A</v>
      </c>
      <c r="AG27" s="40" t="e">
        <f t="shared" si="6"/>
        <v>#N/A</v>
      </c>
    </row>
    <row r="28" spans="1:38" ht="15" customHeight="1">
      <c r="A28" s="18">
        <f t="shared" si="5"/>
        <v>18</v>
      </c>
      <c r="S28" s="40" t="e">
        <f>F2*B2*S6</f>
        <v>#N/A</v>
      </c>
      <c r="T28" s="40" t="e">
        <f>-S28/B3</f>
        <v>#N/A</v>
      </c>
      <c r="U28" s="40" t="e">
        <f t="shared" si="6"/>
        <v>#N/A</v>
      </c>
      <c r="V28" s="40" t="e">
        <f t="shared" si="6"/>
        <v>#N/A</v>
      </c>
      <c r="W28" s="40" t="e">
        <f t="shared" si="6"/>
        <v>#N/A</v>
      </c>
      <c r="X28" s="40" t="e">
        <f t="shared" si="6"/>
        <v>#N/A</v>
      </c>
      <c r="Y28" s="40" t="e">
        <f t="shared" si="6"/>
        <v>#N/A</v>
      </c>
      <c r="Z28" s="40" t="e">
        <f t="shared" si="6"/>
        <v>#N/A</v>
      </c>
      <c r="AA28" s="40" t="e">
        <f t="shared" si="6"/>
        <v>#N/A</v>
      </c>
      <c r="AB28" s="40" t="e">
        <f t="shared" si="6"/>
        <v>#N/A</v>
      </c>
      <c r="AC28" s="40" t="e">
        <f t="shared" si="6"/>
        <v>#N/A</v>
      </c>
      <c r="AD28" s="40" t="e">
        <f t="shared" si="6"/>
        <v>#N/A</v>
      </c>
      <c r="AE28" s="40" t="e">
        <f t="shared" si="6"/>
        <v>#N/A</v>
      </c>
      <c r="AF28" s="40" t="e">
        <f t="shared" si="6"/>
        <v>#N/A</v>
      </c>
      <c r="AG28" s="40" t="e">
        <f t="shared" si="6"/>
        <v>#N/A</v>
      </c>
      <c r="AH28" s="40" t="e">
        <f t="shared" si="6"/>
        <v>#N/A</v>
      </c>
    </row>
    <row r="29" spans="1:38" ht="15" customHeight="1">
      <c r="A29" s="18">
        <f t="shared" si="5"/>
        <v>19</v>
      </c>
      <c r="T29" s="40" t="e">
        <f>F2*B2*T6</f>
        <v>#N/A</v>
      </c>
      <c r="U29" s="40" t="e">
        <f>-T29/B3</f>
        <v>#N/A</v>
      </c>
      <c r="V29" s="40" t="e">
        <f t="shared" si="6"/>
        <v>#N/A</v>
      </c>
      <c r="W29" s="40" t="e">
        <f t="shared" si="6"/>
        <v>#N/A</v>
      </c>
      <c r="X29" s="40" t="e">
        <f t="shared" si="6"/>
        <v>#N/A</v>
      </c>
      <c r="Y29" s="40" t="e">
        <f t="shared" si="6"/>
        <v>#N/A</v>
      </c>
      <c r="Z29" s="40" t="e">
        <f t="shared" si="6"/>
        <v>#N/A</v>
      </c>
      <c r="AA29" s="40" t="e">
        <f t="shared" si="6"/>
        <v>#N/A</v>
      </c>
      <c r="AB29" s="40" t="e">
        <f t="shared" si="6"/>
        <v>#N/A</v>
      </c>
      <c r="AC29" s="40" t="e">
        <f t="shared" si="6"/>
        <v>#N/A</v>
      </c>
      <c r="AD29" s="40" t="e">
        <f t="shared" si="6"/>
        <v>#N/A</v>
      </c>
      <c r="AE29" s="40" t="e">
        <f t="shared" si="6"/>
        <v>#N/A</v>
      </c>
      <c r="AF29" s="40" t="e">
        <f t="shared" si="6"/>
        <v>#N/A</v>
      </c>
      <c r="AG29" s="40" t="e">
        <f t="shared" si="6"/>
        <v>#N/A</v>
      </c>
      <c r="AH29" s="40" t="e">
        <f t="shared" si="6"/>
        <v>#N/A</v>
      </c>
      <c r="AI29" s="40" t="e">
        <f t="shared" si="6"/>
        <v>#N/A</v>
      </c>
    </row>
    <row r="30" spans="1:38" ht="15" customHeight="1">
      <c r="A30" s="18">
        <f t="shared" si="5"/>
        <v>20</v>
      </c>
      <c r="U30" s="40" t="e">
        <f>F2*B2*U6</f>
        <v>#N/A</v>
      </c>
      <c r="V30" s="40" t="e">
        <f>-U30/B3</f>
        <v>#N/A</v>
      </c>
      <c r="W30" s="40" t="e">
        <f t="shared" ref="W30:AL45" si="7">V30</f>
        <v>#N/A</v>
      </c>
      <c r="X30" s="40" t="e">
        <f t="shared" si="7"/>
        <v>#N/A</v>
      </c>
      <c r="Y30" s="40" t="e">
        <f t="shared" si="7"/>
        <v>#N/A</v>
      </c>
      <c r="Z30" s="40" t="e">
        <f t="shared" si="7"/>
        <v>#N/A</v>
      </c>
      <c r="AA30" s="40" t="e">
        <f t="shared" si="7"/>
        <v>#N/A</v>
      </c>
      <c r="AB30" s="40" t="e">
        <f t="shared" si="7"/>
        <v>#N/A</v>
      </c>
      <c r="AC30" s="40" t="e">
        <f t="shared" si="7"/>
        <v>#N/A</v>
      </c>
      <c r="AD30" s="40" t="e">
        <f t="shared" si="7"/>
        <v>#N/A</v>
      </c>
      <c r="AE30" s="40" t="e">
        <f t="shared" si="7"/>
        <v>#N/A</v>
      </c>
      <c r="AF30" s="40" t="e">
        <f t="shared" si="7"/>
        <v>#N/A</v>
      </c>
      <c r="AG30" s="40" t="e">
        <f t="shared" si="7"/>
        <v>#N/A</v>
      </c>
      <c r="AH30" s="40" t="e">
        <f t="shared" si="7"/>
        <v>#N/A</v>
      </c>
      <c r="AI30" s="40" t="e">
        <f t="shared" si="7"/>
        <v>#N/A</v>
      </c>
      <c r="AJ30" s="40" t="e">
        <f t="shared" si="7"/>
        <v>#N/A</v>
      </c>
    </row>
    <row r="31" spans="1:38" ht="15" customHeight="1">
      <c r="A31" s="18">
        <f t="shared" si="5"/>
        <v>21</v>
      </c>
      <c r="V31" s="40" t="e">
        <f>F2*B2*V6</f>
        <v>#N/A</v>
      </c>
      <c r="W31" s="40" t="e">
        <f>-V31/B3</f>
        <v>#N/A</v>
      </c>
      <c r="X31" s="40" t="e">
        <f t="shared" si="7"/>
        <v>#N/A</v>
      </c>
      <c r="Y31" s="40" t="e">
        <f t="shared" si="7"/>
        <v>#N/A</v>
      </c>
      <c r="Z31" s="40" t="e">
        <f t="shared" si="7"/>
        <v>#N/A</v>
      </c>
      <c r="AA31" s="40" t="e">
        <f t="shared" si="7"/>
        <v>#N/A</v>
      </c>
      <c r="AB31" s="40" t="e">
        <f t="shared" si="7"/>
        <v>#N/A</v>
      </c>
      <c r="AC31" s="40" t="e">
        <f t="shared" si="7"/>
        <v>#N/A</v>
      </c>
      <c r="AD31" s="40" t="e">
        <f t="shared" si="7"/>
        <v>#N/A</v>
      </c>
      <c r="AE31" s="40" t="e">
        <f t="shared" si="7"/>
        <v>#N/A</v>
      </c>
      <c r="AF31" s="40" t="e">
        <f t="shared" si="7"/>
        <v>#N/A</v>
      </c>
      <c r="AG31" s="40" t="e">
        <f t="shared" si="7"/>
        <v>#N/A</v>
      </c>
      <c r="AH31" s="40" t="e">
        <f t="shared" si="7"/>
        <v>#N/A</v>
      </c>
      <c r="AI31" s="40" t="e">
        <f t="shared" si="7"/>
        <v>#N/A</v>
      </c>
      <c r="AJ31" s="40" t="e">
        <f t="shared" si="7"/>
        <v>#N/A</v>
      </c>
      <c r="AK31" s="40" t="e">
        <f t="shared" si="7"/>
        <v>#N/A</v>
      </c>
    </row>
    <row r="32" spans="1:38" ht="15" customHeight="1">
      <c r="A32" s="18">
        <f t="shared" si="5"/>
        <v>22</v>
      </c>
      <c r="W32" s="40" t="e">
        <f>F2*B2*W6</f>
        <v>#N/A</v>
      </c>
      <c r="X32" s="40" t="e">
        <f>-W32/B3</f>
        <v>#N/A</v>
      </c>
      <c r="Y32" s="40" t="e">
        <f t="shared" si="7"/>
        <v>#N/A</v>
      </c>
      <c r="Z32" s="40" t="e">
        <f t="shared" si="7"/>
        <v>#N/A</v>
      </c>
      <c r="AA32" s="40" t="e">
        <f t="shared" si="7"/>
        <v>#N/A</v>
      </c>
      <c r="AB32" s="40" t="e">
        <f t="shared" si="7"/>
        <v>#N/A</v>
      </c>
      <c r="AC32" s="40" t="e">
        <f t="shared" si="7"/>
        <v>#N/A</v>
      </c>
      <c r="AD32" s="40" t="e">
        <f t="shared" si="7"/>
        <v>#N/A</v>
      </c>
      <c r="AE32" s="40" t="e">
        <f t="shared" si="7"/>
        <v>#N/A</v>
      </c>
      <c r="AF32" s="40" t="e">
        <f t="shared" si="7"/>
        <v>#N/A</v>
      </c>
      <c r="AG32" s="40" t="e">
        <f t="shared" si="7"/>
        <v>#N/A</v>
      </c>
      <c r="AH32" s="40" t="e">
        <f t="shared" si="7"/>
        <v>#N/A</v>
      </c>
      <c r="AI32" s="40" t="e">
        <f t="shared" si="7"/>
        <v>#N/A</v>
      </c>
      <c r="AJ32" s="40" t="e">
        <f t="shared" si="7"/>
        <v>#N/A</v>
      </c>
      <c r="AK32" s="40" t="e">
        <f t="shared" si="7"/>
        <v>#N/A</v>
      </c>
      <c r="AL32" s="40" t="e">
        <f t="shared" si="7"/>
        <v>#N/A</v>
      </c>
    </row>
    <row r="33" spans="1:54" ht="15" customHeight="1">
      <c r="A33" s="18">
        <f t="shared" si="5"/>
        <v>23</v>
      </c>
      <c r="X33" s="40" t="e">
        <f>F2*B2*X6</f>
        <v>#N/A</v>
      </c>
      <c r="Y33" s="40" t="e">
        <f>-X33/B3</f>
        <v>#N/A</v>
      </c>
      <c r="Z33" s="40" t="e">
        <f t="shared" si="7"/>
        <v>#N/A</v>
      </c>
      <c r="AA33" s="40" t="e">
        <f t="shared" si="7"/>
        <v>#N/A</v>
      </c>
      <c r="AB33" s="40" t="e">
        <f t="shared" si="7"/>
        <v>#N/A</v>
      </c>
      <c r="AC33" s="40" t="e">
        <f t="shared" si="7"/>
        <v>#N/A</v>
      </c>
      <c r="AD33" s="40" t="e">
        <f t="shared" si="7"/>
        <v>#N/A</v>
      </c>
      <c r="AE33" s="40" t="e">
        <f t="shared" si="7"/>
        <v>#N/A</v>
      </c>
      <c r="AF33" s="40" t="e">
        <f t="shared" si="7"/>
        <v>#N/A</v>
      </c>
      <c r="AG33" s="40" t="e">
        <f t="shared" si="7"/>
        <v>#N/A</v>
      </c>
      <c r="AH33" s="40" t="e">
        <f t="shared" si="7"/>
        <v>#N/A</v>
      </c>
      <c r="AI33" s="40" t="e">
        <f t="shared" si="7"/>
        <v>#N/A</v>
      </c>
      <c r="AJ33" s="40" t="e">
        <f t="shared" si="7"/>
        <v>#N/A</v>
      </c>
      <c r="AK33" s="40" t="e">
        <f t="shared" si="7"/>
        <v>#N/A</v>
      </c>
      <c r="AL33" s="40" t="e">
        <f t="shared" si="7"/>
        <v>#N/A</v>
      </c>
      <c r="AM33" s="40" t="e">
        <f t="shared" ref="AM33:BB48" si="8">AL33</f>
        <v>#N/A</v>
      </c>
    </row>
    <row r="34" spans="1:54" ht="15" customHeight="1">
      <c r="A34" s="18">
        <f t="shared" si="5"/>
        <v>24</v>
      </c>
      <c r="Y34" s="40" t="e">
        <f>F2*B2*Y6</f>
        <v>#N/A</v>
      </c>
      <c r="Z34" s="40" t="e">
        <f>-Y34/B3</f>
        <v>#N/A</v>
      </c>
      <c r="AA34" s="40" t="e">
        <f t="shared" si="7"/>
        <v>#N/A</v>
      </c>
      <c r="AB34" s="40" t="e">
        <f t="shared" si="7"/>
        <v>#N/A</v>
      </c>
      <c r="AC34" s="40" t="e">
        <f t="shared" si="7"/>
        <v>#N/A</v>
      </c>
      <c r="AD34" s="40" t="e">
        <f t="shared" si="7"/>
        <v>#N/A</v>
      </c>
      <c r="AE34" s="40" t="e">
        <f t="shared" si="7"/>
        <v>#N/A</v>
      </c>
      <c r="AF34" s="40" t="e">
        <f t="shared" si="7"/>
        <v>#N/A</v>
      </c>
      <c r="AG34" s="40" t="e">
        <f t="shared" si="7"/>
        <v>#N/A</v>
      </c>
      <c r="AH34" s="40" t="e">
        <f t="shared" si="7"/>
        <v>#N/A</v>
      </c>
      <c r="AI34" s="40" t="e">
        <f t="shared" si="7"/>
        <v>#N/A</v>
      </c>
      <c r="AJ34" s="40" t="e">
        <f t="shared" si="7"/>
        <v>#N/A</v>
      </c>
      <c r="AK34" s="40" t="e">
        <f t="shared" si="7"/>
        <v>#N/A</v>
      </c>
      <c r="AL34" s="40" t="e">
        <f t="shared" si="7"/>
        <v>#N/A</v>
      </c>
      <c r="AM34" s="40" t="e">
        <f t="shared" si="8"/>
        <v>#N/A</v>
      </c>
      <c r="AN34" s="40" t="e">
        <f t="shared" si="8"/>
        <v>#N/A</v>
      </c>
    </row>
    <row r="35" spans="1:54" ht="15" customHeight="1">
      <c r="A35" s="18">
        <f t="shared" si="5"/>
        <v>25</v>
      </c>
      <c r="Z35" s="40" t="e">
        <f>F2*B2*Z6</f>
        <v>#N/A</v>
      </c>
      <c r="AA35" s="40" t="e">
        <f>-Z35/B3</f>
        <v>#N/A</v>
      </c>
      <c r="AB35" s="40" t="e">
        <f t="shared" si="7"/>
        <v>#N/A</v>
      </c>
      <c r="AC35" s="40" t="e">
        <f t="shared" si="7"/>
        <v>#N/A</v>
      </c>
      <c r="AD35" s="40" t="e">
        <f t="shared" si="7"/>
        <v>#N/A</v>
      </c>
      <c r="AE35" s="40" t="e">
        <f t="shared" si="7"/>
        <v>#N/A</v>
      </c>
      <c r="AF35" s="40" t="e">
        <f t="shared" si="7"/>
        <v>#N/A</v>
      </c>
      <c r="AG35" s="40" t="e">
        <f t="shared" si="7"/>
        <v>#N/A</v>
      </c>
      <c r="AH35" s="40" t="e">
        <f t="shared" si="7"/>
        <v>#N/A</v>
      </c>
      <c r="AI35" s="40" t="e">
        <f t="shared" si="7"/>
        <v>#N/A</v>
      </c>
      <c r="AJ35" s="40" t="e">
        <f t="shared" si="7"/>
        <v>#N/A</v>
      </c>
      <c r="AK35" s="40" t="e">
        <f t="shared" si="7"/>
        <v>#N/A</v>
      </c>
      <c r="AL35" s="40" t="e">
        <f t="shared" si="7"/>
        <v>#N/A</v>
      </c>
      <c r="AM35" s="40" t="e">
        <f t="shared" si="8"/>
        <v>#N/A</v>
      </c>
      <c r="AN35" s="40" t="e">
        <f t="shared" si="8"/>
        <v>#N/A</v>
      </c>
      <c r="AO35" s="40" t="e">
        <f t="shared" si="8"/>
        <v>#N/A</v>
      </c>
    </row>
    <row r="36" spans="1:54" ht="15" customHeight="1">
      <c r="A36" s="18">
        <f t="shared" si="5"/>
        <v>26</v>
      </c>
      <c r="AA36" s="40" t="e">
        <f>F2*B2*AA6</f>
        <v>#N/A</v>
      </c>
      <c r="AB36" s="40" t="e">
        <f>-AA36/B3</f>
        <v>#N/A</v>
      </c>
      <c r="AC36" s="40" t="e">
        <f t="shared" si="7"/>
        <v>#N/A</v>
      </c>
      <c r="AD36" s="40" t="e">
        <f t="shared" si="7"/>
        <v>#N/A</v>
      </c>
      <c r="AE36" s="40" t="e">
        <f t="shared" si="7"/>
        <v>#N/A</v>
      </c>
      <c r="AF36" s="40" t="e">
        <f t="shared" si="7"/>
        <v>#N/A</v>
      </c>
      <c r="AG36" s="40" t="e">
        <f t="shared" si="7"/>
        <v>#N/A</v>
      </c>
      <c r="AH36" s="40" t="e">
        <f t="shared" si="7"/>
        <v>#N/A</v>
      </c>
      <c r="AI36" s="40" t="e">
        <f t="shared" si="7"/>
        <v>#N/A</v>
      </c>
      <c r="AJ36" s="40" t="e">
        <f t="shared" si="7"/>
        <v>#N/A</v>
      </c>
      <c r="AK36" s="40" t="e">
        <f t="shared" si="7"/>
        <v>#N/A</v>
      </c>
      <c r="AL36" s="40" t="e">
        <f t="shared" si="7"/>
        <v>#N/A</v>
      </c>
      <c r="AM36" s="40" t="e">
        <f t="shared" si="8"/>
        <v>#N/A</v>
      </c>
      <c r="AN36" s="40" t="e">
        <f t="shared" si="8"/>
        <v>#N/A</v>
      </c>
      <c r="AO36" s="40" t="e">
        <f t="shared" si="8"/>
        <v>#N/A</v>
      </c>
      <c r="AP36" s="40" t="e">
        <f t="shared" si="8"/>
        <v>#N/A</v>
      </c>
    </row>
    <row r="37" spans="1:54" ht="15" customHeight="1">
      <c r="A37" s="18">
        <f t="shared" si="5"/>
        <v>27</v>
      </c>
      <c r="AB37" s="40" t="e">
        <f>F2*B2*AB6</f>
        <v>#N/A</v>
      </c>
      <c r="AC37" s="40" t="e">
        <f>-AB37/B3</f>
        <v>#N/A</v>
      </c>
      <c r="AD37" s="40" t="e">
        <f t="shared" si="7"/>
        <v>#N/A</v>
      </c>
      <c r="AE37" s="40" t="e">
        <f t="shared" si="7"/>
        <v>#N/A</v>
      </c>
      <c r="AF37" s="40" t="e">
        <f t="shared" si="7"/>
        <v>#N/A</v>
      </c>
      <c r="AG37" s="40" t="e">
        <f t="shared" si="7"/>
        <v>#N/A</v>
      </c>
      <c r="AH37" s="40" t="e">
        <f t="shared" si="7"/>
        <v>#N/A</v>
      </c>
      <c r="AI37" s="40" t="e">
        <f t="shared" si="7"/>
        <v>#N/A</v>
      </c>
      <c r="AJ37" s="40" t="e">
        <f t="shared" si="7"/>
        <v>#N/A</v>
      </c>
      <c r="AK37" s="40" t="e">
        <f t="shared" si="7"/>
        <v>#N/A</v>
      </c>
      <c r="AL37" s="40" t="e">
        <f t="shared" si="7"/>
        <v>#N/A</v>
      </c>
      <c r="AM37" s="40" t="e">
        <f t="shared" si="8"/>
        <v>#N/A</v>
      </c>
      <c r="AN37" s="40" t="e">
        <f t="shared" si="8"/>
        <v>#N/A</v>
      </c>
      <c r="AO37" s="40" t="e">
        <f t="shared" si="8"/>
        <v>#N/A</v>
      </c>
      <c r="AP37" s="40" t="e">
        <f t="shared" si="8"/>
        <v>#N/A</v>
      </c>
      <c r="AQ37" s="40" t="e">
        <f t="shared" si="8"/>
        <v>#N/A</v>
      </c>
    </row>
    <row r="38" spans="1:54" ht="15" customHeight="1">
      <c r="A38" s="18">
        <f t="shared" si="5"/>
        <v>28</v>
      </c>
      <c r="AC38" s="40" t="e">
        <f>F2*B2*AC6</f>
        <v>#N/A</v>
      </c>
      <c r="AD38" s="40" t="e">
        <f>-AC38/B3</f>
        <v>#N/A</v>
      </c>
      <c r="AE38" s="40" t="e">
        <f t="shared" si="7"/>
        <v>#N/A</v>
      </c>
      <c r="AF38" s="40" t="e">
        <f t="shared" si="7"/>
        <v>#N/A</v>
      </c>
      <c r="AG38" s="40" t="e">
        <f t="shared" si="7"/>
        <v>#N/A</v>
      </c>
      <c r="AH38" s="40" t="e">
        <f t="shared" si="7"/>
        <v>#N/A</v>
      </c>
      <c r="AI38" s="40" t="e">
        <f t="shared" si="7"/>
        <v>#N/A</v>
      </c>
      <c r="AJ38" s="40" t="e">
        <f t="shared" si="7"/>
        <v>#N/A</v>
      </c>
      <c r="AK38" s="40" t="e">
        <f t="shared" si="7"/>
        <v>#N/A</v>
      </c>
      <c r="AL38" s="40" t="e">
        <f t="shared" si="7"/>
        <v>#N/A</v>
      </c>
      <c r="AM38" s="40" t="e">
        <f t="shared" si="8"/>
        <v>#N/A</v>
      </c>
      <c r="AN38" s="40" t="e">
        <f t="shared" si="8"/>
        <v>#N/A</v>
      </c>
      <c r="AO38" s="40" t="e">
        <f t="shared" si="8"/>
        <v>#N/A</v>
      </c>
      <c r="AP38" s="40" t="e">
        <f t="shared" si="8"/>
        <v>#N/A</v>
      </c>
      <c r="AQ38" s="40" t="e">
        <f t="shared" si="8"/>
        <v>#N/A</v>
      </c>
      <c r="AR38" s="40" t="e">
        <f t="shared" si="8"/>
        <v>#N/A</v>
      </c>
    </row>
    <row r="39" spans="1:54" ht="15" customHeight="1">
      <c r="A39" s="18">
        <f t="shared" si="5"/>
        <v>29</v>
      </c>
      <c r="AD39" s="40" t="e">
        <f>F2*B2*AD6</f>
        <v>#N/A</v>
      </c>
      <c r="AE39" s="40" t="e">
        <f>-AD39/B3</f>
        <v>#N/A</v>
      </c>
      <c r="AF39" s="40" t="e">
        <f t="shared" si="7"/>
        <v>#N/A</v>
      </c>
      <c r="AG39" s="40" t="e">
        <f t="shared" si="7"/>
        <v>#N/A</v>
      </c>
      <c r="AH39" s="40" t="e">
        <f t="shared" si="7"/>
        <v>#N/A</v>
      </c>
      <c r="AI39" s="40" t="e">
        <f t="shared" si="7"/>
        <v>#N/A</v>
      </c>
      <c r="AJ39" s="40" t="e">
        <f t="shared" si="7"/>
        <v>#N/A</v>
      </c>
      <c r="AK39" s="40" t="e">
        <f t="shared" si="7"/>
        <v>#N/A</v>
      </c>
      <c r="AL39" s="40" t="e">
        <f t="shared" si="7"/>
        <v>#N/A</v>
      </c>
      <c r="AM39" s="40" t="e">
        <f t="shared" si="8"/>
        <v>#N/A</v>
      </c>
      <c r="AN39" s="40" t="e">
        <f t="shared" si="8"/>
        <v>#N/A</v>
      </c>
      <c r="AO39" s="40" t="e">
        <f t="shared" si="8"/>
        <v>#N/A</v>
      </c>
      <c r="AP39" s="40" t="e">
        <f t="shared" si="8"/>
        <v>#N/A</v>
      </c>
      <c r="AQ39" s="40" t="e">
        <f t="shared" si="8"/>
        <v>#N/A</v>
      </c>
      <c r="AR39" s="40" t="e">
        <f t="shared" si="8"/>
        <v>#N/A</v>
      </c>
      <c r="AS39" s="40" t="e">
        <f t="shared" si="8"/>
        <v>#N/A</v>
      </c>
    </row>
    <row r="40" spans="1:54" ht="15" customHeight="1">
      <c r="A40" s="18">
        <f t="shared" si="5"/>
        <v>30</v>
      </c>
      <c r="AE40" s="40" t="e">
        <f>F2*B2*AE6</f>
        <v>#N/A</v>
      </c>
      <c r="AF40" s="40" t="e">
        <f>-AE40/B3</f>
        <v>#N/A</v>
      </c>
      <c r="AG40" s="40" t="e">
        <f t="shared" si="7"/>
        <v>#N/A</v>
      </c>
      <c r="AH40" s="40" t="e">
        <f t="shared" si="7"/>
        <v>#N/A</v>
      </c>
      <c r="AI40" s="40" t="e">
        <f t="shared" si="7"/>
        <v>#N/A</v>
      </c>
      <c r="AJ40" s="40" t="e">
        <f t="shared" si="7"/>
        <v>#N/A</v>
      </c>
      <c r="AK40" s="40" t="e">
        <f t="shared" si="7"/>
        <v>#N/A</v>
      </c>
      <c r="AL40" s="40" t="e">
        <f t="shared" si="7"/>
        <v>#N/A</v>
      </c>
      <c r="AM40" s="40" t="e">
        <f t="shared" si="8"/>
        <v>#N/A</v>
      </c>
      <c r="AN40" s="40" t="e">
        <f t="shared" si="8"/>
        <v>#N/A</v>
      </c>
      <c r="AO40" s="40" t="e">
        <f t="shared" si="8"/>
        <v>#N/A</v>
      </c>
      <c r="AP40" s="40" t="e">
        <f t="shared" si="8"/>
        <v>#N/A</v>
      </c>
      <c r="AQ40" s="40" t="e">
        <f t="shared" si="8"/>
        <v>#N/A</v>
      </c>
      <c r="AR40" s="40" t="e">
        <f t="shared" si="8"/>
        <v>#N/A</v>
      </c>
      <c r="AS40" s="40" t="e">
        <f t="shared" si="8"/>
        <v>#N/A</v>
      </c>
      <c r="AT40" s="40" t="e">
        <f t="shared" si="8"/>
        <v>#N/A</v>
      </c>
    </row>
    <row r="41" spans="1:54" ht="15" customHeight="1">
      <c r="A41" s="18">
        <f t="shared" si="5"/>
        <v>31</v>
      </c>
      <c r="AF41" s="40" t="e">
        <f>F2*B2*AF6</f>
        <v>#N/A</v>
      </c>
      <c r="AG41" s="40" t="e">
        <f>-AF41/B3</f>
        <v>#N/A</v>
      </c>
      <c r="AH41" s="40" t="e">
        <f t="shared" si="7"/>
        <v>#N/A</v>
      </c>
      <c r="AI41" s="40" t="e">
        <f t="shared" si="7"/>
        <v>#N/A</v>
      </c>
      <c r="AJ41" s="40" t="e">
        <f t="shared" si="7"/>
        <v>#N/A</v>
      </c>
      <c r="AK41" s="40" t="e">
        <f t="shared" si="7"/>
        <v>#N/A</v>
      </c>
      <c r="AL41" s="40" t="e">
        <f t="shared" si="7"/>
        <v>#N/A</v>
      </c>
      <c r="AM41" s="40" t="e">
        <f t="shared" si="8"/>
        <v>#N/A</v>
      </c>
      <c r="AN41" s="40" t="e">
        <f t="shared" si="8"/>
        <v>#N/A</v>
      </c>
      <c r="AO41" s="40" t="e">
        <f t="shared" si="8"/>
        <v>#N/A</v>
      </c>
      <c r="AP41" s="40" t="e">
        <f t="shared" si="8"/>
        <v>#N/A</v>
      </c>
      <c r="AQ41" s="40" t="e">
        <f t="shared" si="8"/>
        <v>#N/A</v>
      </c>
      <c r="AR41" s="40" t="e">
        <f t="shared" si="8"/>
        <v>#N/A</v>
      </c>
      <c r="AS41" s="40" t="e">
        <f t="shared" si="8"/>
        <v>#N/A</v>
      </c>
      <c r="AT41" s="40" t="e">
        <f t="shared" si="8"/>
        <v>#N/A</v>
      </c>
      <c r="AU41" s="40" t="e">
        <f t="shared" si="8"/>
        <v>#N/A</v>
      </c>
    </row>
    <row r="42" spans="1:54" ht="15" customHeight="1">
      <c r="A42" s="18">
        <f t="shared" si="5"/>
        <v>32</v>
      </c>
      <c r="AG42" s="40" t="e">
        <f>F2*B2*AG6</f>
        <v>#N/A</v>
      </c>
      <c r="AH42" s="40" t="e">
        <f>-AG42/B3</f>
        <v>#N/A</v>
      </c>
      <c r="AI42" s="40" t="e">
        <f t="shared" si="7"/>
        <v>#N/A</v>
      </c>
      <c r="AJ42" s="40" t="e">
        <f t="shared" si="7"/>
        <v>#N/A</v>
      </c>
      <c r="AK42" s="40" t="e">
        <f t="shared" si="7"/>
        <v>#N/A</v>
      </c>
      <c r="AL42" s="40" t="e">
        <f t="shared" si="7"/>
        <v>#N/A</v>
      </c>
      <c r="AM42" s="40" t="e">
        <f t="shared" si="8"/>
        <v>#N/A</v>
      </c>
      <c r="AN42" s="40" t="e">
        <f t="shared" si="8"/>
        <v>#N/A</v>
      </c>
      <c r="AO42" s="40" t="e">
        <f t="shared" si="8"/>
        <v>#N/A</v>
      </c>
      <c r="AP42" s="40" t="e">
        <f t="shared" si="8"/>
        <v>#N/A</v>
      </c>
      <c r="AQ42" s="40" t="e">
        <f t="shared" si="8"/>
        <v>#N/A</v>
      </c>
      <c r="AR42" s="40" t="e">
        <f t="shared" si="8"/>
        <v>#N/A</v>
      </c>
      <c r="AS42" s="40" t="e">
        <f t="shared" si="8"/>
        <v>#N/A</v>
      </c>
      <c r="AT42" s="40" t="e">
        <f t="shared" si="8"/>
        <v>#N/A</v>
      </c>
      <c r="AU42" s="40" t="e">
        <f t="shared" si="8"/>
        <v>#N/A</v>
      </c>
      <c r="AV42" s="40" t="e">
        <f t="shared" si="8"/>
        <v>#N/A</v>
      </c>
    </row>
    <row r="43" spans="1:54" ht="15" customHeight="1">
      <c r="A43" s="18">
        <f t="shared" si="5"/>
        <v>33</v>
      </c>
      <c r="AH43" s="40" t="e">
        <f>F2*B2*AH6</f>
        <v>#N/A</v>
      </c>
      <c r="AI43" s="40" t="e">
        <f>-AH43/B3</f>
        <v>#N/A</v>
      </c>
      <c r="AJ43" s="40" t="e">
        <f t="shared" si="7"/>
        <v>#N/A</v>
      </c>
      <c r="AK43" s="40" t="e">
        <f t="shared" si="7"/>
        <v>#N/A</v>
      </c>
      <c r="AL43" s="40" t="e">
        <f t="shared" si="7"/>
        <v>#N/A</v>
      </c>
      <c r="AM43" s="40" t="e">
        <f t="shared" si="8"/>
        <v>#N/A</v>
      </c>
      <c r="AN43" s="40" t="e">
        <f t="shared" si="8"/>
        <v>#N/A</v>
      </c>
      <c r="AO43" s="40" t="e">
        <f t="shared" si="8"/>
        <v>#N/A</v>
      </c>
      <c r="AP43" s="40" t="e">
        <f t="shared" si="8"/>
        <v>#N/A</v>
      </c>
      <c r="AQ43" s="40" t="e">
        <f t="shared" si="8"/>
        <v>#N/A</v>
      </c>
      <c r="AR43" s="40" t="e">
        <f t="shared" si="8"/>
        <v>#N/A</v>
      </c>
      <c r="AS43" s="40" t="e">
        <f t="shared" si="8"/>
        <v>#N/A</v>
      </c>
      <c r="AT43" s="40" t="e">
        <f t="shared" si="8"/>
        <v>#N/A</v>
      </c>
      <c r="AU43" s="40" t="e">
        <f t="shared" si="8"/>
        <v>#N/A</v>
      </c>
      <c r="AV43" s="40" t="e">
        <f t="shared" si="8"/>
        <v>#N/A</v>
      </c>
      <c r="AW43" s="40" t="e">
        <f t="shared" si="8"/>
        <v>#N/A</v>
      </c>
    </row>
    <row r="44" spans="1:54" ht="15" customHeight="1">
      <c r="A44" s="18">
        <f t="shared" si="5"/>
        <v>34</v>
      </c>
      <c r="AI44" s="40" t="e">
        <f>F2*B2*AI6</f>
        <v>#N/A</v>
      </c>
      <c r="AJ44" s="40" t="e">
        <f>-AI44/B3</f>
        <v>#N/A</v>
      </c>
      <c r="AK44" s="40" t="e">
        <f t="shared" si="7"/>
        <v>#N/A</v>
      </c>
      <c r="AL44" s="40" t="e">
        <f t="shared" si="7"/>
        <v>#N/A</v>
      </c>
      <c r="AM44" s="40" t="e">
        <f t="shared" si="8"/>
        <v>#N/A</v>
      </c>
      <c r="AN44" s="40" t="e">
        <f t="shared" si="8"/>
        <v>#N/A</v>
      </c>
      <c r="AO44" s="40" t="e">
        <f t="shared" si="8"/>
        <v>#N/A</v>
      </c>
      <c r="AP44" s="40" t="e">
        <f t="shared" si="8"/>
        <v>#N/A</v>
      </c>
      <c r="AQ44" s="40" t="e">
        <f t="shared" si="8"/>
        <v>#N/A</v>
      </c>
      <c r="AR44" s="40" t="e">
        <f t="shared" si="8"/>
        <v>#N/A</v>
      </c>
      <c r="AS44" s="40" t="e">
        <f t="shared" si="8"/>
        <v>#N/A</v>
      </c>
      <c r="AT44" s="40" t="e">
        <f t="shared" si="8"/>
        <v>#N/A</v>
      </c>
      <c r="AU44" s="40" t="e">
        <f t="shared" si="8"/>
        <v>#N/A</v>
      </c>
      <c r="AV44" s="40" t="e">
        <f t="shared" si="8"/>
        <v>#N/A</v>
      </c>
      <c r="AW44" s="40" t="e">
        <f t="shared" si="8"/>
        <v>#N/A</v>
      </c>
      <c r="AX44" s="40" t="e">
        <f t="shared" si="8"/>
        <v>#N/A</v>
      </c>
    </row>
    <row r="45" spans="1:54" ht="15" customHeight="1">
      <c r="A45" s="18">
        <f t="shared" si="5"/>
        <v>35</v>
      </c>
      <c r="AJ45" s="40" t="e">
        <f>F2*B2*AJ6</f>
        <v>#N/A</v>
      </c>
      <c r="AK45" s="40" t="e">
        <f>-AJ45/B3</f>
        <v>#N/A</v>
      </c>
      <c r="AL45" s="40" t="e">
        <f t="shared" si="7"/>
        <v>#N/A</v>
      </c>
      <c r="AM45" s="40" t="e">
        <f t="shared" si="8"/>
        <v>#N/A</v>
      </c>
      <c r="AN45" s="40" t="e">
        <f t="shared" si="8"/>
        <v>#N/A</v>
      </c>
      <c r="AO45" s="40" t="e">
        <f t="shared" si="8"/>
        <v>#N/A</v>
      </c>
      <c r="AP45" s="40" t="e">
        <f t="shared" si="8"/>
        <v>#N/A</v>
      </c>
      <c r="AQ45" s="40" t="e">
        <f t="shared" si="8"/>
        <v>#N/A</v>
      </c>
      <c r="AR45" s="40" t="e">
        <f t="shared" si="8"/>
        <v>#N/A</v>
      </c>
      <c r="AS45" s="40" t="e">
        <f t="shared" si="8"/>
        <v>#N/A</v>
      </c>
      <c r="AT45" s="40" t="e">
        <f t="shared" si="8"/>
        <v>#N/A</v>
      </c>
      <c r="AU45" s="40" t="e">
        <f t="shared" si="8"/>
        <v>#N/A</v>
      </c>
      <c r="AV45" s="40" t="e">
        <f t="shared" si="8"/>
        <v>#N/A</v>
      </c>
      <c r="AW45" s="40" t="e">
        <f t="shared" si="8"/>
        <v>#N/A</v>
      </c>
      <c r="AX45" s="40" t="e">
        <f t="shared" si="8"/>
        <v>#N/A</v>
      </c>
      <c r="AY45" s="40" t="e">
        <f t="shared" si="8"/>
        <v>#N/A</v>
      </c>
    </row>
    <row r="46" spans="1:54" ht="15" customHeight="1">
      <c r="A46" s="18">
        <f t="shared" si="5"/>
        <v>36</v>
      </c>
      <c r="AK46" s="40" t="e">
        <f>F2*B2*AK6</f>
        <v>#N/A</v>
      </c>
      <c r="AL46" s="40" t="e">
        <f>-AK46/B3</f>
        <v>#N/A</v>
      </c>
      <c r="AM46" s="40" t="e">
        <f t="shared" si="8"/>
        <v>#N/A</v>
      </c>
      <c r="AN46" s="40" t="e">
        <f t="shared" si="8"/>
        <v>#N/A</v>
      </c>
      <c r="AO46" s="40" t="e">
        <f t="shared" si="8"/>
        <v>#N/A</v>
      </c>
      <c r="AP46" s="40" t="e">
        <f t="shared" si="8"/>
        <v>#N/A</v>
      </c>
      <c r="AQ46" s="40" t="e">
        <f t="shared" si="8"/>
        <v>#N/A</v>
      </c>
      <c r="AR46" s="40" t="e">
        <f t="shared" si="8"/>
        <v>#N/A</v>
      </c>
      <c r="AS46" s="40" t="e">
        <f t="shared" si="8"/>
        <v>#N/A</v>
      </c>
      <c r="AT46" s="40" t="e">
        <f t="shared" si="8"/>
        <v>#N/A</v>
      </c>
      <c r="AU46" s="40" t="e">
        <f t="shared" si="8"/>
        <v>#N/A</v>
      </c>
      <c r="AV46" s="40" t="e">
        <f t="shared" si="8"/>
        <v>#N/A</v>
      </c>
      <c r="AW46" s="40" t="e">
        <f t="shared" si="8"/>
        <v>#N/A</v>
      </c>
      <c r="AX46" s="40" t="e">
        <f t="shared" si="8"/>
        <v>#N/A</v>
      </c>
      <c r="AY46" s="40" t="e">
        <f t="shared" si="8"/>
        <v>#N/A</v>
      </c>
      <c r="AZ46" s="40" t="e">
        <f t="shared" si="8"/>
        <v>#N/A</v>
      </c>
    </row>
    <row r="47" spans="1:54" ht="15" customHeight="1">
      <c r="A47" s="18">
        <f t="shared" si="5"/>
        <v>37</v>
      </c>
      <c r="AL47" s="40" t="e">
        <f>F2*B2*AL6</f>
        <v>#N/A</v>
      </c>
      <c r="AM47" s="40" t="e">
        <f>-AL47/B3</f>
        <v>#N/A</v>
      </c>
      <c r="AN47" s="40" t="e">
        <f t="shared" si="8"/>
        <v>#N/A</v>
      </c>
      <c r="AO47" s="40" t="e">
        <f t="shared" si="8"/>
        <v>#N/A</v>
      </c>
      <c r="AP47" s="40" t="e">
        <f t="shared" si="8"/>
        <v>#N/A</v>
      </c>
      <c r="AQ47" s="40" t="e">
        <f t="shared" si="8"/>
        <v>#N/A</v>
      </c>
      <c r="AR47" s="40" t="e">
        <f t="shared" si="8"/>
        <v>#N/A</v>
      </c>
      <c r="AS47" s="40" t="e">
        <f t="shared" si="8"/>
        <v>#N/A</v>
      </c>
      <c r="AT47" s="40" t="e">
        <f t="shared" si="8"/>
        <v>#N/A</v>
      </c>
      <c r="AU47" s="40" t="e">
        <f t="shared" si="8"/>
        <v>#N/A</v>
      </c>
      <c r="AV47" s="40" t="e">
        <f t="shared" si="8"/>
        <v>#N/A</v>
      </c>
      <c r="AW47" s="40" t="e">
        <f t="shared" si="8"/>
        <v>#N/A</v>
      </c>
      <c r="AX47" s="40" t="e">
        <f t="shared" si="8"/>
        <v>#N/A</v>
      </c>
      <c r="AY47" s="40" t="e">
        <f t="shared" si="8"/>
        <v>#N/A</v>
      </c>
      <c r="AZ47" s="40" t="e">
        <f t="shared" si="8"/>
        <v>#N/A</v>
      </c>
      <c r="BA47" s="40" t="e">
        <f t="shared" si="8"/>
        <v>#N/A</v>
      </c>
    </row>
    <row r="48" spans="1:54" ht="15" customHeight="1">
      <c r="A48" s="18">
        <f t="shared" si="5"/>
        <v>38</v>
      </c>
      <c r="AM48" s="40" t="e">
        <f>F2*B2*AM6</f>
        <v>#N/A</v>
      </c>
      <c r="AN48" s="40" t="e">
        <f>-AM48/B3</f>
        <v>#N/A</v>
      </c>
      <c r="AO48" s="40" t="e">
        <f t="shared" si="8"/>
        <v>#N/A</v>
      </c>
      <c r="AP48" s="40" t="e">
        <f t="shared" si="8"/>
        <v>#N/A</v>
      </c>
      <c r="AQ48" s="40" t="e">
        <f t="shared" si="8"/>
        <v>#N/A</v>
      </c>
      <c r="AR48" s="40" t="e">
        <f t="shared" si="8"/>
        <v>#N/A</v>
      </c>
      <c r="AS48" s="40" t="e">
        <f t="shared" si="8"/>
        <v>#N/A</v>
      </c>
      <c r="AT48" s="40" t="e">
        <f t="shared" si="8"/>
        <v>#N/A</v>
      </c>
      <c r="AU48" s="40" t="e">
        <f t="shared" si="8"/>
        <v>#N/A</v>
      </c>
      <c r="AV48" s="40" t="e">
        <f t="shared" si="8"/>
        <v>#N/A</v>
      </c>
      <c r="AW48" s="40" t="e">
        <f t="shared" si="8"/>
        <v>#N/A</v>
      </c>
      <c r="AX48" s="40" t="e">
        <f t="shared" si="8"/>
        <v>#N/A</v>
      </c>
      <c r="AY48" s="40" t="e">
        <f t="shared" si="8"/>
        <v>#N/A</v>
      </c>
      <c r="AZ48" s="40" t="e">
        <f t="shared" si="8"/>
        <v>#N/A</v>
      </c>
      <c r="BA48" s="40" t="e">
        <f t="shared" si="8"/>
        <v>#N/A</v>
      </c>
      <c r="BB48" s="40" t="e">
        <f t="shared" si="8"/>
        <v>#N/A</v>
      </c>
    </row>
    <row r="49" spans="1:56" ht="15" customHeight="1">
      <c r="A49" s="18">
        <f t="shared" si="5"/>
        <v>39</v>
      </c>
      <c r="AN49" s="40" t="e">
        <f>F2*B2*AN6</f>
        <v>#N/A</v>
      </c>
      <c r="AO49" s="40" t="e">
        <f>-AN49/B3</f>
        <v>#N/A</v>
      </c>
      <c r="AP49" s="40" t="e">
        <f t="shared" ref="AP49:BD50" si="9">AO49</f>
        <v>#N/A</v>
      </c>
      <c r="AQ49" s="40" t="e">
        <f t="shared" si="9"/>
        <v>#N/A</v>
      </c>
      <c r="AR49" s="40" t="e">
        <f t="shared" si="9"/>
        <v>#N/A</v>
      </c>
      <c r="AS49" s="40" t="e">
        <f t="shared" si="9"/>
        <v>#N/A</v>
      </c>
      <c r="AT49" s="40" t="e">
        <f t="shared" si="9"/>
        <v>#N/A</v>
      </c>
      <c r="AU49" s="40" t="e">
        <f t="shared" si="9"/>
        <v>#N/A</v>
      </c>
      <c r="AV49" s="40" t="e">
        <f t="shared" si="9"/>
        <v>#N/A</v>
      </c>
      <c r="AW49" s="40" t="e">
        <f t="shared" si="9"/>
        <v>#N/A</v>
      </c>
      <c r="AX49" s="40" t="e">
        <f t="shared" si="9"/>
        <v>#N/A</v>
      </c>
      <c r="AY49" s="40" t="e">
        <f t="shared" si="9"/>
        <v>#N/A</v>
      </c>
      <c r="AZ49" s="40" t="e">
        <f t="shared" si="9"/>
        <v>#N/A</v>
      </c>
      <c r="BA49" s="40" t="e">
        <f t="shared" si="9"/>
        <v>#N/A</v>
      </c>
      <c r="BB49" s="40" t="e">
        <f t="shared" si="9"/>
        <v>#N/A</v>
      </c>
      <c r="BC49" s="40" t="e">
        <f t="shared" si="9"/>
        <v>#N/A</v>
      </c>
    </row>
    <row r="50" spans="1:56" ht="15" customHeight="1">
      <c r="A50" s="18">
        <f t="shared" si="5"/>
        <v>40</v>
      </c>
      <c r="AO50" s="40" t="e">
        <f>F2*B2*AO6</f>
        <v>#N/A</v>
      </c>
      <c r="AP50" s="40" t="e">
        <f>-AO50/B3</f>
        <v>#N/A</v>
      </c>
      <c r="AQ50" s="40" t="e">
        <f t="shared" si="9"/>
        <v>#N/A</v>
      </c>
      <c r="AR50" s="40" t="e">
        <f t="shared" si="9"/>
        <v>#N/A</v>
      </c>
      <c r="AS50" s="40" t="e">
        <f t="shared" si="9"/>
        <v>#N/A</v>
      </c>
      <c r="AT50" s="40" t="e">
        <f t="shared" si="9"/>
        <v>#N/A</v>
      </c>
      <c r="AU50" s="40" t="e">
        <f t="shared" si="9"/>
        <v>#N/A</v>
      </c>
      <c r="AV50" s="40" t="e">
        <f t="shared" si="9"/>
        <v>#N/A</v>
      </c>
      <c r="AW50" s="40" t="e">
        <f t="shared" si="9"/>
        <v>#N/A</v>
      </c>
      <c r="AX50" s="40" t="e">
        <f t="shared" si="9"/>
        <v>#N/A</v>
      </c>
      <c r="AY50" s="40" t="e">
        <f t="shared" si="9"/>
        <v>#N/A</v>
      </c>
      <c r="AZ50" s="40" t="e">
        <f t="shared" si="9"/>
        <v>#N/A</v>
      </c>
      <c r="BA50" s="40" t="e">
        <f t="shared" si="9"/>
        <v>#N/A</v>
      </c>
      <c r="BB50" s="40" t="e">
        <f t="shared" si="9"/>
        <v>#N/A</v>
      </c>
      <c r="BC50" s="40" t="e">
        <f t="shared" si="9"/>
        <v>#N/A</v>
      </c>
      <c r="BD50" s="40" t="e">
        <f t="shared" si="9"/>
        <v>#N/A</v>
      </c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598A-C307-4394-872A-F99F5738394C}">
  <dimension ref="A1:AO300"/>
  <sheetViews>
    <sheetView workbookViewId="0">
      <selection activeCell="M22" sqref="M22"/>
    </sheetView>
  </sheetViews>
  <sheetFormatPr defaultRowHeight="15"/>
  <cols>
    <col min="1" max="1" width="14.7109375" customWidth="1"/>
    <col min="2" max="2" width="14.28515625" bestFit="1" customWidth="1"/>
    <col min="3" max="41" width="11.7109375" customWidth="1"/>
    <col min="42" max="55" width="9.28515625" bestFit="1" customWidth="1"/>
    <col min="56" max="62" width="10" bestFit="1" customWidth="1"/>
  </cols>
  <sheetData>
    <row r="1" spans="1:41">
      <c r="A1" t="s">
        <v>414</v>
      </c>
    </row>
    <row r="2" spans="1:41">
      <c r="A2" t="s">
        <v>415</v>
      </c>
    </row>
    <row r="3" spans="1:41">
      <c r="A3" t="s">
        <v>416</v>
      </c>
    </row>
    <row r="4" spans="1:41">
      <c r="A4" t="s">
        <v>417</v>
      </c>
    </row>
    <row r="5" spans="1:41">
      <c r="A5" t="s">
        <v>418</v>
      </c>
    </row>
    <row r="9" spans="1:41">
      <c r="A9" s="2" t="s">
        <v>0</v>
      </c>
      <c r="B9" s="2">
        <v>1</v>
      </c>
      <c r="C9" s="2">
        <f t="shared" ref="C9:AO9" si="0">B9+1</f>
        <v>2</v>
      </c>
      <c r="D9" s="2">
        <f t="shared" si="0"/>
        <v>3</v>
      </c>
      <c r="E9" s="2">
        <f t="shared" si="0"/>
        <v>4</v>
      </c>
      <c r="F9" s="2">
        <f t="shared" si="0"/>
        <v>5</v>
      </c>
      <c r="G9" s="2">
        <f t="shared" si="0"/>
        <v>6</v>
      </c>
      <c r="H9" s="2">
        <f t="shared" si="0"/>
        <v>7</v>
      </c>
      <c r="I9" s="2">
        <f t="shared" si="0"/>
        <v>8</v>
      </c>
      <c r="J9" s="2">
        <f t="shared" si="0"/>
        <v>9</v>
      </c>
      <c r="K9" s="2">
        <f t="shared" si="0"/>
        <v>10</v>
      </c>
      <c r="L9" s="2">
        <f t="shared" si="0"/>
        <v>11</v>
      </c>
      <c r="M9" s="2">
        <f t="shared" si="0"/>
        <v>12</v>
      </c>
      <c r="N9" s="2">
        <f t="shared" si="0"/>
        <v>13</v>
      </c>
      <c r="O9" s="2">
        <f t="shared" si="0"/>
        <v>14</v>
      </c>
      <c r="P9" s="2">
        <f t="shared" si="0"/>
        <v>15</v>
      </c>
      <c r="Q9" s="2">
        <f t="shared" si="0"/>
        <v>16</v>
      </c>
      <c r="R9" s="2">
        <f t="shared" si="0"/>
        <v>17</v>
      </c>
      <c r="S9" s="2">
        <f t="shared" si="0"/>
        <v>18</v>
      </c>
      <c r="T9" s="2">
        <f t="shared" si="0"/>
        <v>19</v>
      </c>
      <c r="U9" s="2">
        <f t="shared" si="0"/>
        <v>20</v>
      </c>
      <c r="V9" s="2">
        <f t="shared" si="0"/>
        <v>21</v>
      </c>
      <c r="W9" s="2">
        <f t="shared" si="0"/>
        <v>22</v>
      </c>
      <c r="X9" s="2">
        <f t="shared" si="0"/>
        <v>23</v>
      </c>
      <c r="Y9" s="2">
        <f t="shared" si="0"/>
        <v>24</v>
      </c>
      <c r="Z9" s="2">
        <f t="shared" si="0"/>
        <v>25</v>
      </c>
      <c r="AA9" s="2">
        <f t="shared" si="0"/>
        <v>26</v>
      </c>
      <c r="AB9" s="2">
        <f t="shared" si="0"/>
        <v>27</v>
      </c>
      <c r="AC9" s="2">
        <f t="shared" si="0"/>
        <v>28</v>
      </c>
      <c r="AD9" s="2">
        <f t="shared" si="0"/>
        <v>29</v>
      </c>
      <c r="AE9" s="2">
        <f t="shared" si="0"/>
        <v>30</v>
      </c>
      <c r="AF9" s="2">
        <f t="shared" si="0"/>
        <v>31</v>
      </c>
      <c r="AG9" s="2">
        <f t="shared" si="0"/>
        <v>32</v>
      </c>
      <c r="AH9" s="2">
        <f t="shared" si="0"/>
        <v>33</v>
      </c>
      <c r="AI9" s="2">
        <f t="shared" si="0"/>
        <v>34</v>
      </c>
      <c r="AJ9" s="2">
        <f t="shared" si="0"/>
        <v>35</v>
      </c>
      <c r="AK9" s="2">
        <f t="shared" si="0"/>
        <v>36</v>
      </c>
      <c r="AL9" s="2">
        <f t="shared" si="0"/>
        <v>37</v>
      </c>
      <c r="AM9" s="2">
        <f t="shared" si="0"/>
        <v>38</v>
      </c>
      <c r="AN9" s="2">
        <f t="shared" si="0"/>
        <v>39</v>
      </c>
      <c r="AO9" s="2">
        <f t="shared" si="0"/>
        <v>40</v>
      </c>
    </row>
    <row r="10" spans="1:41">
      <c r="A10" s="2" t="s">
        <v>30</v>
      </c>
      <c r="B10" s="2">
        <f>Pricing!B36</f>
        <v>0</v>
      </c>
      <c r="C10" s="2">
        <f>Pricing!C36</f>
        <v>1</v>
      </c>
      <c r="D10" s="2">
        <f>Pricing!D36</f>
        <v>2</v>
      </c>
      <c r="E10" s="2">
        <f>Pricing!E36</f>
        <v>3</v>
      </c>
      <c r="F10" s="2">
        <f>Pricing!F36</f>
        <v>4</v>
      </c>
      <c r="G10" s="2">
        <f>Pricing!G36</f>
        <v>5</v>
      </c>
      <c r="H10" s="2">
        <f>Pricing!H36</f>
        <v>6</v>
      </c>
      <c r="I10" s="2">
        <f>Pricing!I36</f>
        <v>7</v>
      </c>
      <c r="J10" s="2">
        <f>Pricing!J36</f>
        <v>8</v>
      </c>
      <c r="K10" s="2">
        <f>Pricing!K36</f>
        <v>9</v>
      </c>
      <c r="L10" s="2">
        <f>Pricing!L36</f>
        <v>10</v>
      </c>
      <c r="M10" s="2">
        <f>Pricing!M36</f>
        <v>11</v>
      </c>
      <c r="N10" s="2">
        <f>Pricing!N36</f>
        <v>12</v>
      </c>
      <c r="O10" s="2">
        <f>Pricing!O36</f>
        <v>13</v>
      </c>
      <c r="P10" s="2">
        <f>Pricing!P36</f>
        <v>14</v>
      </c>
      <c r="Q10" s="2">
        <f>Pricing!Q36</f>
        <v>15</v>
      </c>
      <c r="R10" s="2">
        <f>Pricing!R36</f>
        <v>16</v>
      </c>
      <c r="S10" s="2">
        <f>Pricing!S36</f>
        <v>17</v>
      </c>
      <c r="T10" s="2">
        <f>Pricing!T36</f>
        <v>18</v>
      </c>
      <c r="U10" s="2">
        <f>Pricing!U36</f>
        <v>19</v>
      </c>
      <c r="V10" s="2">
        <f>Pricing!V36</f>
        <v>20</v>
      </c>
      <c r="W10" s="2">
        <f>Pricing!W36</f>
        <v>21</v>
      </c>
      <c r="X10" s="2">
        <f>Pricing!X36</f>
        <v>22</v>
      </c>
      <c r="Y10" s="2">
        <f>Pricing!Y36</f>
        <v>23</v>
      </c>
      <c r="Z10" s="2">
        <f>Pricing!Z36</f>
        <v>24</v>
      </c>
      <c r="AA10" s="2">
        <f>Pricing!AA36</f>
        <v>25</v>
      </c>
      <c r="AB10" s="2">
        <f>Pricing!AB36</f>
        <v>26</v>
      </c>
      <c r="AC10" s="2">
        <f>Pricing!AC36</f>
        <v>27</v>
      </c>
      <c r="AD10" s="2">
        <f>Pricing!AD36</f>
        <v>28</v>
      </c>
      <c r="AE10" s="2">
        <f>Pricing!AE36</f>
        <v>29</v>
      </c>
      <c r="AF10" s="2">
        <f>Pricing!AF36</f>
        <v>30</v>
      </c>
      <c r="AG10" s="2">
        <f>Pricing!AG36</f>
        <v>31</v>
      </c>
      <c r="AH10" s="2">
        <f>Pricing!AH36</f>
        <v>32</v>
      </c>
      <c r="AI10" s="2">
        <f>Pricing!AI36</f>
        <v>33</v>
      </c>
      <c r="AJ10" s="2">
        <f>Pricing!AJ36</f>
        <v>34</v>
      </c>
      <c r="AK10" s="2">
        <f>Pricing!AK36</f>
        <v>35</v>
      </c>
      <c r="AL10" s="2">
        <f>Pricing!AL36</f>
        <v>36</v>
      </c>
      <c r="AM10" s="2">
        <f>Pricing!AM36</f>
        <v>37</v>
      </c>
      <c r="AN10" s="2">
        <f>Pricing!AN36</f>
        <v>38</v>
      </c>
      <c r="AO10" s="2">
        <f>Pricing!AO36</f>
        <v>39</v>
      </c>
    </row>
    <row r="11" spans="1:41">
      <c r="A11" s="2" t="s">
        <v>368</v>
      </c>
      <c r="B11" s="76">
        <f>Pricing!B39</f>
        <v>842000</v>
      </c>
      <c r="C11" s="76">
        <f>Pricing!C39</f>
        <v>837000</v>
      </c>
      <c r="D11" s="76">
        <f>Pricing!D39</f>
        <v>830000</v>
      </c>
      <c r="E11" s="76">
        <f>Pricing!E39</f>
        <v>821000</v>
      </c>
      <c r="F11" s="76">
        <f>Pricing!F39</f>
        <v>811000</v>
      </c>
      <c r="G11" s="76">
        <f>Pricing!G39</f>
        <v>798000</v>
      </c>
      <c r="H11" s="76">
        <f>Pricing!H39</f>
        <v>784000</v>
      </c>
      <c r="I11" s="76">
        <f>Pricing!I39</f>
        <v>767000</v>
      </c>
      <c r="J11" s="76">
        <f>Pricing!J39</f>
        <v>747000</v>
      </c>
      <c r="K11" s="76">
        <f>Pricing!K39</f>
        <v>725000</v>
      </c>
      <c r="L11" s="76">
        <f>Pricing!L39</f>
        <v>699000</v>
      </c>
      <c r="M11" s="76">
        <f>Pricing!M39</f>
        <v>671000</v>
      </c>
      <c r="N11" s="76">
        <f>Pricing!N39</f>
        <v>639000</v>
      </c>
      <c r="O11" s="76">
        <f>Pricing!O39</f>
        <v>604000</v>
      </c>
      <c r="P11" s="76">
        <f>Pricing!P39</f>
        <v>565000</v>
      </c>
      <c r="Q11" s="76">
        <f>Pricing!Q39</f>
        <v>522000</v>
      </c>
      <c r="R11" s="76">
        <f>Pricing!R39</f>
        <v>475000</v>
      </c>
      <c r="S11" s="76">
        <f>Pricing!S39</f>
        <v>423000</v>
      </c>
      <c r="T11" s="76">
        <f>Pricing!T39</f>
        <v>367000</v>
      </c>
      <c r="U11" s="76">
        <f>Pricing!U39</f>
        <v>305000</v>
      </c>
      <c r="V11" s="76">
        <f>Pricing!V39</f>
        <v>238000</v>
      </c>
      <c r="W11" s="76">
        <f>Pricing!W39</f>
        <v>165000</v>
      </c>
      <c r="X11" s="76">
        <f>Pricing!X39</f>
        <v>86000</v>
      </c>
      <c r="Y11" s="76">
        <f>Pricing!Y39</f>
        <v>0</v>
      </c>
      <c r="Z11" s="76">
        <f>Pricing!Z39</f>
        <v>0</v>
      </c>
      <c r="AA11" s="76">
        <f>Pricing!AA39</f>
        <v>0</v>
      </c>
      <c r="AB11" s="76">
        <f>Pricing!AB39</f>
        <v>0</v>
      </c>
      <c r="AC11" s="76">
        <f>Pricing!AC39</f>
        <v>0</v>
      </c>
      <c r="AD11" s="76">
        <f>Pricing!AD39</f>
        <v>0</v>
      </c>
      <c r="AE11" s="76">
        <f>Pricing!AE39</f>
        <v>0</v>
      </c>
      <c r="AF11" s="76">
        <f>Pricing!AF39</f>
        <v>0</v>
      </c>
      <c r="AG11" s="76">
        <f>Pricing!AG39</f>
        <v>0</v>
      </c>
      <c r="AH11" s="76">
        <f>Pricing!AH39</f>
        <v>0</v>
      </c>
      <c r="AI11" s="76">
        <f>Pricing!AI39</f>
        <v>0</v>
      </c>
      <c r="AJ11" s="76">
        <f>Pricing!AJ39</f>
        <v>0</v>
      </c>
      <c r="AK11" s="76">
        <f>Pricing!AK39</f>
        <v>0</v>
      </c>
      <c r="AL11" s="76">
        <f>Pricing!AL39</f>
        <v>0</v>
      </c>
      <c r="AM11" s="76">
        <f>Pricing!AM39</f>
        <v>0</v>
      </c>
      <c r="AN11" s="76">
        <f>Pricing!AN39</f>
        <v>0</v>
      </c>
      <c r="AO11" s="76">
        <f>Pricing!AO39</f>
        <v>0</v>
      </c>
    </row>
    <row r="12" spans="1:41">
      <c r="A12" s="2" t="s">
        <v>366</v>
      </c>
      <c r="B12" s="265" t="e">
        <f>Pricing!B42</f>
        <v>#N/A</v>
      </c>
      <c r="C12" s="265" t="e">
        <f>Pricing!C42</f>
        <v>#N/A</v>
      </c>
      <c r="D12" s="265" t="e">
        <f>Pricing!D42</f>
        <v>#N/A</v>
      </c>
      <c r="E12" s="265" t="e">
        <f>Pricing!E42</f>
        <v>#N/A</v>
      </c>
      <c r="F12" s="265" t="e">
        <f>Pricing!F42</f>
        <v>#N/A</v>
      </c>
      <c r="G12" s="265" t="e">
        <f>Pricing!G42</f>
        <v>#N/A</v>
      </c>
      <c r="H12" s="265" t="e">
        <f>Pricing!H42</f>
        <v>#N/A</v>
      </c>
      <c r="I12" s="265" t="e">
        <f>Pricing!I42</f>
        <v>#N/A</v>
      </c>
      <c r="J12" s="265" t="e">
        <f>Pricing!J42</f>
        <v>#N/A</v>
      </c>
      <c r="K12" s="265" t="e">
        <f>Pricing!K42</f>
        <v>#N/A</v>
      </c>
      <c r="L12" s="265" t="e">
        <f>Pricing!L42</f>
        <v>#N/A</v>
      </c>
      <c r="M12" s="265" t="e">
        <f>Pricing!M42</f>
        <v>#N/A</v>
      </c>
      <c r="N12" s="265" t="e">
        <f>Pricing!N42</f>
        <v>#N/A</v>
      </c>
      <c r="O12" s="265" t="e">
        <f>Pricing!O42</f>
        <v>#N/A</v>
      </c>
      <c r="P12" s="265" t="e">
        <f>Pricing!P42</f>
        <v>#N/A</v>
      </c>
      <c r="Q12" s="265" t="e">
        <f>Pricing!Q42</f>
        <v>#N/A</v>
      </c>
      <c r="R12" s="265" t="e">
        <f>Pricing!R42</f>
        <v>#N/A</v>
      </c>
      <c r="S12" s="265" t="e">
        <f>Pricing!S42</f>
        <v>#N/A</v>
      </c>
      <c r="T12" s="265" t="e">
        <f>Pricing!T42</f>
        <v>#N/A</v>
      </c>
      <c r="U12" s="265" t="e">
        <f>Pricing!U42</f>
        <v>#N/A</v>
      </c>
      <c r="V12" s="265" t="e">
        <f>Pricing!V42</f>
        <v>#N/A</v>
      </c>
      <c r="W12" s="265" t="e">
        <f>Pricing!W42</f>
        <v>#N/A</v>
      </c>
      <c r="X12" s="265" t="e">
        <f>Pricing!X42</f>
        <v>#N/A</v>
      </c>
      <c r="Y12" s="265" t="e">
        <f>Pricing!Y42</f>
        <v>#N/A</v>
      </c>
      <c r="Z12" s="265" t="e">
        <f>Pricing!Z42</f>
        <v>#N/A</v>
      </c>
      <c r="AA12" s="265" t="e">
        <f>Pricing!AA42</f>
        <v>#N/A</v>
      </c>
      <c r="AB12" s="265" t="e">
        <f>Pricing!AB42</f>
        <v>#N/A</v>
      </c>
      <c r="AC12" s="265" t="e">
        <f>Pricing!AC42</f>
        <v>#N/A</v>
      </c>
      <c r="AD12" s="265" t="e">
        <f>Pricing!AD42</f>
        <v>#N/A</v>
      </c>
      <c r="AE12" s="265" t="e">
        <f>Pricing!AE42</f>
        <v>#N/A</v>
      </c>
      <c r="AF12" s="265" t="e">
        <f>Pricing!AF42</f>
        <v>#N/A</v>
      </c>
      <c r="AG12" s="265" t="e">
        <f>Pricing!AG42</f>
        <v>#N/A</v>
      </c>
      <c r="AH12" s="265" t="e">
        <f>Pricing!AH42</f>
        <v>#N/A</v>
      </c>
      <c r="AI12" s="265" t="e">
        <f>Pricing!AI42</f>
        <v>#N/A</v>
      </c>
      <c r="AJ12" s="265" t="e">
        <f>Pricing!AJ42</f>
        <v>#N/A</v>
      </c>
      <c r="AK12" s="265" t="e">
        <f>Pricing!AK42</f>
        <v>#N/A</v>
      </c>
      <c r="AL12" s="265" t="e">
        <f>Pricing!AL42</f>
        <v>#N/A</v>
      </c>
      <c r="AM12" s="265" t="e">
        <f>Pricing!AM42</f>
        <v>#N/A</v>
      </c>
      <c r="AN12" s="265" t="e">
        <f>Pricing!AN42</f>
        <v>#N/A</v>
      </c>
      <c r="AO12" s="265" t="e">
        <f>Pricing!AO42</f>
        <v>#N/A</v>
      </c>
    </row>
    <row r="13" spans="1:41">
      <c r="A13" s="2" t="s">
        <v>436</v>
      </c>
      <c r="B13" s="234">
        <f>Pricing!B43</f>
        <v>0.04</v>
      </c>
      <c r="C13" s="234">
        <f>Pricing!C43</f>
        <v>0.05</v>
      </c>
      <c r="D13" s="234">
        <f>Pricing!D43</f>
        <v>0.05</v>
      </c>
      <c r="E13" s="234">
        <f>Pricing!E43</f>
        <v>0.04</v>
      </c>
      <c r="F13" s="234">
        <f>Pricing!F43</f>
        <v>0.04</v>
      </c>
      <c r="G13" s="234">
        <f>Pricing!G43</f>
        <v>0.04</v>
      </c>
      <c r="H13" s="234">
        <f>Pricing!H43</f>
        <v>0.03</v>
      </c>
      <c r="I13" s="234">
        <f>Pricing!I43</f>
        <v>0.03</v>
      </c>
      <c r="J13" s="234">
        <f>Pricing!J43</f>
        <v>0.03</v>
      </c>
      <c r="K13" s="234">
        <f>Pricing!K43</f>
        <v>0.02</v>
      </c>
      <c r="L13" s="234">
        <f>Pricing!L43</f>
        <v>0.02</v>
      </c>
      <c r="M13" s="234">
        <f>Pricing!M43</f>
        <v>0.02</v>
      </c>
      <c r="N13" s="234">
        <f>Pricing!N43</f>
        <v>0.02</v>
      </c>
      <c r="O13" s="234">
        <f>Pricing!O43</f>
        <v>0.02</v>
      </c>
      <c r="P13" s="234">
        <f>Pricing!P43</f>
        <v>0.02</v>
      </c>
      <c r="Q13" s="234">
        <f>Pricing!Q43</f>
        <v>0.02</v>
      </c>
      <c r="R13" s="234">
        <f>Pricing!R43</f>
        <v>0.02</v>
      </c>
      <c r="S13" s="234">
        <f>Pricing!S43</f>
        <v>0.02</v>
      </c>
      <c r="T13" s="234">
        <f>Pricing!T43</f>
        <v>0.03</v>
      </c>
      <c r="U13" s="234">
        <f>Pricing!U43</f>
        <v>0.03</v>
      </c>
      <c r="V13" s="234">
        <f>Pricing!V43</f>
        <v>0.03</v>
      </c>
      <c r="W13" s="234">
        <f>Pricing!W43</f>
        <v>0.03</v>
      </c>
      <c r="X13" s="234">
        <f>Pricing!X43</f>
        <v>0.03</v>
      </c>
      <c r="Y13" s="234">
        <f>Pricing!Y43</f>
        <v>0.03</v>
      </c>
      <c r="Z13" s="234">
        <f>Pricing!Z43</f>
        <v>0.03</v>
      </c>
      <c r="AA13" s="234">
        <f>Pricing!AA43</f>
        <v>0.03</v>
      </c>
      <c r="AB13" s="234">
        <f>Pricing!AB43</f>
        <v>0.03</v>
      </c>
      <c r="AC13" s="234">
        <f>Pricing!AC43</f>
        <v>0.02</v>
      </c>
      <c r="AD13" s="234">
        <f>Pricing!AD43</f>
        <v>0.02</v>
      </c>
      <c r="AE13" s="234">
        <f>Pricing!AE43</f>
        <v>0.02</v>
      </c>
      <c r="AF13" s="234">
        <f>Pricing!AF43</f>
        <v>0.02</v>
      </c>
      <c r="AG13" s="234">
        <f>Pricing!AG43</f>
        <v>0.02</v>
      </c>
      <c r="AH13" s="234">
        <f>Pricing!AH43</f>
        <v>0.02</v>
      </c>
      <c r="AI13" s="234">
        <f>Pricing!AI43</f>
        <v>0.02</v>
      </c>
      <c r="AJ13" s="234">
        <f>Pricing!AJ43</f>
        <v>0.02</v>
      </c>
      <c r="AK13" s="234">
        <f>Pricing!AK43</f>
        <v>0.02</v>
      </c>
      <c r="AL13" s="234">
        <f>Pricing!AL43</f>
        <v>0.02</v>
      </c>
      <c r="AM13" s="234">
        <f>Pricing!AM43</f>
        <v>0.02</v>
      </c>
      <c r="AN13" s="234">
        <f>Pricing!AN43</f>
        <v>0.02</v>
      </c>
      <c r="AO13" s="234">
        <f>Pricing!AO43</f>
        <v>0.02</v>
      </c>
    </row>
    <row r="14" spans="1:41">
      <c r="A14" s="2" t="s">
        <v>435</v>
      </c>
      <c r="B14" s="23">
        <v>1</v>
      </c>
      <c r="C14" s="23" t="e">
        <f t="shared" ref="C14:AO14" si="1">B14*(1-B12-B13)</f>
        <v>#N/A</v>
      </c>
      <c r="D14" s="23" t="e">
        <f t="shared" si="1"/>
        <v>#N/A</v>
      </c>
      <c r="E14" s="23" t="e">
        <f t="shared" si="1"/>
        <v>#N/A</v>
      </c>
      <c r="F14" s="23" t="e">
        <f t="shared" si="1"/>
        <v>#N/A</v>
      </c>
      <c r="G14" s="23" t="e">
        <f t="shared" si="1"/>
        <v>#N/A</v>
      </c>
      <c r="H14" s="23" t="e">
        <f t="shared" si="1"/>
        <v>#N/A</v>
      </c>
      <c r="I14" s="23" t="e">
        <f t="shared" si="1"/>
        <v>#N/A</v>
      </c>
      <c r="J14" s="23" t="e">
        <f t="shared" si="1"/>
        <v>#N/A</v>
      </c>
      <c r="K14" s="23" t="e">
        <f t="shared" si="1"/>
        <v>#N/A</v>
      </c>
      <c r="L14" s="23" t="e">
        <f t="shared" si="1"/>
        <v>#N/A</v>
      </c>
      <c r="M14" s="23" t="e">
        <f t="shared" si="1"/>
        <v>#N/A</v>
      </c>
      <c r="N14" s="23" t="e">
        <f t="shared" si="1"/>
        <v>#N/A</v>
      </c>
      <c r="O14" s="23" t="e">
        <f t="shared" si="1"/>
        <v>#N/A</v>
      </c>
      <c r="P14" s="23" t="e">
        <f t="shared" si="1"/>
        <v>#N/A</v>
      </c>
      <c r="Q14" s="23" t="e">
        <f t="shared" si="1"/>
        <v>#N/A</v>
      </c>
      <c r="R14" s="23" t="e">
        <f t="shared" si="1"/>
        <v>#N/A</v>
      </c>
      <c r="S14" s="23" t="e">
        <f t="shared" si="1"/>
        <v>#N/A</v>
      </c>
      <c r="T14" s="23" t="e">
        <f t="shared" si="1"/>
        <v>#N/A</v>
      </c>
      <c r="U14" s="23" t="e">
        <f t="shared" si="1"/>
        <v>#N/A</v>
      </c>
      <c r="V14" s="23" t="e">
        <f t="shared" si="1"/>
        <v>#N/A</v>
      </c>
      <c r="W14" s="23" t="e">
        <f t="shared" si="1"/>
        <v>#N/A</v>
      </c>
      <c r="X14" s="23" t="e">
        <f t="shared" si="1"/>
        <v>#N/A</v>
      </c>
      <c r="Y14" s="23" t="e">
        <f t="shared" si="1"/>
        <v>#N/A</v>
      </c>
      <c r="Z14" s="23" t="e">
        <f t="shared" si="1"/>
        <v>#N/A</v>
      </c>
      <c r="AA14" s="23" t="e">
        <f t="shared" si="1"/>
        <v>#N/A</v>
      </c>
      <c r="AB14" s="23" t="e">
        <f t="shared" si="1"/>
        <v>#N/A</v>
      </c>
      <c r="AC14" s="23" t="e">
        <f t="shared" si="1"/>
        <v>#N/A</v>
      </c>
      <c r="AD14" s="23" t="e">
        <f t="shared" si="1"/>
        <v>#N/A</v>
      </c>
      <c r="AE14" s="23" t="e">
        <f t="shared" si="1"/>
        <v>#N/A</v>
      </c>
      <c r="AF14" s="23" t="e">
        <f t="shared" si="1"/>
        <v>#N/A</v>
      </c>
      <c r="AG14" s="23" t="e">
        <f t="shared" si="1"/>
        <v>#N/A</v>
      </c>
      <c r="AH14" s="23" t="e">
        <f t="shared" si="1"/>
        <v>#N/A</v>
      </c>
      <c r="AI14" s="23" t="e">
        <f t="shared" si="1"/>
        <v>#N/A</v>
      </c>
      <c r="AJ14" s="23" t="e">
        <f t="shared" si="1"/>
        <v>#N/A</v>
      </c>
      <c r="AK14" s="23" t="e">
        <f t="shared" si="1"/>
        <v>#N/A</v>
      </c>
      <c r="AL14" s="23" t="e">
        <f t="shared" si="1"/>
        <v>#N/A</v>
      </c>
      <c r="AM14" s="23" t="e">
        <f t="shared" si="1"/>
        <v>#N/A</v>
      </c>
      <c r="AN14" s="23" t="e">
        <f t="shared" si="1"/>
        <v>#N/A</v>
      </c>
      <c r="AO14" s="23" t="e">
        <f t="shared" si="1"/>
        <v>#N/A</v>
      </c>
    </row>
    <row r="15" spans="1:41">
      <c r="A15" s="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>
      <c r="A16" s="2" t="s">
        <v>419</v>
      </c>
      <c r="B16" s="120">
        <v>10000</v>
      </c>
      <c r="C16" s="131" t="e">
        <f>$B$16*C14</f>
        <v>#N/A</v>
      </c>
      <c r="D16" s="131" t="e">
        <f t="shared" ref="D16:AO16" si="2">$B$16*D14</f>
        <v>#N/A</v>
      </c>
      <c r="E16" s="131" t="e">
        <f t="shared" si="2"/>
        <v>#N/A</v>
      </c>
      <c r="F16" s="131" t="e">
        <f t="shared" si="2"/>
        <v>#N/A</v>
      </c>
      <c r="G16" s="131" t="e">
        <f t="shared" si="2"/>
        <v>#N/A</v>
      </c>
      <c r="H16" s="131" t="e">
        <f t="shared" si="2"/>
        <v>#N/A</v>
      </c>
      <c r="I16" s="131" t="e">
        <f t="shared" si="2"/>
        <v>#N/A</v>
      </c>
      <c r="J16" s="131" t="e">
        <f t="shared" si="2"/>
        <v>#N/A</v>
      </c>
      <c r="K16" s="131" t="e">
        <f t="shared" si="2"/>
        <v>#N/A</v>
      </c>
      <c r="L16" s="131" t="e">
        <f t="shared" si="2"/>
        <v>#N/A</v>
      </c>
      <c r="M16" s="131" t="e">
        <f t="shared" si="2"/>
        <v>#N/A</v>
      </c>
      <c r="N16" s="131" t="e">
        <f t="shared" si="2"/>
        <v>#N/A</v>
      </c>
      <c r="O16" s="131" t="e">
        <f t="shared" si="2"/>
        <v>#N/A</v>
      </c>
      <c r="P16" s="131" t="e">
        <f t="shared" si="2"/>
        <v>#N/A</v>
      </c>
      <c r="Q16" s="131" t="e">
        <f t="shared" si="2"/>
        <v>#N/A</v>
      </c>
      <c r="R16" s="131" t="e">
        <f t="shared" si="2"/>
        <v>#N/A</v>
      </c>
      <c r="S16" s="131" t="e">
        <f t="shared" si="2"/>
        <v>#N/A</v>
      </c>
      <c r="T16" s="131" t="e">
        <f t="shared" si="2"/>
        <v>#N/A</v>
      </c>
      <c r="U16" s="131" t="e">
        <f t="shared" si="2"/>
        <v>#N/A</v>
      </c>
      <c r="V16" s="131" t="e">
        <f t="shared" si="2"/>
        <v>#N/A</v>
      </c>
      <c r="W16" s="131" t="e">
        <f t="shared" si="2"/>
        <v>#N/A</v>
      </c>
      <c r="X16" s="131" t="e">
        <f t="shared" si="2"/>
        <v>#N/A</v>
      </c>
      <c r="Y16" s="131" t="e">
        <f t="shared" si="2"/>
        <v>#N/A</v>
      </c>
      <c r="Z16" s="131" t="e">
        <f t="shared" si="2"/>
        <v>#N/A</v>
      </c>
      <c r="AA16" s="131" t="e">
        <f t="shared" si="2"/>
        <v>#N/A</v>
      </c>
      <c r="AB16" s="131" t="e">
        <f t="shared" si="2"/>
        <v>#N/A</v>
      </c>
      <c r="AC16" s="131" t="e">
        <f t="shared" si="2"/>
        <v>#N/A</v>
      </c>
      <c r="AD16" s="131" t="e">
        <f t="shared" si="2"/>
        <v>#N/A</v>
      </c>
      <c r="AE16" s="131" t="e">
        <f t="shared" si="2"/>
        <v>#N/A</v>
      </c>
      <c r="AF16" s="131" t="e">
        <f t="shared" si="2"/>
        <v>#N/A</v>
      </c>
      <c r="AG16" s="131" t="e">
        <f t="shared" si="2"/>
        <v>#N/A</v>
      </c>
      <c r="AH16" s="131" t="e">
        <f t="shared" si="2"/>
        <v>#N/A</v>
      </c>
      <c r="AI16" s="131" t="e">
        <f t="shared" si="2"/>
        <v>#N/A</v>
      </c>
      <c r="AJ16" s="131" t="e">
        <f t="shared" si="2"/>
        <v>#N/A</v>
      </c>
      <c r="AK16" s="131" t="e">
        <f t="shared" si="2"/>
        <v>#N/A</v>
      </c>
      <c r="AL16" s="131" t="e">
        <f t="shared" si="2"/>
        <v>#N/A</v>
      </c>
      <c r="AM16" s="131" t="e">
        <f t="shared" si="2"/>
        <v>#N/A</v>
      </c>
      <c r="AN16" s="131" t="e">
        <f t="shared" si="2"/>
        <v>#N/A</v>
      </c>
      <c r="AO16" s="131" t="e">
        <f t="shared" si="2"/>
        <v>#N/A</v>
      </c>
    </row>
    <row r="17" spans="1:41">
      <c r="A17" s="2" t="s">
        <v>423</v>
      </c>
      <c r="B17" s="120">
        <f>B16*B13</f>
        <v>400</v>
      </c>
      <c r="C17" s="120" t="e">
        <f>C16*C13</f>
        <v>#N/A</v>
      </c>
      <c r="D17" s="120" t="e">
        <f t="shared" ref="D17:AO17" si="3">D16*D13</f>
        <v>#N/A</v>
      </c>
      <c r="E17" s="120" t="e">
        <f t="shared" si="3"/>
        <v>#N/A</v>
      </c>
      <c r="F17" s="120" t="e">
        <f t="shared" si="3"/>
        <v>#N/A</v>
      </c>
      <c r="G17" s="120" t="e">
        <f t="shared" si="3"/>
        <v>#N/A</v>
      </c>
      <c r="H17" s="120" t="e">
        <f t="shared" si="3"/>
        <v>#N/A</v>
      </c>
      <c r="I17" s="120" t="e">
        <f t="shared" si="3"/>
        <v>#N/A</v>
      </c>
      <c r="J17" s="120" t="e">
        <f t="shared" si="3"/>
        <v>#N/A</v>
      </c>
      <c r="K17" s="120" t="e">
        <f t="shared" si="3"/>
        <v>#N/A</v>
      </c>
      <c r="L17" s="120" t="e">
        <f t="shared" si="3"/>
        <v>#N/A</v>
      </c>
      <c r="M17" s="120" t="e">
        <f t="shared" si="3"/>
        <v>#N/A</v>
      </c>
      <c r="N17" s="120" t="e">
        <f t="shared" si="3"/>
        <v>#N/A</v>
      </c>
      <c r="O17" s="120" t="e">
        <f t="shared" si="3"/>
        <v>#N/A</v>
      </c>
      <c r="P17" s="120" t="e">
        <f t="shared" si="3"/>
        <v>#N/A</v>
      </c>
      <c r="Q17" s="120" t="e">
        <f t="shared" si="3"/>
        <v>#N/A</v>
      </c>
      <c r="R17" s="120" t="e">
        <f t="shared" si="3"/>
        <v>#N/A</v>
      </c>
      <c r="S17" s="120" t="e">
        <f t="shared" si="3"/>
        <v>#N/A</v>
      </c>
      <c r="T17" s="120" t="e">
        <f t="shared" si="3"/>
        <v>#N/A</v>
      </c>
      <c r="U17" s="120" t="e">
        <f t="shared" si="3"/>
        <v>#N/A</v>
      </c>
      <c r="V17" s="120" t="e">
        <f t="shared" si="3"/>
        <v>#N/A</v>
      </c>
      <c r="W17" s="120" t="e">
        <f t="shared" si="3"/>
        <v>#N/A</v>
      </c>
      <c r="X17" s="120" t="e">
        <f t="shared" si="3"/>
        <v>#N/A</v>
      </c>
      <c r="Y17" s="120" t="e">
        <f t="shared" si="3"/>
        <v>#N/A</v>
      </c>
      <c r="Z17" s="120" t="e">
        <f t="shared" si="3"/>
        <v>#N/A</v>
      </c>
      <c r="AA17" s="120" t="e">
        <f t="shared" si="3"/>
        <v>#N/A</v>
      </c>
      <c r="AB17" s="120" t="e">
        <f t="shared" si="3"/>
        <v>#N/A</v>
      </c>
      <c r="AC17" s="120" t="e">
        <f t="shared" si="3"/>
        <v>#N/A</v>
      </c>
      <c r="AD17" s="120" t="e">
        <f t="shared" si="3"/>
        <v>#N/A</v>
      </c>
      <c r="AE17" s="120" t="e">
        <f t="shared" si="3"/>
        <v>#N/A</v>
      </c>
      <c r="AF17" s="120" t="e">
        <f t="shared" si="3"/>
        <v>#N/A</v>
      </c>
      <c r="AG17" s="120" t="e">
        <f t="shared" si="3"/>
        <v>#N/A</v>
      </c>
      <c r="AH17" s="120" t="e">
        <f t="shared" si="3"/>
        <v>#N/A</v>
      </c>
      <c r="AI17" s="120" t="e">
        <f t="shared" si="3"/>
        <v>#N/A</v>
      </c>
      <c r="AJ17" s="120" t="e">
        <f t="shared" si="3"/>
        <v>#N/A</v>
      </c>
      <c r="AK17" s="120" t="e">
        <f t="shared" si="3"/>
        <v>#N/A</v>
      </c>
      <c r="AL17" s="120" t="e">
        <f t="shared" si="3"/>
        <v>#N/A</v>
      </c>
      <c r="AM17" s="120" t="e">
        <f t="shared" si="3"/>
        <v>#N/A</v>
      </c>
      <c r="AN17" s="120" t="e">
        <f t="shared" si="3"/>
        <v>#N/A</v>
      </c>
      <c r="AO17" s="120" t="e">
        <f t="shared" si="3"/>
        <v>#N/A</v>
      </c>
    </row>
    <row r="18" spans="1:41">
      <c r="A18" t="s">
        <v>420</v>
      </c>
      <c r="B18" s="85" t="e">
        <f t="shared" ref="B18:AO18" si="4">B16*B12</f>
        <v>#N/A</v>
      </c>
      <c r="C18" s="85" t="e">
        <f t="shared" si="4"/>
        <v>#N/A</v>
      </c>
      <c r="D18" s="85" t="e">
        <f t="shared" si="4"/>
        <v>#N/A</v>
      </c>
      <c r="E18" s="85" t="e">
        <f t="shared" si="4"/>
        <v>#N/A</v>
      </c>
      <c r="F18" s="85" t="e">
        <f t="shared" si="4"/>
        <v>#N/A</v>
      </c>
      <c r="G18" s="85" t="e">
        <f t="shared" si="4"/>
        <v>#N/A</v>
      </c>
      <c r="H18" s="85" t="e">
        <f t="shared" si="4"/>
        <v>#N/A</v>
      </c>
      <c r="I18" s="85" t="e">
        <f t="shared" si="4"/>
        <v>#N/A</v>
      </c>
      <c r="J18" s="85" t="e">
        <f t="shared" si="4"/>
        <v>#N/A</v>
      </c>
      <c r="K18" s="85" t="e">
        <f t="shared" si="4"/>
        <v>#N/A</v>
      </c>
      <c r="L18" s="85" t="e">
        <f t="shared" si="4"/>
        <v>#N/A</v>
      </c>
      <c r="M18" s="85" t="e">
        <f t="shared" si="4"/>
        <v>#N/A</v>
      </c>
      <c r="N18" s="85" t="e">
        <f t="shared" si="4"/>
        <v>#N/A</v>
      </c>
      <c r="O18" s="85" t="e">
        <f t="shared" si="4"/>
        <v>#N/A</v>
      </c>
      <c r="P18" s="85" t="e">
        <f t="shared" si="4"/>
        <v>#N/A</v>
      </c>
      <c r="Q18" s="85" t="e">
        <f t="shared" si="4"/>
        <v>#N/A</v>
      </c>
      <c r="R18" s="85" t="e">
        <f t="shared" si="4"/>
        <v>#N/A</v>
      </c>
      <c r="S18" s="85" t="e">
        <f t="shared" si="4"/>
        <v>#N/A</v>
      </c>
      <c r="T18" s="85" t="e">
        <f t="shared" si="4"/>
        <v>#N/A</v>
      </c>
      <c r="U18" s="85" t="e">
        <f t="shared" si="4"/>
        <v>#N/A</v>
      </c>
      <c r="V18" s="85" t="e">
        <f t="shared" si="4"/>
        <v>#N/A</v>
      </c>
      <c r="W18" s="85" t="e">
        <f t="shared" si="4"/>
        <v>#N/A</v>
      </c>
      <c r="X18" s="85" t="e">
        <f t="shared" si="4"/>
        <v>#N/A</v>
      </c>
      <c r="Y18" s="85" t="e">
        <f t="shared" si="4"/>
        <v>#N/A</v>
      </c>
      <c r="Z18" s="85" t="e">
        <f t="shared" si="4"/>
        <v>#N/A</v>
      </c>
      <c r="AA18" s="85" t="e">
        <f t="shared" si="4"/>
        <v>#N/A</v>
      </c>
      <c r="AB18" s="85" t="e">
        <f t="shared" si="4"/>
        <v>#N/A</v>
      </c>
      <c r="AC18" s="85" t="e">
        <f t="shared" si="4"/>
        <v>#N/A</v>
      </c>
      <c r="AD18" s="85" t="e">
        <f t="shared" si="4"/>
        <v>#N/A</v>
      </c>
      <c r="AE18" s="85" t="e">
        <f t="shared" si="4"/>
        <v>#N/A</v>
      </c>
      <c r="AF18" s="85" t="e">
        <f t="shared" si="4"/>
        <v>#N/A</v>
      </c>
      <c r="AG18" s="85" t="e">
        <f t="shared" si="4"/>
        <v>#N/A</v>
      </c>
      <c r="AH18" s="85" t="e">
        <f t="shared" si="4"/>
        <v>#N/A</v>
      </c>
      <c r="AI18" s="85" t="e">
        <f t="shared" si="4"/>
        <v>#N/A</v>
      </c>
      <c r="AJ18" s="85" t="e">
        <f t="shared" si="4"/>
        <v>#N/A</v>
      </c>
      <c r="AK18" s="85" t="e">
        <f t="shared" si="4"/>
        <v>#N/A</v>
      </c>
      <c r="AL18" s="85" t="e">
        <f t="shared" si="4"/>
        <v>#N/A</v>
      </c>
      <c r="AM18" s="85" t="e">
        <f t="shared" si="4"/>
        <v>#N/A</v>
      </c>
      <c r="AN18" s="85" t="e">
        <f t="shared" si="4"/>
        <v>#N/A</v>
      </c>
      <c r="AO18" s="85" t="e">
        <f t="shared" si="4"/>
        <v>#N/A</v>
      </c>
    </row>
    <row r="19" spans="1:41" ht="15.75" thickBot="1">
      <c r="A19" t="s">
        <v>424</v>
      </c>
      <c r="B19" s="266" t="e">
        <f>B16-B17-B18</f>
        <v>#N/A</v>
      </c>
      <c r="C19" s="266" t="e">
        <f t="shared" ref="C19:AO19" si="5">C16-C17-C18</f>
        <v>#N/A</v>
      </c>
      <c r="D19" s="266" t="e">
        <f t="shared" si="5"/>
        <v>#N/A</v>
      </c>
      <c r="E19" s="266" t="e">
        <f t="shared" si="5"/>
        <v>#N/A</v>
      </c>
      <c r="F19" s="266" t="e">
        <f t="shared" si="5"/>
        <v>#N/A</v>
      </c>
      <c r="G19" s="266" t="e">
        <f t="shared" si="5"/>
        <v>#N/A</v>
      </c>
      <c r="H19" s="266" t="e">
        <f t="shared" si="5"/>
        <v>#N/A</v>
      </c>
      <c r="I19" s="266" t="e">
        <f t="shared" si="5"/>
        <v>#N/A</v>
      </c>
      <c r="J19" s="266" t="e">
        <f t="shared" si="5"/>
        <v>#N/A</v>
      </c>
      <c r="K19" s="266" t="e">
        <f t="shared" si="5"/>
        <v>#N/A</v>
      </c>
      <c r="L19" s="266" t="e">
        <f t="shared" si="5"/>
        <v>#N/A</v>
      </c>
      <c r="M19" s="266" t="e">
        <f t="shared" si="5"/>
        <v>#N/A</v>
      </c>
      <c r="N19" s="266" t="e">
        <f t="shared" si="5"/>
        <v>#N/A</v>
      </c>
      <c r="O19" s="266" t="e">
        <f t="shared" si="5"/>
        <v>#N/A</v>
      </c>
      <c r="P19" s="266" t="e">
        <f t="shared" si="5"/>
        <v>#N/A</v>
      </c>
      <c r="Q19" s="266" t="e">
        <f t="shared" si="5"/>
        <v>#N/A</v>
      </c>
      <c r="R19" s="266" t="e">
        <f t="shared" si="5"/>
        <v>#N/A</v>
      </c>
      <c r="S19" s="266" t="e">
        <f t="shared" si="5"/>
        <v>#N/A</v>
      </c>
      <c r="T19" s="266" t="e">
        <f t="shared" si="5"/>
        <v>#N/A</v>
      </c>
      <c r="U19" s="266" t="e">
        <f t="shared" si="5"/>
        <v>#N/A</v>
      </c>
      <c r="V19" s="266" t="e">
        <f t="shared" si="5"/>
        <v>#N/A</v>
      </c>
      <c r="W19" s="266" t="e">
        <f t="shared" si="5"/>
        <v>#N/A</v>
      </c>
      <c r="X19" s="266" t="e">
        <f t="shared" si="5"/>
        <v>#N/A</v>
      </c>
      <c r="Y19" s="266" t="e">
        <f t="shared" si="5"/>
        <v>#N/A</v>
      </c>
      <c r="Z19" s="266" t="e">
        <f t="shared" si="5"/>
        <v>#N/A</v>
      </c>
      <c r="AA19" s="266" t="e">
        <f t="shared" si="5"/>
        <v>#N/A</v>
      </c>
      <c r="AB19" s="266" t="e">
        <f t="shared" si="5"/>
        <v>#N/A</v>
      </c>
      <c r="AC19" s="266" t="e">
        <f t="shared" si="5"/>
        <v>#N/A</v>
      </c>
      <c r="AD19" s="266" t="e">
        <f t="shared" si="5"/>
        <v>#N/A</v>
      </c>
      <c r="AE19" s="266" t="e">
        <f t="shared" si="5"/>
        <v>#N/A</v>
      </c>
      <c r="AF19" s="266" t="e">
        <f t="shared" si="5"/>
        <v>#N/A</v>
      </c>
      <c r="AG19" s="266" t="e">
        <f t="shared" si="5"/>
        <v>#N/A</v>
      </c>
      <c r="AH19" s="266" t="e">
        <f t="shared" si="5"/>
        <v>#N/A</v>
      </c>
      <c r="AI19" s="266" t="e">
        <f t="shared" si="5"/>
        <v>#N/A</v>
      </c>
      <c r="AJ19" s="266" t="e">
        <f t="shared" si="5"/>
        <v>#N/A</v>
      </c>
      <c r="AK19" s="266" t="e">
        <f t="shared" si="5"/>
        <v>#N/A</v>
      </c>
      <c r="AL19" s="266" t="e">
        <f t="shared" si="5"/>
        <v>#N/A</v>
      </c>
      <c r="AM19" s="266" t="e">
        <f t="shared" si="5"/>
        <v>#N/A</v>
      </c>
      <c r="AN19" s="266" t="e">
        <f t="shared" si="5"/>
        <v>#N/A</v>
      </c>
      <c r="AO19" s="266" t="e">
        <f t="shared" si="5"/>
        <v>#N/A</v>
      </c>
    </row>
    <row r="20" spans="1:41" ht="15.75" thickTop="1"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</row>
    <row r="21" spans="1:41">
      <c r="A21" s="65" t="s">
        <v>442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</row>
    <row r="22" spans="1:41">
      <c r="A22" t="s">
        <v>425</v>
      </c>
      <c r="B22" s="64">
        <f>Pricing!B69</f>
        <v>0.04</v>
      </c>
      <c r="C22" s="64">
        <f>Pricing!C69</f>
        <v>0.05</v>
      </c>
      <c r="D22" s="64">
        <f>Pricing!D69</f>
        <v>0.05</v>
      </c>
      <c r="E22" s="64">
        <f>Pricing!E69</f>
        <v>0.04</v>
      </c>
      <c r="F22" s="64">
        <f>Pricing!F69</f>
        <v>0.04</v>
      </c>
      <c r="G22" s="64">
        <f>Pricing!G69</f>
        <v>0.04</v>
      </c>
      <c r="H22" s="64">
        <f>Pricing!H69</f>
        <v>0.03</v>
      </c>
      <c r="I22" s="64">
        <f>Pricing!I69</f>
        <v>0.03</v>
      </c>
      <c r="J22" s="64">
        <f>Pricing!J69</f>
        <v>0.03</v>
      </c>
      <c r="K22" s="64">
        <f>Pricing!K69</f>
        <v>2.0634285714285688E-2</v>
      </c>
      <c r="L22" s="64">
        <f>Pricing!L69</f>
        <v>2.0634285714285688E-2</v>
      </c>
      <c r="M22" s="64">
        <f>Pricing!M69</f>
        <v>4.1268571428571404E-2</v>
      </c>
      <c r="N22" s="64">
        <f>Pricing!N69</f>
        <v>4.1268571428571404E-2</v>
      </c>
      <c r="O22" s="64">
        <f>Pricing!O69</f>
        <v>4.1268571428571404E-2</v>
      </c>
      <c r="P22" s="64">
        <f>Pricing!P69</f>
        <v>6.1902857142857121E-2</v>
      </c>
      <c r="Q22" s="64">
        <f>Pricing!Q69</f>
        <v>6.1902857142857121E-2</v>
      </c>
      <c r="R22" s="64">
        <f>Pricing!R69</f>
        <v>8.2537142857142837E-2</v>
      </c>
      <c r="S22" s="64">
        <f>Pricing!S69</f>
        <v>0.10317142857142855</v>
      </c>
      <c r="T22" s="64">
        <f>Pricing!T69</f>
        <v>0.12380571428571428</v>
      </c>
      <c r="U22" s="64">
        <f>Pricing!U69</f>
        <v>0.14443999999999999</v>
      </c>
      <c r="V22" s="64">
        <f>Pricing!V69</f>
        <v>0.162495</v>
      </c>
      <c r="W22" s="64">
        <f>Pricing!W69</f>
        <v>0.198605</v>
      </c>
      <c r="X22" s="64">
        <f>Pricing!X69</f>
        <v>0.27082499999999998</v>
      </c>
      <c r="Y22" s="64">
        <f>Pricing!Y69</f>
        <v>0.03</v>
      </c>
      <c r="Z22" s="64">
        <f>Pricing!Z69</f>
        <v>0.03</v>
      </c>
      <c r="AA22" s="64">
        <f>Pricing!AA69</f>
        <v>0.03</v>
      </c>
      <c r="AB22" s="64">
        <f>Pricing!AB69</f>
        <v>0.03</v>
      </c>
      <c r="AC22" s="64">
        <f>Pricing!AC69</f>
        <v>0.02</v>
      </c>
      <c r="AD22" s="64">
        <f>Pricing!AD69</f>
        <v>0.02</v>
      </c>
      <c r="AE22" s="64">
        <f>Pricing!AE69</f>
        <v>0.02</v>
      </c>
      <c r="AF22" s="64">
        <f>Pricing!AF69</f>
        <v>0.02</v>
      </c>
      <c r="AG22" s="64">
        <f>Pricing!AG69</f>
        <v>0.02</v>
      </c>
      <c r="AH22" s="64">
        <f>Pricing!AH69</f>
        <v>0.02</v>
      </c>
      <c r="AI22" s="64">
        <f>Pricing!AI69</f>
        <v>0.02</v>
      </c>
      <c r="AJ22" s="64">
        <f>Pricing!AJ69</f>
        <v>0.02</v>
      </c>
      <c r="AK22" s="64">
        <f>Pricing!AK69</f>
        <v>0.02</v>
      </c>
      <c r="AL22" s="64">
        <f>Pricing!AL69</f>
        <v>0.02</v>
      </c>
      <c r="AM22" s="64">
        <f>Pricing!AM69</f>
        <v>0.02</v>
      </c>
      <c r="AN22" s="64">
        <f>Pricing!AN69</f>
        <v>0.02</v>
      </c>
      <c r="AO22" s="64">
        <f>Pricing!AO69</f>
        <v>0.02</v>
      </c>
    </row>
    <row r="23" spans="1:41">
      <c r="A23" t="s">
        <v>440</v>
      </c>
      <c r="B23" s="234">
        <v>1</v>
      </c>
      <c r="C23" s="64" t="e">
        <f t="shared" ref="C23:AO23" si="6">B23*(1-B12-B22)</f>
        <v>#N/A</v>
      </c>
      <c r="D23" s="64" t="e">
        <f t="shared" si="6"/>
        <v>#N/A</v>
      </c>
      <c r="E23" s="64" t="e">
        <f t="shared" si="6"/>
        <v>#N/A</v>
      </c>
      <c r="F23" s="64" t="e">
        <f t="shared" si="6"/>
        <v>#N/A</v>
      </c>
      <c r="G23" s="64" t="e">
        <f t="shared" si="6"/>
        <v>#N/A</v>
      </c>
      <c r="H23" s="64" t="e">
        <f t="shared" si="6"/>
        <v>#N/A</v>
      </c>
      <c r="I23" s="64" t="e">
        <f t="shared" si="6"/>
        <v>#N/A</v>
      </c>
      <c r="J23" s="64" t="e">
        <f t="shared" si="6"/>
        <v>#N/A</v>
      </c>
      <c r="K23" s="64" t="e">
        <f t="shared" si="6"/>
        <v>#N/A</v>
      </c>
      <c r="L23" s="64" t="e">
        <f t="shared" si="6"/>
        <v>#N/A</v>
      </c>
      <c r="M23" s="64" t="e">
        <f t="shared" si="6"/>
        <v>#N/A</v>
      </c>
      <c r="N23" s="64" t="e">
        <f t="shared" si="6"/>
        <v>#N/A</v>
      </c>
      <c r="O23" s="64" t="e">
        <f t="shared" si="6"/>
        <v>#N/A</v>
      </c>
      <c r="P23" s="64" t="e">
        <f t="shared" si="6"/>
        <v>#N/A</v>
      </c>
      <c r="Q23" s="64" t="e">
        <f t="shared" si="6"/>
        <v>#N/A</v>
      </c>
      <c r="R23" s="64" t="e">
        <f t="shared" si="6"/>
        <v>#N/A</v>
      </c>
      <c r="S23" s="64" t="e">
        <f t="shared" si="6"/>
        <v>#N/A</v>
      </c>
      <c r="T23" s="64" t="e">
        <f t="shared" si="6"/>
        <v>#N/A</v>
      </c>
      <c r="U23" s="64" t="e">
        <f t="shared" si="6"/>
        <v>#N/A</v>
      </c>
      <c r="V23" s="64" t="e">
        <f t="shared" si="6"/>
        <v>#N/A</v>
      </c>
      <c r="W23" s="64" t="e">
        <f t="shared" si="6"/>
        <v>#N/A</v>
      </c>
      <c r="X23" s="64" t="e">
        <f t="shared" si="6"/>
        <v>#N/A</v>
      </c>
      <c r="Y23" s="64" t="e">
        <f t="shared" si="6"/>
        <v>#N/A</v>
      </c>
      <c r="Z23" s="64" t="e">
        <f t="shared" si="6"/>
        <v>#N/A</v>
      </c>
      <c r="AA23" s="64" t="e">
        <f t="shared" si="6"/>
        <v>#N/A</v>
      </c>
      <c r="AB23" s="64" t="e">
        <f t="shared" si="6"/>
        <v>#N/A</v>
      </c>
      <c r="AC23" s="64" t="e">
        <f t="shared" si="6"/>
        <v>#N/A</v>
      </c>
      <c r="AD23" s="64" t="e">
        <f t="shared" si="6"/>
        <v>#N/A</v>
      </c>
      <c r="AE23" s="64" t="e">
        <f t="shared" si="6"/>
        <v>#N/A</v>
      </c>
      <c r="AF23" s="64" t="e">
        <f t="shared" si="6"/>
        <v>#N/A</v>
      </c>
      <c r="AG23" s="64" t="e">
        <f t="shared" si="6"/>
        <v>#N/A</v>
      </c>
      <c r="AH23" s="64" t="e">
        <f t="shared" si="6"/>
        <v>#N/A</v>
      </c>
      <c r="AI23" s="64" t="e">
        <f t="shared" si="6"/>
        <v>#N/A</v>
      </c>
      <c r="AJ23" s="64" t="e">
        <f t="shared" si="6"/>
        <v>#N/A</v>
      </c>
      <c r="AK23" s="64" t="e">
        <f t="shared" si="6"/>
        <v>#N/A</v>
      </c>
      <c r="AL23" s="64" t="e">
        <f t="shared" si="6"/>
        <v>#N/A</v>
      </c>
      <c r="AM23" s="64" t="e">
        <f t="shared" si="6"/>
        <v>#N/A</v>
      </c>
      <c r="AN23" s="64" t="e">
        <f t="shared" si="6"/>
        <v>#N/A</v>
      </c>
      <c r="AO23" s="64" t="e">
        <f t="shared" si="6"/>
        <v>#N/A</v>
      </c>
    </row>
    <row r="24" spans="1:41">
      <c r="A24" t="s">
        <v>437</v>
      </c>
      <c r="B24" s="120">
        <f>B16</f>
        <v>10000</v>
      </c>
      <c r="C24" s="131" t="e">
        <f t="shared" ref="C24:AO24" si="7">B24*(1-B12-B22)</f>
        <v>#N/A</v>
      </c>
      <c r="D24" s="131" t="e">
        <f t="shared" si="7"/>
        <v>#N/A</v>
      </c>
      <c r="E24" s="131" t="e">
        <f t="shared" si="7"/>
        <v>#N/A</v>
      </c>
      <c r="F24" s="131" t="e">
        <f t="shared" si="7"/>
        <v>#N/A</v>
      </c>
      <c r="G24" s="131" t="e">
        <f t="shared" si="7"/>
        <v>#N/A</v>
      </c>
      <c r="H24" s="131" t="e">
        <f t="shared" si="7"/>
        <v>#N/A</v>
      </c>
      <c r="I24" s="131" t="e">
        <f t="shared" si="7"/>
        <v>#N/A</v>
      </c>
      <c r="J24" s="131" t="e">
        <f t="shared" si="7"/>
        <v>#N/A</v>
      </c>
      <c r="K24" s="131" t="e">
        <f t="shared" si="7"/>
        <v>#N/A</v>
      </c>
      <c r="L24" s="131" t="e">
        <f t="shared" si="7"/>
        <v>#N/A</v>
      </c>
      <c r="M24" s="131" t="e">
        <f t="shared" si="7"/>
        <v>#N/A</v>
      </c>
      <c r="N24" s="131" t="e">
        <f t="shared" si="7"/>
        <v>#N/A</v>
      </c>
      <c r="O24" s="131" t="e">
        <f t="shared" si="7"/>
        <v>#N/A</v>
      </c>
      <c r="P24" s="131" t="e">
        <f t="shared" si="7"/>
        <v>#N/A</v>
      </c>
      <c r="Q24" s="131" t="e">
        <f t="shared" si="7"/>
        <v>#N/A</v>
      </c>
      <c r="R24" s="131" t="e">
        <f t="shared" si="7"/>
        <v>#N/A</v>
      </c>
      <c r="S24" s="131" t="e">
        <f t="shared" si="7"/>
        <v>#N/A</v>
      </c>
      <c r="T24" s="131" t="e">
        <f t="shared" si="7"/>
        <v>#N/A</v>
      </c>
      <c r="U24" s="131" t="e">
        <f t="shared" si="7"/>
        <v>#N/A</v>
      </c>
      <c r="V24" s="131" t="e">
        <f t="shared" si="7"/>
        <v>#N/A</v>
      </c>
      <c r="W24" s="131" t="e">
        <f t="shared" si="7"/>
        <v>#N/A</v>
      </c>
      <c r="X24" s="131" t="e">
        <f t="shared" si="7"/>
        <v>#N/A</v>
      </c>
      <c r="Y24" s="131" t="e">
        <f t="shared" si="7"/>
        <v>#N/A</v>
      </c>
      <c r="Z24" s="131" t="e">
        <f t="shared" si="7"/>
        <v>#N/A</v>
      </c>
      <c r="AA24" s="131" t="e">
        <f t="shared" si="7"/>
        <v>#N/A</v>
      </c>
      <c r="AB24" s="131" t="e">
        <f t="shared" si="7"/>
        <v>#N/A</v>
      </c>
      <c r="AC24" s="131" t="e">
        <f t="shared" si="7"/>
        <v>#N/A</v>
      </c>
      <c r="AD24" s="131" t="e">
        <f t="shared" si="7"/>
        <v>#N/A</v>
      </c>
      <c r="AE24" s="131" t="e">
        <f t="shared" si="7"/>
        <v>#N/A</v>
      </c>
      <c r="AF24" s="131" t="e">
        <f t="shared" si="7"/>
        <v>#N/A</v>
      </c>
      <c r="AG24" s="131" t="e">
        <f t="shared" si="7"/>
        <v>#N/A</v>
      </c>
      <c r="AH24" s="131" t="e">
        <f t="shared" si="7"/>
        <v>#N/A</v>
      </c>
      <c r="AI24" s="131" t="e">
        <f t="shared" si="7"/>
        <v>#N/A</v>
      </c>
      <c r="AJ24" s="131" t="e">
        <f t="shared" si="7"/>
        <v>#N/A</v>
      </c>
      <c r="AK24" s="131" t="e">
        <f t="shared" si="7"/>
        <v>#N/A</v>
      </c>
      <c r="AL24" s="131" t="e">
        <f t="shared" si="7"/>
        <v>#N/A</v>
      </c>
      <c r="AM24" s="131" t="e">
        <f t="shared" si="7"/>
        <v>#N/A</v>
      </c>
      <c r="AN24" s="131" t="e">
        <f t="shared" si="7"/>
        <v>#N/A</v>
      </c>
      <c r="AO24" s="131" t="e">
        <f t="shared" si="7"/>
        <v>#N/A</v>
      </c>
    </row>
    <row r="25" spans="1:41">
      <c r="B25" s="120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</row>
    <row r="26" spans="1:41">
      <c r="A26" s="65" t="s">
        <v>443</v>
      </c>
      <c r="B26" s="120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</row>
    <row r="27" spans="1:41">
      <c r="A27" t="s">
        <v>421</v>
      </c>
      <c r="B27" s="64">
        <f t="shared" ref="B27:AO27" si="8">B22-B13</f>
        <v>0</v>
      </c>
      <c r="C27" s="64">
        <f t="shared" si="8"/>
        <v>0</v>
      </c>
      <c r="D27" s="64">
        <f t="shared" si="8"/>
        <v>0</v>
      </c>
      <c r="E27" s="64">
        <f t="shared" si="8"/>
        <v>0</v>
      </c>
      <c r="F27" s="64">
        <f t="shared" si="8"/>
        <v>0</v>
      </c>
      <c r="G27" s="64">
        <f t="shared" si="8"/>
        <v>0</v>
      </c>
      <c r="H27" s="64">
        <f t="shared" si="8"/>
        <v>0</v>
      </c>
      <c r="I27" s="64">
        <f t="shared" si="8"/>
        <v>0</v>
      </c>
      <c r="J27" s="64">
        <f t="shared" si="8"/>
        <v>0</v>
      </c>
      <c r="K27" s="64">
        <f t="shared" si="8"/>
        <v>6.3428571428568795E-4</v>
      </c>
      <c r="L27" s="64">
        <f t="shared" si="8"/>
        <v>6.3428571428568795E-4</v>
      </c>
      <c r="M27" s="64">
        <f t="shared" si="8"/>
        <v>2.1268571428571404E-2</v>
      </c>
      <c r="N27" s="64">
        <f t="shared" si="8"/>
        <v>2.1268571428571404E-2</v>
      </c>
      <c r="O27" s="64">
        <f t="shared" si="8"/>
        <v>2.1268571428571404E-2</v>
      </c>
      <c r="P27" s="64">
        <f t="shared" si="8"/>
        <v>4.1902857142857117E-2</v>
      </c>
      <c r="Q27" s="64">
        <f t="shared" si="8"/>
        <v>4.1902857142857117E-2</v>
      </c>
      <c r="R27" s="64">
        <f t="shared" si="8"/>
        <v>6.2537142857142833E-2</v>
      </c>
      <c r="S27" s="64">
        <f t="shared" si="8"/>
        <v>8.3171428571428549E-2</v>
      </c>
      <c r="T27" s="64">
        <f t="shared" si="8"/>
        <v>9.3805714285714284E-2</v>
      </c>
      <c r="U27" s="64">
        <f t="shared" si="8"/>
        <v>0.11443999999999999</v>
      </c>
      <c r="V27" s="64">
        <f t="shared" si="8"/>
        <v>0.132495</v>
      </c>
      <c r="W27" s="275">
        <f t="shared" si="8"/>
        <v>0.168605</v>
      </c>
      <c r="X27" s="64">
        <f t="shared" si="8"/>
        <v>0.24082499999999998</v>
      </c>
      <c r="Y27" s="64">
        <f t="shared" si="8"/>
        <v>0</v>
      </c>
      <c r="Z27" s="64">
        <f t="shared" si="8"/>
        <v>0</v>
      </c>
      <c r="AA27" s="64">
        <f t="shared" si="8"/>
        <v>0</v>
      </c>
      <c r="AB27" s="64">
        <f t="shared" si="8"/>
        <v>0</v>
      </c>
      <c r="AC27" s="64">
        <f t="shared" si="8"/>
        <v>0</v>
      </c>
      <c r="AD27" s="64">
        <f t="shared" si="8"/>
        <v>0</v>
      </c>
      <c r="AE27" s="64">
        <f t="shared" si="8"/>
        <v>0</v>
      </c>
      <c r="AF27" s="64">
        <f t="shared" si="8"/>
        <v>0</v>
      </c>
      <c r="AG27" s="64">
        <f t="shared" si="8"/>
        <v>0</v>
      </c>
      <c r="AH27" s="64">
        <f t="shared" si="8"/>
        <v>0</v>
      </c>
      <c r="AI27" s="64">
        <f t="shared" si="8"/>
        <v>0</v>
      </c>
      <c r="AJ27" s="64">
        <f t="shared" si="8"/>
        <v>0</v>
      </c>
      <c r="AK27" s="64">
        <f t="shared" si="8"/>
        <v>0</v>
      </c>
      <c r="AL27" s="64">
        <f t="shared" si="8"/>
        <v>0</v>
      </c>
      <c r="AM27" s="64">
        <f t="shared" si="8"/>
        <v>0</v>
      </c>
      <c r="AN27" s="64">
        <f t="shared" si="8"/>
        <v>0</v>
      </c>
      <c r="AO27" s="64">
        <f t="shared" si="8"/>
        <v>0</v>
      </c>
    </row>
    <row r="28" spans="1:41">
      <c r="A28" t="s">
        <v>426</v>
      </c>
      <c r="C28" s="64" t="str">
        <f>IF(SUM($B$28:B28)=0,IF(C27&gt;0,1,""),0)</f>
        <v/>
      </c>
      <c r="D28" s="64" t="str">
        <f>IF(SUM($B$28:C28)=0,IF(D27&gt;0,1,""),0)</f>
        <v/>
      </c>
      <c r="E28" s="64" t="str">
        <f>IF(SUM($B$28:D28)=0,IF(E27&gt;0,1,""),0)</f>
        <v/>
      </c>
      <c r="F28" s="64" t="str">
        <f>IF(SUM($B$28:E28)=0,IF(F27&gt;0,1,""),0)</f>
        <v/>
      </c>
      <c r="G28" s="64" t="str">
        <f>IF(SUM($B$28:F28)=0,IF(G27&gt;0,1,""),0)</f>
        <v/>
      </c>
      <c r="H28" s="64" t="str">
        <f>IF(SUM($B$28:G28)=0,IF(H27&gt;0,1,""),0)</f>
        <v/>
      </c>
      <c r="I28" s="64" t="str">
        <f>IF(SUM($B$28:H28)=0,IF(I27&gt;0,1,""),0)</f>
        <v/>
      </c>
      <c r="J28" s="64" t="str">
        <f>IF(SUM($B$28:I28)=0,IF(J27&gt;0,1,""),0)</f>
        <v/>
      </c>
      <c r="K28" s="64">
        <f>IF(SUM($B$28:J28)=0,IF(K27&gt;0,1,""),0)</f>
        <v>1</v>
      </c>
      <c r="L28" s="64">
        <f>IF(SUM($B$28:K28)=0,IF(L27&gt;0,1,""),0)</f>
        <v>0</v>
      </c>
      <c r="M28" s="64">
        <f>IF(SUM($B$28:L28)=0,IF(M27&gt;0,1,""),0)</f>
        <v>0</v>
      </c>
      <c r="N28" s="64">
        <f>IF(SUM($B$28:M28)=0,IF(N27&gt;0,1,""),0)</f>
        <v>0</v>
      </c>
      <c r="O28" s="64">
        <f>IF(SUM($B$28:N28)=0,IF(O27&gt;0,1,""),0)</f>
        <v>0</v>
      </c>
      <c r="P28" s="64">
        <f>IF(SUM($B$28:O28)=0,IF(P27&gt;0,1,""),0)</f>
        <v>0</v>
      </c>
      <c r="Q28" s="64">
        <f>IF(SUM($B$28:P28)=0,IF(Q27&gt;0,1,""),0)</f>
        <v>0</v>
      </c>
      <c r="R28" s="64">
        <f>IF(SUM($B$28:Q28)=0,IF(R27&gt;0,1,""),0)</f>
        <v>0</v>
      </c>
      <c r="S28" s="64">
        <f>IF(SUM($B$28:R28)=0,IF(S27&gt;0,1,""),0)</f>
        <v>0</v>
      </c>
      <c r="T28" s="64">
        <f>IF(SUM($B$28:S28)=0,IF(T27&gt;0,1,""),0)</f>
        <v>0</v>
      </c>
      <c r="U28" s="64">
        <f>IF(SUM($B$28:T28)=0,IF(U27&gt;0,1,""),0)</f>
        <v>0</v>
      </c>
      <c r="V28" s="64">
        <f>IF(SUM($B$28:U28)=0,IF(V27&gt;0,1,""),0)</f>
        <v>0</v>
      </c>
      <c r="W28" s="64">
        <f>IF(SUM($B$28:V28)=0,IF(W27&gt;0,1,""),0)</f>
        <v>0</v>
      </c>
      <c r="X28" s="64">
        <f>IF(SUM($B$28:W28)=0,IF(X27&gt;0,1,""),0)</f>
        <v>0</v>
      </c>
      <c r="Y28" s="64">
        <f>IF(SUM($B$28:X28)=0,IF(Y27&gt;0,1,""),0)</f>
        <v>0</v>
      </c>
      <c r="Z28" s="64">
        <f>IF(SUM($B$28:Y28)=0,IF(Z27&gt;0,1,""),0)</f>
        <v>0</v>
      </c>
      <c r="AA28" s="64">
        <f>IF(SUM($B$28:Z28)=0,IF(AA27&gt;0,1,""),0)</f>
        <v>0</v>
      </c>
      <c r="AB28" s="64">
        <f>IF(SUM($B$28:AA28)=0,IF(AB27&gt;0,1,""),0)</f>
        <v>0</v>
      </c>
      <c r="AC28" s="64">
        <f>IF(SUM($B$28:AB28)=0,IF(AC27&gt;0,1,""),0)</f>
        <v>0</v>
      </c>
      <c r="AD28" s="64">
        <f>IF(SUM($B$28:AC28)=0,IF(AD27&gt;0,1,""),0)</f>
        <v>0</v>
      </c>
      <c r="AE28" s="64">
        <f>IF(SUM($B$28:AD28)=0,IF(AE27&gt;0,1,""),0)</f>
        <v>0</v>
      </c>
      <c r="AF28" s="64">
        <f>IF(SUM($B$28:AE28)=0,IF(AF27&gt;0,1,""),0)</f>
        <v>0</v>
      </c>
      <c r="AG28" s="64">
        <f>IF(SUM($B$28:AF28)=0,IF(AG27&gt;0,1,""),0)</f>
        <v>0</v>
      </c>
      <c r="AH28" s="64">
        <f>IF(SUM($B$28:AG28)=0,IF(AH27&gt;0,1,""),0)</f>
        <v>0</v>
      </c>
      <c r="AI28" s="64">
        <f>IF(SUM($B$28:AH28)=0,IF(AI27&gt;0,1,""),0)</f>
        <v>0</v>
      </c>
      <c r="AJ28" s="64">
        <f>IF(SUM($B$28:AI28)=0,IF(AJ27&gt;0,1,""),0)</f>
        <v>0</v>
      </c>
      <c r="AK28" s="64">
        <f>IF(SUM($B$28:AJ28)=0,IF(AK27&gt;0,1,""),0)</f>
        <v>0</v>
      </c>
      <c r="AL28" s="64">
        <f>IF(SUM($B$28:AK28)=0,IF(AL27&gt;0,1,""),0)</f>
        <v>0</v>
      </c>
      <c r="AM28" s="64">
        <f>IF(SUM($B$28:AL28)=0,IF(AM27&gt;0,1,""),0)</f>
        <v>0</v>
      </c>
      <c r="AN28" s="64">
        <f>IF(SUM($B$28:AM28)=0,IF(AN27&gt;0,1,""),0)</f>
        <v>0</v>
      </c>
      <c r="AO28" s="64">
        <f>IF(SUM($B$28:AN28)=0,IF(AO27&gt;0,1,""),0)</f>
        <v>0</v>
      </c>
    </row>
    <row r="29" spans="1:41">
      <c r="A29" t="s">
        <v>427</v>
      </c>
      <c r="B29" s="120"/>
      <c r="C29" s="131">
        <f t="shared" ref="C29:V29" si="9">IF(C28=1,C24,0)</f>
        <v>0</v>
      </c>
      <c r="D29" s="131">
        <f t="shared" si="9"/>
        <v>0</v>
      </c>
      <c r="E29" s="131">
        <f t="shared" si="9"/>
        <v>0</v>
      </c>
      <c r="F29" s="131">
        <f t="shared" si="9"/>
        <v>0</v>
      </c>
      <c r="G29" s="131">
        <f t="shared" si="9"/>
        <v>0</v>
      </c>
      <c r="H29" s="285">
        <f t="shared" si="9"/>
        <v>0</v>
      </c>
      <c r="I29" s="131">
        <f t="shared" si="9"/>
        <v>0</v>
      </c>
      <c r="J29" s="131">
        <f t="shared" si="9"/>
        <v>0</v>
      </c>
      <c r="K29" s="131" t="e">
        <f t="shared" si="9"/>
        <v>#N/A</v>
      </c>
      <c r="L29" s="131">
        <f t="shared" si="9"/>
        <v>0</v>
      </c>
      <c r="M29" s="131">
        <f t="shared" si="9"/>
        <v>0</v>
      </c>
      <c r="N29" s="131">
        <f t="shared" si="9"/>
        <v>0</v>
      </c>
      <c r="O29" s="131">
        <f t="shared" si="9"/>
        <v>0</v>
      </c>
      <c r="P29" s="131">
        <f t="shared" si="9"/>
        <v>0</v>
      </c>
      <c r="Q29" s="131">
        <f t="shared" si="9"/>
        <v>0</v>
      </c>
      <c r="R29" s="131">
        <f t="shared" si="9"/>
        <v>0</v>
      </c>
      <c r="S29" s="131">
        <f t="shared" si="9"/>
        <v>0</v>
      </c>
      <c r="T29" s="131">
        <f t="shared" si="9"/>
        <v>0</v>
      </c>
      <c r="U29" s="131">
        <f t="shared" si="9"/>
        <v>0</v>
      </c>
      <c r="V29" s="131">
        <f t="shared" si="9"/>
        <v>0</v>
      </c>
      <c r="W29" s="131">
        <f>IF(W28=1,W24,0)</f>
        <v>0</v>
      </c>
      <c r="X29" s="131">
        <f t="shared" ref="X29:AO29" si="10">IF(X28=1,X24,0)</f>
        <v>0</v>
      </c>
      <c r="Y29" s="131">
        <f t="shared" si="10"/>
        <v>0</v>
      </c>
      <c r="Z29" s="131">
        <f t="shared" si="10"/>
        <v>0</v>
      </c>
      <c r="AA29" s="131">
        <f t="shared" si="10"/>
        <v>0</v>
      </c>
      <c r="AB29" s="131">
        <f t="shared" si="10"/>
        <v>0</v>
      </c>
      <c r="AC29" s="131">
        <f t="shared" si="10"/>
        <v>0</v>
      </c>
      <c r="AD29" s="131">
        <f t="shared" si="10"/>
        <v>0</v>
      </c>
      <c r="AE29" s="131">
        <f t="shared" si="10"/>
        <v>0</v>
      </c>
      <c r="AF29" s="131">
        <f t="shared" si="10"/>
        <v>0</v>
      </c>
      <c r="AG29" s="131">
        <f t="shared" si="10"/>
        <v>0</v>
      </c>
      <c r="AH29" s="131">
        <f t="shared" si="10"/>
        <v>0</v>
      </c>
      <c r="AI29" s="131">
        <f t="shared" si="10"/>
        <v>0</v>
      </c>
      <c r="AJ29" s="131">
        <f t="shared" si="10"/>
        <v>0</v>
      </c>
      <c r="AK29" s="131">
        <f t="shared" si="10"/>
        <v>0</v>
      </c>
      <c r="AL29" s="131">
        <f t="shared" si="10"/>
        <v>0</v>
      </c>
      <c r="AM29" s="131">
        <f t="shared" si="10"/>
        <v>0</v>
      </c>
      <c r="AN29" s="131">
        <f t="shared" si="10"/>
        <v>0</v>
      </c>
      <c r="AO29" s="131">
        <f t="shared" si="10"/>
        <v>0</v>
      </c>
    </row>
    <row r="30" spans="1:41">
      <c r="A30" t="s">
        <v>428</v>
      </c>
      <c r="B30" s="120"/>
      <c r="C30" s="131" t="e">
        <f t="shared" ref="C30:V30" si="11">C27*C24</f>
        <v>#N/A</v>
      </c>
      <c r="D30" s="131" t="e">
        <f t="shared" si="11"/>
        <v>#N/A</v>
      </c>
      <c r="E30" s="131" t="e">
        <f t="shared" si="11"/>
        <v>#N/A</v>
      </c>
      <c r="F30" s="131" t="e">
        <f t="shared" si="11"/>
        <v>#N/A</v>
      </c>
      <c r="G30" s="131" t="e">
        <f t="shared" si="11"/>
        <v>#N/A</v>
      </c>
      <c r="H30" s="131" t="e">
        <f t="shared" si="11"/>
        <v>#N/A</v>
      </c>
      <c r="I30" s="131" t="e">
        <f t="shared" si="11"/>
        <v>#N/A</v>
      </c>
      <c r="J30" s="131" t="e">
        <f t="shared" si="11"/>
        <v>#N/A</v>
      </c>
      <c r="K30" s="131" t="e">
        <f t="shared" si="11"/>
        <v>#N/A</v>
      </c>
      <c r="L30" s="131" t="e">
        <f t="shared" si="11"/>
        <v>#N/A</v>
      </c>
      <c r="M30" s="131" t="e">
        <f t="shared" si="11"/>
        <v>#N/A</v>
      </c>
      <c r="N30" s="131" t="e">
        <f t="shared" si="11"/>
        <v>#N/A</v>
      </c>
      <c r="O30" s="131" t="e">
        <f t="shared" si="11"/>
        <v>#N/A</v>
      </c>
      <c r="P30" s="131" t="e">
        <f t="shared" si="11"/>
        <v>#N/A</v>
      </c>
      <c r="Q30" s="131" t="e">
        <f t="shared" si="11"/>
        <v>#N/A</v>
      </c>
      <c r="R30" s="131" t="e">
        <f t="shared" si="11"/>
        <v>#N/A</v>
      </c>
      <c r="S30" s="131" t="e">
        <f t="shared" si="11"/>
        <v>#N/A</v>
      </c>
      <c r="T30" s="131" t="e">
        <f t="shared" si="11"/>
        <v>#N/A</v>
      </c>
      <c r="U30" s="131" t="e">
        <f t="shared" si="11"/>
        <v>#N/A</v>
      </c>
      <c r="V30" s="131" t="e">
        <f t="shared" si="11"/>
        <v>#N/A</v>
      </c>
      <c r="W30" s="131" t="e">
        <f>W27*W24</f>
        <v>#N/A</v>
      </c>
      <c r="X30" s="131" t="e">
        <f t="shared" ref="X30:AO30" si="12">X27*X24</f>
        <v>#N/A</v>
      </c>
      <c r="Y30" s="131" t="e">
        <f t="shared" si="12"/>
        <v>#N/A</v>
      </c>
      <c r="Z30" s="131" t="e">
        <f t="shared" si="12"/>
        <v>#N/A</v>
      </c>
      <c r="AA30" s="131" t="e">
        <f t="shared" si="12"/>
        <v>#N/A</v>
      </c>
      <c r="AB30" s="131" t="e">
        <f t="shared" si="12"/>
        <v>#N/A</v>
      </c>
      <c r="AC30" s="131" t="e">
        <f t="shared" si="12"/>
        <v>#N/A</v>
      </c>
      <c r="AD30" s="131" t="e">
        <f t="shared" si="12"/>
        <v>#N/A</v>
      </c>
      <c r="AE30" s="131" t="e">
        <f t="shared" si="12"/>
        <v>#N/A</v>
      </c>
      <c r="AF30" s="131" t="e">
        <f t="shared" si="12"/>
        <v>#N/A</v>
      </c>
      <c r="AG30" s="131" t="e">
        <f t="shared" si="12"/>
        <v>#N/A</v>
      </c>
      <c r="AH30" s="131" t="e">
        <f t="shared" si="12"/>
        <v>#N/A</v>
      </c>
      <c r="AI30" s="131" t="e">
        <f t="shared" si="12"/>
        <v>#N/A</v>
      </c>
      <c r="AJ30" s="131" t="e">
        <f t="shared" si="12"/>
        <v>#N/A</v>
      </c>
      <c r="AK30" s="131" t="e">
        <f t="shared" si="12"/>
        <v>#N/A</v>
      </c>
      <c r="AL30" s="131" t="e">
        <f t="shared" si="12"/>
        <v>#N/A</v>
      </c>
      <c r="AM30" s="131" t="e">
        <f t="shared" si="12"/>
        <v>#N/A</v>
      </c>
      <c r="AN30" s="131" t="e">
        <f t="shared" si="12"/>
        <v>#N/A</v>
      </c>
      <c r="AO30" s="131" t="e">
        <f t="shared" si="12"/>
        <v>#N/A</v>
      </c>
    </row>
    <row r="31" spans="1:41">
      <c r="A31" s="271" t="s">
        <v>453</v>
      </c>
      <c r="B31" s="120"/>
      <c r="C31" s="131" t="e">
        <f>C30*Assms!$K$21</f>
        <v>#N/A</v>
      </c>
      <c r="D31" s="131" t="e">
        <f>D30*Assms!$K$21</f>
        <v>#N/A</v>
      </c>
      <c r="E31" s="131" t="e">
        <f>E30*Assms!$K$21</f>
        <v>#N/A</v>
      </c>
      <c r="F31" s="131" t="e">
        <f>F30*Assms!$K$21</f>
        <v>#N/A</v>
      </c>
      <c r="G31" s="131" t="e">
        <f>G30*Assms!$K$21</f>
        <v>#N/A</v>
      </c>
      <c r="H31" s="131" t="e">
        <f>H30*Assms!$K$21</f>
        <v>#N/A</v>
      </c>
      <c r="I31" s="131" t="e">
        <f>I30*Assms!$K$21</f>
        <v>#N/A</v>
      </c>
      <c r="J31" s="131" t="e">
        <f>J30*Assms!$K$21</f>
        <v>#N/A</v>
      </c>
      <c r="K31" s="131" t="e">
        <f>K30*Assms!$K$21</f>
        <v>#N/A</v>
      </c>
      <c r="L31" s="131" t="e">
        <f>L30*Assms!$K$21</f>
        <v>#N/A</v>
      </c>
      <c r="M31" s="131" t="e">
        <f>M30*Assms!$K$21</f>
        <v>#N/A</v>
      </c>
      <c r="N31" s="131" t="e">
        <f>N30*Assms!$K$21</f>
        <v>#N/A</v>
      </c>
      <c r="O31" s="131" t="e">
        <f>O30*Assms!$K$21</f>
        <v>#N/A</v>
      </c>
      <c r="P31" s="131" t="e">
        <f>P30*Assms!$K$21</f>
        <v>#N/A</v>
      </c>
      <c r="Q31" s="131" t="e">
        <f>Q30*Assms!$K$21</f>
        <v>#N/A</v>
      </c>
      <c r="R31" s="131" t="e">
        <f>R30*Assms!$K$21</f>
        <v>#N/A</v>
      </c>
      <c r="S31" s="131" t="e">
        <f>S30*Assms!$K$21</f>
        <v>#N/A</v>
      </c>
      <c r="T31" s="131" t="e">
        <f>T30*Assms!$K$21</f>
        <v>#N/A</v>
      </c>
      <c r="U31" s="131" t="e">
        <f>U30*Assms!$K$21</f>
        <v>#N/A</v>
      </c>
      <c r="V31" s="131" t="e">
        <f>V30*Assms!$K$21</f>
        <v>#N/A</v>
      </c>
      <c r="W31" s="131" t="e">
        <f>W30*Assms!$K$21</f>
        <v>#N/A</v>
      </c>
      <c r="X31" s="131" t="e">
        <f>X30*Assms!$K$21</f>
        <v>#N/A</v>
      </c>
      <c r="Y31" s="131" t="e">
        <f>Y30*Assms!$K$21</f>
        <v>#N/A</v>
      </c>
      <c r="Z31" s="131" t="e">
        <f>Z30*Assms!$K$21</f>
        <v>#N/A</v>
      </c>
      <c r="AA31" s="131" t="e">
        <f>AA30*Assms!$K$21</f>
        <v>#N/A</v>
      </c>
      <c r="AB31" s="131" t="e">
        <f>AB30*Assms!$K$21</f>
        <v>#N/A</v>
      </c>
      <c r="AC31" s="131" t="e">
        <f>AC30*Assms!$K$21</f>
        <v>#N/A</v>
      </c>
      <c r="AD31" s="131" t="e">
        <f>AD30*Assms!$K$21</f>
        <v>#N/A</v>
      </c>
      <c r="AE31" s="131" t="e">
        <f>AE30*Assms!$K$21</f>
        <v>#N/A</v>
      </c>
      <c r="AF31" s="131" t="e">
        <f>AF30*Assms!$K$21</f>
        <v>#N/A</v>
      </c>
      <c r="AG31" s="131" t="e">
        <f>AG30*Assms!$K$21</f>
        <v>#N/A</v>
      </c>
      <c r="AH31" s="131" t="e">
        <f>AH30*Assms!$K$21</f>
        <v>#N/A</v>
      </c>
      <c r="AI31" s="131" t="e">
        <f>AI30*Assms!$K$21</f>
        <v>#N/A</v>
      </c>
      <c r="AJ31" s="131" t="e">
        <f>AJ30*Assms!$K$21</f>
        <v>#N/A</v>
      </c>
      <c r="AK31" s="131" t="e">
        <f>AK30*Assms!$K$21</f>
        <v>#N/A</v>
      </c>
      <c r="AL31" s="131" t="e">
        <f>AL30*Assms!$K$21</f>
        <v>#N/A</v>
      </c>
      <c r="AM31" s="131" t="e">
        <f>AM30*Assms!$K$21</f>
        <v>#N/A</v>
      </c>
      <c r="AN31" s="131" t="e">
        <f>AN30*Assms!$K$21</f>
        <v>#N/A</v>
      </c>
      <c r="AO31" s="131" t="e">
        <f>AO30*Assms!$K$21</f>
        <v>#N/A</v>
      </c>
    </row>
    <row r="32" spans="1:41" ht="15.75" thickBot="1">
      <c r="A32" s="307" t="s">
        <v>511</v>
      </c>
      <c r="B32" s="120"/>
      <c r="C32" s="311" t="e">
        <f>C31</f>
        <v>#N/A</v>
      </c>
      <c r="D32" s="311" t="e">
        <f>D31+C32</f>
        <v>#N/A</v>
      </c>
      <c r="E32" s="311" t="e">
        <f t="shared" ref="E32:AO32" si="13">E31+D32</f>
        <v>#N/A</v>
      </c>
      <c r="F32" s="311" t="e">
        <f t="shared" si="13"/>
        <v>#N/A</v>
      </c>
      <c r="G32" s="311" t="e">
        <f t="shared" si="13"/>
        <v>#N/A</v>
      </c>
      <c r="H32" s="311" t="e">
        <f t="shared" si="13"/>
        <v>#N/A</v>
      </c>
      <c r="I32" s="311" t="e">
        <f t="shared" si="13"/>
        <v>#N/A</v>
      </c>
      <c r="J32" s="311" t="e">
        <f t="shared" si="13"/>
        <v>#N/A</v>
      </c>
      <c r="K32" s="311" t="e">
        <f t="shared" si="13"/>
        <v>#N/A</v>
      </c>
      <c r="L32" s="311" t="e">
        <f t="shared" si="13"/>
        <v>#N/A</v>
      </c>
      <c r="M32" s="311" t="e">
        <f t="shared" si="13"/>
        <v>#N/A</v>
      </c>
      <c r="N32" s="311" t="e">
        <f t="shared" si="13"/>
        <v>#N/A</v>
      </c>
      <c r="O32" s="311" t="e">
        <f t="shared" si="13"/>
        <v>#N/A</v>
      </c>
      <c r="P32" s="311" t="e">
        <f t="shared" si="13"/>
        <v>#N/A</v>
      </c>
      <c r="Q32" s="311" t="e">
        <f t="shared" si="13"/>
        <v>#N/A</v>
      </c>
      <c r="R32" s="311" t="e">
        <f t="shared" si="13"/>
        <v>#N/A</v>
      </c>
      <c r="S32" s="311" t="e">
        <f t="shared" si="13"/>
        <v>#N/A</v>
      </c>
      <c r="T32" s="311" t="e">
        <f t="shared" si="13"/>
        <v>#N/A</v>
      </c>
      <c r="U32" s="311" t="e">
        <f t="shared" si="13"/>
        <v>#N/A</v>
      </c>
      <c r="V32" s="311" t="e">
        <f t="shared" si="13"/>
        <v>#N/A</v>
      </c>
      <c r="W32" s="311" t="e">
        <f t="shared" si="13"/>
        <v>#N/A</v>
      </c>
      <c r="X32" s="311" t="e">
        <f t="shared" si="13"/>
        <v>#N/A</v>
      </c>
      <c r="Y32" s="311" t="e">
        <f t="shared" si="13"/>
        <v>#N/A</v>
      </c>
      <c r="Z32" s="311" t="e">
        <f t="shared" si="13"/>
        <v>#N/A</v>
      </c>
      <c r="AA32" s="311" t="e">
        <f t="shared" si="13"/>
        <v>#N/A</v>
      </c>
      <c r="AB32" s="311" t="e">
        <f t="shared" si="13"/>
        <v>#N/A</v>
      </c>
      <c r="AC32" s="311" t="e">
        <f t="shared" si="13"/>
        <v>#N/A</v>
      </c>
      <c r="AD32" s="311" t="e">
        <f t="shared" si="13"/>
        <v>#N/A</v>
      </c>
      <c r="AE32" s="311" t="e">
        <f t="shared" si="13"/>
        <v>#N/A</v>
      </c>
      <c r="AF32" s="311" t="e">
        <f t="shared" si="13"/>
        <v>#N/A</v>
      </c>
      <c r="AG32" s="311" t="e">
        <f t="shared" si="13"/>
        <v>#N/A</v>
      </c>
      <c r="AH32" s="311" t="e">
        <f t="shared" si="13"/>
        <v>#N/A</v>
      </c>
      <c r="AI32" s="311" t="e">
        <f t="shared" si="13"/>
        <v>#N/A</v>
      </c>
      <c r="AJ32" s="311" t="e">
        <f t="shared" si="13"/>
        <v>#N/A</v>
      </c>
      <c r="AK32" s="311" t="e">
        <f t="shared" si="13"/>
        <v>#N/A</v>
      </c>
      <c r="AL32" s="311" t="e">
        <f t="shared" si="13"/>
        <v>#N/A</v>
      </c>
      <c r="AM32" s="311" t="e">
        <f t="shared" si="13"/>
        <v>#N/A</v>
      </c>
      <c r="AN32" s="311" t="e">
        <f t="shared" si="13"/>
        <v>#N/A</v>
      </c>
      <c r="AO32" s="311" t="e">
        <f t="shared" si="13"/>
        <v>#N/A</v>
      </c>
    </row>
    <row r="33" spans="1:41" ht="15.75" thickTop="1"/>
    <row r="34" spans="1:41">
      <c r="A34" s="288" t="s">
        <v>510</v>
      </c>
    </row>
    <row r="35" spans="1:41">
      <c r="A35" s="307" t="s">
        <v>512</v>
      </c>
      <c r="B35" s="120"/>
      <c r="C35" s="142" t="e">
        <f t="shared" ref="C35:AO35" si="14">IF(C32=0,0,C47/C32)</f>
        <v>#N/A</v>
      </c>
      <c r="D35" s="142" t="e">
        <f t="shared" si="14"/>
        <v>#N/A</v>
      </c>
      <c r="E35" s="142" t="e">
        <f t="shared" si="14"/>
        <v>#N/A</v>
      </c>
      <c r="F35" s="142" t="e">
        <f t="shared" si="14"/>
        <v>#N/A</v>
      </c>
      <c r="G35" s="142" t="e">
        <f t="shared" si="14"/>
        <v>#N/A</v>
      </c>
      <c r="H35" s="142" t="e">
        <f t="shared" si="14"/>
        <v>#N/A</v>
      </c>
      <c r="I35" s="142" t="e">
        <f t="shared" si="14"/>
        <v>#N/A</v>
      </c>
      <c r="J35" s="142" t="e">
        <f t="shared" si="14"/>
        <v>#N/A</v>
      </c>
      <c r="K35" s="142" t="e">
        <f t="shared" si="14"/>
        <v>#N/A</v>
      </c>
      <c r="L35" s="142" t="e">
        <f t="shared" si="14"/>
        <v>#N/A</v>
      </c>
      <c r="M35" s="142" t="e">
        <f t="shared" si="14"/>
        <v>#N/A</v>
      </c>
      <c r="N35" s="142" t="e">
        <f t="shared" si="14"/>
        <v>#N/A</v>
      </c>
      <c r="O35" s="142" t="e">
        <f t="shared" si="14"/>
        <v>#N/A</v>
      </c>
      <c r="P35" s="142" t="e">
        <f t="shared" si="14"/>
        <v>#N/A</v>
      </c>
      <c r="Q35" s="142" t="e">
        <f t="shared" si="14"/>
        <v>#N/A</v>
      </c>
      <c r="R35" s="142" t="e">
        <f t="shared" si="14"/>
        <v>#N/A</v>
      </c>
      <c r="S35" s="142" t="e">
        <f t="shared" si="14"/>
        <v>#N/A</v>
      </c>
      <c r="T35" s="142" t="e">
        <f t="shared" si="14"/>
        <v>#N/A</v>
      </c>
      <c r="U35" s="142" t="e">
        <f t="shared" si="14"/>
        <v>#N/A</v>
      </c>
      <c r="V35" s="142" t="e">
        <f t="shared" si="14"/>
        <v>#N/A</v>
      </c>
      <c r="W35" s="142" t="e">
        <f t="shared" si="14"/>
        <v>#N/A</v>
      </c>
      <c r="X35" s="142" t="e">
        <f t="shared" si="14"/>
        <v>#N/A</v>
      </c>
      <c r="Y35" s="142" t="e">
        <f t="shared" si="14"/>
        <v>#N/A</v>
      </c>
      <c r="Z35" s="142" t="e">
        <f t="shared" si="14"/>
        <v>#N/A</v>
      </c>
      <c r="AA35" s="142" t="e">
        <f t="shared" si="14"/>
        <v>#N/A</v>
      </c>
      <c r="AB35" s="142" t="e">
        <f t="shared" si="14"/>
        <v>#N/A</v>
      </c>
      <c r="AC35" s="142" t="e">
        <f t="shared" si="14"/>
        <v>#N/A</v>
      </c>
      <c r="AD35" s="142" t="e">
        <f t="shared" si="14"/>
        <v>#N/A</v>
      </c>
      <c r="AE35" s="142" t="e">
        <f t="shared" si="14"/>
        <v>#N/A</v>
      </c>
      <c r="AF35" s="142" t="e">
        <f t="shared" si="14"/>
        <v>#N/A</v>
      </c>
      <c r="AG35" s="142" t="e">
        <f t="shared" si="14"/>
        <v>#N/A</v>
      </c>
      <c r="AH35" s="142" t="e">
        <f t="shared" si="14"/>
        <v>#N/A</v>
      </c>
      <c r="AI35" s="142" t="e">
        <f t="shared" si="14"/>
        <v>#N/A</v>
      </c>
      <c r="AJ35" s="142" t="e">
        <f t="shared" si="14"/>
        <v>#N/A</v>
      </c>
      <c r="AK35" s="142" t="e">
        <f t="shared" si="14"/>
        <v>#N/A</v>
      </c>
      <c r="AL35" s="142" t="e">
        <f t="shared" si="14"/>
        <v>#N/A</v>
      </c>
      <c r="AM35" s="142" t="e">
        <f t="shared" si="14"/>
        <v>#N/A</v>
      </c>
      <c r="AN35" s="142" t="e">
        <f t="shared" si="14"/>
        <v>#N/A</v>
      </c>
      <c r="AO35" s="142" t="e">
        <f t="shared" si="14"/>
        <v>#N/A</v>
      </c>
    </row>
    <row r="36" spans="1:41">
      <c r="A36" s="307" t="s">
        <v>513</v>
      </c>
      <c r="B36" s="120"/>
      <c r="C36" s="62" t="e">
        <f t="shared" ref="C36:AO36" si="15">C35/C12</f>
        <v>#N/A</v>
      </c>
      <c r="D36" s="62" t="e">
        <f t="shared" si="15"/>
        <v>#N/A</v>
      </c>
      <c r="E36" s="62" t="e">
        <f t="shared" si="15"/>
        <v>#N/A</v>
      </c>
      <c r="F36" s="62" t="e">
        <f t="shared" si="15"/>
        <v>#N/A</v>
      </c>
      <c r="G36" s="62" t="e">
        <f t="shared" si="15"/>
        <v>#N/A</v>
      </c>
      <c r="H36" s="62" t="e">
        <f t="shared" si="15"/>
        <v>#N/A</v>
      </c>
      <c r="I36" s="62" t="e">
        <f t="shared" si="15"/>
        <v>#N/A</v>
      </c>
      <c r="J36" s="62" t="e">
        <f t="shared" si="15"/>
        <v>#N/A</v>
      </c>
      <c r="K36" s="62" t="e">
        <f t="shared" si="15"/>
        <v>#N/A</v>
      </c>
      <c r="L36" s="62" t="e">
        <f t="shared" si="15"/>
        <v>#N/A</v>
      </c>
      <c r="M36" s="62" t="e">
        <f t="shared" si="15"/>
        <v>#N/A</v>
      </c>
      <c r="N36" s="62" t="e">
        <f t="shared" si="15"/>
        <v>#N/A</v>
      </c>
      <c r="O36" s="62" t="e">
        <f t="shared" si="15"/>
        <v>#N/A</v>
      </c>
      <c r="P36" s="62" t="e">
        <f t="shared" si="15"/>
        <v>#N/A</v>
      </c>
      <c r="Q36" s="62" t="e">
        <f t="shared" si="15"/>
        <v>#N/A</v>
      </c>
      <c r="R36" s="62" t="e">
        <f t="shared" si="15"/>
        <v>#N/A</v>
      </c>
      <c r="S36" s="62" t="e">
        <f t="shared" si="15"/>
        <v>#N/A</v>
      </c>
      <c r="T36" s="62" t="e">
        <f t="shared" si="15"/>
        <v>#N/A</v>
      </c>
      <c r="U36" s="62" t="e">
        <f t="shared" si="15"/>
        <v>#N/A</v>
      </c>
      <c r="V36" s="62" t="e">
        <f t="shared" si="15"/>
        <v>#N/A</v>
      </c>
      <c r="W36" s="62" t="e">
        <f t="shared" si="15"/>
        <v>#N/A</v>
      </c>
      <c r="X36" s="62" t="e">
        <f t="shared" si="15"/>
        <v>#N/A</v>
      </c>
      <c r="Y36" s="62" t="e">
        <f t="shared" si="15"/>
        <v>#N/A</v>
      </c>
      <c r="Z36" s="62" t="e">
        <f t="shared" si="15"/>
        <v>#N/A</v>
      </c>
      <c r="AA36" s="62" t="e">
        <f t="shared" si="15"/>
        <v>#N/A</v>
      </c>
      <c r="AB36" s="62" t="e">
        <f t="shared" si="15"/>
        <v>#N/A</v>
      </c>
      <c r="AC36" s="62" t="e">
        <f t="shared" si="15"/>
        <v>#N/A</v>
      </c>
      <c r="AD36" s="62" t="e">
        <f t="shared" si="15"/>
        <v>#N/A</v>
      </c>
      <c r="AE36" s="62" t="e">
        <f t="shared" si="15"/>
        <v>#N/A</v>
      </c>
      <c r="AF36" s="62" t="e">
        <f t="shared" si="15"/>
        <v>#N/A</v>
      </c>
      <c r="AG36" s="62" t="e">
        <f t="shared" si="15"/>
        <v>#N/A</v>
      </c>
      <c r="AH36" s="62" t="e">
        <f t="shared" si="15"/>
        <v>#N/A</v>
      </c>
      <c r="AI36" s="62" t="e">
        <f t="shared" si="15"/>
        <v>#N/A</v>
      </c>
      <c r="AJ36" s="62" t="e">
        <f t="shared" si="15"/>
        <v>#N/A</v>
      </c>
      <c r="AK36" s="62" t="e">
        <f t="shared" si="15"/>
        <v>#N/A</v>
      </c>
      <c r="AL36" s="62" t="e">
        <f t="shared" si="15"/>
        <v>#N/A</v>
      </c>
      <c r="AM36" s="62" t="e">
        <f t="shared" si="15"/>
        <v>#N/A</v>
      </c>
      <c r="AN36" s="62" t="e">
        <f t="shared" si="15"/>
        <v>#N/A</v>
      </c>
      <c r="AO36" s="62" t="e">
        <f t="shared" si="15"/>
        <v>#N/A</v>
      </c>
    </row>
    <row r="37" spans="1:41">
      <c r="B37" s="120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</row>
    <row r="38" spans="1:41">
      <c r="A38" s="288" t="s">
        <v>514</v>
      </c>
      <c r="B38" s="120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</row>
    <row r="39" spans="1:41">
      <c r="A39" t="s">
        <v>438</v>
      </c>
      <c r="B39" s="234">
        <f>B13+(1-Assms!$K$21)*B27</f>
        <v>0.04</v>
      </c>
      <c r="C39" s="234">
        <f>C13+(1-Assms!$K$21)*C27</f>
        <v>0.05</v>
      </c>
      <c r="D39" s="234">
        <f>D13+(1-Assms!$K$21)*D27</f>
        <v>0.05</v>
      </c>
      <c r="E39" s="234">
        <f>E13+(1-Assms!$K$21)*E27</f>
        <v>0.04</v>
      </c>
      <c r="F39" s="234">
        <f>F13+(1-Assms!$K$21)*F27</f>
        <v>0.04</v>
      </c>
      <c r="G39" s="234">
        <f>G13+(1-Assms!$K$21)*G27</f>
        <v>0.04</v>
      </c>
      <c r="H39" s="234">
        <f>H13+(1-Assms!$K$21)*H27</f>
        <v>0.03</v>
      </c>
      <c r="I39" s="234">
        <f>I13+(1-Assms!$K$21)*I27</f>
        <v>0.03</v>
      </c>
      <c r="J39" s="234">
        <f>J13+(1-Assms!$K$21)*J27</f>
        <v>0.03</v>
      </c>
      <c r="K39" s="234">
        <f>K13+(1-Assms!$K$21)*K27</f>
        <v>2.0317142857142846E-2</v>
      </c>
      <c r="L39" s="234">
        <f>L13+(1-Assms!$K$21)*L27</f>
        <v>2.0317142857142846E-2</v>
      </c>
      <c r="M39" s="234">
        <f>M13+(1-Assms!$K$21)*M27</f>
        <v>3.0634285714285704E-2</v>
      </c>
      <c r="N39" s="234">
        <f>N13+(1-Assms!$K$21)*N27</f>
        <v>3.0634285714285704E-2</v>
      </c>
      <c r="O39" s="234">
        <f>O13+(1-Assms!$K$21)*O27</f>
        <v>3.0634285714285704E-2</v>
      </c>
      <c r="P39" s="234">
        <f>P13+(1-Assms!$K$21)*P27</f>
        <v>4.0951428571428555E-2</v>
      </c>
      <c r="Q39" s="234">
        <f>Q13+(1-Assms!$K$21)*Q27</f>
        <v>4.0951428571428555E-2</v>
      </c>
      <c r="R39" s="234">
        <f>R13+(1-Assms!$K$21)*R27</f>
        <v>5.1268571428571413E-2</v>
      </c>
      <c r="S39" s="234">
        <f>S13+(1-Assms!$K$21)*S27</f>
        <v>6.1585714285714271E-2</v>
      </c>
      <c r="T39" s="234">
        <f>T13+(1-Assms!$K$21)*T27</f>
        <v>7.6902857142857134E-2</v>
      </c>
      <c r="U39" s="234">
        <f>U13+(1-Assms!$K$21)*U27</f>
        <v>8.7219999999999992E-2</v>
      </c>
      <c r="V39" s="234">
        <f>V13+(1-Assms!$K$21)*V27</f>
        <v>9.62475E-2</v>
      </c>
      <c r="W39" s="234">
        <f>W13+(1-Assms!$K$21)*W27</f>
        <v>0.1143025</v>
      </c>
      <c r="X39" s="234">
        <f>X13+(1-Assms!$K$21)*X27</f>
        <v>0.1504125</v>
      </c>
      <c r="Y39" s="234">
        <f>Y13+(1-Assms!$K$21)*Y27</f>
        <v>0.03</v>
      </c>
      <c r="Z39" s="234">
        <f>Z13+(1-Assms!$K$21)*Z27</f>
        <v>0.03</v>
      </c>
      <c r="AA39" s="234">
        <f>AA13+(1-Assms!$K$21)*AA27</f>
        <v>0.03</v>
      </c>
      <c r="AB39" s="234">
        <f>AB13+(1-Assms!$K$21)*AB27</f>
        <v>0.03</v>
      </c>
      <c r="AC39" s="234">
        <f>AC13+(1-Assms!$K$21)*AC27</f>
        <v>0.02</v>
      </c>
      <c r="AD39" s="234">
        <f>AD13+(1-Assms!$K$21)*AD27</f>
        <v>0.02</v>
      </c>
      <c r="AE39" s="234">
        <f>AE13+(1-Assms!$K$21)*AE27</f>
        <v>0.02</v>
      </c>
      <c r="AF39" s="234">
        <f>AF13+(1-Assms!$K$21)*AF27</f>
        <v>0.02</v>
      </c>
      <c r="AG39" s="234">
        <f>AG13+(1-Assms!$K$21)*AG27</f>
        <v>0.02</v>
      </c>
      <c r="AH39" s="234">
        <f>AH13+(1-Assms!$K$21)*AH27</f>
        <v>0.02</v>
      </c>
      <c r="AI39" s="234">
        <f>AI13+(1-Assms!$K$21)*AI27</f>
        <v>0.02</v>
      </c>
      <c r="AJ39" s="234">
        <f>AJ13+(1-Assms!$K$21)*AJ27</f>
        <v>0.02</v>
      </c>
      <c r="AK39" s="234">
        <f>AK13+(1-Assms!$K$21)*AK27</f>
        <v>0.02</v>
      </c>
      <c r="AL39" s="234">
        <f>AL13+(1-Assms!$K$21)*AL27</f>
        <v>0.02</v>
      </c>
      <c r="AM39" s="234">
        <f>AM13+(1-Assms!$K$21)*AM27</f>
        <v>0.02</v>
      </c>
      <c r="AN39" s="234">
        <f>AN13+(1-Assms!$K$21)*AN27</f>
        <v>0.02</v>
      </c>
      <c r="AO39" s="234">
        <f>AO13+(1-Assms!$K$21)*AO27</f>
        <v>0.02</v>
      </c>
    </row>
    <row r="40" spans="1:41">
      <c r="A40" t="s">
        <v>441</v>
      </c>
      <c r="B40" s="120"/>
      <c r="C40" s="131" t="e">
        <f t="shared" ref="C40:AO40" si="16">IF(B40=0,IF(C41&gt;0,100%,0),B40*(1-C39-C12))</f>
        <v>#N/A</v>
      </c>
      <c r="D40" s="64" t="e">
        <f t="shared" si="16"/>
        <v>#N/A</v>
      </c>
      <c r="E40" s="64" t="e">
        <f t="shared" si="16"/>
        <v>#N/A</v>
      </c>
      <c r="F40" s="64" t="e">
        <f t="shared" si="16"/>
        <v>#N/A</v>
      </c>
      <c r="G40" s="64" t="e">
        <f t="shared" si="16"/>
        <v>#N/A</v>
      </c>
      <c r="H40" s="64" t="e">
        <f t="shared" si="16"/>
        <v>#N/A</v>
      </c>
      <c r="I40" s="64" t="e">
        <f t="shared" si="16"/>
        <v>#N/A</v>
      </c>
      <c r="J40" s="64" t="e">
        <f t="shared" si="16"/>
        <v>#N/A</v>
      </c>
      <c r="K40" s="64" t="e">
        <f t="shared" si="16"/>
        <v>#N/A</v>
      </c>
      <c r="L40" s="64" t="e">
        <f t="shared" si="16"/>
        <v>#N/A</v>
      </c>
      <c r="M40" s="64" t="e">
        <f t="shared" si="16"/>
        <v>#N/A</v>
      </c>
      <c r="N40" s="64" t="e">
        <f t="shared" si="16"/>
        <v>#N/A</v>
      </c>
      <c r="O40" s="64" t="e">
        <f t="shared" si="16"/>
        <v>#N/A</v>
      </c>
      <c r="P40" s="64" t="e">
        <f t="shared" si="16"/>
        <v>#N/A</v>
      </c>
      <c r="Q40" s="64" t="e">
        <f t="shared" si="16"/>
        <v>#N/A</v>
      </c>
      <c r="R40" s="64" t="e">
        <f t="shared" si="16"/>
        <v>#N/A</v>
      </c>
      <c r="S40" s="64" t="e">
        <f t="shared" si="16"/>
        <v>#N/A</v>
      </c>
      <c r="T40" s="64" t="e">
        <f t="shared" si="16"/>
        <v>#N/A</v>
      </c>
      <c r="U40" s="64" t="e">
        <f t="shared" si="16"/>
        <v>#N/A</v>
      </c>
      <c r="V40" s="64" t="e">
        <f t="shared" si="16"/>
        <v>#N/A</v>
      </c>
      <c r="W40" s="64" t="e">
        <f t="shared" si="16"/>
        <v>#N/A</v>
      </c>
      <c r="X40" s="64" t="e">
        <f t="shared" si="16"/>
        <v>#N/A</v>
      </c>
      <c r="Y40" s="64" t="e">
        <f t="shared" si="16"/>
        <v>#N/A</v>
      </c>
      <c r="Z40" s="64" t="e">
        <f t="shared" si="16"/>
        <v>#N/A</v>
      </c>
      <c r="AA40" s="64" t="e">
        <f t="shared" si="16"/>
        <v>#N/A</v>
      </c>
      <c r="AB40" s="64" t="e">
        <f t="shared" si="16"/>
        <v>#N/A</v>
      </c>
      <c r="AC40" s="64" t="e">
        <f t="shared" si="16"/>
        <v>#N/A</v>
      </c>
      <c r="AD40" s="64" t="e">
        <f t="shared" si="16"/>
        <v>#N/A</v>
      </c>
      <c r="AE40" s="64" t="e">
        <f t="shared" si="16"/>
        <v>#N/A</v>
      </c>
      <c r="AF40" s="64" t="e">
        <f t="shared" si="16"/>
        <v>#N/A</v>
      </c>
      <c r="AG40" s="64" t="e">
        <f t="shared" si="16"/>
        <v>#N/A</v>
      </c>
      <c r="AH40" s="64" t="e">
        <f t="shared" si="16"/>
        <v>#N/A</v>
      </c>
      <c r="AI40" s="64" t="e">
        <f t="shared" si="16"/>
        <v>#N/A</v>
      </c>
      <c r="AJ40" s="64" t="e">
        <f t="shared" si="16"/>
        <v>#N/A</v>
      </c>
      <c r="AK40" s="64" t="e">
        <f t="shared" si="16"/>
        <v>#N/A</v>
      </c>
      <c r="AL40" s="64" t="e">
        <f t="shared" si="16"/>
        <v>#N/A</v>
      </c>
      <c r="AM40" s="64" t="e">
        <f t="shared" si="16"/>
        <v>#N/A</v>
      </c>
      <c r="AN40" s="64" t="e">
        <f t="shared" si="16"/>
        <v>#N/A</v>
      </c>
      <c r="AO40" s="64" t="e">
        <f t="shared" si="16"/>
        <v>#N/A</v>
      </c>
    </row>
    <row r="41" spans="1:41">
      <c r="A41" t="s">
        <v>439</v>
      </c>
      <c r="B41" s="120"/>
      <c r="C41" s="131" t="e">
        <f t="shared" ref="C41:AO41" si="17">IF(C28=1,C29,B41*(1-C39-C12))</f>
        <v>#N/A</v>
      </c>
      <c r="D41" s="131" t="e">
        <f t="shared" si="17"/>
        <v>#N/A</v>
      </c>
      <c r="E41" s="131" t="e">
        <f t="shared" si="17"/>
        <v>#N/A</v>
      </c>
      <c r="F41" s="131" t="e">
        <f t="shared" si="17"/>
        <v>#N/A</v>
      </c>
      <c r="G41" s="131" t="e">
        <f t="shared" si="17"/>
        <v>#N/A</v>
      </c>
      <c r="H41" s="131" t="e">
        <f t="shared" si="17"/>
        <v>#N/A</v>
      </c>
      <c r="I41" s="131" t="e">
        <f t="shared" si="17"/>
        <v>#N/A</v>
      </c>
      <c r="J41" s="131" t="e">
        <f t="shared" si="17"/>
        <v>#N/A</v>
      </c>
      <c r="K41" s="131" t="e">
        <f t="shared" si="17"/>
        <v>#N/A</v>
      </c>
      <c r="L41" s="131" t="e">
        <f t="shared" si="17"/>
        <v>#N/A</v>
      </c>
      <c r="M41" s="131" t="e">
        <f t="shared" si="17"/>
        <v>#N/A</v>
      </c>
      <c r="N41" s="131" t="e">
        <f t="shared" si="17"/>
        <v>#N/A</v>
      </c>
      <c r="O41" s="131" t="e">
        <f t="shared" si="17"/>
        <v>#N/A</v>
      </c>
      <c r="P41" s="131" t="e">
        <f t="shared" si="17"/>
        <v>#N/A</v>
      </c>
      <c r="Q41" s="131" t="e">
        <f t="shared" si="17"/>
        <v>#N/A</v>
      </c>
      <c r="R41" s="131" t="e">
        <f t="shared" si="17"/>
        <v>#N/A</v>
      </c>
      <c r="S41" s="131" t="e">
        <f t="shared" si="17"/>
        <v>#N/A</v>
      </c>
      <c r="T41" s="131" t="e">
        <f t="shared" si="17"/>
        <v>#N/A</v>
      </c>
      <c r="U41" s="131" t="e">
        <f t="shared" si="17"/>
        <v>#N/A</v>
      </c>
      <c r="V41" s="131" t="e">
        <f t="shared" si="17"/>
        <v>#N/A</v>
      </c>
      <c r="W41" s="131" t="e">
        <f t="shared" si="17"/>
        <v>#N/A</v>
      </c>
      <c r="X41" s="131" t="e">
        <f t="shared" si="17"/>
        <v>#N/A</v>
      </c>
      <c r="Y41" s="131" t="e">
        <f t="shared" si="17"/>
        <v>#N/A</v>
      </c>
      <c r="Z41" s="131" t="e">
        <f t="shared" si="17"/>
        <v>#N/A</v>
      </c>
      <c r="AA41" s="131" t="e">
        <f t="shared" si="17"/>
        <v>#N/A</v>
      </c>
      <c r="AB41" s="131" t="e">
        <f t="shared" si="17"/>
        <v>#N/A</v>
      </c>
      <c r="AC41" s="131" t="e">
        <f t="shared" si="17"/>
        <v>#N/A</v>
      </c>
      <c r="AD41" s="131" t="e">
        <f t="shared" si="17"/>
        <v>#N/A</v>
      </c>
      <c r="AE41" s="131" t="e">
        <f t="shared" si="17"/>
        <v>#N/A</v>
      </c>
      <c r="AF41" s="131" t="e">
        <f t="shared" si="17"/>
        <v>#N/A</v>
      </c>
      <c r="AG41" s="131" t="e">
        <f t="shared" si="17"/>
        <v>#N/A</v>
      </c>
      <c r="AH41" s="131" t="e">
        <f t="shared" si="17"/>
        <v>#N/A</v>
      </c>
      <c r="AI41" s="131" t="e">
        <f t="shared" si="17"/>
        <v>#N/A</v>
      </c>
      <c r="AJ41" s="131" t="e">
        <f t="shared" si="17"/>
        <v>#N/A</v>
      </c>
      <c r="AK41" s="131" t="e">
        <f t="shared" si="17"/>
        <v>#N/A</v>
      </c>
      <c r="AL41" s="131" t="e">
        <f t="shared" si="17"/>
        <v>#N/A</v>
      </c>
      <c r="AM41" s="131" t="e">
        <f t="shared" si="17"/>
        <v>#N/A</v>
      </c>
      <c r="AN41" s="131" t="e">
        <f t="shared" si="17"/>
        <v>#N/A</v>
      </c>
      <c r="AO41" s="131" t="e">
        <f t="shared" si="17"/>
        <v>#N/A</v>
      </c>
    </row>
    <row r="42" spans="1:41">
      <c r="A42" t="s">
        <v>420</v>
      </c>
      <c r="B42" s="120"/>
      <c r="C42" s="131" t="e">
        <f t="shared" ref="C42:AO42" si="18">C12*C41</f>
        <v>#N/A</v>
      </c>
      <c r="D42" s="131" t="e">
        <f t="shared" si="18"/>
        <v>#N/A</v>
      </c>
      <c r="E42" s="131" t="e">
        <f t="shared" si="18"/>
        <v>#N/A</v>
      </c>
      <c r="F42" s="131" t="e">
        <f t="shared" si="18"/>
        <v>#N/A</v>
      </c>
      <c r="G42" s="131" t="e">
        <f t="shared" si="18"/>
        <v>#N/A</v>
      </c>
      <c r="H42" s="131" t="e">
        <f t="shared" si="18"/>
        <v>#N/A</v>
      </c>
      <c r="I42" s="131" t="e">
        <f t="shared" si="18"/>
        <v>#N/A</v>
      </c>
      <c r="J42" s="131" t="e">
        <f t="shared" si="18"/>
        <v>#N/A</v>
      </c>
      <c r="K42" s="131" t="e">
        <f t="shared" si="18"/>
        <v>#N/A</v>
      </c>
      <c r="L42" s="131" t="e">
        <f t="shared" si="18"/>
        <v>#N/A</v>
      </c>
      <c r="M42" s="131" t="e">
        <f t="shared" si="18"/>
        <v>#N/A</v>
      </c>
      <c r="N42" s="131" t="e">
        <f t="shared" si="18"/>
        <v>#N/A</v>
      </c>
      <c r="O42" s="131" t="e">
        <f t="shared" si="18"/>
        <v>#N/A</v>
      </c>
      <c r="P42" s="131" t="e">
        <f t="shared" si="18"/>
        <v>#N/A</v>
      </c>
      <c r="Q42" s="131" t="e">
        <f t="shared" si="18"/>
        <v>#N/A</v>
      </c>
      <c r="R42" s="131" t="e">
        <f t="shared" si="18"/>
        <v>#N/A</v>
      </c>
      <c r="S42" s="131" t="e">
        <f t="shared" si="18"/>
        <v>#N/A</v>
      </c>
      <c r="T42" s="131" t="e">
        <f t="shared" si="18"/>
        <v>#N/A</v>
      </c>
      <c r="U42" s="131" t="e">
        <f t="shared" si="18"/>
        <v>#N/A</v>
      </c>
      <c r="V42" s="131" t="e">
        <f t="shared" si="18"/>
        <v>#N/A</v>
      </c>
      <c r="W42" s="131" t="e">
        <f t="shared" si="18"/>
        <v>#N/A</v>
      </c>
      <c r="X42" s="131" t="e">
        <f t="shared" si="18"/>
        <v>#N/A</v>
      </c>
      <c r="Y42" s="131" t="e">
        <f t="shared" si="18"/>
        <v>#N/A</v>
      </c>
      <c r="Z42" s="131" t="e">
        <f t="shared" si="18"/>
        <v>#N/A</v>
      </c>
      <c r="AA42" s="131" t="e">
        <f t="shared" si="18"/>
        <v>#N/A</v>
      </c>
      <c r="AB42" s="131" t="e">
        <f t="shared" si="18"/>
        <v>#N/A</v>
      </c>
      <c r="AC42" s="131" t="e">
        <f t="shared" si="18"/>
        <v>#N/A</v>
      </c>
      <c r="AD42" s="131" t="e">
        <f t="shared" si="18"/>
        <v>#N/A</v>
      </c>
      <c r="AE42" s="131" t="e">
        <f t="shared" si="18"/>
        <v>#N/A</v>
      </c>
      <c r="AF42" s="131" t="e">
        <f t="shared" si="18"/>
        <v>#N/A</v>
      </c>
      <c r="AG42" s="131" t="e">
        <f t="shared" si="18"/>
        <v>#N/A</v>
      </c>
      <c r="AH42" s="131" t="e">
        <f t="shared" si="18"/>
        <v>#N/A</v>
      </c>
      <c r="AI42" s="131" t="e">
        <f t="shared" si="18"/>
        <v>#N/A</v>
      </c>
      <c r="AJ42" s="131" t="e">
        <f t="shared" si="18"/>
        <v>#N/A</v>
      </c>
      <c r="AK42" s="131" t="e">
        <f t="shared" si="18"/>
        <v>#N/A</v>
      </c>
      <c r="AL42" s="131" t="e">
        <f t="shared" si="18"/>
        <v>#N/A</v>
      </c>
      <c r="AM42" s="131" t="e">
        <f t="shared" si="18"/>
        <v>#N/A</v>
      </c>
      <c r="AN42" s="131" t="e">
        <f t="shared" si="18"/>
        <v>#N/A</v>
      </c>
      <c r="AO42" s="131" t="e">
        <f t="shared" si="18"/>
        <v>#N/A</v>
      </c>
    </row>
    <row r="43" spans="1:41">
      <c r="B43" s="120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</row>
    <row r="44" spans="1:41">
      <c r="A44" s="171" t="s">
        <v>433</v>
      </c>
      <c r="B44" s="120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</row>
    <row r="45" spans="1:41">
      <c r="A45" s="307" t="s">
        <v>506</v>
      </c>
      <c r="B45" s="120"/>
      <c r="C45" s="131" t="e">
        <f t="shared" ref="C45:AO45" si="19">B45+C31</f>
        <v>#N/A</v>
      </c>
      <c r="D45" s="131" t="e">
        <f t="shared" si="19"/>
        <v>#N/A</v>
      </c>
      <c r="E45" s="131" t="e">
        <f t="shared" si="19"/>
        <v>#N/A</v>
      </c>
      <c r="F45" s="131" t="e">
        <f t="shared" si="19"/>
        <v>#N/A</v>
      </c>
      <c r="G45" s="131" t="e">
        <f t="shared" si="19"/>
        <v>#N/A</v>
      </c>
      <c r="H45" s="131" t="e">
        <f t="shared" si="19"/>
        <v>#N/A</v>
      </c>
      <c r="I45" s="131" t="e">
        <f t="shared" si="19"/>
        <v>#N/A</v>
      </c>
      <c r="J45" s="131" t="e">
        <f t="shared" si="19"/>
        <v>#N/A</v>
      </c>
      <c r="K45" s="131" t="e">
        <f t="shared" si="19"/>
        <v>#N/A</v>
      </c>
      <c r="L45" s="131" t="e">
        <f t="shared" si="19"/>
        <v>#N/A</v>
      </c>
      <c r="M45" s="131" t="e">
        <f t="shared" si="19"/>
        <v>#N/A</v>
      </c>
      <c r="N45" s="131" t="e">
        <f t="shared" si="19"/>
        <v>#N/A</v>
      </c>
      <c r="O45" s="131" t="e">
        <f t="shared" si="19"/>
        <v>#N/A</v>
      </c>
      <c r="P45" s="131" t="e">
        <f t="shared" si="19"/>
        <v>#N/A</v>
      </c>
      <c r="Q45" s="131" t="e">
        <f t="shared" si="19"/>
        <v>#N/A</v>
      </c>
      <c r="R45" s="131" t="e">
        <f t="shared" si="19"/>
        <v>#N/A</v>
      </c>
      <c r="S45" s="131" t="e">
        <f t="shared" si="19"/>
        <v>#N/A</v>
      </c>
      <c r="T45" s="131" t="e">
        <f t="shared" si="19"/>
        <v>#N/A</v>
      </c>
      <c r="U45" s="131" t="e">
        <f t="shared" si="19"/>
        <v>#N/A</v>
      </c>
      <c r="V45" s="131" t="e">
        <f t="shared" si="19"/>
        <v>#N/A</v>
      </c>
      <c r="W45" s="131" t="e">
        <f t="shared" si="19"/>
        <v>#N/A</v>
      </c>
      <c r="X45" s="131" t="e">
        <f t="shared" si="19"/>
        <v>#N/A</v>
      </c>
      <c r="Y45" s="131" t="e">
        <f t="shared" si="19"/>
        <v>#N/A</v>
      </c>
      <c r="Z45" s="131" t="e">
        <f t="shared" si="19"/>
        <v>#N/A</v>
      </c>
      <c r="AA45" s="131" t="e">
        <f t="shared" si="19"/>
        <v>#N/A</v>
      </c>
      <c r="AB45" s="131" t="e">
        <f t="shared" si="19"/>
        <v>#N/A</v>
      </c>
      <c r="AC45" s="131" t="e">
        <f t="shared" si="19"/>
        <v>#N/A</v>
      </c>
      <c r="AD45" s="131" t="e">
        <f t="shared" si="19"/>
        <v>#N/A</v>
      </c>
      <c r="AE45" s="131" t="e">
        <f t="shared" si="19"/>
        <v>#N/A</v>
      </c>
      <c r="AF45" s="131" t="e">
        <f t="shared" si="19"/>
        <v>#N/A</v>
      </c>
      <c r="AG45" s="131" t="e">
        <f t="shared" si="19"/>
        <v>#N/A</v>
      </c>
      <c r="AH45" s="131" t="e">
        <f t="shared" si="19"/>
        <v>#N/A</v>
      </c>
      <c r="AI45" s="131" t="e">
        <f t="shared" si="19"/>
        <v>#N/A</v>
      </c>
      <c r="AJ45" s="131" t="e">
        <f t="shared" si="19"/>
        <v>#N/A</v>
      </c>
      <c r="AK45" s="131" t="e">
        <f t="shared" si="19"/>
        <v>#N/A</v>
      </c>
      <c r="AL45" s="131" t="e">
        <f t="shared" si="19"/>
        <v>#N/A</v>
      </c>
      <c r="AM45" s="131" t="e">
        <f t="shared" si="19"/>
        <v>#N/A</v>
      </c>
      <c r="AN45" s="131" t="e">
        <f t="shared" si="19"/>
        <v>#N/A</v>
      </c>
      <c r="AO45" s="131" t="e">
        <f t="shared" si="19"/>
        <v>#N/A</v>
      </c>
    </row>
    <row r="46" spans="1:41">
      <c r="A46" s="271" t="s">
        <v>446</v>
      </c>
      <c r="B46" s="120"/>
      <c r="C46" s="115" t="e">
        <f t="shared" ref="C46:AO46" si="20">C12*C45</f>
        <v>#N/A</v>
      </c>
      <c r="D46" s="115" t="e">
        <f t="shared" si="20"/>
        <v>#N/A</v>
      </c>
      <c r="E46" s="115" t="e">
        <f t="shared" si="20"/>
        <v>#N/A</v>
      </c>
      <c r="F46" s="115" t="e">
        <f t="shared" si="20"/>
        <v>#N/A</v>
      </c>
      <c r="G46" s="115" t="e">
        <f t="shared" si="20"/>
        <v>#N/A</v>
      </c>
      <c r="H46" s="115" t="e">
        <f t="shared" si="20"/>
        <v>#N/A</v>
      </c>
      <c r="I46" s="115" t="e">
        <f t="shared" si="20"/>
        <v>#N/A</v>
      </c>
      <c r="J46" s="115" t="e">
        <f t="shared" si="20"/>
        <v>#N/A</v>
      </c>
      <c r="K46" s="115" t="e">
        <f t="shared" si="20"/>
        <v>#N/A</v>
      </c>
      <c r="L46" s="115" t="e">
        <f t="shared" si="20"/>
        <v>#N/A</v>
      </c>
      <c r="M46" s="115" t="e">
        <f t="shared" si="20"/>
        <v>#N/A</v>
      </c>
      <c r="N46" s="115" t="e">
        <f t="shared" si="20"/>
        <v>#N/A</v>
      </c>
      <c r="O46" s="115" t="e">
        <f t="shared" si="20"/>
        <v>#N/A</v>
      </c>
      <c r="P46" s="115" t="e">
        <f t="shared" si="20"/>
        <v>#N/A</v>
      </c>
      <c r="Q46" s="115" t="e">
        <f t="shared" si="20"/>
        <v>#N/A</v>
      </c>
      <c r="R46" s="115" t="e">
        <f t="shared" si="20"/>
        <v>#N/A</v>
      </c>
      <c r="S46" s="115" t="e">
        <f t="shared" si="20"/>
        <v>#N/A</v>
      </c>
      <c r="T46" s="115" t="e">
        <f t="shared" si="20"/>
        <v>#N/A</v>
      </c>
      <c r="U46" s="115" t="e">
        <f t="shared" si="20"/>
        <v>#N/A</v>
      </c>
      <c r="V46" s="115" t="e">
        <f t="shared" si="20"/>
        <v>#N/A</v>
      </c>
      <c r="W46" s="115" t="e">
        <f t="shared" si="20"/>
        <v>#N/A</v>
      </c>
      <c r="X46" s="115" t="e">
        <f t="shared" si="20"/>
        <v>#N/A</v>
      </c>
      <c r="Y46" s="115" t="e">
        <f t="shared" si="20"/>
        <v>#N/A</v>
      </c>
      <c r="Z46" s="115" t="e">
        <f t="shared" si="20"/>
        <v>#N/A</v>
      </c>
      <c r="AA46" s="115" t="e">
        <f t="shared" si="20"/>
        <v>#N/A</v>
      </c>
      <c r="AB46" s="115" t="e">
        <f t="shared" si="20"/>
        <v>#N/A</v>
      </c>
      <c r="AC46" s="115" t="e">
        <f t="shared" si="20"/>
        <v>#N/A</v>
      </c>
      <c r="AD46" s="115" t="e">
        <f t="shared" si="20"/>
        <v>#N/A</v>
      </c>
      <c r="AE46" s="115" t="e">
        <f t="shared" si="20"/>
        <v>#N/A</v>
      </c>
      <c r="AF46" s="115" t="e">
        <f t="shared" si="20"/>
        <v>#N/A</v>
      </c>
      <c r="AG46" s="115" t="e">
        <f t="shared" si="20"/>
        <v>#N/A</v>
      </c>
      <c r="AH46" s="115" t="e">
        <f t="shared" si="20"/>
        <v>#N/A</v>
      </c>
      <c r="AI46" s="115" t="e">
        <f t="shared" si="20"/>
        <v>#N/A</v>
      </c>
      <c r="AJ46" s="115" t="e">
        <f t="shared" si="20"/>
        <v>#N/A</v>
      </c>
      <c r="AK46" s="115" t="e">
        <f t="shared" si="20"/>
        <v>#N/A</v>
      </c>
      <c r="AL46" s="115" t="e">
        <f t="shared" si="20"/>
        <v>#N/A</v>
      </c>
      <c r="AM46" s="115" t="e">
        <f t="shared" si="20"/>
        <v>#N/A</v>
      </c>
      <c r="AN46" s="115" t="e">
        <f t="shared" si="20"/>
        <v>#N/A</v>
      </c>
      <c r="AO46" s="115" t="e">
        <f t="shared" si="20"/>
        <v>#N/A</v>
      </c>
    </row>
    <row r="47" spans="1:41">
      <c r="A47" s="307" t="s">
        <v>507</v>
      </c>
      <c r="B47" s="120"/>
      <c r="C47" s="115">
        <f>C257</f>
        <v>0</v>
      </c>
      <c r="D47" s="115">
        <f t="shared" ref="D47:AO47" si="21">D257</f>
        <v>0</v>
      </c>
      <c r="E47" s="115">
        <f t="shared" si="21"/>
        <v>0</v>
      </c>
      <c r="F47" s="115">
        <f t="shared" si="21"/>
        <v>0</v>
      </c>
      <c r="G47" s="115">
        <f t="shared" si="21"/>
        <v>0</v>
      </c>
      <c r="H47" s="115">
        <f t="shared" si="21"/>
        <v>0</v>
      </c>
      <c r="I47" s="115">
        <f t="shared" si="21"/>
        <v>0</v>
      </c>
      <c r="J47" s="115">
        <f t="shared" si="21"/>
        <v>0</v>
      </c>
      <c r="K47" s="115" t="e">
        <f t="shared" si="21"/>
        <v>#N/A</v>
      </c>
      <c r="L47" s="115" t="e">
        <f t="shared" si="21"/>
        <v>#N/A</v>
      </c>
      <c r="M47" s="270" t="e">
        <f t="shared" si="21"/>
        <v>#N/A</v>
      </c>
      <c r="N47" s="115" t="e">
        <f t="shared" si="21"/>
        <v>#N/A</v>
      </c>
      <c r="O47" s="115" t="e">
        <f t="shared" si="21"/>
        <v>#N/A</v>
      </c>
      <c r="P47" s="115" t="e">
        <f t="shared" si="21"/>
        <v>#N/A</v>
      </c>
      <c r="Q47" s="115" t="e">
        <f t="shared" si="21"/>
        <v>#N/A</v>
      </c>
      <c r="R47" s="115" t="e">
        <f t="shared" si="21"/>
        <v>#N/A</v>
      </c>
      <c r="S47" s="115" t="e">
        <f t="shared" si="21"/>
        <v>#N/A</v>
      </c>
      <c r="T47" s="115" t="e">
        <f t="shared" si="21"/>
        <v>#N/A</v>
      </c>
      <c r="U47" s="115" t="e">
        <f t="shared" si="21"/>
        <v>#N/A</v>
      </c>
      <c r="V47" s="115" t="e">
        <f t="shared" si="21"/>
        <v>#N/A</v>
      </c>
      <c r="W47" s="115" t="e">
        <f t="shared" si="21"/>
        <v>#N/A</v>
      </c>
      <c r="X47" s="115" t="e">
        <f t="shared" si="21"/>
        <v>#N/A</v>
      </c>
      <c r="Y47" s="115" t="e">
        <f t="shared" si="21"/>
        <v>#N/A</v>
      </c>
      <c r="Z47" s="115" t="e">
        <f t="shared" si="21"/>
        <v>#N/A</v>
      </c>
      <c r="AA47" s="115" t="e">
        <f t="shared" si="21"/>
        <v>#N/A</v>
      </c>
      <c r="AB47" s="115" t="e">
        <f t="shared" si="21"/>
        <v>#N/A</v>
      </c>
      <c r="AC47" s="115" t="e">
        <f t="shared" si="21"/>
        <v>#N/A</v>
      </c>
      <c r="AD47" s="115" t="e">
        <f t="shared" si="21"/>
        <v>#N/A</v>
      </c>
      <c r="AE47" s="115" t="e">
        <f t="shared" si="21"/>
        <v>#N/A</v>
      </c>
      <c r="AF47" s="115" t="e">
        <f t="shared" si="21"/>
        <v>#N/A</v>
      </c>
      <c r="AG47" s="115" t="e">
        <f t="shared" si="21"/>
        <v>#N/A</v>
      </c>
      <c r="AH47" s="115" t="e">
        <f t="shared" si="21"/>
        <v>#N/A</v>
      </c>
      <c r="AI47" s="115" t="e">
        <f t="shared" si="21"/>
        <v>#N/A</v>
      </c>
      <c r="AJ47" s="115" t="e">
        <f t="shared" si="21"/>
        <v>#N/A</v>
      </c>
      <c r="AK47" s="115" t="e">
        <f t="shared" si="21"/>
        <v>#N/A</v>
      </c>
      <c r="AL47" s="115" t="e">
        <f t="shared" si="21"/>
        <v>#N/A</v>
      </c>
      <c r="AM47" s="115" t="e">
        <f t="shared" si="21"/>
        <v>#N/A</v>
      </c>
      <c r="AN47" s="115" t="e">
        <f t="shared" si="21"/>
        <v>#N/A</v>
      </c>
      <c r="AO47" s="115" t="e">
        <f t="shared" si="21"/>
        <v>#N/A</v>
      </c>
    </row>
    <row r="48" spans="1:41" ht="15.75" thickBot="1">
      <c r="A48" s="308" t="s">
        <v>430</v>
      </c>
      <c r="B48" s="309"/>
      <c r="C48" s="310" t="e">
        <f>(C46-C47)</f>
        <v>#N/A</v>
      </c>
      <c r="D48" s="310" t="e">
        <f t="shared" ref="D48:AO48" si="22">(D46-D47)</f>
        <v>#N/A</v>
      </c>
      <c r="E48" s="310" t="e">
        <f t="shared" si="22"/>
        <v>#N/A</v>
      </c>
      <c r="F48" s="310" t="e">
        <f t="shared" si="22"/>
        <v>#N/A</v>
      </c>
      <c r="G48" s="310" t="e">
        <f t="shared" si="22"/>
        <v>#N/A</v>
      </c>
      <c r="H48" s="310" t="e">
        <f t="shared" si="22"/>
        <v>#N/A</v>
      </c>
      <c r="I48" s="310" t="e">
        <f t="shared" si="22"/>
        <v>#N/A</v>
      </c>
      <c r="J48" s="310" t="e">
        <f t="shared" si="22"/>
        <v>#N/A</v>
      </c>
      <c r="K48" s="310" t="e">
        <f t="shared" si="22"/>
        <v>#N/A</v>
      </c>
      <c r="L48" s="310" t="e">
        <f t="shared" si="22"/>
        <v>#N/A</v>
      </c>
      <c r="M48" s="310" t="e">
        <f t="shared" si="22"/>
        <v>#N/A</v>
      </c>
      <c r="N48" s="310" t="e">
        <f t="shared" si="22"/>
        <v>#N/A</v>
      </c>
      <c r="O48" s="310" t="e">
        <f t="shared" si="22"/>
        <v>#N/A</v>
      </c>
      <c r="P48" s="310" t="e">
        <f t="shared" si="22"/>
        <v>#N/A</v>
      </c>
      <c r="Q48" s="310" t="e">
        <f t="shared" si="22"/>
        <v>#N/A</v>
      </c>
      <c r="R48" s="310" t="e">
        <f t="shared" si="22"/>
        <v>#N/A</v>
      </c>
      <c r="S48" s="310" t="e">
        <f t="shared" si="22"/>
        <v>#N/A</v>
      </c>
      <c r="T48" s="310" t="e">
        <f t="shared" si="22"/>
        <v>#N/A</v>
      </c>
      <c r="U48" s="310" t="e">
        <f t="shared" si="22"/>
        <v>#N/A</v>
      </c>
      <c r="V48" s="310" t="e">
        <f t="shared" si="22"/>
        <v>#N/A</v>
      </c>
      <c r="W48" s="310" t="e">
        <f t="shared" si="22"/>
        <v>#N/A</v>
      </c>
      <c r="X48" s="310" t="e">
        <f t="shared" si="22"/>
        <v>#N/A</v>
      </c>
      <c r="Y48" s="310" t="e">
        <f t="shared" si="22"/>
        <v>#N/A</v>
      </c>
      <c r="Z48" s="310" t="e">
        <f t="shared" si="22"/>
        <v>#N/A</v>
      </c>
      <c r="AA48" s="310" t="e">
        <f t="shared" si="22"/>
        <v>#N/A</v>
      </c>
      <c r="AB48" s="310" t="e">
        <f t="shared" si="22"/>
        <v>#N/A</v>
      </c>
      <c r="AC48" s="310" t="e">
        <f t="shared" si="22"/>
        <v>#N/A</v>
      </c>
      <c r="AD48" s="310" t="e">
        <f t="shared" si="22"/>
        <v>#N/A</v>
      </c>
      <c r="AE48" s="310" t="e">
        <f t="shared" si="22"/>
        <v>#N/A</v>
      </c>
      <c r="AF48" s="310" t="e">
        <f t="shared" si="22"/>
        <v>#N/A</v>
      </c>
      <c r="AG48" s="310" t="e">
        <f t="shared" si="22"/>
        <v>#N/A</v>
      </c>
      <c r="AH48" s="310" t="e">
        <f t="shared" si="22"/>
        <v>#N/A</v>
      </c>
      <c r="AI48" s="310" t="e">
        <f t="shared" si="22"/>
        <v>#N/A</v>
      </c>
      <c r="AJ48" s="310" t="e">
        <f t="shared" si="22"/>
        <v>#N/A</v>
      </c>
      <c r="AK48" s="310" t="e">
        <f t="shared" si="22"/>
        <v>#N/A</v>
      </c>
      <c r="AL48" s="310" t="e">
        <f t="shared" si="22"/>
        <v>#N/A</v>
      </c>
      <c r="AM48" s="310" t="e">
        <f t="shared" si="22"/>
        <v>#N/A</v>
      </c>
      <c r="AN48" s="310" t="e">
        <f t="shared" si="22"/>
        <v>#N/A</v>
      </c>
      <c r="AO48" s="310" t="e">
        <f t="shared" si="22"/>
        <v>#N/A</v>
      </c>
    </row>
    <row r="49" spans="1:41" ht="15.75" thickTop="1">
      <c r="B49" s="120"/>
      <c r="C49" s="131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  <c r="AA49" s="270"/>
      <c r="AB49" s="270"/>
      <c r="AC49" s="270"/>
      <c r="AD49" s="270"/>
      <c r="AE49" s="270"/>
      <c r="AF49" s="270"/>
      <c r="AG49" s="270"/>
      <c r="AH49" s="270"/>
      <c r="AI49" s="270"/>
      <c r="AJ49" s="270"/>
      <c r="AK49" s="270"/>
      <c r="AL49" s="270"/>
      <c r="AM49" s="270"/>
      <c r="AN49" s="270"/>
      <c r="AO49" s="270"/>
    </row>
    <row r="50" spans="1:41">
      <c r="A50" s="171" t="s">
        <v>432</v>
      </c>
      <c r="B50" s="120"/>
      <c r="C50" s="131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  <c r="AA50" s="270"/>
      <c r="AB50" s="270"/>
      <c r="AC50" s="270"/>
      <c r="AD50" s="270"/>
      <c r="AE50" s="270"/>
      <c r="AF50" s="270"/>
      <c r="AG50" s="270"/>
      <c r="AH50" s="270"/>
      <c r="AI50" s="270"/>
      <c r="AJ50" s="270"/>
      <c r="AK50" s="270"/>
      <c r="AL50" s="270"/>
      <c r="AM50" s="270"/>
      <c r="AN50" s="270"/>
      <c r="AO50" s="270"/>
    </row>
    <row r="51" spans="1:41">
      <c r="A51" t="s">
        <v>431</v>
      </c>
      <c r="B51" s="120">
        <f>B41</f>
        <v>0</v>
      </c>
      <c r="C51" s="120" t="e">
        <f t="shared" ref="C51:AO51" si="23">C41</f>
        <v>#N/A</v>
      </c>
      <c r="D51" s="120" t="e">
        <f t="shared" si="23"/>
        <v>#N/A</v>
      </c>
      <c r="E51" s="120" t="e">
        <f t="shared" si="23"/>
        <v>#N/A</v>
      </c>
      <c r="F51" s="120" t="e">
        <f t="shared" si="23"/>
        <v>#N/A</v>
      </c>
      <c r="G51" s="120" t="e">
        <f t="shared" si="23"/>
        <v>#N/A</v>
      </c>
      <c r="H51" s="120" t="e">
        <f t="shared" si="23"/>
        <v>#N/A</v>
      </c>
      <c r="I51" s="120" t="e">
        <f t="shared" si="23"/>
        <v>#N/A</v>
      </c>
      <c r="J51" s="120" t="e">
        <f t="shared" si="23"/>
        <v>#N/A</v>
      </c>
      <c r="K51" s="120" t="e">
        <f t="shared" si="23"/>
        <v>#N/A</v>
      </c>
      <c r="L51" s="120" t="e">
        <f t="shared" si="23"/>
        <v>#N/A</v>
      </c>
      <c r="M51" s="120" t="e">
        <f t="shared" si="23"/>
        <v>#N/A</v>
      </c>
      <c r="N51" s="120" t="e">
        <f t="shared" si="23"/>
        <v>#N/A</v>
      </c>
      <c r="O51" s="120" t="e">
        <f t="shared" si="23"/>
        <v>#N/A</v>
      </c>
      <c r="P51" s="120" t="e">
        <f t="shared" si="23"/>
        <v>#N/A</v>
      </c>
      <c r="Q51" s="120" t="e">
        <f t="shared" si="23"/>
        <v>#N/A</v>
      </c>
      <c r="R51" s="120" t="e">
        <f t="shared" si="23"/>
        <v>#N/A</v>
      </c>
      <c r="S51" s="120" t="e">
        <f t="shared" si="23"/>
        <v>#N/A</v>
      </c>
      <c r="T51" s="120" t="e">
        <f t="shared" si="23"/>
        <v>#N/A</v>
      </c>
      <c r="U51" s="120" t="e">
        <f t="shared" si="23"/>
        <v>#N/A</v>
      </c>
      <c r="V51" s="120" t="e">
        <f t="shared" si="23"/>
        <v>#N/A</v>
      </c>
      <c r="W51" s="120" t="e">
        <f t="shared" si="23"/>
        <v>#N/A</v>
      </c>
      <c r="X51" s="120" t="e">
        <f t="shared" si="23"/>
        <v>#N/A</v>
      </c>
      <c r="Y51" s="120" t="e">
        <f t="shared" si="23"/>
        <v>#N/A</v>
      </c>
      <c r="Z51" s="120" t="e">
        <f t="shared" si="23"/>
        <v>#N/A</v>
      </c>
      <c r="AA51" s="120" t="e">
        <f t="shared" si="23"/>
        <v>#N/A</v>
      </c>
      <c r="AB51" s="120" t="e">
        <f t="shared" si="23"/>
        <v>#N/A</v>
      </c>
      <c r="AC51" s="120" t="e">
        <f t="shared" si="23"/>
        <v>#N/A</v>
      </c>
      <c r="AD51" s="120" t="e">
        <f t="shared" si="23"/>
        <v>#N/A</v>
      </c>
      <c r="AE51" s="120" t="e">
        <f t="shared" si="23"/>
        <v>#N/A</v>
      </c>
      <c r="AF51" s="120" t="e">
        <f t="shared" si="23"/>
        <v>#N/A</v>
      </c>
      <c r="AG51" s="120" t="e">
        <f t="shared" si="23"/>
        <v>#N/A</v>
      </c>
      <c r="AH51" s="120" t="e">
        <f t="shared" si="23"/>
        <v>#N/A</v>
      </c>
      <c r="AI51" s="120" t="e">
        <f t="shared" si="23"/>
        <v>#N/A</v>
      </c>
      <c r="AJ51" s="120" t="e">
        <f t="shared" si="23"/>
        <v>#N/A</v>
      </c>
      <c r="AK51" s="120" t="e">
        <f t="shared" si="23"/>
        <v>#N/A</v>
      </c>
      <c r="AL51" s="120" t="e">
        <f t="shared" si="23"/>
        <v>#N/A</v>
      </c>
      <c r="AM51" s="120" t="e">
        <f t="shared" si="23"/>
        <v>#N/A</v>
      </c>
      <c r="AN51" s="120" t="e">
        <f t="shared" si="23"/>
        <v>#N/A</v>
      </c>
      <c r="AO51" s="120" t="e">
        <f t="shared" si="23"/>
        <v>#N/A</v>
      </c>
    </row>
    <row r="52" spans="1:41">
      <c r="A52" s="271" t="s">
        <v>447</v>
      </c>
      <c r="B52" s="131" t="e">
        <f t="shared" ref="B52:AO52" si="24">B51*B12</f>
        <v>#N/A</v>
      </c>
      <c r="C52" s="131" t="e">
        <f t="shared" si="24"/>
        <v>#N/A</v>
      </c>
      <c r="D52" s="131" t="e">
        <f t="shared" si="24"/>
        <v>#N/A</v>
      </c>
      <c r="E52" s="131" t="e">
        <f t="shared" si="24"/>
        <v>#N/A</v>
      </c>
      <c r="F52" s="131" t="e">
        <f t="shared" si="24"/>
        <v>#N/A</v>
      </c>
      <c r="G52" s="131" t="e">
        <f t="shared" si="24"/>
        <v>#N/A</v>
      </c>
      <c r="H52" s="131" t="e">
        <f t="shared" si="24"/>
        <v>#N/A</v>
      </c>
      <c r="I52" s="131" t="e">
        <f t="shared" si="24"/>
        <v>#N/A</v>
      </c>
      <c r="J52" s="131" t="e">
        <f t="shared" si="24"/>
        <v>#N/A</v>
      </c>
      <c r="K52" s="131" t="e">
        <f t="shared" si="24"/>
        <v>#N/A</v>
      </c>
      <c r="L52" s="131" t="e">
        <f t="shared" si="24"/>
        <v>#N/A</v>
      </c>
      <c r="M52" s="131" t="e">
        <f t="shared" si="24"/>
        <v>#N/A</v>
      </c>
      <c r="N52" s="131" t="e">
        <f t="shared" si="24"/>
        <v>#N/A</v>
      </c>
      <c r="O52" s="131" t="e">
        <f t="shared" si="24"/>
        <v>#N/A</v>
      </c>
      <c r="P52" s="131" t="e">
        <f t="shared" si="24"/>
        <v>#N/A</v>
      </c>
      <c r="Q52" s="131" t="e">
        <f t="shared" si="24"/>
        <v>#N/A</v>
      </c>
      <c r="R52" s="131" t="e">
        <f t="shared" si="24"/>
        <v>#N/A</v>
      </c>
      <c r="S52" s="131" t="e">
        <f t="shared" si="24"/>
        <v>#N/A</v>
      </c>
      <c r="T52" s="131" t="e">
        <f t="shared" si="24"/>
        <v>#N/A</v>
      </c>
      <c r="U52" s="131" t="e">
        <f t="shared" si="24"/>
        <v>#N/A</v>
      </c>
      <c r="V52" s="131" t="e">
        <f t="shared" si="24"/>
        <v>#N/A</v>
      </c>
      <c r="W52" s="131" t="e">
        <f t="shared" si="24"/>
        <v>#N/A</v>
      </c>
      <c r="X52" s="131" t="e">
        <f t="shared" si="24"/>
        <v>#N/A</v>
      </c>
      <c r="Y52" s="131" t="e">
        <f t="shared" si="24"/>
        <v>#N/A</v>
      </c>
      <c r="Z52" s="131" t="e">
        <f t="shared" si="24"/>
        <v>#N/A</v>
      </c>
      <c r="AA52" s="131" t="e">
        <f t="shared" si="24"/>
        <v>#N/A</v>
      </c>
      <c r="AB52" s="131" t="e">
        <f t="shared" si="24"/>
        <v>#N/A</v>
      </c>
      <c r="AC52" s="131" t="e">
        <f t="shared" si="24"/>
        <v>#N/A</v>
      </c>
      <c r="AD52" s="131" t="e">
        <f t="shared" si="24"/>
        <v>#N/A</v>
      </c>
      <c r="AE52" s="131" t="e">
        <f t="shared" si="24"/>
        <v>#N/A</v>
      </c>
      <c r="AF52" s="131" t="e">
        <f t="shared" si="24"/>
        <v>#N/A</v>
      </c>
      <c r="AG52" s="131" t="e">
        <f t="shared" si="24"/>
        <v>#N/A</v>
      </c>
      <c r="AH52" s="131" t="e">
        <f t="shared" si="24"/>
        <v>#N/A</v>
      </c>
      <c r="AI52" s="131" t="e">
        <f t="shared" si="24"/>
        <v>#N/A</v>
      </c>
      <c r="AJ52" s="131" t="e">
        <f t="shared" si="24"/>
        <v>#N/A</v>
      </c>
      <c r="AK52" s="131" t="e">
        <f t="shared" si="24"/>
        <v>#N/A</v>
      </c>
      <c r="AL52" s="131" t="e">
        <f t="shared" si="24"/>
        <v>#N/A</v>
      </c>
      <c r="AM52" s="131" t="e">
        <f t="shared" si="24"/>
        <v>#N/A</v>
      </c>
      <c r="AN52" s="131" t="e">
        <f t="shared" si="24"/>
        <v>#N/A</v>
      </c>
      <c r="AO52" s="131" t="e">
        <f t="shared" si="24"/>
        <v>#N/A</v>
      </c>
    </row>
    <row r="53" spans="1:41">
      <c r="A53" t="s">
        <v>434</v>
      </c>
      <c r="B53" s="63"/>
      <c r="C53" s="63" t="e">
        <f>IF(C52=0,0,C48/C52)</f>
        <v>#N/A</v>
      </c>
      <c r="D53" s="63" t="e">
        <f t="shared" ref="D53:AO53" si="25">IF(D52=0,0,D48/D52)</f>
        <v>#N/A</v>
      </c>
      <c r="E53" s="63" t="e">
        <f t="shared" si="25"/>
        <v>#N/A</v>
      </c>
      <c r="F53" s="63" t="e">
        <f t="shared" si="25"/>
        <v>#N/A</v>
      </c>
      <c r="G53" s="63" t="e">
        <f t="shared" si="25"/>
        <v>#N/A</v>
      </c>
      <c r="H53" s="63" t="e">
        <f t="shared" si="25"/>
        <v>#N/A</v>
      </c>
      <c r="I53" s="63" t="e">
        <f t="shared" si="25"/>
        <v>#N/A</v>
      </c>
      <c r="J53" s="63" t="e">
        <f t="shared" si="25"/>
        <v>#N/A</v>
      </c>
      <c r="K53" s="63" t="e">
        <f t="shared" si="25"/>
        <v>#N/A</v>
      </c>
      <c r="L53" s="63" t="e">
        <f t="shared" si="25"/>
        <v>#N/A</v>
      </c>
      <c r="M53" s="63" t="e">
        <f t="shared" si="25"/>
        <v>#N/A</v>
      </c>
      <c r="N53" s="63" t="e">
        <f t="shared" si="25"/>
        <v>#N/A</v>
      </c>
      <c r="O53" s="63" t="e">
        <f t="shared" si="25"/>
        <v>#N/A</v>
      </c>
      <c r="P53" s="63" t="e">
        <f t="shared" si="25"/>
        <v>#N/A</v>
      </c>
      <c r="Q53" s="63" t="e">
        <f t="shared" si="25"/>
        <v>#N/A</v>
      </c>
      <c r="R53" s="63" t="e">
        <f t="shared" si="25"/>
        <v>#N/A</v>
      </c>
      <c r="S53" s="63" t="e">
        <f t="shared" si="25"/>
        <v>#N/A</v>
      </c>
      <c r="T53" s="63" t="e">
        <f t="shared" si="25"/>
        <v>#N/A</v>
      </c>
      <c r="U53" s="63" t="e">
        <f t="shared" si="25"/>
        <v>#N/A</v>
      </c>
      <c r="V53" s="63" t="e">
        <f t="shared" si="25"/>
        <v>#N/A</v>
      </c>
      <c r="W53" s="64" t="e">
        <f t="shared" si="25"/>
        <v>#N/A</v>
      </c>
      <c r="X53" s="63" t="e">
        <f t="shared" si="25"/>
        <v>#N/A</v>
      </c>
      <c r="Y53" s="63" t="e">
        <f t="shared" si="25"/>
        <v>#N/A</v>
      </c>
      <c r="Z53" s="63" t="e">
        <f t="shared" si="25"/>
        <v>#N/A</v>
      </c>
      <c r="AA53" s="63" t="e">
        <f t="shared" si="25"/>
        <v>#N/A</v>
      </c>
      <c r="AB53" s="63" t="e">
        <f t="shared" si="25"/>
        <v>#N/A</v>
      </c>
      <c r="AC53" s="63" t="e">
        <f t="shared" si="25"/>
        <v>#N/A</v>
      </c>
      <c r="AD53" s="63" t="e">
        <f t="shared" si="25"/>
        <v>#N/A</v>
      </c>
      <c r="AE53" s="63" t="e">
        <f t="shared" si="25"/>
        <v>#N/A</v>
      </c>
      <c r="AF53" s="63" t="e">
        <f t="shared" si="25"/>
        <v>#N/A</v>
      </c>
      <c r="AG53" s="63" t="e">
        <f t="shared" si="25"/>
        <v>#N/A</v>
      </c>
      <c r="AH53" s="63" t="e">
        <f t="shared" si="25"/>
        <v>#N/A</v>
      </c>
      <c r="AI53" s="63" t="e">
        <f t="shared" si="25"/>
        <v>#N/A</v>
      </c>
      <c r="AJ53" s="63" t="e">
        <f t="shared" si="25"/>
        <v>#N/A</v>
      </c>
      <c r="AK53" s="63" t="e">
        <f t="shared" si="25"/>
        <v>#N/A</v>
      </c>
      <c r="AL53" s="63" t="e">
        <f t="shared" si="25"/>
        <v>#N/A</v>
      </c>
      <c r="AM53" s="63" t="e">
        <f t="shared" si="25"/>
        <v>#N/A</v>
      </c>
      <c r="AN53" s="63" t="e">
        <f t="shared" si="25"/>
        <v>#N/A</v>
      </c>
      <c r="AO53" s="63" t="e">
        <f t="shared" si="25"/>
        <v>#N/A</v>
      </c>
    </row>
    <row r="54" spans="1:41"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</row>
    <row r="56" spans="1:41">
      <c r="A56" t="s">
        <v>422</v>
      </c>
      <c r="B56" s="264">
        <f>MAX(C56:AO56)</f>
        <v>14</v>
      </c>
      <c r="C56" s="131">
        <f t="shared" ref="C56:AO56" si="26">IF(C27&gt;0,B56+1,0)</f>
        <v>0</v>
      </c>
      <c r="D56" s="131">
        <f t="shared" si="26"/>
        <v>0</v>
      </c>
      <c r="E56" s="131">
        <f t="shared" si="26"/>
        <v>0</v>
      </c>
      <c r="F56" s="131">
        <f t="shared" si="26"/>
        <v>0</v>
      </c>
      <c r="G56" s="131">
        <f t="shared" si="26"/>
        <v>0</v>
      </c>
      <c r="H56" s="131">
        <f t="shared" si="26"/>
        <v>0</v>
      </c>
      <c r="I56" s="131">
        <f t="shared" si="26"/>
        <v>0</v>
      </c>
      <c r="J56" s="131">
        <f t="shared" si="26"/>
        <v>0</v>
      </c>
      <c r="K56" s="131">
        <f t="shared" si="26"/>
        <v>1</v>
      </c>
      <c r="L56" s="131">
        <f t="shared" si="26"/>
        <v>2</v>
      </c>
      <c r="M56" s="131">
        <f t="shared" si="26"/>
        <v>3</v>
      </c>
      <c r="N56" s="131">
        <f t="shared" si="26"/>
        <v>4</v>
      </c>
      <c r="O56" s="131">
        <f t="shared" si="26"/>
        <v>5</v>
      </c>
      <c r="P56" s="131">
        <f t="shared" si="26"/>
        <v>6</v>
      </c>
      <c r="Q56" s="131">
        <f t="shared" si="26"/>
        <v>7</v>
      </c>
      <c r="R56" s="131">
        <f t="shared" si="26"/>
        <v>8</v>
      </c>
      <c r="S56" s="131">
        <f t="shared" si="26"/>
        <v>9</v>
      </c>
      <c r="T56" s="131">
        <f t="shared" si="26"/>
        <v>10</v>
      </c>
      <c r="U56" s="131">
        <f t="shared" si="26"/>
        <v>11</v>
      </c>
      <c r="V56" s="131">
        <f t="shared" si="26"/>
        <v>12</v>
      </c>
      <c r="W56" s="131">
        <f t="shared" si="26"/>
        <v>13</v>
      </c>
      <c r="X56" s="131">
        <f t="shared" si="26"/>
        <v>14</v>
      </c>
      <c r="Y56" s="131">
        <f t="shared" si="26"/>
        <v>0</v>
      </c>
      <c r="Z56" s="131">
        <f t="shared" si="26"/>
        <v>0</v>
      </c>
      <c r="AA56" s="131">
        <f t="shared" si="26"/>
        <v>0</v>
      </c>
      <c r="AB56" s="131">
        <f t="shared" si="26"/>
        <v>0</v>
      </c>
      <c r="AC56" s="131">
        <f t="shared" si="26"/>
        <v>0</v>
      </c>
      <c r="AD56" s="131">
        <f t="shared" si="26"/>
        <v>0</v>
      </c>
      <c r="AE56" s="131">
        <f t="shared" si="26"/>
        <v>0</v>
      </c>
      <c r="AF56" s="131">
        <f t="shared" si="26"/>
        <v>0</v>
      </c>
      <c r="AG56" s="131">
        <f t="shared" si="26"/>
        <v>0</v>
      </c>
      <c r="AH56" s="131">
        <f t="shared" si="26"/>
        <v>0</v>
      </c>
      <c r="AI56" s="131">
        <f t="shared" si="26"/>
        <v>0</v>
      </c>
      <c r="AJ56" s="131">
        <f t="shared" si="26"/>
        <v>0</v>
      </c>
      <c r="AK56" s="131">
        <f t="shared" si="26"/>
        <v>0</v>
      </c>
      <c r="AL56" s="131">
        <f t="shared" si="26"/>
        <v>0</v>
      </c>
      <c r="AM56" s="131">
        <f t="shared" si="26"/>
        <v>0</v>
      </c>
      <c r="AN56" s="131">
        <f t="shared" si="26"/>
        <v>0</v>
      </c>
      <c r="AO56" s="131">
        <f t="shared" si="26"/>
        <v>0</v>
      </c>
    </row>
    <row r="57" spans="1:41">
      <c r="A57" s="267"/>
      <c r="B57" s="273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</row>
    <row r="58" spans="1:41">
      <c r="A58" s="271" t="s">
        <v>450</v>
      </c>
      <c r="B58" s="264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</row>
    <row r="59" spans="1:41">
      <c r="A59">
        <v>1</v>
      </c>
      <c r="B59">
        <f>IF(A59&lt;=$B$56,A59,"")</f>
        <v>1</v>
      </c>
      <c r="C59" s="115"/>
      <c r="D59" s="120">
        <f t="shared" ref="D59:AO59" si="27">IF(D$56=$B59,1,IF(C59=0,0,C59+1))*IF(D$11&gt;0,1,0)</f>
        <v>0</v>
      </c>
      <c r="E59" s="120">
        <f t="shared" si="27"/>
        <v>0</v>
      </c>
      <c r="F59" s="120">
        <f t="shared" si="27"/>
        <v>0</v>
      </c>
      <c r="G59" s="120">
        <f t="shared" si="27"/>
        <v>0</v>
      </c>
      <c r="H59" s="120">
        <f t="shared" si="27"/>
        <v>0</v>
      </c>
      <c r="I59" s="120">
        <f t="shared" si="27"/>
        <v>0</v>
      </c>
      <c r="J59" s="120">
        <f t="shared" si="27"/>
        <v>0</v>
      </c>
      <c r="K59" s="120">
        <f t="shared" si="27"/>
        <v>1</v>
      </c>
      <c r="L59" s="120">
        <f t="shared" si="27"/>
        <v>2</v>
      </c>
      <c r="M59" s="120">
        <f t="shared" si="27"/>
        <v>3</v>
      </c>
      <c r="N59" s="120">
        <f t="shared" si="27"/>
        <v>4</v>
      </c>
      <c r="O59" s="120">
        <f t="shared" si="27"/>
        <v>5</v>
      </c>
      <c r="P59" s="120">
        <f t="shared" si="27"/>
        <v>6</v>
      </c>
      <c r="Q59" s="120">
        <f t="shared" si="27"/>
        <v>7</v>
      </c>
      <c r="R59" s="120">
        <f t="shared" si="27"/>
        <v>8</v>
      </c>
      <c r="S59" s="120">
        <f t="shared" si="27"/>
        <v>9</v>
      </c>
      <c r="T59" s="120">
        <f t="shared" si="27"/>
        <v>10</v>
      </c>
      <c r="U59" s="120">
        <f t="shared" si="27"/>
        <v>11</v>
      </c>
      <c r="V59" s="120">
        <f t="shared" si="27"/>
        <v>12</v>
      </c>
      <c r="W59" s="120">
        <f t="shared" si="27"/>
        <v>13</v>
      </c>
      <c r="X59" s="120">
        <f t="shared" si="27"/>
        <v>14</v>
      </c>
      <c r="Y59" s="120">
        <f t="shared" si="27"/>
        <v>0</v>
      </c>
      <c r="Z59" s="120">
        <f t="shared" si="27"/>
        <v>0</v>
      </c>
      <c r="AA59" s="120">
        <f t="shared" si="27"/>
        <v>0</v>
      </c>
      <c r="AB59" s="120">
        <f t="shared" si="27"/>
        <v>0</v>
      </c>
      <c r="AC59" s="120">
        <f t="shared" si="27"/>
        <v>0</v>
      </c>
      <c r="AD59" s="120">
        <f t="shared" si="27"/>
        <v>0</v>
      </c>
      <c r="AE59" s="120">
        <f t="shared" si="27"/>
        <v>0</v>
      </c>
      <c r="AF59" s="120">
        <f t="shared" si="27"/>
        <v>0</v>
      </c>
      <c r="AG59" s="120">
        <f t="shared" si="27"/>
        <v>0</v>
      </c>
      <c r="AH59" s="120">
        <f t="shared" si="27"/>
        <v>0</v>
      </c>
      <c r="AI59" s="120">
        <f t="shared" si="27"/>
        <v>0</v>
      </c>
      <c r="AJ59" s="120">
        <f t="shared" si="27"/>
        <v>0</v>
      </c>
      <c r="AK59" s="120">
        <f t="shared" si="27"/>
        <v>0</v>
      </c>
      <c r="AL59" s="120">
        <f t="shared" si="27"/>
        <v>0</v>
      </c>
      <c r="AM59" s="120">
        <f t="shared" si="27"/>
        <v>0</v>
      </c>
      <c r="AN59" s="120">
        <f t="shared" si="27"/>
        <v>0</v>
      </c>
      <c r="AO59" s="120">
        <f t="shared" si="27"/>
        <v>0</v>
      </c>
    </row>
    <row r="60" spans="1:41">
      <c r="A60">
        <f>A59+1</f>
        <v>2</v>
      </c>
      <c r="B60">
        <f t="shared" ref="B60:B96" si="28">IF(A60&lt;=$B$56,A60,"")</f>
        <v>2</v>
      </c>
      <c r="C60" s="131"/>
      <c r="D60" s="120">
        <f t="shared" ref="D60:AO60" si="29">IF(D$56=$B60,1,IF(C60=0,0,C60+1))*IF(D$11&gt;0,1,0)</f>
        <v>0</v>
      </c>
      <c r="E60" s="120">
        <f t="shared" si="29"/>
        <v>0</v>
      </c>
      <c r="F60" s="120">
        <f t="shared" si="29"/>
        <v>0</v>
      </c>
      <c r="G60" s="120">
        <f t="shared" si="29"/>
        <v>0</v>
      </c>
      <c r="H60" s="120">
        <f t="shared" si="29"/>
        <v>0</v>
      </c>
      <c r="I60" s="120">
        <f t="shared" si="29"/>
        <v>0</v>
      </c>
      <c r="J60" s="120">
        <f t="shared" si="29"/>
        <v>0</v>
      </c>
      <c r="K60" s="120">
        <f t="shared" si="29"/>
        <v>0</v>
      </c>
      <c r="L60" s="120">
        <f t="shared" si="29"/>
        <v>1</v>
      </c>
      <c r="M60" s="120">
        <f t="shared" si="29"/>
        <v>2</v>
      </c>
      <c r="N60" s="120">
        <f t="shared" si="29"/>
        <v>3</v>
      </c>
      <c r="O60" s="120">
        <f t="shared" si="29"/>
        <v>4</v>
      </c>
      <c r="P60" s="120">
        <f t="shared" si="29"/>
        <v>5</v>
      </c>
      <c r="Q60" s="120">
        <f t="shared" si="29"/>
        <v>6</v>
      </c>
      <c r="R60" s="120">
        <f t="shared" si="29"/>
        <v>7</v>
      </c>
      <c r="S60" s="120">
        <f t="shared" si="29"/>
        <v>8</v>
      </c>
      <c r="T60" s="120">
        <f t="shared" si="29"/>
        <v>9</v>
      </c>
      <c r="U60" s="120">
        <f t="shared" si="29"/>
        <v>10</v>
      </c>
      <c r="V60" s="120">
        <f t="shared" si="29"/>
        <v>11</v>
      </c>
      <c r="W60" s="120">
        <f t="shared" si="29"/>
        <v>12</v>
      </c>
      <c r="X60" s="120">
        <f t="shared" si="29"/>
        <v>13</v>
      </c>
      <c r="Y60" s="120">
        <f t="shared" si="29"/>
        <v>0</v>
      </c>
      <c r="Z60" s="120">
        <f t="shared" si="29"/>
        <v>0</v>
      </c>
      <c r="AA60" s="120">
        <f t="shared" si="29"/>
        <v>0</v>
      </c>
      <c r="AB60" s="120">
        <f t="shared" si="29"/>
        <v>0</v>
      </c>
      <c r="AC60" s="120">
        <f t="shared" si="29"/>
        <v>0</v>
      </c>
      <c r="AD60" s="120">
        <f t="shared" si="29"/>
        <v>0</v>
      </c>
      <c r="AE60" s="120">
        <f t="shared" si="29"/>
        <v>0</v>
      </c>
      <c r="AF60" s="120">
        <f t="shared" si="29"/>
        <v>0</v>
      </c>
      <c r="AG60" s="120">
        <f t="shared" si="29"/>
        <v>0</v>
      </c>
      <c r="AH60" s="120">
        <f t="shared" si="29"/>
        <v>0</v>
      </c>
      <c r="AI60" s="120">
        <f t="shared" si="29"/>
        <v>0</v>
      </c>
      <c r="AJ60" s="120">
        <f t="shared" si="29"/>
        <v>0</v>
      </c>
      <c r="AK60" s="120">
        <f t="shared" si="29"/>
        <v>0</v>
      </c>
      <c r="AL60" s="120">
        <f t="shared" si="29"/>
        <v>0</v>
      </c>
      <c r="AM60" s="120">
        <f t="shared" si="29"/>
        <v>0</v>
      </c>
      <c r="AN60" s="120">
        <f t="shared" si="29"/>
        <v>0</v>
      </c>
      <c r="AO60" s="120">
        <f t="shared" si="29"/>
        <v>0</v>
      </c>
    </row>
    <row r="61" spans="1:41">
      <c r="A61">
        <f t="shared" ref="A61:A96" si="30">A60+1</f>
        <v>3</v>
      </c>
      <c r="B61">
        <f t="shared" si="28"/>
        <v>3</v>
      </c>
      <c r="C61" s="131"/>
      <c r="D61" s="120">
        <f t="shared" ref="D61:AO61" si="31">IF(D$56=$B61,1,IF(C61=0,0,C61+1))*IF(D$11&gt;0,1,0)</f>
        <v>0</v>
      </c>
      <c r="E61" s="120">
        <f t="shared" si="31"/>
        <v>0</v>
      </c>
      <c r="F61" s="120">
        <f t="shared" si="31"/>
        <v>0</v>
      </c>
      <c r="G61" s="120">
        <f t="shared" si="31"/>
        <v>0</v>
      </c>
      <c r="H61" s="120">
        <f t="shared" si="31"/>
        <v>0</v>
      </c>
      <c r="I61" s="120">
        <f t="shared" si="31"/>
        <v>0</v>
      </c>
      <c r="J61" s="120">
        <f t="shared" si="31"/>
        <v>0</v>
      </c>
      <c r="K61" s="120">
        <f t="shared" si="31"/>
        <v>0</v>
      </c>
      <c r="L61" s="120">
        <f t="shared" si="31"/>
        <v>0</v>
      </c>
      <c r="M61" s="120">
        <f t="shared" si="31"/>
        <v>1</v>
      </c>
      <c r="N61" s="120">
        <f t="shared" si="31"/>
        <v>2</v>
      </c>
      <c r="O61" s="120">
        <f t="shared" si="31"/>
        <v>3</v>
      </c>
      <c r="P61" s="120">
        <f t="shared" si="31"/>
        <v>4</v>
      </c>
      <c r="Q61" s="120">
        <f t="shared" si="31"/>
        <v>5</v>
      </c>
      <c r="R61" s="120">
        <f t="shared" si="31"/>
        <v>6</v>
      </c>
      <c r="S61" s="120">
        <f t="shared" si="31"/>
        <v>7</v>
      </c>
      <c r="T61" s="120">
        <f t="shared" si="31"/>
        <v>8</v>
      </c>
      <c r="U61" s="120">
        <f t="shared" si="31"/>
        <v>9</v>
      </c>
      <c r="V61" s="120">
        <f t="shared" si="31"/>
        <v>10</v>
      </c>
      <c r="W61" s="120">
        <f t="shared" si="31"/>
        <v>11</v>
      </c>
      <c r="X61" s="120">
        <f t="shared" si="31"/>
        <v>12</v>
      </c>
      <c r="Y61" s="120">
        <f t="shared" si="31"/>
        <v>0</v>
      </c>
      <c r="Z61" s="120">
        <f t="shared" si="31"/>
        <v>0</v>
      </c>
      <c r="AA61" s="120">
        <f t="shared" si="31"/>
        <v>0</v>
      </c>
      <c r="AB61" s="120">
        <f t="shared" si="31"/>
        <v>0</v>
      </c>
      <c r="AC61" s="120">
        <f t="shared" si="31"/>
        <v>0</v>
      </c>
      <c r="AD61" s="120">
        <f t="shared" si="31"/>
        <v>0</v>
      </c>
      <c r="AE61" s="120">
        <f t="shared" si="31"/>
        <v>0</v>
      </c>
      <c r="AF61" s="120">
        <f t="shared" si="31"/>
        <v>0</v>
      </c>
      <c r="AG61" s="120">
        <f t="shared" si="31"/>
        <v>0</v>
      </c>
      <c r="AH61" s="120">
        <f t="shared" si="31"/>
        <v>0</v>
      </c>
      <c r="AI61" s="120">
        <f t="shared" si="31"/>
        <v>0</v>
      </c>
      <c r="AJ61" s="120">
        <f t="shared" si="31"/>
        <v>0</v>
      </c>
      <c r="AK61" s="120">
        <f t="shared" si="31"/>
        <v>0</v>
      </c>
      <c r="AL61" s="120">
        <f t="shared" si="31"/>
        <v>0</v>
      </c>
      <c r="AM61" s="120">
        <f t="shared" si="31"/>
        <v>0</v>
      </c>
      <c r="AN61" s="120">
        <f t="shared" si="31"/>
        <v>0</v>
      </c>
      <c r="AO61" s="120">
        <f t="shared" si="31"/>
        <v>0</v>
      </c>
    </row>
    <row r="62" spans="1:41">
      <c r="A62">
        <f t="shared" si="30"/>
        <v>4</v>
      </c>
      <c r="B62">
        <f t="shared" si="28"/>
        <v>4</v>
      </c>
      <c r="C62" s="131"/>
      <c r="D62" s="120">
        <f t="shared" ref="D62:AO62" si="32">IF(D$56=$B62,1,IF(C62=0,0,C62+1))*IF(D$11&gt;0,1,0)</f>
        <v>0</v>
      </c>
      <c r="E62" s="120">
        <f t="shared" si="32"/>
        <v>0</v>
      </c>
      <c r="F62" s="120">
        <f t="shared" si="32"/>
        <v>0</v>
      </c>
      <c r="G62" s="120">
        <f t="shared" si="32"/>
        <v>0</v>
      </c>
      <c r="H62" s="120">
        <f t="shared" si="32"/>
        <v>0</v>
      </c>
      <c r="I62" s="120">
        <f t="shared" si="32"/>
        <v>0</v>
      </c>
      <c r="J62" s="120">
        <f t="shared" si="32"/>
        <v>0</v>
      </c>
      <c r="K62" s="120">
        <f t="shared" si="32"/>
        <v>0</v>
      </c>
      <c r="L62" s="120">
        <f t="shared" si="32"/>
        <v>0</v>
      </c>
      <c r="M62" s="120">
        <f t="shared" si="32"/>
        <v>0</v>
      </c>
      <c r="N62" s="120">
        <f t="shared" si="32"/>
        <v>1</v>
      </c>
      <c r="O62" s="120">
        <f t="shared" si="32"/>
        <v>2</v>
      </c>
      <c r="P62" s="120">
        <f t="shared" si="32"/>
        <v>3</v>
      </c>
      <c r="Q62" s="120">
        <f t="shared" si="32"/>
        <v>4</v>
      </c>
      <c r="R62" s="120">
        <f t="shared" si="32"/>
        <v>5</v>
      </c>
      <c r="S62" s="120">
        <f t="shared" si="32"/>
        <v>6</v>
      </c>
      <c r="T62" s="120">
        <f t="shared" si="32"/>
        <v>7</v>
      </c>
      <c r="U62" s="120">
        <f t="shared" si="32"/>
        <v>8</v>
      </c>
      <c r="V62" s="120">
        <f t="shared" si="32"/>
        <v>9</v>
      </c>
      <c r="W62" s="120">
        <f t="shared" si="32"/>
        <v>10</v>
      </c>
      <c r="X62" s="120">
        <f t="shared" si="32"/>
        <v>11</v>
      </c>
      <c r="Y62" s="120">
        <f t="shared" si="32"/>
        <v>0</v>
      </c>
      <c r="Z62" s="120">
        <f t="shared" si="32"/>
        <v>0</v>
      </c>
      <c r="AA62" s="120">
        <f t="shared" si="32"/>
        <v>0</v>
      </c>
      <c r="AB62" s="120">
        <f t="shared" si="32"/>
        <v>0</v>
      </c>
      <c r="AC62" s="120">
        <f t="shared" si="32"/>
        <v>0</v>
      </c>
      <c r="AD62" s="120">
        <f t="shared" si="32"/>
        <v>0</v>
      </c>
      <c r="AE62" s="120">
        <f t="shared" si="32"/>
        <v>0</v>
      </c>
      <c r="AF62" s="120">
        <f t="shared" si="32"/>
        <v>0</v>
      </c>
      <c r="AG62" s="120">
        <f t="shared" si="32"/>
        <v>0</v>
      </c>
      <c r="AH62" s="120">
        <f t="shared" si="32"/>
        <v>0</v>
      </c>
      <c r="AI62" s="120">
        <f t="shared" si="32"/>
        <v>0</v>
      </c>
      <c r="AJ62" s="120">
        <f t="shared" si="32"/>
        <v>0</v>
      </c>
      <c r="AK62" s="120">
        <f t="shared" si="32"/>
        <v>0</v>
      </c>
      <c r="AL62" s="120">
        <f t="shared" si="32"/>
        <v>0</v>
      </c>
      <c r="AM62" s="120">
        <f t="shared" si="32"/>
        <v>0</v>
      </c>
      <c r="AN62" s="120">
        <f t="shared" si="32"/>
        <v>0</v>
      </c>
      <c r="AO62" s="120">
        <f t="shared" si="32"/>
        <v>0</v>
      </c>
    </row>
    <row r="63" spans="1:41">
      <c r="A63">
        <f t="shared" si="30"/>
        <v>5</v>
      </c>
      <c r="B63">
        <f t="shared" si="28"/>
        <v>5</v>
      </c>
      <c r="C63" s="131"/>
      <c r="D63" s="120">
        <f t="shared" ref="D63:AO63" si="33">IF(D$56=$B63,1,IF(C63=0,0,C63+1))*IF(D$11&gt;0,1,0)</f>
        <v>0</v>
      </c>
      <c r="E63" s="120">
        <f t="shared" si="33"/>
        <v>0</v>
      </c>
      <c r="F63" s="120">
        <f t="shared" si="33"/>
        <v>0</v>
      </c>
      <c r="G63" s="120">
        <f t="shared" si="33"/>
        <v>0</v>
      </c>
      <c r="H63" s="120">
        <f t="shared" si="33"/>
        <v>0</v>
      </c>
      <c r="I63" s="120">
        <f t="shared" si="33"/>
        <v>0</v>
      </c>
      <c r="J63" s="120">
        <f t="shared" si="33"/>
        <v>0</v>
      </c>
      <c r="K63" s="120">
        <f t="shared" si="33"/>
        <v>0</v>
      </c>
      <c r="L63" s="120">
        <f t="shared" si="33"/>
        <v>0</v>
      </c>
      <c r="M63" s="120">
        <f t="shared" si="33"/>
        <v>0</v>
      </c>
      <c r="N63" s="120">
        <f t="shared" si="33"/>
        <v>0</v>
      </c>
      <c r="O63" s="120">
        <f t="shared" si="33"/>
        <v>1</v>
      </c>
      <c r="P63" s="120">
        <f t="shared" si="33"/>
        <v>2</v>
      </c>
      <c r="Q63" s="120">
        <f t="shared" si="33"/>
        <v>3</v>
      </c>
      <c r="R63" s="120">
        <f t="shared" si="33"/>
        <v>4</v>
      </c>
      <c r="S63" s="120">
        <f t="shared" si="33"/>
        <v>5</v>
      </c>
      <c r="T63" s="120">
        <f t="shared" si="33"/>
        <v>6</v>
      </c>
      <c r="U63" s="120">
        <f t="shared" si="33"/>
        <v>7</v>
      </c>
      <c r="V63" s="120">
        <f t="shared" si="33"/>
        <v>8</v>
      </c>
      <c r="W63" s="120">
        <f t="shared" si="33"/>
        <v>9</v>
      </c>
      <c r="X63" s="120">
        <f t="shared" si="33"/>
        <v>10</v>
      </c>
      <c r="Y63" s="120">
        <f t="shared" si="33"/>
        <v>0</v>
      </c>
      <c r="Z63" s="120">
        <f t="shared" si="33"/>
        <v>0</v>
      </c>
      <c r="AA63" s="120">
        <f t="shared" si="33"/>
        <v>0</v>
      </c>
      <c r="AB63" s="120">
        <f t="shared" si="33"/>
        <v>0</v>
      </c>
      <c r="AC63" s="120">
        <f t="shared" si="33"/>
        <v>0</v>
      </c>
      <c r="AD63" s="120">
        <f t="shared" si="33"/>
        <v>0</v>
      </c>
      <c r="AE63" s="120">
        <f t="shared" si="33"/>
        <v>0</v>
      </c>
      <c r="AF63" s="120">
        <f t="shared" si="33"/>
        <v>0</v>
      </c>
      <c r="AG63" s="120">
        <f t="shared" si="33"/>
        <v>0</v>
      </c>
      <c r="AH63" s="120">
        <f t="shared" si="33"/>
        <v>0</v>
      </c>
      <c r="AI63" s="120">
        <f t="shared" si="33"/>
        <v>0</v>
      </c>
      <c r="AJ63" s="120">
        <f t="shared" si="33"/>
        <v>0</v>
      </c>
      <c r="AK63" s="120">
        <f t="shared" si="33"/>
        <v>0</v>
      </c>
      <c r="AL63" s="120">
        <f t="shared" si="33"/>
        <v>0</v>
      </c>
      <c r="AM63" s="120">
        <f t="shared" si="33"/>
        <v>0</v>
      </c>
      <c r="AN63" s="120">
        <f t="shared" si="33"/>
        <v>0</v>
      </c>
      <c r="AO63" s="120">
        <f t="shared" si="33"/>
        <v>0</v>
      </c>
    </row>
    <row r="64" spans="1:41">
      <c r="A64">
        <f t="shared" si="30"/>
        <v>6</v>
      </c>
      <c r="B64">
        <f t="shared" si="28"/>
        <v>6</v>
      </c>
      <c r="C64" s="131"/>
      <c r="D64" s="120">
        <f t="shared" ref="D64:AO64" si="34">IF(D$56=$B64,1,IF(C64=0,0,C64+1))*IF(D$11&gt;0,1,0)</f>
        <v>0</v>
      </c>
      <c r="E64" s="120">
        <f t="shared" si="34"/>
        <v>0</v>
      </c>
      <c r="F64" s="120">
        <f t="shared" si="34"/>
        <v>0</v>
      </c>
      <c r="G64" s="120">
        <f t="shared" si="34"/>
        <v>0</v>
      </c>
      <c r="H64" s="120">
        <f t="shared" si="34"/>
        <v>0</v>
      </c>
      <c r="I64" s="120">
        <f t="shared" si="34"/>
        <v>0</v>
      </c>
      <c r="J64" s="120">
        <f t="shared" si="34"/>
        <v>0</v>
      </c>
      <c r="K64" s="120">
        <f t="shared" si="34"/>
        <v>0</v>
      </c>
      <c r="L64" s="120">
        <f t="shared" si="34"/>
        <v>0</v>
      </c>
      <c r="M64" s="120">
        <f t="shared" si="34"/>
        <v>0</v>
      </c>
      <c r="N64" s="120">
        <f t="shared" si="34"/>
        <v>0</v>
      </c>
      <c r="O64" s="120">
        <f t="shared" si="34"/>
        <v>0</v>
      </c>
      <c r="P64" s="120">
        <f t="shared" si="34"/>
        <v>1</v>
      </c>
      <c r="Q64" s="120">
        <f t="shared" si="34"/>
        <v>2</v>
      </c>
      <c r="R64" s="120">
        <f t="shared" si="34"/>
        <v>3</v>
      </c>
      <c r="S64" s="120">
        <f t="shared" si="34"/>
        <v>4</v>
      </c>
      <c r="T64" s="120">
        <f t="shared" si="34"/>
        <v>5</v>
      </c>
      <c r="U64" s="120">
        <f t="shared" si="34"/>
        <v>6</v>
      </c>
      <c r="V64" s="120">
        <f t="shared" si="34"/>
        <v>7</v>
      </c>
      <c r="W64" s="120">
        <f t="shared" si="34"/>
        <v>8</v>
      </c>
      <c r="X64" s="120">
        <f t="shared" si="34"/>
        <v>9</v>
      </c>
      <c r="Y64" s="120">
        <f t="shared" si="34"/>
        <v>0</v>
      </c>
      <c r="Z64" s="120">
        <f t="shared" si="34"/>
        <v>0</v>
      </c>
      <c r="AA64" s="120">
        <f t="shared" si="34"/>
        <v>0</v>
      </c>
      <c r="AB64" s="120">
        <f t="shared" si="34"/>
        <v>0</v>
      </c>
      <c r="AC64" s="120">
        <f t="shared" si="34"/>
        <v>0</v>
      </c>
      <c r="AD64" s="120">
        <f t="shared" si="34"/>
        <v>0</v>
      </c>
      <c r="AE64" s="120">
        <f t="shared" si="34"/>
        <v>0</v>
      </c>
      <c r="AF64" s="120">
        <f t="shared" si="34"/>
        <v>0</v>
      </c>
      <c r="AG64" s="120">
        <f t="shared" si="34"/>
        <v>0</v>
      </c>
      <c r="AH64" s="120">
        <f t="shared" si="34"/>
        <v>0</v>
      </c>
      <c r="AI64" s="120">
        <f t="shared" si="34"/>
        <v>0</v>
      </c>
      <c r="AJ64" s="120">
        <f t="shared" si="34"/>
        <v>0</v>
      </c>
      <c r="AK64" s="120">
        <f t="shared" si="34"/>
        <v>0</v>
      </c>
      <c r="AL64" s="120">
        <f t="shared" si="34"/>
        <v>0</v>
      </c>
      <c r="AM64" s="120">
        <f t="shared" si="34"/>
        <v>0</v>
      </c>
      <c r="AN64" s="120">
        <f t="shared" si="34"/>
        <v>0</v>
      </c>
      <c r="AO64" s="120">
        <f t="shared" si="34"/>
        <v>0</v>
      </c>
    </row>
    <row r="65" spans="1:41">
      <c r="A65">
        <f t="shared" si="30"/>
        <v>7</v>
      </c>
      <c r="B65">
        <f t="shared" si="28"/>
        <v>7</v>
      </c>
      <c r="C65" s="131"/>
      <c r="D65" s="120">
        <f t="shared" ref="D65:AO65" si="35">IF(D$56=$B65,1,IF(C65=0,0,C65+1))*IF(D$11&gt;0,1,0)</f>
        <v>0</v>
      </c>
      <c r="E65" s="120">
        <f t="shared" si="35"/>
        <v>0</v>
      </c>
      <c r="F65" s="120">
        <f t="shared" si="35"/>
        <v>0</v>
      </c>
      <c r="G65" s="120">
        <f t="shared" si="35"/>
        <v>0</v>
      </c>
      <c r="H65" s="120">
        <f t="shared" si="35"/>
        <v>0</v>
      </c>
      <c r="I65" s="120">
        <f t="shared" si="35"/>
        <v>0</v>
      </c>
      <c r="J65" s="120">
        <f t="shared" si="35"/>
        <v>0</v>
      </c>
      <c r="K65" s="120">
        <f t="shared" si="35"/>
        <v>0</v>
      </c>
      <c r="L65" s="120">
        <f t="shared" si="35"/>
        <v>0</v>
      </c>
      <c r="M65" s="120">
        <f t="shared" si="35"/>
        <v>0</v>
      </c>
      <c r="N65" s="120">
        <f t="shared" si="35"/>
        <v>0</v>
      </c>
      <c r="O65" s="120">
        <f t="shared" si="35"/>
        <v>0</v>
      </c>
      <c r="P65" s="120">
        <f t="shared" si="35"/>
        <v>0</v>
      </c>
      <c r="Q65" s="120">
        <f t="shared" si="35"/>
        <v>1</v>
      </c>
      <c r="R65" s="120">
        <f t="shared" si="35"/>
        <v>2</v>
      </c>
      <c r="S65" s="120">
        <f t="shared" si="35"/>
        <v>3</v>
      </c>
      <c r="T65" s="120">
        <f t="shared" si="35"/>
        <v>4</v>
      </c>
      <c r="U65" s="120">
        <f t="shared" si="35"/>
        <v>5</v>
      </c>
      <c r="V65" s="120">
        <f t="shared" si="35"/>
        <v>6</v>
      </c>
      <c r="W65" s="120">
        <f t="shared" si="35"/>
        <v>7</v>
      </c>
      <c r="X65" s="120">
        <f t="shared" si="35"/>
        <v>8</v>
      </c>
      <c r="Y65" s="120">
        <f t="shared" si="35"/>
        <v>0</v>
      </c>
      <c r="Z65" s="120">
        <f t="shared" si="35"/>
        <v>0</v>
      </c>
      <c r="AA65" s="120">
        <f t="shared" si="35"/>
        <v>0</v>
      </c>
      <c r="AB65" s="120">
        <f t="shared" si="35"/>
        <v>0</v>
      </c>
      <c r="AC65" s="120">
        <f t="shared" si="35"/>
        <v>0</v>
      </c>
      <c r="AD65" s="120">
        <f t="shared" si="35"/>
        <v>0</v>
      </c>
      <c r="AE65" s="120">
        <f t="shared" si="35"/>
        <v>0</v>
      </c>
      <c r="AF65" s="120">
        <f t="shared" si="35"/>
        <v>0</v>
      </c>
      <c r="AG65" s="120">
        <f t="shared" si="35"/>
        <v>0</v>
      </c>
      <c r="AH65" s="120">
        <f t="shared" si="35"/>
        <v>0</v>
      </c>
      <c r="AI65" s="120">
        <f t="shared" si="35"/>
        <v>0</v>
      </c>
      <c r="AJ65" s="120">
        <f t="shared" si="35"/>
        <v>0</v>
      </c>
      <c r="AK65" s="120">
        <f t="shared" si="35"/>
        <v>0</v>
      </c>
      <c r="AL65" s="120">
        <f t="shared" si="35"/>
        <v>0</v>
      </c>
      <c r="AM65" s="120">
        <f t="shared" si="35"/>
        <v>0</v>
      </c>
      <c r="AN65" s="120">
        <f t="shared" si="35"/>
        <v>0</v>
      </c>
      <c r="AO65" s="120">
        <f t="shared" si="35"/>
        <v>0</v>
      </c>
    </row>
    <row r="66" spans="1:41">
      <c r="A66">
        <f t="shared" si="30"/>
        <v>8</v>
      </c>
      <c r="B66">
        <f t="shared" si="28"/>
        <v>8</v>
      </c>
      <c r="C66" s="131"/>
      <c r="D66" s="120">
        <f t="shared" ref="D66:AO66" si="36">IF(D$56=$B66,1,IF(C66=0,0,C66+1))*IF(D$11&gt;0,1,0)</f>
        <v>0</v>
      </c>
      <c r="E66" s="120">
        <f t="shared" si="36"/>
        <v>0</v>
      </c>
      <c r="F66" s="120">
        <f t="shared" si="36"/>
        <v>0</v>
      </c>
      <c r="G66" s="120">
        <f t="shared" si="36"/>
        <v>0</v>
      </c>
      <c r="H66" s="120">
        <f t="shared" si="36"/>
        <v>0</v>
      </c>
      <c r="I66" s="120">
        <f t="shared" si="36"/>
        <v>0</v>
      </c>
      <c r="J66" s="120">
        <f t="shared" si="36"/>
        <v>0</v>
      </c>
      <c r="K66" s="120">
        <f t="shared" si="36"/>
        <v>0</v>
      </c>
      <c r="L66" s="120">
        <f t="shared" si="36"/>
        <v>0</v>
      </c>
      <c r="M66" s="120">
        <f t="shared" si="36"/>
        <v>0</v>
      </c>
      <c r="N66" s="120">
        <f t="shared" si="36"/>
        <v>0</v>
      </c>
      <c r="O66" s="120">
        <f t="shared" si="36"/>
        <v>0</v>
      </c>
      <c r="P66" s="120">
        <f t="shared" si="36"/>
        <v>0</v>
      </c>
      <c r="Q66" s="120">
        <f t="shared" si="36"/>
        <v>0</v>
      </c>
      <c r="R66" s="120">
        <f t="shared" si="36"/>
        <v>1</v>
      </c>
      <c r="S66" s="120">
        <f t="shared" si="36"/>
        <v>2</v>
      </c>
      <c r="T66" s="120">
        <f t="shared" si="36"/>
        <v>3</v>
      </c>
      <c r="U66" s="120">
        <f t="shared" si="36"/>
        <v>4</v>
      </c>
      <c r="V66" s="120">
        <f t="shared" si="36"/>
        <v>5</v>
      </c>
      <c r="W66" s="120">
        <f t="shared" si="36"/>
        <v>6</v>
      </c>
      <c r="X66" s="120">
        <f t="shared" si="36"/>
        <v>7</v>
      </c>
      <c r="Y66" s="120">
        <f t="shared" si="36"/>
        <v>0</v>
      </c>
      <c r="Z66" s="120">
        <f t="shared" si="36"/>
        <v>0</v>
      </c>
      <c r="AA66" s="120">
        <f t="shared" si="36"/>
        <v>0</v>
      </c>
      <c r="AB66" s="120">
        <f t="shared" si="36"/>
        <v>0</v>
      </c>
      <c r="AC66" s="120">
        <f t="shared" si="36"/>
        <v>0</v>
      </c>
      <c r="AD66" s="120">
        <f t="shared" si="36"/>
        <v>0</v>
      </c>
      <c r="AE66" s="120">
        <f t="shared" si="36"/>
        <v>0</v>
      </c>
      <c r="AF66" s="120">
        <f t="shared" si="36"/>
        <v>0</v>
      </c>
      <c r="AG66" s="120">
        <f t="shared" si="36"/>
        <v>0</v>
      </c>
      <c r="AH66" s="120">
        <f t="shared" si="36"/>
        <v>0</v>
      </c>
      <c r="AI66" s="120">
        <f t="shared" si="36"/>
        <v>0</v>
      </c>
      <c r="AJ66" s="120">
        <f t="shared" si="36"/>
        <v>0</v>
      </c>
      <c r="AK66" s="120">
        <f t="shared" si="36"/>
        <v>0</v>
      </c>
      <c r="AL66" s="120">
        <f t="shared" si="36"/>
        <v>0</v>
      </c>
      <c r="AM66" s="120">
        <f t="shared" si="36"/>
        <v>0</v>
      </c>
      <c r="AN66" s="120">
        <f t="shared" si="36"/>
        <v>0</v>
      </c>
      <c r="AO66" s="120">
        <f t="shared" si="36"/>
        <v>0</v>
      </c>
    </row>
    <row r="67" spans="1:41">
      <c r="A67">
        <f t="shared" si="30"/>
        <v>9</v>
      </c>
      <c r="B67">
        <f t="shared" si="28"/>
        <v>9</v>
      </c>
      <c r="C67" s="131"/>
      <c r="D67" s="120">
        <f t="shared" ref="D67:AO67" si="37">IF(D$56=$B67,1,IF(C67=0,0,C67+1))*IF(D$11&gt;0,1,0)</f>
        <v>0</v>
      </c>
      <c r="E67" s="120">
        <f t="shared" si="37"/>
        <v>0</v>
      </c>
      <c r="F67" s="120">
        <f t="shared" si="37"/>
        <v>0</v>
      </c>
      <c r="G67" s="120">
        <f t="shared" si="37"/>
        <v>0</v>
      </c>
      <c r="H67" s="120">
        <f t="shared" si="37"/>
        <v>0</v>
      </c>
      <c r="I67" s="120">
        <f t="shared" si="37"/>
        <v>0</v>
      </c>
      <c r="J67" s="120">
        <f t="shared" si="37"/>
        <v>0</v>
      </c>
      <c r="K67" s="120">
        <f t="shared" si="37"/>
        <v>0</v>
      </c>
      <c r="L67" s="120">
        <f t="shared" si="37"/>
        <v>0</v>
      </c>
      <c r="M67" s="120">
        <f t="shared" si="37"/>
        <v>0</v>
      </c>
      <c r="N67" s="120">
        <f t="shared" si="37"/>
        <v>0</v>
      </c>
      <c r="O67" s="120">
        <f t="shared" si="37"/>
        <v>0</v>
      </c>
      <c r="P67" s="120">
        <f t="shared" si="37"/>
        <v>0</v>
      </c>
      <c r="Q67" s="120">
        <f t="shared" si="37"/>
        <v>0</v>
      </c>
      <c r="R67" s="120">
        <f t="shared" si="37"/>
        <v>0</v>
      </c>
      <c r="S67" s="120">
        <f t="shared" si="37"/>
        <v>1</v>
      </c>
      <c r="T67" s="120">
        <f t="shared" si="37"/>
        <v>2</v>
      </c>
      <c r="U67" s="120">
        <f t="shared" si="37"/>
        <v>3</v>
      </c>
      <c r="V67" s="120">
        <f t="shared" si="37"/>
        <v>4</v>
      </c>
      <c r="W67" s="120">
        <f t="shared" si="37"/>
        <v>5</v>
      </c>
      <c r="X67" s="120">
        <f t="shared" si="37"/>
        <v>6</v>
      </c>
      <c r="Y67" s="120">
        <f t="shared" si="37"/>
        <v>0</v>
      </c>
      <c r="Z67" s="120">
        <f t="shared" si="37"/>
        <v>0</v>
      </c>
      <c r="AA67" s="120">
        <f t="shared" si="37"/>
        <v>0</v>
      </c>
      <c r="AB67" s="120">
        <f t="shared" si="37"/>
        <v>0</v>
      </c>
      <c r="AC67" s="120">
        <f t="shared" si="37"/>
        <v>0</v>
      </c>
      <c r="AD67" s="120">
        <f t="shared" si="37"/>
        <v>0</v>
      </c>
      <c r="AE67" s="120">
        <f t="shared" si="37"/>
        <v>0</v>
      </c>
      <c r="AF67" s="120">
        <f t="shared" si="37"/>
        <v>0</v>
      </c>
      <c r="AG67" s="120">
        <f t="shared" si="37"/>
        <v>0</v>
      </c>
      <c r="AH67" s="120">
        <f t="shared" si="37"/>
        <v>0</v>
      </c>
      <c r="AI67" s="120">
        <f t="shared" si="37"/>
        <v>0</v>
      </c>
      <c r="AJ67" s="120">
        <f t="shared" si="37"/>
        <v>0</v>
      </c>
      <c r="AK67" s="120">
        <f t="shared" si="37"/>
        <v>0</v>
      </c>
      <c r="AL67" s="120">
        <f t="shared" si="37"/>
        <v>0</v>
      </c>
      <c r="AM67" s="120">
        <f t="shared" si="37"/>
        <v>0</v>
      </c>
      <c r="AN67" s="120">
        <f t="shared" si="37"/>
        <v>0</v>
      </c>
      <c r="AO67" s="120">
        <f t="shared" si="37"/>
        <v>0</v>
      </c>
    </row>
    <row r="68" spans="1:41">
      <c r="A68">
        <f t="shared" si="30"/>
        <v>10</v>
      </c>
      <c r="B68">
        <f t="shared" si="28"/>
        <v>10</v>
      </c>
      <c r="C68" s="131"/>
      <c r="D68" s="120">
        <f t="shared" ref="D68:AO68" si="38">IF(D$56=$B68,1,IF(C68=0,0,C68+1))*IF(D$11&gt;0,1,0)</f>
        <v>0</v>
      </c>
      <c r="E68" s="120">
        <f t="shared" si="38"/>
        <v>0</v>
      </c>
      <c r="F68" s="120">
        <f t="shared" si="38"/>
        <v>0</v>
      </c>
      <c r="G68" s="120">
        <f t="shared" si="38"/>
        <v>0</v>
      </c>
      <c r="H68" s="120">
        <f t="shared" si="38"/>
        <v>0</v>
      </c>
      <c r="I68" s="120">
        <f t="shared" si="38"/>
        <v>0</v>
      </c>
      <c r="J68" s="120">
        <f t="shared" si="38"/>
        <v>0</v>
      </c>
      <c r="K68" s="120">
        <f t="shared" si="38"/>
        <v>0</v>
      </c>
      <c r="L68" s="120">
        <f t="shared" si="38"/>
        <v>0</v>
      </c>
      <c r="M68" s="120">
        <f t="shared" si="38"/>
        <v>0</v>
      </c>
      <c r="N68" s="120">
        <f t="shared" si="38"/>
        <v>0</v>
      </c>
      <c r="O68" s="120">
        <f t="shared" si="38"/>
        <v>0</v>
      </c>
      <c r="P68" s="120">
        <f t="shared" si="38"/>
        <v>0</v>
      </c>
      <c r="Q68" s="120">
        <f t="shared" si="38"/>
        <v>0</v>
      </c>
      <c r="R68" s="120">
        <f t="shared" si="38"/>
        <v>0</v>
      </c>
      <c r="S68" s="120">
        <f t="shared" si="38"/>
        <v>0</v>
      </c>
      <c r="T68" s="120">
        <f t="shared" si="38"/>
        <v>1</v>
      </c>
      <c r="U68" s="120">
        <f t="shared" si="38"/>
        <v>2</v>
      </c>
      <c r="V68" s="120">
        <f t="shared" si="38"/>
        <v>3</v>
      </c>
      <c r="W68" s="120">
        <f t="shared" si="38"/>
        <v>4</v>
      </c>
      <c r="X68" s="120">
        <f t="shared" si="38"/>
        <v>5</v>
      </c>
      <c r="Y68" s="120">
        <f t="shared" si="38"/>
        <v>0</v>
      </c>
      <c r="Z68" s="120">
        <f t="shared" si="38"/>
        <v>0</v>
      </c>
      <c r="AA68" s="120">
        <f t="shared" si="38"/>
        <v>0</v>
      </c>
      <c r="AB68" s="120">
        <f t="shared" si="38"/>
        <v>0</v>
      </c>
      <c r="AC68" s="120">
        <f t="shared" si="38"/>
        <v>0</v>
      </c>
      <c r="AD68" s="120">
        <f t="shared" si="38"/>
        <v>0</v>
      </c>
      <c r="AE68" s="120">
        <f t="shared" si="38"/>
        <v>0</v>
      </c>
      <c r="AF68" s="120">
        <f t="shared" si="38"/>
        <v>0</v>
      </c>
      <c r="AG68" s="120">
        <f t="shared" si="38"/>
        <v>0</v>
      </c>
      <c r="AH68" s="120">
        <f t="shared" si="38"/>
        <v>0</v>
      </c>
      <c r="AI68" s="120">
        <f t="shared" si="38"/>
        <v>0</v>
      </c>
      <c r="AJ68" s="120">
        <f t="shared" si="38"/>
        <v>0</v>
      </c>
      <c r="AK68" s="120">
        <f t="shared" si="38"/>
        <v>0</v>
      </c>
      <c r="AL68" s="120">
        <f t="shared" si="38"/>
        <v>0</v>
      </c>
      <c r="AM68" s="120">
        <f t="shared" si="38"/>
        <v>0</v>
      </c>
      <c r="AN68" s="120">
        <f t="shared" si="38"/>
        <v>0</v>
      </c>
      <c r="AO68" s="120">
        <f t="shared" si="38"/>
        <v>0</v>
      </c>
    </row>
    <row r="69" spans="1:41">
      <c r="A69">
        <f t="shared" si="30"/>
        <v>11</v>
      </c>
      <c r="B69">
        <f t="shared" si="28"/>
        <v>11</v>
      </c>
      <c r="C69" s="131"/>
      <c r="D69" s="120">
        <f t="shared" ref="D69:AO69" si="39">IF(D$56=$B69,1,IF(C69=0,0,C69+1))*IF(D$11&gt;0,1,0)</f>
        <v>0</v>
      </c>
      <c r="E69" s="120">
        <f t="shared" si="39"/>
        <v>0</v>
      </c>
      <c r="F69" s="120">
        <f t="shared" si="39"/>
        <v>0</v>
      </c>
      <c r="G69" s="120">
        <f t="shared" si="39"/>
        <v>0</v>
      </c>
      <c r="H69" s="120">
        <f t="shared" si="39"/>
        <v>0</v>
      </c>
      <c r="I69" s="120">
        <f t="shared" si="39"/>
        <v>0</v>
      </c>
      <c r="J69" s="120">
        <f t="shared" si="39"/>
        <v>0</v>
      </c>
      <c r="K69" s="120">
        <f t="shared" si="39"/>
        <v>0</v>
      </c>
      <c r="L69" s="120">
        <f t="shared" si="39"/>
        <v>0</v>
      </c>
      <c r="M69" s="120">
        <f t="shared" si="39"/>
        <v>0</v>
      </c>
      <c r="N69" s="120">
        <f t="shared" si="39"/>
        <v>0</v>
      </c>
      <c r="O69" s="120">
        <f t="shared" si="39"/>
        <v>0</v>
      </c>
      <c r="P69" s="120">
        <f t="shared" si="39"/>
        <v>0</v>
      </c>
      <c r="Q69" s="120">
        <f t="shared" si="39"/>
        <v>0</v>
      </c>
      <c r="R69" s="120">
        <f t="shared" si="39"/>
        <v>0</v>
      </c>
      <c r="S69" s="120">
        <f t="shared" si="39"/>
        <v>0</v>
      </c>
      <c r="T69" s="120">
        <f t="shared" si="39"/>
        <v>0</v>
      </c>
      <c r="U69" s="120">
        <f t="shared" si="39"/>
        <v>1</v>
      </c>
      <c r="V69" s="120">
        <f t="shared" si="39"/>
        <v>2</v>
      </c>
      <c r="W69" s="120">
        <f t="shared" si="39"/>
        <v>3</v>
      </c>
      <c r="X69" s="120">
        <f t="shared" si="39"/>
        <v>4</v>
      </c>
      <c r="Y69" s="120">
        <f t="shared" si="39"/>
        <v>0</v>
      </c>
      <c r="Z69" s="120">
        <f t="shared" si="39"/>
        <v>0</v>
      </c>
      <c r="AA69" s="120">
        <f t="shared" si="39"/>
        <v>0</v>
      </c>
      <c r="AB69" s="120">
        <f t="shared" si="39"/>
        <v>0</v>
      </c>
      <c r="AC69" s="120">
        <f t="shared" si="39"/>
        <v>0</v>
      </c>
      <c r="AD69" s="120">
        <f t="shared" si="39"/>
        <v>0</v>
      </c>
      <c r="AE69" s="120">
        <f t="shared" si="39"/>
        <v>0</v>
      </c>
      <c r="AF69" s="120">
        <f t="shared" si="39"/>
        <v>0</v>
      </c>
      <c r="AG69" s="120">
        <f t="shared" si="39"/>
        <v>0</v>
      </c>
      <c r="AH69" s="120">
        <f t="shared" si="39"/>
        <v>0</v>
      </c>
      <c r="AI69" s="120">
        <f t="shared" si="39"/>
        <v>0</v>
      </c>
      <c r="AJ69" s="120">
        <f t="shared" si="39"/>
        <v>0</v>
      </c>
      <c r="AK69" s="120">
        <f t="shared" si="39"/>
        <v>0</v>
      </c>
      <c r="AL69" s="120">
        <f t="shared" si="39"/>
        <v>0</v>
      </c>
      <c r="AM69" s="120">
        <f t="shared" si="39"/>
        <v>0</v>
      </c>
      <c r="AN69" s="120">
        <f t="shared" si="39"/>
        <v>0</v>
      </c>
      <c r="AO69" s="120">
        <f t="shared" si="39"/>
        <v>0</v>
      </c>
    </row>
    <row r="70" spans="1:41">
      <c r="A70">
        <f t="shared" si="30"/>
        <v>12</v>
      </c>
      <c r="B70">
        <f t="shared" si="28"/>
        <v>12</v>
      </c>
      <c r="C70" s="131"/>
      <c r="D70" s="120">
        <f t="shared" ref="D70:AO70" si="40">IF(D$56=$B70,1,IF(C70=0,0,C70+1))*IF(D$11&gt;0,1,0)</f>
        <v>0</v>
      </c>
      <c r="E70" s="120">
        <f t="shared" si="40"/>
        <v>0</v>
      </c>
      <c r="F70" s="120">
        <f t="shared" si="40"/>
        <v>0</v>
      </c>
      <c r="G70" s="120">
        <f t="shared" si="40"/>
        <v>0</v>
      </c>
      <c r="H70" s="120">
        <f t="shared" si="40"/>
        <v>0</v>
      </c>
      <c r="I70" s="120">
        <f t="shared" si="40"/>
        <v>0</v>
      </c>
      <c r="J70" s="120">
        <f t="shared" si="40"/>
        <v>0</v>
      </c>
      <c r="K70" s="120">
        <f t="shared" si="40"/>
        <v>0</v>
      </c>
      <c r="L70" s="120">
        <f t="shared" si="40"/>
        <v>0</v>
      </c>
      <c r="M70" s="120">
        <f t="shared" si="40"/>
        <v>0</v>
      </c>
      <c r="N70" s="120">
        <f t="shared" si="40"/>
        <v>0</v>
      </c>
      <c r="O70" s="120">
        <f t="shared" si="40"/>
        <v>0</v>
      </c>
      <c r="P70" s="120">
        <f t="shared" si="40"/>
        <v>0</v>
      </c>
      <c r="Q70" s="120">
        <f t="shared" si="40"/>
        <v>0</v>
      </c>
      <c r="R70" s="120">
        <f t="shared" si="40"/>
        <v>0</v>
      </c>
      <c r="S70" s="120">
        <f t="shared" si="40"/>
        <v>0</v>
      </c>
      <c r="T70" s="120">
        <f t="shared" si="40"/>
        <v>0</v>
      </c>
      <c r="U70" s="120">
        <f t="shared" si="40"/>
        <v>0</v>
      </c>
      <c r="V70" s="120">
        <f t="shared" si="40"/>
        <v>1</v>
      </c>
      <c r="W70" s="120">
        <f t="shared" si="40"/>
        <v>2</v>
      </c>
      <c r="X70" s="120">
        <f t="shared" si="40"/>
        <v>3</v>
      </c>
      <c r="Y70" s="120">
        <f t="shared" si="40"/>
        <v>0</v>
      </c>
      <c r="Z70" s="120">
        <f t="shared" si="40"/>
        <v>0</v>
      </c>
      <c r="AA70" s="120">
        <f t="shared" si="40"/>
        <v>0</v>
      </c>
      <c r="AB70" s="120">
        <f t="shared" si="40"/>
        <v>0</v>
      </c>
      <c r="AC70" s="120">
        <f t="shared" si="40"/>
        <v>0</v>
      </c>
      <c r="AD70" s="120">
        <f t="shared" si="40"/>
        <v>0</v>
      </c>
      <c r="AE70" s="120">
        <f t="shared" si="40"/>
        <v>0</v>
      </c>
      <c r="AF70" s="120">
        <f t="shared" si="40"/>
        <v>0</v>
      </c>
      <c r="AG70" s="120">
        <f t="shared" si="40"/>
        <v>0</v>
      </c>
      <c r="AH70" s="120">
        <f t="shared" si="40"/>
        <v>0</v>
      </c>
      <c r="AI70" s="120">
        <f t="shared" si="40"/>
        <v>0</v>
      </c>
      <c r="AJ70" s="120">
        <f t="shared" si="40"/>
        <v>0</v>
      </c>
      <c r="AK70" s="120">
        <f t="shared" si="40"/>
        <v>0</v>
      </c>
      <c r="AL70" s="120">
        <f t="shared" si="40"/>
        <v>0</v>
      </c>
      <c r="AM70" s="120">
        <f t="shared" si="40"/>
        <v>0</v>
      </c>
      <c r="AN70" s="120">
        <f t="shared" si="40"/>
        <v>0</v>
      </c>
      <c r="AO70" s="120">
        <f t="shared" si="40"/>
        <v>0</v>
      </c>
    </row>
    <row r="71" spans="1:41">
      <c r="A71">
        <f t="shared" si="30"/>
        <v>13</v>
      </c>
      <c r="B71">
        <f t="shared" si="28"/>
        <v>13</v>
      </c>
      <c r="C71" s="131"/>
      <c r="D71" s="120">
        <f t="shared" ref="D71:AO71" si="41">IF(D$56=$B71,1,IF(C71=0,0,C71+1))*IF(D$11&gt;0,1,0)</f>
        <v>0</v>
      </c>
      <c r="E71" s="120">
        <f t="shared" si="41"/>
        <v>0</v>
      </c>
      <c r="F71" s="120">
        <f t="shared" si="41"/>
        <v>0</v>
      </c>
      <c r="G71" s="120">
        <f t="shared" si="41"/>
        <v>0</v>
      </c>
      <c r="H71" s="120">
        <f t="shared" si="41"/>
        <v>0</v>
      </c>
      <c r="I71" s="120">
        <f t="shared" si="41"/>
        <v>0</v>
      </c>
      <c r="J71" s="120">
        <f t="shared" si="41"/>
        <v>0</v>
      </c>
      <c r="K71" s="120">
        <f t="shared" si="41"/>
        <v>0</v>
      </c>
      <c r="L71" s="120">
        <f t="shared" si="41"/>
        <v>0</v>
      </c>
      <c r="M71" s="120">
        <f t="shared" si="41"/>
        <v>0</v>
      </c>
      <c r="N71" s="120">
        <f t="shared" si="41"/>
        <v>0</v>
      </c>
      <c r="O71" s="120">
        <f t="shared" si="41"/>
        <v>0</v>
      </c>
      <c r="P71" s="120">
        <f t="shared" si="41"/>
        <v>0</v>
      </c>
      <c r="Q71" s="120">
        <f t="shared" si="41"/>
        <v>0</v>
      </c>
      <c r="R71" s="120">
        <f t="shared" si="41"/>
        <v>0</v>
      </c>
      <c r="S71" s="120">
        <f t="shared" si="41"/>
        <v>0</v>
      </c>
      <c r="T71" s="120">
        <f t="shared" si="41"/>
        <v>0</v>
      </c>
      <c r="U71" s="120">
        <f t="shared" si="41"/>
        <v>0</v>
      </c>
      <c r="V71" s="120">
        <f t="shared" si="41"/>
        <v>0</v>
      </c>
      <c r="W71" s="120">
        <f t="shared" si="41"/>
        <v>1</v>
      </c>
      <c r="X71" s="120">
        <f t="shared" si="41"/>
        <v>2</v>
      </c>
      <c r="Y71" s="120">
        <f t="shared" si="41"/>
        <v>0</v>
      </c>
      <c r="Z71" s="120">
        <f t="shared" si="41"/>
        <v>0</v>
      </c>
      <c r="AA71" s="120">
        <f t="shared" si="41"/>
        <v>0</v>
      </c>
      <c r="AB71" s="120">
        <f t="shared" si="41"/>
        <v>0</v>
      </c>
      <c r="AC71" s="120">
        <f t="shared" si="41"/>
        <v>0</v>
      </c>
      <c r="AD71" s="120">
        <f t="shared" si="41"/>
        <v>0</v>
      </c>
      <c r="AE71" s="120">
        <f t="shared" si="41"/>
        <v>0</v>
      </c>
      <c r="AF71" s="120">
        <f t="shared" si="41"/>
        <v>0</v>
      </c>
      <c r="AG71" s="120">
        <f t="shared" si="41"/>
        <v>0</v>
      </c>
      <c r="AH71" s="120">
        <f t="shared" si="41"/>
        <v>0</v>
      </c>
      <c r="AI71" s="120">
        <f t="shared" si="41"/>
        <v>0</v>
      </c>
      <c r="AJ71" s="120">
        <f t="shared" si="41"/>
        <v>0</v>
      </c>
      <c r="AK71" s="120">
        <f t="shared" si="41"/>
        <v>0</v>
      </c>
      <c r="AL71" s="120">
        <f t="shared" si="41"/>
        <v>0</v>
      </c>
      <c r="AM71" s="120">
        <f t="shared" si="41"/>
        <v>0</v>
      </c>
      <c r="AN71" s="120">
        <f t="shared" si="41"/>
        <v>0</v>
      </c>
      <c r="AO71" s="120">
        <f t="shared" si="41"/>
        <v>0</v>
      </c>
    </row>
    <row r="72" spans="1:41">
      <c r="A72">
        <f t="shared" si="30"/>
        <v>14</v>
      </c>
      <c r="B72">
        <f t="shared" si="28"/>
        <v>14</v>
      </c>
      <c r="C72" s="131"/>
      <c r="D72" s="120">
        <f t="shared" ref="D72:AO72" si="42">IF(D$56=$B72,1,IF(C72=0,0,C72+1))*IF(D$11&gt;0,1,0)</f>
        <v>0</v>
      </c>
      <c r="E72" s="120">
        <f t="shared" si="42"/>
        <v>0</v>
      </c>
      <c r="F72" s="120">
        <f t="shared" si="42"/>
        <v>0</v>
      </c>
      <c r="G72" s="120">
        <f t="shared" si="42"/>
        <v>0</v>
      </c>
      <c r="H72" s="120">
        <f t="shared" si="42"/>
        <v>0</v>
      </c>
      <c r="I72" s="120">
        <f t="shared" si="42"/>
        <v>0</v>
      </c>
      <c r="J72" s="120">
        <f t="shared" si="42"/>
        <v>0</v>
      </c>
      <c r="K72" s="120">
        <f t="shared" si="42"/>
        <v>0</v>
      </c>
      <c r="L72" s="120">
        <f t="shared" si="42"/>
        <v>0</v>
      </c>
      <c r="M72" s="120">
        <f t="shared" si="42"/>
        <v>0</v>
      </c>
      <c r="N72" s="120">
        <f t="shared" si="42"/>
        <v>0</v>
      </c>
      <c r="O72" s="120">
        <f t="shared" si="42"/>
        <v>0</v>
      </c>
      <c r="P72" s="120">
        <f t="shared" si="42"/>
        <v>0</v>
      </c>
      <c r="Q72" s="120">
        <f t="shared" si="42"/>
        <v>0</v>
      </c>
      <c r="R72" s="120">
        <f t="shared" si="42"/>
        <v>0</v>
      </c>
      <c r="S72" s="120">
        <f t="shared" si="42"/>
        <v>0</v>
      </c>
      <c r="T72" s="120">
        <f t="shared" si="42"/>
        <v>0</v>
      </c>
      <c r="U72" s="120">
        <f t="shared" si="42"/>
        <v>0</v>
      </c>
      <c r="V72" s="120">
        <f t="shared" si="42"/>
        <v>0</v>
      </c>
      <c r="W72" s="120">
        <f t="shared" si="42"/>
        <v>0</v>
      </c>
      <c r="X72" s="120">
        <f t="shared" si="42"/>
        <v>1</v>
      </c>
      <c r="Y72" s="120">
        <f t="shared" si="42"/>
        <v>0</v>
      </c>
      <c r="Z72" s="120">
        <f t="shared" si="42"/>
        <v>0</v>
      </c>
      <c r="AA72" s="120">
        <f t="shared" si="42"/>
        <v>0</v>
      </c>
      <c r="AB72" s="120">
        <f t="shared" si="42"/>
        <v>0</v>
      </c>
      <c r="AC72" s="120">
        <f t="shared" si="42"/>
        <v>0</v>
      </c>
      <c r="AD72" s="120">
        <f t="shared" si="42"/>
        <v>0</v>
      </c>
      <c r="AE72" s="120">
        <f t="shared" si="42"/>
        <v>0</v>
      </c>
      <c r="AF72" s="120">
        <f t="shared" si="42"/>
        <v>0</v>
      </c>
      <c r="AG72" s="120">
        <f t="shared" si="42"/>
        <v>0</v>
      </c>
      <c r="AH72" s="120">
        <f t="shared" si="42"/>
        <v>0</v>
      </c>
      <c r="AI72" s="120">
        <f t="shared" si="42"/>
        <v>0</v>
      </c>
      <c r="AJ72" s="120">
        <f t="shared" si="42"/>
        <v>0</v>
      </c>
      <c r="AK72" s="120">
        <f t="shared" si="42"/>
        <v>0</v>
      </c>
      <c r="AL72" s="120">
        <f t="shared" si="42"/>
        <v>0</v>
      </c>
      <c r="AM72" s="120">
        <f t="shared" si="42"/>
        <v>0</v>
      </c>
      <c r="AN72" s="120">
        <f t="shared" si="42"/>
        <v>0</v>
      </c>
      <c r="AO72" s="120">
        <f t="shared" si="42"/>
        <v>0</v>
      </c>
    </row>
    <row r="73" spans="1:41">
      <c r="A73">
        <f t="shared" si="30"/>
        <v>15</v>
      </c>
      <c r="B73" t="str">
        <f t="shared" si="28"/>
        <v/>
      </c>
      <c r="C73" s="131"/>
      <c r="D73" s="120">
        <f t="shared" ref="D73:AO73" si="43">IF(D$56=$B73,1,IF(C73=0,0,C73+1))*IF(D$11&gt;0,1,0)</f>
        <v>0</v>
      </c>
      <c r="E73" s="120">
        <f t="shared" si="43"/>
        <v>0</v>
      </c>
      <c r="F73" s="120">
        <f t="shared" si="43"/>
        <v>0</v>
      </c>
      <c r="G73" s="120">
        <f t="shared" si="43"/>
        <v>0</v>
      </c>
      <c r="H73" s="120">
        <f t="shared" si="43"/>
        <v>0</v>
      </c>
      <c r="I73" s="120">
        <f t="shared" si="43"/>
        <v>0</v>
      </c>
      <c r="J73" s="120">
        <f t="shared" si="43"/>
        <v>0</v>
      </c>
      <c r="K73" s="120">
        <f t="shared" si="43"/>
        <v>0</v>
      </c>
      <c r="L73" s="120">
        <f t="shared" si="43"/>
        <v>0</v>
      </c>
      <c r="M73" s="120">
        <f t="shared" si="43"/>
        <v>0</v>
      </c>
      <c r="N73" s="120">
        <f t="shared" si="43"/>
        <v>0</v>
      </c>
      <c r="O73" s="120">
        <f t="shared" si="43"/>
        <v>0</v>
      </c>
      <c r="P73" s="120">
        <f t="shared" si="43"/>
        <v>0</v>
      </c>
      <c r="Q73" s="120">
        <f t="shared" si="43"/>
        <v>0</v>
      </c>
      <c r="R73" s="120">
        <f t="shared" si="43"/>
        <v>0</v>
      </c>
      <c r="S73" s="120">
        <f t="shared" si="43"/>
        <v>0</v>
      </c>
      <c r="T73" s="120">
        <f t="shared" si="43"/>
        <v>0</v>
      </c>
      <c r="U73" s="120">
        <f t="shared" si="43"/>
        <v>0</v>
      </c>
      <c r="V73" s="120">
        <f t="shared" si="43"/>
        <v>0</v>
      </c>
      <c r="W73" s="120">
        <f t="shared" si="43"/>
        <v>0</v>
      </c>
      <c r="X73" s="120">
        <f t="shared" si="43"/>
        <v>0</v>
      </c>
      <c r="Y73" s="120">
        <f t="shared" si="43"/>
        <v>0</v>
      </c>
      <c r="Z73" s="120">
        <f t="shared" si="43"/>
        <v>0</v>
      </c>
      <c r="AA73" s="120">
        <f t="shared" si="43"/>
        <v>0</v>
      </c>
      <c r="AB73" s="120">
        <f t="shared" si="43"/>
        <v>0</v>
      </c>
      <c r="AC73" s="120">
        <f t="shared" si="43"/>
        <v>0</v>
      </c>
      <c r="AD73" s="120">
        <f t="shared" si="43"/>
        <v>0</v>
      </c>
      <c r="AE73" s="120">
        <f t="shared" si="43"/>
        <v>0</v>
      </c>
      <c r="AF73" s="120">
        <f t="shared" si="43"/>
        <v>0</v>
      </c>
      <c r="AG73" s="120">
        <f t="shared" si="43"/>
        <v>0</v>
      </c>
      <c r="AH73" s="120">
        <f t="shared" si="43"/>
        <v>0</v>
      </c>
      <c r="AI73" s="120">
        <f t="shared" si="43"/>
        <v>0</v>
      </c>
      <c r="AJ73" s="120">
        <f t="shared" si="43"/>
        <v>0</v>
      </c>
      <c r="AK73" s="120">
        <f t="shared" si="43"/>
        <v>0</v>
      </c>
      <c r="AL73" s="120">
        <f t="shared" si="43"/>
        <v>0</v>
      </c>
      <c r="AM73" s="120">
        <f t="shared" si="43"/>
        <v>0</v>
      </c>
      <c r="AN73" s="120">
        <f t="shared" si="43"/>
        <v>0</v>
      </c>
      <c r="AO73" s="120">
        <f t="shared" si="43"/>
        <v>0</v>
      </c>
    </row>
    <row r="74" spans="1:41">
      <c r="A74">
        <f t="shared" si="30"/>
        <v>16</v>
      </c>
      <c r="B74" t="str">
        <f t="shared" si="28"/>
        <v/>
      </c>
      <c r="C74" s="131"/>
      <c r="D74" s="120">
        <f t="shared" ref="D74:AO74" si="44">IF(D$56=$B74,1,IF(C74=0,0,C74+1))*IF(D$11&gt;0,1,0)</f>
        <v>0</v>
      </c>
      <c r="E74" s="120">
        <f t="shared" si="44"/>
        <v>0</v>
      </c>
      <c r="F74" s="120">
        <f t="shared" si="44"/>
        <v>0</v>
      </c>
      <c r="G74" s="120">
        <f t="shared" si="44"/>
        <v>0</v>
      </c>
      <c r="H74" s="120">
        <f t="shared" si="44"/>
        <v>0</v>
      </c>
      <c r="I74" s="120">
        <f t="shared" si="44"/>
        <v>0</v>
      </c>
      <c r="J74" s="120">
        <f t="shared" si="44"/>
        <v>0</v>
      </c>
      <c r="K74" s="120">
        <f t="shared" si="44"/>
        <v>0</v>
      </c>
      <c r="L74" s="120">
        <f t="shared" si="44"/>
        <v>0</v>
      </c>
      <c r="M74" s="120">
        <f t="shared" si="44"/>
        <v>0</v>
      </c>
      <c r="N74" s="120">
        <f t="shared" si="44"/>
        <v>0</v>
      </c>
      <c r="O74" s="120">
        <f t="shared" si="44"/>
        <v>0</v>
      </c>
      <c r="P74" s="120">
        <f t="shared" si="44"/>
        <v>0</v>
      </c>
      <c r="Q74" s="120">
        <f t="shared" si="44"/>
        <v>0</v>
      </c>
      <c r="R74" s="120">
        <f t="shared" si="44"/>
        <v>0</v>
      </c>
      <c r="S74" s="120">
        <f t="shared" si="44"/>
        <v>0</v>
      </c>
      <c r="T74" s="120">
        <f t="shared" si="44"/>
        <v>0</v>
      </c>
      <c r="U74" s="120">
        <f t="shared" si="44"/>
        <v>0</v>
      </c>
      <c r="V74" s="120">
        <f t="shared" si="44"/>
        <v>0</v>
      </c>
      <c r="W74" s="120">
        <f t="shared" si="44"/>
        <v>0</v>
      </c>
      <c r="X74" s="120">
        <f t="shared" si="44"/>
        <v>0</v>
      </c>
      <c r="Y74" s="120">
        <f t="shared" si="44"/>
        <v>0</v>
      </c>
      <c r="Z74" s="120">
        <f t="shared" si="44"/>
        <v>0</v>
      </c>
      <c r="AA74" s="120">
        <f t="shared" si="44"/>
        <v>0</v>
      </c>
      <c r="AB74" s="120">
        <f t="shared" si="44"/>
        <v>0</v>
      </c>
      <c r="AC74" s="120">
        <f t="shared" si="44"/>
        <v>0</v>
      </c>
      <c r="AD74" s="120">
        <f t="shared" si="44"/>
        <v>0</v>
      </c>
      <c r="AE74" s="120">
        <f t="shared" si="44"/>
        <v>0</v>
      </c>
      <c r="AF74" s="120">
        <f t="shared" si="44"/>
        <v>0</v>
      </c>
      <c r="AG74" s="120">
        <f t="shared" si="44"/>
        <v>0</v>
      </c>
      <c r="AH74" s="120">
        <f t="shared" si="44"/>
        <v>0</v>
      </c>
      <c r="AI74" s="120">
        <f t="shared" si="44"/>
        <v>0</v>
      </c>
      <c r="AJ74" s="120">
        <f t="shared" si="44"/>
        <v>0</v>
      </c>
      <c r="AK74" s="120">
        <f t="shared" si="44"/>
        <v>0</v>
      </c>
      <c r="AL74" s="120">
        <f t="shared" si="44"/>
        <v>0</v>
      </c>
      <c r="AM74" s="120">
        <f t="shared" si="44"/>
        <v>0</v>
      </c>
      <c r="AN74" s="120">
        <f t="shared" si="44"/>
        <v>0</v>
      </c>
      <c r="AO74" s="120">
        <f t="shared" si="44"/>
        <v>0</v>
      </c>
    </row>
    <row r="75" spans="1:41">
      <c r="A75">
        <f t="shared" si="30"/>
        <v>17</v>
      </c>
      <c r="B75" t="str">
        <f t="shared" si="28"/>
        <v/>
      </c>
      <c r="C75" s="131"/>
      <c r="D75" s="120">
        <f t="shared" ref="D75:AO75" si="45">IF(D$56=$B75,1,IF(C75=0,0,C75+1))*IF(D$11&gt;0,1,0)</f>
        <v>0</v>
      </c>
      <c r="E75" s="120">
        <f t="shared" si="45"/>
        <v>0</v>
      </c>
      <c r="F75" s="120">
        <f t="shared" si="45"/>
        <v>0</v>
      </c>
      <c r="G75" s="120">
        <f t="shared" si="45"/>
        <v>0</v>
      </c>
      <c r="H75" s="120">
        <f t="shared" si="45"/>
        <v>0</v>
      </c>
      <c r="I75" s="120">
        <f t="shared" si="45"/>
        <v>0</v>
      </c>
      <c r="J75" s="120">
        <f t="shared" si="45"/>
        <v>0</v>
      </c>
      <c r="K75" s="120">
        <f t="shared" si="45"/>
        <v>0</v>
      </c>
      <c r="L75" s="120">
        <f t="shared" si="45"/>
        <v>0</v>
      </c>
      <c r="M75" s="120">
        <f t="shared" si="45"/>
        <v>0</v>
      </c>
      <c r="N75" s="120">
        <f t="shared" si="45"/>
        <v>0</v>
      </c>
      <c r="O75" s="120">
        <f t="shared" si="45"/>
        <v>0</v>
      </c>
      <c r="P75" s="120">
        <f t="shared" si="45"/>
        <v>0</v>
      </c>
      <c r="Q75" s="120">
        <f t="shared" si="45"/>
        <v>0</v>
      </c>
      <c r="R75" s="120">
        <f t="shared" si="45"/>
        <v>0</v>
      </c>
      <c r="S75" s="120">
        <f t="shared" si="45"/>
        <v>0</v>
      </c>
      <c r="T75" s="120">
        <f t="shared" si="45"/>
        <v>0</v>
      </c>
      <c r="U75" s="120">
        <f t="shared" si="45"/>
        <v>0</v>
      </c>
      <c r="V75" s="120">
        <f t="shared" si="45"/>
        <v>0</v>
      </c>
      <c r="W75" s="120">
        <f t="shared" si="45"/>
        <v>0</v>
      </c>
      <c r="X75" s="120">
        <f t="shared" si="45"/>
        <v>0</v>
      </c>
      <c r="Y75" s="120">
        <f t="shared" si="45"/>
        <v>0</v>
      </c>
      <c r="Z75" s="120">
        <f t="shared" si="45"/>
        <v>0</v>
      </c>
      <c r="AA75" s="120">
        <f t="shared" si="45"/>
        <v>0</v>
      </c>
      <c r="AB75" s="120">
        <f t="shared" si="45"/>
        <v>0</v>
      </c>
      <c r="AC75" s="120">
        <f t="shared" si="45"/>
        <v>0</v>
      </c>
      <c r="AD75" s="120">
        <f t="shared" si="45"/>
        <v>0</v>
      </c>
      <c r="AE75" s="120">
        <f t="shared" si="45"/>
        <v>0</v>
      </c>
      <c r="AF75" s="120">
        <f t="shared" si="45"/>
        <v>0</v>
      </c>
      <c r="AG75" s="120">
        <f t="shared" si="45"/>
        <v>0</v>
      </c>
      <c r="AH75" s="120">
        <f t="shared" si="45"/>
        <v>0</v>
      </c>
      <c r="AI75" s="120">
        <f t="shared" si="45"/>
        <v>0</v>
      </c>
      <c r="AJ75" s="120">
        <f t="shared" si="45"/>
        <v>0</v>
      </c>
      <c r="AK75" s="120">
        <f t="shared" si="45"/>
        <v>0</v>
      </c>
      <c r="AL75" s="120">
        <f t="shared" si="45"/>
        <v>0</v>
      </c>
      <c r="AM75" s="120">
        <f t="shared" si="45"/>
        <v>0</v>
      </c>
      <c r="AN75" s="120">
        <f t="shared" si="45"/>
        <v>0</v>
      </c>
      <c r="AO75" s="120">
        <f t="shared" si="45"/>
        <v>0</v>
      </c>
    </row>
    <row r="76" spans="1:41">
      <c r="A76">
        <f t="shared" si="30"/>
        <v>18</v>
      </c>
      <c r="B76" t="str">
        <f t="shared" si="28"/>
        <v/>
      </c>
      <c r="C76" s="131"/>
      <c r="D76" s="120">
        <f t="shared" ref="D76:AO76" si="46">IF(D$56=$B76,1,IF(C76=0,0,C76+1))*IF(D$11&gt;0,1,0)</f>
        <v>0</v>
      </c>
      <c r="E76" s="120">
        <f t="shared" si="46"/>
        <v>0</v>
      </c>
      <c r="F76" s="120">
        <f t="shared" si="46"/>
        <v>0</v>
      </c>
      <c r="G76" s="120">
        <f t="shared" si="46"/>
        <v>0</v>
      </c>
      <c r="H76" s="120">
        <f t="shared" si="46"/>
        <v>0</v>
      </c>
      <c r="I76" s="120">
        <f t="shared" si="46"/>
        <v>0</v>
      </c>
      <c r="J76" s="120">
        <f t="shared" si="46"/>
        <v>0</v>
      </c>
      <c r="K76" s="120">
        <f t="shared" si="46"/>
        <v>0</v>
      </c>
      <c r="L76" s="120">
        <f t="shared" si="46"/>
        <v>0</v>
      </c>
      <c r="M76" s="120">
        <f t="shared" si="46"/>
        <v>0</v>
      </c>
      <c r="N76" s="120">
        <f t="shared" si="46"/>
        <v>0</v>
      </c>
      <c r="O76" s="120">
        <f t="shared" si="46"/>
        <v>0</v>
      </c>
      <c r="P76" s="120">
        <f t="shared" si="46"/>
        <v>0</v>
      </c>
      <c r="Q76" s="120">
        <f t="shared" si="46"/>
        <v>0</v>
      </c>
      <c r="R76" s="120">
        <f t="shared" si="46"/>
        <v>0</v>
      </c>
      <c r="S76" s="120">
        <f t="shared" si="46"/>
        <v>0</v>
      </c>
      <c r="T76" s="120">
        <f t="shared" si="46"/>
        <v>0</v>
      </c>
      <c r="U76" s="120">
        <f t="shared" si="46"/>
        <v>0</v>
      </c>
      <c r="V76" s="120">
        <f t="shared" si="46"/>
        <v>0</v>
      </c>
      <c r="W76" s="120">
        <f t="shared" si="46"/>
        <v>0</v>
      </c>
      <c r="X76" s="120">
        <f t="shared" si="46"/>
        <v>0</v>
      </c>
      <c r="Y76" s="120">
        <f t="shared" si="46"/>
        <v>0</v>
      </c>
      <c r="Z76" s="120">
        <f t="shared" si="46"/>
        <v>0</v>
      </c>
      <c r="AA76" s="120">
        <f t="shared" si="46"/>
        <v>0</v>
      </c>
      <c r="AB76" s="120">
        <f t="shared" si="46"/>
        <v>0</v>
      </c>
      <c r="AC76" s="120">
        <f t="shared" si="46"/>
        <v>0</v>
      </c>
      <c r="AD76" s="120">
        <f t="shared" si="46"/>
        <v>0</v>
      </c>
      <c r="AE76" s="120">
        <f t="shared" si="46"/>
        <v>0</v>
      </c>
      <c r="AF76" s="120">
        <f t="shared" si="46"/>
        <v>0</v>
      </c>
      <c r="AG76" s="120">
        <f t="shared" si="46"/>
        <v>0</v>
      </c>
      <c r="AH76" s="120">
        <f t="shared" si="46"/>
        <v>0</v>
      </c>
      <c r="AI76" s="120">
        <f t="shared" si="46"/>
        <v>0</v>
      </c>
      <c r="AJ76" s="120">
        <f t="shared" si="46"/>
        <v>0</v>
      </c>
      <c r="AK76" s="120">
        <f t="shared" si="46"/>
        <v>0</v>
      </c>
      <c r="AL76" s="120">
        <f t="shared" si="46"/>
        <v>0</v>
      </c>
      <c r="AM76" s="120">
        <f t="shared" si="46"/>
        <v>0</v>
      </c>
      <c r="AN76" s="120">
        <f t="shared" si="46"/>
        <v>0</v>
      </c>
      <c r="AO76" s="120">
        <f t="shared" si="46"/>
        <v>0</v>
      </c>
    </row>
    <row r="77" spans="1:41">
      <c r="A77">
        <f t="shared" si="30"/>
        <v>19</v>
      </c>
      <c r="B77" t="str">
        <f t="shared" si="28"/>
        <v/>
      </c>
      <c r="C77" s="131"/>
      <c r="D77" s="120">
        <f t="shared" ref="D77:AO77" si="47">IF(D$56=$B77,1,IF(C77=0,0,C77+1))*IF(D$11&gt;0,1,0)</f>
        <v>0</v>
      </c>
      <c r="E77" s="120">
        <f t="shared" si="47"/>
        <v>0</v>
      </c>
      <c r="F77" s="120">
        <f t="shared" si="47"/>
        <v>0</v>
      </c>
      <c r="G77" s="120">
        <f t="shared" si="47"/>
        <v>0</v>
      </c>
      <c r="H77" s="120">
        <f t="shared" si="47"/>
        <v>0</v>
      </c>
      <c r="I77" s="120">
        <f t="shared" si="47"/>
        <v>0</v>
      </c>
      <c r="J77" s="120">
        <f t="shared" si="47"/>
        <v>0</v>
      </c>
      <c r="K77" s="120">
        <f t="shared" si="47"/>
        <v>0</v>
      </c>
      <c r="L77" s="120">
        <f t="shared" si="47"/>
        <v>0</v>
      </c>
      <c r="M77" s="120">
        <f t="shared" si="47"/>
        <v>0</v>
      </c>
      <c r="N77" s="120">
        <f t="shared" si="47"/>
        <v>0</v>
      </c>
      <c r="O77" s="120">
        <f t="shared" si="47"/>
        <v>0</v>
      </c>
      <c r="P77" s="120">
        <f t="shared" si="47"/>
        <v>0</v>
      </c>
      <c r="Q77" s="120">
        <f t="shared" si="47"/>
        <v>0</v>
      </c>
      <c r="R77" s="120">
        <f t="shared" si="47"/>
        <v>0</v>
      </c>
      <c r="S77" s="120">
        <f t="shared" si="47"/>
        <v>0</v>
      </c>
      <c r="T77" s="120">
        <f t="shared" si="47"/>
        <v>0</v>
      </c>
      <c r="U77" s="120">
        <f t="shared" si="47"/>
        <v>0</v>
      </c>
      <c r="V77" s="120">
        <f t="shared" si="47"/>
        <v>0</v>
      </c>
      <c r="W77" s="120">
        <f t="shared" si="47"/>
        <v>0</v>
      </c>
      <c r="X77" s="120">
        <f t="shared" si="47"/>
        <v>0</v>
      </c>
      <c r="Y77" s="120">
        <f t="shared" si="47"/>
        <v>0</v>
      </c>
      <c r="Z77" s="120">
        <f t="shared" si="47"/>
        <v>0</v>
      </c>
      <c r="AA77" s="120">
        <f t="shared" si="47"/>
        <v>0</v>
      </c>
      <c r="AB77" s="120">
        <f t="shared" si="47"/>
        <v>0</v>
      </c>
      <c r="AC77" s="120">
        <f t="shared" si="47"/>
        <v>0</v>
      </c>
      <c r="AD77" s="120">
        <f t="shared" si="47"/>
        <v>0</v>
      </c>
      <c r="AE77" s="120">
        <f t="shared" si="47"/>
        <v>0</v>
      </c>
      <c r="AF77" s="120">
        <f t="shared" si="47"/>
        <v>0</v>
      </c>
      <c r="AG77" s="120">
        <f t="shared" si="47"/>
        <v>0</v>
      </c>
      <c r="AH77" s="120">
        <f t="shared" si="47"/>
        <v>0</v>
      </c>
      <c r="AI77" s="120">
        <f t="shared" si="47"/>
        <v>0</v>
      </c>
      <c r="AJ77" s="120">
        <f t="shared" si="47"/>
        <v>0</v>
      </c>
      <c r="AK77" s="120">
        <f t="shared" si="47"/>
        <v>0</v>
      </c>
      <c r="AL77" s="120">
        <f t="shared" si="47"/>
        <v>0</v>
      </c>
      <c r="AM77" s="120">
        <f t="shared" si="47"/>
        <v>0</v>
      </c>
      <c r="AN77" s="120">
        <f t="shared" si="47"/>
        <v>0</v>
      </c>
      <c r="AO77" s="120">
        <f t="shared" si="47"/>
        <v>0</v>
      </c>
    </row>
    <row r="78" spans="1:41">
      <c r="A78">
        <f t="shared" si="30"/>
        <v>20</v>
      </c>
      <c r="B78" t="str">
        <f t="shared" si="28"/>
        <v/>
      </c>
      <c r="C78" s="131"/>
      <c r="D78" s="120">
        <f t="shared" ref="D78:AO78" si="48">IF(D$56=$B78,1,IF(C78=0,0,C78+1))*IF(D$11&gt;0,1,0)</f>
        <v>0</v>
      </c>
      <c r="E78" s="120">
        <f t="shared" si="48"/>
        <v>0</v>
      </c>
      <c r="F78" s="120">
        <f t="shared" si="48"/>
        <v>0</v>
      </c>
      <c r="G78" s="120">
        <f t="shared" si="48"/>
        <v>0</v>
      </c>
      <c r="H78" s="120">
        <f t="shared" si="48"/>
        <v>0</v>
      </c>
      <c r="I78" s="120">
        <f t="shared" si="48"/>
        <v>0</v>
      </c>
      <c r="J78" s="120">
        <f t="shared" si="48"/>
        <v>0</v>
      </c>
      <c r="K78" s="120">
        <f t="shared" si="48"/>
        <v>0</v>
      </c>
      <c r="L78" s="120">
        <f t="shared" si="48"/>
        <v>0</v>
      </c>
      <c r="M78" s="120">
        <f t="shared" si="48"/>
        <v>0</v>
      </c>
      <c r="N78" s="120">
        <f t="shared" si="48"/>
        <v>0</v>
      </c>
      <c r="O78" s="120">
        <f t="shared" si="48"/>
        <v>0</v>
      </c>
      <c r="P78" s="120">
        <f t="shared" si="48"/>
        <v>0</v>
      </c>
      <c r="Q78" s="120">
        <f t="shared" si="48"/>
        <v>0</v>
      </c>
      <c r="R78" s="120">
        <f t="shared" si="48"/>
        <v>0</v>
      </c>
      <c r="S78" s="120">
        <f t="shared" si="48"/>
        <v>0</v>
      </c>
      <c r="T78" s="120">
        <f t="shared" si="48"/>
        <v>0</v>
      </c>
      <c r="U78" s="120">
        <f t="shared" si="48"/>
        <v>0</v>
      </c>
      <c r="V78" s="120">
        <f t="shared" si="48"/>
        <v>0</v>
      </c>
      <c r="W78" s="120">
        <f t="shared" si="48"/>
        <v>0</v>
      </c>
      <c r="X78" s="120">
        <f t="shared" si="48"/>
        <v>0</v>
      </c>
      <c r="Y78" s="120">
        <f t="shared" si="48"/>
        <v>0</v>
      </c>
      <c r="Z78" s="120">
        <f t="shared" si="48"/>
        <v>0</v>
      </c>
      <c r="AA78" s="120">
        <f t="shared" si="48"/>
        <v>0</v>
      </c>
      <c r="AB78" s="120">
        <f t="shared" si="48"/>
        <v>0</v>
      </c>
      <c r="AC78" s="120">
        <f t="shared" si="48"/>
        <v>0</v>
      </c>
      <c r="AD78" s="120">
        <f t="shared" si="48"/>
        <v>0</v>
      </c>
      <c r="AE78" s="120">
        <f t="shared" si="48"/>
        <v>0</v>
      </c>
      <c r="AF78" s="120">
        <f t="shared" si="48"/>
        <v>0</v>
      </c>
      <c r="AG78" s="120">
        <f t="shared" si="48"/>
        <v>0</v>
      </c>
      <c r="AH78" s="120">
        <f t="shared" si="48"/>
        <v>0</v>
      </c>
      <c r="AI78" s="120">
        <f t="shared" si="48"/>
        <v>0</v>
      </c>
      <c r="AJ78" s="120">
        <f t="shared" si="48"/>
        <v>0</v>
      </c>
      <c r="AK78" s="120">
        <f t="shared" si="48"/>
        <v>0</v>
      </c>
      <c r="AL78" s="120">
        <f t="shared" si="48"/>
        <v>0</v>
      </c>
      <c r="AM78" s="120">
        <f t="shared" si="48"/>
        <v>0</v>
      </c>
      <c r="AN78" s="120">
        <f t="shared" si="48"/>
        <v>0</v>
      </c>
      <c r="AO78" s="120">
        <f t="shared" si="48"/>
        <v>0</v>
      </c>
    </row>
    <row r="79" spans="1:41">
      <c r="A79">
        <f t="shared" si="30"/>
        <v>21</v>
      </c>
      <c r="B79" t="str">
        <f t="shared" si="28"/>
        <v/>
      </c>
      <c r="C79" s="131"/>
      <c r="D79" s="120">
        <f t="shared" ref="D79:AO79" si="49">IF(D$56=$B79,1,IF(C79=0,0,C79+1))*IF(D$11&gt;0,1,0)</f>
        <v>0</v>
      </c>
      <c r="E79" s="120">
        <f t="shared" si="49"/>
        <v>0</v>
      </c>
      <c r="F79" s="120">
        <f t="shared" si="49"/>
        <v>0</v>
      </c>
      <c r="G79" s="120">
        <f t="shared" si="49"/>
        <v>0</v>
      </c>
      <c r="H79" s="120">
        <f t="shared" si="49"/>
        <v>0</v>
      </c>
      <c r="I79" s="120">
        <f t="shared" si="49"/>
        <v>0</v>
      </c>
      <c r="J79" s="120">
        <f t="shared" si="49"/>
        <v>0</v>
      </c>
      <c r="K79" s="120">
        <f t="shared" si="49"/>
        <v>0</v>
      </c>
      <c r="L79" s="120">
        <f t="shared" si="49"/>
        <v>0</v>
      </c>
      <c r="M79" s="120">
        <f t="shared" si="49"/>
        <v>0</v>
      </c>
      <c r="N79" s="120">
        <f t="shared" si="49"/>
        <v>0</v>
      </c>
      <c r="O79" s="120">
        <f t="shared" si="49"/>
        <v>0</v>
      </c>
      <c r="P79" s="120">
        <f t="shared" si="49"/>
        <v>0</v>
      </c>
      <c r="Q79" s="120">
        <f t="shared" si="49"/>
        <v>0</v>
      </c>
      <c r="R79" s="120">
        <f t="shared" si="49"/>
        <v>0</v>
      </c>
      <c r="S79" s="120">
        <f t="shared" si="49"/>
        <v>0</v>
      </c>
      <c r="T79" s="120">
        <f t="shared" si="49"/>
        <v>0</v>
      </c>
      <c r="U79" s="120">
        <f t="shared" si="49"/>
        <v>0</v>
      </c>
      <c r="V79" s="120">
        <f t="shared" si="49"/>
        <v>0</v>
      </c>
      <c r="W79" s="120">
        <f t="shared" si="49"/>
        <v>0</v>
      </c>
      <c r="X79" s="120">
        <f t="shared" si="49"/>
        <v>0</v>
      </c>
      <c r="Y79" s="120">
        <f t="shared" si="49"/>
        <v>0</v>
      </c>
      <c r="Z79" s="120">
        <f t="shared" si="49"/>
        <v>0</v>
      </c>
      <c r="AA79" s="120">
        <f t="shared" si="49"/>
        <v>0</v>
      </c>
      <c r="AB79" s="120">
        <f t="shared" si="49"/>
        <v>0</v>
      </c>
      <c r="AC79" s="120">
        <f t="shared" si="49"/>
        <v>0</v>
      </c>
      <c r="AD79" s="120">
        <f t="shared" si="49"/>
        <v>0</v>
      </c>
      <c r="AE79" s="120">
        <f t="shared" si="49"/>
        <v>0</v>
      </c>
      <c r="AF79" s="120">
        <f t="shared" si="49"/>
        <v>0</v>
      </c>
      <c r="AG79" s="120">
        <f t="shared" si="49"/>
        <v>0</v>
      </c>
      <c r="AH79" s="120">
        <f t="shared" si="49"/>
        <v>0</v>
      </c>
      <c r="AI79" s="120">
        <f t="shared" si="49"/>
        <v>0</v>
      </c>
      <c r="AJ79" s="120">
        <f t="shared" si="49"/>
        <v>0</v>
      </c>
      <c r="AK79" s="120">
        <f t="shared" si="49"/>
        <v>0</v>
      </c>
      <c r="AL79" s="120">
        <f t="shared" si="49"/>
        <v>0</v>
      </c>
      <c r="AM79" s="120">
        <f t="shared" si="49"/>
        <v>0</v>
      </c>
      <c r="AN79" s="120">
        <f t="shared" si="49"/>
        <v>0</v>
      </c>
      <c r="AO79" s="120">
        <f t="shared" si="49"/>
        <v>0</v>
      </c>
    </row>
    <row r="80" spans="1:41">
      <c r="A80">
        <f t="shared" si="30"/>
        <v>22</v>
      </c>
      <c r="B80" t="str">
        <f t="shared" si="28"/>
        <v/>
      </c>
      <c r="C80" s="131"/>
      <c r="D80" s="120">
        <f t="shared" ref="D80:AO80" si="50">IF(D$56=$B80,1,IF(C80=0,0,C80+1))*IF(D$11&gt;0,1,0)</f>
        <v>0</v>
      </c>
      <c r="E80" s="120">
        <f t="shared" si="50"/>
        <v>0</v>
      </c>
      <c r="F80" s="120">
        <f t="shared" si="50"/>
        <v>0</v>
      </c>
      <c r="G80" s="120">
        <f t="shared" si="50"/>
        <v>0</v>
      </c>
      <c r="H80" s="120">
        <f t="shared" si="50"/>
        <v>0</v>
      </c>
      <c r="I80" s="120">
        <f t="shared" si="50"/>
        <v>0</v>
      </c>
      <c r="J80" s="120">
        <f t="shared" si="50"/>
        <v>0</v>
      </c>
      <c r="K80" s="120">
        <f t="shared" si="50"/>
        <v>0</v>
      </c>
      <c r="L80" s="120">
        <f t="shared" si="50"/>
        <v>0</v>
      </c>
      <c r="M80" s="120">
        <f t="shared" si="50"/>
        <v>0</v>
      </c>
      <c r="N80" s="120">
        <f t="shared" si="50"/>
        <v>0</v>
      </c>
      <c r="O80" s="120">
        <f t="shared" si="50"/>
        <v>0</v>
      </c>
      <c r="P80" s="120">
        <f t="shared" si="50"/>
        <v>0</v>
      </c>
      <c r="Q80" s="120">
        <f t="shared" si="50"/>
        <v>0</v>
      </c>
      <c r="R80" s="120">
        <f t="shared" si="50"/>
        <v>0</v>
      </c>
      <c r="S80" s="120">
        <f t="shared" si="50"/>
        <v>0</v>
      </c>
      <c r="T80" s="120">
        <f t="shared" si="50"/>
        <v>0</v>
      </c>
      <c r="U80" s="120">
        <f t="shared" si="50"/>
        <v>0</v>
      </c>
      <c r="V80" s="120">
        <f t="shared" si="50"/>
        <v>0</v>
      </c>
      <c r="W80" s="120">
        <f t="shared" si="50"/>
        <v>0</v>
      </c>
      <c r="X80" s="120">
        <f t="shared" si="50"/>
        <v>0</v>
      </c>
      <c r="Y80" s="120">
        <f t="shared" si="50"/>
        <v>0</v>
      </c>
      <c r="Z80" s="120">
        <f t="shared" si="50"/>
        <v>0</v>
      </c>
      <c r="AA80" s="120">
        <f t="shared" si="50"/>
        <v>0</v>
      </c>
      <c r="AB80" s="120">
        <f t="shared" si="50"/>
        <v>0</v>
      </c>
      <c r="AC80" s="120">
        <f t="shared" si="50"/>
        <v>0</v>
      </c>
      <c r="AD80" s="120">
        <f t="shared" si="50"/>
        <v>0</v>
      </c>
      <c r="AE80" s="120">
        <f t="shared" si="50"/>
        <v>0</v>
      </c>
      <c r="AF80" s="120">
        <f t="shared" si="50"/>
        <v>0</v>
      </c>
      <c r="AG80" s="120">
        <f t="shared" si="50"/>
        <v>0</v>
      </c>
      <c r="AH80" s="120">
        <f t="shared" si="50"/>
        <v>0</v>
      </c>
      <c r="AI80" s="120">
        <f t="shared" si="50"/>
        <v>0</v>
      </c>
      <c r="AJ80" s="120">
        <f t="shared" si="50"/>
        <v>0</v>
      </c>
      <c r="AK80" s="120">
        <f t="shared" si="50"/>
        <v>0</v>
      </c>
      <c r="AL80" s="120">
        <f t="shared" si="50"/>
        <v>0</v>
      </c>
      <c r="AM80" s="120">
        <f t="shared" si="50"/>
        <v>0</v>
      </c>
      <c r="AN80" s="120">
        <f t="shared" si="50"/>
        <v>0</v>
      </c>
      <c r="AO80" s="120">
        <f t="shared" si="50"/>
        <v>0</v>
      </c>
    </row>
    <row r="81" spans="1:41">
      <c r="A81">
        <f t="shared" si="30"/>
        <v>23</v>
      </c>
      <c r="B81" t="str">
        <f t="shared" si="28"/>
        <v/>
      </c>
      <c r="C81" s="131"/>
      <c r="D81" s="120">
        <f t="shared" ref="D81:AO81" si="51">IF(D$56=$B81,1,IF(C81=0,0,C81+1))*IF(D$11&gt;0,1,0)</f>
        <v>0</v>
      </c>
      <c r="E81" s="120">
        <f t="shared" si="51"/>
        <v>0</v>
      </c>
      <c r="F81" s="120">
        <f t="shared" si="51"/>
        <v>0</v>
      </c>
      <c r="G81" s="120">
        <f t="shared" si="51"/>
        <v>0</v>
      </c>
      <c r="H81" s="120">
        <f t="shared" si="51"/>
        <v>0</v>
      </c>
      <c r="I81" s="120">
        <f t="shared" si="51"/>
        <v>0</v>
      </c>
      <c r="J81" s="120">
        <f t="shared" si="51"/>
        <v>0</v>
      </c>
      <c r="K81" s="120">
        <f t="shared" si="51"/>
        <v>0</v>
      </c>
      <c r="L81" s="120">
        <f t="shared" si="51"/>
        <v>0</v>
      </c>
      <c r="M81" s="120">
        <f t="shared" si="51"/>
        <v>0</v>
      </c>
      <c r="N81" s="120">
        <f t="shared" si="51"/>
        <v>0</v>
      </c>
      <c r="O81" s="120">
        <f t="shared" si="51"/>
        <v>0</v>
      </c>
      <c r="P81" s="120">
        <f t="shared" si="51"/>
        <v>0</v>
      </c>
      <c r="Q81" s="120">
        <f t="shared" si="51"/>
        <v>0</v>
      </c>
      <c r="R81" s="120">
        <f t="shared" si="51"/>
        <v>0</v>
      </c>
      <c r="S81" s="120">
        <f t="shared" si="51"/>
        <v>0</v>
      </c>
      <c r="T81" s="120">
        <f t="shared" si="51"/>
        <v>0</v>
      </c>
      <c r="U81" s="120">
        <f t="shared" si="51"/>
        <v>0</v>
      </c>
      <c r="V81" s="120">
        <f t="shared" si="51"/>
        <v>0</v>
      </c>
      <c r="W81" s="120">
        <f t="shared" si="51"/>
        <v>0</v>
      </c>
      <c r="X81" s="120">
        <f t="shared" si="51"/>
        <v>0</v>
      </c>
      <c r="Y81" s="120">
        <f t="shared" si="51"/>
        <v>0</v>
      </c>
      <c r="Z81" s="120">
        <f t="shared" si="51"/>
        <v>0</v>
      </c>
      <c r="AA81" s="120">
        <f t="shared" si="51"/>
        <v>0</v>
      </c>
      <c r="AB81" s="120">
        <f t="shared" si="51"/>
        <v>0</v>
      </c>
      <c r="AC81" s="120">
        <f t="shared" si="51"/>
        <v>0</v>
      </c>
      <c r="AD81" s="120">
        <f t="shared" si="51"/>
        <v>0</v>
      </c>
      <c r="AE81" s="120">
        <f t="shared" si="51"/>
        <v>0</v>
      </c>
      <c r="AF81" s="120">
        <f t="shared" si="51"/>
        <v>0</v>
      </c>
      <c r="AG81" s="120">
        <f t="shared" si="51"/>
        <v>0</v>
      </c>
      <c r="AH81" s="120">
        <f t="shared" si="51"/>
        <v>0</v>
      </c>
      <c r="AI81" s="120">
        <f t="shared" si="51"/>
        <v>0</v>
      </c>
      <c r="AJ81" s="120">
        <f t="shared" si="51"/>
        <v>0</v>
      </c>
      <c r="AK81" s="120">
        <f t="shared" si="51"/>
        <v>0</v>
      </c>
      <c r="AL81" s="120">
        <f t="shared" si="51"/>
        <v>0</v>
      </c>
      <c r="AM81" s="120">
        <f t="shared" si="51"/>
        <v>0</v>
      </c>
      <c r="AN81" s="120">
        <f t="shared" si="51"/>
        <v>0</v>
      </c>
      <c r="AO81" s="120">
        <f t="shared" si="51"/>
        <v>0</v>
      </c>
    </row>
    <row r="82" spans="1:41">
      <c r="A82">
        <f t="shared" si="30"/>
        <v>24</v>
      </c>
      <c r="B82" t="str">
        <f t="shared" si="28"/>
        <v/>
      </c>
      <c r="C82" s="131"/>
      <c r="D82" s="120">
        <f t="shared" ref="D82:AO82" si="52">IF(D$56=$B82,1,IF(C82=0,0,C82+1))*IF(D$11&gt;0,1,0)</f>
        <v>0</v>
      </c>
      <c r="E82" s="120">
        <f t="shared" si="52"/>
        <v>0</v>
      </c>
      <c r="F82" s="120">
        <f t="shared" si="52"/>
        <v>0</v>
      </c>
      <c r="G82" s="120">
        <f t="shared" si="52"/>
        <v>0</v>
      </c>
      <c r="H82" s="120">
        <f t="shared" si="52"/>
        <v>0</v>
      </c>
      <c r="I82" s="120">
        <f t="shared" si="52"/>
        <v>0</v>
      </c>
      <c r="J82" s="120">
        <f t="shared" si="52"/>
        <v>0</v>
      </c>
      <c r="K82" s="120">
        <f t="shared" si="52"/>
        <v>0</v>
      </c>
      <c r="L82" s="120">
        <f t="shared" si="52"/>
        <v>0</v>
      </c>
      <c r="M82" s="120">
        <f t="shared" si="52"/>
        <v>0</v>
      </c>
      <c r="N82" s="120">
        <f t="shared" si="52"/>
        <v>0</v>
      </c>
      <c r="O82" s="120">
        <f t="shared" si="52"/>
        <v>0</v>
      </c>
      <c r="P82" s="120">
        <f t="shared" si="52"/>
        <v>0</v>
      </c>
      <c r="Q82" s="120">
        <f t="shared" si="52"/>
        <v>0</v>
      </c>
      <c r="R82" s="120">
        <f t="shared" si="52"/>
        <v>0</v>
      </c>
      <c r="S82" s="120">
        <f t="shared" si="52"/>
        <v>0</v>
      </c>
      <c r="T82" s="120">
        <f t="shared" si="52"/>
        <v>0</v>
      </c>
      <c r="U82" s="120">
        <f t="shared" si="52"/>
        <v>0</v>
      </c>
      <c r="V82" s="120">
        <f t="shared" si="52"/>
        <v>0</v>
      </c>
      <c r="W82" s="120">
        <f t="shared" si="52"/>
        <v>0</v>
      </c>
      <c r="X82" s="120">
        <f t="shared" si="52"/>
        <v>0</v>
      </c>
      <c r="Y82" s="120">
        <f t="shared" si="52"/>
        <v>0</v>
      </c>
      <c r="Z82" s="120">
        <f t="shared" si="52"/>
        <v>0</v>
      </c>
      <c r="AA82" s="120">
        <f t="shared" si="52"/>
        <v>0</v>
      </c>
      <c r="AB82" s="120">
        <f t="shared" si="52"/>
        <v>0</v>
      </c>
      <c r="AC82" s="120">
        <f t="shared" si="52"/>
        <v>0</v>
      </c>
      <c r="AD82" s="120">
        <f t="shared" si="52"/>
        <v>0</v>
      </c>
      <c r="AE82" s="120">
        <f t="shared" si="52"/>
        <v>0</v>
      </c>
      <c r="AF82" s="120">
        <f t="shared" si="52"/>
        <v>0</v>
      </c>
      <c r="AG82" s="120">
        <f t="shared" si="52"/>
        <v>0</v>
      </c>
      <c r="AH82" s="120">
        <f t="shared" si="52"/>
        <v>0</v>
      </c>
      <c r="AI82" s="120">
        <f t="shared" si="52"/>
        <v>0</v>
      </c>
      <c r="AJ82" s="120">
        <f t="shared" si="52"/>
        <v>0</v>
      </c>
      <c r="AK82" s="120">
        <f t="shared" si="52"/>
        <v>0</v>
      </c>
      <c r="AL82" s="120">
        <f t="shared" si="52"/>
        <v>0</v>
      </c>
      <c r="AM82" s="120">
        <f t="shared" si="52"/>
        <v>0</v>
      </c>
      <c r="AN82" s="120">
        <f t="shared" si="52"/>
        <v>0</v>
      </c>
      <c r="AO82" s="120">
        <f t="shared" si="52"/>
        <v>0</v>
      </c>
    </row>
    <row r="83" spans="1:41">
      <c r="A83">
        <f t="shared" si="30"/>
        <v>25</v>
      </c>
      <c r="B83" t="str">
        <f t="shared" si="28"/>
        <v/>
      </c>
      <c r="C83" s="131"/>
      <c r="D83" s="120">
        <f t="shared" ref="D83:AO83" si="53">IF(D$56=$B83,1,IF(C83=0,0,C83+1))*IF(D$11&gt;0,1,0)</f>
        <v>0</v>
      </c>
      <c r="E83" s="120">
        <f t="shared" si="53"/>
        <v>0</v>
      </c>
      <c r="F83" s="120">
        <f t="shared" si="53"/>
        <v>0</v>
      </c>
      <c r="G83" s="120">
        <f t="shared" si="53"/>
        <v>0</v>
      </c>
      <c r="H83" s="120">
        <f t="shared" si="53"/>
        <v>0</v>
      </c>
      <c r="I83" s="120">
        <f t="shared" si="53"/>
        <v>0</v>
      </c>
      <c r="J83" s="120">
        <f t="shared" si="53"/>
        <v>0</v>
      </c>
      <c r="K83" s="120">
        <f t="shared" si="53"/>
        <v>0</v>
      </c>
      <c r="L83" s="120">
        <f t="shared" si="53"/>
        <v>0</v>
      </c>
      <c r="M83" s="120">
        <f t="shared" si="53"/>
        <v>0</v>
      </c>
      <c r="N83" s="120">
        <f t="shared" si="53"/>
        <v>0</v>
      </c>
      <c r="O83" s="120">
        <f t="shared" si="53"/>
        <v>0</v>
      </c>
      <c r="P83" s="120">
        <f t="shared" si="53"/>
        <v>0</v>
      </c>
      <c r="Q83" s="120">
        <f t="shared" si="53"/>
        <v>0</v>
      </c>
      <c r="R83" s="120">
        <f t="shared" si="53"/>
        <v>0</v>
      </c>
      <c r="S83" s="120">
        <f t="shared" si="53"/>
        <v>0</v>
      </c>
      <c r="T83" s="120">
        <f t="shared" si="53"/>
        <v>0</v>
      </c>
      <c r="U83" s="120">
        <f t="shared" si="53"/>
        <v>0</v>
      </c>
      <c r="V83" s="120">
        <f t="shared" si="53"/>
        <v>0</v>
      </c>
      <c r="W83" s="120">
        <f t="shared" si="53"/>
        <v>0</v>
      </c>
      <c r="X83" s="120">
        <f t="shared" si="53"/>
        <v>0</v>
      </c>
      <c r="Y83" s="120">
        <f t="shared" si="53"/>
        <v>0</v>
      </c>
      <c r="Z83" s="120">
        <f t="shared" si="53"/>
        <v>0</v>
      </c>
      <c r="AA83" s="120">
        <f t="shared" si="53"/>
        <v>0</v>
      </c>
      <c r="AB83" s="120">
        <f t="shared" si="53"/>
        <v>0</v>
      </c>
      <c r="AC83" s="120">
        <f t="shared" si="53"/>
        <v>0</v>
      </c>
      <c r="AD83" s="120">
        <f t="shared" si="53"/>
        <v>0</v>
      </c>
      <c r="AE83" s="120">
        <f t="shared" si="53"/>
        <v>0</v>
      </c>
      <c r="AF83" s="120">
        <f t="shared" si="53"/>
        <v>0</v>
      </c>
      <c r="AG83" s="120">
        <f t="shared" si="53"/>
        <v>0</v>
      </c>
      <c r="AH83" s="120">
        <f t="shared" si="53"/>
        <v>0</v>
      </c>
      <c r="AI83" s="120">
        <f t="shared" si="53"/>
        <v>0</v>
      </c>
      <c r="AJ83" s="120">
        <f t="shared" si="53"/>
        <v>0</v>
      </c>
      <c r="AK83" s="120">
        <f t="shared" si="53"/>
        <v>0</v>
      </c>
      <c r="AL83" s="120">
        <f t="shared" si="53"/>
        <v>0</v>
      </c>
      <c r="AM83" s="120">
        <f t="shared" si="53"/>
        <v>0</v>
      </c>
      <c r="AN83" s="120">
        <f t="shared" si="53"/>
        <v>0</v>
      </c>
      <c r="AO83" s="120">
        <f t="shared" si="53"/>
        <v>0</v>
      </c>
    </row>
    <row r="84" spans="1:41">
      <c r="A84">
        <f t="shared" si="30"/>
        <v>26</v>
      </c>
      <c r="B84" t="str">
        <f t="shared" si="28"/>
        <v/>
      </c>
      <c r="C84" s="131"/>
      <c r="D84" s="120">
        <f t="shared" ref="D84:AO84" si="54">IF(D$56=$B84,1,IF(C84=0,0,C84+1))*IF(D$11&gt;0,1,0)</f>
        <v>0</v>
      </c>
      <c r="E84" s="120">
        <f t="shared" si="54"/>
        <v>0</v>
      </c>
      <c r="F84" s="120">
        <f t="shared" si="54"/>
        <v>0</v>
      </c>
      <c r="G84" s="120">
        <f t="shared" si="54"/>
        <v>0</v>
      </c>
      <c r="H84" s="120">
        <f t="shared" si="54"/>
        <v>0</v>
      </c>
      <c r="I84" s="120">
        <f t="shared" si="54"/>
        <v>0</v>
      </c>
      <c r="J84" s="120">
        <f t="shared" si="54"/>
        <v>0</v>
      </c>
      <c r="K84" s="120">
        <f t="shared" si="54"/>
        <v>0</v>
      </c>
      <c r="L84" s="120">
        <f t="shared" si="54"/>
        <v>0</v>
      </c>
      <c r="M84" s="120">
        <f t="shared" si="54"/>
        <v>0</v>
      </c>
      <c r="N84" s="120">
        <f t="shared" si="54"/>
        <v>0</v>
      </c>
      <c r="O84" s="120">
        <f t="shared" si="54"/>
        <v>0</v>
      </c>
      <c r="P84" s="120">
        <f t="shared" si="54"/>
        <v>0</v>
      </c>
      <c r="Q84" s="120">
        <f t="shared" si="54"/>
        <v>0</v>
      </c>
      <c r="R84" s="120">
        <f t="shared" si="54"/>
        <v>0</v>
      </c>
      <c r="S84" s="120">
        <f t="shared" si="54"/>
        <v>0</v>
      </c>
      <c r="T84" s="120">
        <f t="shared" si="54"/>
        <v>0</v>
      </c>
      <c r="U84" s="120">
        <f t="shared" si="54"/>
        <v>0</v>
      </c>
      <c r="V84" s="120">
        <f t="shared" si="54"/>
        <v>0</v>
      </c>
      <c r="W84" s="120">
        <f t="shared" si="54"/>
        <v>0</v>
      </c>
      <c r="X84" s="120">
        <f t="shared" si="54"/>
        <v>0</v>
      </c>
      <c r="Y84" s="120">
        <f t="shared" si="54"/>
        <v>0</v>
      </c>
      <c r="Z84" s="120">
        <f t="shared" si="54"/>
        <v>0</v>
      </c>
      <c r="AA84" s="120">
        <f t="shared" si="54"/>
        <v>0</v>
      </c>
      <c r="AB84" s="120">
        <f t="shared" si="54"/>
        <v>0</v>
      </c>
      <c r="AC84" s="120">
        <f t="shared" si="54"/>
        <v>0</v>
      </c>
      <c r="AD84" s="120">
        <f t="shared" si="54"/>
        <v>0</v>
      </c>
      <c r="AE84" s="120">
        <f t="shared" si="54"/>
        <v>0</v>
      </c>
      <c r="AF84" s="120">
        <f t="shared" si="54"/>
        <v>0</v>
      </c>
      <c r="AG84" s="120">
        <f t="shared" si="54"/>
        <v>0</v>
      </c>
      <c r="AH84" s="120">
        <f t="shared" si="54"/>
        <v>0</v>
      </c>
      <c r="AI84" s="120">
        <f t="shared" si="54"/>
        <v>0</v>
      </c>
      <c r="AJ84" s="120">
        <f t="shared" si="54"/>
        <v>0</v>
      </c>
      <c r="AK84" s="120">
        <f t="shared" si="54"/>
        <v>0</v>
      </c>
      <c r="AL84" s="120">
        <f t="shared" si="54"/>
        <v>0</v>
      </c>
      <c r="AM84" s="120">
        <f t="shared" si="54"/>
        <v>0</v>
      </c>
      <c r="AN84" s="120">
        <f t="shared" si="54"/>
        <v>0</v>
      </c>
      <c r="AO84" s="120">
        <f t="shared" si="54"/>
        <v>0</v>
      </c>
    </row>
    <row r="85" spans="1:41">
      <c r="A85">
        <f t="shared" si="30"/>
        <v>27</v>
      </c>
      <c r="B85" t="str">
        <f t="shared" si="28"/>
        <v/>
      </c>
      <c r="C85" s="131"/>
      <c r="D85" s="120">
        <f t="shared" ref="D85:AO85" si="55">IF(D$56=$B85,1,IF(C85=0,0,C85+1))*IF(D$11&gt;0,1,0)</f>
        <v>0</v>
      </c>
      <c r="E85" s="120">
        <f t="shared" si="55"/>
        <v>0</v>
      </c>
      <c r="F85" s="120">
        <f t="shared" si="55"/>
        <v>0</v>
      </c>
      <c r="G85" s="120">
        <f t="shared" si="55"/>
        <v>0</v>
      </c>
      <c r="H85" s="120">
        <f t="shared" si="55"/>
        <v>0</v>
      </c>
      <c r="I85" s="120">
        <f t="shared" si="55"/>
        <v>0</v>
      </c>
      <c r="J85" s="120">
        <f t="shared" si="55"/>
        <v>0</v>
      </c>
      <c r="K85" s="120">
        <f t="shared" si="55"/>
        <v>0</v>
      </c>
      <c r="L85" s="120">
        <f t="shared" si="55"/>
        <v>0</v>
      </c>
      <c r="M85" s="120">
        <f t="shared" si="55"/>
        <v>0</v>
      </c>
      <c r="N85" s="120">
        <f t="shared" si="55"/>
        <v>0</v>
      </c>
      <c r="O85" s="120">
        <f t="shared" si="55"/>
        <v>0</v>
      </c>
      <c r="P85" s="120">
        <f t="shared" si="55"/>
        <v>0</v>
      </c>
      <c r="Q85" s="120">
        <f t="shared" si="55"/>
        <v>0</v>
      </c>
      <c r="R85" s="120">
        <f t="shared" si="55"/>
        <v>0</v>
      </c>
      <c r="S85" s="120">
        <f t="shared" si="55"/>
        <v>0</v>
      </c>
      <c r="T85" s="120">
        <f t="shared" si="55"/>
        <v>0</v>
      </c>
      <c r="U85" s="120">
        <f t="shared" si="55"/>
        <v>0</v>
      </c>
      <c r="V85" s="120">
        <f t="shared" si="55"/>
        <v>0</v>
      </c>
      <c r="W85" s="120">
        <f t="shared" si="55"/>
        <v>0</v>
      </c>
      <c r="X85" s="120">
        <f t="shared" si="55"/>
        <v>0</v>
      </c>
      <c r="Y85" s="120">
        <f t="shared" si="55"/>
        <v>0</v>
      </c>
      <c r="Z85" s="120">
        <f t="shared" si="55"/>
        <v>0</v>
      </c>
      <c r="AA85" s="120">
        <f t="shared" si="55"/>
        <v>0</v>
      </c>
      <c r="AB85" s="120">
        <f t="shared" si="55"/>
        <v>0</v>
      </c>
      <c r="AC85" s="120">
        <f t="shared" si="55"/>
        <v>0</v>
      </c>
      <c r="AD85" s="120">
        <f t="shared" si="55"/>
        <v>0</v>
      </c>
      <c r="AE85" s="120">
        <f t="shared" si="55"/>
        <v>0</v>
      </c>
      <c r="AF85" s="120">
        <f t="shared" si="55"/>
        <v>0</v>
      </c>
      <c r="AG85" s="120">
        <f t="shared" si="55"/>
        <v>0</v>
      </c>
      <c r="AH85" s="120">
        <f t="shared" si="55"/>
        <v>0</v>
      </c>
      <c r="AI85" s="120">
        <f t="shared" si="55"/>
        <v>0</v>
      </c>
      <c r="AJ85" s="120">
        <f t="shared" si="55"/>
        <v>0</v>
      </c>
      <c r="AK85" s="120">
        <f t="shared" si="55"/>
        <v>0</v>
      </c>
      <c r="AL85" s="120">
        <f t="shared" si="55"/>
        <v>0</v>
      </c>
      <c r="AM85" s="120">
        <f t="shared" si="55"/>
        <v>0</v>
      </c>
      <c r="AN85" s="120">
        <f t="shared" si="55"/>
        <v>0</v>
      </c>
      <c r="AO85" s="120">
        <f t="shared" si="55"/>
        <v>0</v>
      </c>
    </row>
    <row r="86" spans="1:41">
      <c r="A86">
        <f t="shared" si="30"/>
        <v>28</v>
      </c>
      <c r="B86" t="str">
        <f t="shared" si="28"/>
        <v/>
      </c>
      <c r="C86" s="131"/>
      <c r="D86" s="120">
        <f t="shared" ref="D86:AO86" si="56">IF(D$56=$B86,1,IF(C86=0,0,C86+1))*IF(D$11&gt;0,1,0)</f>
        <v>0</v>
      </c>
      <c r="E86" s="120">
        <f t="shared" si="56"/>
        <v>0</v>
      </c>
      <c r="F86" s="120">
        <f t="shared" si="56"/>
        <v>0</v>
      </c>
      <c r="G86" s="120">
        <f t="shared" si="56"/>
        <v>0</v>
      </c>
      <c r="H86" s="120">
        <f t="shared" si="56"/>
        <v>0</v>
      </c>
      <c r="I86" s="120">
        <f t="shared" si="56"/>
        <v>0</v>
      </c>
      <c r="J86" s="120">
        <f t="shared" si="56"/>
        <v>0</v>
      </c>
      <c r="K86" s="120">
        <f t="shared" si="56"/>
        <v>0</v>
      </c>
      <c r="L86" s="120">
        <f t="shared" si="56"/>
        <v>0</v>
      </c>
      <c r="M86" s="120">
        <f t="shared" si="56"/>
        <v>0</v>
      </c>
      <c r="N86" s="120">
        <f t="shared" si="56"/>
        <v>0</v>
      </c>
      <c r="O86" s="120">
        <f t="shared" si="56"/>
        <v>0</v>
      </c>
      <c r="P86" s="120">
        <f t="shared" si="56"/>
        <v>0</v>
      </c>
      <c r="Q86" s="120">
        <f t="shared" si="56"/>
        <v>0</v>
      </c>
      <c r="R86" s="120">
        <f t="shared" si="56"/>
        <v>0</v>
      </c>
      <c r="S86" s="120">
        <f t="shared" si="56"/>
        <v>0</v>
      </c>
      <c r="T86" s="120">
        <f t="shared" si="56"/>
        <v>0</v>
      </c>
      <c r="U86" s="120">
        <f t="shared" si="56"/>
        <v>0</v>
      </c>
      <c r="V86" s="120">
        <f t="shared" si="56"/>
        <v>0</v>
      </c>
      <c r="W86" s="120">
        <f t="shared" si="56"/>
        <v>0</v>
      </c>
      <c r="X86" s="120">
        <f t="shared" si="56"/>
        <v>0</v>
      </c>
      <c r="Y86" s="120">
        <f t="shared" si="56"/>
        <v>0</v>
      </c>
      <c r="Z86" s="120">
        <f t="shared" si="56"/>
        <v>0</v>
      </c>
      <c r="AA86" s="120">
        <f t="shared" si="56"/>
        <v>0</v>
      </c>
      <c r="AB86" s="120">
        <f t="shared" si="56"/>
        <v>0</v>
      </c>
      <c r="AC86" s="120">
        <f t="shared" si="56"/>
        <v>0</v>
      </c>
      <c r="AD86" s="120">
        <f t="shared" si="56"/>
        <v>0</v>
      </c>
      <c r="AE86" s="120">
        <f t="shared" si="56"/>
        <v>0</v>
      </c>
      <c r="AF86" s="120">
        <f t="shared" si="56"/>
        <v>0</v>
      </c>
      <c r="AG86" s="120">
        <f t="shared" si="56"/>
        <v>0</v>
      </c>
      <c r="AH86" s="120">
        <f t="shared" si="56"/>
        <v>0</v>
      </c>
      <c r="AI86" s="120">
        <f t="shared" si="56"/>
        <v>0</v>
      </c>
      <c r="AJ86" s="120">
        <f t="shared" si="56"/>
        <v>0</v>
      </c>
      <c r="AK86" s="120">
        <f t="shared" si="56"/>
        <v>0</v>
      </c>
      <c r="AL86" s="120">
        <f t="shared" si="56"/>
        <v>0</v>
      </c>
      <c r="AM86" s="120">
        <f t="shared" si="56"/>
        <v>0</v>
      </c>
      <c r="AN86" s="120">
        <f t="shared" si="56"/>
        <v>0</v>
      </c>
      <c r="AO86" s="120">
        <f t="shared" si="56"/>
        <v>0</v>
      </c>
    </row>
    <row r="87" spans="1:41">
      <c r="A87">
        <f t="shared" si="30"/>
        <v>29</v>
      </c>
      <c r="B87" t="str">
        <f t="shared" si="28"/>
        <v/>
      </c>
      <c r="C87" s="131"/>
      <c r="D87" s="120">
        <f t="shared" ref="D87:AO87" si="57">IF(D$56=$B87,1,IF(C87=0,0,C87+1))*IF(D$11&gt;0,1,0)</f>
        <v>0</v>
      </c>
      <c r="E87" s="120">
        <f t="shared" si="57"/>
        <v>0</v>
      </c>
      <c r="F87" s="120">
        <f t="shared" si="57"/>
        <v>0</v>
      </c>
      <c r="G87" s="120">
        <f t="shared" si="57"/>
        <v>0</v>
      </c>
      <c r="H87" s="120">
        <f t="shared" si="57"/>
        <v>0</v>
      </c>
      <c r="I87" s="120">
        <f t="shared" si="57"/>
        <v>0</v>
      </c>
      <c r="J87" s="120">
        <f t="shared" si="57"/>
        <v>0</v>
      </c>
      <c r="K87" s="120">
        <f t="shared" si="57"/>
        <v>0</v>
      </c>
      <c r="L87" s="120">
        <f t="shared" si="57"/>
        <v>0</v>
      </c>
      <c r="M87" s="120">
        <f t="shared" si="57"/>
        <v>0</v>
      </c>
      <c r="N87" s="120">
        <f t="shared" si="57"/>
        <v>0</v>
      </c>
      <c r="O87" s="120">
        <f t="shared" si="57"/>
        <v>0</v>
      </c>
      <c r="P87" s="120">
        <f t="shared" si="57"/>
        <v>0</v>
      </c>
      <c r="Q87" s="120">
        <f t="shared" si="57"/>
        <v>0</v>
      </c>
      <c r="R87" s="120">
        <f t="shared" si="57"/>
        <v>0</v>
      </c>
      <c r="S87" s="120">
        <f t="shared" si="57"/>
        <v>0</v>
      </c>
      <c r="T87" s="120">
        <f t="shared" si="57"/>
        <v>0</v>
      </c>
      <c r="U87" s="120">
        <f t="shared" si="57"/>
        <v>0</v>
      </c>
      <c r="V87" s="120">
        <f t="shared" si="57"/>
        <v>0</v>
      </c>
      <c r="W87" s="120">
        <f t="shared" si="57"/>
        <v>0</v>
      </c>
      <c r="X87" s="120">
        <f t="shared" si="57"/>
        <v>0</v>
      </c>
      <c r="Y87" s="120">
        <f t="shared" si="57"/>
        <v>0</v>
      </c>
      <c r="Z87" s="120">
        <f t="shared" si="57"/>
        <v>0</v>
      </c>
      <c r="AA87" s="120">
        <f t="shared" si="57"/>
        <v>0</v>
      </c>
      <c r="AB87" s="120">
        <f t="shared" si="57"/>
        <v>0</v>
      </c>
      <c r="AC87" s="120">
        <f t="shared" si="57"/>
        <v>0</v>
      </c>
      <c r="AD87" s="120">
        <f t="shared" si="57"/>
        <v>0</v>
      </c>
      <c r="AE87" s="120">
        <f t="shared" si="57"/>
        <v>0</v>
      </c>
      <c r="AF87" s="120">
        <f t="shared" si="57"/>
        <v>0</v>
      </c>
      <c r="AG87" s="120">
        <f t="shared" si="57"/>
        <v>0</v>
      </c>
      <c r="AH87" s="120">
        <f t="shared" si="57"/>
        <v>0</v>
      </c>
      <c r="AI87" s="120">
        <f t="shared" si="57"/>
        <v>0</v>
      </c>
      <c r="AJ87" s="120">
        <f t="shared" si="57"/>
        <v>0</v>
      </c>
      <c r="AK87" s="120">
        <f t="shared" si="57"/>
        <v>0</v>
      </c>
      <c r="AL87" s="120">
        <f t="shared" si="57"/>
        <v>0</v>
      </c>
      <c r="AM87" s="120">
        <f t="shared" si="57"/>
        <v>0</v>
      </c>
      <c r="AN87" s="120">
        <f t="shared" si="57"/>
        <v>0</v>
      </c>
      <c r="AO87" s="120">
        <f t="shared" si="57"/>
        <v>0</v>
      </c>
    </row>
    <row r="88" spans="1:41">
      <c r="A88">
        <f t="shared" si="30"/>
        <v>30</v>
      </c>
      <c r="B88" t="str">
        <f t="shared" si="28"/>
        <v/>
      </c>
      <c r="C88" s="131"/>
      <c r="D88" s="120">
        <f t="shared" ref="D88:AO88" si="58">IF(D$56=$B88,1,IF(C88=0,0,C88+1))*IF(D$11&gt;0,1,0)</f>
        <v>0</v>
      </c>
      <c r="E88" s="120">
        <f t="shared" si="58"/>
        <v>0</v>
      </c>
      <c r="F88" s="120">
        <f t="shared" si="58"/>
        <v>0</v>
      </c>
      <c r="G88" s="120">
        <f t="shared" si="58"/>
        <v>0</v>
      </c>
      <c r="H88" s="120">
        <f t="shared" si="58"/>
        <v>0</v>
      </c>
      <c r="I88" s="120">
        <f t="shared" si="58"/>
        <v>0</v>
      </c>
      <c r="J88" s="120">
        <f t="shared" si="58"/>
        <v>0</v>
      </c>
      <c r="K88" s="120">
        <f t="shared" si="58"/>
        <v>0</v>
      </c>
      <c r="L88" s="120">
        <f t="shared" si="58"/>
        <v>0</v>
      </c>
      <c r="M88" s="120">
        <f t="shared" si="58"/>
        <v>0</v>
      </c>
      <c r="N88" s="120">
        <f t="shared" si="58"/>
        <v>0</v>
      </c>
      <c r="O88" s="120">
        <f t="shared" si="58"/>
        <v>0</v>
      </c>
      <c r="P88" s="120">
        <f t="shared" si="58"/>
        <v>0</v>
      </c>
      <c r="Q88" s="120">
        <f t="shared" si="58"/>
        <v>0</v>
      </c>
      <c r="R88" s="120">
        <f t="shared" si="58"/>
        <v>0</v>
      </c>
      <c r="S88" s="120">
        <f t="shared" si="58"/>
        <v>0</v>
      </c>
      <c r="T88" s="120">
        <f t="shared" si="58"/>
        <v>0</v>
      </c>
      <c r="U88" s="120">
        <f t="shared" si="58"/>
        <v>0</v>
      </c>
      <c r="V88" s="120">
        <f t="shared" si="58"/>
        <v>0</v>
      </c>
      <c r="W88" s="120">
        <f t="shared" si="58"/>
        <v>0</v>
      </c>
      <c r="X88" s="120">
        <f t="shared" si="58"/>
        <v>0</v>
      </c>
      <c r="Y88" s="120">
        <f t="shared" si="58"/>
        <v>0</v>
      </c>
      <c r="Z88" s="120">
        <f t="shared" si="58"/>
        <v>0</v>
      </c>
      <c r="AA88" s="120">
        <f t="shared" si="58"/>
        <v>0</v>
      </c>
      <c r="AB88" s="120">
        <f t="shared" si="58"/>
        <v>0</v>
      </c>
      <c r="AC88" s="120">
        <f t="shared" si="58"/>
        <v>0</v>
      </c>
      <c r="AD88" s="120">
        <f t="shared" si="58"/>
        <v>0</v>
      </c>
      <c r="AE88" s="120">
        <f t="shared" si="58"/>
        <v>0</v>
      </c>
      <c r="AF88" s="120">
        <f t="shared" si="58"/>
        <v>0</v>
      </c>
      <c r="AG88" s="120">
        <f t="shared" si="58"/>
        <v>0</v>
      </c>
      <c r="AH88" s="120">
        <f t="shared" si="58"/>
        <v>0</v>
      </c>
      <c r="AI88" s="120">
        <f t="shared" si="58"/>
        <v>0</v>
      </c>
      <c r="AJ88" s="120">
        <f t="shared" si="58"/>
        <v>0</v>
      </c>
      <c r="AK88" s="120">
        <f t="shared" si="58"/>
        <v>0</v>
      </c>
      <c r="AL88" s="120">
        <f t="shared" si="58"/>
        <v>0</v>
      </c>
      <c r="AM88" s="120">
        <f t="shared" si="58"/>
        <v>0</v>
      </c>
      <c r="AN88" s="120">
        <f t="shared" si="58"/>
        <v>0</v>
      </c>
      <c r="AO88" s="120">
        <f t="shared" si="58"/>
        <v>0</v>
      </c>
    </row>
    <row r="89" spans="1:41">
      <c r="A89">
        <f t="shared" si="30"/>
        <v>31</v>
      </c>
      <c r="B89" t="str">
        <f t="shared" si="28"/>
        <v/>
      </c>
      <c r="C89" s="131"/>
      <c r="D89" s="120">
        <f t="shared" ref="D89:AO89" si="59">IF(D$56=$B89,1,IF(C89=0,0,C89+1))*IF(D$11&gt;0,1,0)</f>
        <v>0</v>
      </c>
      <c r="E89" s="120">
        <f t="shared" si="59"/>
        <v>0</v>
      </c>
      <c r="F89" s="120">
        <f t="shared" si="59"/>
        <v>0</v>
      </c>
      <c r="G89" s="120">
        <f t="shared" si="59"/>
        <v>0</v>
      </c>
      <c r="H89" s="120">
        <f t="shared" si="59"/>
        <v>0</v>
      </c>
      <c r="I89" s="120">
        <f t="shared" si="59"/>
        <v>0</v>
      </c>
      <c r="J89" s="120">
        <f t="shared" si="59"/>
        <v>0</v>
      </c>
      <c r="K89" s="120">
        <f t="shared" si="59"/>
        <v>0</v>
      </c>
      <c r="L89" s="120">
        <f t="shared" si="59"/>
        <v>0</v>
      </c>
      <c r="M89" s="120">
        <f t="shared" si="59"/>
        <v>0</v>
      </c>
      <c r="N89" s="120">
        <f t="shared" si="59"/>
        <v>0</v>
      </c>
      <c r="O89" s="120">
        <f t="shared" si="59"/>
        <v>0</v>
      </c>
      <c r="P89" s="120">
        <f t="shared" si="59"/>
        <v>0</v>
      </c>
      <c r="Q89" s="120">
        <f t="shared" si="59"/>
        <v>0</v>
      </c>
      <c r="R89" s="120">
        <f t="shared" si="59"/>
        <v>0</v>
      </c>
      <c r="S89" s="120">
        <f t="shared" si="59"/>
        <v>0</v>
      </c>
      <c r="T89" s="120">
        <f t="shared" si="59"/>
        <v>0</v>
      </c>
      <c r="U89" s="120">
        <f t="shared" si="59"/>
        <v>0</v>
      </c>
      <c r="V89" s="120">
        <f t="shared" si="59"/>
        <v>0</v>
      </c>
      <c r="W89" s="120">
        <f t="shared" si="59"/>
        <v>0</v>
      </c>
      <c r="X89" s="120">
        <f t="shared" si="59"/>
        <v>0</v>
      </c>
      <c r="Y89" s="120">
        <f t="shared" si="59"/>
        <v>0</v>
      </c>
      <c r="Z89" s="120">
        <f t="shared" si="59"/>
        <v>0</v>
      </c>
      <c r="AA89" s="120">
        <f t="shared" si="59"/>
        <v>0</v>
      </c>
      <c r="AB89" s="120">
        <f t="shared" si="59"/>
        <v>0</v>
      </c>
      <c r="AC89" s="120">
        <f t="shared" si="59"/>
        <v>0</v>
      </c>
      <c r="AD89" s="120">
        <f t="shared" si="59"/>
        <v>0</v>
      </c>
      <c r="AE89" s="120">
        <f t="shared" si="59"/>
        <v>0</v>
      </c>
      <c r="AF89" s="120">
        <f t="shared" si="59"/>
        <v>0</v>
      </c>
      <c r="AG89" s="120">
        <f t="shared" si="59"/>
        <v>0</v>
      </c>
      <c r="AH89" s="120">
        <f t="shared" si="59"/>
        <v>0</v>
      </c>
      <c r="AI89" s="120">
        <f t="shared" si="59"/>
        <v>0</v>
      </c>
      <c r="AJ89" s="120">
        <f t="shared" si="59"/>
        <v>0</v>
      </c>
      <c r="AK89" s="120">
        <f t="shared" si="59"/>
        <v>0</v>
      </c>
      <c r="AL89" s="120">
        <f t="shared" si="59"/>
        <v>0</v>
      </c>
      <c r="AM89" s="120">
        <f t="shared" si="59"/>
        <v>0</v>
      </c>
      <c r="AN89" s="120">
        <f t="shared" si="59"/>
        <v>0</v>
      </c>
      <c r="AO89" s="120">
        <f t="shared" si="59"/>
        <v>0</v>
      </c>
    </row>
    <row r="90" spans="1:41">
      <c r="A90">
        <f t="shared" si="30"/>
        <v>32</v>
      </c>
      <c r="B90" t="str">
        <f t="shared" si="28"/>
        <v/>
      </c>
      <c r="C90" s="131"/>
      <c r="D90" s="120">
        <f t="shared" ref="D90:AO90" si="60">IF(D$56=$B90,1,IF(C90=0,0,C90+1))*IF(D$11&gt;0,1,0)</f>
        <v>0</v>
      </c>
      <c r="E90" s="120">
        <f t="shared" si="60"/>
        <v>0</v>
      </c>
      <c r="F90" s="120">
        <f t="shared" si="60"/>
        <v>0</v>
      </c>
      <c r="G90" s="120">
        <f t="shared" si="60"/>
        <v>0</v>
      </c>
      <c r="H90" s="120">
        <f t="shared" si="60"/>
        <v>0</v>
      </c>
      <c r="I90" s="120">
        <f t="shared" si="60"/>
        <v>0</v>
      </c>
      <c r="J90" s="120">
        <f t="shared" si="60"/>
        <v>0</v>
      </c>
      <c r="K90" s="120">
        <f t="shared" si="60"/>
        <v>0</v>
      </c>
      <c r="L90" s="120">
        <f t="shared" si="60"/>
        <v>0</v>
      </c>
      <c r="M90" s="120">
        <f t="shared" si="60"/>
        <v>0</v>
      </c>
      <c r="N90" s="120">
        <f t="shared" si="60"/>
        <v>0</v>
      </c>
      <c r="O90" s="120">
        <f t="shared" si="60"/>
        <v>0</v>
      </c>
      <c r="P90" s="120">
        <f t="shared" si="60"/>
        <v>0</v>
      </c>
      <c r="Q90" s="120">
        <f t="shared" si="60"/>
        <v>0</v>
      </c>
      <c r="R90" s="120">
        <f t="shared" si="60"/>
        <v>0</v>
      </c>
      <c r="S90" s="120">
        <f t="shared" si="60"/>
        <v>0</v>
      </c>
      <c r="T90" s="120">
        <f t="shared" si="60"/>
        <v>0</v>
      </c>
      <c r="U90" s="120">
        <f t="shared" si="60"/>
        <v>0</v>
      </c>
      <c r="V90" s="120">
        <f t="shared" si="60"/>
        <v>0</v>
      </c>
      <c r="W90" s="120">
        <f t="shared" si="60"/>
        <v>0</v>
      </c>
      <c r="X90" s="120">
        <f t="shared" si="60"/>
        <v>0</v>
      </c>
      <c r="Y90" s="120">
        <f t="shared" si="60"/>
        <v>0</v>
      </c>
      <c r="Z90" s="120">
        <f t="shared" si="60"/>
        <v>0</v>
      </c>
      <c r="AA90" s="120">
        <f t="shared" si="60"/>
        <v>0</v>
      </c>
      <c r="AB90" s="120">
        <f t="shared" si="60"/>
        <v>0</v>
      </c>
      <c r="AC90" s="120">
        <f t="shared" si="60"/>
        <v>0</v>
      </c>
      <c r="AD90" s="120">
        <f t="shared" si="60"/>
        <v>0</v>
      </c>
      <c r="AE90" s="120">
        <f t="shared" si="60"/>
        <v>0</v>
      </c>
      <c r="AF90" s="120">
        <f t="shared" si="60"/>
        <v>0</v>
      </c>
      <c r="AG90" s="120">
        <f t="shared" si="60"/>
        <v>0</v>
      </c>
      <c r="AH90" s="120">
        <f t="shared" si="60"/>
        <v>0</v>
      </c>
      <c r="AI90" s="120">
        <f t="shared" si="60"/>
        <v>0</v>
      </c>
      <c r="AJ90" s="120">
        <f t="shared" si="60"/>
        <v>0</v>
      </c>
      <c r="AK90" s="120">
        <f t="shared" si="60"/>
        <v>0</v>
      </c>
      <c r="AL90" s="120">
        <f t="shared" si="60"/>
        <v>0</v>
      </c>
      <c r="AM90" s="120">
        <f t="shared" si="60"/>
        <v>0</v>
      </c>
      <c r="AN90" s="120">
        <f t="shared" si="60"/>
        <v>0</v>
      </c>
      <c r="AO90" s="120">
        <f t="shared" si="60"/>
        <v>0</v>
      </c>
    </row>
    <row r="91" spans="1:41">
      <c r="A91">
        <f t="shared" si="30"/>
        <v>33</v>
      </c>
      <c r="B91" t="str">
        <f t="shared" si="28"/>
        <v/>
      </c>
      <c r="C91" s="131"/>
      <c r="D91" s="120">
        <f t="shared" ref="D91:AO91" si="61">IF(D$56=$B91,1,IF(C91=0,0,C91+1))*IF(D$11&gt;0,1,0)</f>
        <v>0</v>
      </c>
      <c r="E91" s="120">
        <f t="shared" si="61"/>
        <v>0</v>
      </c>
      <c r="F91" s="120">
        <f t="shared" si="61"/>
        <v>0</v>
      </c>
      <c r="G91" s="120">
        <f t="shared" si="61"/>
        <v>0</v>
      </c>
      <c r="H91" s="120">
        <f t="shared" si="61"/>
        <v>0</v>
      </c>
      <c r="I91" s="120">
        <f t="shared" si="61"/>
        <v>0</v>
      </c>
      <c r="J91" s="120">
        <f t="shared" si="61"/>
        <v>0</v>
      </c>
      <c r="K91" s="120">
        <f t="shared" si="61"/>
        <v>0</v>
      </c>
      <c r="L91" s="120">
        <f t="shared" si="61"/>
        <v>0</v>
      </c>
      <c r="M91" s="120">
        <f t="shared" si="61"/>
        <v>0</v>
      </c>
      <c r="N91" s="120">
        <f t="shared" si="61"/>
        <v>0</v>
      </c>
      <c r="O91" s="120">
        <f t="shared" si="61"/>
        <v>0</v>
      </c>
      <c r="P91" s="120">
        <f t="shared" si="61"/>
        <v>0</v>
      </c>
      <c r="Q91" s="120">
        <f t="shared" si="61"/>
        <v>0</v>
      </c>
      <c r="R91" s="120">
        <f t="shared" si="61"/>
        <v>0</v>
      </c>
      <c r="S91" s="120">
        <f t="shared" si="61"/>
        <v>0</v>
      </c>
      <c r="T91" s="120">
        <f t="shared" si="61"/>
        <v>0</v>
      </c>
      <c r="U91" s="120">
        <f t="shared" si="61"/>
        <v>0</v>
      </c>
      <c r="V91" s="120">
        <f t="shared" si="61"/>
        <v>0</v>
      </c>
      <c r="W91" s="120">
        <f t="shared" si="61"/>
        <v>0</v>
      </c>
      <c r="X91" s="120">
        <f t="shared" si="61"/>
        <v>0</v>
      </c>
      <c r="Y91" s="120">
        <f t="shared" si="61"/>
        <v>0</v>
      </c>
      <c r="Z91" s="120">
        <f t="shared" si="61"/>
        <v>0</v>
      </c>
      <c r="AA91" s="120">
        <f t="shared" si="61"/>
        <v>0</v>
      </c>
      <c r="AB91" s="120">
        <f t="shared" si="61"/>
        <v>0</v>
      </c>
      <c r="AC91" s="120">
        <f t="shared" si="61"/>
        <v>0</v>
      </c>
      <c r="AD91" s="120">
        <f t="shared" si="61"/>
        <v>0</v>
      </c>
      <c r="AE91" s="120">
        <f t="shared" si="61"/>
        <v>0</v>
      </c>
      <c r="AF91" s="120">
        <f t="shared" si="61"/>
        <v>0</v>
      </c>
      <c r="AG91" s="120">
        <f t="shared" si="61"/>
        <v>0</v>
      </c>
      <c r="AH91" s="120">
        <f t="shared" si="61"/>
        <v>0</v>
      </c>
      <c r="AI91" s="120">
        <f t="shared" si="61"/>
        <v>0</v>
      </c>
      <c r="AJ91" s="120">
        <f t="shared" si="61"/>
        <v>0</v>
      </c>
      <c r="AK91" s="120">
        <f t="shared" si="61"/>
        <v>0</v>
      </c>
      <c r="AL91" s="120">
        <f t="shared" si="61"/>
        <v>0</v>
      </c>
      <c r="AM91" s="120">
        <f t="shared" si="61"/>
        <v>0</v>
      </c>
      <c r="AN91" s="120">
        <f t="shared" si="61"/>
        <v>0</v>
      </c>
      <c r="AO91" s="120">
        <f t="shared" si="61"/>
        <v>0</v>
      </c>
    </row>
    <row r="92" spans="1:41">
      <c r="A92">
        <f t="shared" si="30"/>
        <v>34</v>
      </c>
      <c r="B92" t="str">
        <f t="shared" si="28"/>
        <v/>
      </c>
      <c r="C92" s="131"/>
      <c r="D92" s="120">
        <f t="shared" ref="D92:AO92" si="62">IF(D$56=$B92,1,IF(C92=0,0,C92+1))*IF(D$11&gt;0,1,0)</f>
        <v>0</v>
      </c>
      <c r="E92" s="120">
        <f t="shared" si="62"/>
        <v>0</v>
      </c>
      <c r="F92" s="120">
        <f t="shared" si="62"/>
        <v>0</v>
      </c>
      <c r="G92" s="120">
        <f t="shared" si="62"/>
        <v>0</v>
      </c>
      <c r="H92" s="120">
        <f t="shared" si="62"/>
        <v>0</v>
      </c>
      <c r="I92" s="120">
        <f t="shared" si="62"/>
        <v>0</v>
      </c>
      <c r="J92" s="120">
        <f t="shared" si="62"/>
        <v>0</v>
      </c>
      <c r="K92" s="120">
        <f t="shared" si="62"/>
        <v>0</v>
      </c>
      <c r="L92" s="120">
        <f t="shared" si="62"/>
        <v>0</v>
      </c>
      <c r="M92" s="120">
        <f t="shared" si="62"/>
        <v>0</v>
      </c>
      <c r="N92" s="120">
        <f t="shared" si="62"/>
        <v>0</v>
      </c>
      <c r="O92" s="120">
        <f t="shared" si="62"/>
        <v>0</v>
      </c>
      <c r="P92" s="120">
        <f t="shared" si="62"/>
        <v>0</v>
      </c>
      <c r="Q92" s="120">
        <f t="shared" si="62"/>
        <v>0</v>
      </c>
      <c r="R92" s="120">
        <f t="shared" si="62"/>
        <v>0</v>
      </c>
      <c r="S92" s="120">
        <f t="shared" si="62"/>
        <v>0</v>
      </c>
      <c r="T92" s="120">
        <f t="shared" si="62"/>
        <v>0</v>
      </c>
      <c r="U92" s="120">
        <f t="shared" si="62"/>
        <v>0</v>
      </c>
      <c r="V92" s="120">
        <f t="shared" si="62"/>
        <v>0</v>
      </c>
      <c r="W92" s="120">
        <f t="shared" si="62"/>
        <v>0</v>
      </c>
      <c r="X92" s="120">
        <f t="shared" si="62"/>
        <v>0</v>
      </c>
      <c r="Y92" s="120">
        <f t="shared" si="62"/>
        <v>0</v>
      </c>
      <c r="Z92" s="120">
        <f t="shared" si="62"/>
        <v>0</v>
      </c>
      <c r="AA92" s="120">
        <f t="shared" si="62"/>
        <v>0</v>
      </c>
      <c r="AB92" s="120">
        <f t="shared" si="62"/>
        <v>0</v>
      </c>
      <c r="AC92" s="120">
        <f t="shared" si="62"/>
        <v>0</v>
      </c>
      <c r="AD92" s="120">
        <f t="shared" si="62"/>
        <v>0</v>
      </c>
      <c r="AE92" s="120">
        <f t="shared" si="62"/>
        <v>0</v>
      </c>
      <c r="AF92" s="120">
        <f t="shared" si="62"/>
        <v>0</v>
      </c>
      <c r="AG92" s="120">
        <f t="shared" si="62"/>
        <v>0</v>
      </c>
      <c r="AH92" s="120">
        <f t="shared" si="62"/>
        <v>0</v>
      </c>
      <c r="AI92" s="120">
        <f t="shared" si="62"/>
        <v>0</v>
      </c>
      <c r="AJ92" s="120">
        <f t="shared" si="62"/>
        <v>0</v>
      </c>
      <c r="AK92" s="120">
        <f t="shared" si="62"/>
        <v>0</v>
      </c>
      <c r="AL92" s="120">
        <f t="shared" si="62"/>
        <v>0</v>
      </c>
      <c r="AM92" s="120">
        <f t="shared" si="62"/>
        <v>0</v>
      </c>
      <c r="AN92" s="120">
        <f t="shared" si="62"/>
        <v>0</v>
      </c>
      <c r="AO92" s="120">
        <f t="shared" si="62"/>
        <v>0</v>
      </c>
    </row>
    <row r="93" spans="1:41">
      <c r="A93">
        <f t="shared" si="30"/>
        <v>35</v>
      </c>
      <c r="B93" t="str">
        <f t="shared" si="28"/>
        <v/>
      </c>
      <c r="C93" s="131"/>
      <c r="D93" s="120">
        <f t="shared" ref="D93:AO93" si="63">IF(D$56=$B93,1,IF(C93=0,0,C93+1))*IF(D$11&gt;0,1,0)</f>
        <v>0</v>
      </c>
      <c r="E93" s="120">
        <f t="shared" si="63"/>
        <v>0</v>
      </c>
      <c r="F93" s="120">
        <f t="shared" si="63"/>
        <v>0</v>
      </c>
      <c r="G93" s="120">
        <f t="shared" si="63"/>
        <v>0</v>
      </c>
      <c r="H93" s="120">
        <f t="shared" si="63"/>
        <v>0</v>
      </c>
      <c r="I93" s="120">
        <f t="shared" si="63"/>
        <v>0</v>
      </c>
      <c r="J93" s="120">
        <f t="shared" si="63"/>
        <v>0</v>
      </c>
      <c r="K93" s="120">
        <f t="shared" si="63"/>
        <v>0</v>
      </c>
      <c r="L93" s="120">
        <f t="shared" si="63"/>
        <v>0</v>
      </c>
      <c r="M93" s="120">
        <f t="shared" si="63"/>
        <v>0</v>
      </c>
      <c r="N93" s="120">
        <f t="shared" si="63"/>
        <v>0</v>
      </c>
      <c r="O93" s="120">
        <f t="shared" si="63"/>
        <v>0</v>
      </c>
      <c r="P93" s="120">
        <f t="shared" si="63"/>
        <v>0</v>
      </c>
      <c r="Q93" s="120">
        <f t="shared" si="63"/>
        <v>0</v>
      </c>
      <c r="R93" s="120">
        <f t="shared" si="63"/>
        <v>0</v>
      </c>
      <c r="S93" s="120">
        <f t="shared" si="63"/>
        <v>0</v>
      </c>
      <c r="T93" s="120">
        <f t="shared" si="63"/>
        <v>0</v>
      </c>
      <c r="U93" s="120">
        <f t="shared" si="63"/>
        <v>0</v>
      </c>
      <c r="V93" s="120">
        <f t="shared" si="63"/>
        <v>0</v>
      </c>
      <c r="W93" s="120">
        <f t="shared" si="63"/>
        <v>0</v>
      </c>
      <c r="X93" s="120">
        <f t="shared" si="63"/>
        <v>0</v>
      </c>
      <c r="Y93" s="120">
        <f t="shared" si="63"/>
        <v>0</v>
      </c>
      <c r="Z93" s="120">
        <f t="shared" si="63"/>
        <v>0</v>
      </c>
      <c r="AA93" s="120">
        <f t="shared" si="63"/>
        <v>0</v>
      </c>
      <c r="AB93" s="120">
        <f t="shared" si="63"/>
        <v>0</v>
      </c>
      <c r="AC93" s="120">
        <f t="shared" si="63"/>
        <v>0</v>
      </c>
      <c r="AD93" s="120">
        <f t="shared" si="63"/>
        <v>0</v>
      </c>
      <c r="AE93" s="120">
        <f t="shared" si="63"/>
        <v>0</v>
      </c>
      <c r="AF93" s="120">
        <f t="shared" si="63"/>
        <v>0</v>
      </c>
      <c r="AG93" s="120">
        <f t="shared" si="63"/>
        <v>0</v>
      </c>
      <c r="AH93" s="120">
        <f t="shared" si="63"/>
        <v>0</v>
      </c>
      <c r="AI93" s="120">
        <f t="shared" si="63"/>
        <v>0</v>
      </c>
      <c r="AJ93" s="120">
        <f t="shared" si="63"/>
        <v>0</v>
      </c>
      <c r="AK93" s="120">
        <f t="shared" si="63"/>
        <v>0</v>
      </c>
      <c r="AL93" s="120">
        <f t="shared" si="63"/>
        <v>0</v>
      </c>
      <c r="AM93" s="120">
        <f t="shared" si="63"/>
        <v>0</v>
      </c>
      <c r="AN93" s="120">
        <f t="shared" si="63"/>
        <v>0</v>
      </c>
      <c r="AO93" s="120">
        <f t="shared" si="63"/>
        <v>0</v>
      </c>
    </row>
    <row r="94" spans="1:41">
      <c r="A94">
        <f t="shared" si="30"/>
        <v>36</v>
      </c>
      <c r="B94" t="str">
        <f t="shared" si="28"/>
        <v/>
      </c>
      <c r="C94" s="131"/>
      <c r="D94" s="120">
        <f t="shared" ref="D94:AO94" si="64">IF(D$56=$B94,1,IF(C94=0,0,C94+1))*IF(D$11&gt;0,1,0)</f>
        <v>0</v>
      </c>
      <c r="E94" s="120">
        <f t="shared" si="64"/>
        <v>0</v>
      </c>
      <c r="F94" s="120">
        <f t="shared" si="64"/>
        <v>0</v>
      </c>
      <c r="G94" s="120">
        <f t="shared" si="64"/>
        <v>0</v>
      </c>
      <c r="H94" s="120">
        <f t="shared" si="64"/>
        <v>0</v>
      </c>
      <c r="I94" s="120">
        <f t="shared" si="64"/>
        <v>0</v>
      </c>
      <c r="J94" s="120">
        <f t="shared" si="64"/>
        <v>0</v>
      </c>
      <c r="K94" s="120">
        <f t="shared" si="64"/>
        <v>0</v>
      </c>
      <c r="L94" s="120">
        <f t="shared" si="64"/>
        <v>0</v>
      </c>
      <c r="M94" s="120">
        <f t="shared" si="64"/>
        <v>0</v>
      </c>
      <c r="N94" s="120">
        <f t="shared" si="64"/>
        <v>0</v>
      </c>
      <c r="O94" s="120">
        <f t="shared" si="64"/>
        <v>0</v>
      </c>
      <c r="P94" s="120">
        <f t="shared" si="64"/>
        <v>0</v>
      </c>
      <c r="Q94" s="120">
        <f t="shared" si="64"/>
        <v>0</v>
      </c>
      <c r="R94" s="120">
        <f t="shared" si="64"/>
        <v>0</v>
      </c>
      <c r="S94" s="120">
        <f t="shared" si="64"/>
        <v>0</v>
      </c>
      <c r="T94" s="120">
        <f t="shared" si="64"/>
        <v>0</v>
      </c>
      <c r="U94" s="120">
        <f t="shared" si="64"/>
        <v>0</v>
      </c>
      <c r="V94" s="120">
        <f t="shared" si="64"/>
        <v>0</v>
      </c>
      <c r="W94" s="120">
        <f t="shared" si="64"/>
        <v>0</v>
      </c>
      <c r="X94" s="120">
        <f t="shared" si="64"/>
        <v>0</v>
      </c>
      <c r="Y94" s="120">
        <f t="shared" si="64"/>
        <v>0</v>
      </c>
      <c r="Z94" s="120">
        <f t="shared" si="64"/>
        <v>0</v>
      </c>
      <c r="AA94" s="120">
        <f t="shared" si="64"/>
        <v>0</v>
      </c>
      <c r="AB94" s="120">
        <f t="shared" si="64"/>
        <v>0</v>
      </c>
      <c r="AC94" s="120">
        <f t="shared" si="64"/>
        <v>0</v>
      </c>
      <c r="AD94" s="120">
        <f t="shared" si="64"/>
        <v>0</v>
      </c>
      <c r="AE94" s="120">
        <f t="shared" si="64"/>
        <v>0</v>
      </c>
      <c r="AF94" s="120">
        <f t="shared" si="64"/>
        <v>0</v>
      </c>
      <c r="AG94" s="120">
        <f t="shared" si="64"/>
        <v>0</v>
      </c>
      <c r="AH94" s="120">
        <f t="shared" si="64"/>
        <v>0</v>
      </c>
      <c r="AI94" s="120">
        <f t="shared" si="64"/>
        <v>0</v>
      </c>
      <c r="AJ94" s="120">
        <f t="shared" si="64"/>
        <v>0</v>
      </c>
      <c r="AK94" s="120">
        <f t="shared" si="64"/>
        <v>0</v>
      </c>
      <c r="AL94" s="120">
        <f t="shared" si="64"/>
        <v>0</v>
      </c>
      <c r="AM94" s="120">
        <f t="shared" si="64"/>
        <v>0</v>
      </c>
      <c r="AN94" s="120">
        <f t="shared" si="64"/>
        <v>0</v>
      </c>
      <c r="AO94" s="120">
        <f t="shared" si="64"/>
        <v>0</v>
      </c>
    </row>
    <row r="95" spans="1:41">
      <c r="A95">
        <f t="shared" si="30"/>
        <v>37</v>
      </c>
      <c r="B95" t="str">
        <f t="shared" si="28"/>
        <v/>
      </c>
      <c r="C95" s="131"/>
      <c r="D95" s="120">
        <f t="shared" ref="D95:AO95" si="65">IF(D$56=$B95,1,IF(C95=0,0,C95+1))*IF(D$11&gt;0,1,0)</f>
        <v>0</v>
      </c>
      <c r="E95" s="120">
        <f t="shared" si="65"/>
        <v>0</v>
      </c>
      <c r="F95" s="120">
        <f t="shared" si="65"/>
        <v>0</v>
      </c>
      <c r="G95" s="120">
        <f t="shared" si="65"/>
        <v>0</v>
      </c>
      <c r="H95" s="120">
        <f t="shared" si="65"/>
        <v>0</v>
      </c>
      <c r="I95" s="120">
        <f t="shared" si="65"/>
        <v>0</v>
      </c>
      <c r="J95" s="120">
        <f t="shared" si="65"/>
        <v>0</v>
      </c>
      <c r="K95" s="120">
        <f t="shared" si="65"/>
        <v>0</v>
      </c>
      <c r="L95" s="120">
        <f t="shared" si="65"/>
        <v>0</v>
      </c>
      <c r="M95" s="120">
        <f t="shared" si="65"/>
        <v>0</v>
      </c>
      <c r="N95" s="120">
        <f t="shared" si="65"/>
        <v>0</v>
      </c>
      <c r="O95" s="120">
        <f t="shared" si="65"/>
        <v>0</v>
      </c>
      <c r="P95" s="120">
        <f t="shared" si="65"/>
        <v>0</v>
      </c>
      <c r="Q95" s="120">
        <f t="shared" si="65"/>
        <v>0</v>
      </c>
      <c r="R95" s="120">
        <f t="shared" si="65"/>
        <v>0</v>
      </c>
      <c r="S95" s="120">
        <f t="shared" si="65"/>
        <v>0</v>
      </c>
      <c r="T95" s="120">
        <f t="shared" si="65"/>
        <v>0</v>
      </c>
      <c r="U95" s="120">
        <f t="shared" si="65"/>
        <v>0</v>
      </c>
      <c r="V95" s="120">
        <f t="shared" si="65"/>
        <v>0</v>
      </c>
      <c r="W95" s="120">
        <f t="shared" si="65"/>
        <v>0</v>
      </c>
      <c r="X95" s="120">
        <f t="shared" si="65"/>
        <v>0</v>
      </c>
      <c r="Y95" s="120">
        <f t="shared" si="65"/>
        <v>0</v>
      </c>
      <c r="Z95" s="120">
        <f t="shared" si="65"/>
        <v>0</v>
      </c>
      <c r="AA95" s="120">
        <f t="shared" si="65"/>
        <v>0</v>
      </c>
      <c r="AB95" s="120">
        <f t="shared" si="65"/>
        <v>0</v>
      </c>
      <c r="AC95" s="120">
        <f t="shared" si="65"/>
        <v>0</v>
      </c>
      <c r="AD95" s="120">
        <f t="shared" si="65"/>
        <v>0</v>
      </c>
      <c r="AE95" s="120">
        <f t="shared" si="65"/>
        <v>0</v>
      </c>
      <c r="AF95" s="120">
        <f t="shared" si="65"/>
        <v>0</v>
      </c>
      <c r="AG95" s="120">
        <f t="shared" si="65"/>
        <v>0</v>
      </c>
      <c r="AH95" s="120">
        <f t="shared" si="65"/>
        <v>0</v>
      </c>
      <c r="AI95" s="120">
        <f t="shared" si="65"/>
        <v>0</v>
      </c>
      <c r="AJ95" s="120">
        <f t="shared" si="65"/>
        <v>0</v>
      </c>
      <c r="AK95" s="120">
        <f t="shared" si="65"/>
        <v>0</v>
      </c>
      <c r="AL95" s="120">
        <f t="shared" si="65"/>
        <v>0</v>
      </c>
      <c r="AM95" s="120">
        <f t="shared" si="65"/>
        <v>0</v>
      </c>
      <c r="AN95" s="120">
        <f t="shared" si="65"/>
        <v>0</v>
      </c>
      <c r="AO95" s="120">
        <f t="shared" si="65"/>
        <v>0</v>
      </c>
    </row>
    <row r="96" spans="1:41">
      <c r="A96">
        <f t="shared" si="30"/>
        <v>38</v>
      </c>
      <c r="B96" t="str">
        <f t="shared" si="28"/>
        <v/>
      </c>
      <c r="C96" s="131"/>
      <c r="D96" s="120">
        <f t="shared" ref="D96:AO96" si="66">IF(D$56=$B96,1,IF(C96=0,0,C96+1))*IF(D$11&gt;0,1,0)</f>
        <v>0</v>
      </c>
      <c r="E96" s="120">
        <f t="shared" si="66"/>
        <v>0</v>
      </c>
      <c r="F96" s="120">
        <f t="shared" si="66"/>
        <v>0</v>
      </c>
      <c r="G96" s="120">
        <f t="shared" si="66"/>
        <v>0</v>
      </c>
      <c r="H96" s="120">
        <f t="shared" si="66"/>
        <v>0</v>
      </c>
      <c r="I96" s="120">
        <f t="shared" si="66"/>
        <v>0</v>
      </c>
      <c r="J96" s="120">
        <f t="shared" si="66"/>
        <v>0</v>
      </c>
      <c r="K96" s="120">
        <f t="shared" si="66"/>
        <v>0</v>
      </c>
      <c r="L96" s="120">
        <f t="shared" si="66"/>
        <v>0</v>
      </c>
      <c r="M96" s="120">
        <f t="shared" si="66"/>
        <v>0</v>
      </c>
      <c r="N96" s="120">
        <f t="shared" si="66"/>
        <v>0</v>
      </c>
      <c r="O96" s="120">
        <f t="shared" si="66"/>
        <v>0</v>
      </c>
      <c r="P96" s="120">
        <f t="shared" si="66"/>
        <v>0</v>
      </c>
      <c r="Q96" s="120">
        <f t="shared" si="66"/>
        <v>0</v>
      </c>
      <c r="R96" s="120">
        <f t="shared" si="66"/>
        <v>0</v>
      </c>
      <c r="S96" s="120">
        <f t="shared" si="66"/>
        <v>0</v>
      </c>
      <c r="T96" s="120">
        <f t="shared" si="66"/>
        <v>0</v>
      </c>
      <c r="U96" s="120">
        <f t="shared" si="66"/>
        <v>0</v>
      </c>
      <c r="V96" s="120">
        <f t="shared" si="66"/>
        <v>0</v>
      </c>
      <c r="W96" s="120">
        <f t="shared" si="66"/>
        <v>0</v>
      </c>
      <c r="X96" s="120">
        <f t="shared" si="66"/>
        <v>0</v>
      </c>
      <c r="Y96" s="120">
        <f t="shared" si="66"/>
        <v>0</v>
      </c>
      <c r="Z96" s="120">
        <f t="shared" si="66"/>
        <v>0</v>
      </c>
      <c r="AA96" s="120">
        <f t="shared" si="66"/>
        <v>0</v>
      </c>
      <c r="AB96" s="120">
        <f t="shared" si="66"/>
        <v>0</v>
      </c>
      <c r="AC96" s="120">
        <f t="shared" si="66"/>
        <v>0</v>
      </c>
      <c r="AD96" s="120">
        <f t="shared" si="66"/>
        <v>0</v>
      </c>
      <c r="AE96" s="120">
        <f t="shared" si="66"/>
        <v>0</v>
      </c>
      <c r="AF96" s="120">
        <f t="shared" si="66"/>
        <v>0</v>
      </c>
      <c r="AG96" s="120">
        <f t="shared" si="66"/>
        <v>0</v>
      </c>
      <c r="AH96" s="120">
        <f t="shared" si="66"/>
        <v>0</v>
      </c>
      <c r="AI96" s="120">
        <f t="shared" si="66"/>
        <v>0</v>
      </c>
      <c r="AJ96" s="120">
        <f t="shared" si="66"/>
        <v>0</v>
      </c>
      <c r="AK96" s="120">
        <f t="shared" si="66"/>
        <v>0</v>
      </c>
      <c r="AL96" s="120">
        <f t="shared" si="66"/>
        <v>0</v>
      </c>
      <c r="AM96" s="120">
        <f t="shared" si="66"/>
        <v>0</v>
      </c>
      <c r="AN96" s="120">
        <f t="shared" si="66"/>
        <v>0</v>
      </c>
      <c r="AO96" s="120">
        <f t="shared" si="66"/>
        <v>0</v>
      </c>
    </row>
    <row r="97" spans="1:41">
      <c r="A97" s="272" t="s">
        <v>451</v>
      </c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8"/>
      <c r="Y97" s="268"/>
      <c r="Z97" s="268"/>
      <c r="AA97" s="268"/>
      <c r="AB97" s="268"/>
      <c r="AC97" s="268"/>
      <c r="AD97" s="268"/>
      <c r="AE97" s="268"/>
      <c r="AF97" s="268"/>
      <c r="AG97" s="268"/>
      <c r="AH97" s="268"/>
      <c r="AI97" s="267"/>
      <c r="AJ97" s="267"/>
      <c r="AK97" s="267"/>
      <c r="AL97" s="267"/>
      <c r="AM97" s="267"/>
      <c r="AN97" s="267"/>
      <c r="AO97" s="267"/>
    </row>
    <row r="98" spans="1:41">
      <c r="A98">
        <v>1</v>
      </c>
      <c r="B98">
        <f>IF(A98&lt;=$B$56,A98,"")</f>
        <v>1</v>
      </c>
      <c r="C98" s="115"/>
      <c r="D98" s="120">
        <f t="shared" ref="D98:V98" si="67">IF(D59=1,D$10,C98)*IF(D$11&gt;0,1,0)</f>
        <v>0</v>
      </c>
      <c r="E98" s="120">
        <f t="shared" si="67"/>
        <v>0</v>
      </c>
      <c r="F98" s="120">
        <f t="shared" si="67"/>
        <v>0</v>
      </c>
      <c r="G98" s="120">
        <f t="shared" si="67"/>
        <v>0</v>
      </c>
      <c r="H98" s="120">
        <f t="shared" si="67"/>
        <v>0</v>
      </c>
      <c r="I98" s="120">
        <f t="shared" si="67"/>
        <v>0</v>
      </c>
      <c r="J98" s="120">
        <f t="shared" si="67"/>
        <v>0</v>
      </c>
      <c r="K98" s="120">
        <f t="shared" si="67"/>
        <v>9</v>
      </c>
      <c r="L98" s="120">
        <f t="shared" si="67"/>
        <v>9</v>
      </c>
      <c r="M98" s="120">
        <f t="shared" si="67"/>
        <v>9</v>
      </c>
      <c r="N98" s="120">
        <f t="shared" si="67"/>
        <v>9</v>
      </c>
      <c r="O98" s="120">
        <f t="shared" si="67"/>
        <v>9</v>
      </c>
      <c r="P98" s="120">
        <f t="shared" si="67"/>
        <v>9</v>
      </c>
      <c r="Q98" s="120">
        <f t="shared" si="67"/>
        <v>9</v>
      </c>
      <c r="R98" s="120">
        <f t="shared" si="67"/>
        <v>9</v>
      </c>
      <c r="S98" s="120">
        <f t="shared" si="67"/>
        <v>9</v>
      </c>
      <c r="T98" s="120">
        <f t="shared" si="67"/>
        <v>9</v>
      </c>
      <c r="U98" s="120">
        <f t="shared" si="67"/>
        <v>9</v>
      </c>
      <c r="V98" s="120">
        <f t="shared" si="67"/>
        <v>9</v>
      </c>
      <c r="W98" s="120">
        <f>IF(W59=1,W$10,V98)*IF(W$11&gt;0,1,0)</f>
        <v>9</v>
      </c>
      <c r="X98" s="120">
        <f t="shared" ref="X98:AO98" si="68">IF(X59=1,X$10,W98)*IF(X$11&gt;0,1,0)</f>
        <v>9</v>
      </c>
      <c r="Y98" s="120">
        <f t="shared" si="68"/>
        <v>0</v>
      </c>
      <c r="Z98" s="120">
        <f t="shared" si="68"/>
        <v>0</v>
      </c>
      <c r="AA98" s="120">
        <f t="shared" si="68"/>
        <v>0</v>
      </c>
      <c r="AB98" s="120">
        <f t="shared" si="68"/>
        <v>0</v>
      </c>
      <c r="AC98" s="120">
        <f t="shared" si="68"/>
        <v>0</v>
      </c>
      <c r="AD98" s="120">
        <f t="shared" si="68"/>
        <v>0</v>
      </c>
      <c r="AE98" s="120">
        <f t="shared" si="68"/>
        <v>0</v>
      </c>
      <c r="AF98" s="120">
        <f t="shared" si="68"/>
        <v>0</v>
      </c>
      <c r="AG98" s="120">
        <f t="shared" si="68"/>
        <v>0</v>
      </c>
      <c r="AH98" s="120">
        <f t="shared" si="68"/>
        <v>0</v>
      </c>
      <c r="AI98" s="120">
        <f t="shared" si="68"/>
        <v>0</v>
      </c>
      <c r="AJ98" s="120">
        <f t="shared" si="68"/>
        <v>0</v>
      </c>
      <c r="AK98" s="120">
        <f t="shared" si="68"/>
        <v>0</v>
      </c>
      <c r="AL98" s="120">
        <f t="shared" si="68"/>
        <v>0</v>
      </c>
      <c r="AM98" s="120">
        <f t="shared" si="68"/>
        <v>0</v>
      </c>
      <c r="AN98" s="120">
        <f t="shared" si="68"/>
        <v>0</v>
      </c>
      <c r="AO98" s="120">
        <f t="shared" si="68"/>
        <v>0</v>
      </c>
    </row>
    <row r="99" spans="1:41">
      <c r="A99">
        <f>A98+1</f>
        <v>2</v>
      </c>
      <c r="B99">
        <f t="shared" ref="B99:B135" si="69">IF(A99&lt;=$B$56,A99,"")</f>
        <v>2</v>
      </c>
      <c r="C99" s="131"/>
      <c r="D99" s="120">
        <f t="shared" ref="D99:AO99" si="70">IF(D60=1,D$10,C99)*IF(D$11&gt;0,1,0)</f>
        <v>0</v>
      </c>
      <c r="E99" s="120">
        <f t="shared" si="70"/>
        <v>0</v>
      </c>
      <c r="F99" s="120">
        <f t="shared" si="70"/>
        <v>0</v>
      </c>
      <c r="G99" s="120">
        <f t="shared" si="70"/>
        <v>0</v>
      </c>
      <c r="H99" s="120">
        <f t="shared" si="70"/>
        <v>0</v>
      </c>
      <c r="I99" s="120">
        <f t="shared" si="70"/>
        <v>0</v>
      </c>
      <c r="J99" s="120">
        <f t="shared" si="70"/>
        <v>0</v>
      </c>
      <c r="K99" s="120">
        <f t="shared" si="70"/>
        <v>0</v>
      </c>
      <c r="L99" s="120">
        <f t="shared" si="70"/>
        <v>10</v>
      </c>
      <c r="M99" s="120">
        <f t="shared" si="70"/>
        <v>10</v>
      </c>
      <c r="N99" s="120">
        <f t="shared" si="70"/>
        <v>10</v>
      </c>
      <c r="O99" s="120">
        <f t="shared" si="70"/>
        <v>10</v>
      </c>
      <c r="P99" s="120">
        <f t="shared" si="70"/>
        <v>10</v>
      </c>
      <c r="Q99" s="120">
        <f t="shared" si="70"/>
        <v>10</v>
      </c>
      <c r="R99" s="120">
        <f t="shared" si="70"/>
        <v>10</v>
      </c>
      <c r="S99" s="120">
        <f t="shared" si="70"/>
        <v>10</v>
      </c>
      <c r="T99" s="120">
        <f t="shared" si="70"/>
        <v>10</v>
      </c>
      <c r="U99" s="120">
        <f t="shared" si="70"/>
        <v>10</v>
      </c>
      <c r="V99" s="120">
        <f t="shared" si="70"/>
        <v>10</v>
      </c>
      <c r="W99" s="120">
        <f t="shared" si="70"/>
        <v>10</v>
      </c>
      <c r="X99" s="120">
        <f t="shared" si="70"/>
        <v>10</v>
      </c>
      <c r="Y99" s="120">
        <f t="shared" si="70"/>
        <v>0</v>
      </c>
      <c r="Z99" s="120">
        <f t="shared" si="70"/>
        <v>0</v>
      </c>
      <c r="AA99" s="120">
        <f t="shared" si="70"/>
        <v>0</v>
      </c>
      <c r="AB99" s="120">
        <f t="shared" si="70"/>
        <v>0</v>
      </c>
      <c r="AC99" s="120">
        <f t="shared" si="70"/>
        <v>0</v>
      </c>
      <c r="AD99" s="120">
        <f t="shared" si="70"/>
        <v>0</v>
      </c>
      <c r="AE99" s="120">
        <f t="shared" si="70"/>
        <v>0</v>
      </c>
      <c r="AF99" s="120">
        <f t="shared" si="70"/>
        <v>0</v>
      </c>
      <c r="AG99" s="120">
        <f t="shared" si="70"/>
        <v>0</v>
      </c>
      <c r="AH99" s="120">
        <f t="shared" si="70"/>
        <v>0</v>
      </c>
      <c r="AI99" s="120">
        <f t="shared" si="70"/>
        <v>0</v>
      </c>
      <c r="AJ99" s="120">
        <f t="shared" si="70"/>
        <v>0</v>
      </c>
      <c r="AK99" s="120">
        <f t="shared" si="70"/>
        <v>0</v>
      </c>
      <c r="AL99" s="120">
        <f t="shared" si="70"/>
        <v>0</v>
      </c>
      <c r="AM99" s="120">
        <f t="shared" si="70"/>
        <v>0</v>
      </c>
      <c r="AN99" s="120">
        <f t="shared" si="70"/>
        <v>0</v>
      </c>
      <c r="AO99" s="120">
        <f t="shared" si="70"/>
        <v>0</v>
      </c>
    </row>
    <row r="100" spans="1:41">
      <c r="A100">
        <f t="shared" ref="A100:A135" si="71">A99+1</f>
        <v>3</v>
      </c>
      <c r="B100">
        <f t="shared" si="69"/>
        <v>3</v>
      </c>
      <c r="C100" s="131"/>
      <c r="D100" s="120">
        <f t="shared" ref="D100:AO100" si="72">IF(D61=1,D$10,C100)*IF(D$11&gt;0,1,0)</f>
        <v>0</v>
      </c>
      <c r="E100" s="120">
        <f t="shared" si="72"/>
        <v>0</v>
      </c>
      <c r="F100" s="120">
        <f t="shared" si="72"/>
        <v>0</v>
      </c>
      <c r="G100" s="120">
        <f t="shared" si="72"/>
        <v>0</v>
      </c>
      <c r="H100" s="120">
        <f t="shared" si="72"/>
        <v>0</v>
      </c>
      <c r="I100" s="120">
        <f t="shared" si="72"/>
        <v>0</v>
      </c>
      <c r="J100" s="120">
        <f t="shared" si="72"/>
        <v>0</v>
      </c>
      <c r="K100" s="120">
        <f t="shared" si="72"/>
        <v>0</v>
      </c>
      <c r="L100" s="120">
        <f t="shared" si="72"/>
        <v>0</v>
      </c>
      <c r="M100" s="120">
        <f t="shared" si="72"/>
        <v>11</v>
      </c>
      <c r="N100" s="120">
        <f t="shared" si="72"/>
        <v>11</v>
      </c>
      <c r="O100" s="120">
        <f t="shared" si="72"/>
        <v>11</v>
      </c>
      <c r="P100" s="120">
        <f t="shared" si="72"/>
        <v>11</v>
      </c>
      <c r="Q100" s="120">
        <f t="shared" si="72"/>
        <v>11</v>
      </c>
      <c r="R100" s="120">
        <f t="shared" si="72"/>
        <v>11</v>
      </c>
      <c r="S100" s="120">
        <f t="shared" si="72"/>
        <v>11</v>
      </c>
      <c r="T100" s="120">
        <f t="shared" si="72"/>
        <v>11</v>
      </c>
      <c r="U100" s="120">
        <f t="shared" si="72"/>
        <v>11</v>
      </c>
      <c r="V100" s="120">
        <f t="shared" si="72"/>
        <v>11</v>
      </c>
      <c r="W100" s="120">
        <f t="shared" si="72"/>
        <v>11</v>
      </c>
      <c r="X100" s="120">
        <f t="shared" si="72"/>
        <v>11</v>
      </c>
      <c r="Y100" s="120">
        <f t="shared" si="72"/>
        <v>0</v>
      </c>
      <c r="Z100" s="120">
        <f t="shared" si="72"/>
        <v>0</v>
      </c>
      <c r="AA100" s="120">
        <f t="shared" si="72"/>
        <v>0</v>
      </c>
      <c r="AB100" s="120">
        <f t="shared" si="72"/>
        <v>0</v>
      </c>
      <c r="AC100" s="120">
        <f t="shared" si="72"/>
        <v>0</v>
      </c>
      <c r="AD100" s="120">
        <f t="shared" si="72"/>
        <v>0</v>
      </c>
      <c r="AE100" s="120">
        <f t="shared" si="72"/>
        <v>0</v>
      </c>
      <c r="AF100" s="120">
        <f t="shared" si="72"/>
        <v>0</v>
      </c>
      <c r="AG100" s="120">
        <f t="shared" si="72"/>
        <v>0</v>
      </c>
      <c r="AH100" s="120">
        <f t="shared" si="72"/>
        <v>0</v>
      </c>
      <c r="AI100" s="120">
        <f t="shared" si="72"/>
        <v>0</v>
      </c>
      <c r="AJ100" s="120">
        <f t="shared" si="72"/>
        <v>0</v>
      </c>
      <c r="AK100" s="120">
        <f t="shared" si="72"/>
        <v>0</v>
      </c>
      <c r="AL100" s="120">
        <f t="shared" si="72"/>
        <v>0</v>
      </c>
      <c r="AM100" s="120">
        <f t="shared" si="72"/>
        <v>0</v>
      </c>
      <c r="AN100" s="120">
        <f t="shared" si="72"/>
        <v>0</v>
      </c>
      <c r="AO100" s="120">
        <f t="shared" si="72"/>
        <v>0</v>
      </c>
    </row>
    <row r="101" spans="1:41">
      <c r="A101">
        <f t="shared" si="71"/>
        <v>4</v>
      </c>
      <c r="B101">
        <f t="shared" si="69"/>
        <v>4</v>
      </c>
      <c r="C101" s="131"/>
      <c r="D101" s="120">
        <f t="shared" ref="D101:AO101" si="73">IF(D62=1,D$10,C101)*IF(D$11&gt;0,1,0)</f>
        <v>0</v>
      </c>
      <c r="E101" s="120">
        <f t="shared" si="73"/>
        <v>0</v>
      </c>
      <c r="F101" s="120">
        <f t="shared" si="73"/>
        <v>0</v>
      </c>
      <c r="G101" s="120">
        <f t="shared" si="73"/>
        <v>0</v>
      </c>
      <c r="H101" s="120">
        <f t="shared" si="73"/>
        <v>0</v>
      </c>
      <c r="I101" s="120">
        <f t="shared" si="73"/>
        <v>0</v>
      </c>
      <c r="J101" s="120">
        <f t="shared" si="73"/>
        <v>0</v>
      </c>
      <c r="K101" s="120">
        <f t="shared" si="73"/>
        <v>0</v>
      </c>
      <c r="L101" s="120">
        <f t="shared" si="73"/>
        <v>0</v>
      </c>
      <c r="M101" s="120">
        <f t="shared" si="73"/>
        <v>0</v>
      </c>
      <c r="N101" s="120">
        <f t="shared" si="73"/>
        <v>12</v>
      </c>
      <c r="O101" s="120">
        <f t="shared" si="73"/>
        <v>12</v>
      </c>
      <c r="P101" s="120">
        <f t="shared" si="73"/>
        <v>12</v>
      </c>
      <c r="Q101" s="120">
        <f t="shared" si="73"/>
        <v>12</v>
      </c>
      <c r="R101" s="120">
        <f t="shared" si="73"/>
        <v>12</v>
      </c>
      <c r="S101" s="120">
        <f t="shared" si="73"/>
        <v>12</v>
      </c>
      <c r="T101" s="120">
        <f t="shared" si="73"/>
        <v>12</v>
      </c>
      <c r="U101" s="120">
        <f t="shared" si="73"/>
        <v>12</v>
      </c>
      <c r="V101" s="120">
        <f t="shared" si="73"/>
        <v>12</v>
      </c>
      <c r="W101" s="120">
        <f t="shared" si="73"/>
        <v>12</v>
      </c>
      <c r="X101" s="120">
        <f t="shared" si="73"/>
        <v>12</v>
      </c>
      <c r="Y101" s="120">
        <f t="shared" si="73"/>
        <v>0</v>
      </c>
      <c r="Z101" s="120">
        <f t="shared" si="73"/>
        <v>0</v>
      </c>
      <c r="AA101" s="120">
        <f t="shared" si="73"/>
        <v>0</v>
      </c>
      <c r="AB101" s="120">
        <f t="shared" si="73"/>
        <v>0</v>
      </c>
      <c r="AC101" s="120">
        <f t="shared" si="73"/>
        <v>0</v>
      </c>
      <c r="AD101" s="120">
        <f t="shared" si="73"/>
        <v>0</v>
      </c>
      <c r="AE101" s="120">
        <f t="shared" si="73"/>
        <v>0</v>
      </c>
      <c r="AF101" s="120">
        <f t="shared" si="73"/>
        <v>0</v>
      </c>
      <c r="AG101" s="120">
        <f t="shared" si="73"/>
        <v>0</v>
      </c>
      <c r="AH101" s="120">
        <f t="shared" si="73"/>
        <v>0</v>
      </c>
      <c r="AI101" s="120">
        <f t="shared" si="73"/>
        <v>0</v>
      </c>
      <c r="AJ101" s="120">
        <f t="shared" si="73"/>
        <v>0</v>
      </c>
      <c r="AK101" s="120">
        <f t="shared" si="73"/>
        <v>0</v>
      </c>
      <c r="AL101" s="120">
        <f t="shared" si="73"/>
        <v>0</v>
      </c>
      <c r="AM101" s="120">
        <f t="shared" si="73"/>
        <v>0</v>
      </c>
      <c r="AN101" s="120">
        <f t="shared" si="73"/>
        <v>0</v>
      </c>
      <c r="AO101" s="120">
        <f t="shared" si="73"/>
        <v>0</v>
      </c>
    </row>
    <row r="102" spans="1:41">
      <c r="A102">
        <f t="shared" si="71"/>
        <v>5</v>
      </c>
      <c r="B102">
        <f t="shared" si="69"/>
        <v>5</v>
      </c>
      <c r="C102" s="131"/>
      <c r="D102" s="120">
        <f t="shared" ref="D102:AO102" si="74">IF(D63=1,D$10,C102)*IF(D$11&gt;0,1,0)</f>
        <v>0</v>
      </c>
      <c r="E102" s="120">
        <f t="shared" si="74"/>
        <v>0</v>
      </c>
      <c r="F102" s="120">
        <f t="shared" si="74"/>
        <v>0</v>
      </c>
      <c r="G102" s="120">
        <f t="shared" si="74"/>
        <v>0</v>
      </c>
      <c r="H102" s="120">
        <f t="shared" si="74"/>
        <v>0</v>
      </c>
      <c r="I102" s="120">
        <f t="shared" si="74"/>
        <v>0</v>
      </c>
      <c r="J102" s="120">
        <f t="shared" si="74"/>
        <v>0</v>
      </c>
      <c r="K102" s="120">
        <f t="shared" si="74"/>
        <v>0</v>
      </c>
      <c r="L102" s="120">
        <f t="shared" si="74"/>
        <v>0</v>
      </c>
      <c r="M102" s="120">
        <f t="shared" si="74"/>
        <v>0</v>
      </c>
      <c r="N102" s="120">
        <f t="shared" si="74"/>
        <v>0</v>
      </c>
      <c r="O102" s="120">
        <f t="shared" si="74"/>
        <v>13</v>
      </c>
      <c r="P102" s="120">
        <f t="shared" si="74"/>
        <v>13</v>
      </c>
      <c r="Q102" s="120">
        <f t="shared" si="74"/>
        <v>13</v>
      </c>
      <c r="R102" s="120">
        <f t="shared" si="74"/>
        <v>13</v>
      </c>
      <c r="S102" s="120">
        <f t="shared" si="74"/>
        <v>13</v>
      </c>
      <c r="T102" s="120">
        <f t="shared" si="74"/>
        <v>13</v>
      </c>
      <c r="U102" s="120">
        <f t="shared" si="74"/>
        <v>13</v>
      </c>
      <c r="V102" s="120">
        <f t="shared" si="74"/>
        <v>13</v>
      </c>
      <c r="W102" s="120">
        <f t="shared" si="74"/>
        <v>13</v>
      </c>
      <c r="X102" s="120">
        <f t="shared" si="74"/>
        <v>13</v>
      </c>
      <c r="Y102" s="120">
        <f t="shared" si="74"/>
        <v>0</v>
      </c>
      <c r="Z102" s="120">
        <f t="shared" si="74"/>
        <v>0</v>
      </c>
      <c r="AA102" s="120">
        <f t="shared" si="74"/>
        <v>0</v>
      </c>
      <c r="AB102" s="120">
        <f t="shared" si="74"/>
        <v>0</v>
      </c>
      <c r="AC102" s="120">
        <f t="shared" si="74"/>
        <v>0</v>
      </c>
      <c r="AD102" s="120">
        <f t="shared" si="74"/>
        <v>0</v>
      </c>
      <c r="AE102" s="120">
        <f t="shared" si="74"/>
        <v>0</v>
      </c>
      <c r="AF102" s="120">
        <f t="shared" si="74"/>
        <v>0</v>
      </c>
      <c r="AG102" s="120">
        <f t="shared" si="74"/>
        <v>0</v>
      </c>
      <c r="AH102" s="120">
        <f t="shared" si="74"/>
        <v>0</v>
      </c>
      <c r="AI102" s="120">
        <f t="shared" si="74"/>
        <v>0</v>
      </c>
      <c r="AJ102" s="120">
        <f t="shared" si="74"/>
        <v>0</v>
      </c>
      <c r="AK102" s="120">
        <f t="shared" si="74"/>
        <v>0</v>
      </c>
      <c r="AL102" s="120">
        <f t="shared" si="74"/>
        <v>0</v>
      </c>
      <c r="AM102" s="120">
        <f t="shared" si="74"/>
        <v>0</v>
      </c>
      <c r="AN102" s="120">
        <f t="shared" si="74"/>
        <v>0</v>
      </c>
      <c r="AO102" s="120">
        <f t="shared" si="74"/>
        <v>0</v>
      </c>
    </row>
    <row r="103" spans="1:41">
      <c r="A103">
        <f t="shared" si="71"/>
        <v>6</v>
      </c>
      <c r="B103">
        <f t="shared" si="69"/>
        <v>6</v>
      </c>
      <c r="C103" s="131"/>
      <c r="D103" s="120">
        <f t="shared" ref="D103:AO103" si="75">IF(D64=1,D$10,C103)*IF(D$11&gt;0,1,0)</f>
        <v>0</v>
      </c>
      <c r="E103" s="120">
        <f t="shared" si="75"/>
        <v>0</v>
      </c>
      <c r="F103" s="120">
        <f t="shared" si="75"/>
        <v>0</v>
      </c>
      <c r="G103" s="120">
        <f t="shared" si="75"/>
        <v>0</v>
      </c>
      <c r="H103" s="120">
        <f t="shared" si="75"/>
        <v>0</v>
      </c>
      <c r="I103" s="120">
        <f t="shared" si="75"/>
        <v>0</v>
      </c>
      <c r="J103" s="120">
        <f t="shared" si="75"/>
        <v>0</v>
      </c>
      <c r="K103" s="120">
        <f t="shared" si="75"/>
        <v>0</v>
      </c>
      <c r="L103" s="120">
        <f t="shared" si="75"/>
        <v>0</v>
      </c>
      <c r="M103" s="120">
        <f t="shared" si="75"/>
        <v>0</v>
      </c>
      <c r="N103" s="120">
        <f t="shared" si="75"/>
        <v>0</v>
      </c>
      <c r="O103" s="120">
        <f t="shared" si="75"/>
        <v>0</v>
      </c>
      <c r="P103" s="120">
        <f t="shared" si="75"/>
        <v>14</v>
      </c>
      <c r="Q103" s="120">
        <f t="shared" si="75"/>
        <v>14</v>
      </c>
      <c r="R103" s="120">
        <f t="shared" si="75"/>
        <v>14</v>
      </c>
      <c r="S103" s="120">
        <f t="shared" si="75"/>
        <v>14</v>
      </c>
      <c r="T103" s="120">
        <f t="shared" si="75"/>
        <v>14</v>
      </c>
      <c r="U103" s="120">
        <f t="shared" si="75"/>
        <v>14</v>
      </c>
      <c r="V103" s="120">
        <f t="shared" si="75"/>
        <v>14</v>
      </c>
      <c r="W103" s="120">
        <f t="shared" si="75"/>
        <v>14</v>
      </c>
      <c r="X103" s="120">
        <f t="shared" si="75"/>
        <v>14</v>
      </c>
      <c r="Y103" s="120">
        <f t="shared" si="75"/>
        <v>0</v>
      </c>
      <c r="Z103" s="120">
        <f t="shared" si="75"/>
        <v>0</v>
      </c>
      <c r="AA103" s="120">
        <f t="shared" si="75"/>
        <v>0</v>
      </c>
      <c r="AB103" s="120">
        <f t="shared" si="75"/>
        <v>0</v>
      </c>
      <c r="AC103" s="120">
        <f t="shared" si="75"/>
        <v>0</v>
      </c>
      <c r="AD103" s="120">
        <f t="shared" si="75"/>
        <v>0</v>
      </c>
      <c r="AE103" s="120">
        <f t="shared" si="75"/>
        <v>0</v>
      </c>
      <c r="AF103" s="120">
        <f t="shared" si="75"/>
        <v>0</v>
      </c>
      <c r="AG103" s="120">
        <f t="shared" si="75"/>
        <v>0</v>
      </c>
      <c r="AH103" s="120">
        <f t="shared" si="75"/>
        <v>0</v>
      </c>
      <c r="AI103" s="120">
        <f t="shared" si="75"/>
        <v>0</v>
      </c>
      <c r="AJ103" s="120">
        <f t="shared" si="75"/>
        <v>0</v>
      </c>
      <c r="AK103" s="120">
        <f t="shared" si="75"/>
        <v>0</v>
      </c>
      <c r="AL103" s="120">
        <f t="shared" si="75"/>
        <v>0</v>
      </c>
      <c r="AM103" s="120">
        <f t="shared" si="75"/>
        <v>0</v>
      </c>
      <c r="AN103" s="120">
        <f t="shared" si="75"/>
        <v>0</v>
      </c>
      <c r="AO103" s="120">
        <f t="shared" si="75"/>
        <v>0</v>
      </c>
    </row>
    <row r="104" spans="1:41">
      <c r="A104">
        <f t="shared" si="71"/>
        <v>7</v>
      </c>
      <c r="B104">
        <f t="shared" si="69"/>
        <v>7</v>
      </c>
      <c r="C104" s="131"/>
      <c r="D104" s="120">
        <f t="shared" ref="D104:AO104" si="76">IF(D65=1,D$10,C104)*IF(D$11&gt;0,1,0)</f>
        <v>0</v>
      </c>
      <c r="E104" s="120">
        <f t="shared" si="76"/>
        <v>0</v>
      </c>
      <c r="F104" s="120">
        <f t="shared" si="76"/>
        <v>0</v>
      </c>
      <c r="G104" s="120">
        <f t="shared" si="76"/>
        <v>0</v>
      </c>
      <c r="H104" s="120">
        <f t="shared" si="76"/>
        <v>0</v>
      </c>
      <c r="I104" s="120">
        <f t="shared" si="76"/>
        <v>0</v>
      </c>
      <c r="J104" s="120">
        <f t="shared" si="76"/>
        <v>0</v>
      </c>
      <c r="K104" s="120">
        <f t="shared" si="76"/>
        <v>0</v>
      </c>
      <c r="L104" s="120">
        <f t="shared" si="76"/>
        <v>0</v>
      </c>
      <c r="M104" s="120">
        <f t="shared" si="76"/>
        <v>0</v>
      </c>
      <c r="N104" s="120">
        <f t="shared" si="76"/>
        <v>0</v>
      </c>
      <c r="O104" s="120">
        <f t="shared" si="76"/>
        <v>0</v>
      </c>
      <c r="P104" s="120">
        <f t="shared" si="76"/>
        <v>0</v>
      </c>
      <c r="Q104" s="120">
        <f t="shared" si="76"/>
        <v>15</v>
      </c>
      <c r="R104" s="120">
        <f t="shared" si="76"/>
        <v>15</v>
      </c>
      <c r="S104" s="120">
        <f t="shared" si="76"/>
        <v>15</v>
      </c>
      <c r="T104" s="120">
        <f t="shared" si="76"/>
        <v>15</v>
      </c>
      <c r="U104" s="120">
        <f t="shared" si="76"/>
        <v>15</v>
      </c>
      <c r="V104" s="120">
        <f t="shared" si="76"/>
        <v>15</v>
      </c>
      <c r="W104" s="120">
        <f t="shared" si="76"/>
        <v>15</v>
      </c>
      <c r="X104" s="120">
        <f t="shared" si="76"/>
        <v>15</v>
      </c>
      <c r="Y104" s="120">
        <f t="shared" si="76"/>
        <v>0</v>
      </c>
      <c r="Z104" s="120">
        <f t="shared" si="76"/>
        <v>0</v>
      </c>
      <c r="AA104" s="120">
        <f t="shared" si="76"/>
        <v>0</v>
      </c>
      <c r="AB104" s="120">
        <f t="shared" si="76"/>
        <v>0</v>
      </c>
      <c r="AC104" s="120">
        <f t="shared" si="76"/>
        <v>0</v>
      </c>
      <c r="AD104" s="120">
        <f t="shared" si="76"/>
        <v>0</v>
      </c>
      <c r="AE104" s="120">
        <f t="shared" si="76"/>
        <v>0</v>
      </c>
      <c r="AF104" s="120">
        <f t="shared" si="76"/>
        <v>0</v>
      </c>
      <c r="AG104" s="120">
        <f t="shared" si="76"/>
        <v>0</v>
      </c>
      <c r="AH104" s="120">
        <f t="shared" si="76"/>
        <v>0</v>
      </c>
      <c r="AI104" s="120">
        <f t="shared" si="76"/>
        <v>0</v>
      </c>
      <c r="AJ104" s="120">
        <f t="shared" si="76"/>
        <v>0</v>
      </c>
      <c r="AK104" s="120">
        <f t="shared" si="76"/>
        <v>0</v>
      </c>
      <c r="AL104" s="120">
        <f t="shared" si="76"/>
        <v>0</v>
      </c>
      <c r="AM104" s="120">
        <f t="shared" si="76"/>
        <v>0</v>
      </c>
      <c r="AN104" s="120">
        <f t="shared" si="76"/>
        <v>0</v>
      </c>
      <c r="AO104" s="120">
        <f t="shared" si="76"/>
        <v>0</v>
      </c>
    </row>
    <row r="105" spans="1:41">
      <c r="A105">
        <f t="shared" si="71"/>
        <v>8</v>
      </c>
      <c r="B105">
        <f t="shared" si="69"/>
        <v>8</v>
      </c>
      <c r="C105" s="131"/>
      <c r="D105" s="120">
        <f t="shared" ref="D105:AO105" si="77">IF(D66=1,D$10,C105)*IF(D$11&gt;0,1,0)</f>
        <v>0</v>
      </c>
      <c r="E105" s="120">
        <f t="shared" si="77"/>
        <v>0</v>
      </c>
      <c r="F105" s="120">
        <f t="shared" si="77"/>
        <v>0</v>
      </c>
      <c r="G105" s="120">
        <f t="shared" si="77"/>
        <v>0</v>
      </c>
      <c r="H105" s="120">
        <f t="shared" si="77"/>
        <v>0</v>
      </c>
      <c r="I105" s="120">
        <f t="shared" si="77"/>
        <v>0</v>
      </c>
      <c r="J105" s="120">
        <f t="shared" si="77"/>
        <v>0</v>
      </c>
      <c r="K105" s="120">
        <f t="shared" si="77"/>
        <v>0</v>
      </c>
      <c r="L105" s="120">
        <f t="shared" si="77"/>
        <v>0</v>
      </c>
      <c r="M105" s="120">
        <f t="shared" si="77"/>
        <v>0</v>
      </c>
      <c r="N105" s="120">
        <f t="shared" si="77"/>
        <v>0</v>
      </c>
      <c r="O105" s="120">
        <f t="shared" si="77"/>
        <v>0</v>
      </c>
      <c r="P105" s="120">
        <f t="shared" si="77"/>
        <v>0</v>
      </c>
      <c r="Q105" s="120">
        <f t="shared" si="77"/>
        <v>0</v>
      </c>
      <c r="R105" s="120">
        <f t="shared" si="77"/>
        <v>16</v>
      </c>
      <c r="S105" s="120">
        <f t="shared" si="77"/>
        <v>16</v>
      </c>
      <c r="T105" s="120">
        <f t="shared" si="77"/>
        <v>16</v>
      </c>
      <c r="U105" s="120">
        <f t="shared" si="77"/>
        <v>16</v>
      </c>
      <c r="V105" s="120">
        <f t="shared" si="77"/>
        <v>16</v>
      </c>
      <c r="W105" s="120">
        <f t="shared" si="77"/>
        <v>16</v>
      </c>
      <c r="X105" s="120">
        <f t="shared" si="77"/>
        <v>16</v>
      </c>
      <c r="Y105" s="120">
        <f t="shared" si="77"/>
        <v>0</v>
      </c>
      <c r="Z105" s="120">
        <f t="shared" si="77"/>
        <v>0</v>
      </c>
      <c r="AA105" s="120">
        <f t="shared" si="77"/>
        <v>0</v>
      </c>
      <c r="AB105" s="120">
        <f t="shared" si="77"/>
        <v>0</v>
      </c>
      <c r="AC105" s="120">
        <f t="shared" si="77"/>
        <v>0</v>
      </c>
      <c r="AD105" s="120">
        <f t="shared" si="77"/>
        <v>0</v>
      </c>
      <c r="AE105" s="120">
        <f t="shared" si="77"/>
        <v>0</v>
      </c>
      <c r="AF105" s="120">
        <f t="shared" si="77"/>
        <v>0</v>
      </c>
      <c r="AG105" s="120">
        <f t="shared" si="77"/>
        <v>0</v>
      </c>
      <c r="AH105" s="120">
        <f t="shared" si="77"/>
        <v>0</v>
      </c>
      <c r="AI105" s="120">
        <f t="shared" si="77"/>
        <v>0</v>
      </c>
      <c r="AJ105" s="120">
        <f t="shared" si="77"/>
        <v>0</v>
      </c>
      <c r="AK105" s="120">
        <f t="shared" si="77"/>
        <v>0</v>
      </c>
      <c r="AL105" s="120">
        <f t="shared" si="77"/>
        <v>0</v>
      </c>
      <c r="AM105" s="120">
        <f t="shared" si="77"/>
        <v>0</v>
      </c>
      <c r="AN105" s="120">
        <f t="shared" si="77"/>
        <v>0</v>
      </c>
      <c r="AO105" s="120">
        <f t="shared" si="77"/>
        <v>0</v>
      </c>
    </row>
    <row r="106" spans="1:41">
      <c r="A106">
        <f t="shared" si="71"/>
        <v>9</v>
      </c>
      <c r="B106">
        <f t="shared" si="69"/>
        <v>9</v>
      </c>
      <c r="C106" s="131"/>
      <c r="D106" s="120">
        <f t="shared" ref="D106:AO106" si="78">IF(D67=1,D$10,C106)*IF(D$11&gt;0,1,0)</f>
        <v>0</v>
      </c>
      <c r="E106" s="120">
        <f t="shared" si="78"/>
        <v>0</v>
      </c>
      <c r="F106" s="120">
        <f t="shared" si="78"/>
        <v>0</v>
      </c>
      <c r="G106" s="120">
        <f t="shared" si="78"/>
        <v>0</v>
      </c>
      <c r="H106" s="120">
        <f t="shared" si="78"/>
        <v>0</v>
      </c>
      <c r="I106" s="120">
        <f t="shared" si="78"/>
        <v>0</v>
      </c>
      <c r="J106" s="120">
        <f t="shared" si="78"/>
        <v>0</v>
      </c>
      <c r="K106" s="120">
        <f t="shared" si="78"/>
        <v>0</v>
      </c>
      <c r="L106" s="120">
        <f t="shared" si="78"/>
        <v>0</v>
      </c>
      <c r="M106" s="120">
        <f t="shared" si="78"/>
        <v>0</v>
      </c>
      <c r="N106" s="120">
        <f t="shared" si="78"/>
        <v>0</v>
      </c>
      <c r="O106" s="120">
        <f t="shared" si="78"/>
        <v>0</v>
      </c>
      <c r="P106" s="120">
        <f t="shared" si="78"/>
        <v>0</v>
      </c>
      <c r="Q106" s="120">
        <f t="shared" si="78"/>
        <v>0</v>
      </c>
      <c r="R106" s="120">
        <f t="shared" si="78"/>
        <v>0</v>
      </c>
      <c r="S106" s="120">
        <f t="shared" si="78"/>
        <v>17</v>
      </c>
      <c r="T106" s="120">
        <f t="shared" si="78"/>
        <v>17</v>
      </c>
      <c r="U106" s="120">
        <f t="shared" si="78"/>
        <v>17</v>
      </c>
      <c r="V106" s="120">
        <f t="shared" si="78"/>
        <v>17</v>
      </c>
      <c r="W106" s="120">
        <f t="shared" si="78"/>
        <v>17</v>
      </c>
      <c r="X106" s="120">
        <f t="shared" si="78"/>
        <v>17</v>
      </c>
      <c r="Y106" s="120">
        <f t="shared" si="78"/>
        <v>0</v>
      </c>
      <c r="Z106" s="120">
        <f t="shared" si="78"/>
        <v>0</v>
      </c>
      <c r="AA106" s="120">
        <f t="shared" si="78"/>
        <v>0</v>
      </c>
      <c r="AB106" s="120">
        <f t="shared" si="78"/>
        <v>0</v>
      </c>
      <c r="AC106" s="120">
        <f t="shared" si="78"/>
        <v>0</v>
      </c>
      <c r="AD106" s="120">
        <f t="shared" si="78"/>
        <v>0</v>
      </c>
      <c r="AE106" s="120">
        <f t="shared" si="78"/>
        <v>0</v>
      </c>
      <c r="AF106" s="120">
        <f t="shared" si="78"/>
        <v>0</v>
      </c>
      <c r="AG106" s="120">
        <f t="shared" si="78"/>
        <v>0</v>
      </c>
      <c r="AH106" s="120">
        <f t="shared" si="78"/>
        <v>0</v>
      </c>
      <c r="AI106" s="120">
        <f t="shared" si="78"/>
        <v>0</v>
      </c>
      <c r="AJ106" s="120">
        <f t="shared" si="78"/>
        <v>0</v>
      </c>
      <c r="AK106" s="120">
        <f t="shared" si="78"/>
        <v>0</v>
      </c>
      <c r="AL106" s="120">
        <f t="shared" si="78"/>
        <v>0</v>
      </c>
      <c r="AM106" s="120">
        <f t="shared" si="78"/>
        <v>0</v>
      </c>
      <c r="AN106" s="120">
        <f t="shared" si="78"/>
        <v>0</v>
      </c>
      <c r="AO106" s="120">
        <f t="shared" si="78"/>
        <v>0</v>
      </c>
    </row>
    <row r="107" spans="1:41">
      <c r="A107">
        <f t="shared" si="71"/>
        <v>10</v>
      </c>
      <c r="B107">
        <f t="shared" si="69"/>
        <v>10</v>
      </c>
      <c r="C107" s="131"/>
      <c r="D107" s="120">
        <f t="shared" ref="D107:AO107" si="79">IF(D68=1,D$10,C107)*IF(D$11&gt;0,1,0)</f>
        <v>0</v>
      </c>
      <c r="E107" s="120">
        <f t="shared" si="79"/>
        <v>0</v>
      </c>
      <c r="F107" s="120">
        <f t="shared" si="79"/>
        <v>0</v>
      </c>
      <c r="G107" s="120">
        <f t="shared" si="79"/>
        <v>0</v>
      </c>
      <c r="H107" s="120">
        <f t="shared" si="79"/>
        <v>0</v>
      </c>
      <c r="I107" s="120">
        <f t="shared" si="79"/>
        <v>0</v>
      </c>
      <c r="J107" s="120">
        <f t="shared" si="79"/>
        <v>0</v>
      </c>
      <c r="K107" s="120">
        <f t="shared" si="79"/>
        <v>0</v>
      </c>
      <c r="L107" s="120">
        <f t="shared" si="79"/>
        <v>0</v>
      </c>
      <c r="M107" s="120">
        <f t="shared" si="79"/>
        <v>0</v>
      </c>
      <c r="N107" s="120">
        <f t="shared" si="79"/>
        <v>0</v>
      </c>
      <c r="O107" s="120">
        <f t="shared" si="79"/>
        <v>0</v>
      </c>
      <c r="P107" s="120">
        <f t="shared" si="79"/>
        <v>0</v>
      </c>
      <c r="Q107" s="120">
        <f t="shared" si="79"/>
        <v>0</v>
      </c>
      <c r="R107" s="120">
        <f t="shared" si="79"/>
        <v>0</v>
      </c>
      <c r="S107" s="120">
        <f t="shared" si="79"/>
        <v>0</v>
      </c>
      <c r="T107" s="120">
        <f t="shared" si="79"/>
        <v>18</v>
      </c>
      <c r="U107" s="120">
        <f t="shared" si="79"/>
        <v>18</v>
      </c>
      <c r="V107" s="120">
        <f t="shared" si="79"/>
        <v>18</v>
      </c>
      <c r="W107" s="120">
        <f t="shared" si="79"/>
        <v>18</v>
      </c>
      <c r="X107" s="120">
        <f t="shared" si="79"/>
        <v>18</v>
      </c>
      <c r="Y107" s="120">
        <f t="shared" si="79"/>
        <v>0</v>
      </c>
      <c r="Z107" s="120">
        <f t="shared" si="79"/>
        <v>0</v>
      </c>
      <c r="AA107" s="120">
        <f t="shared" si="79"/>
        <v>0</v>
      </c>
      <c r="AB107" s="120">
        <f t="shared" si="79"/>
        <v>0</v>
      </c>
      <c r="AC107" s="120">
        <f t="shared" si="79"/>
        <v>0</v>
      </c>
      <c r="AD107" s="120">
        <f t="shared" si="79"/>
        <v>0</v>
      </c>
      <c r="AE107" s="120">
        <f t="shared" si="79"/>
        <v>0</v>
      </c>
      <c r="AF107" s="120">
        <f t="shared" si="79"/>
        <v>0</v>
      </c>
      <c r="AG107" s="120">
        <f t="shared" si="79"/>
        <v>0</v>
      </c>
      <c r="AH107" s="120">
        <f t="shared" si="79"/>
        <v>0</v>
      </c>
      <c r="AI107" s="120">
        <f t="shared" si="79"/>
        <v>0</v>
      </c>
      <c r="AJ107" s="120">
        <f t="shared" si="79"/>
        <v>0</v>
      </c>
      <c r="AK107" s="120">
        <f t="shared" si="79"/>
        <v>0</v>
      </c>
      <c r="AL107" s="120">
        <f t="shared" si="79"/>
        <v>0</v>
      </c>
      <c r="AM107" s="120">
        <f t="shared" si="79"/>
        <v>0</v>
      </c>
      <c r="AN107" s="120">
        <f t="shared" si="79"/>
        <v>0</v>
      </c>
      <c r="AO107" s="120">
        <f t="shared" si="79"/>
        <v>0</v>
      </c>
    </row>
    <row r="108" spans="1:41">
      <c r="A108">
        <f t="shared" si="71"/>
        <v>11</v>
      </c>
      <c r="B108">
        <f t="shared" si="69"/>
        <v>11</v>
      </c>
      <c r="C108" s="131"/>
      <c r="D108" s="120">
        <f t="shared" ref="D108:AO108" si="80">IF(D69=1,D$10,C108)*IF(D$11&gt;0,1,0)</f>
        <v>0</v>
      </c>
      <c r="E108" s="120">
        <f t="shared" si="80"/>
        <v>0</v>
      </c>
      <c r="F108" s="120">
        <f t="shared" si="80"/>
        <v>0</v>
      </c>
      <c r="G108" s="120">
        <f t="shared" si="80"/>
        <v>0</v>
      </c>
      <c r="H108" s="120">
        <f t="shared" si="80"/>
        <v>0</v>
      </c>
      <c r="I108" s="120">
        <f t="shared" si="80"/>
        <v>0</v>
      </c>
      <c r="J108" s="120">
        <f t="shared" si="80"/>
        <v>0</v>
      </c>
      <c r="K108" s="120">
        <f t="shared" si="80"/>
        <v>0</v>
      </c>
      <c r="L108" s="120">
        <f t="shared" si="80"/>
        <v>0</v>
      </c>
      <c r="M108" s="120">
        <f t="shared" si="80"/>
        <v>0</v>
      </c>
      <c r="N108" s="120">
        <f t="shared" si="80"/>
        <v>0</v>
      </c>
      <c r="O108" s="120">
        <f t="shared" si="80"/>
        <v>0</v>
      </c>
      <c r="P108" s="120">
        <f t="shared" si="80"/>
        <v>0</v>
      </c>
      <c r="Q108" s="120">
        <f t="shared" si="80"/>
        <v>0</v>
      </c>
      <c r="R108" s="120">
        <f t="shared" si="80"/>
        <v>0</v>
      </c>
      <c r="S108" s="120">
        <f t="shared" si="80"/>
        <v>0</v>
      </c>
      <c r="T108" s="120">
        <f t="shared" si="80"/>
        <v>0</v>
      </c>
      <c r="U108" s="120">
        <f t="shared" si="80"/>
        <v>19</v>
      </c>
      <c r="V108" s="120">
        <f t="shared" si="80"/>
        <v>19</v>
      </c>
      <c r="W108" s="120">
        <f t="shared" si="80"/>
        <v>19</v>
      </c>
      <c r="X108" s="120">
        <f t="shared" si="80"/>
        <v>19</v>
      </c>
      <c r="Y108" s="120">
        <f t="shared" si="80"/>
        <v>0</v>
      </c>
      <c r="Z108" s="120">
        <f t="shared" si="80"/>
        <v>0</v>
      </c>
      <c r="AA108" s="120">
        <f t="shared" si="80"/>
        <v>0</v>
      </c>
      <c r="AB108" s="120">
        <f t="shared" si="80"/>
        <v>0</v>
      </c>
      <c r="AC108" s="120">
        <f t="shared" si="80"/>
        <v>0</v>
      </c>
      <c r="AD108" s="120">
        <f t="shared" si="80"/>
        <v>0</v>
      </c>
      <c r="AE108" s="120">
        <f t="shared" si="80"/>
        <v>0</v>
      </c>
      <c r="AF108" s="120">
        <f t="shared" si="80"/>
        <v>0</v>
      </c>
      <c r="AG108" s="120">
        <f t="shared" si="80"/>
        <v>0</v>
      </c>
      <c r="AH108" s="120">
        <f t="shared" si="80"/>
        <v>0</v>
      </c>
      <c r="AI108" s="120">
        <f t="shared" si="80"/>
        <v>0</v>
      </c>
      <c r="AJ108" s="120">
        <f t="shared" si="80"/>
        <v>0</v>
      </c>
      <c r="AK108" s="120">
        <f t="shared" si="80"/>
        <v>0</v>
      </c>
      <c r="AL108" s="120">
        <f t="shared" si="80"/>
        <v>0</v>
      </c>
      <c r="AM108" s="120">
        <f t="shared" si="80"/>
        <v>0</v>
      </c>
      <c r="AN108" s="120">
        <f t="shared" si="80"/>
        <v>0</v>
      </c>
      <c r="AO108" s="120">
        <f t="shared" si="80"/>
        <v>0</v>
      </c>
    </row>
    <row r="109" spans="1:41">
      <c r="A109">
        <f t="shared" si="71"/>
        <v>12</v>
      </c>
      <c r="B109">
        <f t="shared" si="69"/>
        <v>12</v>
      </c>
      <c r="C109" s="131"/>
      <c r="D109" s="120">
        <f t="shared" ref="D109:AO109" si="81">IF(D70=1,D$10,C109)*IF(D$11&gt;0,1,0)</f>
        <v>0</v>
      </c>
      <c r="E109" s="120">
        <f t="shared" si="81"/>
        <v>0</v>
      </c>
      <c r="F109" s="120">
        <f t="shared" si="81"/>
        <v>0</v>
      </c>
      <c r="G109" s="120">
        <f t="shared" si="81"/>
        <v>0</v>
      </c>
      <c r="H109" s="120">
        <f t="shared" si="81"/>
        <v>0</v>
      </c>
      <c r="I109" s="120">
        <f t="shared" si="81"/>
        <v>0</v>
      </c>
      <c r="J109" s="120">
        <f t="shared" si="81"/>
        <v>0</v>
      </c>
      <c r="K109" s="120">
        <f t="shared" si="81"/>
        <v>0</v>
      </c>
      <c r="L109" s="120">
        <f t="shared" si="81"/>
        <v>0</v>
      </c>
      <c r="M109" s="120">
        <f t="shared" si="81"/>
        <v>0</v>
      </c>
      <c r="N109" s="120">
        <f t="shared" si="81"/>
        <v>0</v>
      </c>
      <c r="O109" s="120">
        <f t="shared" si="81"/>
        <v>0</v>
      </c>
      <c r="P109" s="120">
        <f t="shared" si="81"/>
        <v>0</v>
      </c>
      <c r="Q109" s="120">
        <f t="shared" si="81"/>
        <v>0</v>
      </c>
      <c r="R109" s="120">
        <f t="shared" si="81"/>
        <v>0</v>
      </c>
      <c r="S109" s="120">
        <f t="shared" si="81"/>
        <v>0</v>
      </c>
      <c r="T109" s="120">
        <f t="shared" si="81"/>
        <v>0</v>
      </c>
      <c r="U109" s="120">
        <f t="shared" si="81"/>
        <v>0</v>
      </c>
      <c r="V109" s="120">
        <f t="shared" si="81"/>
        <v>20</v>
      </c>
      <c r="W109" s="120">
        <f t="shared" si="81"/>
        <v>20</v>
      </c>
      <c r="X109" s="120">
        <f t="shared" si="81"/>
        <v>20</v>
      </c>
      <c r="Y109" s="120">
        <f t="shared" si="81"/>
        <v>0</v>
      </c>
      <c r="Z109" s="120">
        <f t="shared" si="81"/>
        <v>0</v>
      </c>
      <c r="AA109" s="120">
        <f t="shared" si="81"/>
        <v>0</v>
      </c>
      <c r="AB109" s="120">
        <f t="shared" si="81"/>
        <v>0</v>
      </c>
      <c r="AC109" s="120">
        <f t="shared" si="81"/>
        <v>0</v>
      </c>
      <c r="AD109" s="120">
        <f t="shared" si="81"/>
        <v>0</v>
      </c>
      <c r="AE109" s="120">
        <f t="shared" si="81"/>
        <v>0</v>
      </c>
      <c r="AF109" s="120">
        <f t="shared" si="81"/>
        <v>0</v>
      </c>
      <c r="AG109" s="120">
        <f t="shared" si="81"/>
        <v>0</v>
      </c>
      <c r="AH109" s="120">
        <f t="shared" si="81"/>
        <v>0</v>
      </c>
      <c r="AI109" s="120">
        <f t="shared" si="81"/>
        <v>0</v>
      </c>
      <c r="AJ109" s="120">
        <f t="shared" si="81"/>
        <v>0</v>
      </c>
      <c r="AK109" s="120">
        <f t="shared" si="81"/>
        <v>0</v>
      </c>
      <c r="AL109" s="120">
        <f t="shared" si="81"/>
        <v>0</v>
      </c>
      <c r="AM109" s="120">
        <f t="shared" si="81"/>
        <v>0</v>
      </c>
      <c r="AN109" s="120">
        <f t="shared" si="81"/>
        <v>0</v>
      </c>
      <c r="AO109" s="120">
        <f t="shared" si="81"/>
        <v>0</v>
      </c>
    </row>
    <row r="110" spans="1:41">
      <c r="A110">
        <f t="shared" si="71"/>
        <v>13</v>
      </c>
      <c r="B110">
        <f t="shared" si="69"/>
        <v>13</v>
      </c>
      <c r="C110" s="131"/>
      <c r="D110" s="120">
        <f t="shared" ref="D110:AO110" si="82">IF(D71=1,D$10,C110)*IF(D$11&gt;0,1,0)</f>
        <v>0</v>
      </c>
      <c r="E110" s="120">
        <f t="shared" si="82"/>
        <v>0</v>
      </c>
      <c r="F110" s="120">
        <f t="shared" si="82"/>
        <v>0</v>
      </c>
      <c r="G110" s="120">
        <f t="shared" si="82"/>
        <v>0</v>
      </c>
      <c r="H110" s="120">
        <f t="shared" si="82"/>
        <v>0</v>
      </c>
      <c r="I110" s="120">
        <f t="shared" si="82"/>
        <v>0</v>
      </c>
      <c r="J110" s="120">
        <f t="shared" si="82"/>
        <v>0</v>
      </c>
      <c r="K110" s="120">
        <f t="shared" si="82"/>
        <v>0</v>
      </c>
      <c r="L110" s="120">
        <f t="shared" si="82"/>
        <v>0</v>
      </c>
      <c r="M110" s="120">
        <f t="shared" si="82"/>
        <v>0</v>
      </c>
      <c r="N110" s="120">
        <f t="shared" si="82"/>
        <v>0</v>
      </c>
      <c r="O110" s="120">
        <f t="shared" si="82"/>
        <v>0</v>
      </c>
      <c r="P110" s="120">
        <f t="shared" si="82"/>
        <v>0</v>
      </c>
      <c r="Q110" s="120">
        <f t="shared" si="82"/>
        <v>0</v>
      </c>
      <c r="R110" s="120">
        <f t="shared" si="82"/>
        <v>0</v>
      </c>
      <c r="S110" s="120">
        <f t="shared" si="82"/>
        <v>0</v>
      </c>
      <c r="T110" s="120">
        <f t="shared" si="82"/>
        <v>0</v>
      </c>
      <c r="U110" s="120">
        <f t="shared" si="82"/>
        <v>0</v>
      </c>
      <c r="V110" s="120">
        <f t="shared" si="82"/>
        <v>0</v>
      </c>
      <c r="W110" s="120">
        <f t="shared" si="82"/>
        <v>21</v>
      </c>
      <c r="X110" s="120">
        <f t="shared" si="82"/>
        <v>21</v>
      </c>
      <c r="Y110" s="120">
        <f t="shared" si="82"/>
        <v>0</v>
      </c>
      <c r="Z110" s="120">
        <f t="shared" si="82"/>
        <v>0</v>
      </c>
      <c r="AA110" s="120">
        <f t="shared" si="82"/>
        <v>0</v>
      </c>
      <c r="AB110" s="120">
        <f t="shared" si="82"/>
        <v>0</v>
      </c>
      <c r="AC110" s="120">
        <f t="shared" si="82"/>
        <v>0</v>
      </c>
      <c r="AD110" s="120">
        <f t="shared" si="82"/>
        <v>0</v>
      </c>
      <c r="AE110" s="120">
        <f t="shared" si="82"/>
        <v>0</v>
      </c>
      <c r="AF110" s="120">
        <f t="shared" si="82"/>
        <v>0</v>
      </c>
      <c r="AG110" s="120">
        <f t="shared" si="82"/>
        <v>0</v>
      </c>
      <c r="AH110" s="120">
        <f t="shared" si="82"/>
        <v>0</v>
      </c>
      <c r="AI110" s="120">
        <f t="shared" si="82"/>
        <v>0</v>
      </c>
      <c r="AJ110" s="120">
        <f t="shared" si="82"/>
        <v>0</v>
      </c>
      <c r="AK110" s="120">
        <f t="shared" si="82"/>
        <v>0</v>
      </c>
      <c r="AL110" s="120">
        <f t="shared" si="82"/>
        <v>0</v>
      </c>
      <c r="AM110" s="120">
        <f t="shared" si="82"/>
        <v>0</v>
      </c>
      <c r="AN110" s="120">
        <f t="shared" si="82"/>
        <v>0</v>
      </c>
      <c r="AO110" s="120">
        <f t="shared" si="82"/>
        <v>0</v>
      </c>
    </row>
    <row r="111" spans="1:41">
      <c r="A111">
        <f t="shared" si="71"/>
        <v>14</v>
      </c>
      <c r="B111">
        <f t="shared" si="69"/>
        <v>14</v>
      </c>
      <c r="C111" s="131"/>
      <c r="D111" s="120">
        <f t="shared" ref="D111:AO111" si="83">IF(D72=1,D$10,C111)*IF(D$11&gt;0,1,0)</f>
        <v>0</v>
      </c>
      <c r="E111" s="120">
        <f t="shared" si="83"/>
        <v>0</v>
      </c>
      <c r="F111" s="120">
        <f t="shared" si="83"/>
        <v>0</v>
      </c>
      <c r="G111" s="120">
        <f t="shared" si="83"/>
        <v>0</v>
      </c>
      <c r="H111" s="120">
        <f t="shared" si="83"/>
        <v>0</v>
      </c>
      <c r="I111" s="120">
        <f t="shared" si="83"/>
        <v>0</v>
      </c>
      <c r="J111" s="120">
        <f t="shared" si="83"/>
        <v>0</v>
      </c>
      <c r="K111" s="120">
        <f t="shared" si="83"/>
        <v>0</v>
      </c>
      <c r="L111" s="120">
        <f t="shared" si="83"/>
        <v>0</v>
      </c>
      <c r="M111" s="120">
        <f t="shared" si="83"/>
        <v>0</v>
      </c>
      <c r="N111" s="120">
        <f t="shared" si="83"/>
        <v>0</v>
      </c>
      <c r="O111" s="120">
        <f t="shared" si="83"/>
        <v>0</v>
      </c>
      <c r="P111" s="120">
        <f t="shared" si="83"/>
        <v>0</v>
      </c>
      <c r="Q111" s="120">
        <f t="shared" si="83"/>
        <v>0</v>
      </c>
      <c r="R111" s="120">
        <f t="shared" si="83"/>
        <v>0</v>
      </c>
      <c r="S111" s="120">
        <f t="shared" si="83"/>
        <v>0</v>
      </c>
      <c r="T111" s="120">
        <f t="shared" si="83"/>
        <v>0</v>
      </c>
      <c r="U111" s="120">
        <f t="shared" si="83"/>
        <v>0</v>
      </c>
      <c r="V111" s="120">
        <f t="shared" si="83"/>
        <v>0</v>
      </c>
      <c r="W111" s="120">
        <f t="shared" si="83"/>
        <v>0</v>
      </c>
      <c r="X111" s="120">
        <f t="shared" si="83"/>
        <v>22</v>
      </c>
      <c r="Y111" s="120">
        <f t="shared" si="83"/>
        <v>0</v>
      </c>
      <c r="Z111" s="120">
        <f t="shared" si="83"/>
        <v>0</v>
      </c>
      <c r="AA111" s="120">
        <f t="shared" si="83"/>
        <v>0</v>
      </c>
      <c r="AB111" s="120">
        <f t="shared" si="83"/>
        <v>0</v>
      </c>
      <c r="AC111" s="120">
        <f t="shared" si="83"/>
        <v>0</v>
      </c>
      <c r="AD111" s="120">
        <f t="shared" si="83"/>
        <v>0</v>
      </c>
      <c r="AE111" s="120">
        <f t="shared" si="83"/>
        <v>0</v>
      </c>
      <c r="AF111" s="120">
        <f t="shared" si="83"/>
        <v>0</v>
      </c>
      <c r="AG111" s="120">
        <f t="shared" si="83"/>
        <v>0</v>
      </c>
      <c r="AH111" s="120">
        <f t="shared" si="83"/>
        <v>0</v>
      </c>
      <c r="AI111" s="120">
        <f t="shared" si="83"/>
        <v>0</v>
      </c>
      <c r="AJ111" s="120">
        <f t="shared" si="83"/>
        <v>0</v>
      </c>
      <c r="AK111" s="120">
        <f t="shared" si="83"/>
        <v>0</v>
      </c>
      <c r="AL111" s="120">
        <f t="shared" si="83"/>
        <v>0</v>
      </c>
      <c r="AM111" s="120">
        <f t="shared" si="83"/>
        <v>0</v>
      </c>
      <c r="AN111" s="120">
        <f t="shared" si="83"/>
        <v>0</v>
      </c>
      <c r="AO111" s="120">
        <f t="shared" si="83"/>
        <v>0</v>
      </c>
    </row>
    <row r="112" spans="1:41">
      <c r="A112">
        <f t="shared" si="71"/>
        <v>15</v>
      </c>
      <c r="B112" t="str">
        <f t="shared" si="69"/>
        <v/>
      </c>
      <c r="C112" s="131"/>
      <c r="D112" s="120">
        <f t="shared" ref="D112:AO112" si="84">IF(D73=1,D$10,C112)*IF(D$11&gt;0,1,0)</f>
        <v>0</v>
      </c>
      <c r="E112" s="120">
        <f t="shared" si="84"/>
        <v>0</v>
      </c>
      <c r="F112" s="120">
        <f t="shared" si="84"/>
        <v>0</v>
      </c>
      <c r="G112" s="120">
        <f t="shared" si="84"/>
        <v>0</v>
      </c>
      <c r="H112" s="120">
        <f t="shared" si="84"/>
        <v>0</v>
      </c>
      <c r="I112" s="120">
        <f t="shared" si="84"/>
        <v>0</v>
      </c>
      <c r="J112" s="120">
        <f t="shared" si="84"/>
        <v>0</v>
      </c>
      <c r="K112" s="120">
        <f t="shared" si="84"/>
        <v>0</v>
      </c>
      <c r="L112" s="120">
        <f t="shared" si="84"/>
        <v>0</v>
      </c>
      <c r="M112" s="120">
        <f t="shared" si="84"/>
        <v>0</v>
      </c>
      <c r="N112" s="120">
        <f t="shared" si="84"/>
        <v>0</v>
      </c>
      <c r="O112" s="120">
        <f t="shared" si="84"/>
        <v>0</v>
      </c>
      <c r="P112" s="120">
        <f t="shared" si="84"/>
        <v>0</v>
      </c>
      <c r="Q112" s="120">
        <f t="shared" si="84"/>
        <v>0</v>
      </c>
      <c r="R112" s="120">
        <f t="shared" si="84"/>
        <v>0</v>
      </c>
      <c r="S112" s="120">
        <f t="shared" si="84"/>
        <v>0</v>
      </c>
      <c r="T112" s="120">
        <f t="shared" si="84"/>
        <v>0</v>
      </c>
      <c r="U112" s="120">
        <f t="shared" si="84"/>
        <v>0</v>
      </c>
      <c r="V112" s="120">
        <f t="shared" si="84"/>
        <v>0</v>
      </c>
      <c r="W112" s="120">
        <f t="shared" si="84"/>
        <v>0</v>
      </c>
      <c r="X112" s="120">
        <f t="shared" si="84"/>
        <v>0</v>
      </c>
      <c r="Y112" s="120">
        <f t="shared" si="84"/>
        <v>0</v>
      </c>
      <c r="Z112" s="120">
        <f t="shared" si="84"/>
        <v>0</v>
      </c>
      <c r="AA112" s="120">
        <f t="shared" si="84"/>
        <v>0</v>
      </c>
      <c r="AB112" s="120">
        <f t="shared" si="84"/>
        <v>0</v>
      </c>
      <c r="AC112" s="120">
        <f t="shared" si="84"/>
        <v>0</v>
      </c>
      <c r="AD112" s="120">
        <f t="shared" si="84"/>
        <v>0</v>
      </c>
      <c r="AE112" s="120">
        <f t="shared" si="84"/>
        <v>0</v>
      </c>
      <c r="AF112" s="120">
        <f t="shared" si="84"/>
        <v>0</v>
      </c>
      <c r="AG112" s="120">
        <f t="shared" si="84"/>
        <v>0</v>
      </c>
      <c r="AH112" s="120">
        <f t="shared" si="84"/>
        <v>0</v>
      </c>
      <c r="AI112" s="120">
        <f t="shared" si="84"/>
        <v>0</v>
      </c>
      <c r="AJ112" s="120">
        <f t="shared" si="84"/>
        <v>0</v>
      </c>
      <c r="AK112" s="120">
        <f t="shared" si="84"/>
        <v>0</v>
      </c>
      <c r="AL112" s="120">
        <f t="shared" si="84"/>
        <v>0</v>
      </c>
      <c r="AM112" s="120">
        <f t="shared" si="84"/>
        <v>0</v>
      </c>
      <c r="AN112" s="120">
        <f t="shared" si="84"/>
        <v>0</v>
      </c>
      <c r="AO112" s="120">
        <f t="shared" si="84"/>
        <v>0</v>
      </c>
    </row>
    <row r="113" spans="1:41">
      <c r="A113">
        <f t="shared" si="71"/>
        <v>16</v>
      </c>
      <c r="B113" t="str">
        <f t="shared" si="69"/>
        <v/>
      </c>
      <c r="C113" s="131"/>
      <c r="D113" s="120">
        <f t="shared" ref="D113:AO113" si="85">IF(D74=1,D$10,C113)*IF(D$11&gt;0,1,0)</f>
        <v>0</v>
      </c>
      <c r="E113" s="120">
        <f t="shared" si="85"/>
        <v>0</v>
      </c>
      <c r="F113" s="120">
        <f t="shared" si="85"/>
        <v>0</v>
      </c>
      <c r="G113" s="120">
        <f t="shared" si="85"/>
        <v>0</v>
      </c>
      <c r="H113" s="120">
        <f t="shared" si="85"/>
        <v>0</v>
      </c>
      <c r="I113" s="120">
        <f t="shared" si="85"/>
        <v>0</v>
      </c>
      <c r="J113" s="120">
        <f t="shared" si="85"/>
        <v>0</v>
      </c>
      <c r="K113" s="120">
        <f t="shared" si="85"/>
        <v>0</v>
      </c>
      <c r="L113" s="120">
        <f t="shared" si="85"/>
        <v>0</v>
      </c>
      <c r="M113" s="120">
        <f t="shared" si="85"/>
        <v>0</v>
      </c>
      <c r="N113" s="120">
        <f t="shared" si="85"/>
        <v>0</v>
      </c>
      <c r="O113" s="120">
        <f t="shared" si="85"/>
        <v>0</v>
      </c>
      <c r="P113" s="120">
        <f t="shared" si="85"/>
        <v>0</v>
      </c>
      <c r="Q113" s="120">
        <f t="shared" si="85"/>
        <v>0</v>
      </c>
      <c r="R113" s="120">
        <f t="shared" si="85"/>
        <v>0</v>
      </c>
      <c r="S113" s="120">
        <f t="shared" si="85"/>
        <v>0</v>
      </c>
      <c r="T113" s="120">
        <f t="shared" si="85"/>
        <v>0</v>
      </c>
      <c r="U113" s="120">
        <f t="shared" si="85"/>
        <v>0</v>
      </c>
      <c r="V113" s="120">
        <f t="shared" si="85"/>
        <v>0</v>
      </c>
      <c r="W113" s="120">
        <f t="shared" si="85"/>
        <v>0</v>
      </c>
      <c r="X113" s="120">
        <f t="shared" si="85"/>
        <v>0</v>
      </c>
      <c r="Y113" s="120">
        <f t="shared" si="85"/>
        <v>0</v>
      </c>
      <c r="Z113" s="120">
        <f t="shared" si="85"/>
        <v>0</v>
      </c>
      <c r="AA113" s="120">
        <f t="shared" si="85"/>
        <v>0</v>
      </c>
      <c r="AB113" s="120">
        <f t="shared" si="85"/>
        <v>0</v>
      </c>
      <c r="AC113" s="120">
        <f t="shared" si="85"/>
        <v>0</v>
      </c>
      <c r="AD113" s="120">
        <f t="shared" si="85"/>
        <v>0</v>
      </c>
      <c r="AE113" s="120">
        <f t="shared" si="85"/>
        <v>0</v>
      </c>
      <c r="AF113" s="120">
        <f t="shared" si="85"/>
        <v>0</v>
      </c>
      <c r="AG113" s="120">
        <f t="shared" si="85"/>
        <v>0</v>
      </c>
      <c r="AH113" s="120">
        <f t="shared" si="85"/>
        <v>0</v>
      </c>
      <c r="AI113" s="120">
        <f t="shared" si="85"/>
        <v>0</v>
      </c>
      <c r="AJ113" s="120">
        <f t="shared" si="85"/>
        <v>0</v>
      </c>
      <c r="AK113" s="120">
        <f t="shared" si="85"/>
        <v>0</v>
      </c>
      <c r="AL113" s="120">
        <f t="shared" si="85"/>
        <v>0</v>
      </c>
      <c r="AM113" s="120">
        <f t="shared" si="85"/>
        <v>0</v>
      </c>
      <c r="AN113" s="120">
        <f t="shared" si="85"/>
        <v>0</v>
      </c>
      <c r="AO113" s="120">
        <f t="shared" si="85"/>
        <v>0</v>
      </c>
    </row>
    <row r="114" spans="1:41">
      <c r="A114">
        <f t="shared" si="71"/>
        <v>17</v>
      </c>
      <c r="B114" t="str">
        <f t="shared" si="69"/>
        <v/>
      </c>
      <c r="C114" s="131"/>
      <c r="D114" s="120">
        <f t="shared" ref="D114:AO114" si="86">IF(D75=1,D$10,C114)*IF(D$11&gt;0,1,0)</f>
        <v>0</v>
      </c>
      <c r="E114" s="120">
        <f t="shared" si="86"/>
        <v>0</v>
      </c>
      <c r="F114" s="120">
        <f t="shared" si="86"/>
        <v>0</v>
      </c>
      <c r="G114" s="120">
        <f t="shared" si="86"/>
        <v>0</v>
      </c>
      <c r="H114" s="120">
        <f t="shared" si="86"/>
        <v>0</v>
      </c>
      <c r="I114" s="120">
        <f t="shared" si="86"/>
        <v>0</v>
      </c>
      <c r="J114" s="120">
        <f t="shared" si="86"/>
        <v>0</v>
      </c>
      <c r="K114" s="120">
        <f t="shared" si="86"/>
        <v>0</v>
      </c>
      <c r="L114" s="120">
        <f t="shared" si="86"/>
        <v>0</v>
      </c>
      <c r="M114" s="120">
        <f t="shared" si="86"/>
        <v>0</v>
      </c>
      <c r="N114" s="120">
        <f t="shared" si="86"/>
        <v>0</v>
      </c>
      <c r="O114" s="120">
        <f t="shared" si="86"/>
        <v>0</v>
      </c>
      <c r="P114" s="120">
        <f t="shared" si="86"/>
        <v>0</v>
      </c>
      <c r="Q114" s="120">
        <f t="shared" si="86"/>
        <v>0</v>
      </c>
      <c r="R114" s="120">
        <f t="shared" si="86"/>
        <v>0</v>
      </c>
      <c r="S114" s="120">
        <f t="shared" si="86"/>
        <v>0</v>
      </c>
      <c r="T114" s="120">
        <f t="shared" si="86"/>
        <v>0</v>
      </c>
      <c r="U114" s="120">
        <f t="shared" si="86"/>
        <v>0</v>
      </c>
      <c r="V114" s="120">
        <f t="shared" si="86"/>
        <v>0</v>
      </c>
      <c r="W114" s="120">
        <f t="shared" si="86"/>
        <v>0</v>
      </c>
      <c r="X114" s="120">
        <f t="shared" si="86"/>
        <v>0</v>
      </c>
      <c r="Y114" s="120">
        <f t="shared" si="86"/>
        <v>0</v>
      </c>
      <c r="Z114" s="120">
        <f t="shared" si="86"/>
        <v>0</v>
      </c>
      <c r="AA114" s="120">
        <f t="shared" si="86"/>
        <v>0</v>
      </c>
      <c r="AB114" s="120">
        <f t="shared" si="86"/>
        <v>0</v>
      </c>
      <c r="AC114" s="120">
        <f t="shared" si="86"/>
        <v>0</v>
      </c>
      <c r="AD114" s="120">
        <f t="shared" si="86"/>
        <v>0</v>
      </c>
      <c r="AE114" s="120">
        <f t="shared" si="86"/>
        <v>0</v>
      </c>
      <c r="AF114" s="120">
        <f t="shared" si="86"/>
        <v>0</v>
      </c>
      <c r="AG114" s="120">
        <f t="shared" si="86"/>
        <v>0</v>
      </c>
      <c r="AH114" s="120">
        <f t="shared" si="86"/>
        <v>0</v>
      </c>
      <c r="AI114" s="120">
        <f t="shared" si="86"/>
        <v>0</v>
      </c>
      <c r="AJ114" s="120">
        <f t="shared" si="86"/>
        <v>0</v>
      </c>
      <c r="AK114" s="120">
        <f t="shared" si="86"/>
        <v>0</v>
      </c>
      <c r="AL114" s="120">
        <f t="shared" si="86"/>
        <v>0</v>
      </c>
      <c r="AM114" s="120">
        <f t="shared" si="86"/>
        <v>0</v>
      </c>
      <c r="AN114" s="120">
        <f t="shared" si="86"/>
        <v>0</v>
      </c>
      <c r="AO114" s="120">
        <f t="shared" si="86"/>
        <v>0</v>
      </c>
    </row>
    <row r="115" spans="1:41">
      <c r="A115">
        <f t="shared" si="71"/>
        <v>18</v>
      </c>
      <c r="B115" t="str">
        <f t="shared" si="69"/>
        <v/>
      </c>
      <c r="C115" s="131"/>
      <c r="D115" s="120">
        <f t="shared" ref="D115:AO115" si="87">IF(D76=1,D$10,C115)*IF(D$11&gt;0,1,0)</f>
        <v>0</v>
      </c>
      <c r="E115" s="120">
        <f t="shared" si="87"/>
        <v>0</v>
      </c>
      <c r="F115" s="120">
        <f t="shared" si="87"/>
        <v>0</v>
      </c>
      <c r="G115" s="120">
        <f t="shared" si="87"/>
        <v>0</v>
      </c>
      <c r="H115" s="120">
        <f t="shared" si="87"/>
        <v>0</v>
      </c>
      <c r="I115" s="120">
        <f t="shared" si="87"/>
        <v>0</v>
      </c>
      <c r="J115" s="120">
        <f t="shared" si="87"/>
        <v>0</v>
      </c>
      <c r="K115" s="120">
        <f t="shared" si="87"/>
        <v>0</v>
      </c>
      <c r="L115" s="120">
        <f t="shared" si="87"/>
        <v>0</v>
      </c>
      <c r="M115" s="120">
        <f t="shared" si="87"/>
        <v>0</v>
      </c>
      <c r="N115" s="120">
        <f t="shared" si="87"/>
        <v>0</v>
      </c>
      <c r="O115" s="120">
        <f t="shared" si="87"/>
        <v>0</v>
      </c>
      <c r="P115" s="120">
        <f t="shared" si="87"/>
        <v>0</v>
      </c>
      <c r="Q115" s="120">
        <f t="shared" si="87"/>
        <v>0</v>
      </c>
      <c r="R115" s="120">
        <f t="shared" si="87"/>
        <v>0</v>
      </c>
      <c r="S115" s="120">
        <f t="shared" si="87"/>
        <v>0</v>
      </c>
      <c r="T115" s="120">
        <f t="shared" si="87"/>
        <v>0</v>
      </c>
      <c r="U115" s="120">
        <f t="shared" si="87"/>
        <v>0</v>
      </c>
      <c r="V115" s="120">
        <f t="shared" si="87"/>
        <v>0</v>
      </c>
      <c r="W115" s="120">
        <f t="shared" si="87"/>
        <v>0</v>
      </c>
      <c r="X115" s="120">
        <f t="shared" si="87"/>
        <v>0</v>
      </c>
      <c r="Y115" s="120">
        <f t="shared" si="87"/>
        <v>0</v>
      </c>
      <c r="Z115" s="120">
        <f t="shared" si="87"/>
        <v>0</v>
      </c>
      <c r="AA115" s="120">
        <f t="shared" si="87"/>
        <v>0</v>
      </c>
      <c r="AB115" s="120">
        <f t="shared" si="87"/>
        <v>0</v>
      </c>
      <c r="AC115" s="120">
        <f t="shared" si="87"/>
        <v>0</v>
      </c>
      <c r="AD115" s="120">
        <f t="shared" si="87"/>
        <v>0</v>
      </c>
      <c r="AE115" s="120">
        <f t="shared" si="87"/>
        <v>0</v>
      </c>
      <c r="AF115" s="120">
        <f t="shared" si="87"/>
        <v>0</v>
      </c>
      <c r="AG115" s="120">
        <f t="shared" si="87"/>
        <v>0</v>
      </c>
      <c r="AH115" s="120">
        <f t="shared" si="87"/>
        <v>0</v>
      </c>
      <c r="AI115" s="120">
        <f t="shared" si="87"/>
        <v>0</v>
      </c>
      <c r="AJ115" s="120">
        <f t="shared" si="87"/>
        <v>0</v>
      </c>
      <c r="AK115" s="120">
        <f t="shared" si="87"/>
        <v>0</v>
      </c>
      <c r="AL115" s="120">
        <f t="shared" si="87"/>
        <v>0</v>
      </c>
      <c r="AM115" s="120">
        <f t="shared" si="87"/>
        <v>0</v>
      </c>
      <c r="AN115" s="120">
        <f t="shared" si="87"/>
        <v>0</v>
      </c>
      <c r="AO115" s="120">
        <f t="shared" si="87"/>
        <v>0</v>
      </c>
    </row>
    <row r="116" spans="1:41">
      <c r="A116">
        <f t="shared" si="71"/>
        <v>19</v>
      </c>
      <c r="B116" t="str">
        <f t="shared" si="69"/>
        <v/>
      </c>
      <c r="C116" s="131"/>
      <c r="D116" s="120">
        <f t="shared" ref="D116:AO116" si="88">IF(D77=1,D$10,C116)*IF(D$11&gt;0,1,0)</f>
        <v>0</v>
      </c>
      <c r="E116" s="120">
        <f t="shared" si="88"/>
        <v>0</v>
      </c>
      <c r="F116" s="120">
        <f t="shared" si="88"/>
        <v>0</v>
      </c>
      <c r="G116" s="120">
        <f t="shared" si="88"/>
        <v>0</v>
      </c>
      <c r="H116" s="120">
        <f t="shared" si="88"/>
        <v>0</v>
      </c>
      <c r="I116" s="120">
        <f t="shared" si="88"/>
        <v>0</v>
      </c>
      <c r="J116" s="120">
        <f t="shared" si="88"/>
        <v>0</v>
      </c>
      <c r="K116" s="120">
        <f t="shared" si="88"/>
        <v>0</v>
      </c>
      <c r="L116" s="120">
        <f t="shared" si="88"/>
        <v>0</v>
      </c>
      <c r="M116" s="120">
        <f t="shared" si="88"/>
        <v>0</v>
      </c>
      <c r="N116" s="120">
        <f t="shared" si="88"/>
        <v>0</v>
      </c>
      <c r="O116" s="120">
        <f t="shared" si="88"/>
        <v>0</v>
      </c>
      <c r="P116" s="120">
        <f t="shared" si="88"/>
        <v>0</v>
      </c>
      <c r="Q116" s="120">
        <f t="shared" si="88"/>
        <v>0</v>
      </c>
      <c r="R116" s="120">
        <f t="shared" si="88"/>
        <v>0</v>
      </c>
      <c r="S116" s="120">
        <f t="shared" si="88"/>
        <v>0</v>
      </c>
      <c r="T116" s="120">
        <f t="shared" si="88"/>
        <v>0</v>
      </c>
      <c r="U116" s="120">
        <f t="shared" si="88"/>
        <v>0</v>
      </c>
      <c r="V116" s="120">
        <f t="shared" si="88"/>
        <v>0</v>
      </c>
      <c r="W116" s="120">
        <f t="shared" si="88"/>
        <v>0</v>
      </c>
      <c r="X116" s="120">
        <f t="shared" si="88"/>
        <v>0</v>
      </c>
      <c r="Y116" s="120">
        <f t="shared" si="88"/>
        <v>0</v>
      </c>
      <c r="Z116" s="120">
        <f t="shared" si="88"/>
        <v>0</v>
      </c>
      <c r="AA116" s="120">
        <f t="shared" si="88"/>
        <v>0</v>
      </c>
      <c r="AB116" s="120">
        <f t="shared" si="88"/>
        <v>0</v>
      </c>
      <c r="AC116" s="120">
        <f t="shared" si="88"/>
        <v>0</v>
      </c>
      <c r="AD116" s="120">
        <f t="shared" si="88"/>
        <v>0</v>
      </c>
      <c r="AE116" s="120">
        <f t="shared" si="88"/>
        <v>0</v>
      </c>
      <c r="AF116" s="120">
        <f t="shared" si="88"/>
        <v>0</v>
      </c>
      <c r="AG116" s="120">
        <f t="shared" si="88"/>
        <v>0</v>
      </c>
      <c r="AH116" s="120">
        <f t="shared" si="88"/>
        <v>0</v>
      </c>
      <c r="AI116" s="120">
        <f t="shared" si="88"/>
        <v>0</v>
      </c>
      <c r="AJ116" s="120">
        <f t="shared" si="88"/>
        <v>0</v>
      </c>
      <c r="AK116" s="120">
        <f t="shared" si="88"/>
        <v>0</v>
      </c>
      <c r="AL116" s="120">
        <f t="shared" si="88"/>
        <v>0</v>
      </c>
      <c r="AM116" s="120">
        <f t="shared" si="88"/>
        <v>0</v>
      </c>
      <c r="AN116" s="120">
        <f t="shared" si="88"/>
        <v>0</v>
      </c>
      <c r="AO116" s="120">
        <f t="shared" si="88"/>
        <v>0</v>
      </c>
    </row>
    <row r="117" spans="1:41">
      <c r="A117">
        <f t="shared" si="71"/>
        <v>20</v>
      </c>
      <c r="B117" t="str">
        <f t="shared" si="69"/>
        <v/>
      </c>
      <c r="C117" s="131"/>
      <c r="D117" s="120">
        <f t="shared" ref="D117:AO117" si="89">IF(D78=1,D$10,C117)*IF(D$11&gt;0,1,0)</f>
        <v>0</v>
      </c>
      <c r="E117" s="120">
        <f t="shared" si="89"/>
        <v>0</v>
      </c>
      <c r="F117" s="120">
        <f t="shared" si="89"/>
        <v>0</v>
      </c>
      <c r="G117" s="120">
        <f t="shared" si="89"/>
        <v>0</v>
      </c>
      <c r="H117" s="120">
        <f t="shared" si="89"/>
        <v>0</v>
      </c>
      <c r="I117" s="120">
        <f t="shared" si="89"/>
        <v>0</v>
      </c>
      <c r="J117" s="120">
        <f t="shared" si="89"/>
        <v>0</v>
      </c>
      <c r="K117" s="120">
        <f t="shared" si="89"/>
        <v>0</v>
      </c>
      <c r="L117" s="120">
        <f t="shared" si="89"/>
        <v>0</v>
      </c>
      <c r="M117" s="120">
        <f t="shared" si="89"/>
        <v>0</v>
      </c>
      <c r="N117" s="120">
        <f t="shared" si="89"/>
        <v>0</v>
      </c>
      <c r="O117" s="120">
        <f t="shared" si="89"/>
        <v>0</v>
      </c>
      <c r="P117" s="120">
        <f t="shared" si="89"/>
        <v>0</v>
      </c>
      <c r="Q117" s="120">
        <f t="shared" si="89"/>
        <v>0</v>
      </c>
      <c r="R117" s="120">
        <f t="shared" si="89"/>
        <v>0</v>
      </c>
      <c r="S117" s="120">
        <f t="shared" si="89"/>
        <v>0</v>
      </c>
      <c r="T117" s="120">
        <f t="shared" si="89"/>
        <v>0</v>
      </c>
      <c r="U117" s="120">
        <f t="shared" si="89"/>
        <v>0</v>
      </c>
      <c r="V117" s="120">
        <f t="shared" si="89"/>
        <v>0</v>
      </c>
      <c r="W117" s="120">
        <f t="shared" si="89"/>
        <v>0</v>
      </c>
      <c r="X117" s="120">
        <f t="shared" si="89"/>
        <v>0</v>
      </c>
      <c r="Y117" s="120">
        <f t="shared" si="89"/>
        <v>0</v>
      </c>
      <c r="Z117" s="120">
        <f t="shared" si="89"/>
        <v>0</v>
      </c>
      <c r="AA117" s="120">
        <f t="shared" si="89"/>
        <v>0</v>
      </c>
      <c r="AB117" s="120">
        <f t="shared" si="89"/>
        <v>0</v>
      </c>
      <c r="AC117" s="120">
        <f t="shared" si="89"/>
        <v>0</v>
      </c>
      <c r="AD117" s="120">
        <f t="shared" si="89"/>
        <v>0</v>
      </c>
      <c r="AE117" s="120">
        <f t="shared" si="89"/>
        <v>0</v>
      </c>
      <c r="AF117" s="120">
        <f t="shared" si="89"/>
        <v>0</v>
      </c>
      <c r="AG117" s="120">
        <f t="shared" si="89"/>
        <v>0</v>
      </c>
      <c r="AH117" s="120">
        <f t="shared" si="89"/>
        <v>0</v>
      </c>
      <c r="AI117" s="120">
        <f t="shared" si="89"/>
        <v>0</v>
      </c>
      <c r="AJ117" s="120">
        <f t="shared" si="89"/>
        <v>0</v>
      </c>
      <c r="AK117" s="120">
        <f t="shared" si="89"/>
        <v>0</v>
      </c>
      <c r="AL117" s="120">
        <f t="shared" si="89"/>
        <v>0</v>
      </c>
      <c r="AM117" s="120">
        <f t="shared" si="89"/>
        <v>0</v>
      </c>
      <c r="AN117" s="120">
        <f t="shared" si="89"/>
        <v>0</v>
      </c>
      <c r="AO117" s="120">
        <f t="shared" si="89"/>
        <v>0</v>
      </c>
    </row>
    <row r="118" spans="1:41">
      <c r="A118">
        <f t="shared" si="71"/>
        <v>21</v>
      </c>
      <c r="B118" t="str">
        <f t="shared" si="69"/>
        <v/>
      </c>
      <c r="C118" s="131"/>
      <c r="D118" s="120">
        <f t="shared" ref="D118:AO118" si="90">IF(D79=1,D$10,C118)*IF(D$11&gt;0,1,0)</f>
        <v>0</v>
      </c>
      <c r="E118" s="120">
        <f t="shared" si="90"/>
        <v>0</v>
      </c>
      <c r="F118" s="120">
        <f t="shared" si="90"/>
        <v>0</v>
      </c>
      <c r="G118" s="120">
        <f t="shared" si="90"/>
        <v>0</v>
      </c>
      <c r="H118" s="120">
        <f t="shared" si="90"/>
        <v>0</v>
      </c>
      <c r="I118" s="120">
        <f t="shared" si="90"/>
        <v>0</v>
      </c>
      <c r="J118" s="120">
        <f t="shared" si="90"/>
        <v>0</v>
      </c>
      <c r="K118" s="120">
        <f t="shared" si="90"/>
        <v>0</v>
      </c>
      <c r="L118" s="120">
        <f t="shared" si="90"/>
        <v>0</v>
      </c>
      <c r="M118" s="120">
        <f t="shared" si="90"/>
        <v>0</v>
      </c>
      <c r="N118" s="120">
        <f t="shared" si="90"/>
        <v>0</v>
      </c>
      <c r="O118" s="120">
        <f t="shared" si="90"/>
        <v>0</v>
      </c>
      <c r="P118" s="120">
        <f t="shared" si="90"/>
        <v>0</v>
      </c>
      <c r="Q118" s="120">
        <f t="shared" si="90"/>
        <v>0</v>
      </c>
      <c r="R118" s="120">
        <f t="shared" si="90"/>
        <v>0</v>
      </c>
      <c r="S118" s="120">
        <f t="shared" si="90"/>
        <v>0</v>
      </c>
      <c r="T118" s="120">
        <f t="shared" si="90"/>
        <v>0</v>
      </c>
      <c r="U118" s="120">
        <f t="shared" si="90"/>
        <v>0</v>
      </c>
      <c r="V118" s="120">
        <f t="shared" si="90"/>
        <v>0</v>
      </c>
      <c r="W118" s="120">
        <f t="shared" si="90"/>
        <v>0</v>
      </c>
      <c r="X118" s="120">
        <f t="shared" si="90"/>
        <v>0</v>
      </c>
      <c r="Y118" s="120">
        <f t="shared" si="90"/>
        <v>0</v>
      </c>
      <c r="Z118" s="120">
        <f t="shared" si="90"/>
        <v>0</v>
      </c>
      <c r="AA118" s="120">
        <f t="shared" si="90"/>
        <v>0</v>
      </c>
      <c r="AB118" s="120">
        <f t="shared" si="90"/>
        <v>0</v>
      </c>
      <c r="AC118" s="120">
        <f t="shared" si="90"/>
        <v>0</v>
      </c>
      <c r="AD118" s="120">
        <f t="shared" si="90"/>
        <v>0</v>
      </c>
      <c r="AE118" s="120">
        <f t="shared" si="90"/>
        <v>0</v>
      </c>
      <c r="AF118" s="120">
        <f t="shared" si="90"/>
        <v>0</v>
      </c>
      <c r="AG118" s="120">
        <f t="shared" si="90"/>
        <v>0</v>
      </c>
      <c r="AH118" s="120">
        <f t="shared" si="90"/>
        <v>0</v>
      </c>
      <c r="AI118" s="120">
        <f t="shared" si="90"/>
        <v>0</v>
      </c>
      <c r="AJ118" s="120">
        <f t="shared" si="90"/>
        <v>0</v>
      </c>
      <c r="AK118" s="120">
        <f t="shared" si="90"/>
        <v>0</v>
      </c>
      <c r="AL118" s="120">
        <f t="shared" si="90"/>
        <v>0</v>
      </c>
      <c r="AM118" s="120">
        <f t="shared" si="90"/>
        <v>0</v>
      </c>
      <c r="AN118" s="120">
        <f t="shared" si="90"/>
        <v>0</v>
      </c>
      <c r="AO118" s="120">
        <f t="shared" si="90"/>
        <v>0</v>
      </c>
    </row>
    <row r="119" spans="1:41">
      <c r="A119">
        <f t="shared" si="71"/>
        <v>22</v>
      </c>
      <c r="B119" t="str">
        <f t="shared" si="69"/>
        <v/>
      </c>
      <c r="C119" s="131"/>
      <c r="D119" s="120">
        <f t="shared" ref="D119:AO119" si="91">IF(D80=1,D$10,C119)*IF(D$11&gt;0,1,0)</f>
        <v>0</v>
      </c>
      <c r="E119" s="120">
        <f t="shared" si="91"/>
        <v>0</v>
      </c>
      <c r="F119" s="120">
        <f t="shared" si="91"/>
        <v>0</v>
      </c>
      <c r="G119" s="120">
        <f t="shared" si="91"/>
        <v>0</v>
      </c>
      <c r="H119" s="120">
        <f t="shared" si="91"/>
        <v>0</v>
      </c>
      <c r="I119" s="120">
        <f t="shared" si="91"/>
        <v>0</v>
      </c>
      <c r="J119" s="120">
        <f t="shared" si="91"/>
        <v>0</v>
      </c>
      <c r="K119" s="120">
        <f t="shared" si="91"/>
        <v>0</v>
      </c>
      <c r="L119" s="120">
        <f t="shared" si="91"/>
        <v>0</v>
      </c>
      <c r="M119" s="120">
        <f t="shared" si="91"/>
        <v>0</v>
      </c>
      <c r="N119" s="120">
        <f t="shared" si="91"/>
        <v>0</v>
      </c>
      <c r="O119" s="120">
        <f t="shared" si="91"/>
        <v>0</v>
      </c>
      <c r="P119" s="120">
        <f t="shared" si="91"/>
        <v>0</v>
      </c>
      <c r="Q119" s="120">
        <f t="shared" si="91"/>
        <v>0</v>
      </c>
      <c r="R119" s="120">
        <f t="shared" si="91"/>
        <v>0</v>
      </c>
      <c r="S119" s="120">
        <f t="shared" si="91"/>
        <v>0</v>
      </c>
      <c r="T119" s="120">
        <f t="shared" si="91"/>
        <v>0</v>
      </c>
      <c r="U119" s="120">
        <f t="shared" si="91"/>
        <v>0</v>
      </c>
      <c r="V119" s="120">
        <f t="shared" si="91"/>
        <v>0</v>
      </c>
      <c r="W119" s="120">
        <f t="shared" si="91"/>
        <v>0</v>
      </c>
      <c r="X119" s="120">
        <f t="shared" si="91"/>
        <v>0</v>
      </c>
      <c r="Y119" s="120">
        <f t="shared" si="91"/>
        <v>0</v>
      </c>
      <c r="Z119" s="120">
        <f t="shared" si="91"/>
        <v>0</v>
      </c>
      <c r="AA119" s="120">
        <f t="shared" si="91"/>
        <v>0</v>
      </c>
      <c r="AB119" s="120">
        <f t="shared" si="91"/>
        <v>0</v>
      </c>
      <c r="AC119" s="120">
        <f t="shared" si="91"/>
        <v>0</v>
      </c>
      <c r="AD119" s="120">
        <f t="shared" si="91"/>
        <v>0</v>
      </c>
      <c r="AE119" s="120">
        <f t="shared" si="91"/>
        <v>0</v>
      </c>
      <c r="AF119" s="120">
        <f t="shared" si="91"/>
        <v>0</v>
      </c>
      <c r="AG119" s="120">
        <f t="shared" si="91"/>
        <v>0</v>
      </c>
      <c r="AH119" s="120">
        <f t="shared" si="91"/>
        <v>0</v>
      </c>
      <c r="AI119" s="120">
        <f t="shared" si="91"/>
        <v>0</v>
      </c>
      <c r="AJ119" s="120">
        <f t="shared" si="91"/>
        <v>0</v>
      </c>
      <c r="AK119" s="120">
        <f t="shared" si="91"/>
        <v>0</v>
      </c>
      <c r="AL119" s="120">
        <f t="shared" si="91"/>
        <v>0</v>
      </c>
      <c r="AM119" s="120">
        <f t="shared" si="91"/>
        <v>0</v>
      </c>
      <c r="AN119" s="120">
        <f t="shared" si="91"/>
        <v>0</v>
      </c>
      <c r="AO119" s="120">
        <f t="shared" si="91"/>
        <v>0</v>
      </c>
    </row>
    <row r="120" spans="1:41">
      <c r="A120">
        <f t="shared" si="71"/>
        <v>23</v>
      </c>
      <c r="B120" t="str">
        <f t="shared" si="69"/>
        <v/>
      </c>
      <c r="C120" s="131"/>
      <c r="D120" s="120">
        <f t="shared" ref="D120:AO120" si="92">IF(D81=1,D$10,C120)*IF(D$11&gt;0,1,0)</f>
        <v>0</v>
      </c>
      <c r="E120" s="120">
        <f t="shared" si="92"/>
        <v>0</v>
      </c>
      <c r="F120" s="120">
        <f t="shared" si="92"/>
        <v>0</v>
      </c>
      <c r="G120" s="120">
        <f t="shared" si="92"/>
        <v>0</v>
      </c>
      <c r="H120" s="120">
        <f t="shared" si="92"/>
        <v>0</v>
      </c>
      <c r="I120" s="120">
        <f t="shared" si="92"/>
        <v>0</v>
      </c>
      <c r="J120" s="120">
        <f t="shared" si="92"/>
        <v>0</v>
      </c>
      <c r="K120" s="120">
        <f t="shared" si="92"/>
        <v>0</v>
      </c>
      <c r="L120" s="120">
        <f t="shared" si="92"/>
        <v>0</v>
      </c>
      <c r="M120" s="120">
        <f t="shared" si="92"/>
        <v>0</v>
      </c>
      <c r="N120" s="120">
        <f t="shared" si="92"/>
        <v>0</v>
      </c>
      <c r="O120" s="120">
        <f t="shared" si="92"/>
        <v>0</v>
      </c>
      <c r="P120" s="120">
        <f t="shared" si="92"/>
        <v>0</v>
      </c>
      <c r="Q120" s="120">
        <f t="shared" si="92"/>
        <v>0</v>
      </c>
      <c r="R120" s="120">
        <f t="shared" si="92"/>
        <v>0</v>
      </c>
      <c r="S120" s="120">
        <f t="shared" si="92"/>
        <v>0</v>
      </c>
      <c r="T120" s="120">
        <f t="shared" si="92"/>
        <v>0</v>
      </c>
      <c r="U120" s="120">
        <f t="shared" si="92"/>
        <v>0</v>
      </c>
      <c r="V120" s="120">
        <f t="shared" si="92"/>
        <v>0</v>
      </c>
      <c r="W120" s="120">
        <f t="shared" si="92"/>
        <v>0</v>
      </c>
      <c r="X120" s="120">
        <f t="shared" si="92"/>
        <v>0</v>
      </c>
      <c r="Y120" s="120">
        <f t="shared" si="92"/>
        <v>0</v>
      </c>
      <c r="Z120" s="120">
        <f t="shared" si="92"/>
        <v>0</v>
      </c>
      <c r="AA120" s="120">
        <f t="shared" si="92"/>
        <v>0</v>
      </c>
      <c r="AB120" s="120">
        <f t="shared" si="92"/>
        <v>0</v>
      </c>
      <c r="AC120" s="120">
        <f t="shared" si="92"/>
        <v>0</v>
      </c>
      <c r="AD120" s="120">
        <f t="shared" si="92"/>
        <v>0</v>
      </c>
      <c r="AE120" s="120">
        <f t="shared" si="92"/>
        <v>0</v>
      </c>
      <c r="AF120" s="120">
        <f t="shared" si="92"/>
        <v>0</v>
      </c>
      <c r="AG120" s="120">
        <f t="shared" si="92"/>
        <v>0</v>
      </c>
      <c r="AH120" s="120">
        <f t="shared" si="92"/>
        <v>0</v>
      </c>
      <c r="AI120" s="120">
        <f t="shared" si="92"/>
        <v>0</v>
      </c>
      <c r="AJ120" s="120">
        <f t="shared" si="92"/>
        <v>0</v>
      </c>
      <c r="AK120" s="120">
        <f t="shared" si="92"/>
        <v>0</v>
      </c>
      <c r="AL120" s="120">
        <f t="shared" si="92"/>
        <v>0</v>
      </c>
      <c r="AM120" s="120">
        <f t="shared" si="92"/>
        <v>0</v>
      </c>
      <c r="AN120" s="120">
        <f t="shared" si="92"/>
        <v>0</v>
      </c>
      <c r="AO120" s="120">
        <f t="shared" si="92"/>
        <v>0</v>
      </c>
    </row>
    <row r="121" spans="1:41">
      <c r="A121">
        <f t="shared" si="71"/>
        <v>24</v>
      </c>
      <c r="B121" t="str">
        <f t="shared" si="69"/>
        <v/>
      </c>
      <c r="C121" s="131"/>
      <c r="D121" s="120">
        <f t="shared" ref="D121:AO121" si="93">IF(D82=1,D$10,C121)*IF(D$11&gt;0,1,0)</f>
        <v>0</v>
      </c>
      <c r="E121" s="120">
        <f t="shared" si="93"/>
        <v>0</v>
      </c>
      <c r="F121" s="120">
        <f t="shared" si="93"/>
        <v>0</v>
      </c>
      <c r="G121" s="120">
        <f t="shared" si="93"/>
        <v>0</v>
      </c>
      <c r="H121" s="120">
        <f t="shared" si="93"/>
        <v>0</v>
      </c>
      <c r="I121" s="120">
        <f t="shared" si="93"/>
        <v>0</v>
      </c>
      <c r="J121" s="120">
        <f t="shared" si="93"/>
        <v>0</v>
      </c>
      <c r="K121" s="120">
        <f t="shared" si="93"/>
        <v>0</v>
      </c>
      <c r="L121" s="120">
        <f t="shared" si="93"/>
        <v>0</v>
      </c>
      <c r="M121" s="120">
        <f t="shared" si="93"/>
        <v>0</v>
      </c>
      <c r="N121" s="120">
        <f t="shared" si="93"/>
        <v>0</v>
      </c>
      <c r="O121" s="120">
        <f t="shared" si="93"/>
        <v>0</v>
      </c>
      <c r="P121" s="120">
        <f t="shared" si="93"/>
        <v>0</v>
      </c>
      <c r="Q121" s="120">
        <f t="shared" si="93"/>
        <v>0</v>
      </c>
      <c r="R121" s="120">
        <f t="shared" si="93"/>
        <v>0</v>
      </c>
      <c r="S121" s="120">
        <f t="shared" si="93"/>
        <v>0</v>
      </c>
      <c r="T121" s="120">
        <f t="shared" si="93"/>
        <v>0</v>
      </c>
      <c r="U121" s="120">
        <f t="shared" si="93"/>
        <v>0</v>
      </c>
      <c r="V121" s="120">
        <f t="shared" si="93"/>
        <v>0</v>
      </c>
      <c r="W121" s="120">
        <f t="shared" si="93"/>
        <v>0</v>
      </c>
      <c r="X121" s="120">
        <f t="shared" si="93"/>
        <v>0</v>
      </c>
      <c r="Y121" s="120">
        <f t="shared" si="93"/>
        <v>0</v>
      </c>
      <c r="Z121" s="120">
        <f t="shared" si="93"/>
        <v>0</v>
      </c>
      <c r="AA121" s="120">
        <f t="shared" si="93"/>
        <v>0</v>
      </c>
      <c r="AB121" s="120">
        <f t="shared" si="93"/>
        <v>0</v>
      </c>
      <c r="AC121" s="120">
        <f t="shared" si="93"/>
        <v>0</v>
      </c>
      <c r="AD121" s="120">
        <f t="shared" si="93"/>
        <v>0</v>
      </c>
      <c r="AE121" s="120">
        <f t="shared" si="93"/>
        <v>0</v>
      </c>
      <c r="AF121" s="120">
        <f t="shared" si="93"/>
        <v>0</v>
      </c>
      <c r="AG121" s="120">
        <f t="shared" si="93"/>
        <v>0</v>
      </c>
      <c r="AH121" s="120">
        <f t="shared" si="93"/>
        <v>0</v>
      </c>
      <c r="AI121" s="120">
        <f t="shared" si="93"/>
        <v>0</v>
      </c>
      <c r="AJ121" s="120">
        <f t="shared" si="93"/>
        <v>0</v>
      </c>
      <c r="AK121" s="120">
        <f t="shared" si="93"/>
        <v>0</v>
      </c>
      <c r="AL121" s="120">
        <f t="shared" si="93"/>
        <v>0</v>
      </c>
      <c r="AM121" s="120">
        <f t="shared" si="93"/>
        <v>0</v>
      </c>
      <c r="AN121" s="120">
        <f t="shared" si="93"/>
        <v>0</v>
      </c>
      <c r="AO121" s="120">
        <f t="shared" si="93"/>
        <v>0</v>
      </c>
    </row>
    <row r="122" spans="1:41">
      <c r="A122">
        <f t="shared" si="71"/>
        <v>25</v>
      </c>
      <c r="B122" t="str">
        <f t="shared" si="69"/>
        <v/>
      </c>
      <c r="C122" s="131"/>
      <c r="D122" s="120">
        <f t="shared" ref="D122:AO122" si="94">IF(D83=1,D$10,C122)*IF(D$11&gt;0,1,0)</f>
        <v>0</v>
      </c>
      <c r="E122" s="120">
        <f t="shared" si="94"/>
        <v>0</v>
      </c>
      <c r="F122" s="120">
        <f t="shared" si="94"/>
        <v>0</v>
      </c>
      <c r="G122" s="120">
        <f t="shared" si="94"/>
        <v>0</v>
      </c>
      <c r="H122" s="120">
        <f t="shared" si="94"/>
        <v>0</v>
      </c>
      <c r="I122" s="120">
        <f t="shared" si="94"/>
        <v>0</v>
      </c>
      <c r="J122" s="120">
        <f t="shared" si="94"/>
        <v>0</v>
      </c>
      <c r="K122" s="120">
        <f t="shared" si="94"/>
        <v>0</v>
      </c>
      <c r="L122" s="120">
        <f t="shared" si="94"/>
        <v>0</v>
      </c>
      <c r="M122" s="120">
        <f t="shared" si="94"/>
        <v>0</v>
      </c>
      <c r="N122" s="120">
        <f t="shared" si="94"/>
        <v>0</v>
      </c>
      <c r="O122" s="120">
        <f t="shared" si="94"/>
        <v>0</v>
      </c>
      <c r="P122" s="120">
        <f t="shared" si="94"/>
        <v>0</v>
      </c>
      <c r="Q122" s="120">
        <f t="shared" si="94"/>
        <v>0</v>
      </c>
      <c r="R122" s="120">
        <f t="shared" si="94"/>
        <v>0</v>
      </c>
      <c r="S122" s="120">
        <f t="shared" si="94"/>
        <v>0</v>
      </c>
      <c r="T122" s="120">
        <f t="shared" si="94"/>
        <v>0</v>
      </c>
      <c r="U122" s="120">
        <f t="shared" si="94"/>
        <v>0</v>
      </c>
      <c r="V122" s="120">
        <f t="shared" si="94"/>
        <v>0</v>
      </c>
      <c r="W122" s="120">
        <f t="shared" si="94"/>
        <v>0</v>
      </c>
      <c r="X122" s="120">
        <f t="shared" si="94"/>
        <v>0</v>
      </c>
      <c r="Y122" s="120">
        <f t="shared" si="94"/>
        <v>0</v>
      </c>
      <c r="Z122" s="120">
        <f t="shared" si="94"/>
        <v>0</v>
      </c>
      <c r="AA122" s="120">
        <f t="shared" si="94"/>
        <v>0</v>
      </c>
      <c r="AB122" s="120">
        <f t="shared" si="94"/>
        <v>0</v>
      </c>
      <c r="AC122" s="120">
        <f t="shared" si="94"/>
        <v>0</v>
      </c>
      <c r="AD122" s="120">
        <f t="shared" si="94"/>
        <v>0</v>
      </c>
      <c r="AE122" s="120">
        <f t="shared" si="94"/>
        <v>0</v>
      </c>
      <c r="AF122" s="120">
        <f t="shared" si="94"/>
        <v>0</v>
      </c>
      <c r="AG122" s="120">
        <f t="shared" si="94"/>
        <v>0</v>
      </c>
      <c r="AH122" s="120">
        <f t="shared" si="94"/>
        <v>0</v>
      </c>
      <c r="AI122" s="120">
        <f t="shared" si="94"/>
        <v>0</v>
      </c>
      <c r="AJ122" s="120">
        <f t="shared" si="94"/>
        <v>0</v>
      </c>
      <c r="AK122" s="120">
        <f t="shared" si="94"/>
        <v>0</v>
      </c>
      <c r="AL122" s="120">
        <f t="shared" si="94"/>
        <v>0</v>
      </c>
      <c r="AM122" s="120">
        <f t="shared" si="94"/>
        <v>0</v>
      </c>
      <c r="AN122" s="120">
        <f t="shared" si="94"/>
        <v>0</v>
      </c>
      <c r="AO122" s="120">
        <f t="shared" si="94"/>
        <v>0</v>
      </c>
    </row>
    <row r="123" spans="1:41">
      <c r="A123">
        <f t="shared" si="71"/>
        <v>26</v>
      </c>
      <c r="B123" t="str">
        <f t="shared" si="69"/>
        <v/>
      </c>
      <c r="C123" s="131"/>
      <c r="D123" s="120">
        <f t="shared" ref="D123:AO123" si="95">IF(D84=1,D$10,C123)*IF(D$11&gt;0,1,0)</f>
        <v>0</v>
      </c>
      <c r="E123" s="120">
        <f t="shared" si="95"/>
        <v>0</v>
      </c>
      <c r="F123" s="120">
        <f t="shared" si="95"/>
        <v>0</v>
      </c>
      <c r="G123" s="120">
        <f t="shared" si="95"/>
        <v>0</v>
      </c>
      <c r="H123" s="120">
        <f t="shared" si="95"/>
        <v>0</v>
      </c>
      <c r="I123" s="120">
        <f t="shared" si="95"/>
        <v>0</v>
      </c>
      <c r="J123" s="120">
        <f t="shared" si="95"/>
        <v>0</v>
      </c>
      <c r="K123" s="120">
        <f t="shared" si="95"/>
        <v>0</v>
      </c>
      <c r="L123" s="120">
        <f t="shared" si="95"/>
        <v>0</v>
      </c>
      <c r="M123" s="120">
        <f t="shared" si="95"/>
        <v>0</v>
      </c>
      <c r="N123" s="120">
        <f t="shared" si="95"/>
        <v>0</v>
      </c>
      <c r="O123" s="120">
        <f t="shared" si="95"/>
        <v>0</v>
      </c>
      <c r="P123" s="120">
        <f t="shared" si="95"/>
        <v>0</v>
      </c>
      <c r="Q123" s="120">
        <f t="shared" si="95"/>
        <v>0</v>
      </c>
      <c r="R123" s="120">
        <f t="shared" si="95"/>
        <v>0</v>
      </c>
      <c r="S123" s="120">
        <f t="shared" si="95"/>
        <v>0</v>
      </c>
      <c r="T123" s="120">
        <f t="shared" si="95"/>
        <v>0</v>
      </c>
      <c r="U123" s="120">
        <f t="shared" si="95"/>
        <v>0</v>
      </c>
      <c r="V123" s="120">
        <f t="shared" si="95"/>
        <v>0</v>
      </c>
      <c r="W123" s="120">
        <f t="shared" si="95"/>
        <v>0</v>
      </c>
      <c r="X123" s="120">
        <f t="shared" si="95"/>
        <v>0</v>
      </c>
      <c r="Y123" s="120">
        <f t="shared" si="95"/>
        <v>0</v>
      </c>
      <c r="Z123" s="120">
        <f t="shared" si="95"/>
        <v>0</v>
      </c>
      <c r="AA123" s="120">
        <f t="shared" si="95"/>
        <v>0</v>
      </c>
      <c r="AB123" s="120">
        <f t="shared" si="95"/>
        <v>0</v>
      </c>
      <c r="AC123" s="120">
        <f t="shared" si="95"/>
        <v>0</v>
      </c>
      <c r="AD123" s="120">
        <f t="shared" si="95"/>
        <v>0</v>
      </c>
      <c r="AE123" s="120">
        <f t="shared" si="95"/>
        <v>0</v>
      </c>
      <c r="AF123" s="120">
        <f t="shared" si="95"/>
        <v>0</v>
      </c>
      <c r="AG123" s="120">
        <f t="shared" si="95"/>
        <v>0</v>
      </c>
      <c r="AH123" s="120">
        <f t="shared" si="95"/>
        <v>0</v>
      </c>
      <c r="AI123" s="120">
        <f t="shared" si="95"/>
        <v>0</v>
      </c>
      <c r="AJ123" s="120">
        <f t="shared" si="95"/>
        <v>0</v>
      </c>
      <c r="AK123" s="120">
        <f t="shared" si="95"/>
        <v>0</v>
      </c>
      <c r="AL123" s="120">
        <f t="shared" si="95"/>
        <v>0</v>
      </c>
      <c r="AM123" s="120">
        <f t="shared" si="95"/>
        <v>0</v>
      </c>
      <c r="AN123" s="120">
        <f t="shared" si="95"/>
        <v>0</v>
      </c>
      <c r="AO123" s="120">
        <f t="shared" si="95"/>
        <v>0</v>
      </c>
    </row>
    <row r="124" spans="1:41">
      <c r="A124">
        <f t="shared" si="71"/>
        <v>27</v>
      </c>
      <c r="B124" t="str">
        <f t="shared" si="69"/>
        <v/>
      </c>
      <c r="C124" s="131"/>
      <c r="D124" s="120">
        <f t="shared" ref="D124:AO124" si="96">IF(D85=1,D$10,C124)*IF(D$11&gt;0,1,0)</f>
        <v>0</v>
      </c>
      <c r="E124" s="120">
        <f t="shared" si="96"/>
        <v>0</v>
      </c>
      <c r="F124" s="120">
        <f t="shared" si="96"/>
        <v>0</v>
      </c>
      <c r="G124" s="120">
        <f t="shared" si="96"/>
        <v>0</v>
      </c>
      <c r="H124" s="120">
        <f t="shared" si="96"/>
        <v>0</v>
      </c>
      <c r="I124" s="120">
        <f t="shared" si="96"/>
        <v>0</v>
      </c>
      <c r="J124" s="120">
        <f t="shared" si="96"/>
        <v>0</v>
      </c>
      <c r="K124" s="120">
        <f t="shared" si="96"/>
        <v>0</v>
      </c>
      <c r="L124" s="120">
        <f t="shared" si="96"/>
        <v>0</v>
      </c>
      <c r="M124" s="120">
        <f t="shared" si="96"/>
        <v>0</v>
      </c>
      <c r="N124" s="120">
        <f t="shared" si="96"/>
        <v>0</v>
      </c>
      <c r="O124" s="120">
        <f t="shared" si="96"/>
        <v>0</v>
      </c>
      <c r="P124" s="120">
        <f t="shared" si="96"/>
        <v>0</v>
      </c>
      <c r="Q124" s="120">
        <f t="shared" si="96"/>
        <v>0</v>
      </c>
      <c r="R124" s="120">
        <f t="shared" si="96"/>
        <v>0</v>
      </c>
      <c r="S124" s="120">
        <f t="shared" si="96"/>
        <v>0</v>
      </c>
      <c r="T124" s="120">
        <f t="shared" si="96"/>
        <v>0</v>
      </c>
      <c r="U124" s="120">
        <f t="shared" si="96"/>
        <v>0</v>
      </c>
      <c r="V124" s="120">
        <f t="shared" si="96"/>
        <v>0</v>
      </c>
      <c r="W124" s="120">
        <f t="shared" si="96"/>
        <v>0</v>
      </c>
      <c r="X124" s="120">
        <f t="shared" si="96"/>
        <v>0</v>
      </c>
      <c r="Y124" s="120">
        <f t="shared" si="96"/>
        <v>0</v>
      </c>
      <c r="Z124" s="120">
        <f t="shared" si="96"/>
        <v>0</v>
      </c>
      <c r="AA124" s="120">
        <f t="shared" si="96"/>
        <v>0</v>
      </c>
      <c r="AB124" s="120">
        <f t="shared" si="96"/>
        <v>0</v>
      </c>
      <c r="AC124" s="120">
        <f t="shared" si="96"/>
        <v>0</v>
      </c>
      <c r="AD124" s="120">
        <f t="shared" si="96"/>
        <v>0</v>
      </c>
      <c r="AE124" s="120">
        <f t="shared" si="96"/>
        <v>0</v>
      </c>
      <c r="AF124" s="120">
        <f t="shared" si="96"/>
        <v>0</v>
      </c>
      <c r="AG124" s="120">
        <f t="shared" si="96"/>
        <v>0</v>
      </c>
      <c r="AH124" s="120">
        <f t="shared" si="96"/>
        <v>0</v>
      </c>
      <c r="AI124" s="120">
        <f t="shared" si="96"/>
        <v>0</v>
      </c>
      <c r="AJ124" s="120">
        <f t="shared" si="96"/>
        <v>0</v>
      </c>
      <c r="AK124" s="120">
        <f t="shared" si="96"/>
        <v>0</v>
      </c>
      <c r="AL124" s="120">
        <f t="shared" si="96"/>
        <v>0</v>
      </c>
      <c r="AM124" s="120">
        <f t="shared" si="96"/>
        <v>0</v>
      </c>
      <c r="AN124" s="120">
        <f t="shared" si="96"/>
        <v>0</v>
      </c>
      <c r="AO124" s="120">
        <f t="shared" si="96"/>
        <v>0</v>
      </c>
    </row>
    <row r="125" spans="1:41">
      <c r="A125">
        <f t="shared" si="71"/>
        <v>28</v>
      </c>
      <c r="B125" t="str">
        <f t="shared" si="69"/>
        <v/>
      </c>
      <c r="C125" s="131"/>
      <c r="D125" s="120">
        <f t="shared" ref="D125:AO125" si="97">IF(D86=1,D$10,C125)*IF(D$11&gt;0,1,0)</f>
        <v>0</v>
      </c>
      <c r="E125" s="120">
        <f t="shared" si="97"/>
        <v>0</v>
      </c>
      <c r="F125" s="120">
        <f t="shared" si="97"/>
        <v>0</v>
      </c>
      <c r="G125" s="120">
        <f t="shared" si="97"/>
        <v>0</v>
      </c>
      <c r="H125" s="120">
        <f t="shared" si="97"/>
        <v>0</v>
      </c>
      <c r="I125" s="120">
        <f t="shared" si="97"/>
        <v>0</v>
      </c>
      <c r="J125" s="120">
        <f t="shared" si="97"/>
        <v>0</v>
      </c>
      <c r="K125" s="120">
        <f t="shared" si="97"/>
        <v>0</v>
      </c>
      <c r="L125" s="120">
        <f t="shared" si="97"/>
        <v>0</v>
      </c>
      <c r="M125" s="120">
        <f t="shared" si="97"/>
        <v>0</v>
      </c>
      <c r="N125" s="120">
        <f t="shared" si="97"/>
        <v>0</v>
      </c>
      <c r="O125" s="120">
        <f t="shared" si="97"/>
        <v>0</v>
      </c>
      <c r="P125" s="120">
        <f t="shared" si="97"/>
        <v>0</v>
      </c>
      <c r="Q125" s="120">
        <f t="shared" si="97"/>
        <v>0</v>
      </c>
      <c r="R125" s="120">
        <f t="shared" si="97"/>
        <v>0</v>
      </c>
      <c r="S125" s="120">
        <f t="shared" si="97"/>
        <v>0</v>
      </c>
      <c r="T125" s="120">
        <f t="shared" si="97"/>
        <v>0</v>
      </c>
      <c r="U125" s="120">
        <f t="shared" si="97"/>
        <v>0</v>
      </c>
      <c r="V125" s="120">
        <f t="shared" si="97"/>
        <v>0</v>
      </c>
      <c r="W125" s="120">
        <f t="shared" si="97"/>
        <v>0</v>
      </c>
      <c r="X125" s="120">
        <f t="shared" si="97"/>
        <v>0</v>
      </c>
      <c r="Y125" s="120">
        <f t="shared" si="97"/>
        <v>0</v>
      </c>
      <c r="Z125" s="120">
        <f t="shared" si="97"/>
        <v>0</v>
      </c>
      <c r="AA125" s="120">
        <f t="shared" si="97"/>
        <v>0</v>
      </c>
      <c r="AB125" s="120">
        <f t="shared" si="97"/>
        <v>0</v>
      </c>
      <c r="AC125" s="120">
        <f t="shared" si="97"/>
        <v>0</v>
      </c>
      <c r="AD125" s="120">
        <f t="shared" si="97"/>
        <v>0</v>
      </c>
      <c r="AE125" s="120">
        <f t="shared" si="97"/>
        <v>0</v>
      </c>
      <c r="AF125" s="120">
        <f t="shared" si="97"/>
        <v>0</v>
      </c>
      <c r="AG125" s="120">
        <f t="shared" si="97"/>
        <v>0</v>
      </c>
      <c r="AH125" s="120">
        <f t="shared" si="97"/>
        <v>0</v>
      </c>
      <c r="AI125" s="120">
        <f t="shared" si="97"/>
        <v>0</v>
      </c>
      <c r="AJ125" s="120">
        <f t="shared" si="97"/>
        <v>0</v>
      </c>
      <c r="AK125" s="120">
        <f t="shared" si="97"/>
        <v>0</v>
      </c>
      <c r="AL125" s="120">
        <f t="shared" si="97"/>
        <v>0</v>
      </c>
      <c r="AM125" s="120">
        <f t="shared" si="97"/>
        <v>0</v>
      </c>
      <c r="AN125" s="120">
        <f t="shared" si="97"/>
        <v>0</v>
      </c>
      <c r="AO125" s="120">
        <f t="shared" si="97"/>
        <v>0</v>
      </c>
    </row>
    <row r="126" spans="1:41">
      <c r="A126">
        <f t="shared" si="71"/>
        <v>29</v>
      </c>
      <c r="B126" t="str">
        <f t="shared" si="69"/>
        <v/>
      </c>
      <c r="C126" s="131"/>
      <c r="D126" s="120">
        <f t="shared" ref="D126:AO126" si="98">IF(D87=1,D$10,C126)*IF(D$11&gt;0,1,0)</f>
        <v>0</v>
      </c>
      <c r="E126" s="120">
        <f t="shared" si="98"/>
        <v>0</v>
      </c>
      <c r="F126" s="120">
        <f t="shared" si="98"/>
        <v>0</v>
      </c>
      <c r="G126" s="120">
        <f t="shared" si="98"/>
        <v>0</v>
      </c>
      <c r="H126" s="120">
        <f t="shared" si="98"/>
        <v>0</v>
      </c>
      <c r="I126" s="120">
        <f t="shared" si="98"/>
        <v>0</v>
      </c>
      <c r="J126" s="120">
        <f t="shared" si="98"/>
        <v>0</v>
      </c>
      <c r="K126" s="120">
        <f t="shared" si="98"/>
        <v>0</v>
      </c>
      <c r="L126" s="120">
        <f t="shared" si="98"/>
        <v>0</v>
      </c>
      <c r="M126" s="120">
        <f t="shared" si="98"/>
        <v>0</v>
      </c>
      <c r="N126" s="120">
        <f t="shared" si="98"/>
        <v>0</v>
      </c>
      <c r="O126" s="120">
        <f t="shared" si="98"/>
        <v>0</v>
      </c>
      <c r="P126" s="120">
        <f t="shared" si="98"/>
        <v>0</v>
      </c>
      <c r="Q126" s="120">
        <f t="shared" si="98"/>
        <v>0</v>
      </c>
      <c r="R126" s="120">
        <f t="shared" si="98"/>
        <v>0</v>
      </c>
      <c r="S126" s="120">
        <f t="shared" si="98"/>
        <v>0</v>
      </c>
      <c r="T126" s="120">
        <f t="shared" si="98"/>
        <v>0</v>
      </c>
      <c r="U126" s="120">
        <f t="shared" si="98"/>
        <v>0</v>
      </c>
      <c r="V126" s="120">
        <f t="shared" si="98"/>
        <v>0</v>
      </c>
      <c r="W126" s="120">
        <f t="shared" si="98"/>
        <v>0</v>
      </c>
      <c r="X126" s="120">
        <f t="shared" si="98"/>
        <v>0</v>
      </c>
      <c r="Y126" s="120">
        <f t="shared" si="98"/>
        <v>0</v>
      </c>
      <c r="Z126" s="120">
        <f t="shared" si="98"/>
        <v>0</v>
      </c>
      <c r="AA126" s="120">
        <f t="shared" si="98"/>
        <v>0</v>
      </c>
      <c r="AB126" s="120">
        <f t="shared" si="98"/>
        <v>0</v>
      </c>
      <c r="AC126" s="120">
        <f t="shared" si="98"/>
        <v>0</v>
      </c>
      <c r="AD126" s="120">
        <f t="shared" si="98"/>
        <v>0</v>
      </c>
      <c r="AE126" s="120">
        <f t="shared" si="98"/>
        <v>0</v>
      </c>
      <c r="AF126" s="120">
        <f t="shared" si="98"/>
        <v>0</v>
      </c>
      <c r="AG126" s="120">
        <f t="shared" si="98"/>
        <v>0</v>
      </c>
      <c r="AH126" s="120">
        <f t="shared" si="98"/>
        <v>0</v>
      </c>
      <c r="AI126" s="120">
        <f t="shared" si="98"/>
        <v>0</v>
      </c>
      <c r="AJ126" s="120">
        <f t="shared" si="98"/>
        <v>0</v>
      </c>
      <c r="AK126" s="120">
        <f t="shared" si="98"/>
        <v>0</v>
      </c>
      <c r="AL126" s="120">
        <f t="shared" si="98"/>
        <v>0</v>
      </c>
      <c r="AM126" s="120">
        <f t="shared" si="98"/>
        <v>0</v>
      </c>
      <c r="AN126" s="120">
        <f t="shared" si="98"/>
        <v>0</v>
      </c>
      <c r="AO126" s="120">
        <f t="shared" si="98"/>
        <v>0</v>
      </c>
    </row>
    <row r="127" spans="1:41">
      <c r="A127">
        <f t="shared" si="71"/>
        <v>30</v>
      </c>
      <c r="B127" t="str">
        <f t="shared" si="69"/>
        <v/>
      </c>
      <c r="C127" s="131"/>
      <c r="D127" s="120">
        <f t="shared" ref="D127:AO127" si="99">IF(D88=1,D$10,C127)*IF(D$11&gt;0,1,0)</f>
        <v>0</v>
      </c>
      <c r="E127" s="120">
        <f t="shared" si="99"/>
        <v>0</v>
      </c>
      <c r="F127" s="120">
        <f t="shared" si="99"/>
        <v>0</v>
      </c>
      <c r="G127" s="120">
        <f t="shared" si="99"/>
        <v>0</v>
      </c>
      <c r="H127" s="120">
        <f t="shared" si="99"/>
        <v>0</v>
      </c>
      <c r="I127" s="120">
        <f t="shared" si="99"/>
        <v>0</v>
      </c>
      <c r="J127" s="120">
        <f t="shared" si="99"/>
        <v>0</v>
      </c>
      <c r="K127" s="120">
        <f t="shared" si="99"/>
        <v>0</v>
      </c>
      <c r="L127" s="120">
        <f t="shared" si="99"/>
        <v>0</v>
      </c>
      <c r="M127" s="120">
        <f t="shared" si="99"/>
        <v>0</v>
      </c>
      <c r="N127" s="120">
        <f t="shared" si="99"/>
        <v>0</v>
      </c>
      <c r="O127" s="120">
        <f t="shared" si="99"/>
        <v>0</v>
      </c>
      <c r="P127" s="120">
        <f t="shared" si="99"/>
        <v>0</v>
      </c>
      <c r="Q127" s="120">
        <f t="shared" si="99"/>
        <v>0</v>
      </c>
      <c r="R127" s="120">
        <f t="shared" si="99"/>
        <v>0</v>
      </c>
      <c r="S127" s="120">
        <f t="shared" si="99"/>
        <v>0</v>
      </c>
      <c r="T127" s="120">
        <f t="shared" si="99"/>
        <v>0</v>
      </c>
      <c r="U127" s="120">
        <f t="shared" si="99"/>
        <v>0</v>
      </c>
      <c r="V127" s="120">
        <f t="shared" si="99"/>
        <v>0</v>
      </c>
      <c r="W127" s="120">
        <f t="shared" si="99"/>
        <v>0</v>
      </c>
      <c r="X127" s="120">
        <f t="shared" si="99"/>
        <v>0</v>
      </c>
      <c r="Y127" s="120">
        <f t="shared" si="99"/>
        <v>0</v>
      </c>
      <c r="Z127" s="120">
        <f t="shared" si="99"/>
        <v>0</v>
      </c>
      <c r="AA127" s="120">
        <f t="shared" si="99"/>
        <v>0</v>
      </c>
      <c r="AB127" s="120">
        <f t="shared" si="99"/>
        <v>0</v>
      </c>
      <c r="AC127" s="120">
        <f t="shared" si="99"/>
        <v>0</v>
      </c>
      <c r="AD127" s="120">
        <f t="shared" si="99"/>
        <v>0</v>
      </c>
      <c r="AE127" s="120">
        <f t="shared" si="99"/>
        <v>0</v>
      </c>
      <c r="AF127" s="120">
        <f t="shared" si="99"/>
        <v>0</v>
      </c>
      <c r="AG127" s="120">
        <f t="shared" si="99"/>
        <v>0</v>
      </c>
      <c r="AH127" s="120">
        <f t="shared" si="99"/>
        <v>0</v>
      </c>
      <c r="AI127" s="120">
        <f t="shared" si="99"/>
        <v>0</v>
      </c>
      <c r="AJ127" s="120">
        <f t="shared" si="99"/>
        <v>0</v>
      </c>
      <c r="AK127" s="120">
        <f t="shared" si="99"/>
        <v>0</v>
      </c>
      <c r="AL127" s="120">
        <f t="shared" si="99"/>
        <v>0</v>
      </c>
      <c r="AM127" s="120">
        <f t="shared" si="99"/>
        <v>0</v>
      </c>
      <c r="AN127" s="120">
        <f t="shared" si="99"/>
        <v>0</v>
      </c>
      <c r="AO127" s="120">
        <f t="shared" si="99"/>
        <v>0</v>
      </c>
    </row>
    <row r="128" spans="1:41">
      <c r="A128">
        <f t="shared" si="71"/>
        <v>31</v>
      </c>
      <c r="B128" t="str">
        <f t="shared" si="69"/>
        <v/>
      </c>
      <c r="C128" s="131"/>
      <c r="D128" s="120">
        <f t="shared" ref="D128:AO128" si="100">IF(D89=1,D$10,C128)*IF(D$11&gt;0,1,0)</f>
        <v>0</v>
      </c>
      <c r="E128" s="120">
        <f t="shared" si="100"/>
        <v>0</v>
      </c>
      <c r="F128" s="120">
        <f t="shared" si="100"/>
        <v>0</v>
      </c>
      <c r="G128" s="120">
        <f t="shared" si="100"/>
        <v>0</v>
      </c>
      <c r="H128" s="120">
        <f t="shared" si="100"/>
        <v>0</v>
      </c>
      <c r="I128" s="120">
        <f t="shared" si="100"/>
        <v>0</v>
      </c>
      <c r="J128" s="120">
        <f t="shared" si="100"/>
        <v>0</v>
      </c>
      <c r="K128" s="120">
        <f t="shared" si="100"/>
        <v>0</v>
      </c>
      <c r="L128" s="120">
        <f t="shared" si="100"/>
        <v>0</v>
      </c>
      <c r="M128" s="120">
        <f t="shared" si="100"/>
        <v>0</v>
      </c>
      <c r="N128" s="120">
        <f t="shared" si="100"/>
        <v>0</v>
      </c>
      <c r="O128" s="120">
        <f t="shared" si="100"/>
        <v>0</v>
      </c>
      <c r="P128" s="120">
        <f t="shared" si="100"/>
        <v>0</v>
      </c>
      <c r="Q128" s="120">
        <f t="shared" si="100"/>
        <v>0</v>
      </c>
      <c r="R128" s="120">
        <f t="shared" si="100"/>
        <v>0</v>
      </c>
      <c r="S128" s="120">
        <f t="shared" si="100"/>
        <v>0</v>
      </c>
      <c r="T128" s="120">
        <f t="shared" si="100"/>
        <v>0</v>
      </c>
      <c r="U128" s="120">
        <f t="shared" si="100"/>
        <v>0</v>
      </c>
      <c r="V128" s="120">
        <f t="shared" si="100"/>
        <v>0</v>
      </c>
      <c r="W128" s="120">
        <f t="shared" si="100"/>
        <v>0</v>
      </c>
      <c r="X128" s="120">
        <f t="shared" si="100"/>
        <v>0</v>
      </c>
      <c r="Y128" s="120">
        <f t="shared" si="100"/>
        <v>0</v>
      </c>
      <c r="Z128" s="120">
        <f t="shared" si="100"/>
        <v>0</v>
      </c>
      <c r="AA128" s="120">
        <f t="shared" si="100"/>
        <v>0</v>
      </c>
      <c r="AB128" s="120">
        <f t="shared" si="100"/>
        <v>0</v>
      </c>
      <c r="AC128" s="120">
        <f t="shared" si="100"/>
        <v>0</v>
      </c>
      <c r="AD128" s="120">
        <f t="shared" si="100"/>
        <v>0</v>
      </c>
      <c r="AE128" s="120">
        <f t="shared" si="100"/>
        <v>0</v>
      </c>
      <c r="AF128" s="120">
        <f t="shared" si="100"/>
        <v>0</v>
      </c>
      <c r="AG128" s="120">
        <f t="shared" si="100"/>
        <v>0</v>
      </c>
      <c r="AH128" s="120">
        <f t="shared" si="100"/>
        <v>0</v>
      </c>
      <c r="AI128" s="120">
        <f t="shared" si="100"/>
        <v>0</v>
      </c>
      <c r="AJ128" s="120">
        <f t="shared" si="100"/>
        <v>0</v>
      </c>
      <c r="AK128" s="120">
        <f t="shared" si="100"/>
        <v>0</v>
      </c>
      <c r="AL128" s="120">
        <f t="shared" si="100"/>
        <v>0</v>
      </c>
      <c r="AM128" s="120">
        <f t="shared" si="100"/>
        <v>0</v>
      </c>
      <c r="AN128" s="120">
        <f t="shared" si="100"/>
        <v>0</v>
      </c>
      <c r="AO128" s="120">
        <f t="shared" si="100"/>
        <v>0</v>
      </c>
    </row>
    <row r="129" spans="1:41">
      <c r="A129">
        <f t="shared" si="71"/>
        <v>32</v>
      </c>
      <c r="B129" t="str">
        <f t="shared" si="69"/>
        <v/>
      </c>
      <c r="C129" s="131"/>
      <c r="D129" s="120">
        <f t="shared" ref="D129:AO129" si="101">IF(D90=1,D$10,C129)*IF(D$11&gt;0,1,0)</f>
        <v>0</v>
      </c>
      <c r="E129" s="120">
        <f t="shared" si="101"/>
        <v>0</v>
      </c>
      <c r="F129" s="120">
        <f t="shared" si="101"/>
        <v>0</v>
      </c>
      <c r="G129" s="120">
        <f t="shared" si="101"/>
        <v>0</v>
      </c>
      <c r="H129" s="120">
        <f t="shared" si="101"/>
        <v>0</v>
      </c>
      <c r="I129" s="120">
        <f t="shared" si="101"/>
        <v>0</v>
      </c>
      <c r="J129" s="120">
        <f t="shared" si="101"/>
        <v>0</v>
      </c>
      <c r="K129" s="120">
        <f t="shared" si="101"/>
        <v>0</v>
      </c>
      <c r="L129" s="120">
        <f t="shared" si="101"/>
        <v>0</v>
      </c>
      <c r="M129" s="120">
        <f t="shared" si="101"/>
        <v>0</v>
      </c>
      <c r="N129" s="120">
        <f t="shared" si="101"/>
        <v>0</v>
      </c>
      <c r="O129" s="120">
        <f t="shared" si="101"/>
        <v>0</v>
      </c>
      <c r="P129" s="120">
        <f t="shared" si="101"/>
        <v>0</v>
      </c>
      <c r="Q129" s="120">
        <f t="shared" si="101"/>
        <v>0</v>
      </c>
      <c r="R129" s="120">
        <f t="shared" si="101"/>
        <v>0</v>
      </c>
      <c r="S129" s="120">
        <f t="shared" si="101"/>
        <v>0</v>
      </c>
      <c r="T129" s="120">
        <f t="shared" si="101"/>
        <v>0</v>
      </c>
      <c r="U129" s="120">
        <f t="shared" si="101"/>
        <v>0</v>
      </c>
      <c r="V129" s="120">
        <f t="shared" si="101"/>
        <v>0</v>
      </c>
      <c r="W129" s="120">
        <f t="shared" si="101"/>
        <v>0</v>
      </c>
      <c r="X129" s="120">
        <f t="shared" si="101"/>
        <v>0</v>
      </c>
      <c r="Y129" s="120">
        <f t="shared" si="101"/>
        <v>0</v>
      </c>
      <c r="Z129" s="120">
        <f t="shared" si="101"/>
        <v>0</v>
      </c>
      <c r="AA129" s="120">
        <f t="shared" si="101"/>
        <v>0</v>
      </c>
      <c r="AB129" s="120">
        <f t="shared" si="101"/>
        <v>0</v>
      </c>
      <c r="AC129" s="120">
        <f t="shared" si="101"/>
        <v>0</v>
      </c>
      <c r="AD129" s="120">
        <f t="shared" si="101"/>
        <v>0</v>
      </c>
      <c r="AE129" s="120">
        <f t="shared" si="101"/>
        <v>0</v>
      </c>
      <c r="AF129" s="120">
        <f t="shared" si="101"/>
        <v>0</v>
      </c>
      <c r="AG129" s="120">
        <f t="shared" si="101"/>
        <v>0</v>
      </c>
      <c r="AH129" s="120">
        <f t="shared" si="101"/>
        <v>0</v>
      </c>
      <c r="AI129" s="120">
        <f t="shared" si="101"/>
        <v>0</v>
      </c>
      <c r="AJ129" s="120">
        <f t="shared" si="101"/>
        <v>0</v>
      </c>
      <c r="AK129" s="120">
        <f t="shared" si="101"/>
        <v>0</v>
      </c>
      <c r="AL129" s="120">
        <f t="shared" si="101"/>
        <v>0</v>
      </c>
      <c r="AM129" s="120">
        <f t="shared" si="101"/>
        <v>0</v>
      </c>
      <c r="AN129" s="120">
        <f t="shared" si="101"/>
        <v>0</v>
      </c>
      <c r="AO129" s="120">
        <f t="shared" si="101"/>
        <v>0</v>
      </c>
    </row>
    <row r="130" spans="1:41">
      <c r="A130">
        <f t="shared" si="71"/>
        <v>33</v>
      </c>
      <c r="B130" t="str">
        <f t="shared" si="69"/>
        <v/>
      </c>
      <c r="C130" s="131"/>
      <c r="D130" s="120">
        <f t="shared" ref="D130:AO130" si="102">IF(D91=1,D$10,C130)*IF(D$11&gt;0,1,0)</f>
        <v>0</v>
      </c>
      <c r="E130" s="120">
        <f t="shared" si="102"/>
        <v>0</v>
      </c>
      <c r="F130" s="120">
        <f t="shared" si="102"/>
        <v>0</v>
      </c>
      <c r="G130" s="120">
        <f t="shared" si="102"/>
        <v>0</v>
      </c>
      <c r="H130" s="120">
        <f t="shared" si="102"/>
        <v>0</v>
      </c>
      <c r="I130" s="120">
        <f t="shared" si="102"/>
        <v>0</v>
      </c>
      <c r="J130" s="120">
        <f t="shared" si="102"/>
        <v>0</v>
      </c>
      <c r="K130" s="120">
        <f t="shared" si="102"/>
        <v>0</v>
      </c>
      <c r="L130" s="120">
        <f t="shared" si="102"/>
        <v>0</v>
      </c>
      <c r="M130" s="120">
        <f t="shared" si="102"/>
        <v>0</v>
      </c>
      <c r="N130" s="120">
        <f t="shared" si="102"/>
        <v>0</v>
      </c>
      <c r="O130" s="120">
        <f t="shared" si="102"/>
        <v>0</v>
      </c>
      <c r="P130" s="120">
        <f t="shared" si="102"/>
        <v>0</v>
      </c>
      <c r="Q130" s="120">
        <f t="shared" si="102"/>
        <v>0</v>
      </c>
      <c r="R130" s="120">
        <f t="shared" si="102"/>
        <v>0</v>
      </c>
      <c r="S130" s="120">
        <f t="shared" si="102"/>
        <v>0</v>
      </c>
      <c r="T130" s="120">
        <f t="shared" si="102"/>
        <v>0</v>
      </c>
      <c r="U130" s="120">
        <f t="shared" si="102"/>
        <v>0</v>
      </c>
      <c r="V130" s="120">
        <f t="shared" si="102"/>
        <v>0</v>
      </c>
      <c r="W130" s="120">
        <f t="shared" si="102"/>
        <v>0</v>
      </c>
      <c r="X130" s="120">
        <f t="shared" si="102"/>
        <v>0</v>
      </c>
      <c r="Y130" s="120">
        <f t="shared" si="102"/>
        <v>0</v>
      </c>
      <c r="Z130" s="120">
        <f t="shared" si="102"/>
        <v>0</v>
      </c>
      <c r="AA130" s="120">
        <f t="shared" si="102"/>
        <v>0</v>
      </c>
      <c r="AB130" s="120">
        <f t="shared" si="102"/>
        <v>0</v>
      </c>
      <c r="AC130" s="120">
        <f t="shared" si="102"/>
        <v>0</v>
      </c>
      <c r="AD130" s="120">
        <f t="shared" si="102"/>
        <v>0</v>
      </c>
      <c r="AE130" s="120">
        <f t="shared" si="102"/>
        <v>0</v>
      </c>
      <c r="AF130" s="120">
        <f t="shared" si="102"/>
        <v>0</v>
      </c>
      <c r="AG130" s="120">
        <f t="shared" si="102"/>
        <v>0</v>
      </c>
      <c r="AH130" s="120">
        <f t="shared" si="102"/>
        <v>0</v>
      </c>
      <c r="AI130" s="120">
        <f t="shared" si="102"/>
        <v>0</v>
      </c>
      <c r="AJ130" s="120">
        <f t="shared" si="102"/>
        <v>0</v>
      </c>
      <c r="AK130" s="120">
        <f t="shared" si="102"/>
        <v>0</v>
      </c>
      <c r="AL130" s="120">
        <f t="shared" si="102"/>
        <v>0</v>
      </c>
      <c r="AM130" s="120">
        <f t="shared" si="102"/>
        <v>0</v>
      </c>
      <c r="AN130" s="120">
        <f t="shared" si="102"/>
        <v>0</v>
      </c>
      <c r="AO130" s="120">
        <f t="shared" si="102"/>
        <v>0</v>
      </c>
    </row>
    <row r="131" spans="1:41">
      <c r="A131">
        <f t="shared" si="71"/>
        <v>34</v>
      </c>
      <c r="B131" t="str">
        <f t="shared" si="69"/>
        <v/>
      </c>
      <c r="C131" s="131"/>
      <c r="D131" s="120">
        <f t="shared" ref="D131:AO131" si="103">IF(D92=1,D$10,C131)*IF(D$11&gt;0,1,0)</f>
        <v>0</v>
      </c>
      <c r="E131" s="120">
        <f t="shared" si="103"/>
        <v>0</v>
      </c>
      <c r="F131" s="120">
        <f t="shared" si="103"/>
        <v>0</v>
      </c>
      <c r="G131" s="120">
        <f t="shared" si="103"/>
        <v>0</v>
      </c>
      <c r="H131" s="120">
        <f t="shared" si="103"/>
        <v>0</v>
      </c>
      <c r="I131" s="120">
        <f t="shared" si="103"/>
        <v>0</v>
      </c>
      <c r="J131" s="120">
        <f t="shared" si="103"/>
        <v>0</v>
      </c>
      <c r="K131" s="120">
        <f t="shared" si="103"/>
        <v>0</v>
      </c>
      <c r="L131" s="120">
        <f t="shared" si="103"/>
        <v>0</v>
      </c>
      <c r="M131" s="120">
        <f t="shared" si="103"/>
        <v>0</v>
      </c>
      <c r="N131" s="120">
        <f t="shared" si="103"/>
        <v>0</v>
      </c>
      <c r="O131" s="120">
        <f t="shared" si="103"/>
        <v>0</v>
      </c>
      <c r="P131" s="120">
        <f t="shared" si="103"/>
        <v>0</v>
      </c>
      <c r="Q131" s="120">
        <f t="shared" si="103"/>
        <v>0</v>
      </c>
      <c r="R131" s="120">
        <f t="shared" si="103"/>
        <v>0</v>
      </c>
      <c r="S131" s="120">
        <f t="shared" si="103"/>
        <v>0</v>
      </c>
      <c r="T131" s="120">
        <f t="shared" si="103"/>
        <v>0</v>
      </c>
      <c r="U131" s="120">
        <f t="shared" si="103"/>
        <v>0</v>
      </c>
      <c r="V131" s="120">
        <f t="shared" si="103"/>
        <v>0</v>
      </c>
      <c r="W131" s="120">
        <f t="shared" si="103"/>
        <v>0</v>
      </c>
      <c r="X131" s="120">
        <f t="shared" si="103"/>
        <v>0</v>
      </c>
      <c r="Y131" s="120">
        <f t="shared" si="103"/>
        <v>0</v>
      </c>
      <c r="Z131" s="120">
        <f t="shared" si="103"/>
        <v>0</v>
      </c>
      <c r="AA131" s="120">
        <f t="shared" si="103"/>
        <v>0</v>
      </c>
      <c r="AB131" s="120">
        <f t="shared" si="103"/>
        <v>0</v>
      </c>
      <c r="AC131" s="120">
        <f t="shared" si="103"/>
        <v>0</v>
      </c>
      <c r="AD131" s="120">
        <f t="shared" si="103"/>
        <v>0</v>
      </c>
      <c r="AE131" s="120">
        <f t="shared" si="103"/>
        <v>0</v>
      </c>
      <c r="AF131" s="120">
        <f t="shared" si="103"/>
        <v>0</v>
      </c>
      <c r="AG131" s="120">
        <f t="shared" si="103"/>
        <v>0</v>
      </c>
      <c r="AH131" s="120">
        <f t="shared" si="103"/>
        <v>0</v>
      </c>
      <c r="AI131" s="120">
        <f t="shared" si="103"/>
        <v>0</v>
      </c>
      <c r="AJ131" s="120">
        <f t="shared" si="103"/>
        <v>0</v>
      </c>
      <c r="AK131" s="120">
        <f t="shared" si="103"/>
        <v>0</v>
      </c>
      <c r="AL131" s="120">
        <f t="shared" si="103"/>
        <v>0</v>
      </c>
      <c r="AM131" s="120">
        <f t="shared" si="103"/>
        <v>0</v>
      </c>
      <c r="AN131" s="120">
        <f t="shared" si="103"/>
        <v>0</v>
      </c>
      <c r="AO131" s="120">
        <f t="shared" si="103"/>
        <v>0</v>
      </c>
    </row>
    <row r="132" spans="1:41">
      <c r="A132">
        <f t="shared" si="71"/>
        <v>35</v>
      </c>
      <c r="B132" t="str">
        <f t="shared" si="69"/>
        <v/>
      </c>
      <c r="C132" s="131"/>
      <c r="D132" s="120">
        <f t="shared" ref="D132:AO132" si="104">IF(D93=1,D$10,C132)*IF(D$11&gt;0,1,0)</f>
        <v>0</v>
      </c>
      <c r="E132" s="120">
        <f t="shared" si="104"/>
        <v>0</v>
      </c>
      <c r="F132" s="120">
        <f t="shared" si="104"/>
        <v>0</v>
      </c>
      <c r="G132" s="120">
        <f t="shared" si="104"/>
        <v>0</v>
      </c>
      <c r="H132" s="120">
        <f t="shared" si="104"/>
        <v>0</v>
      </c>
      <c r="I132" s="120">
        <f t="shared" si="104"/>
        <v>0</v>
      </c>
      <c r="J132" s="120">
        <f t="shared" si="104"/>
        <v>0</v>
      </c>
      <c r="K132" s="120">
        <f t="shared" si="104"/>
        <v>0</v>
      </c>
      <c r="L132" s="120">
        <f t="shared" si="104"/>
        <v>0</v>
      </c>
      <c r="M132" s="120">
        <f t="shared" si="104"/>
        <v>0</v>
      </c>
      <c r="N132" s="120">
        <f t="shared" si="104"/>
        <v>0</v>
      </c>
      <c r="O132" s="120">
        <f t="shared" si="104"/>
        <v>0</v>
      </c>
      <c r="P132" s="120">
        <f t="shared" si="104"/>
        <v>0</v>
      </c>
      <c r="Q132" s="120">
        <f t="shared" si="104"/>
        <v>0</v>
      </c>
      <c r="R132" s="120">
        <f t="shared" si="104"/>
        <v>0</v>
      </c>
      <c r="S132" s="120">
        <f t="shared" si="104"/>
        <v>0</v>
      </c>
      <c r="T132" s="120">
        <f t="shared" si="104"/>
        <v>0</v>
      </c>
      <c r="U132" s="120">
        <f t="shared" si="104"/>
        <v>0</v>
      </c>
      <c r="V132" s="120">
        <f t="shared" si="104"/>
        <v>0</v>
      </c>
      <c r="W132" s="120">
        <f t="shared" si="104"/>
        <v>0</v>
      </c>
      <c r="X132" s="120">
        <f t="shared" si="104"/>
        <v>0</v>
      </c>
      <c r="Y132" s="120">
        <f t="shared" si="104"/>
        <v>0</v>
      </c>
      <c r="Z132" s="120">
        <f t="shared" si="104"/>
        <v>0</v>
      </c>
      <c r="AA132" s="120">
        <f t="shared" si="104"/>
        <v>0</v>
      </c>
      <c r="AB132" s="120">
        <f t="shared" si="104"/>
        <v>0</v>
      </c>
      <c r="AC132" s="120">
        <f t="shared" si="104"/>
        <v>0</v>
      </c>
      <c r="AD132" s="120">
        <f t="shared" si="104"/>
        <v>0</v>
      </c>
      <c r="AE132" s="120">
        <f t="shared" si="104"/>
        <v>0</v>
      </c>
      <c r="AF132" s="120">
        <f t="shared" si="104"/>
        <v>0</v>
      </c>
      <c r="AG132" s="120">
        <f t="shared" si="104"/>
        <v>0</v>
      </c>
      <c r="AH132" s="120">
        <f t="shared" si="104"/>
        <v>0</v>
      </c>
      <c r="AI132" s="120">
        <f t="shared" si="104"/>
        <v>0</v>
      </c>
      <c r="AJ132" s="120">
        <f t="shared" si="104"/>
        <v>0</v>
      </c>
      <c r="AK132" s="120">
        <f t="shared" si="104"/>
        <v>0</v>
      </c>
      <c r="AL132" s="120">
        <f t="shared" si="104"/>
        <v>0</v>
      </c>
      <c r="AM132" s="120">
        <f t="shared" si="104"/>
        <v>0</v>
      </c>
      <c r="AN132" s="120">
        <f t="shared" si="104"/>
        <v>0</v>
      </c>
      <c r="AO132" s="120">
        <f t="shared" si="104"/>
        <v>0</v>
      </c>
    </row>
    <row r="133" spans="1:41">
      <c r="A133">
        <f t="shared" si="71"/>
        <v>36</v>
      </c>
      <c r="B133" t="str">
        <f t="shared" si="69"/>
        <v/>
      </c>
      <c r="C133" s="131"/>
      <c r="D133" s="120">
        <f t="shared" ref="D133:AO133" si="105">IF(D94=1,D$10,C133)*IF(D$11&gt;0,1,0)</f>
        <v>0</v>
      </c>
      <c r="E133" s="120">
        <f t="shared" si="105"/>
        <v>0</v>
      </c>
      <c r="F133" s="120">
        <f t="shared" si="105"/>
        <v>0</v>
      </c>
      <c r="G133" s="120">
        <f t="shared" si="105"/>
        <v>0</v>
      </c>
      <c r="H133" s="120">
        <f t="shared" si="105"/>
        <v>0</v>
      </c>
      <c r="I133" s="120">
        <f t="shared" si="105"/>
        <v>0</v>
      </c>
      <c r="J133" s="120">
        <f t="shared" si="105"/>
        <v>0</v>
      </c>
      <c r="K133" s="120">
        <f t="shared" si="105"/>
        <v>0</v>
      </c>
      <c r="L133" s="120">
        <f t="shared" si="105"/>
        <v>0</v>
      </c>
      <c r="M133" s="120">
        <f t="shared" si="105"/>
        <v>0</v>
      </c>
      <c r="N133" s="120">
        <f t="shared" si="105"/>
        <v>0</v>
      </c>
      <c r="O133" s="120">
        <f t="shared" si="105"/>
        <v>0</v>
      </c>
      <c r="P133" s="120">
        <f t="shared" si="105"/>
        <v>0</v>
      </c>
      <c r="Q133" s="120">
        <f t="shared" si="105"/>
        <v>0</v>
      </c>
      <c r="R133" s="120">
        <f t="shared" si="105"/>
        <v>0</v>
      </c>
      <c r="S133" s="120">
        <f t="shared" si="105"/>
        <v>0</v>
      </c>
      <c r="T133" s="120">
        <f t="shared" si="105"/>
        <v>0</v>
      </c>
      <c r="U133" s="120">
        <f t="shared" si="105"/>
        <v>0</v>
      </c>
      <c r="V133" s="120">
        <f t="shared" si="105"/>
        <v>0</v>
      </c>
      <c r="W133" s="120">
        <f t="shared" si="105"/>
        <v>0</v>
      </c>
      <c r="X133" s="120">
        <f t="shared" si="105"/>
        <v>0</v>
      </c>
      <c r="Y133" s="120">
        <f t="shared" si="105"/>
        <v>0</v>
      </c>
      <c r="Z133" s="120">
        <f t="shared" si="105"/>
        <v>0</v>
      </c>
      <c r="AA133" s="120">
        <f t="shared" si="105"/>
        <v>0</v>
      </c>
      <c r="AB133" s="120">
        <f t="shared" si="105"/>
        <v>0</v>
      </c>
      <c r="AC133" s="120">
        <f t="shared" si="105"/>
        <v>0</v>
      </c>
      <c r="AD133" s="120">
        <f t="shared" si="105"/>
        <v>0</v>
      </c>
      <c r="AE133" s="120">
        <f t="shared" si="105"/>
        <v>0</v>
      </c>
      <c r="AF133" s="120">
        <f t="shared" si="105"/>
        <v>0</v>
      </c>
      <c r="AG133" s="120">
        <f t="shared" si="105"/>
        <v>0</v>
      </c>
      <c r="AH133" s="120">
        <f t="shared" si="105"/>
        <v>0</v>
      </c>
      <c r="AI133" s="120">
        <f t="shared" si="105"/>
        <v>0</v>
      </c>
      <c r="AJ133" s="120">
        <f t="shared" si="105"/>
        <v>0</v>
      </c>
      <c r="AK133" s="120">
        <f t="shared" si="105"/>
        <v>0</v>
      </c>
      <c r="AL133" s="120">
        <f t="shared" si="105"/>
        <v>0</v>
      </c>
      <c r="AM133" s="120">
        <f t="shared" si="105"/>
        <v>0</v>
      </c>
      <c r="AN133" s="120">
        <f t="shared" si="105"/>
        <v>0</v>
      </c>
      <c r="AO133" s="120">
        <f t="shared" si="105"/>
        <v>0</v>
      </c>
    </row>
    <row r="134" spans="1:41">
      <c r="A134">
        <f t="shared" si="71"/>
        <v>37</v>
      </c>
      <c r="B134" t="str">
        <f t="shared" si="69"/>
        <v/>
      </c>
      <c r="C134" s="131"/>
      <c r="D134" s="120">
        <f t="shared" ref="D134:AO134" si="106">IF(D95=1,D$10,C134)*IF(D$11&gt;0,1,0)</f>
        <v>0</v>
      </c>
      <c r="E134" s="120">
        <f t="shared" si="106"/>
        <v>0</v>
      </c>
      <c r="F134" s="120">
        <f t="shared" si="106"/>
        <v>0</v>
      </c>
      <c r="G134" s="120">
        <f t="shared" si="106"/>
        <v>0</v>
      </c>
      <c r="H134" s="120">
        <f t="shared" si="106"/>
        <v>0</v>
      </c>
      <c r="I134" s="120">
        <f t="shared" si="106"/>
        <v>0</v>
      </c>
      <c r="J134" s="120">
        <f t="shared" si="106"/>
        <v>0</v>
      </c>
      <c r="K134" s="120">
        <f t="shared" si="106"/>
        <v>0</v>
      </c>
      <c r="L134" s="120">
        <f t="shared" si="106"/>
        <v>0</v>
      </c>
      <c r="M134" s="120">
        <f t="shared" si="106"/>
        <v>0</v>
      </c>
      <c r="N134" s="120">
        <f t="shared" si="106"/>
        <v>0</v>
      </c>
      <c r="O134" s="120">
        <f t="shared" si="106"/>
        <v>0</v>
      </c>
      <c r="P134" s="120">
        <f t="shared" si="106"/>
        <v>0</v>
      </c>
      <c r="Q134" s="120">
        <f t="shared" si="106"/>
        <v>0</v>
      </c>
      <c r="R134" s="120">
        <f t="shared" si="106"/>
        <v>0</v>
      </c>
      <c r="S134" s="120">
        <f t="shared" si="106"/>
        <v>0</v>
      </c>
      <c r="T134" s="120">
        <f t="shared" si="106"/>
        <v>0</v>
      </c>
      <c r="U134" s="120">
        <f t="shared" si="106"/>
        <v>0</v>
      </c>
      <c r="V134" s="120">
        <f t="shared" si="106"/>
        <v>0</v>
      </c>
      <c r="W134" s="120">
        <f t="shared" si="106"/>
        <v>0</v>
      </c>
      <c r="X134" s="120">
        <f t="shared" si="106"/>
        <v>0</v>
      </c>
      <c r="Y134" s="120">
        <f t="shared" si="106"/>
        <v>0</v>
      </c>
      <c r="Z134" s="120">
        <f t="shared" si="106"/>
        <v>0</v>
      </c>
      <c r="AA134" s="120">
        <f t="shared" si="106"/>
        <v>0</v>
      </c>
      <c r="AB134" s="120">
        <f t="shared" si="106"/>
        <v>0</v>
      </c>
      <c r="AC134" s="120">
        <f t="shared" si="106"/>
        <v>0</v>
      </c>
      <c r="AD134" s="120">
        <f t="shared" si="106"/>
        <v>0</v>
      </c>
      <c r="AE134" s="120">
        <f t="shared" si="106"/>
        <v>0</v>
      </c>
      <c r="AF134" s="120">
        <f t="shared" si="106"/>
        <v>0</v>
      </c>
      <c r="AG134" s="120">
        <f t="shared" si="106"/>
        <v>0</v>
      </c>
      <c r="AH134" s="120">
        <f t="shared" si="106"/>
        <v>0</v>
      </c>
      <c r="AI134" s="120">
        <f t="shared" si="106"/>
        <v>0</v>
      </c>
      <c r="AJ134" s="120">
        <f t="shared" si="106"/>
        <v>0</v>
      </c>
      <c r="AK134" s="120">
        <f t="shared" si="106"/>
        <v>0</v>
      </c>
      <c r="AL134" s="120">
        <f t="shared" si="106"/>
        <v>0</v>
      </c>
      <c r="AM134" s="120">
        <f t="shared" si="106"/>
        <v>0</v>
      </c>
      <c r="AN134" s="120">
        <f t="shared" si="106"/>
        <v>0</v>
      </c>
      <c r="AO134" s="120">
        <f t="shared" si="106"/>
        <v>0</v>
      </c>
    </row>
    <row r="135" spans="1:41">
      <c r="A135">
        <f t="shared" si="71"/>
        <v>38</v>
      </c>
      <c r="B135" t="str">
        <f t="shared" si="69"/>
        <v/>
      </c>
      <c r="C135" s="131"/>
      <c r="D135" s="120">
        <f t="shared" ref="D135:AO135" si="107">IF(D96=1,D$10,C135)*IF(D$11&gt;0,1,0)</f>
        <v>0</v>
      </c>
      <c r="E135" s="120">
        <f t="shared" si="107"/>
        <v>0</v>
      </c>
      <c r="F135" s="120">
        <f t="shared" si="107"/>
        <v>0</v>
      </c>
      <c r="G135" s="120">
        <f t="shared" si="107"/>
        <v>0</v>
      </c>
      <c r="H135" s="120">
        <f t="shared" si="107"/>
        <v>0</v>
      </c>
      <c r="I135" s="120">
        <f t="shared" si="107"/>
        <v>0</v>
      </c>
      <c r="J135" s="120">
        <f t="shared" si="107"/>
        <v>0</v>
      </c>
      <c r="K135" s="120">
        <f t="shared" si="107"/>
        <v>0</v>
      </c>
      <c r="L135" s="120">
        <f t="shared" si="107"/>
        <v>0</v>
      </c>
      <c r="M135" s="120">
        <f t="shared" si="107"/>
        <v>0</v>
      </c>
      <c r="N135" s="120">
        <f t="shared" si="107"/>
        <v>0</v>
      </c>
      <c r="O135" s="120">
        <f t="shared" si="107"/>
        <v>0</v>
      </c>
      <c r="P135" s="120">
        <f t="shared" si="107"/>
        <v>0</v>
      </c>
      <c r="Q135" s="120">
        <f t="shared" si="107"/>
        <v>0</v>
      </c>
      <c r="R135" s="120">
        <f t="shared" si="107"/>
        <v>0</v>
      </c>
      <c r="S135" s="120">
        <f t="shared" si="107"/>
        <v>0</v>
      </c>
      <c r="T135" s="120">
        <f t="shared" si="107"/>
        <v>0</v>
      </c>
      <c r="U135" s="120">
        <f t="shared" si="107"/>
        <v>0</v>
      </c>
      <c r="V135" s="120">
        <f t="shared" si="107"/>
        <v>0</v>
      </c>
      <c r="W135" s="120">
        <f t="shared" si="107"/>
        <v>0</v>
      </c>
      <c r="X135" s="120">
        <f t="shared" si="107"/>
        <v>0</v>
      </c>
      <c r="Y135" s="120">
        <f t="shared" si="107"/>
        <v>0</v>
      </c>
      <c r="Z135" s="120">
        <f t="shared" si="107"/>
        <v>0</v>
      </c>
      <c r="AA135" s="120">
        <f t="shared" si="107"/>
        <v>0</v>
      </c>
      <c r="AB135" s="120">
        <f t="shared" si="107"/>
        <v>0</v>
      </c>
      <c r="AC135" s="120">
        <f t="shared" si="107"/>
        <v>0</v>
      </c>
      <c r="AD135" s="120">
        <f t="shared" si="107"/>
        <v>0</v>
      </c>
      <c r="AE135" s="120">
        <f t="shared" si="107"/>
        <v>0</v>
      </c>
      <c r="AF135" s="120">
        <f t="shared" si="107"/>
        <v>0</v>
      </c>
      <c r="AG135" s="120">
        <f t="shared" si="107"/>
        <v>0</v>
      </c>
      <c r="AH135" s="120">
        <f t="shared" si="107"/>
        <v>0</v>
      </c>
      <c r="AI135" s="120">
        <f t="shared" si="107"/>
        <v>0</v>
      </c>
      <c r="AJ135" s="120">
        <f t="shared" si="107"/>
        <v>0</v>
      </c>
      <c r="AK135" s="120">
        <f t="shared" si="107"/>
        <v>0</v>
      </c>
      <c r="AL135" s="120">
        <f t="shared" si="107"/>
        <v>0</v>
      </c>
      <c r="AM135" s="120">
        <f t="shared" si="107"/>
        <v>0</v>
      </c>
      <c r="AN135" s="120">
        <f t="shared" si="107"/>
        <v>0</v>
      </c>
      <c r="AO135" s="120">
        <f t="shared" si="107"/>
        <v>0</v>
      </c>
    </row>
    <row r="136" spans="1:41">
      <c r="A136" s="267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67"/>
      <c r="AJ136" s="267"/>
      <c r="AK136" s="267"/>
      <c r="AL136" s="267"/>
      <c r="AM136" s="267"/>
      <c r="AN136" s="267"/>
      <c r="AO136" s="267"/>
    </row>
    <row r="137" spans="1:41">
      <c r="A137" s="271" t="s">
        <v>452</v>
      </c>
    </row>
    <row r="138" spans="1:41">
      <c r="A138">
        <v>1</v>
      </c>
      <c r="B138">
        <f>IF(A138&lt;=$B$56,A138,"")</f>
        <v>1</v>
      </c>
      <c r="C138" s="230">
        <f t="shared" ref="C138:V138" si="108">IF(C98&gt;0,VLOOKUP(C98,$A$261:$AO$300,C59+1),0)</f>
        <v>0</v>
      </c>
      <c r="D138" s="230">
        <f t="shared" si="108"/>
        <v>0</v>
      </c>
      <c r="E138" s="230">
        <f t="shared" si="108"/>
        <v>0</v>
      </c>
      <c r="F138" s="230">
        <f t="shared" si="108"/>
        <v>0</v>
      </c>
      <c r="G138" s="230">
        <f t="shared" si="108"/>
        <v>0</v>
      </c>
      <c r="H138" s="230">
        <f t="shared" si="108"/>
        <v>0</v>
      </c>
      <c r="I138" s="230">
        <f t="shared" si="108"/>
        <v>0</v>
      </c>
      <c r="J138" s="230">
        <f t="shared" si="108"/>
        <v>0</v>
      </c>
      <c r="K138" s="230" t="e">
        <f t="shared" si="108"/>
        <v>#N/A</v>
      </c>
      <c r="L138" s="230" t="e">
        <f t="shared" si="108"/>
        <v>#N/A</v>
      </c>
      <c r="M138" s="230" t="e">
        <f t="shared" si="108"/>
        <v>#N/A</v>
      </c>
      <c r="N138" s="230" t="e">
        <f t="shared" si="108"/>
        <v>#N/A</v>
      </c>
      <c r="O138" s="230" t="e">
        <f t="shared" si="108"/>
        <v>#N/A</v>
      </c>
      <c r="P138" s="230" t="e">
        <f t="shared" si="108"/>
        <v>#N/A</v>
      </c>
      <c r="Q138" s="230" t="e">
        <f t="shared" si="108"/>
        <v>#N/A</v>
      </c>
      <c r="R138" s="230" t="e">
        <f t="shared" si="108"/>
        <v>#N/A</v>
      </c>
      <c r="S138" s="230" t="e">
        <f t="shared" si="108"/>
        <v>#N/A</v>
      </c>
      <c r="T138" s="230" t="e">
        <f t="shared" si="108"/>
        <v>#N/A</v>
      </c>
      <c r="U138" s="230" t="e">
        <f t="shared" si="108"/>
        <v>#N/A</v>
      </c>
      <c r="V138" s="230" t="e">
        <f t="shared" si="108"/>
        <v>#N/A</v>
      </c>
      <c r="W138" s="230" t="e">
        <f>IF(W98&gt;0,VLOOKUP(W98,$A$261:$AO$300,W59+1),0)</f>
        <v>#N/A</v>
      </c>
      <c r="X138" s="230" t="e">
        <f t="shared" ref="X138:AO138" si="109">IF(X98&gt;0,VLOOKUP(X98,$A$261:$AO$300,X59+1),0)</f>
        <v>#N/A</v>
      </c>
      <c r="Y138" s="230">
        <f t="shared" si="109"/>
        <v>0</v>
      </c>
      <c r="Z138" s="230">
        <f t="shared" si="109"/>
        <v>0</v>
      </c>
      <c r="AA138" s="230">
        <f t="shared" si="109"/>
        <v>0</v>
      </c>
      <c r="AB138" s="230">
        <f t="shared" si="109"/>
        <v>0</v>
      </c>
      <c r="AC138" s="230">
        <f t="shared" si="109"/>
        <v>0</v>
      </c>
      <c r="AD138" s="230">
        <f t="shared" si="109"/>
        <v>0</v>
      </c>
      <c r="AE138" s="230">
        <f t="shared" si="109"/>
        <v>0</v>
      </c>
      <c r="AF138" s="230">
        <f t="shared" si="109"/>
        <v>0</v>
      </c>
      <c r="AG138" s="230">
        <f t="shared" si="109"/>
        <v>0</v>
      </c>
      <c r="AH138" s="230">
        <f t="shared" si="109"/>
        <v>0</v>
      </c>
      <c r="AI138" s="230">
        <f t="shared" si="109"/>
        <v>0</v>
      </c>
      <c r="AJ138" s="230">
        <f t="shared" si="109"/>
        <v>0</v>
      </c>
      <c r="AK138" s="230">
        <f t="shared" si="109"/>
        <v>0</v>
      </c>
      <c r="AL138" s="230">
        <f t="shared" si="109"/>
        <v>0</v>
      </c>
      <c r="AM138" s="230">
        <f t="shared" si="109"/>
        <v>0</v>
      </c>
      <c r="AN138" s="230">
        <f t="shared" si="109"/>
        <v>0</v>
      </c>
      <c r="AO138" s="230">
        <f t="shared" si="109"/>
        <v>0</v>
      </c>
    </row>
    <row r="139" spans="1:41">
      <c r="A139">
        <f>A138+1</f>
        <v>2</v>
      </c>
      <c r="B139">
        <f t="shared" ref="B139:B175" si="110">IF(A139&lt;=$B$56,A139,"")</f>
        <v>2</v>
      </c>
      <c r="C139" s="230">
        <f t="shared" ref="C139:AO139" si="111">IF(C99&gt;0,VLOOKUP(C99,$A$261:$AO$300,C60+1),0)</f>
        <v>0</v>
      </c>
      <c r="D139" s="230">
        <f t="shared" si="111"/>
        <v>0</v>
      </c>
      <c r="E139" s="230">
        <f t="shared" si="111"/>
        <v>0</v>
      </c>
      <c r="F139" s="230">
        <f t="shared" si="111"/>
        <v>0</v>
      </c>
      <c r="G139" s="230">
        <f t="shared" si="111"/>
        <v>0</v>
      </c>
      <c r="H139" s="230">
        <f t="shared" si="111"/>
        <v>0</v>
      </c>
      <c r="I139" s="230">
        <f t="shared" si="111"/>
        <v>0</v>
      </c>
      <c r="J139" s="230">
        <f t="shared" si="111"/>
        <v>0</v>
      </c>
      <c r="K139" s="230">
        <f t="shared" si="111"/>
        <v>0</v>
      </c>
      <c r="L139" s="230" t="e">
        <f t="shared" si="111"/>
        <v>#N/A</v>
      </c>
      <c r="M139" s="230" t="e">
        <f t="shared" si="111"/>
        <v>#N/A</v>
      </c>
      <c r="N139" s="230" t="e">
        <f t="shared" si="111"/>
        <v>#N/A</v>
      </c>
      <c r="O139" s="230" t="e">
        <f t="shared" si="111"/>
        <v>#N/A</v>
      </c>
      <c r="P139" s="230" t="e">
        <f t="shared" si="111"/>
        <v>#N/A</v>
      </c>
      <c r="Q139" s="230" t="e">
        <f t="shared" si="111"/>
        <v>#N/A</v>
      </c>
      <c r="R139" s="230" t="e">
        <f t="shared" si="111"/>
        <v>#N/A</v>
      </c>
      <c r="S139" s="230" t="e">
        <f t="shared" si="111"/>
        <v>#N/A</v>
      </c>
      <c r="T139" s="230" t="e">
        <f t="shared" si="111"/>
        <v>#N/A</v>
      </c>
      <c r="U139" s="230" t="e">
        <f t="shared" si="111"/>
        <v>#N/A</v>
      </c>
      <c r="V139" s="230" t="e">
        <f t="shared" si="111"/>
        <v>#N/A</v>
      </c>
      <c r="W139" s="230" t="e">
        <f t="shared" si="111"/>
        <v>#N/A</v>
      </c>
      <c r="X139" s="230" t="e">
        <f t="shared" si="111"/>
        <v>#N/A</v>
      </c>
      <c r="Y139" s="230">
        <f t="shared" si="111"/>
        <v>0</v>
      </c>
      <c r="Z139" s="230">
        <f t="shared" si="111"/>
        <v>0</v>
      </c>
      <c r="AA139" s="230">
        <f t="shared" si="111"/>
        <v>0</v>
      </c>
      <c r="AB139" s="230">
        <f t="shared" si="111"/>
        <v>0</v>
      </c>
      <c r="AC139" s="230">
        <f t="shared" si="111"/>
        <v>0</v>
      </c>
      <c r="AD139" s="230">
        <f t="shared" si="111"/>
        <v>0</v>
      </c>
      <c r="AE139" s="230">
        <f t="shared" si="111"/>
        <v>0</v>
      </c>
      <c r="AF139" s="230">
        <f t="shared" si="111"/>
        <v>0</v>
      </c>
      <c r="AG139" s="230">
        <f t="shared" si="111"/>
        <v>0</v>
      </c>
      <c r="AH139" s="230">
        <f t="shared" si="111"/>
        <v>0</v>
      </c>
      <c r="AI139" s="230">
        <f t="shared" si="111"/>
        <v>0</v>
      </c>
      <c r="AJ139" s="230">
        <f t="shared" si="111"/>
        <v>0</v>
      </c>
      <c r="AK139" s="230">
        <f t="shared" si="111"/>
        <v>0</v>
      </c>
      <c r="AL139" s="230">
        <f t="shared" si="111"/>
        <v>0</v>
      </c>
      <c r="AM139" s="230">
        <f t="shared" si="111"/>
        <v>0</v>
      </c>
      <c r="AN139" s="230">
        <f t="shared" si="111"/>
        <v>0</v>
      </c>
      <c r="AO139" s="230">
        <f t="shared" si="111"/>
        <v>0</v>
      </c>
    </row>
    <row r="140" spans="1:41">
      <c r="A140">
        <f t="shared" ref="A140:A175" si="112">A139+1</f>
        <v>3</v>
      </c>
      <c r="B140">
        <f t="shared" si="110"/>
        <v>3</v>
      </c>
      <c r="C140" s="230">
        <f t="shared" ref="C140:AO140" si="113">IF(C100&gt;0,VLOOKUP(C100,$A$261:$AO$300,C61+1),0)</f>
        <v>0</v>
      </c>
      <c r="D140" s="230">
        <f t="shared" si="113"/>
        <v>0</v>
      </c>
      <c r="E140" s="230">
        <f t="shared" si="113"/>
        <v>0</v>
      </c>
      <c r="F140" s="230">
        <f t="shared" si="113"/>
        <v>0</v>
      </c>
      <c r="G140" s="230">
        <f t="shared" si="113"/>
        <v>0</v>
      </c>
      <c r="H140" s="230">
        <f t="shared" si="113"/>
        <v>0</v>
      </c>
      <c r="I140" s="230">
        <f t="shared" si="113"/>
        <v>0</v>
      </c>
      <c r="J140" s="230">
        <f t="shared" si="113"/>
        <v>0</v>
      </c>
      <c r="K140" s="230">
        <f t="shared" si="113"/>
        <v>0</v>
      </c>
      <c r="L140" s="230">
        <f t="shared" si="113"/>
        <v>0</v>
      </c>
      <c r="M140" s="230" t="e">
        <f t="shared" si="113"/>
        <v>#N/A</v>
      </c>
      <c r="N140" s="230" t="e">
        <f t="shared" si="113"/>
        <v>#N/A</v>
      </c>
      <c r="O140" s="230" t="e">
        <f t="shared" si="113"/>
        <v>#N/A</v>
      </c>
      <c r="P140" s="230" t="e">
        <f t="shared" si="113"/>
        <v>#N/A</v>
      </c>
      <c r="Q140" s="230" t="e">
        <f t="shared" si="113"/>
        <v>#N/A</v>
      </c>
      <c r="R140" s="230" t="e">
        <f t="shared" si="113"/>
        <v>#N/A</v>
      </c>
      <c r="S140" s="230" t="e">
        <f t="shared" si="113"/>
        <v>#N/A</v>
      </c>
      <c r="T140" s="230" t="e">
        <f t="shared" si="113"/>
        <v>#N/A</v>
      </c>
      <c r="U140" s="230" t="e">
        <f t="shared" si="113"/>
        <v>#N/A</v>
      </c>
      <c r="V140" s="230" t="e">
        <f t="shared" si="113"/>
        <v>#N/A</v>
      </c>
      <c r="W140" s="230" t="e">
        <f t="shared" si="113"/>
        <v>#N/A</v>
      </c>
      <c r="X140" s="230" t="e">
        <f t="shared" si="113"/>
        <v>#N/A</v>
      </c>
      <c r="Y140" s="230">
        <f t="shared" si="113"/>
        <v>0</v>
      </c>
      <c r="Z140" s="230">
        <f t="shared" si="113"/>
        <v>0</v>
      </c>
      <c r="AA140" s="230">
        <f t="shared" si="113"/>
        <v>0</v>
      </c>
      <c r="AB140" s="230">
        <f t="shared" si="113"/>
        <v>0</v>
      </c>
      <c r="AC140" s="230">
        <f t="shared" si="113"/>
        <v>0</v>
      </c>
      <c r="AD140" s="230">
        <f t="shared" si="113"/>
        <v>0</v>
      </c>
      <c r="AE140" s="230">
        <f t="shared" si="113"/>
        <v>0</v>
      </c>
      <c r="AF140" s="230">
        <f t="shared" si="113"/>
        <v>0</v>
      </c>
      <c r="AG140" s="230">
        <f t="shared" si="113"/>
        <v>0</v>
      </c>
      <c r="AH140" s="230">
        <f t="shared" si="113"/>
        <v>0</v>
      </c>
      <c r="AI140" s="230">
        <f t="shared" si="113"/>
        <v>0</v>
      </c>
      <c r="AJ140" s="230">
        <f t="shared" si="113"/>
        <v>0</v>
      </c>
      <c r="AK140" s="230">
        <f t="shared" si="113"/>
        <v>0</v>
      </c>
      <c r="AL140" s="230">
        <f t="shared" si="113"/>
        <v>0</v>
      </c>
      <c r="AM140" s="230">
        <f t="shared" si="113"/>
        <v>0</v>
      </c>
      <c r="AN140" s="230">
        <f t="shared" si="113"/>
        <v>0</v>
      </c>
      <c r="AO140" s="230">
        <f t="shared" si="113"/>
        <v>0</v>
      </c>
    </row>
    <row r="141" spans="1:41">
      <c r="A141">
        <f t="shared" si="112"/>
        <v>4</v>
      </c>
      <c r="B141">
        <f t="shared" si="110"/>
        <v>4</v>
      </c>
      <c r="C141" s="230">
        <f t="shared" ref="C141:AO141" si="114">IF(C101&gt;0,VLOOKUP(C101,$A$261:$AO$300,C62+1),0)</f>
        <v>0</v>
      </c>
      <c r="D141" s="230">
        <f t="shared" si="114"/>
        <v>0</v>
      </c>
      <c r="E141" s="230">
        <f t="shared" si="114"/>
        <v>0</v>
      </c>
      <c r="F141" s="230">
        <f t="shared" si="114"/>
        <v>0</v>
      </c>
      <c r="G141" s="230">
        <f t="shared" si="114"/>
        <v>0</v>
      </c>
      <c r="H141" s="230">
        <f t="shared" si="114"/>
        <v>0</v>
      </c>
      <c r="I141" s="230">
        <f t="shared" si="114"/>
        <v>0</v>
      </c>
      <c r="J141" s="230">
        <f t="shared" si="114"/>
        <v>0</v>
      </c>
      <c r="K141" s="230">
        <f t="shared" si="114"/>
        <v>0</v>
      </c>
      <c r="L141" s="230">
        <f t="shared" si="114"/>
        <v>0</v>
      </c>
      <c r="M141" s="230">
        <f t="shared" si="114"/>
        <v>0</v>
      </c>
      <c r="N141" s="230" t="e">
        <f t="shared" si="114"/>
        <v>#N/A</v>
      </c>
      <c r="O141" s="230" t="e">
        <f t="shared" si="114"/>
        <v>#N/A</v>
      </c>
      <c r="P141" s="230" t="e">
        <f t="shared" si="114"/>
        <v>#N/A</v>
      </c>
      <c r="Q141" s="230" t="e">
        <f t="shared" si="114"/>
        <v>#N/A</v>
      </c>
      <c r="R141" s="230" t="e">
        <f t="shared" si="114"/>
        <v>#N/A</v>
      </c>
      <c r="S141" s="230" t="e">
        <f t="shared" si="114"/>
        <v>#N/A</v>
      </c>
      <c r="T141" s="230" t="e">
        <f t="shared" si="114"/>
        <v>#N/A</v>
      </c>
      <c r="U141" s="230" t="e">
        <f t="shared" si="114"/>
        <v>#N/A</v>
      </c>
      <c r="V141" s="230" t="e">
        <f t="shared" si="114"/>
        <v>#N/A</v>
      </c>
      <c r="W141" s="230" t="e">
        <f t="shared" si="114"/>
        <v>#N/A</v>
      </c>
      <c r="X141" s="230" t="e">
        <f t="shared" si="114"/>
        <v>#N/A</v>
      </c>
      <c r="Y141" s="230">
        <f t="shared" si="114"/>
        <v>0</v>
      </c>
      <c r="Z141" s="230">
        <f t="shared" si="114"/>
        <v>0</v>
      </c>
      <c r="AA141" s="230">
        <f t="shared" si="114"/>
        <v>0</v>
      </c>
      <c r="AB141" s="230">
        <f t="shared" si="114"/>
        <v>0</v>
      </c>
      <c r="AC141" s="230">
        <f t="shared" si="114"/>
        <v>0</v>
      </c>
      <c r="AD141" s="230">
        <f t="shared" si="114"/>
        <v>0</v>
      </c>
      <c r="AE141" s="230">
        <f t="shared" si="114"/>
        <v>0</v>
      </c>
      <c r="AF141" s="230">
        <f t="shared" si="114"/>
        <v>0</v>
      </c>
      <c r="AG141" s="230">
        <f t="shared" si="114"/>
        <v>0</v>
      </c>
      <c r="AH141" s="230">
        <f t="shared" si="114"/>
        <v>0</v>
      </c>
      <c r="AI141" s="230">
        <f t="shared" si="114"/>
        <v>0</v>
      </c>
      <c r="AJ141" s="230">
        <f t="shared" si="114"/>
        <v>0</v>
      </c>
      <c r="AK141" s="230">
        <f t="shared" si="114"/>
        <v>0</v>
      </c>
      <c r="AL141" s="230">
        <f t="shared" si="114"/>
        <v>0</v>
      </c>
      <c r="AM141" s="230">
        <f t="shared" si="114"/>
        <v>0</v>
      </c>
      <c r="AN141" s="230">
        <f t="shared" si="114"/>
        <v>0</v>
      </c>
      <c r="AO141" s="230">
        <f t="shared" si="114"/>
        <v>0</v>
      </c>
    </row>
    <row r="142" spans="1:41">
      <c r="A142">
        <f t="shared" si="112"/>
        <v>5</v>
      </c>
      <c r="B142">
        <f t="shared" si="110"/>
        <v>5</v>
      </c>
      <c r="C142" s="230">
        <f t="shared" ref="C142:AO142" si="115">IF(C102&gt;0,VLOOKUP(C102,$A$261:$AO$300,C63+1),0)</f>
        <v>0</v>
      </c>
      <c r="D142" s="230">
        <f t="shared" si="115"/>
        <v>0</v>
      </c>
      <c r="E142" s="230">
        <f t="shared" si="115"/>
        <v>0</v>
      </c>
      <c r="F142" s="230">
        <f t="shared" si="115"/>
        <v>0</v>
      </c>
      <c r="G142" s="230">
        <f t="shared" si="115"/>
        <v>0</v>
      </c>
      <c r="H142" s="230">
        <f t="shared" si="115"/>
        <v>0</v>
      </c>
      <c r="I142" s="230">
        <f t="shared" si="115"/>
        <v>0</v>
      </c>
      <c r="J142" s="230">
        <f t="shared" si="115"/>
        <v>0</v>
      </c>
      <c r="K142" s="230">
        <f t="shared" si="115"/>
        <v>0</v>
      </c>
      <c r="L142" s="230">
        <f t="shared" si="115"/>
        <v>0</v>
      </c>
      <c r="M142" s="230">
        <f t="shared" si="115"/>
        <v>0</v>
      </c>
      <c r="N142" s="230">
        <f t="shared" si="115"/>
        <v>0</v>
      </c>
      <c r="O142" s="230" t="e">
        <f t="shared" si="115"/>
        <v>#N/A</v>
      </c>
      <c r="P142" s="230" t="e">
        <f t="shared" si="115"/>
        <v>#N/A</v>
      </c>
      <c r="Q142" s="230" t="e">
        <f t="shared" si="115"/>
        <v>#N/A</v>
      </c>
      <c r="R142" s="230" t="e">
        <f t="shared" si="115"/>
        <v>#N/A</v>
      </c>
      <c r="S142" s="230" t="e">
        <f t="shared" si="115"/>
        <v>#N/A</v>
      </c>
      <c r="T142" s="230" t="e">
        <f t="shared" si="115"/>
        <v>#N/A</v>
      </c>
      <c r="U142" s="230" t="e">
        <f t="shared" si="115"/>
        <v>#N/A</v>
      </c>
      <c r="V142" s="230" t="e">
        <f t="shared" si="115"/>
        <v>#N/A</v>
      </c>
      <c r="W142" s="230" t="e">
        <f t="shared" si="115"/>
        <v>#N/A</v>
      </c>
      <c r="X142" s="230" t="e">
        <f t="shared" si="115"/>
        <v>#N/A</v>
      </c>
      <c r="Y142" s="230">
        <f t="shared" si="115"/>
        <v>0</v>
      </c>
      <c r="Z142" s="230">
        <f t="shared" si="115"/>
        <v>0</v>
      </c>
      <c r="AA142" s="230">
        <f t="shared" si="115"/>
        <v>0</v>
      </c>
      <c r="AB142" s="230">
        <f t="shared" si="115"/>
        <v>0</v>
      </c>
      <c r="AC142" s="230">
        <f t="shared" si="115"/>
        <v>0</v>
      </c>
      <c r="AD142" s="230">
        <f t="shared" si="115"/>
        <v>0</v>
      </c>
      <c r="AE142" s="230">
        <f t="shared" si="115"/>
        <v>0</v>
      </c>
      <c r="AF142" s="230">
        <f t="shared" si="115"/>
        <v>0</v>
      </c>
      <c r="AG142" s="230">
        <f t="shared" si="115"/>
        <v>0</v>
      </c>
      <c r="AH142" s="230">
        <f t="shared" si="115"/>
        <v>0</v>
      </c>
      <c r="AI142" s="230">
        <f t="shared" si="115"/>
        <v>0</v>
      </c>
      <c r="AJ142" s="230">
        <f t="shared" si="115"/>
        <v>0</v>
      </c>
      <c r="AK142" s="230">
        <f t="shared" si="115"/>
        <v>0</v>
      </c>
      <c r="AL142" s="230">
        <f t="shared" si="115"/>
        <v>0</v>
      </c>
      <c r="AM142" s="230">
        <f t="shared" si="115"/>
        <v>0</v>
      </c>
      <c r="AN142" s="230">
        <f t="shared" si="115"/>
        <v>0</v>
      </c>
      <c r="AO142" s="230">
        <f t="shared" si="115"/>
        <v>0</v>
      </c>
    </row>
    <row r="143" spans="1:41">
      <c r="A143">
        <f t="shared" si="112"/>
        <v>6</v>
      </c>
      <c r="B143">
        <f t="shared" si="110"/>
        <v>6</v>
      </c>
      <c r="C143" s="230">
        <f t="shared" ref="C143:AO143" si="116">IF(C103&gt;0,VLOOKUP(C103,$A$261:$AO$300,C64+1),0)</f>
        <v>0</v>
      </c>
      <c r="D143" s="230">
        <f t="shared" si="116"/>
        <v>0</v>
      </c>
      <c r="E143" s="230">
        <f t="shared" si="116"/>
        <v>0</v>
      </c>
      <c r="F143" s="230">
        <f t="shared" si="116"/>
        <v>0</v>
      </c>
      <c r="G143" s="230">
        <f t="shared" si="116"/>
        <v>0</v>
      </c>
      <c r="H143" s="230">
        <f t="shared" si="116"/>
        <v>0</v>
      </c>
      <c r="I143" s="230">
        <f t="shared" si="116"/>
        <v>0</v>
      </c>
      <c r="J143" s="230">
        <f t="shared" si="116"/>
        <v>0</v>
      </c>
      <c r="K143" s="230">
        <f t="shared" si="116"/>
        <v>0</v>
      </c>
      <c r="L143" s="230">
        <f t="shared" si="116"/>
        <v>0</v>
      </c>
      <c r="M143" s="230">
        <f t="shared" si="116"/>
        <v>0</v>
      </c>
      <c r="N143" s="230">
        <f t="shared" si="116"/>
        <v>0</v>
      </c>
      <c r="O143" s="230">
        <f t="shared" si="116"/>
        <v>0</v>
      </c>
      <c r="P143" s="230" t="e">
        <f t="shared" si="116"/>
        <v>#N/A</v>
      </c>
      <c r="Q143" s="230" t="e">
        <f t="shared" si="116"/>
        <v>#N/A</v>
      </c>
      <c r="R143" s="230" t="e">
        <f t="shared" si="116"/>
        <v>#N/A</v>
      </c>
      <c r="S143" s="230" t="e">
        <f t="shared" si="116"/>
        <v>#N/A</v>
      </c>
      <c r="T143" s="230" t="e">
        <f t="shared" si="116"/>
        <v>#N/A</v>
      </c>
      <c r="U143" s="230" t="e">
        <f t="shared" si="116"/>
        <v>#N/A</v>
      </c>
      <c r="V143" s="230" t="e">
        <f t="shared" si="116"/>
        <v>#N/A</v>
      </c>
      <c r="W143" s="230" t="e">
        <f t="shared" si="116"/>
        <v>#N/A</v>
      </c>
      <c r="X143" s="230" t="e">
        <f t="shared" si="116"/>
        <v>#N/A</v>
      </c>
      <c r="Y143" s="230">
        <f t="shared" si="116"/>
        <v>0</v>
      </c>
      <c r="Z143" s="230">
        <f t="shared" si="116"/>
        <v>0</v>
      </c>
      <c r="AA143" s="230">
        <f t="shared" si="116"/>
        <v>0</v>
      </c>
      <c r="AB143" s="230">
        <f t="shared" si="116"/>
        <v>0</v>
      </c>
      <c r="AC143" s="230">
        <f t="shared" si="116"/>
        <v>0</v>
      </c>
      <c r="AD143" s="230">
        <f t="shared" si="116"/>
        <v>0</v>
      </c>
      <c r="AE143" s="230">
        <f t="shared" si="116"/>
        <v>0</v>
      </c>
      <c r="AF143" s="230">
        <f t="shared" si="116"/>
        <v>0</v>
      </c>
      <c r="AG143" s="230">
        <f t="shared" si="116"/>
        <v>0</v>
      </c>
      <c r="AH143" s="230">
        <f t="shared" si="116"/>
        <v>0</v>
      </c>
      <c r="AI143" s="230">
        <f t="shared" si="116"/>
        <v>0</v>
      </c>
      <c r="AJ143" s="230">
        <f t="shared" si="116"/>
        <v>0</v>
      </c>
      <c r="AK143" s="230">
        <f t="shared" si="116"/>
        <v>0</v>
      </c>
      <c r="AL143" s="230">
        <f t="shared" si="116"/>
        <v>0</v>
      </c>
      <c r="AM143" s="230">
        <f t="shared" si="116"/>
        <v>0</v>
      </c>
      <c r="AN143" s="230">
        <f t="shared" si="116"/>
        <v>0</v>
      </c>
      <c r="AO143" s="230">
        <f t="shared" si="116"/>
        <v>0</v>
      </c>
    </row>
    <row r="144" spans="1:41">
      <c r="A144">
        <f t="shared" si="112"/>
        <v>7</v>
      </c>
      <c r="B144">
        <f t="shared" si="110"/>
        <v>7</v>
      </c>
      <c r="C144" s="230">
        <f t="shared" ref="C144:AO144" si="117">IF(C104&gt;0,VLOOKUP(C104,$A$261:$AO$300,C65+1),0)</f>
        <v>0</v>
      </c>
      <c r="D144" s="230">
        <f t="shared" si="117"/>
        <v>0</v>
      </c>
      <c r="E144" s="230">
        <f t="shared" si="117"/>
        <v>0</v>
      </c>
      <c r="F144" s="230">
        <f t="shared" si="117"/>
        <v>0</v>
      </c>
      <c r="G144" s="230">
        <f t="shared" si="117"/>
        <v>0</v>
      </c>
      <c r="H144" s="230">
        <f t="shared" si="117"/>
        <v>0</v>
      </c>
      <c r="I144" s="230">
        <f t="shared" si="117"/>
        <v>0</v>
      </c>
      <c r="J144" s="230">
        <f t="shared" si="117"/>
        <v>0</v>
      </c>
      <c r="K144" s="230">
        <f t="shared" si="117"/>
        <v>0</v>
      </c>
      <c r="L144" s="230">
        <f t="shared" si="117"/>
        <v>0</v>
      </c>
      <c r="M144" s="230">
        <f t="shared" si="117"/>
        <v>0</v>
      </c>
      <c r="N144" s="230">
        <f t="shared" si="117"/>
        <v>0</v>
      </c>
      <c r="O144" s="230">
        <f t="shared" si="117"/>
        <v>0</v>
      </c>
      <c r="P144" s="230">
        <f t="shared" si="117"/>
        <v>0</v>
      </c>
      <c r="Q144" s="230" t="e">
        <f t="shared" si="117"/>
        <v>#N/A</v>
      </c>
      <c r="R144" s="230" t="e">
        <f t="shared" si="117"/>
        <v>#N/A</v>
      </c>
      <c r="S144" s="230" t="e">
        <f t="shared" si="117"/>
        <v>#N/A</v>
      </c>
      <c r="T144" s="230" t="e">
        <f t="shared" si="117"/>
        <v>#N/A</v>
      </c>
      <c r="U144" s="230" t="e">
        <f t="shared" si="117"/>
        <v>#N/A</v>
      </c>
      <c r="V144" s="230" t="e">
        <f t="shared" si="117"/>
        <v>#N/A</v>
      </c>
      <c r="W144" s="230" t="e">
        <f t="shared" si="117"/>
        <v>#N/A</v>
      </c>
      <c r="X144" s="230" t="e">
        <f t="shared" si="117"/>
        <v>#N/A</v>
      </c>
      <c r="Y144" s="230">
        <f t="shared" si="117"/>
        <v>0</v>
      </c>
      <c r="Z144" s="230">
        <f t="shared" si="117"/>
        <v>0</v>
      </c>
      <c r="AA144" s="230">
        <f t="shared" si="117"/>
        <v>0</v>
      </c>
      <c r="AB144" s="230">
        <f t="shared" si="117"/>
        <v>0</v>
      </c>
      <c r="AC144" s="230">
        <f t="shared" si="117"/>
        <v>0</v>
      </c>
      <c r="AD144" s="230">
        <f t="shared" si="117"/>
        <v>0</v>
      </c>
      <c r="AE144" s="230">
        <f t="shared" si="117"/>
        <v>0</v>
      </c>
      <c r="AF144" s="230">
        <f t="shared" si="117"/>
        <v>0</v>
      </c>
      <c r="AG144" s="230">
        <f t="shared" si="117"/>
        <v>0</v>
      </c>
      <c r="AH144" s="230">
        <f t="shared" si="117"/>
        <v>0</v>
      </c>
      <c r="AI144" s="230">
        <f t="shared" si="117"/>
        <v>0</v>
      </c>
      <c r="AJ144" s="230">
        <f t="shared" si="117"/>
        <v>0</v>
      </c>
      <c r="AK144" s="230">
        <f t="shared" si="117"/>
        <v>0</v>
      </c>
      <c r="AL144" s="230">
        <f t="shared" si="117"/>
        <v>0</v>
      </c>
      <c r="AM144" s="230">
        <f t="shared" si="117"/>
        <v>0</v>
      </c>
      <c r="AN144" s="230">
        <f t="shared" si="117"/>
        <v>0</v>
      </c>
      <c r="AO144" s="230">
        <f t="shared" si="117"/>
        <v>0</v>
      </c>
    </row>
    <row r="145" spans="1:41">
      <c r="A145">
        <f t="shared" si="112"/>
        <v>8</v>
      </c>
      <c r="B145">
        <f t="shared" si="110"/>
        <v>8</v>
      </c>
      <c r="C145" s="230">
        <f t="shared" ref="C145:AO145" si="118">IF(C105&gt;0,VLOOKUP(C105,$A$261:$AO$300,C66+1),0)</f>
        <v>0</v>
      </c>
      <c r="D145" s="230">
        <f t="shared" si="118"/>
        <v>0</v>
      </c>
      <c r="E145" s="230">
        <f t="shared" si="118"/>
        <v>0</v>
      </c>
      <c r="F145" s="230">
        <f t="shared" si="118"/>
        <v>0</v>
      </c>
      <c r="G145" s="230">
        <f t="shared" si="118"/>
        <v>0</v>
      </c>
      <c r="H145" s="230">
        <f t="shared" si="118"/>
        <v>0</v>
      </c>
      <c r="I145" s="230">
        <f t="shared" si="118"/>
        <v>0</v>
      </c>
      <c r="J145" s="230">
        <f t="shared" si="118"/>
        <v>0</v>
      </c>
      <c r="K145" s="230">
        <f t="shared" si="118"/>
        <v>0</v>
      </c>
      <c r="L145" s="230">
        <f t="shared" si="118"/>
        <v>0</v>
      </c>
      <c r="M145" s="230">
        <f t="shared" si="118"/>
        <v>0</v>
      </c>
      <c r="N145" s="230">
        <f t="shared" si="118"/>
        <v>0</v>
      </c>
      <c r="O145" s="230">
        <f t="shared" si="118"/>
        <v>0</v>
      </c>
      <c r="P145" s="230">
        <f t="shared" si="118"/>
        <v>0</v>
      </c>
      <c r="Q145" s="230">
        <f t="shared" si="118"/>
        <v>0</v>
      </c>
      <c r="R145" s="230" t="e">
        <f t="shared" si="118"/>
        <v>#N/A</v>
      </c>
      <c r="S145" s="230" t="e">
        <f t="shared" si="118"/>
        <v>#N/A</v>
      </c>
      <c r="T145" s="230" t="e">
        <f t="shared" si="118"/>
        <v>#N/A</v>
      </c>
      <c r="U145" s="230" t="e">
        <f t="shared" si="118"/>
        <v>#N/A</v>
      </c>
      <c r="V145" s="230" t="e">
        <f t="shared" si="118"/>
        <v>#N/A</v>
      </c>
      <c r="W145" s="230" t="e">
        <f t="shared" si="118"/>
        <v>#N/A</v>
      </c>
      <c r="X145" s="230" t="e">
        <f t="shared" si="118"/>
        <v>#N/A</v>
      </c>
      <c r="Y145" s="230">
        <f t="shared" si="118"/>
        <v>0</v>
      </c>
      <c r="Z145" s="230">
        <f t="shared" si="118"/>
        <v>0</v>
      </c>
      <c r="AA145" s="230">
        <f t="shared" si="118"/>
        <v>0</v>
      </c>
      <c r="AB145" s="230">
        <f t="shared" si="118"/>
        <v>0</v>
      </c>
      <c r="AC145" s="230">
        <f t="shared" si="118"/>
        <v>0</v>
      </c>
      <c r="AD145" s="230">
        <f t="shared" si="118"/>
        <v>0</v>
      </c>
      <c r="AE145" s="230">
        <f t="shared" si="118"/>
        <v>0</v>
      </c>
      <c r="AF145" s="230">
        <f t="shared" si="118"/>
        <v>0</v>
      </c>
      <c r="AG145" s="230">
        <f t="shared" si="118"/>
        <v>0</v>
      </c>
      <c r="AH145" s="230">
        <f t="shared" si="118"/>
        <v>0</v>
      </c>
      <c r="AI145" s="230">
        <f t="shared" si="118"/>
        <v>0</v>
      </c>
      <c r="AJ145" s="230">
        <f t="shared" si="118"/>
        <v>0</v>
      </c>
      <c r="AK145" s="230">
        <f t="shared" si="118"/>
        <v>0</v>
      </c>
      <c r="AL145" s="230">
        <f t="shared" si="118"/>
        <v>0</v>
      </c>
      <c r="AM145" s="230">
        <f t="shared" si="118"/>
        <v>0</v>
      </c>
      <c r="AN145" s="230">
        <f t="shared" si="118"/>
        <v>0</v>
      </c>
      <c r="AO145" s="230">
        <f t="shared" si="118"/>
        <v>0</v>
      </c>
    </row>
    <row r="146" spans="1:41">
      <c r="A146">
        <f t="shared" si="112"/>
        <v>9</v>
      </c>
      <c r="B146">
        <f t="shared" si="110"/>
        <v>9</v>
      </c>
      <c r="C146" s="230">
        <f t="shared" ref="C146:AO146" si="119">IF(C106&gt;0,VLOOKUP(C106,$A$261:$AO$300,C67+1),0)</f>
        <v>0</v>
      </c>
      <c r="D146" s="230">
        <f t="shared" si="119"/>
        <v>0</v>
      </c>
      <c r="E146" s="230">
        <f t="shared" si="119"/>
        <v>0</v>
      </c>
      <c r="F146" s="230">
        <f t="shared" si="119"/>
        <v>0</v>
      </c>
      <c r="G146" s="230">
        <f t="shared" si="119"/>
        <v>0</v>
      </c>
      <c r="H146" s="230">
        <f t="shared" si="119"/>
        <v>0</v>
      </c>
      <c r="I146" s="230">
        <f t="shared" si="119"/>
        <v>0</v>
      </c>
      <c r="J146" s="230">
        <f t="shared" si="119"/>
        <v>0</v>
      </c>
      <c r="K146" s="230">
        <f t="shared" si="119"/>
        <v>0</v>
      </c>
      <c r="L146" s="230">
        <f t="shared" si="119"/>
        <v>0</v>
      </c>
      <c r="M146" s="230">
        <f t="shared" si="119"/>
        <v>0</v>
      </c>
      <c r="N146" s="230">
        <f t="shared" si="119"/>
        <v>0</v>
      </c>
      <c r="O146" s="230">
        <f t="shared" si="119"/>
        <v>0</v>
      </c>
      <c r="P146" s="230">
        <f t="shared" si="119"/>
        <v>0</v>
      </c>
      <c r="Q146" s="230">
        <f t="shared" si="119"/>
        <v>0</v>
      </c>
      <c r="R146" s="230">
        <f t="shared" si="119"/>
        <v>0</v>
      </c>
      <c r="S146" s="230" t="e">
        <f t="shared" si="119"/>
        <v>#N/A</v>
      </c>
      <c r="T146" s="230" t="e">
        <f t="shared" si="119"/>
        <v>#N/A</v>
      </c>
      <c r="U146" s="230" t="e">
        <f t="shared" si="119"/>
        <v>#N/A</v>
      </c>
      <c r="V146" s="230" t="e">
        <f t="shared" si="119"/>
        <v>#N/A</v>
      </c>
      <c r="W146" s="230" t="e">
        <f t="shared" si="119"/>
        <v>#N/A</v>
      </c>
      <c r="X146" s="230" t="e">
        <f t="shared" si="119"/>
        <v>#N/A</v>
      </c>
      <c r="Y146" s="230">
        <f t="shared" si="119"/>
        <v>0</v>
      </c>
      <c r="Z146" s="230">
        <f t="shared" si="119"/>
        <v>0</v>
      </c>
      <c r="AA146" s="230">
        <f t="shared" si="119"/>
        <v>0</v>
      </c>
      <c r="AB146" s="230">
        <f t="shared" si="119"/>
        <v>0</v>
      </c>
      <c r="AC146" s="230">
        <f t="shared" si="119"/>
        <v>0</v>
      </c>
      <c r="AD146" s="230">
        <f t="shared" si="119"/>
        <v>0</v>
      </c>
      <c r="AE146" s="230">
        <f t="shared" si="119"/>
        <v>0</v>
      </c>
      <c r="AF146" s="230">
        <f t="shared" si="119"/>
        <v>0</v>
      </c>
      <c r="AG146" s="230">
        <f t="shared" si="119"/>
        <v>0</v>
      </c>
      <c r="AH146" s="230">
        <f t="shared" si="119"/>
        <v>0</v>
      </c>
      <c r="AI146" s="230">
        <f t="shared" si="119"/>
        <v>0</v>
      </c>
      <c r="AJ146" s="230">
        <f t="shared" si="119"/>
        <v>0</v>
      </c>
      <c r="AK146" s="230">
        <f t="shared" si="119"/>
        <v>0</v>
      </c>
      <c r="AL146" s="230">
        <f t="shared" si="119"/>
        <v>0</v>
      </c>
      <c r="AM146" s="230">
        <f t="shared" si="119"/>
        <v>0</v>
      </c>
      <c r="AN146" s="230">
        <f t="shared" si="119"/>
        <v>0</v>
      </c>
      <c r="AO146" s="230">
        <f t="shared" si="119"/>
        <v>0</v>
      </c>
    </row>
    <row r="147" spans="1:41">
      <c r="A147">
        <f t="shared" si="112"/>
        <v>10</v>
      </c>
      <c r="B147">
        <f t="shared" si="110"/>
        <v>10</v>
      </c>
      <c r="C147" s="230">
        <f t="shared" ref="C147:AO147" si="120">IF(C107&gt;0,VLOOKUP(C107,$A$261:$AO$300,C68+1),0)</f>
        <v>0</v>
      </c>
      <c r="D147" s="230">
        <f t="shared" si="120"/>
        <v>0</v>
      </c>
      <c r="E147" s="230">
        <f t="shared" si="120"/>
        <v>0</v>
      </c>
      <c r="F147" s="230">
        <f t="shared" si="120"/>
        <v>0</v>
      </c>
      <c r="G147" s="230">
        <f t="shared" si="120"/>
        <v>0</v>
      </c>
      <c r="H147" s="230">
        <f t="shared" si="120"/>
        <v>0</v>
      </c>
      <c r="I147" s="230">
        <f t="shared" si="120"/>
        <v>0</v>
      </c>
      <c r="J147" s="230">
        <f t="shared" si="120"/>
        <v>0</v>
      </c>
      <c r="K147" s="230">
        <f t="shared" si="120"/>
        <v>0</v>
      </c>
      <c r="L147" s="230">
        <f t="shared" si="120"/>
        <v>0</v>
      </c>
      <c r="M147" s="230">
        <f t="shared" si="120"/>
        <v>0</v>
      </c>
      <c r="N147" s="230">
        <f t="shared" si="120"/>
        <v>0</v>
      </c>
      <c r="O147" s="230">
        <f t="shared" si="120"/>
        <v>0</v>
      </c>
      <c r="P147" s="230">
        <f t="shared" si="120"/>
        <v>0</v>
      </c>
      <c r="Q147" s="230">
        <f t="shared" si="120"/>
        <v>0</v>
      </c>
      <c r="R147" s="230">
        <f t="shared" si="120"/>
        <v>0</v>
      </c>
      <c r="S147" s="230">
        <f t="shared" si="120"/>
        <v>0</v>
      </c>
      <c r="T147" s="230" t="e">
        <f t="shared" si="120"/>
        <v>#N/A</v>
      </c>
      <c r="U147" s="230" t="e">
        <f t="shared" si="120"/>
        <v>#N/A</v>
      </c>
      <c r="V147" s="230" t="e">
        <f t="shared" si="120"/>
        <v>#N/A</v>
      </c>
      <c r="W147" s="230" t="e">
        <f t="shared" si="120"/>
        <v>#N/A</v>
      </c>
      <c r="X147" s="230" t="e">
        <f t="shared" si="120"/>
        <v>#N/A</v>
      </c>
      <c r="Y147" s="230">
        <f t="shared" si="120"/>
        <v>0</v>
      </c>
      <c r="Z147" s="230">
        <f t="shared" si="120"/>
        <v>0</v>
      </c>
      <c r="AA147" s="230">
        <f t="shared" si="120"/>
        <v>0</v>
      </c>
      <c r="AB147" s="230">
        <f t="shared" si="120"/>
        <v>0</v>
      </c>
      <c r="AC147" s="230">
        <f t="shared" si="120"/>
        <v>0</v>
      </c>
      <c r="AD147" s="230">
        <f t="shared" si="120"/>
        <v>0</v>
      </c>
      <c r="AE147" s="230">
        <f t="shared" si="120"/>
        <v>0</v>
      </c>
      <c r="AF147" s="230">
        <f t="shared" si="120"/>
        <v>0</v>
      </c>
      <c r="AG147" s="230">
        <f t="shared" si="120"/>
        <v>0</v>
      </c>
      <c r="AH147" s="230">
        <f t="shared" si="120"/>
        <v>0</v>
      </c>
      <c r="AI147" s="230">
        <f t="shared" si="120"/>
        <v>0</v>
      </c>
      <c r="AJ147" s="230">
        <f t="shared" si="120"/>
        <v>0</v>
      </c>
      <c r="AK147" s="230">
        <f t="shared" si="120"/>
        <v>0</v>
      </c>
      <c r="AL147" s="230">
        <f t="shared" si="120"/>
        <v>0</v>
      </c>
      <c r="AM147" s="230">
        <f t="shared" si="120"/>
        <v>0</v>
      </c>
      <c r="AN147" s="230">
        <f t="shared" si="120"/>
        <v>0</v>
      </c>
      <c r="AO147" s="230">
        <f t="shared" si="120"/>
        <v>0</v>
      </c>
    </row>
    <row r="148" spans="1:41">
      <c r="A148">
        <f t="shared" si="112"/>
        <v>11</v>
      </c>
      <c r="B148">
        <f t="shared" si="110"/>
        <v>11</v>
      </c>
      <c r="C148" s="230">
        <f t="shared" ref="C148:AO148" si="121">IF(C108&gt;0,VLOOKUP(C108,$A$261:$AO$300,C69+1),0)</f>
        <v>0</v>
      </c>
      <c r="D148" s="230">
        <f t="shared" si="121"/>
        <v>0</v>
      </c>
      <c r="E148" s="230">
        <f t="shared" si="121"/>
        <v>0</v>
      </c>
      <c r="F148" s="230">
        <f t="shared" si="121"/>
        <v>0</v>
      </c>
      <c r="G148" s="230">
        <f t="shared" si="121"/>
        <v>0</v>
      </c>
      <c r="H148" s="230">
        <f t="shared" si="121"/>
        <v>0</v>
      </c>
      <c r="I148" s="230">
        <f t="shared" si="121"/>
        <v>0</v>
      </c>
      <c r="J148" s="230">
        <f t="shared" si="121"/>
        <v>0</v>
      </c>
      <c r="K148" s="230">
        <f t="shared" si="121"/>
        <v>0</v>
      </c>
      <c r="L148" s="230">
        <f t="shared" si="121"/>
        <v>0</v>
      </c>
      <c r="M148" s="230">
        <f t="shared" si="121"/>
        <v>0</v>
      </c>
      <c r="N148" s="230">
        <f t="shared" si="121"/>
        <v>0</v>
      </c>
      <c r="O148" s="230">
        <f t="shared" si="121"/>
        <v>0</v>
      </c>
      <c r="P148" s="230">
        <f t="shared" si="121"/>
        <v>0</v>
      </c>
      <c r="Q148" s="230">
        <f t="shared" si="121"/>
        <v>0</v>
      </c>
      <c r="R148" s="230">
        <f t="shared" si="121"/>
        <v>0</v>
      </c>
      <c r="S148" s="230">
        <f t="shared" si="121"/>
        <v>0</v>
      </c>
      <c r="T148" s="230">
        <f t="shared" si="121"/>
        <v>0</v>
      </c>
      <c r="U148" s="230" t="e">
        <f t="shared" si="121"/>
        <v>#N/A</v>
      </c>
      <c r="V148" s="230" t="e">
        <f t="shared" si="121"/>
        <v>#N/A</v>
      </c>
      <c r="W148" s="230" t="e">
        <f t="shared" si="121"/>
        <v>#N/A</v>
      </c>
      <c r="X148" s="230" t="e">
        <f t="shared" si="121"/>
        <v>#N/A</v>
      </c>
      <c r="Y148" s="230">
        <f t="shared" si="121"/>
        <v>0</v>
      </c>
      <c r="Z148" s="230">
        <f t="shared" si="121"/>
        <v>0</v>
      </c>
      <c r="AA148" s="230">
        <f t="shared" si="121"/>
        <v>0</v>
      </c>
      <c r="AB148" s="230">
        <f t="shared" si="121"/>
        <v>0</v>
      </c>
      <c r="AC148" s="230">
        <f t="shared" si="121"/>
        <v>0</v>
      </c>
      <c r="AD148" s="230">
        <f t="shared" si="121"/>
        <v>0</v>
      </c>
      <c r="AE148" s="230">
        <f t="shared" si="121"/>
        <v>0</v>
      </c>
      <c r="AF148" s="230">
        <f t="shared" si="121"/>
        <v>0</v>
      </c>
      <c r="AG148" s="230">
        <f t="shared" si="121"/>
        <v>0</v>
      </c>
      <c r="AH148" s="230">
        <f t="shared" si="121"/>
        <v>0</v>
      </c>
      <c r="AI148" s="230">
        <f t="shared" si="121"/>
        <v>0</v>
      </c>
      <c r="AJ148" s="230">
        <f t="shared" si="121"/>
        <v>0</v>
      </c>
      <c r="AK148" s="230">
        <f t="shared" si="121"/>
        <v>0</v>
      </c>
      <c r="AL148" s="230">
        <f t="shared" si="121"/>
        <v>0</v>
      </c>
      <c r="AM148" s="230">
        <f t="shared" si="121"/>
        <v>0</v>
      </c>
      <c r="AN148" s="230">
        <f t="shared" si="121"/>
        <v>0</v>
      </c>
      <c r="AO148" s="230">
        <f t="shared" si="121"/>
        <v>0</v>
      </c>
    </row>
    <row r="149" spans="1:41">
      <c r="A149">
        <f t="shared" si="112"/>
        <v>12</v>
      </c>
      <c r="B149">
        <f t="shared" si="110"/>
        <v>12</v>
      </c>
      <c r="C149" s="230">
        <f t="shared" ref="C149:AO149" si="122">IF(C109&gt;0,VLOOKUP(C109,$A$261:$AO$300,C70+1),0)</f>
        <v>0</v>
      </c>
      <c r="D149" s="230">
        <f t="shared" si="122"/>
        <v>0</v>
      </c>
      <c r="E149" s="230">
        <f t="shared" si="122"/>
        <v>0</v>
      </c>
      <c r="F149" s="230">
        <f t="shared" si="122"/>
        <v>0</v>
      </c>
      <c r="G149" s="230">
        <f t="shared" si="122"/>
        <v>0</v>
      </c>
      <c r="H149" s="230">
        <f t="shared" si="122"/>
        <v>0</v>
      </c>
      <c r="I149" s="230">
        <f t="shared" si="122"/>
        <v>0</v>
      </c>
      <c r="J149" s="230">
        <f t="shared" si="122"/>
        <v>0</v>
      </c>
      <c r="K149" s="230">
        <f t="shared" si="122"/>
        <v>0</v>
      </c>
      <c r="L149" s="230">
        <f t="shared" si="122"/>
        <v>0</v>
      </c>
      <c r="M149" s="230">
        <f t="shared" si="122"/>
        <v>0</v>
      </c>
      <c r="N149" s="230">
        <f t="shared" si="122"/>
        <v>0</v>
      </c>
      <c r="O149" s="230">
        <f t="shared" si="122"/>
        <v>0</v>
      </c>
      <c r="P149" s="230">
        <f t="shared" si="122"/>
        <v>0</v>
      </c>
      <c r="Q149" s="230">
        <f t="shared" si="122"/>
        <v>0</v>
      </c>
      <c r="R149" s="230">
        <f t="shared" si="122"/>
        <v>0</v>
      </c>
      <c r="S149" s="230">
        <f t="shared" si="122"/>
        <v>0</v>
      </c>
      <c r="T149" s="230">
        <f t="shared" si="122"/>
        <v>0</v>
      </c>
      <c r="U149" s="230">
        <f t="shared" si="122"/>
        <v>0</v>
      </c>
      <c r="V149" s="230">
        <f t="shared" si="122"/>
        <v>0.19216124999999998</v>
      </c>
      <c r="W149" s="230">
        <f t="shared" si="122"/>
        <v>0.25842375000000001</v>
      </c>
      <c r="X149" s="230">
        <f t="shared" si="122"/>
        <v>0.31143374999999995</v>
      </c>
      <c r="Y149" s="230">
        <f t="shared" si="122"/>
        <v>0</v>
      </c>
      <c r="Z149" s="230">
        <f t="shared" si="122"/>
        <v>0</v>
      </c>
      <c r="AA149" s="230">
        <f t="shared" si="122"/>
        <v>0</v>
      </c>
      <c r="AB149" s="230">
        <f t="shared" si="122"/>
        <v>0</v>
      </c>
      <c r="AC149" s="230">
        <f t="shared" si="122"/>
        <v>0</v>
      </c>
      <c r="AD149" s="230">
        <f t="shared" si="122"/>
        <v>0</v>
      </c>
      <c r="AE149" s="230">
        <f t="shared" si="122"/>
        <v>0</v>
      </c>
      <c r="AF149" s="230">
        <f t="shared" si="122"/>
        <v>0</v>
      </c>
      <c r="AG149" s="230">
        <f t="shared" si="122"/>
        <v>0</v>
      </c>
      <c r="AH149" s="230">
        <f t="shared" si="122"/>
        <v>0</v>
      </c>
      <c r="AI149" s="230">
        <f t="shared" si="122"/>
        <v>0</v>
      </c>
      <c r="AJ149" s="230">
        <f t="shared" si="122"/>
        <v>0</v>
      </c>
      <c r="AK149" s="230">
        <f t="shared" si="122"/>
        <v>0</v>
      </c>
      <c r="AL149" s="230">
        <f t="shared" si="122"/>
        <v>0</v>
      </c>
      <c r="AM149" s="230">
        <f t="shared" si="122"/>
        <v>0</v>
      </c>
      <c r="AN149" s="230">
        <f t="shared" si="122"/>
        <v>0</v>
      </c>
      <c r="AO149" s="230">
        <f t="shared" si="122"/>
        <v>0</v>
      </c>
    </row>
    <row r="150" spans="1:41">
      <c r="A150">
        <f t="shared" si="112"/>
        <v>13</v>
      </c>
      <c r="B150">
        <f t="shared" si="110"/>
        <v>13</v>
      </c>
      <c r="C150" s="230">
        <f t="shared" ref="C150:AO150" si="123">IF(C110&gt;0,VLOOKUP(C110,$A$261:$AO$300,C71+1),0)</f>
        <v>0</v>
      </c>
      <c r="D150" s="230">
        <f t="shared" si="123"/>
        <v>0</v>
      </c>
      <c r="E150" s="230">
        <f t="shared" si="123"/>
        <v>0</v>
      </c>
      <c r="F150" s="230">
        <f t="shared" si="123"/>
        <v>0</v>
      </c>
      <c r="G150" s="230">
        <f t="shared" si="123"/>
        <v>0</v>
      </c>
      <c r="H150" s="230">
        <f t="shared" si="123"/>
        <v>0</v>
      </c>
      <c r="I150" s="230">
        <f t="shared" si="123"/>
        <v>0</v>
      </c>
      <c r="J150" s="230">
        <f t="shared" si="123"/>
        <v>0</v>
      </c>
      <c r="K150" s="230">
        <f t="shared" si="123"/>
        <v>0</v>
      </c>
      <c r="L150" s="230">
        <f t="shared" si="123"/>
        <v>0</v>
      </c>
      <c r="M150" s="230">
        <f t="shared" si="123"/>
        <v>0</v>
      </c>
      <c r="N150" s="230">
        <f t="shared" si="123"/>
        <v>0</v>
      </c>
      <c r="O150" s="230">
        <f t="shared" si="123"/>
        <v>0</v>
      </c>
      <c r="P150" s="230">
        <f t="shared" si="123"/>
        <v>0</v>
      </c>
      <c r="Q150" s="230">
        <f t="shared" si="123"/>
        <v>0</v>
      </c>
      <c r="R150" s="230">
        <f t="shared" si="123"/>
        <v>0</v>
      </c>
      <c r="S150" s="230">
        <f t="shared" si="123"/>
        <v>0</v>
      </c>
      <c r="T150" s="230">
        <f t="shared" si="123"/>
        <v>0</v>
      </c>
      <c r="U150" s="230">
        <f t="shared" si="123"/>
        <v>0</v>
      </c>
      <c r="V150" s="230">
        <f t="shared" si="123"/>
        <v>0</v>
      </c>
      <c r="W150" s="230">
        <f t="shared" si="123"/>
        <v>0.18686024999999998</v>
      </c>
      <c r="X150" s="230">
        <f t="shared" si="123"/>
        <v>0.24782175000000001</v>
      </c>
      <c r="Y150" s="230">
        <f t="shared" si="123"/>
        <v>0</v>
      </c>
      <c r="Z150" s="230">
        <f t="shared" si="123"/>
        <v>0</v>
      </c>
      <c r="AA150" s="230">
        <f t="shared" si="123"/>
        <v>0</v>
      </c>
      <c r="AB150" s="230">
        <f t="shared" si="123"/>
        <v>0</v>
      </c>
      <c r="AC150" s="230">
        <f t="shared" si="123"/>
        <v>0</v>
      </c>
      <c r="AD150" s="230">
        <f t="shared" si="123"/>
        <v>0</v>
      </c>
      <c r="AE150" s="230">
        <f t="shared" si="123"/>
        <v>0</v>
      </c>
      <c r="AF150" s="230">
        <f t="shared" si="123"/>
        <v>0</v>
      </c>
      <c r="AG150" s="230">
        <f t="shared" si="123"/>
        <v>0</v>
      </c>
      <c r="AH150" s="230">
        <f t="shared" si="123"/>
        <v>0</v>
      </c>
      <c r="AI150" s="230">
        <f t="shared" si="123"/>
        <v>0</v>
      </c>
      <c r="AJ150" s="230">
        <f t="shared" si="123"/>
        <v>0</v>
      </c>
      <c r="AK150" s="230">
        <f t="shared" si="123"/>
        <v>0</v>
      </c>
      <c r="AL150" s="230">
        <f t="shared" si="123"/>
        <v>0</v>
      </c>
      <c r="AM150" s="230">
        <f t="shared" si="123"/>
        <v>0</v>
      </c>
      <c r="AN150" s="230">
        <f t="shared" si="123"/>
        <v>0</v>
      </c>
      <c r="AO150" s="230">
        <f t="shared" si="123"/>
        <v>0</v>
      </c>
    </row>
    <row r="151" spans="1:41">
      <c r="A151">
        <f t="shared" si="112"/>
        <v>14</v>
      </c>
      <c r="B151">
        <f t="shared" si="110"/>
        <v>14</v>
      </c>
      <c r="C151" s="230">
        <f t="shared" ref="C151:AO151" si="124">IF(C111&gt;0,VLOOKUP(C111,$A$261:$AO$300,C72+1),0)</f>
        <v>0</v>
      </c>
      <c r="D151" s="230">
        <f t="shared" si="124"/>
        <v>0</v>
      </c>
      <c r="E151" s="230">
        <f t="shared" si="124"/>
        <v>0</v>
      </c>
      <c r="F151" s="230">
        <f t="shared" si="124"/>
        <v>0</v>
      </c>
      <c r="G151" s="230">
        <f t="shared" si="124"/>
        <v>0</v>
      </c>
      <c r="H151" s="230">
        <f t="shared" si="124"/>
        <v>0</v>
      </c>
      <c r="I151" s="230">
        <f t="shared" si="124"/>
        <v>0</v>
      </c>
      <c r="J151" s="230">
        <f t="shared" si="124"/>
        <v>0</v>
      </c>
      <c r="K151" s="230">
        <f t="shared" si="124"/>
        <v>0</v>
      </c>
      <c r="L151" s="230">
        <f t="shared" si="124"/>
        <v>0</v>
      </c>
      <c r="M151" s="230">
        <f t="shared" si="124"/>
        <v>0</v>
      </c>
      <c r="N151" s="230">
        <f t="shared" si="124"/>
        <v>0</v>
      </c>
      <c r="O151" s="230">
        <f t="shared" si="124"/>
        <v>0</v>
      </c>
      <c r="P151" s="230">
        <f t="shared" si="124"/>
        <v>0</v>
      </c>
      <c r="Q151" s="230">
        <f t="shared" si="124"/>
        <v>0</v>
      </c>
      <c r="R151" s="230">
        <f t="shared" si="124"/>
        <v>0</v>
      </c>
      <c r="S151" s="230">
        <f t="shared" si="124"/>
        <v>0</v>
      </c>
      <c r="T151" s="230">
        <f t="shared" si="124"/>
        <v>0</v>
      </c>
      <c r="U151" s="230">
        <f t="shared" si="124"/>
        <v>0</v>
      </c>
      <c r="V151" s="230">
        <f t="shared" si="124"/>
        <v>0</v>
      </c>
      <c r="W151" s="230">
        <f t="shared" si="124"/>
        <v>0</v>
      </c>
      <c r="X151" s="230">
        <f t="shared" si="124"/>
        <v>0.18155924999999998</v>
      </c>
      <c r="Y151" s="230">
        <f t="shared" si="124"/>
        <v>0</v>
      </c>
      <c r="Z151" s="230">
        <f t="shared" si="124"/>
        <v>0</v>
      </c>
      <c r="AA151" s="230">
        <f t="shared" si="124"/>
        <v>0</v>
      </c>
      <c r="AB151" s="230">
        <f t="shared" si="124"/>
        <v>0</v>
      </c>
      <c r="AC151" s="230">
        <f t="shared" si="124"/>
        <v>0</v>
      </c>
      <c r="AD151" s="230">
        <f t="shared" si="124"/>
        <v>0</v>
      </c>
      <c r="AE151" s="230">
        <f t="shared" si="124"/>
        <v>0</v>
      </c>
      <c r="AF151" s="230">
        <f t="shared" si="124"/>
        <v>0</v>
      </c>
      <c r="AG151" s="230">
        <f t="shared" si="124"/>
        <v>0</v>
      </c>
      <c r="AH151" s="230">
        <f t="shared" si="124"/>
        <v>0</v>
      </c>
      <c r="AI151" s="230">
        <f t="shared" si="124"/>
        <v>0</v>
      </c>
      <c r="AJ151" s="230">
        <f t="shared" si="124"/>
        <v>0</v>
      </c>
      <c r="AK151" s="230">
        <f t="shared" si="124"/>
        <v>0</v>
      </c>
      <c r="AL151" s="230">
        <f t="shared" si="124"/>
        <v>0</v>
      </c>
      <c r="AM151" s="230">
        <f t="shared" si="124"/>
        <v>0</v>
      </c>
      <c r="AN151" s="230">
        <f t="shared" si="124"/>
        <v>0</v>
      </c>
      <c r="AO151" s="230">
        <f t="shared" si="124"/>
        <v>0</v>
      </c>
    </row>
    <row r="152" spans="1:41">
      <c r="A152">
        <f t="shared" si="112"/>
        <v>15</v>
      </c>
      <c r="B152" t="str">
        <f t="shared" si="110"/>
        <v/>
      </c>
      <c r="C152" s="230">
        <f t="shared" ref="C152:AO152" si="125">IF(C112&gt;0,VLOOKUP(C112,$A$261:$AO$300,C73+1),0)</f>
        <v>0</v>
      </c>
      <c r="D152" s="230">
        <f t="shared" si="125"/>
        <v>0</v>
      </c>
      <c r="E152" s="230">
        <f t="shared" si="125"/>
        <v>0</v>
      </c>
      <c r="F152" s="230">
        <f t="shared" si="125"/>
        <v>0</v>
      </c>
      <c r="G152" s="230">
        <f t="shared" si="125"/>
        <v>0</v>
      </c>
      <c r="H152" s="230">
        <f t="shared" si="125"/>
        <v>0</v>
      </c>
      <c r="I152" s="230">
        <f t="shared" si="125"/>
        <v>0</v>
      </c>
      <c r="J152" s="230">
        <f t="shared" si="125"/>
        <v>0</v>
      </c>
      <c r="K152" s="230">
        <f t="shared" si="125"/>
        <v>0</v>
      </c>
      <c r="L152" s="230">
        <f t="shared" si="125"/>
        <v>0</v>
      </c>
      <c r="M152" s="230">
        <f t="shared" si="125"/>
        <v>0</v>
      </c>
      <c r="N152" s="230">
        <f t="shared" si="125"/>
        <v>0</v>
      </c>
      <c r="O152" s="230">
        <f t="shared" si="125"/>
        <v>0</v>
      </c>
      <c r="P152" s="230">
        <f t="shared" si="125"/>
        <v>0</v>
      </c>
      <c r="Q152" s="230">
        <f t="shared" si="125"/>
        <v>0</v>
      </c>
      <c r="R152" s="230">
        <f t="shared" si="125"/>
        <v>0</v>
      </c>
      <c r="S152" s="230">
        <f t="shared" si="125"/>
        <v>0</v>
      </c>
      <c r="T152" s="230">
        <f t="shared" si="125"/>
        <v>0</v>
      </c>
      <c r="U152" s="230">
        <f t="shared" si="125"/>
        <v>0</v>
      </c>
      <c r="V152" s="230">
        <f t="shared" si="125"/>
        <v>0</v>
      </c>
      <c r="W152" s="230">
        <f t="shared" si="125"/>
        <v>0</v>
      </c>
      <c r="X152" s="230">
        <f t="shared" si="125"/>
        <v>0</v>
      </c>
      <c r="Y152" s="230">
        <f t="shared" si="125"/>
        <v>0</v>
      </c>
      <c r="Z152" s="230">
        <f t="shared" si="125"/>
        <v>0</v>
      </c>
      <c r="AA152" s="230">
        <f t="shared" si="125"/>
        <v>0</v>
      </c>
      <c r="AB152" s="230">
        <f t="shared" si="125"/>
        <v>0</v>
      </c>
      <c r="AC152" s="230">
        <f t="shared" si="125"/>
        <v>0</v>
      </c>
      <c r="AD152" s="230">
        <f t="shared" si="125"/>
        <v>0</v>
      </c>
      <c r="AE152" s="230">
        <f t="shared" si="125"/>
        <v>0</v>
      </c>
      <c r="AF152" s="230">
        <f t="shared" si="125"/>
        <v>0</v>
      </c>
      <c r="AG152" s="230">
        <f t="shared" si="125"/>
        <v>0</v>
      </c>
      <c r="AH152" s="230">
        <f t="shared" si="125"/>
        <v>0</v>
      </c>
      <c r="AI152" s="230">
        <f t="shared" si="125"/>
        <v>0</v>
      </c>
      <c r="AJ152" s="230">
        <f t="shared" si="125"/>
        <v>0</v>
      </c>
      <c r="AK152" s="230">
        <f t="shared" si="125"/>
        <v>0</v>
      </c>
      <c r="AL152" s="230">
        <f t="shared" si="125"/>
        <v>0</v>
      </c>
      <c r="AM152" s="230">
        <f t="shared" si="125"/>
        <v>0</v>
      </c>
      <c r="AN152" s="230">
        <f t="shared" si="125"/>
        <v>0</v>
      </c>
      <c r="AO152" s="230">
        <f t="shared" si="125"/>
        <v>0</v>
      </c>
    </row>
    <row r="153" spans="1:41">
      <c r="A153">
        <f t="shared" si="112"/>
        <v>16</v>
      </c>
      <c r="B153" t="str">
        <f t="shared" si="110"/>
        <v/>
      </c>
      <c r="C153" s="230">
        <f t="shared" ref="C153:AO153" si="126">IF(C113&gt;0,VLOOKUP(C113,$A$261:$AO$300,C74+1),0)</f>
        <v>0</v>
      </c>
      <c r="D153" s="230">
        <f t="shared" si="126"/>
        <v>0</v>
      </c>
      <c r="E153" s="230">
        <f t="shared" si="126"/>
        <v>0</v>
      </c>
      <c r="F153" s="230">
        <f t="shared" si="126"/>
        <v>0</v>
      </c>
      <c r="G153" s="230">
        <f t="shared" si="126"/>
        <v>0</v>
      </c>
      <c r="H153" s="230">
        <f t="shared" si="126"/>
        <v>0</v>
      </c>
      <c r="I153" s="230">
        <f t="shared" si="126"/>
        <v>0</v>
      </c>
      <c r="J153" s="230">
        <f t="shared" si="126"/>
        <v>0</v>
      </c>
      <c r="K153" s="230">
        <f t="shared" si="126"/>
        <v>0</v>
      </c>
      <c r="L153" s="230">
        <f t="shared" si="126"/>
        <v>0</v>
      </c>
      <c r="M153" s="230">
        <f t="shared" si="126"/>
        <v>0</v>
      </c>
      <c r="N153" s="230">
        <f t="shared" si="126"/>
        <v>0</v>
      </c>
      <c r="O153" s="230">
        <f t="shared" si="126"/>
        <v>0</v>
      </c>
      <c r="P153" s="230">
        <f t="shared" si="126"/>
        <v>0</v>
      </c>
      <c r="Q153" s="230">
        <f t="shared" si="126"/>
        <v>0</v>
      </c>
      <c r="R153" s="230">
        <f t="shared" si="126"/>
        <v>0</v>
      </c>
      <c r="S153" s="230">
        <f t="shared" si="126"/>
        <v>0</v>
      </c>
      <c r="T153" s="230">
        <f t="shared" si="126"/>
        <v>0</v>
      </c>
      <c r="U153" s="230">
        <f t="shared" si="126"/>
        <v>0</v>
      </c>
      <c r="V153" s="230">
        <f t="shared" si="126"/>
        <v>0</v>
      </c>
      <c r="W153" s="230">
        <f t="shared" si="126"/>
        <v>0</v>
      </c>
      <c r="X153" s="230">
        <f t="shared" si="126"/>
        <v>0</v>
      </c>
      <c r="Y153" s="230">
        <f t="shared" si="126"/>
        <v>0</v>
      </c>
      <c r="Z153" s="230">
        <f t="shared" si="126"/>
        <v>0</v>
      </c>
      <c r="AA153" s="230">
        <f t="shared" si="126"/>
        <v>0</v>
      </c>
      <c r="AB153" s="230">
        <f t="shared" si="126"/>
        <v>0</v>
      </c>
      <c r="AC153" s="230">
        <f t="shared" si="126"/>
        <v>0</v>
      </c>
      <c r="AD153" s="230">
        <f t="shared" si="126"/>
        <v>0</v>
      </c>
      <c r="AE153" s="230">
        <f t="shared" si="126"/>
        <v>0</v>
      </c>
      <c r="AF153" s="230">
        <f t="shared" si="126"/>
        <v>0</v>
      </c>
      <c r="AG153" s="230">
        <f t="shared" si="126"/>
        <v>0</v>
      </c>
      <c r="AH153" s="230">
        <f t="shared" si="126"/>
        <v>0</v>
      </c>
      <c r="AI153" s="230">
        <f t="shared" si="126"/>
        <v>0</v>
      </c>
      <c r="AJ153" s="230">
        <f t="shared" si="126"/>
        <v>0</v>
      </c>
      <c r="AK153" s="230">
        <f t="shared" si="126"/>
        <v>0</v>
      </c>
      <c r="AL153" s="230">
        <f t="shared" si="126"/>
        <v>0</v>
      </c>
      <c r="AM153" s="230">
        <f t="shared" si="126"/>
        <v>0</v>
      </c>
      <c r="AN153" s="230">
        <f t="shared" si="126"/>
        <v>0</v>
      </c>
      <c r="AO153" s="230">
        <f t="shared" si="126"/>
        <v>0</v>
      </c>
    </row>
    <row r="154" spans="1:41">
      <c r="A154">
        <f t="shared" si="112"/>
        <v>17</v>
      </c>
      <c r="B154" t="str">
        <f t="shared" si="110"/>
        <v/>
      </c>
      <c r="C154" s="230">
        <f t="shared" ref="C154:AO154" si="127">IF(C114&gt;0,VLOOKUP(C114,$A$261:$AO$300,C75+1),0)</f>
        <v>0</v>
      </c>
      <c r="D154" s="230">
        <f t="shared" si="127"/>
        <v>0</v>
      </c>
      <c r="E154" s="230">
        <f t="shared" si="127"/>
        <v>0</v>
      </c>
      <c r="F154" s="230">
        <f t="shared" si="127"/>
        <v>0</v>
      </c>
      <c r="G154" s="230">
        <f t="shared" si="127"/>
        <v>0</v>
      </c>
      <c r="H154" s="230">
        <f t="shared" si="127"/>
        <v>0</v>
      </c>
      <c r="I154" s="230">
        <f t="shared" si="127"/>
        <v>0</v>
      </c>
      <c r="J154" s="230">
        <f t="shared" si="127"/>
        <v>0</v>
      </c>
      <c r="K154" s="230">
        <f t="shared" si="127"/>
        <v>0</v>
      </c>
      <c r="L154" s="230">
        <f t="shared" si="127"/>
        <v>0</v>
      </c>
      <c r="M154" s="230">
        <f t="shared" si="127"/>
        <v>0</v>
      </c>
      <c r="N154" s="230">
        <f t="shared" si="127"/>
        <v>0</v>
      </c>
      <c r="O154" s="230">
        <f t="shared" si="127"/>
        <v>0</v>
      </c>
      <c r="P154" s="230">
        <f t="shared" si="127"/>
        <v>0</v>
      </c>
      <c r="Q154" s="230">
        <f t="shared" si="127"/>
        <v>0</v>
      </c>
      <c r="R154" s="230">
        <f t="shared" si="127"/>
        <v>0</v>
      </c>
      <c r="S154" s="230">
        <f t="shared" si="127"/>
        <v>0</v>
      </c>
      <c r="T154" s="230">
        <f t="shared" si="127"/>
        <v>0</v>
      </c>
      <c r="U154" s="230">
        <f t="shared" si="127"/>
        <v>0</v>
      </c>
      <c r="V154" s="230">
        <f t="shared" si="127"/>
        <v>0</v>
      </c>
      <c r="W154" s="230">
        <f t="shared" si="127"/>
        <v>0</v>
      </c>
      <c r="X154" s="230">
        <f t="shared" si="127"/>
        <v>0</v>
      </c>
      <c r="Y154" s="230">
        <f t="shared" si="127"/>
        <v>0</v>
      </c>
      <c r="Z154" s="230">
        <f t="shared" si="127"/>
        <v>0</v>
      </c>
      <c r="AA154" s="230">
        <f t="shared" si="127"/>
        <v>0</v>
      </c>
      <c r="AB154" s="230">
        <f t="shared" si="127"/>
        <v>0</v>
      </c>
      <c r="AC154" s="230">
        <f t="shared" si="127"/>
        <v>0</v>
      </c>
      <c r="AD154" s="230">
        <f t="shared" si="127"/>
        <v>0</v>
      </c>
      <c r="AE154" s="230">
        <f t="shared" si="127"/>
        <v>0</v>
      </c>
      <c r="AF154" s="230">
        <f t="shared" si="127"/>
        <v>0</v>
      </c>
      <c r="AG154" s="230">
        <f t="shared" si="127"/>
        <v>0</v>
      </c>
      <c r="AH154" s="230">
        <f t="shared" si="127"/>
        <v>0</v>
      </c>
      <c r="AI154" s="230">
        <f t="shared" si="127"/>
        <v>0</v>
      </c>
      <c r="AJ154" s="230">
        <f t="shared" si="127"/>
        <v>0</v>
      </c>
      <c r="AK154" s="230">
        <f t="shared" si="127"/>
        <v>0</v>
      </c>
      <c r="AL154" s="230">
        <f t="shared" si="127"/>
        <v>0</v>
      </c>
      <c r="AM154" s="230">
        <f t="shared" si="127"/>
        <v>0</v>
      </c>
      <c r="AN154" s="230">
        <f t="shared" si="127"/>
        <v>0</v>
      </c>
      <c r="AO154" s="230">
        <f t="shared" si="127"/>
        <v>0</v>
      </c>
    </row>
    <row r="155" spans="1:41">
      <c r="A155">
        <f t="shared" si="112"/>
        <v>18</v>
      </c>
      <c r="B155" t="str">
        <f t="shared" si="110"/>
        <v/>
      </c>
      <c r="C155" s="230">
        <f t="shared" ref="C155:AO155" si="128">IF(C115&gt;0,VLOOKUP(C115,$A$261:$AO$300,C76+1),0)</f>
        <v>0</v>
      </c>
      <c r="D155" s="230">
        <f t="shared" si="128"/>
        <v>0</v>
      </c>
      <c r="E155" s="230">
        <f t="shared" si="128"/>
        <v>0</v>
      </c>
      <c r="F155" s="230">
        <f t="shared" si="128"/>
        <v>0</v>
      </c>
      <c r="G155" s="230">
        <f t="shared" si="128"/>
        <v>0</v>
      </c>
      <c r="H155" s="230">
        <f t="shared" si="128"/>
        <v>0</v>
      </c>
      <c r="I155" s="230">
        <f t="shared" si="128"/>
        <v>0</v>
      </c>
      <c r="J155" s="230">
        <f t="shared" si="128"/>
        <v>0</v>
      </c>
      <c r="K155" s="230">
        <f t="shared" si="128"/>
        <v>0</v>
      </c>
      <c r="L155" s="230">
        <f t="shared" si="128"/>
        <v>0</v>
      </c>
      <c r="M155" s="230">
        <f t="shared" si="128"/>
        <v>0</v>
      </c>
      <c r="N155" s="230">
        <f t="shared" si="128"/>
        <v>0</v>
      </c>
      <c r="O155" s="230">
        <f t="shared" si="128"/>
        <v>0</v>
      </c>
      <c r="P155" s="230">
        <f t="shared" si="128"/>
        <v>0</v>
      </c>
      <c r="Q155" s="230">
        <f t="shared" si="128"/>
        <v>0</v>
      </c>
      <c r="R155" s="230">
        <f t="shared" si="128"/>
        <v>0</v>
      </c>
      <c r="S155" s="230">
        <f t="shared" si="128"/>
        <v>0</v>
      </c>
      <c r="T155" s="230">
        <f t="shared" si="128"/>
        <v>0</v>
      </c>
      <c r="U155" s="230">
        <f t="shared" si="128"/>
        <v>0</v>
      </c>
      <c r="V155" s="230">
        <f t="shared" si="128"/>
        <v>0</v>
      </c>
      <c r="W155" s="230">
        <f t="shared" si="128"/>
        <v>0</v>
      </c>
      <c r="X155" s="230">
        <f t="shared" si="128"/>
        <v>0</v>
      </c>
      <c r="Y155" s="230">
        <f t="shared" si="128"/>
        <v>0</v>
      </c>
      <c r="Z155" s="230">
        <f t="shared" si="128"/>
        <v>0</v>
      </c>
      <c r="AA155" s="230">
        <f t="shared" si="128"/>
        <v>0</v>
      </c>
      <c r="AB155" s="230">
        <f t="shared" si="128"/>
        <v>0</v>
      </c>
      <c r="AC155" s="230">
        <f t="shared" si="128"/>
        <v>0</v>
      </c>
      <c r="AD155" s="230">
        <f t="shared" si="128"/>
        <v>0</v>
      </c>
      <c r="AE155" s="230">
        <f t="shared" si="128"/>
        <v>0</v>
      </c>
      <c r="AF155" s="230">
        <f t="shared" si="128"/>
        <v>0</v>
      </c>
      <c r="AG155" s="230">
        <f t="shared" si="128"/>
        <v>0</v>
      </c>
      <c r="AH155" s="230">
        <f t="shared" si="128"/>
        <v>0</v>
      </c>
      <c r="AI155" s="230">
        <f t="shared" si="128"/>
        <v>0</v>
      </c>
      <c r="AJ155" s="230">
        <f t="shared" si="128"/>
        <v>0</v>
      </c>
      <c r="AK155" s="230">
        <f t="shared" si="128"/>
        <v>0</v>
      </c>
      <c r="AL155" s="230">
        <f t="shared" si="128"/>
        <v>0</v>
      </c>
      <c r="AM155" s="230">
        <f t="shared" si="128"/>
        <v>0</v>
      </c>
      <c r="AN155" s="230">
        <f t="shared" si="128"/>
        <v>0</v>
      </c>
      <c r="AO155" s="230">
        <f t="shared" si="128"/>
        <v>0</v>
      </c>
    </row>
    <row r="156" spans="1:41">
      <c r="A156">
        <f t="shared" si="112"/>
        <v>19</v>
      </c>
      <c r="B156" t="str">
        <f t="shared" si="110"/>
        <v/>
      </c>
      <c r="C156" s="230">
        <f t="shared" ref="C156:AO156" si="129">IF(C116&gt;0,VLOOKUP(C116,$A$261:$AO$300,C77+1),0)</f>
        <v>0</v>
      </c>
      <c r="D156" s="230">
        <f t="shared" si="129"/>
        <v>0</v>
      </c>
      <c r="E156" s="230">
        <f t="shared" si="129"/>
        <v>0</v>
      </c>
      <c r="F156" s="230">
        <f t="shared" si="129"/>
        <v>0</v>
      </c>
      <c r="G156" s="230">
        <f t="shared" si="129"/>
        <v>0</v>
      </c>
      <c r="H156" s="230">
        <f t="shared" si="129"/>
        <v>0</v>
      </c>
      <c r="I156" s="230">
        <f t="shared" si="129"/>
        <v>0</v>
      </c>
      <c r="J156" s="230">
        <f t="shared" si="129"/>
        <v>0</v>
      </c>
      <c r="K156" s="230">
        <f t="shared" si="129"/>
        <v>0</v>
      </c>
      <c r="L156" s="230">
        <f t="shared" si="129"/>
        <v>0</v>
      </c>
      <c r="M156" s="230">
        <f t="shared" si="129"/>
        <v>0</v>
      </c>
      <c r="N156" s="230">
        <f t="shared" si="129"/>
        <v>0</v>
      </c>
      <c r="O156" s="230">
        <f t="shared" si="129"/>
        <v>0</v>
      </c>
      <c r="P156" s="230">
        <f t="shared" si="129"/>
        <v>0</v>
      </c>
      <c r="Q156" s="230">
        <f t="shared" si="129"/>
        <v>0</v>
      </c>
      <c r="R156" s="230">
        <f t="shared" si="129"/>
        <v>0</v>
      </c>
      <c r="S156" s="230">
        <f t="shared" si="129"/>
        <v>0</v>
      </c>
      <c r="T156" s="230">
        <f t="shared" si="129"/>
        <v>0</v>
      </c>
      <c r="U156" s="230">
        <f t="shared" si="129"/>
        <v>0</v>
      </c>
      <c r="V156" s="230">
        <f t="shared" si="129"/>
        <v>0</v>
      </c>
      <c r="W156" s="230">
        <f t="shared" si="129"/>
        <v>0</v>
      </c>
      <c r="X156" s="230">
        <f t="shared" si="129"/>
        <v>0</v>
      </c>
      <c r="Y156" s="230">
        <f t="shared" si="129"/>
        <v>0</v>
      </c>
      <c r="Z156" s="230">
        <f t="shared" si="129"/>
        <v>0</v>
      </c>
      <c r="AA156" s="230">
        <f t="shared" si="129"/>
        <v>0</v>
      </c>
      <c r="AB156" s="230">
        <f t="shared" si="129"/>
        <v>0</v>
      </c>
      <c r="AC156" s="230">
        <f t="shared" si="129"/>
        <v>0</v>
      </c>
      <c r="AD156" s="230">
        <f t="shared" si="129"/>
        <v>0</v>
      </c>
      <c r="AE156" s="230">
        <f t="shared" si="129"/>
        <v>0</v>
      </c>
      <c r="AF156" s="230">
        <f t="shared" si="129"/>
        <v>0</v>
      </c>
      <c r="AG156" s="230">
        <f t="shared" si="129"/>
        <v>0</v>
      </c>
      <c r="AH156" s="230">
        <f t="shared" si="129"/>
        <v>0</v>
      </c>
      <c r="AI156" s="230">
        <f t="shared" si="129"/>
        <v>0</v>
      </c>
      <c r="AJ156" s="230">
        <f t="shared" si="129"/>
        <v>0</v>
      </c>
      <c r="AK156" s="230">
        <f t="shared" si="129"/>
        <v>0</v>
      </c>
      <c r="AL156" s="230">
        <f t="shared" si="129"/>
        <v>0</v>
      </c>
      <c r="AM156" s="230">
        <f t="shared" si="129"/>
        <v>0</v>
      </c>
      <c r="AN156" s="230">
        <f t="shared" si="129"/>
        <v>0</v>
      </c>
      <c r="AO156" s="230">
        <f t="shared" si="129"/>
        <v>0</v>
      </c>
    </row>
    <row r="157" spans="1:41">
      <c r="A157">
        <f t="shared" si="112"/>
        <v>20</v>
      </c>
      <c r="B157" t="str">
        <f t="shared" si="110"/>
        <v/>
      </c>
      <c r="C157" s="230">
        <f t="shared" ref="C157:AO157" si="130">IF(C117&gt;0,VLOOKUP(C117,$A$261:$AO$300,C78+1),0)</f>
        <v>0</v>
      </c>
      <c r="D157" s="230">
        <f t="shared" si="130"/>
        <v>0</v>
      </c>
      <c r="E157" s="230">
        <f t="shared" si="130"/>
        <v>0</v>
      </c>
      <c r="F157" s="230">
        <f t="shared" si="130"/>
        <v>0</v>
      </c>
      <c r="G157" s="230">
        <f t="shared" si="130"/>
        <v>0</v>
      </c>
      <c r="H157" s="230">
        <f t="shared" si="130"/>
        <v>0</v>
      </c>
      <c r="I157" s="230">
        <f t="shared" si="130"/>
        <v>0</v>
      </c>
      <c r="J157" s="230">
        <f t="shared" si="130"/>
        <v>0</v>
      </c>
      <c r="K157" s="230">
        <f t="shared" si="130"/>
        <v>0</v>
      </c>
      <c r="L157" s="230">
        <f t="shared" si="130"/>
        <v>0</v>
      </c>
      <c r="M157" s="230">
        <f t="shared" si="130"/>
        <v>0</v>
      </c>
      <c r="N157" s="230">
        <f t="shared" si="130"/>
        <v>0</v>
      </c>
      <c r="O157" s="230">
        <f t="shared" si="130"/>
        <v>0</v>
      </c>
      <c r="P157" s="230">
        <f t="shared" si="130"/>
        <v>0</v>
      </c>
      <c r="Q157" s="230">
        <f t="shared" si="130"/>
        <v>0</v>
      </c>
      <c r="R157" s="230">
        <f t="shared" si="130"/>
        <v>0</v>
      </c>
      <c r="S157" s="230">
        <f t="shared" si="130"/>
        <v>0</v>
      </c>
      <c r="T157" s="230">
        <f t="shared" si="130"/>
        <v>0</v>
      </c>
      <c r="U157" s="230">
        <f t="shared" si="130"/>
        <v>0</v>
      </c>
      <c r="V157" s="230">
        <f t="shared" si="130"/>
        <v>0</v>
      </c>
      <c r="W157" s="230">
        <f t="shared" si="130"/>
        <v>0</v>
      </c>
      <c r="X157" s="230">
        <f t="shared" si="130"/>
        <v>0</v>
      </c>
      <c r="Y157" s="230">
        <f t="shared" si="130"/>
        <v>0</v>
      </c>
      <c r="Z157" s="230">
        <f t="shared" si="130"/>
        <v>0</v>
      </c>
      <c r="AA157" s="230">
        <f t="shared" si="130"/>
        <v>0</v>
      </c>
      <c r="AB157" s="230">
        <f t="shared" si="130"/>
        <v>0</v>
      </c>
      <c r="AC157" s="230">
        <f t="shared" si="130"/>
        <v>0</v>
      </c>
      <c r="AD157" s="230">
        <f t="shared" si="130"/>
        <v>0</v>
      </c>
      <c r="AE157" s="230">
        <f t="shared" si="130"/>
        <v>0</v>
      </c>
      <c r="AF157" s="230">
        <f t="shared" si="130"/>
        <v>0</v>
      </c>
      <c r="AG157" s="230">
        <f t="shared" si="130"/>
        <v>0</v>
      </c>
      <c r="AH157" s="230">
        <f t="shared" si="130"/>
        <v>0</v>
      </c>
      <c r="AI157" s="230">
        <f t="shared" si="130"/>
        <v>0</v>
      </c>
      <c r="AJ157" s="230">
        <f t="shared" si="130"/>
        <v>0</v>
      </c>
      <c r="AK157" s="230">
        <f t="shared" si="130"/>
        <v>0</v>
      </c>
      <c r="AL157" s="230">
        <f t="shared" si="130"/>
        <v>0</v>
      </c>
      <c r="AM157" s="230">
        <f t="shared" si="130"/>
        <v>0</v>
      </c>
      <c r="AN157" s="230">
        <f t="shared" si="130"/>
        <v>0</v>
      </c>
      <c r="AO157" s="230">
        <f t="shared" si="130"/>
        <v>0</v>
      </c>
    </row>
    <row r="158" spans="1:41">
      <c r="A158">
        <f t="shared" si="112"/>
        <v>21</v>
      </c>
      <c r="B158" t="str">
        <f t="shared" si="110"/>
        <v/>
      </c>
      <c r="C158" s="230">
        <f t="shared" ref="C158:AO158" si="131">IF(C118&gt;0,VLOOKUP(C118,$A$261:$AO$300,C79+1),0)</f>
        <v>0</v>
      </c>
      <c r="D158" s="230">
        <f t="shared" si="131"/>
        <v>0</v>
      </c>
      <c r="E158" s="230">
        <f t="shared" si="131"/>
        <v>0</v>
      </c>
      <c r="F158" s="230">
        <f t="shared" si="131"/>
        <v>0</v>
      </c>
      <c r="G158" s="230">
        <f t="shared" si="131"/>
        <v>0</v>
      </c>
      <c r="H158" s="230">
        <f t="shared" si="131"/>
        <v>0</v>
      </c>
      <c r="I158" s="230">
        <f t="shared" si="131"/>
        <v>0</v>
      </c>
      <c r="J158" s="230">
        <f t="shared" si="131"/>
        <v>0</v>
      </c>
      <c r="K158" s="230">
        <f t="shared" si="131"/>
        <v>0</v>
      </c>
      <c r="L158" s="230">
        <f t="shared" si="131"/>
        <v>0</v>
      </c>
      <c r="M158" s="230">
        <f t="shared" si="131"/>
        <v>0</v>
      </c>
      <c r="N158" s="230">
        <f t="shared" si="131"/>
        <v>0</v>
      </c>
      <c r="O158" s="230">
        <f t="shared" si="131"/>
        <v>0</v>
      </c>
      <c r="P158" s="230">
        <f t="shared" si="131"/>
        <v>0</v>
      </c>
      <c r="Q158" s="230">
        <f t="shared" si="131"/>
        <v>0</v>
      </c>
      <c r="R158" s="230">
        <f t="shared" si="131"/>
        <v>0</v>
      </c>
      <c r="S158" s="230">
        <f t="shared" si="131"/>
        <v>0</v>
      </c>
      <c r="T158" s="230">
        <f t="shared" si="131"/>
        <v>0</v>
      </c>
      <c r="U158" s="230">
        <f t="shared" si="131"/>
        <v>0</v>
      </c>
      <c r="V158" s="230">
        <f t="shared" si="131"/>
        <v>0</v>
      </c>
      <c r="W158" s="230">
        <f t="shared" si="131"/>
        <v>0</v>
      </c>
      <c r="X158" s="230">
        <f t="shared" si="131"/>
        <v>0</v>
      </c>
      <c r="Y158" s="230">
        <f t="shared" si="131"/>
        <v>0</v>
      </c>
      <c r="Z158" s="230">
        <f t="shared" si="131"/>
        <v>0</v>
      </c>
      <c r="AA158" s="230">
        <f t="shared" si="131"/>
        <v>0</v>
      </c>
      <c r="AB158" s="230">
        <f t="shared" si="131"/>
        <v>0</v>
      </c>
      <c r="AC158" s="230">
        <f t="shared" si="131"/>
        <v>0</v>
      </c>
      <c r="AD158" s="230">
        <f t="shared" si="131"/>
        <v>0</v>
      </c>
      <c r="AE158" s="230">
        <f t="shared" si="131"/>
        <v>0</v>
      </c>
      <c r="AF158" s="230">
        <f t="shared" si="131"/>
        <v>0</v>
      </c>
      <c r="AG158" s="230">
        <f t="shared" si="131"/>
        <v>0</v>
      </c>
      <c r="AH158" s="230">
        <f t="shared" si="131"/>
        <v>0</v>
      </c>
      <c r="AI158" s="230">
        <f t="shared" si="131"/>
        <v>0</v>
      </c>
      <c r="AJ158" s="230">
        <f t="shared" si="131"/>
        <v>0</v>
      </c>
      <c r="AK158" s="230">
        <f t="shared" si="131"/>
        <v>0</v>
      </c>
      <c r="AL158" s="230">
        <f t="shared" si="131"/>
        <v>0</v>
      </c>
      <c r="AM158" s="230">
        <f t="shared" si="131"/>
        <v>0</v>
      </c>
      <c r="AN158" s="230">
        <f t="shared" si="131"/>
        <v>0</v>
      </c>
      <c r="AO158" s="230">
        <f t="shared" si="131"/>
        <v>0</v>
      </c>
    </row>
    <row r="159" spans="1:41">
      <c r="A159">
        <f t="shared" si="112"/>
        <v>22</v>
      </c>
      <c r="B159" t="str">
        <f t="shared" si="110"/>
        <v/>
      </c>
      <c r="C159" s="230">
        <f t="shared" ref="C159:AO159" si="132">IF(C119&gt;0,VLOOKUP(C119,$A$261:$AO$300,C80+1),0)</f>
        <v>0</v>
      </c>
      <c r="D159" s="230">
        <f t="shared" si="132"/>
        <v>0</v>
      </c>
      <c r="E159" s="230">
        <f t="shared" si="132"/>
        <v>0</v>
      </c>
      <c r="F159" s="230">
        <f t="shared" si="132"/>
        <v>0</v>
      </c>
      <c r="G159" s="230">
        <f t="shared" si="132"/>
        <v>0</v>
      </c>
      <c r="H159" s="230">
        <f t="shared" si="132"/>
        <v>0</v>
      </c>
      <c r="I159" s="230">
        <f t="shared" si="132"/>
        <v>0</v>
      </c>
      <c r="J159" s="230">
        <f t="shared" si="132"/>
        <v>0</v>
      </c>
      <c r="K159" s="230">
        <f t="shared" si="132"/>
        <v>0</v>
      </c>
      <c r="L159" s="230">
        <f t="shared" si="132"/>
        <v>0</v>
      </c>
      <c r="M159" s="230">
        <f t="shared" si="132"/>
        <v>0</v>
      </c>
      <c r="N159" s="230">
        <f t="shared" si="132"/>
        <v>0</v>
      </c>
      <c r="O159" s="230">
        <f t="shared" si="132"/>
        <v>0</v>
      </c>
      <c r="P159" s="230">
        <f t="shared" si="132"/>
        <v>0</v>
      </c>
      <c r="Q159" s="230">
        <f t="shared" si="132"/>
        <v>0</v>
      </c>
      <c r="R159" s="230">
        <f t="shared" si="132"/>
        <v>0</v>
      </c>
      <c r="S159" s="230">
        <f t="shared" si="132"/>
        <v>0</v>
      </c>
      <c r="T159" s="230">
        <f t="shared" si="132"/>
        <v>0</v>
      </c>
      <c r="U159" s="230">
        <f t="shared" si="132"/>
        <v>0</v>
      </c>
      <c r="V159" s="230">
        <f t="shared" si="132"/>
        <v>0</v>
      </c>
      <c r="W159" s="230">
        <f t="shared" si="132"/>
        <v>0</v>
      </c>
      <c r="X159" s="230">
        <f t="shared" si="132"/>
        <v>0</v>
      </c>
      <c r="Y159" s="230">
        <f t="shared" si="132"/>
        <v>0</v>
      </c>
      <c r="Z159" s="230">
        <f t="shared" si="132"/>
        <v>0</v>
      </c>
      <c r="AA159" s="230">
        <f t="shared" si="132"/>
        <v>0</v>
      </c>
      <c r="AB159" s="230">
        <f t="shared" si="132"/>
        <v>0</v>
      </c>
      <c r="AC159" s="230">
        <f t="shared" si="132"/>
        <v>0</v>
      </c>
      <c r="AD159" s="230">
        <f t="shared" si="132"/>
        <v>0</v>
      </c>
      <c r="AE159" s="230">
        <f t="shared" si="132"/>
        <v>0</v>
      </c>
      <c r="AF159" s="230">
        <f t="shared" si="132"/>
        <v>0</v>
      </c>
      <c r="AG159" s="230">
        <f t="shared" si="132"/>
        <v>0</v>
      </c>
      <c r="AH159" s="230">
        <f t="shared" si="132"/>
        <v>0</v>
      </c>
      <c r="AI159" s="230">
        <f t="shared" si="132"/>
        <v>0</v>
      </c>
      <c r="AJ159" s="230">
        <f t="shared" si="132"/>
        <v>0</v>
      </c>
      <c r="AK159" s="230">
        <f t="shared" si="132"/>
        <v>0</v>
      </c>
      <c r="AL159" s="230">
        <f t="shared" si="132"/>
        <v>0</v>
      </c>
      <c r="AM159" s="230">
        <f t="shared" si="132"/>
        <v>0</v>
      </c>
      <c r="AN159" s="230">
        <f t="shared" si="132"/>
        <v>0</v>
      </c>
      <c r="AO159" s="230">
        <f t="shared" si="132"/>
        <v>0</v>
      </c>
    </row>
    <row r="160" spans="1:41">
      <c r="A160">
        <f t="shared" si="112"/>
        <v>23</v>
      </c>
      <c r="B160" t="str">
        <f t="shared" si="110"/>
        <v/>
      </c>
      <c r="C160" s="230">
        <f t="shared" ref="C160:AO160" si="133">IF(C120&gt;0,VLOOKUP(C120,$A$261:$AO$300,C81+1),0)</f>
        <v>0</v>
      </c>
      <c r="D160" s="230">
        <f t="shared" si="133"/>
        <v>0</v>
      </c>
      <c r="E160" s="230">
        <f t="shared" si="133"/>
        <v>0</v>
      </c>
      <c r="F160" s="230">
        <f t="shared" si="133"/>
        <v>0</v>
      </c>
      <c r="G160" s="230">
        <f t="shared" si="133"/>
        <v>0</v>
      </c>
      <c r="H160" s="230">
        <f t="shared" si="133"/>
        <v>0</v>
      </c>
      <c r="I160" s="230">
        <f t="shared" si="133"/>
        <v>0</v>
      </c>
      <c r="J160" s="230">
        <f t="shared" si="133"/>
        <v>0</v>
      </c>
      <c r="K160" s="230">
        <f t="shared" si="133"/>
        <v>0</v>
      </c>
      <c r="L160" s="230">
        <f t="shared" si="133"/>
        <v>0</v>
      </c>
      <c r="M160" s="230">
        <f t="shared" si="133"/>
        <v>0</v>
      </c>
      <c r="N160" s="230">
        <f t="shared" si="133"/>
        <v>0</v>
      </c>
      <c r="O160" s="230">
        <f t="shared" si="133"/>
        <v>0</v>
      </c>
      <c r="P160" s="230">
        <f t="shared" si="133"/>
        <v>0</v>
      </c>
      <c r="Q160" s="230">
        <f t="shared" si="133"/>
        <v>0</v>
      </c>
      <c r="R160" s="230">
        <f t="shared" si="133"/>
        <v>0</v>
      </c>
      <c r="S160" s="230">
        <f t="shared" si="133"/>
        <v>0</v>
      </c>
      <c r="T160" s="230">
        <f t="shared" si="133"/>
        <v>0</v>
      </c>
      <c r="U160" s="230">
        <f t="shared" si="133"/>
        <v>0</v>
      </c>
      <c r="V160" s="230">
        <f t="shared" si="133"/>
        <v>0</v>
      </c>
      <c r="W160" s="230">
        <f t="shared" si="133"/>
        <v>0</v>
      </c>
      <c r="X160" s="230">
        <f t="shared" si="133"/>
        <v>0</v>
      </c>
      <c r="Y160" s="230">
        <f t="shared" si="133"/>
        <v>0</v>
      </c>
      <c r="Z160" s="230">
        <f t="shared" si="133"/>
        <v>0</v>
      </c>
      <c r="AA160" s="230">
        <f t="shared" si="133"/>
        <v>0</v>
      </c>
      <c r="AB160" s="230">
        <f t="shared" si="133"/>
        <v>0</v>
      </c>
      <c r="AC160" s="230">
        <f t="shared" si="133"/>
        <v>0</v>
      </c>
      <c r="AD160" s="230">
        <f t="shared" si="133"/>
        <v>0</v>
      </c>
      <c r="AE160" s="230">
        <f t="shared" si="133"/>
        <v>0</v>
      </c>
      <c r="AF160" s="230">
        <f t="shared" si="133"/>
        <v>0</v>
      </c>
      <c r="AG160" s="230">
        <f t="shared" si="133"/>
        <v>0</v>
      </c>
      <c r="AH160" s="230">
        <f t="shared" si="133"/>
        <v>0</v>
      </c>
      <c r="AI160" s="230">
        <f t="shared" si="133"/>
        <v>0</v>
      </c>
      <c r="AJ160" s="230">
        <f t="shared" si="133"/>
        <v>0</v>
      </c>
      <c r="AK160" s="230">
        <f t="shared" si="133"/>
        <v>0</v>
      </c>
      <c r="AL160" s="230">
        <f t="shared" si="133"/>
        <v>0</v>
      </c>
      <c r="AM160" s="230">
        <f t="shared" si="133"/>
        <v>0</v>
      </c>
      <c r="AN160" s="230">
        <f t="shared" si="133"/>
        <v>0</v>
      </c>
      <c r="AO160" s="230">
        <f t="shared" si="133"/>
        <v>0</v>
      </c>
    </row>
    <row r="161" spans="1:41">
      <c r="A161">
        <f t="shared" si="112"/>
        <v>24</v>
      </c>
      <c r="B161" t="str">
        <f t="shared" si="110"/>
        <v/>
      </c>
      <c r="C161" s="230">
        <f t="shared" ref="C161:AO161" si="134">IF(C121&gt;0,VLOOKUP(C121,$A$261:$AO$300,C82+1),0)</f>
        <v>0</v>
      </c>
      <c r="D161" s="230">
        <f t="shared" si="134"/>
        <v>0</v>
      </c>
      <c r="E161" s="230">
        <f t="shared" si="134"/>
        <v>0</v>
      </c>
      <c r="F161" s="230">
        <f t="shared" si="134"/>
        <v>0</v>
      </c>
      <c r="G161" s="230">
        <f t="shared" si="134"/>
        <v>0</v>
      </c>
      <c r="H161" s="230">
        <f t="shared" si="134"/>
        <v>0</v>
      </c>
      <c r="I161" s="230">
        <f t="shared" si="134"/>
        <v>0</v>
      </c>
      <c r="J161" s="230">
        <f t="shared" si="134"/>
        <v>0</v>
      </c>
      <c r="K161" s="230">
        <f t="shared" si="134"/>
        <v>0</v>
      </c>
      <c r="L161" s="230">
        <f t="shared" si="134"/>
        <v>0</v>
      </c>
      <c r="M161" s="230">
        <f t="shared" si="134"/>
        <v>0</v>
      </c>
      <c r="N161" s="230">
        <f t="shared" si="134"/>
        <v>0</v>
      </c>
      <c r="O161" s="230">
        <f t="shared" si="134"/>
        <v>0</v>
      </c>
      <c r="P161" s="230">
        <f t="shared" si="134"/>
        <v>0</v>
      </c>
      <c r="Q161" s="230">
        <f t="shared" si="134"/>
        <v>0</v>
      </c>
      <c r="R161" s="230">
        <f t="shared" si="134"/>
        <v>0</v>
      </c>
      <c r="S161" s="230">
        <f t="shared" si="134"/>
        <v>0</v>
      </c>
      <c r="T161" s="230">
        <f t="shared" si="134"/>
        <v>0</v>
      </c>
      <c r="U161" s="230">
        <f t="shared" si="134"/>
        <v>0</v>
      </c>
      <c r="V161" s="230">
        <f t="shared" si="134"/>
        <v>0</v>
      </c>
      <c r="W161" s="230">
        <f t="shared" si="134"/>
        <v>0</v>
      </c>
      <c r="X161" s="230">
        <f t="shared" si="134"/>
        <v>0</v>
      </c>
      <c r="Y161" s="230">
        <f t="shared" si="134"/>
        <v>0</v>
      </c>
      <c r="Z161" s="230">
        <f t="shared" si="134"/>
        <v>0</v>
      </c>
      <c r="AA161" s="230">
        <f t="shared" si="134"/>
        <v>0</v>
      </c>
      <c r="AB161" s="230">
        <f t="shared" si="134"/>
        <v>0</v>
      </c>
      <c r="AC161" s="230">
        <f t="shared" si="134"/>
        <v>0</v>
      </c>
      <c r="AD161" s="230">
        <f t="shared" si="134"/>
        <v>0</v>
      </c>
      <c r="AE161" s="230">
        <f t="shared" si="134"/>
        <v>0</v>
      </c>
      <c r="AF161" s="230">
        <f t="shared" si="134"/>
        <v>0</v>
      </c>
      <c r="AG161" s="230">
        <f t="shared" si="134"/>
        <v>0</v>
      </c>
      <c r="AH161" s="230">
        <f t="shared" si="134"/>
        <v>0</v>
      </c>
      <c r="AI161" s="230">
        <f t="shared" si="134"/>
        <v>0</v>
      </c>
      <c r="AJ161" s="230">
        <f t="shared" si="134"/>
        <v>0</v>
      </c>
      <c r="AK161" s="230">
        <f t="shared" si="134"/>
        <v>0</v>
      </c>
      <c r="AL161" s="230">
        <f t="shared" si="134"/>
        <v>0</v>
      </c>
      <c r="AM161" s="230">
        <f t="shared" si="134"/>
        <v>0</v>
      </c>
      <c r="AN161" s="230">
        <f t="shared" si="134"/>
        <v>0</v>
      </c>
      <c r="AO161" s="230">
        <f t="shared" si="134"/>
        <v>0</v>
      </c>
    </row>
    <row r="162" spans="1:41">
      <c r="A162">
        <f t="shared" si="112"/>
        <v>25</v>
      </c>
      <c r="B162" t="str">
        <f t="shared" si="110"/>
        <v/>
      </c>
      <c r="C162" s="230">
        <f t="shared" ref="C162:AO162" si="135">IF(C122&gt;0,VLOOKUP(C122,$A$261:$AO$300,C83+1),0)</f>
        <v>0</v>
      </c>
      <c r="D162" s="230">
        <f t="shared" si="135"/>
        <v>0</v>
      </c>
      <c r="E162" s="230">
        <f t="shared" si="135"/>
        <v>0</v>
      </c>
      <c r="F162" s="230">
        <f t="shared" si="135"/>
        <v>0</v>
      </c>
      <c r="G162" s="230">
        <f t="shared" si="135"/>
        <v>0</v>
      </c>
      <c r="H162" s="230">
        <f t="shared" si="135"/>
        <v>0</v>
      </c>
      <c r="I162" s="230">
        <f t="shared" si="135"/>
        <v>0</v>
      </c>
      <c r="J162" s="230">
        <f t="shared" si="135"/>
        <v>0</v>
      </c>
      <c r="K162" s="230">
        <f t="shared" si="135"/>
        <v>0</v>
      </c>
      <c r="L162" s="230">
        <f t="shared" si="135"/>
        <v>0</v>
      </c>
      <c r="M162" s="230">
        <f t="shared" si="135"/>
        <v>0</v>
      </c>
      <c r="N162" s="230">
        <f t="shared" si="135"/>
        <v>0</v>
      </c>
      <c r="O162" s="230">
        <f t="shared" si="135"/>
        <v>0</v>
      </c>
      <c r="P162" s="230">
        <f t="shared" si="135"/>
        <v>0</v>
      </c>
      <c r="Q162" s="230">
        <f t="shared" si="135"/>
        <v>0</v>
      </c>
      <c r="R162" s="230">
        <f t="shared" si="135"/>
        <v>0</v>
      </c>
      <c r="S162" s="230">
        <f t="shared" si="135"/>
        <v>0</v>
      </c>
      <c r="T162" s="230">
        <f t="shared" si="135"/>
        <v>0</v>
      </c>
      <c r="U162" s="230">
        <f t="shared" si="135"/>
        <v>0</v>
      </c>
      <c r="V162" s="230">
        <f t="shared" si="135"/>
        <v>0</v>
      </c>
      <c r="W162" s="230">
        <f t="shared" si="135"/>
        <v>0</v>
      </c>
      <c r="X162" s="230">
        <f t="shared" si="135"/>
        <v>0</v>
      </c>
      <c r="Y162" s="230">
        <f t="shared" si="135"/>
        <v>0</v>
      </c>
      <c r="Z162" s="230">
        <f t="shared" si="135"/>
        <v>0</v>
      </c>
      <c r="AA162" s="230">
        <f t="shared" si="135"/>
        <v>0</v>
      </c>
      <c r="AB162" s="230">
        <f t="shared" si="135"/>
        <v>0</v>
      </c>
      <c r="AC162" s="230">
        <f t="shared" si="135"/>
        <v>0</v>
      </c>
      <c r="AD162" s="230">
        <f t="shared" si="135"/>
        <v>0</v>
      </c>
      <c r="AE162" s="230">
        <f t="shared" si="135"/>
        <v>0</v>
      </c>
      <c r="AF162" s="230">
        <f t="shared" si="135"/>
        <v>0</v>
      </c>
      <c r="AG162" s="230">
        <f t="shared" si="135"/>
        <v>0</v>
      </c>
      <c r="AH162" s="230">
        <f t="shared" si="135"/>
        <v>0</v>
      </c>
      <c r="AI162" s="230">
        <f t="shared" si="135"/>
        <v>0</v>
      </c>
      <c r="AJ162" s="230">
        <f t="shared" si="135"/>
        <v>0</v>
      </c>
      <c r="AK162" s="230">
        <f t="shared" si="135"/>
        <v>0</v>
      </c>
      <c r="AL162" s="230">
        <f t="shared" si="135"/>
        <v>0</v>
      </c>
      <c r="AM162" s="230">
        <f t="shared" si="135"/>
        <v>0</v>
      </c>
      <c r="AN162" s="230">
        <f t="shared" si="135"/>
        <v>0</v>
      </c>
      <c r="AO162" s="230">
        <f t="shared" si="135"/>
        <v>0</v>
      </c>
    </row>
    <row r="163" spans="1:41">
      <c r="A163">
        <f t="shared" si="112"/>
        <v>26</v>
      </c>
      <c r="B163" t="str">
        <f t="shared" si="110"/>
        <v/>
      </c>
      <c r="C163" s="230">
        <f t="shared" ref="C163:AO163" si="136">IF(C123&gt;0,VLOOKUP(C123,$A$261:$AO$300,C84+1),0)</f>
        <v>0</v>
      </c>
      <c r="D163" s="230">
        <f t="shared" si="136"/>
        <v>0</v>
      </c>
      <c r="E163" s="230">
        <f t="shared" si="136"/>
        <v>0</v>
      </c>
      <c r="F163" s="230">
        <f t="shared" si="136"/>
        <v>0</v>
      </c>
      <c r="G163" s="230">
        <f t="shared" si="136"/>
        <v>0</v>
      </c>
      <c r="H163" s="230">
        <f t="shared" si="136"/>
        <v>0</v>
      </c>
      <c r="I163" s="230">
        <f t="shared" si="136"/>
        <v>0</v>
      </c>
      <c r="J163" s="230">
        <f t="shared" si="136"/>
        <v>0</v>
      </c>
      <c r="K163" s="230">
        <f t="shared" si="136"/>
        <v>0</v>
      </c>
      <c r="L163" s="230">
        <f t="shared" si="136"/>
        <v>0</v>
      </c>
      <c r="M163" s="230">
        <f t="shared" si="136"/>
        <v>0</v>
      </c>
      <c r="N163" s="230">
        <f t="shared" si="136"/>
        <v>0</v>
      </c>
      <c r="O163" s="230">
        <f t="shared" si="136"/>
        <v>0</v>
      </c>
      <c r="P163" s="230">
        <f t="shared" si="136"/>
        <v>0</v>
      </c>
      <c r="Q163" s="230">
        <f t="shared" si="136"/>
        <v>0</v>
      </c>
      <c r="R163" s="230">
        <f t="shared" si="136"/>
        <v>0</v>
      </c>
      <c r="S163" s="230">
        <f t="shared" si="136"/>
        <v>0</v>
      </c>
      <c r="T163" s="230">
        <f t="shared" si="136"/>
        <v>0</v>
      </c>
      <c r="U163" s="230">
        <f t="shared" si="136"/>
        <v>0</v>
      </c>
      <c r="V163" s="230">
        <f t="shared" si="136"/>
        <v>0</v>
      </c>
      <c r="W163" s="230">
        <f t="shared" si="136"/>
        <v>0</v>
      </c>
      <c r="X163" s="230">
        <f t="shared" si="136"/>
        <v>0</v>
      </c>
      <c r="Y163" s="230">
        <f t="shared" si="136"/>
        <v>0</v>
      </c>
      <c r="Z163" s="230">
        <f t="shared" si="136"/>
        <v>0</v>
      </c>
      <c r="AA163" s="230">
        <f t="shared" si="136"/>
        <v>0</v>
      </c>
      <c r="AB163" s="230">
        <f t="shared" si="136"/>
        <v>0</v>
      </c>
      <c r="AC163" s="230">
        <f t="shared" si="136"/>
        <v>0</v>
      </c>
      <c r="AD163" s="230">
        <f t="shared" si="136"/>
        <v>0</v>
      </c>
      <c r="AE163" s="230">
        <f t="shared" si="136"/>
        <v>0</v>
      </c>
      <c r="AF163" s="230">
        <f t="shared" si="136"/>
        <v>0</v>
      </c>
      <c r="AG163" s="230">
        <f t="shared" si="136"/>
        <v>0</v>
      </c>
      <c r="AH163" s="230">
        <f t="shared" si="136"/>
        <v>0</v>
      </c>
      <c r="AI163" s="230">
        <f t="shared" si="136"/>
        <v>0</v>
      </c>
      <c r="AJ163" s="230">
        <f t="shared" si="136"/>
        <v>0</v>
      </c>
      <c r="AK163" s="230">
        <f t="shared" si="136"/>
        <v>0</v>
      </c>
      <c r="AL163" s="230">
        <f t="shared" si="136"/>
        <v>0</v>
      </c>
      <c r="AM163" s="230">
        <f t="shared" si="136"/>
        <v>0</v>
      </c>
      <c r="AN163" s="230">
        <f t="shared" si="136"/>
        <v>0</v>
      </c>
      <c r="AO163" s="230">
        <f t="shared" si="136"/>
        <v>0</v>
      </c>
    </row>
    <row r="164" spans="1:41">
      <c r="A164">
        <f t="shared" si="112"/>
        <v>27</v>
      </c>
      <c r="B164" t="str">
        <f t="shared" si="110"/>
        <v/>
      </c>
      <c r="C164" s="230">
        <f t="shared" ref="C164:AO164" si="137">IF(C124&gt;0,VLOOKUP(C124,$A$261:$AO$300,C85+1),0)</f>
        <v>0</v>
      </c>
      <c r="D164" s="230">
        <f t="shared" si="137"/>
        <v>0</v>
      </c>
      <c r="E164" s="230">
        <f t="shared" si="137"/>
        <v>0</v>
      </c>
      <c r="F164" s="230">
        <f t="shared" si="137"/>
        <v>0</v>
      </c>
      <c r="G164" s="230">
        <f t="shared" si="137"/>
        <v>0</v>
      </c>
      <c r="H164" s="230">
        <f t="shared" si="137"/>
        <v>0</v>
      </c>
      <c r="I164" s="230">
        <f t="shared" si="137"/>
        <v>0</v>
      </c>
      <c r="J164" s="230">
        <f t="shared" si="137"/>
        <v>0</v>
      </c>
      <c r="K164" s="230">
        <f t="shared" si="137"/>
        <v>0</v>
      </c>
      <c r="L164" s="230">
        <f t="shared" si="137"/>
        <v>0</v>
      </c>
      <c r="M164" s="230">
        <f t="shared" si="137"/>
        <v>0</v>
      </c>
      <c r="N164" s="230">
        <f t="shared" si="137"/>
        <v>0</v>
      </c>
      <c r="O164" s="230">
        <f t="shared" si="137"/>
        <v>0</v>
      </c>
      <c r="P164" s="230">
        <f t="shared" si="137"/>
        <v>0</v>
      </c>
      <c r="Q164" s="230">
        <f t="shared" si="137"/>
        <v>0</v>
      </c>
      <c r="R164" s="230">
        <f t="shared" si="137"/>
        <v>0</v>
      </c>
      <c r="S164" s="230">
        <f t="shared" si="137"/>
        <v>0</v>
      </c>
      <c r="T164" s="230">
        <f t="shared" si="137"/>
        <v>0</v>
      </c>
      <c r="U164" s="230">
        <f t="shared" si="137"/>
        <v>0</v>
      </c>
      <c r="V164" s="230">
        <f t="shared" si="137"/>
        <v>0</v>
      </c>
      <c r="W164" s="230">
        <f t="shared" si="137"/>
        <v>0</v>
      </c>
      <c r="X164" s="230">
        <f t="shared" si="137"/>
        <v>0</v>
      </c>
      <c r="Y164" s="230">
        <f t="shared" si="137"/>
        <v>0</v>
      </c>
      <c r="Z164" s="230">
        <f t="shared" si="137"/>
        <v>0</v>
      </c>
      <c r="AA164" s="230">
        <f t="shared" si="137"/>
        <v>0</v>
      </c>
      <c r="AB164" s="230">
        <f t="shared" si="137"/>
        <v>0</v>
      </c>
      <c r="AC164" s="230">
        <f t="shared" si="137"/>
        <v>0</v>
      </c>
      <c r="AD164" s="230">
        <f t="shared" si="137"/>
        <v>0</v>
      </c>
      <c r="AE164" s="230">
        <f t="shared" si="137"/>
        <v>0</v>
      </c>
      <c r="AF164" s="230">
        <f t="shared" si="137"/>
        <v>0</v>
      </c>
      <c r="AG164" s="230">
        <f t="shared" si="137"/>
        <v>0</v>
      </c>
      <c r="AH164" s="230">
        <f t="shared" si="137"/>
        <v>0</v>
      </c>
      <c r="AI164" s="230">
        <f t="shared" si="137"/>
        <v>0</v>
      </c>
      <c r="AJ164" s="230">
        <f t="shared" si="137"/>
        <v>0</v>
      </c>
      <c r="AK164" s="230">
        <f t="shared" si="137"/>
        <v>0</v>
      </c>
      <c r="AL164" s="230">
        <f t="shared" si="137"/>
        <v>0</v>
      </c>
      <c r="AM164" s="230">
        <f t="shared" si="137"/>
        <v>0</v>
      </c>
      <c r="AN164" s="230">
        <f t="shared" si="137"/>
        <v>0</v>
      </c>
      <c r="AO164" s="230">
        <f t="shared" si="137"/>
        <v>0</v>
      </c>
    </row>
    <row r="165" spans="1:41">
      <c r="A165">
        <f t="shared" si="112"/>
        <v>28</v>
      </c>
      <c r="B165" t="str">
        <f t="shared" si="110"/>
        <v/>
      </c>
      <c r="C165" s="230">
        <f t="shared" ref="C165:AO165" si="138">IF(C125&gt;0,VLOOKUP(C125,$A$261:$AO$300,C86+1),0)</f>
        <v>0</v>
      </c>
      <c r="D165" s="230">
        <f t="shared" si="138"/>
        <v>0</v>
      </c>
      <c r="E165" s="230">
        <f t="shared" si="138"/>
        <v>0</v>
      </c>
      <c r="F165" s="230">
        <f t="shared" si="138"/>
        <v>0</v>
      </c>
      <c r="G165" s="230">
        <f t="shared" si="138"/>
        <v>0</v>
      </c>
      <c r="H165" s="230">
        <f t="shared" si="138"/>
        <v>0</v>
      </c>
      <c r="I165" s="230">
        <f t="shared" si="138"/>
        <v>0</v>
      </c>
      <c r="J165" s="230">
        <f t="shared" si="138"/>
        <v>0</v>
      </c>
      <c r="K165" s="230">
        <f t="shared" si="138"/>
        <v>0</v>
      </c>
      <c r="L165" s="230">
        <f t="shared" si="138"/>
        <v>0</v>
      </c>
      <c r="M165" s="230">
        <f t="shared" si="138"/>
        <v>0</v>
      </c>
      <c r="N165" s="230">
        <f t="shared" si="138"/>
        <v>0</v>
      </c>
      <c r="O165" s="230">
        <f t="shared" si="138"/>
        <v>0</v>
      </c>
      <c r="P165" s="230">
        <f t="shared" si="138"/>
        <v>0</v>
      </c>
      <c r="Q165" s="230">
        <f t="shared" si="138"/>
        <v>0</v>
      </c>
      <c r="R165" s="230">
        <f t="shared" si="138"/>
        <v>0</v>
      </c>
      <c r="S165" s="230">
        <f t="shared" si="138"/>
        <v>0</v>
      </c>
      <c r="T165" s="230">
        <f t="shared" si="138"/>
        <v>0</v>
      </c>
      <c r="U165" s="230">
        <f t="shared" si="138"/>
        <v>0</v>
      </c>
      <c r="V165" s="230">
        <f t="shared" si="138"/>
        <v>0</v>
      </c>
      <c r="W165" s="230">
        <f t="shared" si="138"/>
        <v>0</v>
      </c>
      <c r="X165" s="230">
        <f t="shared" si="138"/>
        <v>0</v>
      </c>
      <c r="Y165" s="230">
        <f t="shared" si="138"/>
        <v>0</v>
      </c>
      <c r="Z165" s="230">
        <f t="shared" si="138"/>
        <v>0</v>
      </c>
      <c r="AA165" s="230">
        <f t="shared" si="138"/>
        <v>0</v>
      </c>
      <c r="AB165" s="230">
        <f t="shared" si="138"/>
        <v>0</v>
      </c>
      <c r="AC165" s="230">
        <f t="shared" si="138"/>
        <v>0</v>
      </c>
      <c r="AD165" s="230">
        <f t="shared" si="138"/>
        <v>0</v>
      </c>
      <c r="AE165" s="230">
        <f t="shared" si="138"/>
        <v>0</v>
      </c>
      <c r="AF165" s="230">
        <f t="shared" si="138"/>
        <v>0</v>
      </c>
      <c r="AG165" s="230">
        <f t="shared" si="138"/>
        <v>0</v>
      </c>
      <c r="AH165" s="230">
        <f t="shared" si="138"/>
        <v>0</v>
      </c>
      <c r="AI165" s="230">
        <f t="shared" si="138"/>
        <v>0</v>
      </c>
      <c r="AJ165" s="230">
        <f t="shared" si="138"/>
        <v>0</v>
      </c>
      <c r="AK165" s="230">
        <f t="shared" si="138"/>
        <v>0</v>
      </c>
      <c r="AL165" s="230">
        <f t="shared" si="138"/>
        <v>0</v>
      </c>
      <c r="AM165" s="230">
        <f t="shared" si="138"/>
        <v>0</v>
      </c>
      <c r="AN165" s="230">
        <f t="shared" si="138"/>
        <v>0</v>
      </c>
      <c r="AO165" s="230">
        <f t="shared" si="138"/>
        <v>0</v>
      </c>
    </row>
    <row r="166" spans="1:41">
      <c r="A166">
        <f t="shared" si="112"/>
        <v>29</v>
      </c>
      <c r="B166" t="str">
        <f t="shared" si="110"/>
        <v/>
      </c>
      <c r="C166" s="230">
        <f t="shared" ref="C166:AO166" si="139">IF(C126&gt;0,VLOOKUP(C126,$A$261:$AO$300,C87+1),0)</f>
        <v>0</v>
      </c>
      <c r="D166" s="230">
        <f t="shared" si="139"/>
        <v>0</v>
      </c>
      <c r="E166" s="230">
        <f t="shared" si="139"/>
        <v>0</v>
      </c>
      <c r="F166" s="230">
        <f t="shared" si="139"/>
        <v>0</v>
      </c>
      <c r="G166" s="230">
        <f t="shared" si="139"/>
        <v>0</v>
      </c>
      <c r="H166" s="230">
        <f t="shared" si="139"/>
        <v>0</v>
      </c>
      <c r="I166" s="230">
        <f t="shared" si="139"/>
        <v>0</v>
      </c>
      <c r="J166" s="230">
        <f t="shared" si="139"/>
        <v>0</v>
      </c>
      <c r="K166" s="230">
        <f t="shared" si="139"/>
        <v>0</v>
      </c>
      <c r="L166" s="230">
        <f t="shared" si="139"/>
        <v>0</v>
      </c>
      <c r="M166" s="230">
        <f t="shared" si="139"/>
        <v>0</v>
      </c>
      <c r="N166" s="230">
        <f t="shared" si="139"/>
        <v>0</v>
      </c>
      <c r="O166" s="230">
        <f t="shared" si="139"/>
        <v>0</v>
      </c>
      <c r="P166" s="230">
        <f t="shared" si="139"/>
        <v>0</v>
      </c>
      <c r="Q166" s="230">
        <f t="shared" si="139"/>
        <v>0</v>
      </c>
      <c r="R166" s="230">
        <f t="shared" si="139"/>
        <v>0</v>
      </c>
      <c r="S166" s="230">
        <f t="shared" si="139"/>
        <v>0</v>
      </c>
      <c r="T166" s="230">
        <f t="shared" si="139"/>
        <v>0</v>
      </c>
      <c r="U166" s="230">
        <f t="shared" si="139"/>
        <v>0</v>
      </c>
      <c r="V166" s="230">
        <f t="shared" si="139"/>
        <v>0</v>
      </c>
      <c r="W166" s="230">
        <f t="shared" si="139"/>
        <v>0</v>
      </c>
      <c r="X166" s="230">
        <f t="shared" si="139"/>
        <v>0</v>
      </c>
      <c r="Y166" s="230">
        <f t="shared" si="139"/>
        <v>0</v>
      </c>
      <c r="Z166" s="230">
        <f t="shared" si="139"/>
        <v>0</v>
      </c>
      <c r="AA166" s="230">
        <f t="shared" si="139"/>
        <v>0</v>
      </c>
      <c r="AB166" s="230">
        <f t="shared" si="139"/>
        <v>0</v>
      </c>
      <c r="AC166" s="230">
        <f t="shared" si="139"/>
        <v>0</v>
      </c>
      <c r="AD166" s="230">
        <f t="shared" si="139"/>
        <v>0</v>
      </c>
      <c r="AE166" s="230">
        <f t="shared" si="139"/>
        <v>0</v>
      </c>
      <c r="AF166" s="230">
        <f t="shared" si="139"/>
        <v>0</v>
      </c>
      <c r="AG166" s="230">
        <f t="shared" si="139"/>
        <v>0</v>
      </c>
      <c r="AH166" s="230">
        <f t="shared" si="139"/>
        <v>0</v>
      </c>
      <c r="AI166" s="230">
        <f t="shared" si="139"/>
        <v>0</v>
      </c>
      <c r="AJ166" s="230">
        <f t="shared" si="139"/>
        <v>0</v>
      </c>
      <c r="AK166" s="230">
        <f t="shared" si="139"/>
        <v>0</v>
      </c>
      <c r="AL166" s="230">
        <f t="shared" si="139"/>
        <v>0</v>
      </c>
      <c r="AM166" s="230">
        <f t="shared" si="139"/>
        <v>0</v>
      </c>
      <c r="AN166" s="230">
        <f t="shared" si="139"/>
        <v>0</v>
      </c>
      <c r="AO166" s="230">
        <f t="shared" si="139"/>
        <v>0</v>
      </c>
    </row>
    <row r="167" spans="1:41">
      <c r="A167">
        <f t="shared" si="112"/>
        <v>30</v>
      </c>
      <c r="B167" t="str">
        <f t="shared" si="110"/>
        <v/>
      </c>
      <c r="C167" s="230">
        <f t="shared" ref="C167:AO167" si="140">IF(C127&gt;0,VLOOKUP(C127,$A$261:$AO$300,C88+1),0)</f>
        <v>0</v>
      </c>
      <c r="D167" s="230">
        <f t="shared" si="140"/>
        <v>0</v>
      </c>
      <c r="E167" s="230">
        <f t="shared" si="140"/>
        <v>0</v>
      </c>
      <c r="F167" s="230">
        <f t="shared" si="140"/>
        <v>0</v>
      </c>
      <c r="G167" s="230">
        <f t="shared" si="140"/>
        <v>0</v>
      </c>
      <c r="H167" s="230">
        <f t="shared" si="140"/>
        <v>0</v>
      </c>
      <c r="I167" s="230">
        <f t="shared" si="140"/>
        <v>0</v>
      </c>
      <c r="J167" s="230">
        <f t="shared" si="140"/>
        <v>0</v>
      </c>
      <c r="K167" s="230">
        <f t="shared" si="140"/>
        <v>0</v>
      </c>
      <c r="L167" s="230">
        <f t="shared" si="140"/>
        <v>0</v>
      </c>
      <c r="M167" s="230">
        <f t="shared" si="140"/>
        <v>0</v>
      </c>
      <c r="N167" s="230">
        <f t="shared" si="140"/>
        <v>0</v>
      </c>
      <c r="O167" s="230">
        <f t="shared" si="140"/>
        <v>0</v>
      </c>
      <c r="P167" s="230">
        <f t="shared" si="140"/>
        <v>0</v>
      </c>
      <c r="Q167" s="230">
        <f t="shared" si="140"/>
        <v>0</v>
      </c>
      <c r="R167" s="230">
        <f t="shared" si="140"/>
        <v>0</v>
      </c>
      <c r="S167" s="230">
        <f t="shared" si="140"/>
        <v>0</v>
      </c>
      <c r="T167" s="230">
        <f t="shared" si="140"/>
        <v>0</v>
      </c>
      <c r="U167" s="230">
        <f t="shared" si="140"/>
        <v>0</v>
      </c>
      <c r="V167" s="230">
        <f t="shared" si="140"/>
        <v>0</v>
      </c>
      <c r="W167" s="230">
        <f t="shared" si="140"/>
        <v>0</v>
      </c>
      <c r="X167" s="230">
        <f t="shared" si="140"/>
        <v>0</v>
      </c>
      <c r="Y167" s="230">
        <f t="shared" si="140"/>
        <v>0</v>
      </c>
      <c r="Z167" s="230">
        <f t="shared" si="140"/>
        <v>0</v>
      </c>
      <c r="AA167" s="230">
        <f t="shared" si="140"/>
        <v>0</v>
      </c>
      <c r="AB167" s="230">
        <f t="shared" si="140"/>
        <v>0</v>
      </c>
      <c r="AC167" s="230">
        <f t="shared" si="140"/>
        <v>0</v>
      </c>
      <c r="AD167" s="230">
        <f t="shared" si="140"/>
        <v>0</v>
      </c>
      <c r="AE167" s="230">
        <f t="shared" si="140"/>
        <v>0</v>
      </c>
      <c r="AF167" s="230">
        <f t="shared" si="140"/>
        <v>0</v>
      </c>
      <c r="AG167" s="230">
        <f t="shared" si="140"/>
        <v>0</v>
      </c>
      <c r="AH167" s="230">
        <f t="shared" si="140"/>
        <v>0</v>
      </c>
      <c r="AI167" s="230">
        <f t="shared" si="140"/>
        <v>0</v>
      </c>
      <c r="AJ167" s="230">
        <f t="shared" si="140"/>
        <v>0</v>
      </c>
      <c r="AK167" s="230">
        <f t="shared" si="140"/>
        <v>0</v>
      </c>
      <c r="AL167" s="230">
        <f t="shared" si="140"/>
        <v>0</v>
      </c>
      <c r="AM167" s="230">
        <f t="shared" si="140"/>
        <v>0</v>
      </c>
      <c r="AN167" s="230">
        <f t="shared" si="140"/>
        <v>0</v>
      </c>
      <c r="AO167" s="230">
        <f t="shared" si="140"/>
        <v>0</v>
      </c>
    </row>
    <row r="168" spans="1:41">
      <c r="A168">
        <f t="shared" si="112"/>
        <v>31</v>
      </c>
      <c r="B168" t="str">
        <f t="shared" si="110"/>
        <v/>
      </c>
      <c r="C168" s="230">
        <f t="shared" ref="C168:AO168" si="141">IF(C128&gt;0,VLOOKUP(C128,$A$261:$AO$300,C89+1),0)</f>
        <v>0</v>
      </c>
      <c r="D168" s="230">
        <f t="shared" si="141"/>
        <v>0</v>
      </c>
      <c r="E168" s="230">
        <f t="shared" si="141"/>
        <v>0</v>
      </c>
      <c r="F168" s="230">
        <f t="shared" si="141"/>
        <v>0</v>
      </c>
      <c r="G168" s="230">
        <f t="shared" si="141"/>
        <v>0</v>
      </c>
      <c r="H168" s="230">
        <f t="shared" si="141"/>
        <v>0</v>
      </c>
      <c r="I168" s="230">
        <f t="shared" si="141"/>
        <v>0</v>
      </c>
      <c r="J168" s="230">
        <f t="shared" si="141"/>
        <v>0</v>
      </c>
      <c r="K168" s="230">
        <f t="shared" si="141"/>
        <v>0</v>
      </c>
      <c r="L168" s="230">
        <f t="shared" si="141"/>
        <v>0</v>
      </c>
      <c r="M168" s="230">
        <f t="shared" si="141"/>
        <v>0</v>
      </c>
      <c r="N168" s="230">
        <f t="shared" si="141"/>
        <v>0</v>
      </c>
      <c r="O168" s="230">
        <f t="shared" si="141"/>
        <v>0</v>
      </c>
      <c r="P168" s="230">
        <f t="shared" si="141"/>
        <v>0</v>
      </c>
      <c r="Q168" s="230">
        <f t="shared" si="141"/>
        <v>0</v>
      </c>
      <c r="R168" s="230">
        <f t="shared" si="141"/>
        <v>0</v>
      </c>
      <c r="S168" s="230">
        <f t="shared" si="141"/>
        <v>0</v>
      </c>
      <c r="T168" s="230">
        <f t="shared" si="141"/>
        <v>0</v>
      </c>
      <c r="U168" s="230">
        <f t="shared" si="141"/>
        <v>0</v>
      </c>
      <c r="V168" s="230">
        <f t="shared" si="141"/>
        <v>0</v>
      </c>
      <c r="W168" s="230">
        <f t="shared" si="141"/>
        <v>0</v>
      </c>
      <c r="X168" s="230">
        <f t="shared" si="141"/>
        <v>0</v>
      </c>
      <c r="Y168" s="230">
        <f t="shared" si="141"/>
        <v>0</v>
      </c>
      <c r="Z168" s="230">
        <f t="shared" si="141"/>
        <v>0</v>
      </c>
      <c r="AA168" s="230">
        <f t="shared" si="141"/>
        <v>0</v>
      </c>
      <c r="AB168" s="230">
        <f t="shared" si="141"/>
        <v>0</v>
      </c>
      <c r="AC168" s="230">
        <f t="shared" si="141"/>
        <v>0</v>
      </c>
      <c r="AD168" s="230">
        <f t="shared" si="141"/>
        <v>0</v>
      </c>
      <c r="AE168" s="230">
        <f t="shared" si="141"/>
        <v>0</v>
      </c>
      <c r="AF168" s="230">
        <f t="shared" si="141"/>
        <v>0</v>
      </c>
      <c r="AG168" s="230">
        <f t="shared" si="141"/>
        <v>0</v>
      </c>
      <c r="AH168" s="230">
        <f t="shared" si="141"/>
        <v>0</v>
      </c>
      <c r="AI168" s="230">
        <f t="shared" si="141"/>
        <v>0</v>
      </c>
      <c r="AJ168" s="230">
        <f t="shared" si="141"/>
        <v>0</v>
      </c>
      <c r="AK168" s="230">
        <f t="shared" si="141"/>
        <v>0</v>
      </c>
      <c r="AL168" s="230">
        <f t="shared" si="141"/>
        <v>0</v>
      </c>
      <c r="AM168" s="230">
        <f t="shared" si="141"/>
        <v>0</v>
      </c>
      <c r="AN168" s="230">
        <f t="shared" si="141"/>
        <v>0</v>
      </c>
      <c r="AO168" s="230">
        <f t="shared" si="141"/>
        <v>0</v>
      </c>
    </row>
    <row r="169" spans="1:41">
      <c r="A169">
        <f t="shared" si="112"/>
        <v>32</v>
      </c>
      <c r="B169" t="str">
        <f t="shared" si="110"/>
        <v/>
      </c>
      <c r="C169" s="230">
        <f t="shared" ref="C169:AO169" si="142">IF(C129&gt;0,VLOOKUP(C129,$A$261:$AO$300,C90+1),0)</f>
        <v>0</v>
      </c>
      <c r="D169" s="230">
        <f t="shared" si="142"/>
        <v>0</v>
      </c>
      <c r="E169" s="230">
        <f t="shared" si="142"/>
        <v>0</v>
      </c>
      <c r="F169" s="230">
        <f t="shared" si="142"/>
        <v>0</v>
      </c>
      <c r="G169" s="230">
        <f t="shared" si="142"/>
        <v>0</v>
      </c>
      <c r="H169" s="230">
        <f t="shared" si="142"/>
        <v>0</v>
      </c>
      <c r="I169" s="230">
        <f t="shared" si="142"/>
        <v>0</v>
      </c>
      <c r="J169" s="230">
        <f t="shared" si="142"/>
        <v>0</v>
      </c>
      <c r="K169" s="230">
        <f t="shared" si="142"/>
        <v>0</v>
      </c>
      <c r="L169" s="230">
        <f t="shared" si="142"/>
        <v>0</v>
      </c>
      <c r="M169" s="230">
        <f t="shared" si="142"/>
        <v>0</v>
      </c>
      <c r="N169" s="230">
        <f t="shared" si="142"/>
        <v>0</v>
      </c>
      <c r="O169" s="230">
        <f t="shared" si="142"/>
        <v>0</v>
      </c>
      <c r="P169" s="230">
        <f t="shared" si="142"/>
        <v>0</v>
      </c>
      <c r="Q169" s="230">
        <f t="shared" si="142"/>
        <v>0</v>
      </c>
      <c r="R169" s="230">
        <f t="shared" si="142"/>
        <v>0</v>
      </c>
      <c r="S169" s="230">
        <f t="shared" si="142"/>
        <v>0</v>
      </c>
      <c r="T169" s="230">
        <f t="shared" si="142"/>
        <v>0</v>
      </c>
      <c r="U169" s="230">
        <f t="shared" si="142"/>
        <v>0</v>
      </c>
      <c r="V169" s="230">
        <f t="shared" si="142"/>
        <v>0</v>
      </c>
      <c r="W169" s="230">
        <f t="shared" si="142"/>
        <v>0</v>
      </c>
      <c r="X169" s="230">
        <f t="shared" si="142"/>
        <v>0</v>
      </c>
      <c r="Y169" s="230">
        <f t="shared" si="142"/>
        <v>0</v>
      </c>
      <c r="Z169" s="230">
        <f t="shared" si="142"/>
        <v>0</v>
      </c>
      <c r="AA169" s="230">
        <f t="shared" si="142"/>
        <v>0</v>
      </c>
      <c r="AB169" s="230">
        <f t="shared" si="142"/>
        <v>0</v>
      </c>
      <c r="AC169" s="230">
        <f t="shared" si="142"/>
        <v>0</v>
      </c>
      <c r="AD169" s="230">
        <f t="shared" si="142"/>
        <v>0</v>
      </c>
      <c r="AE169" s="230">
        <f t="shared" si="142"/>
        <v>0</v>
      </c>
      <c r="AF169" s="230">
        <f t="shared" si="142"/>
        <v>0</v>
      </c>
      <c r="AG169" s="230">
        <f t="shared" si="142"/>
        <v>0</v>
      </c>
      <c r="AH169" s="230">
        <f t="shared" si="142"/>
        <v>0</v>
      </c>
      <c r="AI169" s="230">
        <f t="shared" si="142"/>
        <v>0</v>
      </c>
      <c r="AJ169" s="230">
        <f t="shared" si="142"/>
        <v>0</v>
      </c>
      <c r="AK169" s="230">
        <f t="shared" si="142"/>
        <v>0</v>
      </c>
      <c r="AL169" s="230">
        <f t="shared" si="142"/>
        <v>0</v>
      </c>
      <c r="AM169" s="230">
        <f t="shared" si="142"/>
        <v>0</v>
      </c>
      <c r="AN169" s="230">
        <f t="shared" si="142"/>
        <v>0</v>
      </c>
      <c r="AO169" s="230">
        <f t="shared" si="142"/>
        <v>0</v>
      </c>
    </row>
    <row r="170" spans="1:41">
      <c r="A170">
        <f t="shared" si="112"/>
        <v>33</v>
      </c>
      <c r="B170" t="str">
        <f t="shared" si="110"/>
        <v/>
      </c>
      <c r="C170" s="230">
        <f t="shared" ref="C170:AO170" si="143">IF(C130&gt;0,VLOOKUP(C130,$A$261:$AO$300,C91+1),0)</f>
        <v>0</v>
      </c>
      <c r="D170" s="230">
        <f t="shared" si="143"/>
        <v>0</v>
      </c>
      <c r="E170" s="230">
        <f t="shared" si="143"/>
        <v>0</v>
      </c>
      <c r="F170" s="230">
        <f t="shared" si="143"/>
        <v>0</v>
      </c>
      <c r="G170" s="230">
        <f t="shared" si="143"/>
        <v>0</v>
      </c>
      <c r="H170" s="230">
        <f t="shared" si="143"/>
        <v>0</v>
      </c>
      <c r="I170" s="230">
        <f t="shared" si="143"/>
        <v>0</v>
      </c>
      <c r="J170" s="230">
        <f t="shared" si="143"/>
        <v>0</v>
      </c>
      <c r="K170" s="230">
        <f t="shared" si="143"/>
        <v>0</v>
      </c>
      <c r="L170" s="230">
        <f t="shared" si="143"/>
        <v>0</v>
      </c>
      <c r="M170" s="230">
        <f t="shared" si="143"/>
        <v>0</v>
      </c>
      <c r="N170" s="230">
        <f t="shared" si="143"/>
        <v>0</v>
      </c>
      <c r="O170" s="230">
        <f t="shared" si="143"/>
        <v>0</v>
      </c>
      <c r="P170" s="230">
        <f t="shared" si="143"/>
        <v>0</v>
      </c>
      <c r="Q170" s="230">
        <f t="shared" si="143"/>
        <v>0</v>
      </c>
      <c r="R170" s="230">
        <f t="shared" si="143"/>
        <v>0</v>
      </c>
      <c r="S170" s="230">
        <f t="shared" si="143"/>
        <v>0</v>
      </c>
      <c r="T170" s="230">
        <f t="shared" si="143"/>
        <v>0</v>
      </c>
      <c r="U170" s="230">
        <f t="shared" si="143"/>
        <v>0</v>
      </c>
      <c r="V170" s="230">
        <f t="shared" si="143"/>
        <v>0</v>
      </c>
      <c r="W170" s="230">
        <f t="shared" si="143"/>
        <v>0</v>
      </c>
      <c r="X170" s="230">
        <f t="shared" si="143"/>
        <v>0</v>
      </c>
      <c r="Y170" s="230">
        <f t="shared" si="143"/>
        <v>0</v>
      </c>
      <c r="Z170" s="230">
        <f t="shared" si="143"/>
        <v>0</v>
      </c>
      <c r="AA170" s="230">
        <f t="shared" si="143"/>
        <v>0</v>
      </c>
      <c r="AB170" s="230">
        <f t="shared" si="143"/>
        <v>0</v>
      </c>
      <c r="AC170" s="230">
        <f t="shared" si="143"/>
        <v>0</v>
      </c>
      <c r="AD170" s="230">
        <f t="shared" si="143"/>
        <v>0</v>
      </c>
      <c r="AE170" s="230">
        <f t="shared" si="143"/>
        <v>0</v>
      </c>
      <c r="AF170" s="230">
        <f t="shared" si="143"/>
        <v>0</v>
      </c>
      <c r="AG170" s="230">
        <f t="shared" si="143"/>
        <v>0</v>
      </c>
      <c r="AH170" s="230">
        <f t="shared" si="143"/>
        <v>0</v>
      </c>
      <c r="AI170" s="230">
        <f t="shared" si="143"/>
        <v>0</v>
      </c>
      <c r="AJ170" s="230">
        <f t="shared" si="143"/>
        <v>0</v>
      </c>
      <c r="AK170" s="230">
        <f t="shared" si="143"/>
        <v>0</v>
      </c>
      <c r="AL170" s="230">
        <f t="shared" si="143"/>
        <v>0</v>
      </c>
      <c r="AM170" s="230">
        <f t="shared" si="143"/>
        <v>0</v>
      </c>
      <c r="AN170" s="230">
        <f t="shared" si="143"/>
        <v>0</v>
      </c>
      <c r="AO170" s="230">
        <f t="shared" si="143"/>
        <v>0</v>
      </c>
    </row>
    <row r="171" spans="1:41">
      <c r="A171">
        <f t="shared" si="112"/>
        <v>34</v>
      </c>
      <c r="B171" t="str">
        <f t="shared" si="110"/>
        <v/>
      </c>
      <c r="C171" s="230">
        <f t="shared" ref="C171:AO171" si="144">IF(C131&gt;0,VLOOKUP(C131,$A$261:$AO$300,C92+1),0)</f>
        <v>0</v>
      </c>
      <c r="D171" s="230">
        <f t="shared" si="144"/>
        <v>0</v>
      </c>
      <c r="E171" s="230">
        <f t="shared" si="144"/>
        <v>0</v>
      </c>
      <c r="F171" s="230">
        <f t="shared" si="144"/>
        <v>0</v>
      </c>
      <c r="G171" s="230">
        <f t="shared" si="144"/>
        <v>0</v>
      </c>
      <c r="H171" s="230">
        <f t="shared" si="144"/>
        <v>0</v>
      </c>
      <c r="I171" s="230">
        <f t="shared" si="144"/>
        <v>0</v>
      </c>
      <c r="J171" s="230">
        <f t="shared" si="144"/>
        <v>0</v>
      </c>
      <c r="K171" s="230">
        <f t="shared" si="144"/>
        <v>0</v>
      </c>
      <c r="L171" s="230">
        <f t="shared" si="144"/>
        <v>0</v>
      </c>
      <c r="M171" s="230">
        <f t="shared" si="144"/>
        <v>0</v>
      </c>
      <c r="N171" s="230">
        <f t="shared" si="144"/>
        <v>0</v>
      </c>
      <c r="O171" s="230">
        <f t="shared" si="144"/>
        <v>0</v>
      </c>
      <c r="P171" s="230">
        <f t="shared" si="144"/>
        <v>0</v>
      </c>
      <c r="Q171" s="230">
        <f t="shared" si="144"/>
        <v>0</v>
      </c>
      <c r="R171" s="230">
        <f t="shared" si="144"/>
        <v>0</v>
      </c>
      <c r="S171" s="230">
        <f t="shared" si="144"/>
        <v>0</v>
      </c>
      <c r="T171" s="230">
        <f t="shared" si="144"/>
        <v>0</v>
      </c>
      <c r="U171" s="230">
        <f t="shared" si="144"/>
        <v>0</v>
      </c>
      <c r="V171" s="230">
        <f t="shared" si="144"/>
        <v>0</v>
      </c>
      <c r="W171" s="230">
        <f t="shared" si="144"/>
        <v>0</v>
      </c>
      <c r="X171" s="230">
        <f t="shared" si="144"/>
        <v>0</v>
      </c>
      <c r="Y171" s="230">
        <f t="shared" si="144"/>
        <v>0</v>
      </c>
      <c r="Z171" s="230">
        <f t="shared" si="144"/>
        <v>0</v>
      </c>
      <c r="AA171" s="230">
        <f t="shared" si="144"/>
        <v>0</v>
      </c>
      <c r="AB171" s="230">
        <f t="shared" si="144"/>
        <v>0</v>
      </c>
      <c r="AC171" s="230">
        <f t="shared" si="144"/>
        <v>0</v>
      </c>
      <c r="AD171" s="230">
        <f t="shared" si="144"/>
        <v>0</v>
      </c>
      <c r="AE171" s="230">
        <f t="shared" si="144"/>
        <v>0</v>
      </c>
      <c r="AF171" s="230">
        <f t="shared" si="144"/>
        <v>0</v>
      </c>
      <c r="AG171" s="230">
        <f t="shared" si="144"/>
        <v>0</v>
      </c>
      <c r="AH171" s="230">
        <f t="shared" si="144"/>
        <v>0</v>
      </c>
      <c r="AI171" s="230">
        <f t="shared" si="144"/>
        <v>0</v>
      </c>
      <c r="AJ171" s="230">
        <f t="shared" si="144"/>
        <v>0</v>
      </c>
      <c r="AK171" s="230">
        <f t="shared" si="144"/>
        <v>0</v>
      </c>
      <c r="AL171" s="230">
        <f t="shared" si="144"/>
        <v>0</v>
      </c>
      <c r="AM171" s="230">
        <f t="shared" si="144"/>
        <v>0</v>
      </c>
      <c r="AN171" s="230">
        <f t="shared" si="144"/>
        <v>0</v>
      </c>
      <c r="AO171" s="230">
        <f t="shared" si="144"/>
        <v>0</v>
      </c>
    </row>
    <row r="172" spans="1:41">
      <c r="A172">
        <f t="shared" si="112"/>
        <v>35</v>
      </c>
      <c r="B172" t="str">
        <f t="shared" si="110"/>
        <v/>
      </c>
      <c r="C172" s="230">
        <f t="shared" ref="C172:AO172" si="145">IF(C132&gt;0,VLOOKUP(C132,$A$261:$AO$300,C93+1),0)</f>
        <v>0</v>
      </c>
      <c r="D172" s="230">
        <f t="shared" si="145"/>
        <v>0</v>
      </c>
      <c r="E172" s="230">
        <f t="shared" si="145"/>
        <v>0</v>
      </c>
      <c r="F172" s="230">
        <f t="shared" si="145"/>
        <v>0</v>
      </c>
      <c r="G172" s="230">
        <f t="shared" si="145"/>
        <v>0</v>
      </c>
      <c r="H172" s="230">
        <f t="shared" si="145"/>
        <v>0</v>
      </c>
      <c r="I172" s="230">
        <f t="shared" si="145"/>
        <v>0</v>
      </c>
      <c r="J172" s="230">
        <f t="shared" si="145"/>
        <v>0</v>
      </c>
      <c r="K172" s="230">
        <f t="shared" si="145"/>
        <v>0</v>
      </c>
      <c r="L172" s="230">
        <f t="shared" si="145"/>
        <v>0</v>
      </c>
      <c r="M172" s="230">
        <f t="shared" si="145"/>
        <v>0</v>
      </c>
      <c r="N172" s="230">
        <f t="shared" si="145"/>
        <v>0</v>
      </c>
      <c r="O172" s="230">
        <f t="shared" si="145"/>
        <v>0</v>
      </c>
      <c r="P172" s="230">
        <f t="shared" si="145"/>
        <v>0</v>
      </c>
      <c r="Q172" s="230">
        <f t="shared" si="145"/>
        <v>0</v>
      </c>
      <c r="R172" s="230">
        <f t="shared" si="145"/>
        <v>0</v>
      </c>
      <c r="S172" s="230">
        <f t="shared" si="145"/>
        <v>0</v>
      </c>
      <c r="T172" s="230">
        <f t="shared" si="145"/>
        <v>0</v>
      </c>
      <c r="U172" s="230">
        <f t="shared" si="145"/>
        <v>0</v>
      </c>
      <c r="V172" s="230">
        <f t="shared" si="145"/>
        <v>0</v>
      </c>
      <c r="W172" s="230">
        <f t="shared" si="145"/>
        <v>0</v>
      </c>
      <c r="X172" s="230">
        <f t="shared" si="145"/>
        <v>0</v>
      </c>
      <c r="Y172" s="230">
        <f t="shared" si="145"/>
        <v>0</v>
      </c>
      <c r="Z172" s="230">
        <f t="shared" si="145"/>
        <v>0</v>
      </c>
      <c r="AA172" s="230">
        <f t="shared" si="145"/>
        <v>0</v>
      </c>
      <c r="AB172" s="230">
        <f t="shared" si="145"/>
        <v>0</v>
      </c>
      <c r="AC172" s="230">
        <f t="shared" si="145"/>
        <v>0</v>
      </c>
      <c r="AD172" s="230">
        <f t="shared" si="145"/>
        <v>0</v>
      </c>
      <c r="AE172" s="230">
        <f t="shared" si="145"/>
        <v>0</v>
      </c>
      <c r="AF172" s="230">
        <f t="shared" si="145"/>
        <v>0</v>
      </c>
      <c r="AG172" s="230">
        <f t="shared" si="145"/>
        <v>0</v>
      </c>
      <c r="AH172" s="230">
        <f t="shared" si="145"/>
        <v>0</v>
      </c>
      <c r="AI172" s="230">
        <f t="shared" si="145"/>
        <v>0</v>
      </c>
      <c r="AJ172" s="230">
        <f t="shared" si="145"/>
        <v>0</v>
      </c>
      <c r="AK172" s="230">
        <f t="shared" si="145"/>
        <v>0</v>
      </c>
      <c r="AL172" s="230">
        <f t="shared" si="145"/>
        <v>0</v>
      </c>
      <c r="AM172" s="230">
        <f t="shared" si="145"/>
        <v>0</v>
      </c>
      <c r="AN172" s="230">
        <f t="shared" si="145"/>
        <v>0</v>
      </c>
      <c r="AO172" s="230">
        <f t="shared" si="145"/>
        <v>0</v>
      </c>
    </row>
    <row r="173" spans="1:41">
      <c r="A173">
        <f t="shared" si="112"/>
        <v>36</v>
      </c>
      <c r="B173" t="str">
        <f t="shared" si="110"/>
        <v/>
      </c>
      <c r="C173" s="230">
        <f t="shared" ref="C173:AO173" si="146">IF(C133&gt;0,VLOOKUP(C133,$A$261:$AO$300,C94+1),0)</f>
        <v>0</v>
      </c>
      <c r="D173" s="230">
        <f t="shared" si="146"/>
        <v>0</v>
      </c>
      <c r="E173" s="230">
        <f t="shared" si="146"/>
        <v>0</v>
      </c>
      <c r="F173" s="230">
        <f t="shared" si="146"/>
        <v>0</v>
      </c>
      <c r="G173" s="230">
        <f t="shared" si="146"/>
        <v>0</v>
      </c>
      <c r="H173" s="230">
        <f t="shared" si="146"/>
        <v>0</v>
      </c>
      <c r="I173" s="230">
        <f t="shared" si="146"/>
        <v>0</v>
      </c>
      <c r="J173" s="230">
        <f t="shared" si="146"/>
        <v>0</v>
      </c>
      <c r="K173" s="230">
        <f t="shared" si="146"/>
        <v>0</v>
      </c>
      <c r="L173" s="230">
        <f t="shared" si="146"/>
        <v>0</v>
      </c>
      <c r="M173" s="230">
        <f t="shared" si="146"/>
        <v>0</v>
      </c>
      <c r="N173" s="230">
        <f t="shared" si="146"/>
        <v>0</v>
      </c>
      <c r="O173" s="230">
        <f t="shared" si="146"/>
        <v>0</v>
      </c>
      <c r="P173" s="230">
        <f t="shared" si="146"/>
        <v>0</v>
      </c>
      <c r="Q173" s="230">
        <f t="shared" si="146"/>
        <v>0</v>
      </c>
      <c r="R173" s="230">
        <f t="shared" si="146"/>
        <v>0</v>
      </c>
      <c r="S173" s="230">
        <f t="shared" si="146"/>
        <v>0</v>
      </c>
      <c r="T173" s="230">
        <f t="shared" si="146"/>
        <v>0</v>
      </c>
      <c r="U173" s="230">
        <f t="shared" si="146"/>
        <v>0</v>
      </c>
      <c r="V173" s="230">
        <f t="shared" si="146"/>
        <v>0</v>
      </c>
      <c r="W173" s="230">
        <f t="shared" si="146"/>
        <v>0</v>
      </c>
      <c r="X173" s="230">
        <f t="shared" si="146"/>
        <v>0</v>
      </c>
      <c r="Y173" s="230">
        <f t="shared" si="146"/>
        <v>0</v>
      </c>
      <c r="Z173" s="230">
        <f t="shared" si="146"/>
        <v>0</v>
      </c>
      <c r="AA173" s="230">
        <f t="shared" si="146"/>
        <v>0</v>
      </c>
      <c r="AB173" s="230">
        <f t="shared" si="146"/>
        <v>0</v>
      </c>
      <c r="AC173" s="230">
        <f t="shared" si="146"/>
        <v>0</v>
      </c>
      <c r="AD173" s="230">
        <f t="shared" si="146"/>
        <v>0</v>
      </c>
      <c r="AE173" s="230">
        <f t="shared" si="146"/>
        <v>0</v>
      </c>
      <c r="AF173" s="230">
        <f t="shared" si="146"/>
        <v>0</v>
      </c>
      <c r="AG173" s="230">
        <f t="shared" si="146"/>
        <v>0</v>
      </c>
      <c r="AH173" s="230">
        <f t="shared" si="146"/>
        <v>0</v>
      </c>
      <c r="AI173" s="230">
        <f t="shared" si="146"/>
        <v>0</v>
      </c>
      <c r="AJ173" s="230">
        <f t="shared" si="146"/>
        <v>0</v>
      </c>
      <c r="AK173" s="230">
        <f t="shared" si="146"/>
        <v>0</v>
      </c>
      <c r="AL173" s="230">
        <f t="shared" si="146"/>
        <v>0</v>
      </c>
      <c r="AM173" s="230">
        <f t="shared" si="146"/>
        <v>0</v>
      </c>
      <c r="AN173" s="230">
        <f t="shared" si="146"/>
        <v>0</v>
      </c>
      <c r="AO173" s="230">
        <f t="shared" si="146"/>
        <v>0</v>
      </c>
    </row>
    <row r="174" spans="1:41">
      <c r="A174">
        <f t="shared" si="112"/>
        <v>37</v>
      </c>
      <c r="B174" t="str">
        <f t="shared" si="110"/>
        <v/>
      </c>
      <c r="C174" s="230">
        <f t="shared" ref="C174:AO174" si="147">IF(C134&gt;0,VLOOKUP(C134,$A$261:$AO$300,C95+1),0)</f>
        <v>0</v>
      </c>
      <c r="D174" s="230">
        <f t="shared" si="147"/>
        <v>0</v>
      </c>
      <c r="E174" s="230">
        <f t="shared" si="147"/>
        <v>0</v>
      </c>
      <c r="F174" s="230">
        <f t="shared" si="147"/>
        <v>0</v>
      </c>
      <c r="G174" s="230">
        <f t="shared" si="147"/>
        <v>0</v>
      </c>
      <c r="H174" s="230">
        <f t="shared" si="147"/>
        <v>0</v>
      </c>
      <c r="I174" s="230">
        <f t="shared" si="147"/>
        <v>0</v>
      </c>
      <c r="J174" s="230">
        <f t="shared" si="147"/>
        <v>0</v>
      </c>
      <c r="K174" s="230">
        <f t="shared" si="147"/>
        <v>0</v>
      </c>
      <c r="L174" s="230">
        <f t="shared" si="147"/>
        <v>0</v>
      </c>
      <c r="M174" s="230">
        <f t="shared" si="147"/>
        <v>0</v>
      </c>
      <c r="N174" s="230">
        <f t="shared" si="147"/>
        <v>0</v>
      </c>
      <c r="O174" s="230">
        <f t="shared" si="147"/>
        <v>0</v>
      </c>
      <c r="P174" s="230">
        <f t="shared" si="147"/>
        <v>0</v>
      </c>
      <c r="Q174" s="230">
        <f t="shared" si="147"/>
        <v>0</v>
      </c>
      <c r="R174" s="230">
        <f t="shared" si="147"/>
        <v>0</v>
      </c>
      <c r="S174" s="230">
        <f t="shared" si="147"/>
        <v>0</v>
      </c>
      <c r="T174" s="230">
        <f t="shared" si="147"/>
        <v>0</v>
      </c>
      <c r="U174" s="230">
        <f t="shared" si="147"/>
        <v>0</v>
      </c>
      <c r="V174" s="230">
        <f t="shared" si="147"/>
        <v>0</v>
      </c>
      <c r="W174" s="230">
        <f t="shared" si="147"/>
        <v>0</v>
      </c>
      <c r="X174" s="230">
        <f t="shared" si="147"/>
        <v>0</v>
      </c>
      <c r="Y174" s="230">
        <f t="shared" si="147"/>
        <v>0</v>
      </c>
      <c r="Z174" s="230">
        <f t="shared" si="147"/>
        <v>0</v>
      </c>
      <c r="AA174" s="230">
        <f t="shared" si="147"/>
        <v>0</v>
      </c>
      <c r="AB174" s="230">
        <f t="shared" si="147"/>
        <v>0</v>
      </c>
      <c r="AC174" s="230">
        <f t="shared" si="147"/>
        <v>0</v>
      </c>
      <c r="AD174" s="230">
        <f t="shared" si="147"/>
        <v>0</v>
      </c>
      <c r="AE174" s="230">
        <f t="shared" si="147"/>
        <v>0</v>
      </c>
      <c r="AF174" s="230">
        <f t="shared" si="147"/>
        <v>0</v>
      </c>
      <c r="AG174" s="230">
        <f t="shared" si="147"/>
        <v>0</v>
      </c>
      <c r="AH174" s="230">
        <f t="shared" si="147"/>
        <v>0</v>
      </c>
      <c r="AI174" s="230">
        <f t="shared" si="147"/>
        <v>0</v>
      </c>
      <c r="AJ174" s="230">
        <f t="shared" si="147"/>
        <v>0</v>
      </c>
      <c r="AK174" s="230">
        <f t="shared" si="147"/>
        <v>0</v>
      </c>
      <c r="AL174" s="230">
        <f t="shared" si="147"/>
        <v>0</v>
      </c>
      <c r="AM174" s="230">
        <f t="shared" si="147"/>
        <v>0</v>
      </c>
      <c r="AN174" s="230">
        <f t="shared" si="147"/>
        <v>0</v>
      </c>
      <c r="AO174" s="230">
        <f t="shared" si="147"/>
        <v>0</v>
      </c>
    </row>
    <row r="175" spans="1:41">
      <c r="A175">
        <f t="shared" si="112"/>
        <v>38</v>
      </c>
      <c r="B175" t="str">
        <f t="shared" si="110"/>
        <v/>
      </c>
      <c r="C175" s="230">
        <f t="shared" ref="C175:AO175" si="148">IF(C135&gt;0,VLOOKUP(C135,$A$261:$AO$300,C96+1),0)</f>
        <v>0</v>
      </c>
      <c r="D175" s="230">
        <f t="shared" si="148"/>
        <v>0</v>
      </c>
      <c r="E175" s="230">
        <f t="shared" si="148"/>
        <v>0</v>
      </c>
      <c r="F175" s="230">
        <f t="shared" si="148"/>
        <v>0</v>
      </c>
      <c r="G175" s="230">
        <f t="shared" si="148"/>
        <v>0</v>
      </c>
      <c r="H175" s="230">
        <f t="shared" si="148"/>
        <v>0</v>
      </c>
      <c r="I175" s="230">
        <f t="shared" si="148"/>
        <v>0</v>
      </c>
      <c r="J175" s="230">
        <f t="shared" si="148"/>
        <v>0</v>
      </c>
      <c r="K175" s="230">
        <f t="shared" si="148"/>
        <v>0</v>
      </c>
      <c r="L175" s="230">
        <f t="shared" si="148"/>
        <v>0</v>
      </c>
      <c r="M175" s="230">
        <f t="shared" si="148"/>
        <v>0</v>
      </c>
      <c r="N175" s="230">
        <f t="shared" si="148"/>
        <v>0</v>
      </c>
      <c r="O175" s="230">
        <f t="shared" si="148"/>
        <v>0</v>
      </c>
      <c r="P175" s="230">
        <f t="shared" si="148"/>
        <v>0</v>
      </c>
      <c r="Q175" s="230">
        <f t="shared" si="148"/>
        <v>0</v>
      </c>
      <c r="R175" s="230">
        <f t="shared" si="148"/>
        <v>0</v>
      </c>
      <c r="S175" s="230">
        <f t="shared" si="148"/>
        <v>0</v>
      </c>
      <c r="T175" s="230">
        <f t="shared" si="148"/>
        <v>0</v>
      </c>
      <c r="U175" s="230">
        <f t="shared" si="148"/>
        <v>0</v>
      </c>
      <c r="V175" s="230">
        <f t="shared" si="148"/>
        <v>0</v>
      </c>
      <c r="W175" s="230">
        <f t="shared" si="148"/>
        <v>0</v>
      </c>
      <c r="X175" s="230">
        <f t="shared" si="148"/>
        <v>0</v>
      </c>
      <c r="Y175" s="230">
        <f t="shared" si="148"/>
        <v>0</v>
      </c>
      <c r="Z175" s="230">
        <f t="shared" si="148"/>
        <v>0</v>
      </c>
      <c r="AA175" s="230">
        <f t="shared" si="148"/>
        <v>0</v>
      </c>
      <c r="AB175" s="230">
        <f t="shared" si="148"/>
        <v>0</v>
      </c>
      <c r="AC175" s="230">
        <f t="shared" si="148"/>
        <v>0</v>
      </c>
      <c r="AD175" s="230">
        <f t="shared" si="148"/>
        <v>0</v>
      </c>
      <c r="AE175" s="230">
        <f t="shared" si="148"/>
        <v>0</v>
      </c>
      <c r="AF175" s="230">
        <f t="shared" si="148"/>
        <v>0</v>
      </c>
      <c r="AG175" s="230">
        <f t="shared" si="148"/>
        <v>0</v>
      </c>
      <c r="AH175" s="230">
        <f t="shared" si="148"/>
        <v>0</v>
      </c>
      <c r="AI175" s="230">
        <f t="shared" si="148"/>
        <v>0</v>
      </c>
      <c r="AJ175" s="230">
        <f t="shared" si="148"/>
        <v>0</v>
      </c>
      <c r="AK175" s="230">
        <f t="shared" si="148"/>
        <v>0</v>
      </c>
      <c r="AL175" s="230">
        <f t="shared" si="148"/>
        <v>0</v>
      </c>
      <c r="AM175" s="230">
        <f t="shared" si="148"/>
        <v>0</v>
      </c>
      <c r="AN175" s="230">
        <f t="shared" si="148"/>
        <v>0</v>
      </c>
      <c r="AO175" s="230">
        <f t="shared" si="148"/>
        <v>0</v>
      </c>
    </row>
    <row r="176" spans="1:41">
      <c r="A176" s="267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8"/>
      <c r="Y176" s="268"/>
      <c r="Z176" s="268"/>
      <c r="AA176" s="268"/>
      <c r="AB176" s="268"/>
      <c r="AC176" s="268"/>
      <c r="AD176" s="268"/>
      <c r="AE176" s="268"/>
      <c r="AF176" s="268"/>
      <c r="AG176" s="268"/>
      <c r="AH176" s="268"/>
      <c r="AI176" s="267"/>
      <c r="AJ176" s="267"/>
      <c r="AK176" s="267"/>
      <c r="AL176" s="267"/>
      <c r="AM176" s="267"/>
      <c r="AN176" s="267"/>
      <c r="AO176" s="267"/>
    </row>
    <row r="177" spans="1:41">
      <c r="A177" s="307" t="s">
        <v>509</v>
      </c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</row>
    <row r="178" spans="1:41">
      <c r="A178">
        <v>1</v>
      </c>
      <c r="C178" s="115">
        <f t="shared" ref="C178:AO178" si="149">IF($A178=C$56,C$31,B178)*IF(C$11&gt;0,1,0)</f>
        <v>0</v>
      </c>
      <c r="D178" s="115">
        <f t="shared" si="149"/>
        <v>0</v>
      </c>
      <c r="E178" s="115">
        <f t="shared" si="149"/>
        <v>0</v>
      </c>
      <c r="F178" s="115">
        <f t="shared" si="149"/>
        <v>0</v>
      </c>
      <c r="G178" s="115">
        <f t="shared" si="149"/>
        <v>0</v>
      </c>
      <c r="H178" s="115">
        <f t="shared" si="149"/>
        <v>0</v>
      </c>
      <c r="I178" s="115">
        <f t="shared" si="149"/>
        <v>0</v>
      </c>
      <c r="J178" s="115">
        <f t="shared" si="149"/>
        <v>0</v>
      </c>
      <c r="K178" s="115" t="e">
        <f t="shared" si="149"/>
        <v>#N/A</v>
      </c>
      <c r="L178" s="115" t="e">
        <f t="shared" si="149"/>
        <v>#N/A</v>
      </c>
      <c r="M178" s="115" t="e">
        <f t="shared" si="149"/>
        <v>#N/A</v>
      </c>
      <c r="N178" s="115" t="e">
        <f t="shared" si="149"/>
        <v>#N/A</v>
      </c>
      <c r="O178" s="115" t="e">
        <f t="shared" si="149"/>
        <v>#N/A</v>
      </c>
      <c r="P178" s="115" t="e">
        <f t="shared" si="149"/>
        <v>#N/A</v>
      </c>
      <c r="Q178" s="115" t="e">
        <f t="shared" si="149"/>
        <v>#N/A</v>
      </c>
      <c r="R178" s="115" t="e">
        <f t="shared" si="149"/>
        <v>#N/A</v>
      </c>
      <c r="S178" s="115" t="e">
        <f t="shared" si="149"/>
        <v>#N/A</v>
      </c>
      <c r="T178" s="115" t="e">
        <f t="shared" si="149"/>
        <v>#N/A</v>
      </c>
      <c r="U178" s="115" t="e">
        <f t="shared" si="149"/>
        <v>#N/A</v>
      </c>
      <c r="V178" s="115" t="e">
        <f t="shared" si="149"/>
        <v>#N/A</v>
      </c>
      <c r="W178" s="115" t="e">
        <f t="shared" si="149"/>
        <v>#N/A</v>
      </c>
      <c r="X178" s="115" t="e">
        <f t="shared" si="149"/>
        <v>#N/A</v>
      </c>
      <c r="Y178" s="115" t="e">
        <f t="shared" si="149"/>
        <v>#N/A</v>
      </c>
      <c r="Z178" s="115" t="e">
        <f t="shared" si="149"/>
        <v>#N/A</v>
      </c>
      <c r="AA178" s="115" t="e">
        <f t="shared" si="149"/>
        <v>#N/A</v>
      </c>
      <c r="AB178" s="115" t="e">
        <f t="shared" si="149"/>
        <v>#N/A</v>
      </c>
      <c r="AC178" s="115" t="e">
        <f t="shared" si="149"/>
        <v>#N/A</v>
      </c>
      <c r="AD178" s="115" t="e">
        <f t="shared" si="149"/>
        <v>#N/A</v>
      </c>
      <c r="AE178" s="115" t="e">
        <f t="shared" si="149"/>
        <v>#N/A</v>
      </c>
      <c r="AF178" s="115" t="e">
        <f t="shared" si="149"/>
        <v>#N/A</v>
      </c>
      <c r="AG178" s="115" t="e">
        <f t="shared" si="149"/>
        <v>#N/A</v>
      </c>
      <c r="AH178" s="115" t="e">
        <f t="shared" si="149"/>
        <v>#N/A</v>
      </c>
      <c r="AI178" s="115" t="e">
        <f t="shared" si="149"/>
        <v>#N/A</v>
      </c>
      <c r="AJ178" s="115" t="e">
        <f t="shared" si="149"/>
        <v>#N/A</v>
      </c>
      <c r="AK178" s="115" t="e">
        <f t="shared" si="149"/>
        <v>#N/A</v>
      </c>
      <c r="AL178" s="115" t="e">
        <f t="shared" si="149"/>
        <v>#N/A</v>
      </c>
      <c r="AM178" s="115" t="e">
        <f t="shared" si="149"/>
        <v>#N/A</v>
      </c>
      <c r="AN178" s="115" t="e">
        <f t="shared" si="149"/>
        <v>#N/A</v>
      </c>
      <c r="AO178" s="115" t="e">
        <f t="shared" si="149"/>
        <v>#N/A</v>
      </c>
    </row>
    <row r="179" spans="1:41">
      <c r="A179">
        <f>A178+1</f>
        <v>2</v>
      </c>
      <c r="C179" s="115">
        <f t="shared" ref="C179:AO179" si="150">IF($A179=C$56,C$31,B179)*IF(C$11&gt;0,1,0)</f>
        <v>0</v>
      </c>
      <c r="D179" s="115">
        <f t="shared" si="150"/>
        <v>0</v>
      </c>
      <c r="E179" s="115">
        <f t="shared" si="150"/>
        <v>0</v>
      </c>
      <c r="F179" s="115">
        <f t="shared" si="150"/>
        <v>0</v>
      </c>
      <c r="G179" s="115">
        <f t="shared" si="150"/>
        <v>0</v>
      </c>
      <c r="H179" s="115">
        <f t="shared" si="150"/>
        <v>0</v>
      </c>
      <c r="I179" s="115">
        <f t="shared" si="150"/>
        <v>0</v>
      </c>
      <c r="J179" s="115">
        <f t="shared" si="150"/>
        <v>0</v>
      </c>
      <c r="K179" s="115">
        <f t="shared" si="150"/>
        <v>0</v>
      </c>
      <c r="L179" s="115" t="e">
        <f t="shared" si="150"/>
        <v>#N/A</v>
      </c>
      <c r="M179" s="115" t="e">
        <f t="shared" si="150"/>
        <v>#N/A</v>
      </c>
      <c r="N179" s="115" t="e">
        <f t="shared" si="150"/>
        <v>#N/A</v>
      </c>
      <c r="O179" s="115" t="e">
        <f t="shared" si="150"/>
        <v>#N/A</v>
      </c>
      <c r="P179" s="115" t="e">
        <f t="shared" si="150"/>
        <v>#N/A</v>
      </c>
      <c r="Q179" s="115" t="e">
        <f t="shared" si="150"/>
        <v>#N/A</v>
      </c>
      <c r="R179" s="115" t="e">
        <f t="shared" si="150"/>
        <v>#N/A</v>
      </c>
      <c r="S179" s="115" t="e">
        <f t="shared" si="150"/>
        <v>#N/A</v>
      </c>
      <c r="T179" s="115" t="e">
        <f t="shared" si="150"/>
        <v>#N/A</v>
      </c>
      <c r="U179" s="115" t="e">
        <f t="shared" si="150"/>
        <v>#N/A</v>
      </c>
      <c r="V179" s="115" t="e">
        <f t="shared" si="150"/>
        <v>#N/A</v>
      </c>
      <c r="W179" s="115" t="e">
        <f t="shared" si="150"/>
        <v>#N/A</v>
      </c>
      <c r="X179" s="115" t="e">
        <f t="shared" si="150"/>
        <v>#N/A</v>
      </c>
      <c r="Y179" s="115" t="e">
        <f t="shared" si="150"/>
        <v>#N/A</v>
      </c>
      <c r="Z179" s="115" t="e">
        <f t="shared" si="150"/>
        <v>#N/A</v>
      </c>
      <c r="AA179" s="115" t="e">
        <f t="shared" si="150"/>
        <v>#N/A</v>
      </c>
      <c r="AB179" s="115" t="e">
        <f t="shared" si="150"/>
        <v>#N/A</v>
      </c>
      <c r="AC179" s="115" t="e">
        <f t="shared" si="150"/>
        <v>#N/A</v>
      </c>
      <c r="AD179" s="115" t="e">
        <f t="shared" si="150"/>
        <v>#N/A</v>
      </c>
      <c r="AE179" s="115" t="e">
        <f t="shared" si="150"/>
        <v>#N/A</v>
      </c>
      <c r="AF179" s="115" t="e">
        <f t="shared" si="150"/>
        <v>#N/A</v>
      </c>
      <c r="AG179" s="115" t="e">
        <f t="shared" si="150"/>
        <v>#N/A</v>
      </c>
      <c r="AH179" s="115" t="e">
        <f t="shared" si="150"/>
        <v>#N/A</v>
      </c>
      <c r="AI179" s="115" t="e">
        <f t="shared" si="150"/>
        <v>#N/A</v>
      </c>
      <c r="AJ179" s="115" t="e">
        <f t="shared" si="150"/>
        <v>#N/A</v>
      </c>
      <c r="AK179" s="115" t="e">
        <f t="shared" si="150"/>
        <v>#N/A</v>
      </c>
      <c r="AL179" s="115" t="e">
        <f t="shared" si="150"/>
        <v>#N/A</v>
      </c>
      <c r="AM179" s="115" t="e">
        <f t="shared" si="150"/>
        <v>#N/A</v>
      </c>
      <c r="AN179" s="115" t="e">
        <f t="shared" si="150"/>
        <v>#N/A</v>
      </c>
      <c r="AO179" s="115" t="e">
        <f t="shared" si="150"/>
        <v>#N/A</v>
      </c>
    </row>
    <row r="180" spans="1:41">
      <c r="A180">
        <f t="shared" ref="A180:A215" si="151">A179+1</f>
        <v>3</v>
      </c>
      <c r="C180" s="115">
        <f t="shared" ref="C180:AO180" si="152">IF($A180=C$56,C$31,B180)*IF(C$11&gt;0,1,0)</f>
        <v>0</v>
      </c>
      <c r="D180" s="115">
        <f t="shared" si="152"/>
        <v>0</v>
      </c>
      <c r="E180" s="115">
        <f t="shared" si="152"/>
        <v>0</v>
      </c>
      <c r="F180" s="115">
        <f t="shared" si="152"/>
        <v>0</v>
      </c>
      <c r="G180" s="115">
        <f t="shared" si="152"/>
        <v>0</v>
      </c>
      <c r="H180" s="115">
        <f t="shared" si="152"/>
        <v>0</v>
      </c>
      <c r="I180" s="115">
        <f t="shared" si="152"/>
        <v>0</v>
      </c>
      <c r="J180" s="115">
        <f t="shared" si="152"/>
        <v>0</v>
      </c>
      <c r="K180" s="115">
        <f t="shared" si="152"/>
        <v>0</v>
      </c>
      <c r="L180" s="115">
        <f t="shared" si="152"/>
        <v>0</v>
      </c>
      <c r="M180" s="115" t="e">
        <f t="shared" si="152"/>
        <v>#N/A</v>
      </c>
      <c r="N180" s="115" t="e">
        <f t="shared" si="152"/>
        <v>#N/A</v>
      </c>
      <c r="O180" s="115" t="e">
        <f t="shared" si="152"/>
        <v>#N/A</v>
      </c>
      <c r="P180" s="115" t="e">
        <f t="shared" si="152"/>
        <v>#N/A</v>
      </c>
      <c r="Q180" s="115" t="e">
        <f t="shared" si="152"/>
        <v>#N/A</v>
      </c>
      <c r="R180" s="115" t="e">
        <f t="shared" si="152"/>
        <v>#N/A</v>
      </c>
      <c r="S180" s="115" t="e">
        <f t="shared" si="152"/>
        <v>#N/A</v>
      </c>
      <c r="T180" s="115" t="e">
        <f t="shared" si="152"/>
        <v>#N/A</v>
      </c>
      <c r="U180" s="115" t="e">
        <f t="shared" si="152"/>
        <v>#N/A</v>
      </c>
      <c r="V180" s="115" t="e">
        <f t="shared" si="152"/>
        <v>#N/A</v>
      </c>
      <c r="W180" s="115" t="e">
        <f t="shared" si="152"/>
        <v>#N/A</v>
      </c>
      <c r="X180" s="115" t="e">
        <f t="shared" si="152"/>
        <v>#N/A</v>
      </c>
      <c r="Y180" s="115" t="e">
        <f t="shared" si="152"/>
        <v>#N/A</v>
      </c>
      <c r="Z180" s="115" t="e">
        <f t="shared" si="152"/>
        <v>#N/A</v>
      </c>
      <c r="AA180" s="115" t="e">
        <f t="shared" si="152"/>
        <v>#N/A</v>
      </c>
      <c r="AB180" s="115" t="e">
        <f t="shared" si="152"/>
        <v>#N/A</v>
      </c>
      <c r="AC180" s="115" t="e">
        <f t="shared" si="152"/>
        <v>#N/A</v>
      </c>
      <c r="AD180" s="115" t="e">
        <f t="shared" si="152"/>
        <v>#N/A</v>
      </c>
      <c r="AE180" s="115" t="e">
        <f t="shared" si="152"/>
        <v>#N/A</v>
      </c>
      <c r="AF180" s="115" t="e">
        <f t="shared" si="152"/>
        <v>#N/A</v>
      </c>
      <c r="AG180" s="115" t="e">
        <f t="shared" si="152"/>
        <v>#N/A</v>
      </c>
      <c r="AH180" s="115" t="e">
        <f t="shared" si="152"/>
        <v>#N/A</v>
      </c>
      <c r="AI180" s="115" t="e">
        <f t="shared" si="152"/>
        <v>#N/A</v>
      </c>
      <c r="AJ180" s="115" t="e">
        <f t="shared" si="152"/>
        <v>#N/A</v>
      </c>
      <c r="AK180" s="115" t="e">
        <f t="shared" si="152"/>
        <v>#N/A</v>
      </c>
      <c r="AL180" s="115" t="e">
        <f t="shared" si="152"/>
        <v>#N/A</v>
      </c>
      <c r="AM180" s="115" t="e">
        <f t="shared" si="152"/>
        <v>#N/A</v>
      </c>
      <c r="AN180" s="115" t="e">
        <f t="shared" si="152"/>
        <v>#N/A</v>
      </c>
      <c r="AO180" s="115" t="e">
        <f t="shared" si="152"/>
        <v>#N/A</v>
      </c>
    </row>
    <row r="181" spans="1:41">
      <c r="A181">
        <f t="shared" si="151"/>
        <v>4</v>
      </c>
      <c r="C181" s="115">
        <f t="shared" ref="C181:AO181" si="153">IF($A181=C$56,C$31,B181)*IF(C$11&gt;0,1,0)</f>
        <v>0</v>
      </c>
      <c r="D181" s="115">
        <f t="shared" si="153"/>
        <v>0</v>
      </c>
      <c r="E181" s="115">
        <f t="shared" si="153"/>
        <v>0</v>
      </c>
      <c r="F181" s="115">
        <f t="shared" si="153"/>
        <v>0</v>
      </c>
      <c r="G181" s="115">
        <f t="shared" si="153"/>
        <v>0</v>
      </c>
      <c r="H181" s="115">
        <f t="shared" si="153"/>
        <v>0</v>
      </c>
      <c r="I181" s="115">
        <f t="shared" si="153"/>
        <v>0</v>
      </c>
      <c r="J181" s="115">
        <f t="shared" si="153"/>
        <v>0</v>
      </c>
      <c r="K181" s="115">
        <f t="shared" si="153"/>
        <v>0</v>
      </c>
      <c r="L181" s="115">
        <f t="shared" si="153"/>
        <v>0</v>
      </c>
      <c r="M181" s="115">
        <f t="shared" si="153"/>
        <v>0</v>
      </c>
      <c r="N181" s="115" t="e">
        <f t="shared" si="153"/>
        <v>#N/A</v>
      </c>
      <c r="O181" s="115" t="e">
        <f t="shared" si="153"/>
        <v>#N/A</v>
      </c>
      <c r="P181" s="115" t="e">
        <f t="shared" si="153"/>
        <v>#N/A</v>
      </c>
      <c r="Q181" s="115" t="e">
        <f t="shared" si="153"/>
        <v>#N/A</v>
      </c>
      <c r="R181" s="115" t="e">
        <f t="shared" si="153"/>
        <v>#N/A</v>
      </c>
      <c r="S181" s="115" t="e">
        <f t="shared" si="153"/>
        <v>#N/A</v>
      </c>
      <c r="T181" s="115" t="e">
        <f t="shared" si="153"/>
        <v>#N/A</v>
      </c>
      <c r="U181" s="115" t="e">
        <f t="shared" si="153"/>
        <v>#N/A</v>
      </c>
      <c r="V181" s="115" t="e">
        <f t="shared" si="153"/>
        <v>#N/A</v>
      </c>
      <c r="W181" s="115" t="e">
        <f t="shared" si="153"/>
        <v>#N/A</v>
      </c>
      <c r="X181" s="115" t="e">
        <f t="shared" si="153"/>
        <v>#N/A</v>
      </c>
      <c r="Y181" s="115" t="e">
        <f t="shared" si="153"/>
        <v>#N/A</v>
      </c>
      <c r="Z181" s="115" t="e">
        <f t="shared" si="153"/>
        <v>#N/A</v>
      </c>
      <c r="AA181" s="115" t="e">
        <f t="shared" si="153"/>
        <v>#N/A</v>
      </c>
      <c r="AB181" s="115" t="e">
        <f t="shared" si="153"/>
        <v>#N/A</v>
      </c>
      <c r="AC181" s="115" t="e">
        <f t="shared" si="153"/>
        <v>#N/A</v>
      </c>
      <c r="AD181" s="115" t="e">
        <f t="shared" si="153"/>
        <v>#N/A</v>
      </c>
      <c r="AE181" s="115" t="e">
        <f t="shared" si="153"/>
        <v>#N/A</v>
      </c>
      <c r="AF181" s="115" t="e">
        <f t="shared" si="153"/>
        <v>#N/A</v>
      </c>
      <c r="AG181" s="115" t="e">
        <f t="shared" si="153"/>
        <v>#N/A</v>
      </c>
      <c r="AH181" s="115" t="e">
        <f t="shared" si="153"/>
        <v>#N/A</v>
      </c>
      <c r="AI181" s="115" t="e">
        <f t="shared" si="153"/>
        <v>#N/A</v>
      </c>
      <c r="AJ181" s="115" t="e">
        <f t="shared" si="153"/>
        <v>#N/A</v>
      </c>
      <c r="AK181" s="115" t="e">
        <f t="shared" si="153"/>
        <v>#N/A</v>
      </c>
      <c r="AL181" s="115" t="e">
        <f t="shared" si="153"/>
        <v>#N/A</v>
      </c>
      <c r="AM181" s="115" t="e">
        <f t="shared" si="153"/>
        <v>#N/A</v>
      </c>
      <c r="AN181" s="115" t="e">
        <f t="shared" si="153"/>
        <v>#N/A</v>
      </c>
      <c r="AO181" s="115" t="e">
        <f t="shared" si="153"/>
        <v>#N/A</v>
      </c>
    </row>
    <row r="182" spans="1:41">
      <c r="A182">
        <f t="shared" si="151"/>
        <v>5</v>
      </c>
      <c r="C182" s="115">
        <f t="shared" ref="C182:AO182" si="154">IF($A182=C$56,C$31,B182)*IF(C$11&gt;0,1,0)</f>
        <v>0</v>
      </c>
      <c r="D182" s="115">
        <f t="shared" si="154"/>
        <v>0</v>
      </c>
      <c r="E182" s="115">
        <f t="shared" si="154"/>
        <v>0</v>
      </c>
      <c r="F182" s="115">
        <f t="shared" si="154"/>
        <v>0</v>
      </c>
      <c r="G182" s="115">
        <f t="shared" si="154"/>
        <v>0</v>
      </c>
      <c r="H182" s="115">
        <f t="shared" si="154"/>
        <v>0</v>
      </c>
      <c r="I182" s="115">
        <f t="shared" si="154"/>
        <v>0</v>
      </c>
      <c r="J182" s="115">
        <f t="shared" si="154"/>
        <v>0</v>
      </c>
      <c r="K182" s="115">
        <f t="shared" si="154"/>
        <v>0</v>
      </c>
      <c r="L182" s="115">
        <f t="shared" si="154"/>
        <v>0</v>
      </c>
      <c r="M182" s="115">
        <f t="shared" si="154"/>
        <v>0</v>
      </c>
      <c r="N182" s="115">
        <f t="shared" si="154"/>
        <v>0</v>
      </c>
      <c r="O182" s="115" t="e">
        <f t="shared" si="154"/>
        <v>#N/A</v>
      </c>
      <c r="P182" s="115" t="e">
        <f t="shared" si="154"/>
        <v>#N/A</v>
      </c>
      <c r="Q182" s="115" t="e">
        <f t="shared" si="154"/>
        <v>#N/A</v>
      </c>
      <c r="R182" s="115" t="e">
        <f t="shared" si="154"/>
        <v>#N/A</v>
      </c>
      <c r="S182" s="115" t="e">
        <f t="shared" si="154"/>
        <v>#N/A</v>
      </c>
      <c r="T182" s="115" t="e">
        <f t="shared" si="154"/>
        <v>#N/A</v>
      </c>
      <c r="U182" s="115" t="e">
        <f t="shared" si="154"/>
        <v>#N/A</v>
      </c>
      <c r="V182" s="115" t="e">
        <f t="shared" si="154"/>
        <v>#N/A</v>
      </c>
      <c r="W182" s="115" t="e">
        <f t="shared" si="154"/>
        <v>#N/A</v>
      </c>
      <c r="X182" s="115" t="e">
        <f t="shared" si="154"/>
        <v>#N/A</v>
      </c>
      <c r="Y182" s="115" t="e">
        <f t="shared" si="154"/>
        <v>#N/A</v>
      </c>
      <c r="Z182" s="115" t="e">
        <f t="shared" si="154"/>
        <v>#N/A</v>
      </c>
      <c r="AA182" s="115" t="e">
        <f t="shared" si="154"/>
        <v>#N/A</v>
      </c>
      <c r="AB182" s="115" t="e">
        <f t="shared" si="154"/>
        <v>#N/A</v>
      </c>
      <c r="AC182" s="115" t="e">
        <f t="shared" si="154"/>
        <v>#N/A</v>
      </c>
      <c r="AD182" s="115" t="e">
        <f t="shared" si="154"/>
        <v>#N/A</v>
      </c>
      <c r="AE182" s="115" t="e">
        <f t="shared" si="154"/>
        <v>#N/A</v>
      </c>
      <c r="AF182" s="115" t="e">
        <f t="shared" si="154"/>
        <v>#N/A</v>
      </c>
      <c r="AG182" s="115" t="e">
        <f t="shared" si="154"/>
        <v>#N/A</v>
      </c>
      <c r="AH182" s="115" t="e">
        <f t="shared" si="154"/>
        <v>#N/A</v>
      </c>
      <c r="AI182" s="115" t="e">
        <f t="shared" si="154"/>
        <v>#N/A</v>
      </c>
      <c r="AJ182" s="115" t="e">
        <f t="shared" si="154"/>
        <v>#N/A</v>
      </c>
      <c r="AK182" s="115" t="e">
        <f t="shared" si="154"/>
        <v>#N/A</v>
      </c>
      <c r="AL182" s="115" t="e">
        <f t="shared" si="154"/>
        <v>#N/A</v>
      </c>
      <c r="AM182" s="115" t="e">
        <f t="shared" si="154"/>
        <v>#N/A</v>
      </c>
      <c r="AN182" s="115" t="e">
        <f t="shared" si="154"/>
        <v>#N/A</v>
      </c>
      <c r="AO182" s="115" t="e">
        <f t="shared" si="154"/>
        <v>#N/A</v>
      </c>
    </row>
    <row r="183" spans="1:41">
      <c r="A183">
        <f t="shared" si="151"/>
        <v>6</v>
      </c>
      <c r="C183" s="115">
        <f t="shared" ref="C183:AO183" si="155">IF($A183=C$56,C$31,B183)*IF(C$11&gt;0,1,0)</f>
        <v>0</v>
      </c>
      <c r="D183" s="115">
        <f t="shared" si="155"/>
        <v>0</v>
      </c>
      <c r="E183" s="115">
        <f t="shared" si="155"/>
        <v>0</v>
      </c>
      <c r="F183" s="115">
        <f t="shared" si="155"/>
        <v>0</v>
      </c>
      <c r="G183" s="115">
        <f t="shared" si="155"/>
        <v>0</v>
      </c>
      <c r="H183" s="115">
        <f t="shared" si="155"/>
        <v>0</v>
      </c>
      <c r="I183" s="115">
        <f t="shared" si="155"/>
        <v>0</v>
      </c>
      <c r="J183" s="115">
        <f t="shared" si="155"/>
        <v>0</v>
      </c>
      <c r="K183" s="115">
        <f t="shared" si="155"/>
        <v>0</v>
      </c>
      <c r="L183" s="115">
        <f t="shared" si="155"/>
        <v>0</v>
      </c>
      <c r="M183" s="115">
        <f t="shared" si="155"/>
        <v>0</v>
      </c>
      <c r="N183" s="115">
        <f t="shared" si="155"/>
        <v>0</v>
      </c>
      <c r="O183" s="115">
        <f t="shared" si="155"/>
        <v>0</v>
      </c>
      <c r="P183" s="115" t="e">
        <f t="shared" si="155"/>
        <v>#N/A</v>
      </c>
      <c r="Q183" s="115" t="e">
        <f t="shared" si="155"/>
        <v>#N/A</v>
      </c>
      <c r="R183" s="115" t="e">
        <f t="shared" si="155"/>
        <v>#N/A</v>
      </c>
      <c r="S183" s="115" t="e">
        <f t="shared" si="155"/>
        <v>#N/A</v>
      </c>
      <c r="T183" s="115" t="e">
        <f t="shared" si="155"/>
        <v>#N/A</v>
      </c>
      <c r="U183" s="115" t="e">
        <f t="shared" si="155"/>
        <v>#N/A</v>
      </c>
      <c r="V183" s="115" t="e">
        <f t="shared" si="155"/>
        <v>#N/A</v>
      </c>
      <c r="W183" s="115" t="e">
        <f t="shared" si="155"/>
        <v>#N/A</v>
      </c>
      <c r="X183" s="115" t="e">
        <f t="shared" si="155"/>
        <v>#N/A</v>
      </c>
      <c r="Y183" s="115" t="e">
        <f t="shared" si="155"/>
        <v>#N/A</v>
      </c>
      <c r="Z183" s="115" t="e">
        <f t="shared" si="155"/>
        <v>#N/A</v>
      </c>
      <c r="AA183" s="115" t="e">
        <f t="shared" si="155"/>
        <v>#N/A</v>
      </c>
      <c r="AB183" s="115" t="e">
        <f t="shared" si="155"/>
        <v>#N/A</v>
      </c>
      <c r="AC183" s="115" t="e">
        <f t="shared" si="155"/>
        <v>#N/A</v>
      </c>
      <c r="AD183" s="115" t="e">
        <f t="shared" si="155"/>
        <v>#N/A</v>
      </c>
      <c r="AE183" s="115" t="e">
        <f t="shared" si="155"/>
        <v>#N/A</v>
      </c>
      <c r="AF183" s="115" t="e">
        <f t="shared" si="155"/>
        <v>#N/A</v>
      </c>
      <c r="AG183" s="115" t="e">
        <f t="shared" si="155"/>
        <v>#N/A</v>
      </c>
      <c r="AH183" s="115" t="e">
        <f t="shared" si="155"/>
        <v>#N/A</v>
      </c>
      <c r="AI183" s="115" t="e">
        <f t="shared" si="155"/>
        <v>#N/A</v>
      </c>
      <c r="AJ183" s="115" t="e">
        <f t="shared" si="155"/>
        <v>#N/A</v>
      </c>
      <c r="AK183" s="115" t="e">
        <f t="shared" si="155"/>
        <v>#N/A</v>
      </c>
      <c r="AL183" s="115" t="e">
        <f t="shared" si="155"/>
        <v>#N/A</v>
      </c>
      <c r="AM183" s="115" t="e">
        <f t="shared" si="155"/>
        <v>#N/A</v>
      </c>
      <c r="AN183" s="115" t="e">
        <f t="shared" si="155"/>
        <v>#N/A</v>
      </c>
      <c r="AO183" s="115" t="e">
        <f t="shared" si="155"/>
        <v>#N/A</v>
      </c>
    </row>
    <row r="184" spans="1:41">
      <c r="A184">
        <f t="shared" si="151"/>
        <v>7</v>
      </c>
      <c r="C184" s="115">
        <f t="shared" ref="C184:AO184" si="156">IF($A184=C$56,C$31,B184)*IF(C$11&gt;0,1,0)</f>
        <v>0</v>
      </c>
      <c r="D184" s="115">
        <f t="shared" si="156"/>
        <v>0</v>
      </c>
      <c r="E184" s="115">
        <f t="shared" si="156"/>
        <v>0</v>
      </c>
      <c r="F184" s="115">
        <f t="shared" si="156"/>
        <v>0</v>
      </c>
      <c r="G184" s="115">
        <f t="shared" si="156"/>
        <v>0</v>
      </c>
      <c r="H184" s="115">
        <f t="shared" si="156"/>
        <v>0</v>
      </c>
      <c r="I184" s="115">
        <f t="shared" si="156"/>
        <v>0</v>
      </c>
      <c r="J184" s="115">
        <f t="shared" si="156"/>
        <v>0</v>
      </c>
      <c r="K184" s="115">
        <f t="shared" si="156"/>
        <v>0</v>
      </c>
      <c r="L184" s="115">
        <f t="shared" si="156"/>
        <v>0</v>
      </c>
      <c r="M184" s="115">
        <f t="shared" si="156"/>
        <v>0</v>
      </c>
      <c r="N184" s="115">
        <f t="shared" si="156"/>
        <v>0</v>
      </c>
      <c r="O184" s="115">
        <f t="shared" si="156"/>
        <v>0</v>
      </c>
      <c r="P184" s="115">
        <f t="shared" si="156"/>
        <v>0</v>
      </c>
      <c r="Q184" s="115" t="e">
        <f t="shared" si="156"/>
        <v>#N/A</v>
      </c>
      <c r="R184" s="115" t="e">
        <f t="shared" si="156"/>
        <v>#N/A</v>
      </c>
      <c r="S184" s="115" t="e">
        <f t="shared" si="156"/>
        <v>#N/A</v>
      </c>
      <c r="T184" s="115" t="e">
        <f t="shared" si="156"/>
        <v>#N/A</v>
      </c>
      <c r="U184" s="115" t="e">
        <f t="shared" si="156"/>
        <v>#N/A</v>
      </c>
      <c r="V184" s="115" t="e">
        <f t="shared" si="156"/>
        <v>#N/A</v>
      </c>
      <c r="W184" s="115" t="e">
        <f t="shared" si="156"/>
        <v>#N/A</v>
      </c>
      <c r="X184" s="115" t="e">
        <f t="shared" si="156"/>
        <v>#N/A</v>
      </c>
      <c r="Y184" s="115" t="e">
        <f t="shared" si="156"/>
        <v>#N/A</v>
      </c>
      <c r="Z184" s="115" t="e">
        <f t="shared" si="156"/>
        <v>#N/A</v>
      </c>
      <c r="AA184" s="115" t="e">
        <f t="shared" si="156"/>
        <v>#N/A</v>
      </c>
      <c r="AB184" s="115" t="e">
        <f t="shared" si="156"/>
        <v>#N/A</v>
      </c>
      <c r="AC184" s="115" t="e">
        <f t="shared" si="156"/>
        <v>#N/A</v>
      </c>
      <c r="AD184" s="115" t="e">
        <f t="shared" si="156"/>
        <v>#N/A</v>
      </c>
      <c r="AE184" s="115" t="e">
        <f t="shared" si="156"/>
        <v>#N/A</v>
      </c>
      <c r="AF184" s="115" t="e">
        <f t="shared" si="156"/>
        <v>#N/A</v>
      </c>
      <c r="AG184" s="115" t="e">
        <f t="shared" si="156"/>
        <v>#N/A</v>
      </c>
      <c r="AH184" s="115" t="e">
        <f t="shared" si="156"/>
        <v>#N/A</v>
      </c>
      <c r="AI184" s="115" t="e">
        <f t="shared" si="156"/>
        <v>#N/A</v>
      </c>
      <c r="AJ184" s="115" t="e">
        <f t="shared" si="156"/>
        <v>#N/A</v>
      </c>
      <c r="AK184" s="115" t="e">
        <f t="shared" si="156"/>
        <v>#N/A</v>
      </c>
      <c r="AL184" s="115" t="e">
        <f t="shared" si="156"/>
        <v>#N/A</v>
      </c>
      <c r="AM184" s="115" t="e">
        <f t="shared" si="156"/>
        <v>#N/A</v>
      </c>
      <c r="AN184" s="115" t="e">
        <f t="shared" si="156"/>
        <v>#N/A</v>
      </c>
      <c r="AO184" s="115" t="e">
        <f t="shared" si="156"/>
        <v>#N/A</v>
      </c>
    </row>
    <row r="185" spans="1:41">
      <c r="A185">
        <f t="shared" si="151"/>
        <v>8</v>
      </c>
      <c r="C185" s="115">
        <f t="shared" ref="C185:AO185" si="157">IF($A185=C$56,C$31,B185)*IF(C$11&gt;0,1,0)</f>
        <v>0</v>
      </c>
      <c r="D185" s="115">
        <f t="shared" si="157"/>
        <v>0</v>
      </c>
      <c r="E185" s="115">
        <f t="shared" si="157"/>
        <v>0</v>
      </c>
      <c r="F185" s="115">
        <f t="shared" si="157"/>
        <v>0</v>
      </c>
      <c r="G185" s="115">
        <f t="shared" si="157"/>
        <v>0</v>
      </c>
      <c r="H185" s="115">
        <f t="shared" si="157"/>
        <v>0</v>
      </c>
      <c r="I185" s="115">
        <f t="shared" si="157"/>
        <v>0</v>
      </c>
      <c r="J185" s="115">
        <f t="shared" si="157"/>
        <v>0</v>
      </c>
      <c r="K185" s="115">
        <f t="shared" si="157"/>
        <v>0</v>
      </c>
      <c r="L185" s="115">
        <f t="shared" si="157"/>
        <v>0</v>
      </c>
      <c r="M185" s="115">
        <f t="shared" si="157"/>
        <v>0</v>
      </c>
      <c r="N185" s="115">
        <f t="shared" si="157"/>
        <v>0</v>
      </c>
      <c r="O185" s="115">
        <f t="shared" si="157"/>
        <v>0</v>
      </c>
      <c r="P185" s="115">
        <f t="shared" si="157"/>
        <v>0</v>
      </c>
      <c r="Q185" s="115">
        <f t="shared" si="157"/>
        <v>0</v>
      </c>
      <c r="R185" s="115" t="e">
        <f t="shared" si="157"/>
        <v>#N/A</v>
      </c>
      <c r="S185" s="115" t="e">
        <f t="shared" si="157"/>
        <v>#N/A</v>
      </c>
      <c r="T185" s="115" t="e">
        <f t="shared" si="157"/>
        <v>#N/A</v>
      </c>
      <c r="U185" s="115" t="e">
        <f t="shared" si="157"/>
        <v>#N/A</v>
      </c>
      <c r="V185" s="115" t="e">
        <f t="shared" si="157"/>
        <v>#N/A</v>
      </c>
      <c r="W185" s="115" t="e">
        <f t="shared" si="157"/>
        <v>#N/A</v>
      </c>
      <c r="X185" s="115" t="e">
        <f t="shared" si="157"/>
        <v>#N/A</v>
      </c>
      <c r="Y185" s="115" t="e">
        <f t="shared" si="157"/>
        <v>#N/A</v>
      </c>
      <c r="Z185" s="115" t="e">
        <f t="shared" si="157"/>
        <v>#N/A</v>
      </c>
      <c r="AA185" s="115" t="e">
        <f t="shared" si="157"/>
        <v>#N/A</v>
      </c>
      <c r="AB185" s="115" t="e">
        <f t="shared" si="157"/>
        <v>#N/A</v>
      </c>
      <c r="AC185" s="115" t="e">
        <f t="shared" si="157"/>
        <v>#N/A</v>
      </c>
      <c r="AD185" s="115" t="e">
        <f t="shared" si="157"/>
        <v>#N/A</v>
      </c>
      <c r="AE185" s="115" t="e">
        <f t="shared" si="157"/>
        <v>#N/A</v>
      </c>
      <c r="AF185" s="115" t="e">
        <f t="shared" si="157"/>
        <v>#N/A</v>
      </c>
      <c r="AG185" s="115" t="e">
        <f t="shared" si="157"/>
        <v>#N/A</v>
      </c>
      <c r="AH185" s="115" t="e">
        <f t="shared" si="157"/>
        <v>#N/A</v>
      </c>
      <c r="AI185" s="115" t="e">
        <f t="shared" si="157"/>
        <v>#N/A</v>
      </c>
      <c r="AJ185" s="115" t="e">
        <f t="shared" si="157"/>
        <v>#N/A</v>
      </c>
      <c r="AK185" s="115" t="e">
        <f t="shared" si="157"/>
        <v>#N/A</v>
      </c>
      <c r="AL185" s="115" t="e">
        <f t="shared" si="157"/>
        <v>#N/A</v>
      </c>
      <c r="AM185" s="115" t="e">
        <f t="shared" si="157"/>
        <v>#N/A</v>
      </c>
      <c r="AN185" s="115" t="e">
        <f t="shared" si="157"/>
        <v>#N/A</v>
      </c>
      <c r="AO185" s="115" t="e">
        <f t="shared" si="157"/>
        <v>#N/A</v>
      </c>
    </row>
    <row r="186" spans="1:41">
      <c r="A186">
        <f t="shared" si="151"/>
        <v>9</v>
      </c>
      <c r="C186" s="115">
        <f t="shared" ref="C186:AO186" si="158">IF($A186=C$56,C$31,B186)*IF(C$11&gt;0,1,0)</f>
        <v>0</v>
      </c>
      <c r="D186" s="115">
        <f t="shared" si="158"/>
        <v>0</v>
      </c>
      <c r="E186" s="115">
        <f t="shared" si="158"/>
        <v>0</v>
      </c>
      <c r="F186" s="115">
        <f t="shared" si="158"/>
        <v>0</v>
      </c>
      <c r="G186" s="115">
        <f t="shared" si="158"/>
        <v>0</v>
      </c>
      <c r="H186" s="115">
        <f t="shared" si="158"/>
        <v>0</v>
      </c>
      <c r="I186" s="115">
        <f t="shared" si="158"/>
        <v>0</v>
      </c>
      <c r="J186" s="115">
        <f t="shared" si="158"/>
        <v>0</v>
      </c>
      <c r="K186" s="115">
        <f t="shared" si="158"/>
        <v>0</v>
      </c>
      <c r="L186" s="115">
        <f t="shared" si="158"/>
        <v>0</v>
      </c>
      <c r="M186" s="115">
        <f t="shared" si="158"/>
        <v>0</v>
      </c>
      <c r="N186" s="115">
        <f t="shared" si="158"/>
        <v>0</v>
      </c>
      <c r="O186" s="115">
        <f t="shared" si="158"/>
        <v>0</v>
      </c>
      <c r="P186" s="115">
        <f t="shared" si="158"/>
        <v>0</v>
      </c>
      <c r="Q186" s="115">
        <f t="shared" si="158"/>
        <v>0</v>
      </c>
      <c r="R186" s="115">
        <f t="shared" si="158"/>
        <v>0</v>
      </c>
      <c r="S186" s="115" t="e">
        <f t="shared" si="158"/>
        <v>#N/A</v>
      </c>
      <c r="T186" s="115" t="e">
        <f t="shared" si="158"/>
        <v>#N/A</v>
      </c>
      <c r="U186" s="115" t="e">
        <f t="shared" si="158"/>
        <v>#N/A</v>
      </c>
      <c r="V186" s="115" t="e">
        <f t="shared" si="158"/>
        <v>#N/A</v>
      </c>
      <c r="W186" s="115" t="e">
        <f t="shared" si="158"/>
        <v>#N/A</v>
      </c>
      <c r="X186" s="115" t="e">
        <f t="shared" si="158"/>
        <v>#N/A</v>
      </c>
      <c r="Y186" s="115" t="e">
        <f t="shared" si="158"/>
        <v>#N/A</v>
      </c>
      <c r="Z186" s="115" t="e">
        <f t="shared" si="158"/>
        <v>#N/A</v>
      </c>
      <c r="AA186" s="115" t="e">
        <f t="shared" si="158"/>
        <v>#N/A</v>
      </c>
      <c r="AB186" s="115" t="e">
        <f t="shared" si="158"/>
        <v>#N/A</v>
      </c>
      <c r="AC186" s="115" t="e">
        <f t="shared" si="158"/>
        <v>#N/A</v>
      </c>
      <c r="AD186" s="115" t="e">
        <f t="shared" si="158"/>
        <v>#N/A</v>
      </c>
      <c r="AE186" s="115" t="e">
        <f t="shared" si="158"/>
        <v>#N/A</v>
      </c>
      <c r="AF186" s="115" t="e">
        <f t="shared" si="158"/>
        <v>#N/A</v>
      </c>
      <c r="AG186" s="115" t="e">
        <f t="shared" si="158"/>
        <v>#N/A</v>
      </c>
      <c r="AH186" s="115" t="e">
        <f t="shared" si="158"/>
        <v>#N/A</v>
      </c>
      <c r="AI186" s="115" t="e">
        <f t="shared" si="158"/>
        <v>#N/A</v>
      </c>
      <c r="AJ186" s="115" t="e">
        <f t="shared" si="158"/>
        <v>#N/A</v>
      </c>
      <c r="AK186" s="115" t="e">
        <f t="shared" si="158"/>
        <v>#N/A</v>
      </c>
      <c r="AL186" s="115" t="e">
        <f t="shared" si="158"/>
        <v>#N/A</v>
      </c>
      <c r="AM186" s="115" t="e">
        <f t="shared" si="158"/>
        <v>#N/A</v>
      </c>
      <c r="AN186" s="115" t="e">
        <f t="shared" si="158"/>
        <v>#N/A</v>
      </c>
      <c r="AO186" s="115" t="e">
        <f t="shared" si="158"/>
        <v>#N/A</v>
      </c>
    </row>
    <row r="187" spans="1:41">
      <c r="A187">
        <f t="shared" si="151"/>
        <v>10</v>
      </c>
      <c r="C187" s="115">
        <f t="shared" ref="C187:AO187" si="159">IF($A187=C$56,C$31,B187)*IF(C$11&gt;0,1,0)</f>
        <v>0</v>
      </c>
      <c r="D187" s="115">
        <f t="shared" si="159"/>
        <v>0</v>
      </c>
      <c r="E187" s="115">
        <f t="shared" si="159"/>
        <v>0</v>
      </c>
      <c r="F187" s="115">
        <f t="shared" si="159"/>
        <v>0</v>
      </c>
      <c r="G187" s="115">
        <f t="shared" si="159"/>
        <v>0</v>
      </c>
      <c r="H187" s="115">
        <f t="shared" si="159"/>
        <v>0</v>
      </c>
      <c r="I187" s="115">
        <f t="shared" si="159"/>
        <v>0</v>
      </c>
      <c r="J187" s="115">
        <f t="shared" si="159"/>
        <v>0</v>
      </c>
      <c r="K187" s="115">
        <f t="shared" si="159"/>
        <v>0</v>
      </c>
      <c r="L187" s="115">
        <f t="shared" si="159"/>
        <v>0</v>
      </c>
      <c r="M187" s="115">
        <f t="shared" si="159"/>
        <v>0</v>
      </c>
      <c r="N187" s="115">
        <f t="shared" si="159"/>
        <v>0</v>
      </c>
      <c r="O187" s="115">
        <f t="shared" si="159"/>
        <v>0</v>
      </c>
      <c r="P187" s="115">
        <f t="shared" si="159"/>
        <v>0</v>
      </c>
      <c r="Q187" s="115">
        <f t="shared" si="159"/>
        <v>0</v>
      </c>
      <c r="R187" s="115">
        <f t="shared" si="159"/>
        <v>0</v>
      </c>
      <c r="S187" s="115">
        <f t="shared" si="159"/>
        <v>0</v>
      </c>
      <c r="T187" s="115" t="e">
        <f t="shared" si="159"/>
        <v>#N/A</v>
      </c>
      <c r="U187" s="115" t="e">
        <f t="shared" si="159"/>
        <v>#N/A</v>
      </c>
      <c r="V187" s="115" t="e">
        <f t="shared" si="159"/>
        <v>#N/A</v>
      </c>
      <c r="W187" s="115" t="e">
        <f t="shared" si="159"/>
        <v>#N/A</v>
      </c>
      <c r="X187" s="115" t="e">
        <f t="shared" si="159"/>
        <v>#N/A</v>
      </c>
      <c r="Y187" s="115" t="e">
        <f t="shared" si="159"/>
        <v>#N/A</v>
      </c>
      <c r="Z187" s="115" t="e">
        <f t="shared" si="159"/>
        <v>#N/A</v>
      </c>
      <c r="AA187" s="115" t="e">
        <f t="shared" si="159"/>
        <v>#N/A</v>
      </c>
      <c r="AB187" s="115" t="e">
        <f t="shared" si="159"/>
        <v>#N/A</v>
      </c>
      <c r="AC187" s="115" t="e">
        <f t="shared" si="159"/>
        <v>#N/A</v>
      </c>
      <c r="AD187" s="115" t="e">
        <f t="shared" si="159"/>
        <v>#N/A</v>
      </c>
      <c r="AE187" s="115" t="e">
        <f t="shared" si="159"/>
        <v>#N/A</v>
      </c>
      <c r="AF187" s="115" t="e">
        <f t="shared" si="159"/>
        <v>#N/A</v>
      </c>
      <c r="AG187" s="115" t="e">
        <f t="shared" si="159"/>
        <v>#N/A</v>
      </c>
      <c r="AH187" s="115" t="e">
        <f t="shared" si="159"/>
        <v>#N/A</v>
      </c>
      <c r="AI187" s="115" t="e">
        <f t="shared" si="159"/>
        <v>#N/A</v>
      </c>
      <c r="AJ187" s="115" t="e">
        <f t="shared" si="159"/>
        <v>#N/A</v>
      </c>
      <c r="AK187" s="115" t="e">
        <f t="shared" si="159"/>
        <v>#N/A</v>
      </c>
      <c r="AL187" s="115" t="e">
        <f t="shared" si="159"/>
        <v>#N/A</v>
      </c>
      <c r="AM187" s="115" t="e">
        <f t="shared" si="159"/>
        <v>#N/A</v>
      </c>
      <c r="AN187" s="115" t="e">
        <f t="shared" si="159"/>
        <v>#N/A</v>
      </c>
      <c r="AO187" s="115" t="e">
        <f t="shared" si="159"/>
        <v>#N/A</v>
      </c>
    </row>
    <row r="188" spans="1:41">
      <c r="A188">
        <f t="shared" si="151"/>
        <v>11</v>
      </c>
      <c r="C188" s="115">
        <f t="shared" ref="C188:AO188" si="160">IF($A188=C$56,C$31,B188)*IF(C$11&gt;0,1,0)</f>
        <v>0</v>
      </c>
      <c r="D188" s="115">
        <f t="shared" si="160"/>
        <v>0</v>
      </c>
      <c r="E188" s="115">
        <f t="shared" si="160"/>
        <v>0</v>
      </c>
      <c r="F188" s="115">
        <f t="shared" si="160"/>
        <v>0</v>
      </c>
      <c r="G188" s="115">
        <f t="shared" si="160"/>
        <v>0</v>
      </c>
      <c r="H188" s="115">
        <f t="shared" si="160"/>
        <v>0</v>
      </c>
      <c r="I188" s="115">
        <f t="shared" si="160"/>
        <v>0</v>
      </c>
      <c r="J188" s="115">
        <f t="shared" si="160"/>
        <v>0</v>
      </c>
      <c r="K188" s="115">
        <f t="shared" si="160"/>
        <v>0</v>
      </c>
      <c r="L188" s="115">
        <f t="shared" si="160"/>
        <v>0</v>
      </c>
      <c r="M188" s="115">
        <f t="shared" si="160"/>
        <v>0</v>
      </c>
      <c r="N188" s="115">
        <f t="shared" si="160"/>
        <v>0</v>
      </c>
      <c r="O188" s="115">
        <f t="shared" si="160"/>
        <v>0</v>
      </c>
      <c r="P188" s="115">
        <f t="shared" si="160"/>
        <v>0</v>
      </c>
      <c r="Q188" s="115">
        <f t="shared" si="160"/>
        <v>0</v>
      </c>
      <c r="R188" s="115">
        <f t="shared" si="160"/>
        <v>0</v>
      </c>
      <c r="S188" s="115">
        <f t="shared" si="160"/>
        <v>0</v>
      </c>
      <c r="T188" s="115">
        <f t="shared" si="160"/>
        <v>0</v>
      </c>
      <c r="U188" s="115" t="e">
        <f t="shared" si="160"/>
        <v>#N/A</v>
      </c>
      <c r="V188" s="115" t="e">
        <f t="shared" si="160"/>
        <v>#N/A</v>
      </c>
      <c r="W188" s="115" t="e">
        <f t="shared" si="160"/>
        <v>#N/A</v>
      </c>
      <c r="X188" s="115" t="e">
        <f t="shared" si="160"/>
        <v>#N/A</v>
      </c>
      <c r="Y188" s="115" t="e">
        <f t="shared" si="160"/>
        <v>#N/A</v>
      </c>
      <c r="Z188" s="115" t="e">
        <f t="shared" si="160"/>
        <v>#N/A</v>
      </c>
      <c r="AA188" s="115" t="e">
        <f t="shared" si="160"/>
        <v>#N/A</v>
      </c>
      <c r="AB188" s="115" t="e">
        <f t="shared" si="160"/>
        <v>#N/A</v>
      </c>
      <c r="AC188" s="115" t="e">
        <f t="shared" si="160"/>
        <v>#N/A</v>
      </c>
      <c r="AD188" s="115" t="e">
        <f t="shared" si="160"/>
        <v>#N/A</v>
      </c>
      <c r="AE188" s="115" t="e">
        <f t="shared" si="160"/>
        <v>#N/A</v>
      </c>
      <c r="AF188" s="115" t="e">
        <f t="shared" si="160"/>
        <v>#N/A</v>
      </c>
      <c r="AG188" s="115" t="e">
        <f t="shared" si="160"/>
        <v>#N/A</v>
      </c>
      <c r="AH188" s="115" t="e">
        <f t="shared" si="160"/>
        <v>#N/A</v>
      </c>
      <c r="AI188" s="115" t="e">
        <f t="shared" si="160"/>
        <v>#N/A</v>
      </c>
      <c r="AJ188" s="115" t="e">
        <f t="shared" si="160"/>
        <v>#N/A</v>
      </c>
      <c r="AK188" s="115" t="e">
        <f t="shared" si="160"/>
        <v>#N/A</v>
      </c>
      <c r="AL188" s="115" t="e">
        <f t="shared" si="160"/>
        <v>#N/A</v>
      </c>
      <c r="AM188" s="115" t="e">
        <f t="shared" si="160"/>
        <v>#N/A</v>
      </c>
      <c r="AN188" s="115" t="e">
        <f t="shared" si="160"/>
        <v>#N/A</v>
      </c>
      <c r="AO188" s="115" t="e">
        <f t="shared" si="160"/>
        <v>#N/A</v>
      </c>
    </row>
    <row r="189" spans="1:41">
      <c r="A189">
        <f t="shared" si="151"/>
        <v>12</v>
      </c>
      <c r="C189" s="115">
        <f t="shared" ref="C189:AO189" si="161">IF($A189=C$56,C$31,B189)*IF(C$11&gt;0,1,0)</f>
        <v>0</v>
      </c>
      <c r="D189" s="115">
        <f t="shared" si="161"/>
        <v>0</v>
      </c>
      <c r="E189" s="115">
        <f t="shared" si="161"/>
        <v>0</v>
      </c>
      <c r="F189" s="115">
        <f t="shared" si="161"/>
        <v>0</v>
      </c>
      <c r="G189" s="115">
        <f t="shared" si="161"/>
        <v>0</v>
      </c>
      <c r="H189" s="115">
        <f t="shared" si="161"/>
        <v>0</v>
      </c>
      <c r="I189" s="115">
        <f t="shared" si="161"/>
        <v>0</v>
      </c>
      <c r="J189" s="115">
        <f t="shared" si="161"/>
        <v>0</v>
      </c>
      <c r="K189" s="115">
        <f t="shared" si="161"/>
        <v>0</v>
      </c>
      <c r="L189" s="115">
        <f t="shared" si="161"/>
        <v>0</v>
      </c>
      <c r="M189" s="115">
        <f t="shared" si="161"/>
        <v>0</v>
      </c>
      <c r="N189" s="115">
        <f t="shared" si="161"/>
        <v>0</v>
      </c>
      <c r="O189" s="115">
        <f t="shared" si="161"/>
        <v>0</v>
      </c>
      <c r="P189" s="115">
        <f t="shared" si="161"/>
        <v>0</v>
      </c>
      <c r="Q189" s="115">
        <f t="shared" si="161"/>
        <v>0</v>
      </c>
      <c r="R189" s="115">
        <f t="shared" si="161"/>
        <v>0</v>
      </c>
      <c r="S189" s="115">
        <f t="shared" si="161"/>
        <v>0</v>
      </c>
      <c r="T189" s="115">
        <f t="shared" si="161"/>
        <v>0</v>
      </c>
      <c r="U189" s="115">
        <f t="shared" si="161"/>
        <v>0</v>
      </c>
      <c r="V189" s="115" t="e">
        <f t="shared" si="161"/>
        <v>#N/A</v>
      </c>
      <c r="W189" s="115" t="e">
        <f t="shared" si="161"/>
        <v>#N/A</v>
      </c>
      <c r="X189" s="115" t="e">
        <f t="shared" si="161"/>
        <v>#N/A</v>
      </c>
      <c r="Y189" s="115" t="e">
        <f t="shared" si="161"/>
        <v>#N/A</v>
      </c>
      <c r="Z189" s="115" t="e">
        <f t="shared" si="161"/>
        <v>#N/A</v>
      </c>
      <c r="AA189" s="115" t="e">
        <f t="shared" si="161"/>
        <v>#N/A</v>
      </c>
      <c r="AB189" s="115" t="e">
        <f t="shared" si="161"/>
        <v>#N/A</v>
      </c>
      <c r="AC189" s="115" t="e">
        <f t="shared" si="161"/>
        <v>#N/A</v>
      </c>
      <c r="AD189" s="115" t="e">
        <f t="shared" si="161"/>
        <v>#N/A</v>
      </c>
      <c r="AE189" s="115" t="e">
        <f t="shared" si="161"/>
        <v>#N/A</v>
      </c>
      <c r="AF189" s="115" t="e">
        <f t="shared" si="161"/>
        <v>#N/A</v>
      </c>
      <c r="AG189" s="115" t="e">
        <f t="shared" si="161"/>
        <v>#N/A</v>
      </c>
      <c r="AH189" s="115" t="e">
        <f t="shared" si="161"/>
        <v>#N/A</v>
      </c>
      <c r="AI189" s="115" t="e">
        <f t="shared" si="161"/>
        <v>#N/A</v>
      </c>
      <c r="AJ189" s="115" t="e">
        <f t="shared" si="161"/>
        <v>#N/A</v>
      </c>
      <c r="AK189" s="115" t="e">
        <f t="shared" si="161"/>
        <v>#N/A</v>
      </c>
      <c r="AL189" s="115" t="e">
        <f t="shared" si="161"/>
        <v>#N/A</v>
      </c>
      <c r="AM189" s="115" t="e">
        <f t="shared" si="161"/>
        <v>#N/A</v>
      </c>
      <c r="AN189" s="115" t="e">
        <f t="shared" si="161"/>
        <v>#N/A</v>
      </c>
      <c r="AO189" s="115" t="e">
        <f t="shared" si="161"/>
        <v>#N/A</v>
      </c>
    </row>
    <row r="190" spans="1:41">
      <c r="A190">
        <f t="shared" si="151"/>
        <v>13</v>
      </c>
      <c r="C190" s="115">
        <f t="shared" ref="C190:AO190" si="162">IF($A190=C$56,C$31,B190)*IF(C$11&gt;0,1,0)</f>
        <v>0</v>
      </c>
      <c r="D190" s="115">
        <f t="shared" si="162"/>
        <v>0</v>
      </c>
      <c r="E190" s="115">
        <f t="shared" si="162"/>
        <v>0</v>
      </c>
      <c r="F190" s="115">
        <f t="shared" si="162"/>
        <v>0</v>
      </c>
      <c r="G190" s="115">
        <f t="shared" si="162"/>
        <v>0</v>
      </c>
      <c r="H190" s="115">
        <f t="shared" si="162"/>
        <v>0</v>
      </c>
      <c r="I190" s="115">
        <f t="shared" si="162"/>
        <v>0</v>
      </c>
      <c r="J190" s="115">
        <f t="shared" si="162"/>
        <v>0</v>
      </c>
      <c r="K190" s="115">
        <f t="shared" si="162"/>
        <v>0</v>
      </c>
      <c r="L190" s="115">
        <f t="shared" si="162"/>
        <v>0</v>
      </c>
      <c r="M190" s="115">
        <f t="shared" si="162"/>
        <v>0</v>
      </c>
      <c r="N190" s="115">
        <f t="shared" si="162"/>
        <v>0</v>
      </c>
      <c r="O190" s="115">
        <f t="shared" si="162"/>
        <v>0</v>
      </c>
      <c r="P190" s="115">
        <f t="shared" si="162"/>
        <v>0</v>
      </c>
      <c r="Q190" s="115">
        <f t="shared" si="162"/>
        <v>0</v>
      </c>
      <c r="R190" s="115">
        <f t="shared" si="162"/>
        <v>0</v>
      </c>
      <c r="S190" s="115">
        <f t="shared" si="162"/>
        <v>0</v>
      </c>
      <c r="T190" s="115">
        <f t="shared" si="162"/>
        <v>0</v>
      </c>
      <c r="U190" s="115">
        <f t="shared" si="162"/>
        <v>0</v>
      </c>
      <c r="V190" s="115">
        <f t="shared" si="162"/>
        <v>0</v>
      </c>
      <c r="W190" s="115" t="e">
        <f t="shared" si="162"/>
        <v>#N/A</v>
      </c>
      <c r="X190" s="115" t="e">
        <f t="shared" si="162"/>
        <v>#N/A</v>
      </c>
      <c r="Y190" s="115" t="e">
        <f t="shared" si="162"/>
        <v>#N/A</v>
      </c>
      <c r="Z190" s="115" t="e">
        <f t="shared" si="162"/>
        <v>#N/A</v>
      </c>
      <c r="AA190" s="115" t="e">
        <f t="shared" si="162"/>
        <v>#N/A</v>
      </c>
      <c r="AB190" s="115" t="e">
        <f t="shared" si="162"/>
        <v>#N/A</v>
      </c>
      <c r="AC190" s="115" t="e">
        <f t="shared" si="162"/>
        <v>#N/A</v>
      </c>
      <c r="AD190" s="115" t="e">
        <f t="shared" si="162"/>
        <v>#N/A</v>
      </c>
      <c r="AE190" s="115" t="e">
        <f t="shared" si="162"/>
        <v>#N/A</v>
      </c>
      <c r="AF190" s="115" t="e">
        <f t="shared" si="162"/>
        <v>#N/A</v>
      </c>
      <c r="AG190" s="115" t="e">
        <f t="shared" si="162"/>
        <v>#N/A</v>
      </c>
      <c r="AH190" s="115" t="e">
        <f t="shared" si="162"/>
        <v>#N/A</v>
      </c>
      <c r="AI190" s="115" t="e">
        <f t="shared" si="162"/>
        <v>#N/A</v>
      </c>
      <c r="AJ190" s="115" t="e">
        <f t="shared" si="162"/>
        <v>#N/A</v>
      </c>
      <c r="AK190" s="115" t="e">
        <f t="shared" si="162"/>
        <v>#N/A</v>
      </c>
      <c r="AL190" s="115" t="e">
        <f t="shared" si="162"/>
        <v>#N/A</v>
      </c>
      <c r="AM190" s="115" t="e">
        <f t="shared" si="162"/>
        <v>#N/A</v>
      </c>
      <c r="AN190" s="115" t="e">
        <f t="shared" si="162"/>
        <v>#N/A</v>
      </c>
      <c r="AO190" s="115" t="e">
        <f t="shared" si="162"/>
        <v>#N/A</v>
      </c>
    </row>
    <row r="191" spans="1:41">
      <c r="A191">
        <f t="shared" si="151"/>
        <v>14</v>
      </c>
      <c r="C191" s="115">
        <f t="shared" ref="C191:AO191" si="163">IF($A191=C$56,C$31,B191)*IF(C$11&gt;0,1,0)</f>
        <v>0</v>
      </c>
      <c r="D191" s="115">
        <f t="shared" si="163"/>
        <v>0</v>
      </c>
      <c r="E191" s="115">
        <f t="shared" si="163"/>
        <v>0</v>
      </c>
      <c r="F191" s="115">
        <f t="shared" si="163"/>
        <v>0</v>
      </c>
      <c r="G191" s="115">
        <f t="shared" si="163"/>
        <v>0</v>
      </c>
      <c r="H191" s="115">
        <f t="shared" si="163"/>
        <v>0</v>
      </c>
      <c r="I191" s="115">
        <f t="shared" si="163"/>
        <v>0</v>
      </c>
      <c r="J191" s="115">
        <f t="shared" si="163"/>
        <v>0</v>
      </c>
      <c r="K191" s="115">
        <f t="shared" si="163"/>
        <v>0</v>
      </c>
      <c r="L191" s="115">
        <f t="shared" si="163"/>
        <v>0</v>
      </c>
      <c r="M191" s="115">
        <f t="shared" si="163"/>
        <v>0</v>
      </c>
      <c r="N191" s="115">
        <f t="shared" si="163"/>
        <v>0</v>
      </c>
      <c r="O191" s="115">
        <f t="shared" si="163"/>
        <v>0</v>
      </c>
      <c r="P191" s="115">
        <f t="shared" si="163"/>
        <v>0</v>
      </c>
      <c r="Q191" s="115">
        <f t="shared" si="163"/>
        <v>0</v>
      </c>
      <c r="R191" s="115">
        <f t="shared" si="163"/>
        <v>0</v>
      </c>
      <c r="S191" s="115">
        <f t="shared" si="163"/>
        <v>0</v>
      </c>
      <c r="T191" s="115">
        <f t="shared" si="163"/>
        <v>0</v>
      </c>
      <c r="U191" s="115">
        <f t="shared" si="163"/>
        <v>0</v>
      </c>
      <c r="V191" s="115">
        <f t="shared" si="163"/>
        <v>0</v>
      </c>
      <c r="W191" s="115">
        <f t="shared" si="163"/>
        <v>0</v>
      </c>
      <c r="X191" s="115" t="e">
        <f t="shared" si="163"/>
        <v>#N/A</v>
      </c>
      <c r="Y191" s="115" t="e">
        <f t="shared" si="163"/>
        <v>#N/A</v>
      </c>
      <c r="Z191" s="115" t="e">
        <f t="shared" si="163"/>
        <v>#N/A</v>
      </c>
      <c r="AA191" s="115" t="e">
        <f t="shared" si="163"/>
        <v>#N/A</v>
      </c>
      <c r="AB191" s="115" t="e">
        <f t="shared" si="163"/>
        <v>#N/A</v>
      </c>
      <c r="AC191" s="115" t="e">
        <f t="shared" si="163"/>
        <v>#N/A</v>
      </c>
      <c r="AD191" s="115" t="e">
        <f t="shared" si="163"/>
        <v>#N/A</v>
      </c>
      <c r="AE191" s="115" t="e">
        <f t="shared" si="163"/>
        <v>#N/A</v>
      </c>
      <c r="AF191" s="115" t="e">
        <f t="shared" si="163"/>
        <v>#N/A</v>
      </c>
      <c r="AG191" s="115" t="e">
        <f t="shared" si="163"/>
        <v>#N/A</v>
      </c>
      <c r="AH191" s="115" t="e">
        <f t="shared" si="163"/>
        <v>#N/A</v>
      </c>
      <c r="AI191" s="115" t="e">
        <f t="shared" si="163"/>
        <v>#N/A</v>
      </c>
      <c r="AJ191" s="115" t="e">
        <f t="shared" si="163"/>
        <v>#N/A</v>
      </c>
      <c r="AK191" s="115" t="e">
        <f t="shared" si="163"/>
        <v>#N/A</v>
      </c>
      <c r="AL191" s="115" t="e">
        <f t="shared" si="163"/>
        <v>#N/A</v>
      </c>
      <c r="AM191" s="115" t="e">
        <f t="shared" si="163"/>
        <v>#N/A</v>
      </c>
      <c r="AN191" s="115" t="e">
        <f t="shared" si="163"/>
        <v>#N/A</v>
      </c>
      <c r="AO191" s="115" t="e">
        <f t="shared" si="163"/>
        <v>#N/A</v>
      </c>
    </row>
    <row r="192" spans="1:41">
      <c r="A192">
        <f t="shared" si="151"/>
        <v>15</v>
      </c>
      <c r="C192" s="115">
        <f t="shared" ref="C192:AO192" si="164">IF($A192=C$56,C$31,B192)*IF(C$11&gt;0,1,0)</f>
        <v>0</v>
      </c>
      <c r="D192" s="115">
        <f t="shared" si="164"/>
        <v>0</v>
      </c>
      <c r="E192" s="115">
        <f t="shared" si="164"/>
        <v>0</v>
      </c>
      <c r="F192" s="115">
        <f t="shared" si="164"/>
        <v>0</v>
      </c>
      <c r="G192" s="115">
        <f t="shared" si="164"/>
        <v>0</v>
      </c>
      <c r="H192" s="115">
        <f t="shared" si="164"/>
        <v>0</v>
      </c>
      <c r="I192" s="115">
        <f t="shared" si="164"/>
        <v>0</v>
      </c>
      <c r="J192" s="115">
        <f t="shared" si="164"/>
        <v>0</v>
      </c>
      <c r="K192" s="115">
        <f t="shared" si="164"/>
        <v>0</v>
      </c>
      <c r="L192" s="115">
        <f t="shared" si="164"/>
        <v>0</v>
      </c>
      <c r="M192" s="115">
        <f t="shared" si="164"/>
        <v>0</v>
      </c>
      <c r="N192" s="115">
        <f t="shared" si="164"/>
        <v>0</v>
      </c>
      <c r="O192" s="115">
        <f t="shared" si="164"/>
        <v>0</v>
      </c>
      <c r="P192" s="115">
        <f t="shared" si="164"/>
        <v>0</v>
      </c>
      <c r="Q192" s="115">
        <f t="shared" si="164"/>
        <v>0</v>
      </c>
      <c r="R192" s="115">
        <f t="shared" si="164"/>
        <v>0</v>
      </c>
      <c r="S192" s="115">
        <f t="shared" si="164"/>
        <v>0</v>
      </c>
      <c r="T192" s="115">
        <f t="shared" si="164"/>
        <v>0</v>
      </c>
      <c r="U192" s="115">
        <f t="shared" si="164"/>
        <v>0</v>
      </c>
      <c r="V192" s="115">
        <f t="shared" si="164"/>
        <v>0</v>
      </c>
      <c r="W192" s="115">
        <f t="shared" si="164"/>
        <v>0</v>
      </c>
      <c r="X192" s="115">
        <f t="shared" si="164"/>
        <v>0</v>
      </c>
      <c r="Y192" s="115">
        <f t="shared" si="164"/>
        <v>0</v>
      </c>
      <c r="Z192" s="115">
        <f t="shared" si="164"/>
        <v>0</v>
      </c>
      <c r="AA192" s="115">
        <f t="shared" si="164"/>
        <v>0</v>
      </c>
      <c r="AB192" s="115">
        <f t="shared" si="164"/>
        <v>0</v>
      </c>
      <c r="AC192" s="115">
        <f t="shared" si="164"/>
        <v>0</v>
      </c>
      <c r="AD192" s="115">
        <f t="shared" si="164"/>
        <v>0</v>
      </c>
      <c r="AE192" s="115">
        <f t="shared" si="164"/>
        <v>0</v>
      </c>
      <c r="AF192" s="115">
        <f t="shared" si="164"/>
        <v>0</v>
      </c>
      <c r="AG192" s="115">
        <f t="shared" si="164"/>
        <v>0</v>
      </c>
      <c r="AH192" s="115">
        <f t="shared" si="164"/>
        <v>0</v>
      </c>
      <c r="AI192" s="115">
        <f t="shared" si="164"/>
        <v>0</v>
      </c>
      <c r="AJ192" s="115">
        <f t="shared" si="164"/>
        <v>0</v>
      </c>
      <c r="AK192" s="115">
        <f t="shared" si="164"/>
        <v>0</v>
      </c>
      <c r="AL192" s="115">
        <f t="shared" si="164"/>
        <v>0</v>
      </c>
      <c r="AM192" s="115">
        <f t="shared" si="164"/>
        <v>0</v>
      </c>
      <c r="AN192" s="115">
        <f t="shared" si="164"/>
        <v>0</v>
      </c>
      <c r="AO192" s="115">
        <f t="shared" si="164"/>
        <v>0</v>
      </c>
    </row>
    <row r="193" spans="1:41">
      <c r="A193">
        <f t="shared" si="151"/>
        <v>16</v>
      </c>
      <c r="C193" s="115">
        <f t="shared" ref="C193:AO193" si="165">IF($A193=C$56,C$31,B193)*IF(C$11&gt;0,1,0)</f>
        <v>0</v>
      </c>
      <c r="D193" s="115">
        <f t="shared" si="165"/>
        <v>0</v>
      </c>
      <c r="E193" s="115">
        <f t="shared" si="165"/>
        <v>0</v>
      </c>
      <c r="F193" s="115">
        <f t="shared" si="165"/>
        <v>0</v>
      </c>
      <c r="G193" s="115">
        <f t="shared" si="165"/>
        <v>0</v>
      </c>
      <c r="H193" s="115">
        <f t="shared" si="165"/>
        <v>0</v>
      </c>
      <c r="I193" s="115">
        <f t="shared" si="165"/>
        <v>0</v>
      </c>
      <c r="J193" s="115">
        <f t="shared" si="165"/>
        <v>0</v>
      </c>
      <c r="K193" s="115">
        <f t="shared" si="165"/>
        <v>0</v>
      </c>
      <c r="L193" s="115">
        <f t="shared" si="165"/>
        <v>0</v>
      </c>
      <c r="M193" s="115">
        <f t="shared" si="165"/>
        <v>0</v>
      </c>
      <c r="N193" s="115">
        <f t="shared" si="165"/>
        <v>0</v>
      </c>
      <c r="O193" s="115">
        <f t="shared" si="165"/>
        <v>0</v>
      </c>
      <c r="P193" s="115">
        <f t="shared" si="165"/>
        <v>0</v>
      </c>
      <c r="Q193" s="115">
        <f t="shared" si="165"/>
        <v>0</v>
      </c>
      <c r="R193" s="115">
        <f t="shared" si="165"/>
        <v>0</v>
      </c>
      <c r="S193" s="115">
        <f t="shared" si="165"/>
        <v>0</v>
      </c>
      <c r="T193" s="115">
        <f t="shared" si="165"/>
        <v>0</v>
      </c>
      <c r="U193" s="115">
        <f t="shared" si="165"/>
        <v>0</v>
      </c>
      <c r="V193" s="115">
        <f t="shared" si="165"/>
        <v>0</v>
      </c>
      <c r="W193" s="115">
        <f t="shared" si="165"/>
        <v>0</v>
      </c>
      <c r="X193" s="115">
        <f t="shared" si="165"/>
        <v>0</v>
      </c>
      <c r="Y193" s="115">
        <f t="shared" si="165"/>
        <v>0</v>
      </c>
      <c r="Z193" s="115">
        <f t="shared" si="165"/>
        <v>0</v>
      </c>
      <c r="AA193" s="115">
        <f t="shared" si="165"/>
        <v>0</v>
      </c>
      <c r="AB193" s="115">
        <f t="shared" si="165"/>
        <v>0</v>
      </c>
      <c r="AC193" s="115">
        <f t="shared" si="165"/>
        <v>0</v>
      </c>
      <c r="AD193" s="115">
        <f t="shared" si="165"/>
        <v>0</v>
      </c>
      <c r="AE193" s="115">
        <f t="shared" si="165"/>
        <v>0</v>
      </c>
      <c r="AF193" s="115">
        <f t="shared" si="165"/>
        <v>0</v>
      </c>
      <c r="AG193" s="115">
        <f t="shared" si="165"/>
        <v>0</v>
      </c>
      <c r="AH193" s="115">
        <f t="shared" si="165"/>
        <v>0</v>
      </c>
      <c r="AI193" s="115">
        <f t="shared" si="165"/>
        <v>0</v>
      </c>
      <c r="AJ193" s="115">
        <f t="shared" si="165"/>
        <v>0</v>
      </c>
      <c r="AK193" s="115">
        <f t="shared" si="165"/>
        <v>0</v>
      </c>
      <c r="AL193" s="115">
        <f t="shared" si="165"/>
        <v>0</v>
      </c>
      <c r="AM193" s="115">
        <f t="shared" si="165"/>
        <v>0</v>
      </c>
      <c r="AN193" s="115">
        <f t="shared" si="165"/>
        <v>0</v>
      </c>
      <c r="AO193" s="115">
        <f t="shared" si="165"/>
        <v>0</v>
      </c>
    </row>
    <row r="194" spans="1:41">
      <c r="A194">
        <f t="shared" si="151"/>
        <v>17</v>
      </c>
      <c r="C194" s="115">
        <f t="shared" ref="C194:AO194" si="166">IF($A194=C$56,C$31,B194)*IF(C$11&gt;0,1,0)</f>
        <v>0</v>
      </c>
      <c r="D194" s="115">
        <f t="shared" si="166"/>
        <v>0</v>
      </c>
      <c r="E194" s="115">
        <f t="shared" si="166"/>
        <v>0</v>
      </c>
      <c r="F194" s="115">
        <f t="shared" si="166"/>
        <v>0</v>
      </c>
      <c r="G194" s="115">
        <f t="shared" si="166"/>
        <v>0</v>
      </c>
      <c r="H194" s="115">
        <f t="shared" si="166"/>
        <v>0</v>
      </c>
      <c r="I194" s="115">
        <f t="shared" si="166"/>
        <v>0</v>
      </c>
      <c r="J194" s="115">
        <f t="shared" si="166"/>
        <v>0</v>
      </c>
      <c r="K194" s="115">
        <f t="shared" si="166"/>
        <v>0</v>
      </c>
      <c r="L194" s="115">
        <f t="shared" si="166"/>
        <v>0</v>
      </c>
      <c r="M194" s="115">
        <f t="shared" si="166"/>
        <v>0</v>
      </c>
      <c r="N194" s="115">
        <f t="shared" si="166"/>
        <v>0</v>
      </c>
      <c r="O194" s="115">
        <f t="shared" si="166"/>
        <v>0</v>
      </c>
      <c r="P194" s="115">
        <f t="shared" si="166"/>
        <v>0</v>
      </c>
      <c r="Q194" s="115">
        <f t="shared" si="166"/>
        <v>0</v>
      </c>
      <c r="R194" s="115">
        <f t="shared" si="166"/>
        <v>0</v>
      </c>
      <c r="S194" s="115">
        <f t="shared" si="166"/>
        <v>0</v>
      </c>
      <c r="T194" s="115">
        <f t="shared" si="166"/>
        <v>0</v>
      </c>
      <c r="U194" s="115">
        <f t="shared" si="166"/>
        <v>0</v>
      </c>
      <c r="V194" s="115">
        <f t="shared" si="166"/>
        <v>0</v>
      </c>
      <c r="W194" s="115">
        <f t="shared" si="166"/>
        <v>0</v>
      </c>
      <c r="X194" s="115">
        <f t="shared" si="166"/>
        <v>0</v>
      </c>
      <c r="Y194" s="115">
        <f t="shared" si="166"/>
        <v>0</v>
      </c>
      <c r="Z194" s="115">
        <f t="shared" si="166"/>
        <v>0</v>
      </c>
      <c r="AA194" s="115">
        <f t="shared" si="166"/>
        <v>0</v>
      </c>
      <c r="AB194" s="115">
        <f t="shared" si="166"/>
        <v>0</v>
      </c>
      <c r="AC194" s="115">
        <f t="shared" si="166"/>
        <v>0</v>
      </c>
      <c r="AD194" s="115">
        <f t="shared" si="166"/>
        <v>0</v>
      </c>
      <c r="AE194" s="115">
        <f t="shared" si="166"/>
        <v>0</v>
      </c>
      <c r="AF194" s="115">
        <f t="shared" si="166"/>
        <v>0</v>
      </c>
      <c r="AG194" s="115">
        <f t="shared" si="166"/>
        <v>0</v>
      </c>
      <c r="AH194" s="115">
        <f t="shared" si="166"/>
        <v>0</v>
      </c>
      <c r="AI194" s="115">
        <f t="shared" si="166"/>
        <v>0</v>
      </c>
      <c r="AJ194" s="115">
        <f t="shared" si="166"/>
        <v>0</v>
      </c>
      <c r="AK194" s="115">
        <f t="shared" si="166"/>
        <v>0</v>
      </c>
      <c r="AL194" s="115">
        <f t="shared" si="166"/>
        <v>0</v>
      </c>
      <c r="AM194" s="115">
        <f t="shared" si="166"/>
        <v>0</v>
      </c>
      <c r="AN194" s="115">
        <f t="shared" si="166"/>
        <v>0</v>
      </c>
      <c r="AO194" s="115">
        <f t="shared" si="166"/>
        <v>0</v>
      </c>
    </row>
    <row r="195" spans="1:41">
      <c r="A195">
        <f t="shared" si="151"/>
        <v>18</v>
      </c>
      <c r="C195" s="115">
        <f t="shared" ref="C195:AO195" si="167">IF($A195=C$56,C$31,B195)*IF(C$11&gt;0,1,0)</f>
        <v>0</v>
      </c>
      <c r="D195" s="115">
        <f t="shared" si="167"/>
        <v>0</v>
      </c>
      <c r="E195" s="115">
        <f t="shared" si="167"/>
        <v>0</v>
      </c>
      <c r="F195" s="115">
        <f t="shared" si="167"/>
        <v>0</v>
      </c>
      <c r="G195" s="115">
        <f t="shared" si="167"/>
        <v>0</v>
      </c>
      <c r="H195" s="115">
        <f t="shared" si="167"/>
        <v>0</v>
      </c>
      <c r="I195" s="115">
        <f t="shared" si="167"/>
        <v>0</v>
      </c>
      <c r="J195" s="115">
        <f t="shared" si="167"/>
        <v>0</v>
      </c>
      <c r="K195" s="115">
        <f t="shared" si="167"/>
        <v>0</v>
      </c>
      <c r="L195" s="115">
        <f t="shared" si="167"/>
        <v>0</v>
      </c>
      <c r="M195" s="115">
        <f t="shared" si="167"/>
        <v>0</v>
      </c>
      <c r="N195" s="115">
        <f t="shared" si="167"/>
        <v>0</v>
      </c>
      <c r="O195" s="115">
        <f t="shared" si="167"/>
        <v>0</v>
      </c>
      <c r="P195" s="115">
        <f t="shared" si="167"/>
        <v>0</v>
      </c>
      <c r="Q195" s="115">
        <f t="shared" si="167"/>
        <v>0</v>
      </c>
      <c r="R195" s="115">
        <f t="shared" si="167"/>
        <v>0</v>
      </c>
      <c r="S195" s="115">
        <f t="shared" si="167"/>
        <v>0</v>
      </c>
      <c r="T195" s="115">
        <f t="shared" si="167"/>
        <v>0</v>
      </c>
      <c r="U195" s="115">
        <f t="shared" si="167"/>
        <v>0</v>
      </c>
      <c r="V195" s="115">
        <f t="shared" si="167"/>
        <v>0</v>
      </c>
      <c r="W195" s="115">
        <f t="shared" si="167"/>
        <v>0</v>
      </c>
      <c r="X195" s="115">
        <f t="shared" si="167"/>
        <v>0</v>
      </c>
      <c r="Y195" s="115">
        <f t="shared" si="167"/>
        <v>0</v>
      </c>
      <c r="Z195" s="115">
        <f t="shared" si="167"/>
        <v>0</v>
      </c>
      <c r="AA195" s="115">
        <f t="shared" si="167"/>
        <v>0</v>
      </c>
      <c r="AB195" s="115">
        <f t="shared" si="167"/>
        <v>0</v>
      </c>
      <c r="AC195" s="115">
        <f t="shared" si="167"/>
        <v>0</v>
      </c>
      <c r="AD195" s="115">
        <f t="shared" si="167"/>
        <v>0</v>
      </c>
      <c r="AE195" s="115">
        <f t="shared" si="167"/>
        <v>0</v>
      </c>
      <c r="AF195" s="115">
        <f t="shared" si="167"/>
        <v>0</v>
      </c>
      <c r="AG195" s="115">
        <f t="shared" si="167"/>
        <v>0</v>
      </c>
      <c r="AH195" s="115">
        <f t="shared" si="167"/>
        <v>0</v>
      </c>
      <c r="AI195" s="115">
        <f t="shared" si="167"/>
        <v>0</v>
      </c>
      <c r="AJ195" s="115">
        <f t="shared" si="167"/>
        <v>0</v>
      </c>
      <c r="AK195" s="115">
        <f t="shared" si="167"/>
        <v>0</v>
      </c>
      <c r="AL195" s="115">
        <f t="shared" si="167"/>
        <v>0</v>
      </c>
      <c r="AM195" s="115">
        <f t="shared" si="167"/>
        <v>0</v>
      </c>
      <c r="AN195" s="115">
        <f t="shared" si="167"/>
        <v>0</v>
      </c>
      <c r="AO195" s="115">
        <f t="shared" si="167"/>
        <v>0</v>
      </c>
    </row>
    <row r="196" spans="1:41">
      <c r="A196">
        <f t="shared" si="151"/>
        <v>19</v>
      </c>
      <c r="C196" s="115">
        <f t="shared" ref="C196:AO196" si="168">IF($A196=C$56,C$31,B196)*IF(C$11&gt;0,1,0)</f>
        <v>0</v>
      </c>
      <c r="D196" s="115">
        <f t="shared" si="168"/>
        <v>0</v>
      </c>
      <c r="E196" s="115">
        <f t="shared" si="168"/>
        <v>0</v>
      </c>
      <c r="F196" s="115">
        <f t="shared" si="168"/>
        <v>0</v>
      </c>
      <c r="G196" s="115">
        <f t="shared" si="168"/>
        <v>0</v>
      </c>
      <c r="H196" s="115">
        <f t="shared" si="168"/>
        <v>0</v>
      </c>
      <c r="I196" s="115">
        <f t="shared" si="168"/>
        <v>0</v>
      </c>
      <c r="J196" s="115">
        <f t="shared" si="168"/>
        <v>0</v>
      </c>
      <c r="K196" s="115">
        <f t="shared" si="168"/>
        <v>0</v>
      </c>
      <c r="L196" s="115">
        <f t="shared" si="168"/>
        <v>0</v>
      </c>
      <c r="M196" s="115">
        <f t="shared" si="168"/>
        <v>0</v>
      </c>
      <c r="N196" s="115">
        <f t="shared" si="168"/>
        <v>0</v>
      </c>
      <c r="O196" s="115">
        <f t="shared" si="168"/>
        <v>0</v>
      </c>
      <c r="P196" s="115">
        <f t="shared" si="168"/>
        <v>0</v>
      </c>
      <c r="Q196" s="115">
        <f t="shared" si="168"/>
        <v>0</v>
      </c>
      <c r="R196" s="115">
        <f t="shared" si="168"/>
        <v>0</v>
      </c>
      <c r="S196" s="115">
        <f t="shared" si="168"/>
        <v>0</v>
      </c>
      <c r="T196" s="115">
        <f t="shared" si="168"/>
        <v>0</v>
      </c>
      <c r="U196" s="115">
        <f t="shared" si="168"/>
        <v>0</v>
      </c>
      <c r="V196" s="115">
        <f t="shared" si="168"/>
        <v>0</v>
      </c>
      <c r="W196" s="115">
        <f t="shared" si="168"/>
        <v>0</v>
      </c>
      <c r="X196" s="115">
        <f t="shared" si="168"/>
        <v>0</v>
      </c>
      <c r="Y196" s="115">
        <f t="shared" si="168"/>
        <v>0</v>
      </c>
      <c r="Z196" s="115">
        <f t="shared" si="168"/>
        <v>0</v>
      </c>
      <c r="AA196" s="115">
        <f t="shared" si="168"/>
        <v>0</v>
      </c>
      <c r="AB196" s="115">
        <f t="shared" si="168"/>
        <v>0</v>
      </c>
      <c r="AC196" s="115">
        <f t="shared" si="168"/>
        <v>0</v>
      </c>
      <c r="AD196" s="115">
        <f t="shared" si="168"/>
        <v>0</v>
      </c>
      <c r="AE196" s="115">
        <f t="shared" si="168"/>
        <v>0</v>
      </c>
      <c r="AF196" s="115">
        <f t="shared" si="168"/>
        <v>0</v>
      </c>
      <c r="AG196" s="115">
        <f t="shared" si="168"/>
        <v>0</v>
      </c>
      <c r="AH196" s="115">
        <f t="shared" si="168"/>
        <v>0</v>
      </c>
      <c r="AI196" s="115">
        <f t="shared" si="168"/>
        <v>0</v>
      </c>
      <c r="AJ196" s="115">
        <f t="shared" si="168"/>
        <v>0</v>
      </c>
      <c r="AK196" s="115">
        <f t="shared" si="168"/>
        <v>0</v>
      </c>
      <c r="AL196" s="115">
        <f t="shared" si="168"/>
        <v>0</v>
      </c>
      <c r="AM196" s="115">
        <f t="shared" si="168"/>
        <v>0</v>
      </c>
      <c r="AN196" s="115">
        <f t="shared" si="168"/>
        <v>0</v>
      </c>
      <c r="AO196" s="115">
        <f t="shared" si="168"/>
        <v>0</v>
      </c>
    </row>
    <row r="197" spans="1:41">
      <c r="A197">
        <f t="shared" si="151"/>
        <v>20</v>
      </c>
      <c r="C197" s="115">
        <f t="shared" ref="C197:AO197" si="169">IF($A197=C$56,C$31,B197)*IF(C$11&gt;0,1,0)</f>
        <v>0</v>
      </c>
      <c r="D197" s="115">
        <f t="shared" si="169"/>
        <v>0</v>
      </c>
      <c r="E197" s="115">
        <f t="shared" si="169"/>
        <v>0</v>
      </c>
      <c r="F197" s="115">
        <f t="shared" si="169"/>
        <v>0</v>
      </c>
      <c r="G197" s="115">
        <f t="shared" si="169"/>
        <v>0</v>
      </c>
      <c r="H197" s="115">
        <f t="shared" si="169"/>
        <v>0</v>
      </c>
      <c r="I197" s="115">
        <f t="shared" si="169"/>
        <v>0</v>
      </c>
      <c r="J197" s="115">
        <f t="shared" si="169"/>
        <v>0</v>
      </c>
      <c r="K197" s="115">
        <f t="shared" si="169"/>
        <v>0</v>
      </c>
      <c r="L197" s="115">
        <f t="shared" si="169"/>
        <v>0</v>
      </c>
      <c r="M197" s="115">
        <f t="shared" si="169"/>
        <v>0</v>
      </c>
      <c r="N197" s="115">
        <f t="shared" si="169"/>
        <v>0</v>
      </c>
      <c r="O197" s="115">
        <f t="shared" si="169"/>
        <v>0</v>
      </c>
      <c r="P197" s="115">
        <f t="shared" si="169"/>
        <v>0</v>
      </c>
      <c r="Q197" s="115">
        <f t="shared" si="169"/>
        <v>0</v>
      </c>
      <c r="R197" s="115">
        <f t="shared" si="169"/>
        <v>0</v>
      </c>
      <c r="S197" s="115">
        <f t="shared" si="169"/>
        <v>0</v>
      </c>
      <c r="T197" s="115">
        <f t="shared" si="169"/>
        <v>0</v>
      </c>
      <c r="U197" s="115">
        <f t="shared" si="169"/>
        <v>0</v>
      </c>
      <c r="V197" s="115">
        <f t="shared" si="169"/>
        <v>0</v>
      </c>
      <c r="W197" s="115">
        <f t="shared" si="169"/>
        <v>0</v>
      </c>
      <c r="X197" s="115">
        <f t="shared" si="169"/>
        <v>0</v>
      </c>
      <c r="Y197" s="115">
        <f t="shared" si="169"/>
        <v>0</v>
      </c>
      <c r="Z197" s="115">
        <f t="shared" si="169"/>
        <v>0</v>
      </c>
      <c r="AA197" s="115">
        <f t="shared" si="169"/>
        <v>0</v>
      </c>
      <c r="AB197" s="115">
        <f t="shared" si="169"/>
        <v>0</v>
      </c>
      <c r="AC197" s="115">
        <f t="shared" si="169"/>
        <v>0</v>
      </c>
      <c r="AD197" s="115">
        <f t="shared" si="169"/>
        <v>0</v>
      </c>
      <c r="AE197" s="115">
        <f t="shared" si="169"/>
        <v>0</v>
      </c>
      <c r="AF197" s="115">
        <f t="shared" si="169"/>
        <v>0</v>
      </c>
      <c r="AG197" s="115">
        <f t="shared" si="169"/>
        <v>0</v>
      </c>
      <c r="AH197" s="115">
        <f t="shared" si="169"/>
        <v>0</v>
      </c>
      <c r="AI197" s="115">
        <f t="shared" si="169"/>
        <v>0</v>
      </c>
      <c r="AJ197" s="115">
        <f t="shared" si="169"/>
        <v>0</v>
      </c>
      <c r="AK197" s="115">
        <f t="shared" si="169"/>
        <v>0</v>
      </c>
      <c r="AL197" s="115">
        <f t="shared" si="169"/>
        <v>0</v>
      </c>
      <c r="AM197" s="115">
        <f t="shared" si="169"/>
        <v>0</v>
      </c>
      <c r="AN197" s="115">
        <f t="shared" si="169"/>
        <v>0</v>
      </c>
      <c r="AO197" s="115">
        <f t="shared" si="169"/>
        <v>0</v>
      </c>
    </row>
    <row r="198" spans="1:41">
      <c r="A198">
        <f t="shared" si="151"/>
        <v>21</v>
      </c>
      <c r="C198" s="115">
        <f t="shared" ref="C198:AO198" si="170">IF($A198=C$56,C$31,B198)*IF(C$11&gt;0,1,0)</f>
        <v>0</v>
      </c>
      <c r="D198" s="115">
        <f t="shared" si="170"/>
        <v>0</v>
      </c>
      <c r="E198" s="115">
        <f t="shared" si="170"/>
        <v>0</v>
      </c>
      <c r="F198" s="115">
        <f t="shared" si="170"/>
        <v>0</v>
      </c>
      <c r="G198" s="115">
        <f t="shared" si="170"/>
        <v>0</v>
      </c>
      <c r="H198" s="115">
        <f t="shared" si="170"/>
        <v>0</v>
      </c>
      <c r="I198" s="115">
        <f t="shared" si="170"/>
        <v>0</v>
      </c>
      <c r="J198" s="115">
        <f t="shared" si="170"/>
        <v>0</v>
      </c>
      <c r="K198" s="115">
        <f t="shared" si="170"/>
        <v>0</v>
      </c>
      <c r="L198" s="115">
        <f t="shared" si="170"/>
        <v>0</v>
      </c>
      <c r="M198" s="115">
        <f t="shared" si="170"/>
        <v>0</v>
      </c>
      <c r="N198" s="115">
        <f t="shared" si="170"/>
        <v>0</v>
      </c>
      <c r="O198" s="115">
        <f t="shared" si="170"/>
        <v>0</v>
      </c>
      <c r="P198" s="115">
        <f t="shared" si="170"/>
        <v>0</v>
      </c>
      <c r="Q198" s="115">
        <f t="shared" si="170"/>
        <v>0</v>
      </c>
      <c r="R198" s="115">
        <f t="shared" si="170"/>
        <v>0</v>
      </c>
      <c r="S198" s="115">
        <f t="shared" si="170"/>
        <v>0</v>
      </c>
      <c r="T198" s="115">
        <f t="shared" si="170"/>
        <v>0</v>
      </c>
      <c r="U198" s="115">
        <f t="shared" si="170"/>
        <v>0</v>
      </c>
      <c r="V198" s="115">
        <f t="shared" si="170"/>
        <v>0</v>
      </c>
      <c r="W198" s="115">
        <f t="shared" si="170"/>
        <v>0</v>
      </c>
      <c r="X198" s="115">
        <f t="shared" si="170"/>
        <v>0</v>
      </c>
      <c r="Y198" s="115">
        <f t="shared" si="170"/>
        <v>0</v>
      </c>
      <c r="Z198" s="115">
        <f t="shared" si="170"/>
        <v>0</v>
      </c>
      <c r="AA198" s="115">
        <f t="shared" si="170"/>
        <v>0</v>
      </c>
      <c r="AB198" s="115">
        <f t="shared" si="170"/>
        <v>0</v>
      </c>
      <c r="AC198" s="115">
        <f t="shared" si="170"/>
        <v>0</v>
      </c>
      <c r="AD198" s="115">
        <f t="shared" si="170"/>
        <v>0</v>
      </c>
      <c r="AE198" s="115">
        <f t="shared" si="170"/>
        <v>0</v>
      </c>
      <c r="AF198" s="115">
        <f t="shared" si="170"/>
        <v>0</v>
      </c>
      <c r="AG198" s="115">
        <f t="shared" si="170"/>
        <v>0</v>
      </c>
      <c r="AH198" s="115">
        <f t="shared" si="170"/>
        <v>0</v>
      </c>
      <c r="AI198" s="115">
        <f t="shared" si="170"/>
        <v>0</v>
      </c>
      <c r="AJ198" s="115">
        <f t="shared" si="170"/>
        <v>0</v>
      </c>
      <c r="AK198" s="115">
        <f t="shared" si="170"/>
        <v>0</v>
      </c>
      <c r="AL198" s="115">
        <f t="shared" si="170"/>
        <v>0</v>
      </c>
      <c r="AM198" s="115">
        <f t="shared" si="170"/>
        <v>0</v>
      </c>
      <c r="AN198" s="115">
        <f t="shared" si="170"/>
        <v>0</v>
      </c>
      <c r="AO198" s="115">
        <f t="shared" si="170"/>
        <v>0</v>
      </c>
    </row>
    <row r="199" spans="1:41">
      <c r="A199">
        <f t="shared" si="151"/>
        <v>22</v>
      </c>
      <c r="C199" s="115">
        <f t="shared" ref="C199:AO199" si="171">IF($A199=C$56,C$31,B199)*IF(C$11&gt;0,1,0)</f>
        <v>0</v>
      </c>
      <c r="D199" s="115">
        <f t="shared" si="171"/>
        <v>0</v>
      </c>
      <c r="E199" s="115">
        <f t="shared" si="171"/>
        <v>0</v>
      </c>
      <c r="F199" s="115">
        <f t="shared" si="171"/>
        <v>0</v>
      </c>
      <c r="G199" s="115">
        <f t="shared" si="171"/>
        <v>0</v>
      </c>
      <c r="H199" s="115">
        <f t="shared" si="171"/>
        <v>0</v>
      </c>
      <c r="I199" s="115">
        <f t="shared" si="171"/>
        <v>0</v>
      </c>
      <c r="J199" s="115">
        <f t="shared" si="171"/>
        <v>0</v>
      </c>
      <c r="K199" s="115">
        <f t="shared" si="171"/>
        <v>0</v>
      </c>
      <c r="L199" s="115">
        <f t="shared" si="171"/>
        <v>0</v>
      </c>
      <c r="M199" s="115">
        <f t="shared" si="171"/>
        <v>0</v>
      </c>
      <c r="N199" s="115">
        <f t="shared" si="171"/>
        <v>0</v>
      </c>
      <c r="O199" s="115">
        <f t="shared" si="171"/>
        <v>0</v>
      </c>
      <c r="P199" s="115">
        <f t="shared" si="171"/>
        <v>0</v>
      </c>
      <c r="Q199" s="115">
        <f t="shared" si="171"/>
        <v>0</v>
      </c>
      <c r="R199" s="115">
        <f t="shared" si="171"/>
        <v>0</v>
      </c>
      <c r="S199" s="115">
        <f t="shared" si="171"/>
        <v>0</v>
      </c>
      <c r="T199" s="115">
        <f t="shared" si="171"/>
        <v>0</v>
      </c>
      <c r="U199" s="115">
        <f t="shared" si="171"/>
        <v>0</v>
      </c>
      <c r="V199" s="115">
        <f t="shared" si="171"/>
        <v>0</v>
      </c>
      <c r="W199" s="115">
        <f t="shared" si="171"/>
        <v>0</v>
      </c>
      <c r="X199" s="115">
        <f t="shared" si="171"/>
        <v>0</v>
      </c>
      <c r="Y199" s="115">
        <f t="shared" si="171"/>
        <v>0</v>
      </c>
      <c r="Z199" s="115">
        <f t="shared" si="171"/>
        <v>0</v>
      </c>
      <c r="AA199" s="115">
        <f t="shared" si="171"/>
        <v>0</v>
      </c>
      <c r="AB199" s="115">
        <f t="shared" si="171"/>
        <v>0</v>
      </c>
      <c r="AC199" s="115">
        <f t="shared" si="171"/>
        <v>0</v>
      </c>
      <c r="AD199" s="115">
        <f t="shared" si="171"/>
        <v>0</v>
      </c>
      <c r="AE199" s="115">
        <f t="shared" si="171"/>
        <v>0</v>
      </c>
      <c r="AF199" s="115">
        <f t="shared" si="171"/>
        <v>0</v>
      </c>
      <c r="AG199" s="115">
        <f t="shared" si="171"/>
        <v>0</v>
      </c>
      <c r="AH199" s="115">
        <f t="shared" si="171"/>
        <v>0</v>
      </c>
      <c r="AI199" s="115">
        <f t="shared" si="171"/>
        <v>0</v>
      </c>
      <c r="AJ199" s="115">
        <f t="shared" si="171"/>
        <v>0</v>
      </c>
      <c r="AK199" s="115">
        <f t="shared" si="171"/>
        <v>0</v>
      </c>
      <c r="AL199" s="115">
        <f t="shared" si="171"/>
        <v>0</v>
      </c>
      <c r="AM199" s="115">
        <f t="shared" si="171"/>
        <v>0</v>
      </c>
      <c r="AN199" s="115">
        <f t="shared" si="171"/>
        <v>0</v>
      </c>
      <c r="AO199" s="115">
        <f t="shared" si="171"/>
        <v>0</v>
      </c>
    </row>
    <row r="200" spans="1:41">
      <c r="A200">
        <f t="shared" si="151"/>
        <v>23</v>
      </c>
      <c r="C200" s="115">
        <f t="shared" ref="C200:AO200" si="172">IF($A200=C$56,C$31,B200)*IF(C$11&gt;0,1,0)</f>
        <v>0</v>
      </c>
      <c r="D200" s="115">
        <f t="shared" si="172"/>
        <v>0</v>
      </c>
      <c r="E200" s="115">
        <f t="shared" si="172"/>
        <v>0</v>
      </c>
      <c r="F200" s="115">
        <f t="shared" si="172"/>
        <v>0</v>
      </c>
      <c r="G200" s="115">
        <f t="shared" si="172"/>
        <v>0</v>
      </c>
      <c r="H200" s="115">
        <f t="shared" si="172"/>
        <v>0</v>
      </c>
      <c r="I200" s="115">
        <f t="shared" si="172"/>
        <v>0</v>
      </c>
      <c r="J200" s="115">
        <f t="shared" si="172"/>
        <v>0</v>
      </c>
      <c r="K200" s="115">
        <f t="shared" si="172"/>
        <v>0</v>
      </c>
      <c r="L200" s="115">
        <f t="shared" si="172"/>
        <v>0</v>
      </c>
      <c r="M200" s="115">
        <f t="shared" si="172"/>
        <v>0</v>
      </c>
      <c r="N200" s="115">
        <f t="shared" si="172"/>
        <v>0</v>
      </c>
      <c r="O200" s="115">
        <f t="shared" si="172"/>
        <v>0</v>
      </c>
      <c r="P200" s="115">
        <f t="shared" si="172"/>
        <v>0</v>
      </c>
      <c r="Q200" s="115">
        <f t="shared" si="172"/>
        <v>0</v>
      </c>
      <c r="R200" s="115">
        <f t="shared" si="172"/>
        <v>0</v>
      </c>
      <c r="S200" s="115">
        <f t="shared" si="172"/>
        <v>0</v>
      </c>
      <c r="T200" s="115">
        <f t="shared" si="172"/>
        <v>0</v>
      </c>
      <c r="U200" s="115">
        <f t="shared" si="172"/>
        <v>0</v>
      </c>
      <c r="V200" s="115">
        <f t="shared" si="172"/>
        <v>0</v>
      </c>
      <c r="W200" s="115">
        <f t="shared" si="172"/>
        <v>0</v>
      </c>
      <c r="X200" s="115">
        <f t="shared" si="172"/>
        <v>0</v>
      </c>
      <c r="Y200" s="115">
        <f t="shared" si="172"/>
        <v>0</v>
      </c>
      <c r="Z200" s="115">
        <f t="shared" si="172"/>
        <v>0</v>
      </c>
      <c r="AA200" s="115">
        <f t="shared" si="172"/>
        <v>0</v>
      </c>
      <c r="AB200" s="115">
        <f t="shared" si="172"/>
        <v>0</v>
      </c>
      <c r="AC200" s="115">
        <f t="shared" si="172"/>
        <v>0</v>
      </c>
      <c r="AD200" s="115">
        <f t="shared" si="172"/>
        <v>0</v>
      </c>
      <c r="AE200" s="115">
        <f t="shared" si="172"/>
        <v>0</v>
      </c>
      <c r="AF200" s="115">
        <f t="shared" si="172"/>
        <v>0</v>
      </c>
      <c r="AG200" s="115">
        <f t="shared" si="172"/>
        <v>0</v>
      </c>
      <c r="AH200" s="115">
        <f t="shared" si="172"/>
        <v>0</v>
      </c>
      <c r="AI200" s="115">
        <f t="shared" si="172"/>
        <v>0</v>
      </c>
      <c r="AJ200" s="115">
        <f t="shared" si="172"/>
        <v>0</v>
      </c>
      <c r="AK200" s="115">
        <f t="shared" si="172"/>
        <v>0</v>
      </c>
      <c r="AL200" s="115">
        <f t="shared" si="172"/>
        <v>0</v>
      </c>
      <c r="AM200" s="115">
        <f t="shared" si="172"/>
        <v>0</v>
      </c>
      <c r="AN200" s="115">
        <f t="shared" si="172"/>
        <v>0</v>
      </c>
      <c r="AO200" s="115">
        <f t="shared" si="172"/>
        <v>0</v>
      </c>
    </row>
    <row r="201" spans="1:41">
      <c r="A201">
        <f t="shared" si="151"/>
        <v>24</v>
      </c>
      <c r="C201" s="115">
        <f t="shared" ref="C201:AO201" si="173">IF($A201=C$56,C$31,B201)*IF(C$11&gt;0,1,0)</f>
        <v>0</v>
      </c>
      <c r="D201" s="115">
        <f t="shared" si="173"/>
        <v>0</v>
      </c>
      <c r="E201" s="115">
        <f t="shared" si="173"/>
        <v>0</v>
      </c>
      <c r="F201" s="115">
        <f t="shared" si="173"/>
        <v>0</v>
      </c>
      <c r="G201" s="115">
        <f t="shared" si="173"/>
        <v>0</v>
      </c>
      <c r="H201" s="115">
        <f t="shared" si="173"/>
        <v>0</v>
      </c>
      <c r="I201" s="115">
        <f t="shared" si="173"/>
        <v>0</v>
      </c>
      <c r="J201" s="115">
        <f t="shared" si="173"/>
        <v>0</v>
      </c>
      <c r="K201" s="115">
        <f t="shared" si="173"/>
        <v>0</v>
      </c>
      <c r="L201" s="115">
        <f t="shared" si="173"/>
        <v>0</v>
      </c>
      <c r="M201" s="115">
        <f t="shared" si="173"/>
        <v>0</v>
      </c>
      <c r="N201" s="115">
        <f t="shared" si="173"/>
        <v>0</v>
      </c>
      <c r="O201" s="115">
        <f t="shared" si="173"/>
        <v>0</v>
      </c>
      <c r="P201" s="115">
        <f t="shared" si="173"/>
        <v>0</v>
      </c>
      <c r="Q201" s="115">
        <f t="shared" si="173"/>
        <v>0</v>
      </c>
      <c r="R201" s="115">
        <f t="shared" si="173"/>
        <v>0</v>
      </c>
      <c r="S201" s="115">
        <f t="shared" si="173"/>
        <v>0</v>
      </c>
      <c r="T201" s="115">
        <f t="shared" si="173"/>
        <v>0</v>
      </c>
      <c r="U201" s="115">
        <f t="shared" si="173"/>
        <v>0</v>
      </c>
      <c r="V201" s="115">
        <f t="shared" si="173"/>
        <v>0</v>
      </c>
      <c r="W201" s="115">
        <f t="shared" si="173"/>
        <v>0</v>
      </c>
      <c r="X201" s="115">
        <f t="shared" si="173"/>
        <v>0</v>
      </c>
      <c r="Y201" s="115">
        <f t="shared" si="173"/>
        <v>0</v>
      </c>
      <c r="Z201" s="115">
        <f t="shared" si="173"/>
        <v>0</v>
      </c>
      <c r="AA201" s="115">
        <f t="shared" si="173"/>
        <v>0</v>
      </c>
      <c r="AB201" s="115">
        <f t="shared" si="173"/>
        <v>0</v>
      </c>
      <c r="AC201" s="115">
        <f t="shared" si="173"/>
        <v>0</v>
      </c>
      <c r="AD201" s="115">
        <f t="shared" si="173"/>
        <v>0</v>
      </c>
      <c r="AE201" s="115">
        <f t="shared" si="173"/>
        <v>0</v>
      </c>
      <c r="AF201" s="115">
        <f t="shared" si="173"/>
        <v>0</v>
      </c>
      <c r="AG201" s="115">
        <f t="shared" si="173"/>
        <v>0</v>
      </c>
      <c r="AH201" s="115">
        <f t="shared" si="173"/>
        <v>0</v>
      </c>
      <c r="AI201" s="115">
        <f t="shared" si="173"/>
        <v>0</v>
      </c>
      <c r="AJ201" s="115">
        <f t="shared" si="173"/>
        <v>0</v>
      </c>
      <c r="AK201" s="115">
        <f t="shared" si="173"/>
        <v>0</v>
      </c>
      <c r="AL201" s="115">
        <f t="shared" si="173"/>
        <v>0</v>
      </c>
      <c r="AM201" s="115">
        <f t="shared" si="173"/>
        <v>0</v>
      </c>
      <c r="AN201" s="115">
        <f t="shared" si="173"/>
        <v>0</v>
      </c>
      <c r="AO201" s="115">
        <f t="shared" si="173"/>
        <v>0</v>
      </c>
    </row>
    <row r="202" spans="1:41">
      <c r="A202">
        <f t="shared" si="151"/>
        <v>25</v>
      </c>
      <c r="C202" s="115">
        <f t="shared" ref="C202:AO202" si="174">IF($A202=C$56,C$31,B202)*IF(C$11&gt;0,1,0)</f>
        <v>0</v>
      </c>
      <c r="D202" s="115">
        <f t="shared" si="174"/>
        <v>0</v>
      </c>
      <c r="E202" s="115">
        <f t="shared" si="174"/>
        <v>0</v>
      </c>
      <c r="F202" s="115">
        <f t="shared" si="174"/>
        <v>0</v>
      </c>
      <c r="G202" s="115">
        <f t="shared" si="174"/>
        <v>0</v>
      </c>
      <c r="H202" s="115">
        <f t="shared" si="174"/>
        <v>0</v>
      </c>
      <c r="I202" s="115">
        <f t="shared" si="174"/>
        <v>0</v>
      </c>
      <c r="J202" s="115">
        <f t="shared" si="174"/>
        <v>0</v>
      </c>
      <c r="K202" s="115">
        <f t="shared" si="174"/>
        <v>0</v>
      </c>
      <c r="L202" s="115">
        <f t="shared" si="174"/>
        <v>0</v>
      </c>
      <c r="M202" s="115">
        <f t="shared" si="174"/>
        <v>0</v>
      </c>
      <c r="N202" s="115">
        <f t="shared" si="174"/>
        <v>0</v>
      </c>
      <c r="O202" s="115">
        <f t="shared" si="174"/>
        <v>0</v>
      </c>
      <c r="P202" s="115">
        <f t="shared" si="174"/>
        <v>0</v>
      </c>
      <c r="Q202" s="115">
        <f t="shared" si="174"/>
        <v>0</v>
      </c>
      <c r="R202" s="115">
        <f t="shared" si="174"/>
        <v>0</v>
      </c>
      <c r="S202" s="115">
        <f t="shared" si="174"/>
        <v>0</v>
      </c>
      <c r="T202" s="115">
        <f t="shared" si="174"/>
        <v>0</v>
      </c>
      <c r="U202" s="115">
        <f t="shared" si="174"/>
        <v>0</v>
      </c>
      <c r="V202" s="115">
        <f t="shared" si="174"/>
        <v>0</v>
      </c>
      <c r="W202" s="115">
        <f t="shared" si="174"/>
        <v>0</v>
      </c>
      <c r="X202" s="115">
        <f t="shared" si="174"/>
        <v>0</v>
      </c>
      <c r="Y202" s="115">
        <f t="shared" si="174"/>
        <v>0</v>
      </c>
      <c r="Z202" s="115">
        <f t="shared" si="174"/>
        <v>0</v>
      </c>
      <c r="AA202" s="115">
        <f t="shared" si="174"/>
        <v>0</v>
      </c>
      <c r="AB202" s="115">
        <f t="shared" si="174"/>
        <v>0</v>
      </c>
      <c r="AC202" s="115">
        <f t="shared" si="174"/>
        <v>0</v>
      </c>
      <c r="AD202" s="115">
        <f t="shared" si="174"/>
        <v>0</v>
      </c>
      <c r="AE202" s="115">
        <f t="shared" si="174"/>
        <v>0</v>
      </c>
      <c r="AF202" s="115">
        <f t="shared" si="174"/>
        <v>0</v>
      </c>
      <c r="AG202" s="115">
        <f t="shared" si="174"/>
        <v>0</v>
      </c>
      <c r="AH202" s="115">
        <f t="shared" si="174"/>
        <v>0</v>
      </c>
      <c r="AI202" s="115">
        <f t="shared" si="174"/>
        <v>0</v>
      </c>
      <c r="AJ202" s="115">
        <f t="shared" si="174"/>
        <v>0</v>
      </c>
      <c r="AK202" s="115">
        <f t="shared" si="174"/>
        <v>0</v>
      </c>
      <c r="AL202" s="115">
        <f t="shared" si="174"/>
        <v>0</v>
      </c>
      <c r="AM202" s="115">
        <f t="shared" si="174"/>
        <v>0</v>
      </c>
      <c r="AN202" s="115">
        <f t="shared" si="174"/>
        <v>0</v>
      </c>
      <c r="AO202" s="115">
        <f t="shared" si="174"/>
        <v>0</v>
      </c>
    </row>
    <row r="203" spans="1:41">
      <c r="A203">
        <f t="shared" si="151"/>
        <v>26</v>
      </c>
      <c r="C203" s="115">
        <f t="shared" ref="C203:AO203" si="175">IF($A203=C$56,C$31,B203)*IF(C$11&gt;0,1,0)</f>
        <v>0</v>
      </c>
      <c r="D203" s="115">
        <f t="shared" si="175"/>
        <v>0</v>
      </c>
      <c r="E203" s="115">
        <f t="shared" si="175"/>
        <v>0</v>
      </c>
      <c r="F203" s="115">
        <f t="shared" si="175"/>
        <v>0</v>
      </c>
      <c r="G203" s="115">
        <f t="shared" si="175"/>
        <v>0</v>
      </c>
      <c r="H203" s="115">
        <f t="shared" si="175"/>
        <v>0</v>
      </c>
      <c r="I203" s="115">
        <f t="shared" si="175"/>
        <v>0</v>
      </c>
      <c r="J203" s="115">
        <f t="shared" si="175"/>
        <v>0</v>
      </c>
      <c r="K203" s="115">
        <f t="shared" si="175"/>
        <v>0</v>
      </c>
      <c r="L203" s="115">
        <f t="shared" si="175"/>
        <v>0</v>
      </c>
      <c r="M203" s="115">
        <f t="shared" si="175"/>
        <v>0</v>
      </c>
      <c r="N203" s="115">
        <f t="shared" si="175"/>
        <v>0</v>
      </c>
      <c r="O203" s="115">
        <f t="shared" si="175"/>
        <v>0</v>
      </c>
      <c r="P203" s="115">
        <f t="shared" si="175"/>
        <v>0</v>
      </c>
      <c r="Q203" s="115">
        <f t="shared" si="175"/>
        <v>0</v>
      </c>
      <c r="R203" s="115">
        <f t="shared" si="175"/>
        <v>0</v>
      </c>
      <c r="S203" s="115">
        <f t="shared" si="175"/>
        <v>0</v>
      </c>
      <c r="T203" s="115">
        <f t="shared" si="175"/>
        <v>0</v>
      </c>
      <c r="U203" s="115">
        <f t="shared" si="175"/>
        <v>0</v>
      </c>
      <c r="V203" s="115">
        <f t="shared" si="175"/>
        <v>0</v>
      </c>
      <c r="W203" s="115">
        <f t="shared" si="175"/>
        <v>0</v>
      </c>
      <c r="X203" s="115">
        <f t="shared" si="175"/>
        <v>0</v>
      </c>
      <c r="Y203" s="115">
        <f t="shared" si="175"/>
        <v>0</v>
      </c>
      <c r="Z203" s="115">
        <f t="shared" si="175"/>
        <v>0</v>
      </c>
      <c r="AA203" s="115">
        <f t="shared" si="175"/>
        <v>0</v>
      </c>
      <c r="AB203" s="115">
        <f t="shared" si="175"/>
        <v>0</v>
      </c>
      <c r="AC203" s="115">
        <f t="shared" si="175"/>
        <v>0</v>
      </c>
      <c r="AD203" s="115">
        <f t="shared" si="175"/>
        <v>0</v>
      </c>
      <c r="AE203" s="115">
        <f t="shared" si="175"/>
        <v>0</v>
      </c>
      <c r="AF203" s="115">
        <f t="shared" si="175"/>
        <v>0</v>
      </c>
      <c r="AG203" s="115">
        <f t="shared" si="175"/>
        <v>0</v>
      </c>
      <c r="AH203" s="115">
        <f t="shared" si="175"/>
        <v>0</v>
      </c>
      <c r="AI203" s="115">
        <f t="shared" si="175"/>
        <v>0</v>
      </c>
      <c r="AJ203" s="115">
        <f t="shared" si="175"/>
        <v>0</v>
      </c>
      <c r="AK203" s="115">
        <f t="shared" si="175"/>
        <v>0</v>
      </c>
      <c r="AL203" s="115">
        <f t="shared" si="175"/>
        <v>0</v>
      </c>
      <c r="AM203" s="115">
        <f t="shared" si="175"/>
        <v>0</v>
      </c>
      <c r="AN203" s="115">
        <f t="shared" si="175"/>
        <v>0</v>
      </c>
      <c r="AO203" s="115">
        <f t="shared" si="175"/>
        <v>0</v>
      </c>
    </row>
    <row r="204" spans="1:41">
      <c r="A204">
        <f t="shared" si="151"/>
        <v>27</v>
      </c>
      <c r="C204" s="115">
        <f t="shared" ref="C204:AO204" si="176">IF($A204=C$56,C$31,B204)*IF(C$11&gt;0,1,0)</f>
        <v>0</v>
      </c>
      <c r="D204" s="115">
        <f t="shared" si="176"/>
        <v>0</v>
      </c>
      <c r="E204" s="115">
        <f t="shared" si="176"/>
        <v>0</v>
      </c>
      <c r="F204" s="115">
        <f t="shared" si="176"/>
        <v>0</v>
      </c>
      <c r="G204" s="115">
        <f t="shared" si="176"/>
        <v>0</v>
      </c>
      <c r="H204" s="115">
        <f t="shared" si="176"/>
        <v>0</v>
      </c>
      <c r="I204" s="115">
        <f t="shared" si="176"/>
        <v>0</v>
      </c>
      <c r="J204" s="115">
        <f t="shared" si="176"/>
        <v>0</v>
      </c>
      <c r="K204" s="115">
        <f t="shared" si="176"/>
        <v>0</v>
      </c>
      <c r="L204" s="115">
        <f t="shared" si="176"/>
        <v>0</v>
      </c>
      <c r="M204" s="115">
        <f t="shared" si="176"/>
        <v>0</v>
      </c>
      <c r="N204" s="115">
        <f t="shared" si="176"/>
        <v>0</v>
      </c>
      <c r="O204" s="115">
        <f t="shared" si="176"/>
        <v>0</v>
      </c>
      <c r="P204" s="115">
        <f t="shared" si="176"/>
        <v>0</v>
      </c>
      <c r="Q204" s="115">
        <f t="shared" si="176"/>
        <v>0</v>
      </c>
      <c r="R204" s="115">
        <f t="shared" si="176"/>
        <v>0</v>
      </c>
      <c r="S204" s="115">
        <f t="shared" si="176"/>
        <v>0</v>
      </c>
      <c r="T204" s="115">
        <f t="shared" si="176"/>
        <v>0</v>
      </c>
      <c r="U204" s="115">
        <f t="shared" si="176"/>
        <v>0</v>
      </c>
      <c r="V204" s="115">
        <f t="shared" si="176"/>
        <v>0</v>
      </c>
      <c r="W204" s="115">
        <f t="shared" si="176"/>
        <v>0</v>
      </c>
      <c r="X204" s="115">
        <f t="shared" si="176"/>
        <v>0</v>
      </c>
      <c r="Y204" s="115">
        <f t="shared" si="176"/>
        <v>0</v>
      </c>
      <c r="Z204" s="115">
        <f t="shared" si="176"/>
        <v>0</v>
      </c>
      <c r="AA204" s="115">
        <f t="shared" si="176"/>
        <v>0</v>
      </c>
      <c r="AB204" s="115">
        <f t="shared" si="176"/>
        <v>0</v>
      </c>
      <c r="AC204" s="115">
        <f t="shared" si="176"/>
        <v>0</v>
      </c>
      <c r="AD204" s="115">
        <f t="shared" si="176"/>
        <v>0</v>
      </c>
      <c r="AE204" s="115">
        <f t="shared" si="176"/>
        <v>0</v>
      </c>
      <c r="AF204" s="115">
        <f t="shared" si="176"/>
        <v>0</v>
      </c>
      <c r="AG204" s="115">
        <f t="shared" si="176"/>
        <v>0</v>
      </c>
      <c r="AH204" s="115">
        <f t="shared" si="176"/>
        <v>0</v>
      </c>
      <c r="AI204" s="115">
        <f t="shared" si="176"/>
        <v>0</v>
      </c>
      <c r="AJ204" s="115">
        <f t="shared" si="176"/>
        <v>0</v>
      </c>
      <c r="AK204" s="115">
        <f t="shared" si="176"/>
        <v>0</v>
      </c>
      <c r="AL204" s="115">
        <f t="shared" si="176"/>
        <v>0</v>
      </c>
      <c r="AM204" s="115">
        <f t="shared" si="176"/>
        <v>0</v>
      </c>
      <c r="AN204" s="115">
        <f t="shared" si="176"/>
        <v>0</v>
      </c>
      <c r="AO204" s="115">
        <f t="shared" si="176"/>
        <v>0</v>
      </c>
    </row>
    <row r="205" spans="1:41">
      <c r="A205">
        <f t="shared" si="151"/>
        <v>28</v>
      </c>
      <c r="C205" s="115">
        <f t="shared" ref="C205:AO205" si="177">IF($A205=C$56,C$31,B205)*IF(C$11&gt;0,1,0)</f>
        <v>0</v>
      </c>
      <c r="D205" s="115">
        <f t="shared" si="177"/>
        <v>0</v>
      </c>
      <c r="E205" s="115">
        <f t="shared" si="177"/>
        <v>0</v>
      </c>
      <c r="F205" s="115">
        <f t="shared" si="177"/>
        <v>0</v>
      </c>
      <c r="G205" s="115">
        <f t="shared" si="177"/>
        <v>0</v>
      </c>
      <c r="H205" s="115">
        <f t="shared" si="177"/>
        <v>0</v>
      </c>
      <c r="I205" s="115">
        <f t="shared" si="177"/>
        <v>0</v>
      </c>
      <c r="J205" s="115">
        <f t="shared" si="177"/>
        <v>0</v>
      </c>
      <c r="K205" s="115">
        <f t="shared" si="177"/>
        <v>0</v>
      </c>
      <c r="L205" s="115">
        <f t="shared" si="177"/>
        <v>0</v>
      </c>
      <c r="M205" s="115">
        <f t="shared" si="177"/>
        <v>0</v>
      </c>
      <c r="N205" s="115">
        <f t="shared" si="177"/>
        <v>0</v>
      </c>
      <c r="O205" s="115">
        <f t="shared" si="177"/>
        <v>0</v>
      </c>
      <c r="P205" s="115">
        <f t="shared" si="177"/>
        <v>0</v>
      </c>
      <c r="Q205" s="115">
        <f t="shared" si="177"/>
        <v>0</v>
      </c>
      <c r="R205" s="115">
        <f t="shared" si="177"/>
        <v>0</v>
      </c>
      <c r="S205" s="115">
        <f t="shared" si="177"/>
        <v>0</v>
      </c>
      <c r="T205" s="115">
        <f t="shared" si="177"/>
        <v>0</v>
      </c>
      <c r="U205" s="115">
        <f t="shared" si="177"/>
        <v>0</v>
      </c>
      <c r="V205" s="115">
        <f t="shared" si="177"/>
        <v>0</v>
      </c>
      <c r="W205" s="115">
        <f t="shared" si="177"/>
        <v>0</v>
      </c>
      <c r="X205" s="115">
        <f t="shared" si="177"/>
        <v>0</v>
      </c>
      <c r="Y205" s="115">
        <f t="shared" si="177"/>
        <v>0</v>
      </c>
      <c r="Z205" s="115">
        <f t="shared" si="177"/>
        <v>0</v>
      </c>
      <c r="AA205" s="115">
        <f t="shared" si="177"/>
        <v>0</v>
      </c>
      <c r="AB205" s="115">
        <f t="shared" si="177"/>
        <v>0</v>
      </c>
      <c r="AC205" s="115">
        <f t="shared" si="177"/>
        <v>0</v>
      </c>
      <c r="AD205" s="115">
        <f t="shared" si="177"/>
        <v>0</v>
      </c>
      <c r="AE205" s="115">
        <f t="shared" si="177"/>
        <v>0</v>
      </c>
      <c r="AF205" s="115">
        <f t="shared" si="177"/>
        <v>0</v>
      </c>
      <c r="AG205" s="115">
        <f t="shared" si="177"/>
        <v>0</v>
      </c>
      <c r="AH205" s="115">
        <f t="shared" si="177"/>
        <v>0</v>
      </c>
      <c r="AI205" s="115">
        <f t="shared" si="177"/>
        <v>0</v>
      </c>
      <c r="AJ205" s="115">
        <f t="shared" si="177"/>
        <v>0</v>
      </c>
      <c r="AK205" s="115">
        <f t="shared" si="177"/>
        <v>0</v>
      </c>
      <c r="AL205" s="115">
        <f t="shared" si="177"/>
        <v>0</v>
      </c>
      <c r="AM205" s="115">
        <f t="shared" si="177"/>
        <v>0</v>
      </c>
      <c r="AN205" s="115">
        <f t="shared" si="177"/>
        <v>0</v>
      </c>
      <c r="AO205" s="115">
        <f t="shared" si="177"/>
        <v>0</v>
      </c>
    </row>
    <row r="206" spans="1:41">
      <c r="A206">
        <f t="shared" si="151"/>
        <v>29</v>
      </c>
      <c r="C206" s="115">
        <f t="shared" ref="C206:AO206" si="178">IF($A206=C$56,C$31,B206)*IF(C$11&gt;0,1,0)</f>
        <v>0</v>
      </c>
      <c r="D206" s="115">
        <f t="shared" si="178"/>
        <v>0</v>
      </c>
      <c r="E206" s="115">
        <f t="shared" si="178"/>
        <v>0</v>
      </c>
      <c r="F206" s="115">
        <f t="shared" si="178"/>
        <v>0</v>
      </c>
      <c r="G206" s="115">
        <f t="shared" si="178"/>
        <v>0</v>
      </c>
      <c r="H206" s="115">
        <f t="shared" si="178"/>
        <v>0</v>
      </c>
      <c r="I206" s="115">
        <f t="shared" si="178"/>
        <v>0</v>
      </c>
      <c r="J206" s="115">
        <f t="shared" si="178"/>
        <v>0</v>
      </c>
      <c r="K206" s="115">
        <f t="shared" si="178"/>
        <v>0</v>
      </c>
      <c r="L206" s="115">
        <f t="shared" si="178"/>
        <v>0</v>
      </c>
      <c r="M206" s="115">
        <f t="shared" si="178"/>
        <v>0</v>
      </c>
      <c r="N206" s="115">
        <f t="shared" si="178"/>
        <v>0</v>
      </c>
      <c r="O206" s="115">
        <f t="shared" si="178"/>
        <v>0</v>
      </c>
      <c r="P206" s="115">
        <f t="shared" si="178"/>
        <v>0</v>
      </c>
      <c r="Q206" s="115">
        <f t="shared" si="178"/>
        <v>0</v>
      </c>
      <c r="R206" s="115">
        <f t="shared" si="178"/>
        <v>0</v>
      </c>
      <c r="S206" s="115">
        <f t="shared" si="178"/>
        <v>0</v>
      </c>
      <c r="T206" s="115">
        <f t="shared" si="178"/>
        <v>0</v>
      </c>
      <c r="U206" s="115">
        <f t="shared" si="178"/>
        <v>0</v>
      </c>
      <c r="V206" s="115">
        <f t="shared" si="178"/>
        <v>0</v>
      </c>
      <c r="W206" s="115">
        <f t="shared" si="178"/>
        <v>0</v>
      </c>
      <c r="X206" s="115">
        <f t="shared" si="178"/>
        <v>0</v>
      </c>
      <c r="Y206" s="115">
        <f t="shared" si="178"/>
        <v>0</v>
      </c>
      <c r="Z206" s="115">
        <f t="shared" si="178"/>
        <v>0</v>
      </c>
      <c r="AA206" s="115">
        <f t="shared" si="178"/>
        <v>0</v>
      </c>
      <c r="AB206" s="115">
        <f t="shared" si="178"/>
        <v>0</v>
      </c>
      <c r="AC206" s="115">
        <f t="shared" si="178"/>
        <v>0</v>
      </c>
      <c r="AD206" s="115">
        <f t="shared" si="178"/>
        <v>0</v>
      </c>
      <c r="AE206" s="115">
        <f t="shared" si="178"/>
        <v>0</v>
      </c>
      <c r="AF206" s="115">
        <f t="shared" si="178"/>
        <v>0</v>
      </c>
      <c r="AG206" s="115">
        <f t="shared" si="178"/>
        <v>0</v>
      </c>
      <c r="AH206" s="115">
        <f t="shared" si="178"/>
        <v>0</v>
      </c>
      <c r="AI206" s="115">
        <f t="shared" si="178"/>
        <v>0</v>
      </c>
      <c r="AJ206" s="115">
        <f t="shared" si="178"/>
        <v>0</v>
      </c>
      <c r="AK206" s="115">
        <f t="shared" si="178"/>
        <v>0</v>
      </c>
      <c r="AL206" s="115">
        <f t="shared" si="178"/>
        <v>0</v>
      </c>
      <c r="AM206" s="115">
        <f t="shared" si="178"/>
        <v>0</v>
      </c>
      <c r="AN206" s="115">
        <f t="shared" si="178"/>
        <v>0</v>
      </c>
      <c r="AO206" s="115">
        <f t="shared" si="178"/>
        <v>0</v>
      </c>
    </row>
    <row r="207" spans="1:41">
      <c r="A207">
        <f t="shared" si="151"/>
        <v>30</v>
      </c>
      <c r="C207" s="115">
        <f t="shared" ref="C207:AO207" si="179">IF($A207=C$56,C$31,B207)*IF(C$11&gt;0,1,0)</f>
        <v>0</v>
      </c>
      <c r="D207" s="115">
        <f t="shared" si="179"/>
        <v>0</v>
      </c>
      <c r="E207" s="115">
        <f t="shared" si="179"/>
        <v>0</v>
      </c>
      <c r="F207" s="115">
        <f t="shared" si="179"/>
        <v>0</v>
      </c>
      <c r="G207" s="115">
        <f t="shared" si="179"/>
        <v>0</v>
      </c>
      <c r="H207" s="115">
        <f t="shared" si="179"/>
        <v>0</v>
      </c>
      <c r="I207" s="115">
        <f t="shared" si="179"/>
        <v>0</v>
      </c>
      <c r="J207" s="115">
        <f t="shared" si="179"/>
        <v>0</v>
      </c>
      <c r="K207" s="115">
        <f t="shared" si="179"/>
        <v>0</v>
      </c>
      <c r="L207" s="115">
        <f t="shared" si="179"/>
        <v>0</v>
      </c>
      <c r="M207" s="115">
        <f t="shared" si="179"/>
        <v>0</v>
      </c>
      <c r="N207" s="115">
        <f t="shared" si="179"/>
        <v>0</v>
      </c>
      <c r="O207" s="115">
        <f t="shared" si="179"/>
        <v>0</v>
      </c>
      <c r="P207" s="115">
        <f t="shared" si="179"/>
        <v>0</v>
      </c>
      <c r="Q207" s="115">
        <f t="shared" si="179"/>
        <v>0</v>
      </c>
      <c r="R207" s="115">
        <f t="shared" si="179"/>
        <v>0</v>
      </c>
      <c r="S207" s="115">
        <f t="shared" si="179"/>
        <v>0</v>
      </c>
      <c r="T207" s="115">
        <f t="shared" si="179"/>
        <v>0</v>
      </c>
      <c r="U207" s="115">
        <f t="shared" si="179"/>
        <v>0</v>
      </c>
      <c r="V207" s="115">
        <f t="shared" si="179"/>
        <v>0</v>
      </c>
      <c r="W207" s="115">
        <f t="shared" si="179"/>
        <v>0</v>
      </c>
      <c r="X207" s="115">
        <f t="shared" si="179"/>
        <v>0</v>
      </c>
      <c r="Y207" s="115">
        <f t="shared" si="179"/>
        <v>0</v>
      </c>
      <c r="Z207" s="115">
        <f t="shared" si="179"/>
        <v>0</v>
      </c>
      <c r="AA207" s="115">
        <f t="shared" si="179"/>
        <v>0</v>
      </c>
      <c r="AB207" s="115">
        <f t="shared" si="179"/>
        <v>0</v>
      </c>
      <c r="AC207" s="115">
        <f t="shared" si="179"/>
        <v>0</v>
      </c>
      <c r="AD207" s="115">
        <f t="shared" si="179"/>
        <v>0</v>
      </c>
      <c r="AE207" s="115">
        <f t="shared" si="179"/>
        <v>0</v>
      </c>
      <c r="AF207" s="115">
        <f t="shared" si="179"/>
        <v>0</v>
      </c>
      <c r="AG207" s="115">
        <f t="shared" si="179"/>
        <v>0</v>
      </c>
      <c r="AH207" s="115">
        <f t="shared" si="179"/>
        <v>0</v>
      </c>
      <c r="AI207" s="115">
        <f t="shared" si="179"/>
        <v>0</v>
      </c>
      <c r="AJ207" s="115">
        <f t="shared" si="179"/>
        <v>0</v>
      </c>
      <c r="AK207" s="115">
        <f t="shared" si="179"/>
        <v>0</v>
      </c>
      <c r="AL207" s="115">
        <f t="shared" si="179"/>
        <v>0</v>
      </c>
      <c r="AM207" s="115">
        <f t="shared" si="179"/>
        <v>0</v>
      </c>
      <c r="AN207" s="115">
        <f t="shared" si="179"/>
        <v>0</v>
      </c>
      <c r="AO207" s="115">
        <f t="shared" si="179"/>
        <v>0</v>
      </c>
    </row>
    <row r="208" spans="1:41">
      <c r="A208">
        <f t="shared" si="151"/>
        <v>31</v>
      </c>
      <c r="C208" s="115">
        <f t="shared" ref="C208:AO208" si="180">IF($A208=C$56,C$31,B208)*IF(C$11&gt;0,1,0)</f>
        <v>0</v>
      </c>
      <c r="D208" s="115">
        <f t="shared" si="180"/>
        <v>0</v>
      </c>
      <c r="E208" s="115">
        <f t="shared" si="180"/>
        <v>0</v>
      </c>
      <c r="F208" s="115">
        <f t="shared" si="180"/>
        <v>0</v>
      </c>
      <c r="G208" s="115">
        <f t="shared" si="180"/>
        <v>0</v>
      </c>
      <c r="H208" s="115">
        <f t="shared" si="180"/>
        <v>0</v>
      </c>
      <c r="I208" s="115">
        <f t="shared" si="180"/>
        <v>0</v>
      </c>
      <c r="J208" s="115">
        <f t="shared" si="180"/>
        <v>0</v>
      </c>
      <c r="K208" s="115">
        <f t="shared" si="180"/>
        <v>0</v>
      </c>
      <c r="L208" s="115">
        <f t="shared" si="180"/>
        <v>0</v>
      </c>
      <c r="M208" s="115">
        <f t="shared" si="180"/>
        <v>0</v>
      </c>
      <c r="N208" s="115">
        <f t="shared" si="180"/>
        <v>0</v>
      </c>
      <c r="O208" s="115">
        <f t="shared" si="180"/>
        <v>0</v>
      </c>
      <c r="P208" s="115">
        <f t="shared" si="180"/>
        <v>0</v>
      </c>
      <c r="Q208" s="115">
        <f t="shared" si="180"/>
        <v>0</v>
      </c>
      <c r="R208" s="115">
        <f t="shared" si="180"/>
        <v>0</v>
      </c>
      <c r="S208" s="115">
        <f t="shared" si="180"/>
        <v>0</v>
      </c>
      <c r="T208" s="115">
        <f t="shared" si="180"/>
        <v>0</v>
      </c>
      <c r="U208" s="115">
        <f t="shared" si="180"/>
        <v>0</v>
      </c>
      <c r="V208" s="115">
        <f t="shared" si="180"/>
        <v>0</v>
      </c>
      <c r="W208" s="115">
        <f t="shared" si="180"/>
        <v>0</v>
      </c>
      <c r="X208" s="115">
        <f t="shared" si="180"/>
        <v>0</v>
      </c>
      <c r="Y208" s="115">
        <f t="shared" si="180"/>
        <v>0</v>
      </c>
      <c r="Z208" s="115">
        <f t="shared" si="180"/>
        <v>0</v>
      </c>
      <c r="AA208" s="115">
        <f t="shared" si="180"/>
        <v>0</v>
      </c>
      <c r="AB208" s="115">
        <f t="shared" si="180"/>
        <v>0</v>
      </c>
      <c r="AC208" s="115">
        <f t="shared" si="180"/>
        <v>0</v>
      </c>
      <c r="AD208" s="115">
        <f t="shared" si="180"/>
        <v>0</v>
      </c>
      <c r="AE208" s="115">
        <f t="shared" si="180"/>
        <v>0</v>
      </c>
      <c r="AF208" s="115">
        <f t="shared" si="180"/>
        <v>0</v>
      </c>
      <c r="AG208" s="115">
        <f t="shared" si="180"/>
        <v>0</v>
      </c>
      <c r="AH208" s="115">
        <f t="shared" si="180"/>
        <v>0</v>
      </c>
      <c r="AI208" s="115">
        <f t="shared" si="180"/>
        <v>0</v>
      </c>
      <c r="AJ208" s="115">
        <f t="shared" si="180"/>
        <v>0</v>
      </c>
      <c r="AK208" s="115">
        <f t="shared" si="180"/>
        <v>0</v>
      </c>
      <c r="AL208" s="115">
        <f t="shared" si="180"/>
        <v>0</v>
      </c>
      <c r="AM208" s="115">
        <f t="shared" si="180"/>
        <v>0</v>
      </c>
      <c r="AN208" s="115">
        <f t="shared" si="180"/>
        <v>0</v>
      </c>
      <c r="AO208" s="115">
        <f t="shared" si="180"/>
        <v>0</v>
      </c>
    </row>
    <row r="209" spans="1:41">
      <c r="A209">
        <f t="shared" si="151"/>
        <v>32</v>
      </c>
      <c r="C209" s="115">
        <f t="shared" ref="C209:AO209" si="181">IF($A209=C$56,C$31,B209)*IF(C$11&gt;0,1,0)</f>
        <v>0</v>
      </c>
      <c r="D209" s="115">
        <f t="shared" si="181"/>
        <v>0</v>
      </c>
      <c r="E209" s="115">
        <f t="shared" si="181"/>
        <v>0</v>
      </c>
      <c r="F209" s="115">
        <f t="shared" si="181"/>
        <v>0</v>
      </c>
      <c r="G209" s="115">
        <f t="shared" si="181"/>
        <v>0</v>
      </c>
      <c r="H209" s="115">
        <f t="shared" si="181"/>
        <v>0</v>
      </c>
      <c r="I209" s="115">
        <f t="shared" si="181"/>
        <v>0</v>
      </c>
      <c r="J209" s="115">
        <f t="shared" si="181"/>
        <v>0</v>
      </c>
      <c r="K209" s="115">
        <f t="shared" si="181"/>
        <v>0</v>
      </c>
      <c r="L209" s="115">
        <f t="shared" si="181"/>
        <v>0</v>
      </c>
      <c r="M209" s="115">
        <f t="shared" si="181"/>
        <v>0</v>
      </c>
      <c r="N209" s="115">
        <f t="shared" si="181"/>
        <v>0</v>
      </c>
      <c r="O209" s="115">
        <f t="shared" si="181"/>
        <v>0</v>
      </c>
      <c r="P209" s="115">
        <f t="shared" si="181"/>
        <v>0</v>
      </c>
      <c r="Q209" s="115">
        <f t="shared" si="181"/>
        <v>0</v>
      </c>
      <c r="R209" s="115">
        <f t="shared" si="181"/>
        <v>0</v>
      </c>
      <c r="S209" s="115">
        <f t="shared" si="181"/>
        <v>0</v>
      </c>
      <c r="T209" s="115">
        <f t="shared" si="181"/>
        <v>0</v>
      </c>
      <c r="U209" s="115">
        <f t="shared" si="181"/>
        <v>0</v>
      </c>
      <c r="V209" s="115">
        <f t="shared" si="181"/>
        <v>0</v>
      </c>
      <c r="W209" s="115">
        <f t="shared" si="181"/>
        <v>0</v>
      </c>
      <c r="X209" s="115">
        <f t="shared" si="181"/>
        <v>0</v>
      </c>
      <c r="Y209" s="115">
        <f t="shared" si="181"/>
        <v>0</v>
      </c>
      <c r="Z209" s="115">
        <f t="shared" si="181"/>
        <v>0</v>
      </c>
      <c r="AA209" s="115">
        <f t="shared" si="181"/>
        <v>0</v>
      </c>
      <c r="AB209" s="115">
        <f t="shared" si="181"/>
        <v>0</v>
      </c>
      <c r="AC209" s="115">
        <f t="shared" si="181"/>
        <v>0</v>
      </c>
      <c r="AD209" s="115">
        <f t="shared" si="181"/>
        <v>0</v>
      </c>
      <c r="AE209" s="115">
        <f t="shared" si="181"/>
        <v>0</v>
      </c>
      <c r="AF209" s="115">
        <f t="shared" si="181"/>
        <v>0</v>
      </c>
      <c r="AG209" s="115">
        <f t="shared" si="181"/>
        <v>0</v>
      </c>
      <c r="AH209" s="115">
        <f t="shared" si="181"/>
        <v>0</v>
      </c>
      <c r="AI209" s="115">
        <f t="shared" si="181"/>
        <v>0</v>
      </c>
      <c r="AJ209" s="115">
        <f t="shared" si="181"/>
        <v>0</v>
      </c>
      <c r="AK209" s="115">
        <f t="shared" si="181"/>
        <v>0</v>
      </c>
      <c r="AL209" s="115">
        <f t="shared" si="181"/>
        <v>0</v>
      </c>
      <c r="AM209" s="115">
        <f t="shared" si="181"/>
        <v>0</v>
      </c>
      <c r="AN209" s="115">
        <f t="shared" si="181"/>
        <v>0</v>
      </c>
      <c r="AO209" s="115">
        <f t="shared" si="181"/>
        <v>0</v>
      </c>
    </row>
    <row r="210" spans="1:41">
      <c r="A210">
        <f t="shared" si="151"/>
        <v>33</v>
      </c>
      <c r="C210" s="115">
        <f t="shared" ref="C210:AO210" si="182">IF($A210=C$56,C$31,B210)*IF(C$11&gt;0,1,0)</f>
        <v>0</v>
      </c>
      <c r="D210" s="115">
        <f t="shared" si="182"/>
        <v>0</v>
      </c>
      <c r="E210" s="115">
        <f t="shared" si="182"/>
        <v>0</v>
      </c>
      <c r="F210" s="115">
        <f t="shared" si="182"/>
        <v>0</v>
      </c>
      <c r="G210" s="115">
        <f t="shared" si="182"/>
        <v>0</v>
      </c>
      <c r="H210" s="115">
        <f t="shared" si="182"/>
        <v>0</v>
      </c>
      <c r="I210" s="115">
        <f t="shared" si="182"/>
        <v>0</v>
      </c>
      <c r="J210" s="115">
        <f t="shared" si="182"/>
        <v>0</v>
      </c>
      <c r="K210" s="115">
        <f t="shared" si="182"/>
        <v>0</v>
      </c>
      <c r="L210" s="115">
        <f t="shared" si="182"/>
        <v>0</v>
      </c>
      <c r="M210" s="115">
        <f t="shared" si="182"/>
        <v>0</v>
      </c>
      <c r="N210" s="115">
        <f t="shared" si="182"/>
        <v>0</v>
      </c>
      <c r="O210" s="115">
        <f t="shared" si="182"/>
        <v>0</v>
      </c>
      <c r="P210" s="115">
        <f t="shared" si="182"/>
        <v>0</v>
      </c>
      <c r="Q210" s="115">
        <f t="shared" si="182"/>
        <v>0</v>
      </c>
      <c r="R210" s="115">
        <f t="shared" si="182"/>
        <v>0</v>
      </c>
      <c r="S210" s="115">
        <f t="shared" si="182"/>
        <v>0</v>
      </c>
      <c r="T210" s="115">
        <f t="shared" si="182"/>
        <v>0</v>
      </c>
      <c r="U210" s="115">
        <f t="shared" si="182"/>
        <v>0</v>
      </c>
      <c r="V210" s="115">
        <f t="shared" si="182"/>
        <v>0</v>
      </c>
      <c r="W210" s="115">
        <f t="shared" si="182"/>
        <v>0</v>
      </c>
      <c r="X210" s="115">
        <f t="shared" si="182"/>
        <v>0</v>
      </c>
      <c r="Y210" s="115">
        <f t="shared" si="182"/>
        <v>0</v>
      </c>
      <c r="Z210" s="115">
        <f t="shared" si="182"/>
        <v>0</v>
      </c>
      <c r="AA210" s="115">
        <f t="shared" si="182"/>
        <v>0</v>
      </c>
      <c r="AB210" s="115">
        <f t="shared" si="182"/>
        <v>0</v>
      </c>
      <c r="AC210" s="115">
        <f t="shared" si="182"/>
        <v>0</v>
      </c>
      <c r="AD210" s="115">
        <f t="shared" si="182"/>
        <v>0</v>
      </c>
      <c r="AE210" s="115">
        <f t="shared" si="182"/>
        <v>0</v>
      </c>
      <c r="AF210" s="115">
        <f t="shared" si="182"/>
        <v>0</v>
      </c>
      <c r="AG210" s="115">
        <f t="shared" si="182"/>
        <v>0</v>
      </c>
      <c r="AH210" s="115">
        <f t="shared" si="182"/>
        <v>0</v>
      </c>
      <c r="AI210" s="115">
        <f t="shared" si="182"/>
        <v>0</v>
      </c>
      <c r="AJ210" s="115">
        <f t="shared" si="182"/>
        <v>0</v>
      </c>
      <c r="AK210" s="115">
        <f t="shared" si="182"/>
        <v>0</v>
      </c>
      <c r="AL210" s="115">
        <f t="shared" si="182"/>
        <v>0</v>
      </c>
      <c r="AM210" s="115">
        <f t="shared" si="182"/>
        <v>0</v>
      </c>
      <c r="AN210" s="115">
        <f t="shared" si="182"/>
        <v>0</v>
      </c>
      <c r="AO210" s="115">
        <f t="shared" si="182"/>
        <v>0</v>
      </c>
    </row>
    <row r="211" spans="1:41">
      <c r="A211">
        <f t="shared" si="151"/>
        <v>34</v>
      </c>
      <c r="C211" s="115">
        <f t="shared" ref="C211:AO211" si="183">IF($A211=C$56,C$31,B211)*IF(C$11&gt;0,1,0)</f>
        <v>0</v>
      </c>
      <c r="D211" s="115">
        <f t="shared" si="183"/>
        <v>0</v>
      </c>
      <c r="E211" s="115">
        <f t="shared" si="183"/>
        <v>0</v>
      </c>
      <c r="F211" s="115">
        <f t="shared" si="183"/>
        <v>0</v>
      </c>
      <c r="G211" s="115">
        <f t="shared" si="183"/>
        <v>0</v>
      </c>
      <c r="H211" s="115">
        <f t="shared" si="183"/>
        <v>0</v>
      </c>
      <c r="I211" s="115">
        <f t="shared" si="183"/>
        <v>0</v>
      </c>
      <c r="J211" s="115">
        <f t="shared" si="183"/>
        <v>0</v>
      </c>
      <c r="K211" s="115">
        <f t="shared" si="183"/>
        <v>0</v>
      </c>
      <c r="L211" s="115">
        <f t="shared" si="183"/>
        <v>0</v>
      </c>
      <c r="M211" s="115">
        <f t="shared" si="183"/>
        <v>0</v>
      </c>
      <c r="N211" s="115">
        <f t="shared" si="183"/>
        <v>0</v>
      </c>
      <c r="O211" s="115">
        <f t="shared" si="183"/>
        <v>0</v>
      </c>
      <c r="P211" s="115">
        <f t="shared" si="183"/>
        <v>0</v>
      </c>
      <c r="Q211" s="115">
        <f t="shared" si="183"/>
        <v>0</v>
      </c>
      <c r="R211" s="115">
        <f t="shared" si="183"/>
        <v>0</v>
      </c>
      <c r="S211" s="115">
        <f t="shared" si="183"/>
        <v>0</v>
      </c>
      <c r="T211" s="115">
        <f t="shared" si="183"/>
        <v>0</v>
      </c>
      <c r="U211" s="115">
        <f t="shared" si="183"/>
        <v>0</v>
      </c>
      <c r="V211" s="115">
        <f t="shared" si="183"/>
        <v>0</v>
      </c>
      <c r="W211" s="115">
        <f t="shared" si="183"/>
        <v>0</v>
      </c>
      <c r="X211" s="115">
        <f t="shared" si="183"/>
        <v>0</v>
      </c>
      <c r="Y211" s="115">
        <f t="shared" si="183"/>
        <v>0</v>
      </c>
      <c r="Z211" s="115">
        <f t="shared" si="183"/>
        <v>0</v>
      </c>
      <c r="AA211" s="115">
        <f t="shared" si="183"/>
        <v>0</v>
      </c>
      <c r="AB211" s="115">
        <f t="shared" si="183"/>
        <v>0</v>
      </c>
      <c r="AC211" s="115">
        <f t="shared" si="183"/>
        <v>0</v>
      </c>
      <c r="AD211" s="115">
        <f t="shared" si="183"/>
        <v>0</v>
      </c>
      <c r="AE211" s="115">
        <f t="shared" si="183"/>
        <v>0</v>
      </c>
      <c r="AF211" s="115">
        <f t="shared" si="183"/>
        <v>0</v>
      </c>
      <c r="AG211" s="115">
        <f t="shared" si="183"/>
        <v>0</v>
      </c>
      <c r="AH211" s="115">
        <f t="shared" si="183"/>
        <v>0</v>
      </c>
      <c r="AI211" s="115">
        <f t="shared" si="183"/>
        <v>0</v>
      </c>
      <c r="AJ211" s="115">
        <f t="shared" si="183"/>
        <v>0</v>
      </c>
      <c r="AK211" s="115">
        <f t="shared" si="183"/>
        <v>0</v>
      </c>
      <c r="AL211" s="115">
        <f t="shared" si="183"/>
        <v>0</v>
      </c>
      <c r="AM211" s="115">
        <f t="shared" si="183"/>
        <v>0</v>
      </c>
      <c r="AN211" s="115">
        <f t="shared" si="183"/>
        <v>0</v>
      </c>
      <c r="AO211" s="115">
        <f t="shared" si="183"/>
        <v>0</v>
      </c>
    </row>
    <row r="212" spans="1:41">
      <c r="A212">
        <f t="shared" si="151"/>
        <v>35</v>
      </c>
      <c r="C212" s="115">
        <f t="shared" ref="C212:AO212" si="184">IF($A212=C$56,C$31,B212)*IF(C$11&gt;0,1,0)</f>
        <v>0</v>
      </c>
      <c r="D212" s="115">
        <f t="shared" si="184"/>
        <v>0</v>
      </c>
      <c r="E212" s="115">
        <f t="shared" si="184"/>
        <v>0</v>
      </c>
      <c r="F212" s="115">
        <f t="shared" si="184"/>
        <v>0</v>
      </c>
      <c r="G212" s="115">
        <f t="shared" si="184"/>
        <v>0</v>
      </c>
      <c r="H212" s="115">
        <f t="shared" si="184"/>
        <v>0</v>
      </c>
      <c r="I212" s="115">
        <f t="shared" si="184"/>
        <v>0</v>
      </c>
      <c r="J212" s="115">
        <f t="shared" si="184"/>
        <v>0</v>
      </c>
      <c r="K212" s="115">
        <f t="shared" si="184"/>
        <v>0</v>
      </c>
      <c r="L212" s="115">
        <f t="shared" si="184"/>
        <v>0</v>
      </c>
      <c r="M212" s="115">
        <f t="shared" si="184"/>
        <v>0</v>
      </c>
      <c r="N212" s="115">
        <f t="shared" si="184"/>
        <v>0</v>
      </c>
      <c r="O212" s="115">
        <f t="shared" si="184"/>
        <v>0</v>
      </c>
      <c r="P212" s="115">
        <f t="shared" si="184"/>
        <v>0</v>
      </c>
      <c r="Q212" s="115">
        <f t="shared" si="184"/>
        <v>0</v>
      </c>
      <c r="R212" s="115">
        <f t="shared" si="184"/>
        <v>0</v>
      </c>
      <c r="S212" s="115">
        <f t="shared" si="184"/>
        <v>0</v>
      </c>
      <c r="T212" s="115">
        <f t="shared" si="184"/>
        <v>0</v>
      </c>
      <c r="U212" s="115">
        <f t="shared" si="184"/>
        <v>0</v>
      </c>
      <c r="V212" s="115">
        <f t="shared" si="184"/>
        <v>0</v>
      </c>
      <c r="W212" s="115">
        <f t="shared" si="184"/>
        <v>0</v>
      </c>
      <c r="X212" s="115">
        <f t="shared" si="184"/>
        <v>0</v>
      </c>
      <c r="Y212" s="115">
        <f t="shared" si="184"/>
        <v>0</v>
      </c>
      <c r="Z212" s="115">
        <f t="shared" si="184"/>
        <v>0</v>
      </c>
      <c r="AA212" s="115">
        <f t="shared" si="184"/>
        <v>0</v>
      </c>
      <c r="AB212" s="115">
        <f t="shared" si="184"/>
        <v>0</v>
      </c>
      <c r="AC212" s="115">
        <f t="shared" si="184"/>
        <v>0</v>
      </c>
      <c r="AD212" s="115">
        <f t="shared" si="184"/>
        <v>0</v>
      </c>
      <c r="AE212" s="115">
        <f t="shared" si="184"/>
        <v>0</v>
      </c>
      <c r="AF212" s="115">
        <f t="shared" si="184"/>
        <v>0</v>
      </c>
      <c r="AG212" s="115">
        <f t="shared" si="184"/>
        <v>0</v>
      </c>
      <c r="AH212" s="115">
        <f t="shared" si="184"/>
        <v>0</v>
      </c>
      <c r="AI212" s="115">
        <f t="shared" si="184"/>
        <v>0</v>
      </c>
      <c r="AJ212" s="115">
        <f t="shared" si="184"/>
        <v>0</v>
      </c>
      <c r="AK212" s="115">
        <f t="shared" si="184"/>
        <v>0</v>
      </c>
      <c r="AL212" s="115">
        <f t="shared" si="184"/>
        <v>0</v>
      </c>
      <c r="AM212" s="115">
        <f t="shared" si="184"/>
        <v>0</v>
      </c>
      <c r="AN212" s="115">
        <f t="shared" si="184"/>
        <v>0</v>
      </c>
      <c r="AO212" s="115">
        <f t="shared" si="184"/>
        <v>0</v>
      </c>
    </row>
    <row r="213" spans="1:41">
      <c r="A213">
        <f t="shared" si="151"/>
        <v>36</v>
      </c>
      <c r="C213" s="115">
        <f t="shared" ref="C213:AO213" si="185">IF($A213=C$56,C$31,B213)*IF(C$11&gt;0,1,0)</f>
        <v>0</v>
      </c>
      <c r="D213" s="115">
        <f t="shared" si="185"/>
        <v>0</v>
      </c>
      <c r="E213" s="115">
        <f t="shared" si="185"/>
        <v>0</v>
      </c>
      <c r="F213" s="115">
        <f t="shared" si="185"/>
        <v>0</v>
      </c>
      <c r="G213" s="115">
        <f t="shared" si="185"/>
        <v>0</v>
      </c>
      <c r="H213" s="115">
        <f t="shared" si="185"/>
        <v>0</v>
      </c>
      <c r="I213" s="115">
        <f t="shared" si="185"/>
        <v>0</v>
      </c>
      <c r="J213" s="115">
        <f t="shared" si="185"/>
        <v>0</v>
      </c>
      <c r="K213" s="115">
        <f t="shared" si="185"/>
        <v>0</v>
      </c>
      <c r="L213" s="115">
        <f t="shared" si="185"/>
        <v>0</v>
      </c>
      <c r="M213" s="115">
        <f t="shared" si="185"/>
        <v>0</v>
      </c>
      <c r="N213" s="115">
        <f t="shared" si="185"/>
        <v>0</v>
      </c>
      <c r="O213" s="115">
        <f t="shared" si="185"/>
        <v>0</v>
      </c>
      <c r="P213" s="115">
        <f t="shared" si="185"/>
        <v>0</v>
      </c>
      <c r="Q213" s="115">
        <f t="shared" si="185"/>
        <v>0</v>
      </c>
      <c r="R213" s="115">
        <f t="shared" si="185"/>
        <v>0</v>
      </c>
      <c r="S213" s="115">
        <f t="shared" si="185"/>
        <v>0</v>
      </c>
      <c r="T213" s="115">
        <f t="shared" si="185"/>
        <v>0</v>
      </c>
      <c r="U213" s="115">
        <f t="shared" si="185"/>
        <v>0</v>
      </c>
      <c r="V213" s="115">
        <f t="shared" si="185"/>
        <v>0</v>
      </c>
      <c r="W213" s="115">
        <f t="shared" si="185"/>
        <v>0</v>
      </c>
      <c r="X213" s="115">
        <f t="shared" si="185"/>
        <v>0</v>
      </c>
      <c r="Y213" s="115">
        <f t="shared" si="185"/>
        <v>0</v>
      </c>
      <c r="Z213" s="115">
        <f t="shared" si="185"/>
        <v>0</v>
      </c>
      <c r="AA213" s="115">
        <f t="shared" si="185"/>
        <v>0</v>
      </c>
      <c r="AB213" s="115">
        <f t="shared" si="185"/>
        <v>0</v>
      </c>
      <c r="AC213" s="115">
        <f t="shared" si="185"/>
        <v>0</v>
      </c>
      <c r="AD213" s="115">
        <f t="shared" si="185"/>
        <v>0</v>
      </c>
      <c r="AE213" s="115">
        <f t="shared" si="185"/>
        <v>0</v>
      </c>
      <c r="AF213" s="115">
        <f t="shared" si="185"/>
        <v>0</v>
      </c>
      <c r="AG213" s="115">
        <f t="shared" si="185"/>
        <v>0</v>
      </c>
      <c r="AH213" s="115">
        <f t="shared" si="185"/>
        <v>0</v>
      </c>
      <c r="AI213" s="115">
        <f t="shared" si="185"/>
        <v>0</v>
      </c>
      <c r="AJ213" s="115">
        <f t="shared" si="185"/>
        <v>0</v>
      </c>
      <c r="AK213" s="115">
        <f t="shared" si="185"/>
        <v>0</v>
      </c>
      <c r="AL213" s="115">
        <f t="shared" si="185"/>
        <v>0</v>
      </c>
      <c r="AM213" s="115">
        <f t="shared" si="185"/>
        <v>0</v>
      </c>
      <c r="AN213" s="115">
        <f t="shared" si="185"/>
        <v>0</v>
      </c>
      <c r="AO213" s="115">
        <f t="shared" si="185"/>
        <v>0</v>
      </c>
    </row>
    <row r="214" spans="1:41">
      <c r="A214">
        <f t="shared" si="151"/>
        <v>37</v>
      </c>
      <c r="C214" s="115">
        <f t="shared" ref="C214:AO214" si="186">IF($A214=C$56,C$31,B214)*IF(C$11&gt;0,1,0)</f>
        <v>0</v>
      </c>
      <c r="D214" s="115">
        <f t="shared" si="186"/>
        <v>0</v>
      </c>
      <c r="E214" s="115">
        <f t="shared" si="186"/>
        <v>0</v>
      </c>
      <c r="F214" s="115">
        <f t="shared" si="186"/>
        <v>0</v>
      </c>
      <c r="G214" s="115">
        <f t="shared" si="186"/>
        <v>0</v>
      </c>
      <c r="H214" s="115">
        <f t="shared" si="186"/>
        <v>0</v>
      </c>
      <c r="I214" s="115">
        <f t="shared" si="186"/>
        <v>0</v>
      </c>
      <c r="J214" s="115">
        <f t="shared" si="186"/>
        <v>0</v>
      </c>
      <c r="K214" s="115">
        <f t="shared" si="186"/>
        <v>0</v>
      </c>
      <c r="L214" s="115">
        <f t="shared" si="186"/>
        <v>0</v>
      </c>
      <c r="M214" s="115">
        <f t="shared" si="186"/>
        <v>0</v>
      </c>
      <c r="N214" s="115">
        <f t="shared" si="186"/>
        <v>0</v>
      </c>
      <c r="O214" s="115">
        <f t="shared" si="186"/>
        <v>0</v>
      </c>
      <c r="P214" s="115">
        <f t="shared" si="186"/>
        <v>0</v>
      </c>
      <c r="Q214" s="115">
        <f t="shared" si="186"/>
        <v>0</v>
      </c>
      <c r="R214" s="115">
        <f t="shared" si="186"/>
        <v>0</v>
      </c>
      <c r="S214" s="115">
        <f t="shared" si="186"/>
        <v>0</v>
      </c>
      <c r="T214" s="115">
        <f t="shared" si="186"/>
        <v>0</v>
      </c>
      <c r="U214" s="115">
        <f t="shared" si="186"/>
        <v>0</v>
      </c>
      <c r="V214" s="115">
        <f t="shared" si="186"/>
        <v>0</v>
      </c>
      <c r="W214" s="115">
        <f t="shared" si="186"/>
        <v>0</v>
      </c>
      <c r="X214" s="115">
        <f t="shared" si="186"/>
        <v>0</v>
      </c>
      <c r="Y214" s="115">
        <f t="shared" si="186"/>
        <v>0</v>
      </c>
      <c r="Z214" s="115">
        <f t="shared" si="186"/>
        <v>0</v>
      </c>
      <c r="AA214" s="115">
        <f t="shared" si="186"/>
        <v>0</v>
      </c>
      <c r="AB214" s="115">
        <f t="shared" si="186"/>
        <v>0</v>
      </c>
      <c r="AC214" s="115">
        <f t="shared" si="186"/>
        <v>0</v>
      </c>
      <c r="AD214" s="115">
        <f t="shared" si="186"/>
        <v>0</v>
      </c>
      <c r="AE214" s="115">
        <f t="shared" si="186"/>
        <v>0</v>
      </c>
      <c r="AF214" s="115">
        <f t="shared" si="186"/>
        <v>0</v>
      </c>
      <c r="AG214" s="115">
        <f t="shared" si="186"/>
        <v>0</v>
      </c>
      <c r="AH214" s="115">
        <f t="shared" si="186"/>
        <v>0</v>
      </c>
      <c r="AI214" s="115">
        <f t="shared" si="186"/>
        <v>0</v>
      </c>
      <c r="AJ214" s="115">
        <f t="shared" si="186"/>
        <v>0</v>
      </c>
      <c r="AK214" s="115">
        <f t="shared" si="186"/>
        <v>0</v>
      </c>
      <c r="AL214" s="115">
        <f t="shared" si="186"/>
        <v>0</v>
      </c>
      <c r="AM214" s="115">
        <f t="shared" si="186"/>
        <v>0</v>
      </c>
      <c r="AN214" s="115">
        <f t="shared" si="186"/>
        <v>0</v>
      </c>
      <c r="AO214" s="115">
        <f t="shared" si="186"/>
        <v>0</v>
      </c>
    </row>
    <row r="215" spans="1:41">
      <c r="A215">
        <f t="shared" si="151"/>
        <v>38</v>
      </c>
      <c r="C215" s="115">
        <f t="shared" ref="C215:AO215" si="187">IF($A215=C$56,C$31,B215)*IF(C$11&gt;0,1,0)</f>
        <v>0</v>
      </c>
      <c r="D215" s="115">
        <f t="shared" si="187"/>
        <v>0</v>
      </c>
      <c r="E215" s="115">
        <f t="shared" si="187"/>
        <v>0</v>
      </c>
      <c r="F215" s="115">
        <f t="shared" si="187"/>
        <v>0</v>
      </c>
      <c r="G215" s="115">
        <f t="shared" si="187"/>
        <v>0</v>
      </c>
      <c r="H215" s="115">
        <f t="shared" si="187"/>
        <v>0</v>
      </c>
      <c r="I215" s="115">
        <f t="shared" si="187"/>
        <v>0</v>
      </c>
      <c r="J215" s="115">
        <f t="shared" si="187"/>
        <v>0</v>
      </c>
      <c r="K215" s="115">
        <f t="shared" si="187"/>
        <v>0</v>
      </c>
      <c r="L215" s="115">
        <f t="shared" si="187"/>
        <v>0</v>
      </c>
      <c r="M215" s="115">
        <f t="shared" si="187"/>
        <v>0</v>
      </c>
      <c r="N215" s="115">
        <f t="shared" si="187"/>
        <v>0</v>
      </c>
      <c r="O215" s="115">
        <f t="shared" si="187"/>
        <v>0</v>
      </c>
      <c r="P215" s="115">
        <f t="shared" si="187"/>
        <v>0</v>
      </c>
      <c r="Q215" s="115">
        <f t="shared" si="187"/>
        <v>0</v>
      </c>
      <c r="R215" s="115">
        <f t="shared" si="187"/>
        <v>0</v>
      </c>
      <c r="S215" s="115">
        <f t="shared" si="187"/>
        <v>0</v>
      </c>
      <c r="T215" s="115">
        <f t="shared" si="187"/>
        <v>0</v>
      </c>
      <c r="U215" s="115">
        <f t="shared" si="187"/>
        <v>0</v>
      </c>
      <c r="V215" s="115">
        <f t="shared" si="187"/>
        <v>0</v>
      </c>
      <c r="W215" s="115">
        <f t="shared" si="187"/>
        <v>0</v>
      </c>
      <c r="X215" s="115">
        <f t="shared" si="187"/>
        <v>0</v>
      </c>
      <c r="Y215" s="115">
        <f t="shared" si="187"/>
        <v>0</v>
      </c>
      <c r="Z215" s="115">
        <f t="shared" si="187"/>
        <v>0</v>
      </c>
      <c r="AA215" s="115">
        <f t="shared" si="187"/>
        <v>0</v>
      </c>
      <c r="AB215" s="115">
        <f t="shared" si="187"/>
        <v>0</v>
      </c>
      <c r="AC215" s="115">
        <f t="shared" si="187"/>
        <v>0</v>
      </c>
      <c r="AD215" s="115">
        <f t="shared" si="187"/>
        <v>0</v>
      </c>
      <c r="AE215" s="115">
        <f t="shared" si="187"/>
        <v>0</v>
      </c>
      <c r="AF215" s="115">
        <f t="shared" si="187"/>
        <v>0</v>
      </c>
      <c r="AG215" s="115">
        <f t="shared" si="187"/>
        <v>0</v>
      </c>
      <c r="AH215" s="115">
        <f t="shared" si="187"/>
        <v>0</v>
      </c>
      <c r="AI215" s="115">
        <f t="shared" si="187"/>
        <v>0</v>
      </c>
      <c r="AJ215" s="115">
        <f t="shared" si="187"/>
        <v>0</v>
      </c>
      <c r="AK215" s="115">
        <f t="shared" si="187"/>
        <v>0</v>
      </c>
      <c r="AL215" s="115">
        <f t="shared" si="187"/>
        <v>0</v>
      </c>
      <c r="AM215" s="115">
        <f t="shared" si="187"/>
        <v>0</v>
      </c>
      <c r="AN215" s="115">
        <f t="shared" si="187"/>
        <v>0</v>
      </c>
      <c r="AO215" s="115">
        <f t="shared" si="187"/>
        <v>0</v>
      </c>
    </row>
    <row r="216" spans="1:41">
      <c r="A216" s="271" t="s">
        <v>444</v>
      </c>
      <c r="C216" s="269">
        <f>SUM(C178:C215)</f>
        <v>0</v>
      </c>
      <c r="D216" s="269">
        <f t="shared" ref="D216:AO216" si="188">SUM(D178:D215)</f>
        <v>0</v>
      </c>
      <c r="E216" s="269">
        <f t="shared" si="188"/>
        <v>0</v>
      </c>
      <c r="F216" s="269">
        <f t="shared" si="188"/>
        <v>0</v>
      </c>
      <c r="G216" s="269">
        <f t="shared" si="188"/>
        <v>0</v>
      </c>
      <c r="H216" s="269">
        <f t="shared" si="188"/>
        <v>0</v>
      </c>
      <c r="I216" s="269">
        <f t="shared" si="188"/>
        <v>0</v>
      </c>
      <c r="J216" s="269">
        <f t="shared" si="188"/>
        <v>0</v>
      </c>
      <c r="K216" s="269" t="e">
        <f t="shared" si="188"/>
        <v>#N/A</v>
      </c>
      <c r="L216" s="269" t="e">
        <f t="shared" si="188"/>
        <v>#N/A</v>
      </c>
      <c r="M216" s="269" t="e">
        <f t="shared" si="188"/>
        <v>#N/A</v>
      </c>
      <c r="N216" s="269" t="e">
        <f t="shared" si="188"/>
        <v>#N/A</v>
      </c>
      <c r="O216" s="269" t="e">
        <f t="shared" si="188"/>
        <v>#N/A</v>
      </c>
      <c r="P216" s="269" t="e">
        <f t="shared" si="188"/>
        <v>#N/A</v>
      </c>
      <c r="Q216" s="269" t="e">
        <f t="shared" si="188"/>
        <v>#N/A</v>
      </c>
      <c r="R216" s="269" t="e">
        <f t="shared" si="188"/>
        <v>#N/A</v>
      </c>
      <c r="S216" s="269" t="e">
        <f t="shared" si="188"/>
        <v>#N/A</v>
      </c>
      <c r="T216" s="269" t="e">
        <f t="shared" si="188"/>
        <v>#N/A</v>
      </c>
      <c r="U216" s="269" t="e">
        <f t="shared" si="188"/>
        <v>#N/A</v>
      </c>
      <c r="V216" s="269" t="e">
        <f t="shared" si="188"/>
        <v>#N/A</v>
      </c>
      <c r="W216" s="269" t="e">
        <f t="shared" si="188"/>
        <v>#N/A</v>
      </c>
      <c r="X216" s="269" t="e">
        <f t="shared" si="188"/>
        <v>#N/A</v>
      </c>
      <c r="Y216" s="269" t="e">
        <f t="shared" si="188"/>
        <v>#N/A</v>
      </c>
      <c r="Z216" s="269" t="e">
        <f t="shared" si="188"/>
        <v>#N/A</v>
      </c>
      <c r="AA216" s="269" t="e">
        <f t="shared" si="188"/>
        <v>#N/A</v>
      </c>
      <c r="AB216" s="269" t="e">
        <f t="shared" si="188"/>
        <v>#N/A</v>
      </c>
      <c r="AC216" s="269" t="e">
        <f t="shared" si="188"/>
        <v>#N/A</v>
      </c>
      <c r="AD216" s="269" t="e">
        <f t="shared" si="188"/>
        <v>#N/A</v>
      </c>
      <c r="AE216" s="269" t="e">
        <f t="shared" si="188"/>
        <v>#N/A</v>
      </c>
      <c r="AF216" s="269" t="e">
        <f t="shared" si="188"/>
        <v>#N/A</v>
      </c>
      <c r="AG216" s="269" t="e">
        <f t="shared" si="188"/>
        <v>#N/A</v>
      </c>
      <c r="AH216" s="269" t="e">
        <f t="shared" si="188"/>
        <v>#N/A</v>
      </c>
      <c r="AI216" s="269" t="e">
        <f t="shared" si="188"/>
        <v>#N/A</v>
      </c>
      <c r="AJ216" s="269" t="e">
        <f t="shared" si="188"/>
        <v>#N/A</v>
      </c>
      <c r="AK216" s="269" t="e">
        <f t="shared" si="188"/>
        <v>#N/A</v>
      </c>
      <c r="AL216" s="269" t="e">
        <f t="shared" si="188"/>
        <v>#N/A</v>
      </c>
      <c r="AM216" s="269" t="e">
        <f t="shared" si="188"/>
        <v>#N/A</v>
      </c>
      <c r="AN216" s="269" t="e">
        <f t="shared" si="188"/>
        <v>#N/A</v>
      </c>
      <c r="AO216" s="269" t="e">
        <f t="shared" si="188"/>
        <v>#N/A</v>
      </c>
    </row>
    <row r="217" spans="1:41">
      <c r="A217" s="267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8"/>
      <c r="Y217" s="268"/>
      <c r="Z217" s="268"/>
      <c r="AA217" s="268"/>
      <c r="AB217" s="268"/>
      <c r="AC217" s="268"/>
      <c r="AD217" s="268"/>
      <c r="AE217" s="268"/>
      <c r="AF217" s="268"/>
      <c r="AG217" s="268"/>
      <c r="AH217" s="268"/>
      <c r="AI217" s="267"/>
      <c r="AJ217" s="267"/>
      <c r="AK217" s="267"/>
      <c r="AL217" s="267"/>
      <c r="AM217" s="267"/>
      <c r="AN217" s="267"/>
      <c r="AO217" s="267"/>
    </row>
    <row r="218" spans="1:41">
      <c r="A218" t="s">
        <v>429</v>
      </c>
      <c r="X218" s="230"/>
      <c r="Y218" s="230"/>
      <c r="Z218" s="230"/>
      <c r="AA218" s="230"/>
      <c r="AB218" s="230"/>
      <c r="AC218" s="230"/>
      <c r="AD218" s="230"/>
      <c r="AE218" s="230"/>
      <c r="AF218" s="230"/>
      <c r="AG218" s="230"/>
      <c r="AH218" s="230"/>
    </row>
    <row r="219" spans="1:41">
      <c r="A219">
        <v>1</v>
      </c>
      <c r="C219" s="115">
        <f t="shared" ref="C219:V219" si="189">C178*C138</f>
        <v>0</v>
      </c>
      <c r="D219" s="115">
        <f t="shared" si="189"/>
        <v>0</v>
      </c>
      <c r="E219" s="115">
        <f t="shared" si="189"/>
        <v>0</v>
      </c>
      <c r="F219" s="115">
        <f t="shared" si="189"/>
        <v>0</v>
      </c>
      <c r="G219" s="115">
        <f t="shared" si="189"/>
        <v>0</v>
      </c>
      <c r="H219" s="115">
        <f t="shared" si="189"/>
        <v>0</v>
      </c>
      <c r="I219" s="115">
        <f t="shared" si="189"/>
        <v>0</v>
      </c>
      <c r="J219" s="115">
        <f t="shared" si="189"/>
        <v>0</v>
      </c>
      <c r="K219" s="115" t="e">
        <f t="shared" si="189"/>
        <v>#N/A</v>
      </c>
      <c r="L219" s="115" t="e">
        <f t="shared" si="189"/>
        <v>#N/A</v>
      </c>
      <c r="M219" s="115" t="e">
        <f t="shared" si="189"/>
        <v>#N/A</v>
      </c>
      <c r="N219" s="115" t="e">
        <f t="shared" si="189"/>
        <v>#N/A</v>
      </c>
      <c r="O219" s="115" t="e">
        <f t="shared" si="189"/>
        <v>#N/A</v>
      </c>
      <c r="P219" s="115" t="e">
        <f t="shared" si="189"/>
        <v>#N/A</v>
      </c>
      <c r="Q219" s="115" t="e">
        <f t="shared" si="189"/>
        <v>#N/A</v>
      </c>
      <c r="R219" s="115" t="e">
        <f t="shared" si="189"/>
        <v>#N/A</v>
      </c>
      <c r="S219" s="115" t="e">
        <f t="shared" si="189"/>
        <v>#N/A</v>
      </c>
      <c r="T219" s="115" t="e">
        <f t="shared" si="189"/>
        <v>#N/A</v>
      </c>
      <c r="U219" s="115" t="e">
        <f t="shared" si="189"/>
        <v>#N/A</v>
      </c>
      <c r="V219" s="115" t="e">
        <f t="shared" si="189"/>
        <v>#N/A</v>
      </c>
      <c r="W219" s="115" t="e">
        <f>W178*W138</f>
        <v>#N/A</v>
      </c>
      <c r="X219" s="115" t="e">
        <f t="shared" ref="X219:AO219" si="190">X178*X138</f>
        <v>#N/A</v>
      </c>
      <c r="Y219" s="115" t="e">
        <f t="shared" si="190"/>
        <v>#N/A</v>
      </c>
      <c r="Z219" s="115" t="e">
        <f t="shared" si="190"/>
        <v>#N/A</v>
      </c>
      <c r="AA219" s="115" t="e">
        <f t="shared" si="190"/>
        <v>#N/A</v>
      </c>
      <c r="AB219" s="115" t="e">
        <f t="shared" si="190"/>
        <v>#N/A</v>
      </c>
      <c r="AC219" s="115" t="e">
        <f t="shared" si="190"/>
        <v>#N/A</v>
      </c>
      <c r="AD219" s="115" t="e">
        <f t="shared" si="190"/>
        <v>#N/A</v>
      </c>
      <c r="AE219" s="115" t="e">
        <f t="shared" si="190"/>
        <v>#N/A</v>
      </c>
      <c r="AF219" s="115" t="e">
        <f t="shared" si="190"/>
        <v>#N/A</v>
      </c>
      <c r="AG219" s="115" t="e">
        <f t="shared" si="190"/>
        <v>#N/A</v>
      </c>
      <c r="AH219" s="115" t="e">
        <f t="shared" si="190"/>
        <v>#N/A</v>
      </c>
      <c r="AI219" s="115" t="e">
        <f t="shared" si="190"/>
        <v>#N/A</v>
      </c>
      <c r="AJ219" s="115" t="e">
        <f t="shared" si="190"/>
        <v>#N/A</v>
      </c>
      <c r="AK219" s="115" t="e">
        <f t="shared" si="190"/>
        <v>#N/A</v>
      </c>
      <c r="AL219" s="115" t="e">
        <f t="shared" si="190"/>
        <v>#N/A</v>
      </c>
      <c r="AM219" s="115" t="e">
        <f t="shared" si="190"/>
        <v>#N/A</v>
      </c>
      <c r="AN219" s="115" t="e">
        <f t="shared" si="190"/>
        <v>#N/A</v>
      </c>
      <c r="AO219" s="115" t="e">
        <f t="shared" si="190"/>
        <v>#N/A</v>
      </c>
    </row>
    <row r="220" spans="1:41">
      <c r="A220">
        <f>A219+1</f>
        <v>2</v>
      </c>
      <c r="C220" s="115">
        <f t="shared" ref="C220:AO220" si="191">C179*C139</f>
        <v>0</v>
      </c>
      <c r="D220" s="115">
        <f t="shared" si="191"/>
        <v>0</v>
      </c>
      <c r="E220" s="115">
        <f t="shared" si="191"/>
        <v>0</v>
      </c>
      <c r="F220" s="115">
        <f t="shared" si="191"/>
        <v>0</v>
      </c>
      <c r="G220" s="115">
        <f t="shared" si="191"/>
        <v>0</v>
      </c>
      <c r="H220" s="115">
        <f t="shared" si="191"/>
        <v>0</v>
      </c>
      <c r="I220" s="115">
        <f t="shared" si="191"/>
        <v>0</v>
      </c>
      <c r="J220" s="115">
        <f t="shared" si="191"/>
        <v>0</v>
      </c>
      <c r="K220" s="115">
        <f t="shared" si="191"/>
        <v>0</v>
      </c>
      <c r="L220" s="115" t="e">
        <f t="shared" si="191"/>
        <v>#N/A</v>
      </c>
      <c r="M220" s="115" t="e">
        <f t="shared" si="191"/>
        <v>#N/A</v>
      </c>
      <c r="N220" s="115" t="e">
        <f t="shared" si="191"/>
        <v>#N/A</v>
      </c>
      <c r="O220" s="115" t="e">
        <f t="shared" si="191"/>
        <v>#N/A</v>
      </c>
      <c r="P220" s="115" t="e">
        <f t="shared" si="191"/>
        <v>#N/A</v>
      </c>
      <c r="Q220" s="115" t="e">
        <f t="shared" si="191"/>
        <v>#N/A</v>
      </c>
      <c r="R220" s="115" t="e">
        <f t="shared" si="191"/>
        <v>#N/A</v>
      </c>
      <c r="S220" s="115" t="e">
        <f t="shared" si="191"/>
        <v>#N/A</v>
      </c>
      <c r="T220" s="115" t="e">
        <f t="shared" si="191"/>
        <v>#N/A</v>
      </c>
      <c r="U220" s="115" t="e">
        <f t="shared" si="191"/>
        <v>#N/A</v>
      </c>
      <c r="V220" s="115" t="e">
        <f t="shared" si="191"/>
        <v>#N/A</v>
      </c>
      <c r="W220" s="115" t="e">
        <f t="shared" si="191"/>
        <v>#N/A</v>
      </c>
      <c r="X220" s="115" t="e">
        <f t="shared" si="191"/>
        <v>#N/A</v>
      </c>
      <c r="Y220" s="115" t="e">
        <f t="shared" si="191"/>
        <v>#N/A</v>
      </c>
      <c r="Z220" s="115" t="e">
        <f t="shared" si="191"/>
        <v>#N/A</v>
      </c>
      <c r="AA220" s="115" t="e">
        <f t="shared" si="191"/>
        <v>#N/A</v>
      </c>
      <c r="AB220" s="115" t="e">
        <f t="shared" si="191"/>
        <v>#N/A</v>
      </c>
      <c r="AC220" s="115" t="e">
        <f t="shared" si="191"/>
        <v>#N/A</v>
      </c>
      <c r="AD220" s="115" t="e">
        <f t="shared" si="191"/>
        <v>#N/A</v>
      </c>
      <c r="AE220" s="115" t="e">
        <f t="shared" si="191"/>
        <v>#N/A</v>
      </c>
      <c r="AF220" s="115" t="e">
        <f t="shared" si="191"/>
        <v>#N/A</v>
      </c>
      <c r="AG220" s="115" t="e">
        <f t="shared" si="191"/>
        <v>#N/A</v>
      </c>
      <c r="AH220" s="115" t="e">
        <f t="shared" si="191"/>
        <v>#N/A</v>
      </c>
      <c r="AI220" s="115" t="e">
        <f t="shared" si="191"/>
        <v>#N/A</v>
      </c>
      <c r="AJ220" s="115" t="e">
        <f t="shared" si="191"/>
        <v>#N/A</v>
      </c>
      <c r="AK220" s="115" t="e">
        <f t="shared" si="191"/>
        <v>#N/A</v>
      </c>
      <c r="AL220" s="115" t="e">
        <f t="shared" si="191"/>
        <v>#N/A</v>
      </c>
      <c r="AM220" s="115" t="e">
        <f t="shared" si="191"/>
        <v>#N/A</v>
      </c>
      <c r="AN220" s="115" t="e">
        <f t="shared" si="191"/>
        <v>#N/A</v>
      </c>
      <c r="AO220" s="115" t="e">
        <f t="shared" si="191"/>
        <v>#N/A</v>
      </c>
    </row>
    <row r="221" spans="1:41">
      <c r="A221">
        <f t="shared" ref="A221:A256" si="192">A220+1</f>
        <v>3</v>
      </c>
      <c r="C221" s="115">
        <f t="shared" ref="C221:AO221" si="193">C180*C140</f>
        <v>0</v>
      </c>
      <c r="D221" s="115">
        <f t="shared" si="193"/>
        <v>0</v>
      </c>
      <c r="E221" s="115">
        <f t="shared" si="193"/>
        <v>0</v>
      </c>
      <c r="F221" s="115">
        <f t="shared" si="193"/>
        <v>0</v>
      </c>
      <c r="G221" s="115">
        <f t="shared" si="193"/>
        <v>0</v>
      </c>
      <c r="H221" s="115">
        <f t="shared" si="193"/>
        <v>0</v>
      </c>
      <c r="I221" s="115">
        <f t="shared" si="193"/>
        <v>0</v>
      </c>
      <c r="J221" s="115">
        <f t="shared" si="193"/>
        <v>0</v>
      </c>
      <c r="K221" s="115">
        <f t="shared" si="193"/>
        <v>0</v>
      </c>
      <c r="L221" s="115">
        <f t="shared" si="193"/>
        <v>0</v>
      </c>
      <c r="M221" s="115" t="e">
        <f t="shared" si="193"/>
        <v>#N/A</v>
      </c>
      <c r="N221" s="115" t="e">
        <f t="shared" si="193"/>
        <v>#N/A</v>
      </c>
      <c r="O221" s="115" t="e">
        <f t="shared" si="193"/>
        <v>#N/A</v>
      </c>
      <c r="P221" s="115" t="e">
        <f t="shared" si="193"/>
        <v>#N/A</v>
      </c>
      <c r="Q221" s="115" t="e">
        <f t="shared" si="193"/>
        <v>#N/A</v>
      </c>
      <c r="R221" s="115" t="e">
        <f t="shared" si="193"/>
        <v>#N/A</v>
      </c>
      <c r="S221" s="115" t="e">
        <f t="shared" si="193"/>
        <v>#N/A</v>
      </c>
      <c r="T221" s="115" t="e">
        <f t="shared" si="193"/>
        <v>#N/A</v>
      </c>
      <c r="U221" s="115" t="e">
        <f t="shared" si="193"/>
        <v>#N/A</v>
      </c>
      <c r="V221" s="115" t="e">
        <f t="shared" si="193"/>
        <v>#N/A</v>
      </c>
      <c r="W221" s="115" t="e">
        <f t="shared" si="193"/>
        <v>#N/A</v>
      </c>
      <c r="X221" s="115" t="e">
        <f t="shared" si="193"/>
        <v>#N/A</v>
      </c>
      <c r="Y221" s="115" t="e">
        <f t="shared" si="193"/>
        <v>#N/A</v>
      </c>
      <c r="Z221" s="115" t="e">
        <f t="shared" si="193"/>
        <v>#N/A</v>
      </c>
      <c r="AA221" s="115" t="e">
        <f t="shared" si="193"/>
        <v>#N/A</v>
      </c>
      <c r="AB221" s="115" t="e">
        <f t="shared" si="193"/>
        <v>#N/A</v>
      </c>
      <c r="AC221" s="115" t="e">
        <f t="shared" si="193"/>
        <v>#N/A</v>
      </c>
      <c r="AD221" s="115" t="e">
        <f t="shared" si="193"/>
        <v>#N/A</v>
      </c>
      <c r="AE221" s="115" t="e">
        <f t="shared" si="193"/>
        <v>#N/A</v>
      </c>
      <c r="AF221" s="115" t="e">
        <f t="shared" si="193"/>
        <v>#N/A</v>
      </c>
      <c r="AG221" s="115" t="e">
        <f t="shared" si="193"/>
        <v>#N/A</v>
      </c>
      <c r="AH221" s="115" t="e">
        <f t="shared" si="193"/>
        <v>#N/A</v>
      </c>
      <c r="AI221" s="115" t="e">
        <f t="shared" si="193"/>
        <v>#N/A</v>
      </c>
      <c r="AJ221" s="115" t="e">
        <f t="shared" si="193"/>
        <v>#N/A</v>
      </c>
      <c r="AK221" s="115" t="e">
        <f t="shared" si="193"/>
        <v>#N/A</v>
      </c>
      <c r="AL221" s="115" t="e">
        <f t="shared" si="193"/>
        <v>#N/A</v>
      </c>
      <c r="AM221" s="115" t="e">
        <f t="shared" si="193"/>
        <v>#N/A</v>
      </c>
      <c r="AN221" s="115" t="e">
        <f t="shared" si="193"/>
        <v>#N/A</v>
      </c>
      <c r="AO221" s="115" t="e">
        <f t="shared" si="193"/>
        <v>#N/A</v>
      </c>
    </row>
    <row r="222" spans="1:41">
      <c r="A222">
        <f t="shared" si="192"/>
        <v>4</v>
      </c>
      <c r="C222" s="115">
        <f t="shared" ref="C222:AO222" si="194">C181*C141</f>
        <v>0</v>
      </c>
      <c r="D222" s="115">
        <f t="shared" si="194"/>
        <v>0</v>
      </c>
      <c r="E222" s="115">
        <f t="shared" si="194"/>
        <v>0</v>
      </c>
      <c r="F222" s="115">
        <f t="shared" si="194"/>
        <v>0</v>
      </c>
      <c r="G222" s="115">
        <f t="shared" si="194"/>
        <v>0</v>
      </c>
      <c r="H222" s="115">
        <f t="shared" si="194"/>
        <v>0</v>
      </c>
      <c r="I222" s="115">
        <f t="shared" si="194"/>
        <v>0</v>
      </c>
      <c r="J222" s="115">
        <f t="shared" si="194"/>
        <v>0</v>
      </c>
      <c r="K222" s="115">
        <f t="shared" si="194"/>
        <v>0</v>
      </c>
      <c r="L222" s="115">
        <f t="shared" si="194"/>
        <v>0</v>
      </c>
      <c r="M222" s="115">
        <f t="shared" si="194"/>
        <v>0</v>
      </c>
      <c r="N222" s="115" t="e">
        <f t="shared" si="194"/>
        <v>#N/A</v>
      </c>
      <c r="O222" s="115" t="e">
        <f t="shared" si="194"/>
        <v>#N/A</v>
      </c>
      <c r="P222" s="115" t="e">
        <f t="shared" si="194"/>
        <v>#N/A</v>
      </c>
      <c r="Q222" s="115" t="e">
        <f t="shared" si="194"/>
        <v>#N/A</v>
      </c>
      <c r="R222" s="115" t="e">
        <f t="shared" si="194"/>
        <v>#N/A</v>
      </c>
      <c r="S222" s="115" t="e">
        <f t="shared" si="194"/>
        <v>#N/A</v>
      </c>
      <c r="T222" s="115" t="e">
        <f t="shared" si="194"/>
        <v>#N/A</v>
      </c>
      <c r="U222" s="115" t="e">
        <f t="shared" si="194"/>
        <v>#N/A</v>
      </c>
      <c r="V222" s="115" t="e">
        <f t="shared" si="194"/>
        <v>#N/A</v>
      </c>
      <c r="W222" s="115" t="e">
        <f t="shared" si="194"/>
        <v>#N/A</v>
      </c>
      <c r="X222" s="115" t="e">
        <f t="shared" si="194"/>
        <v>#N/A</v>
      </c>
      <c r="Y222" s="115" t="e">
        <f t="shared" si="194"/>
        <v>#N/A</v>
      </c>
      <c r="Z222" s="115" t="e">
        <f t="shared" si="194"/>
        <v>#N/A</v>
      </c>
      <c r="AA222" s="115" t="e">
        <f t="shared" si="194"/>
        <v>#N/A</v>
      </c>
      <c r="AB222" s="115" t="e">
        <f t="shared" si="194"/>
        <v>#N/A</v>
      </c>
      <c r="AC222" s="115" t="e">
        <f t="shared" si="194"/>
        <v>#N/A</v>
      </c>
      <c r="AD222" s="115" t="e">
        <f t="shared" si="194"/>
        <v>#N/A</v>
      </c>
      <c r="AE222" s="115" t="e">
        <f t="shared" si="194"/>
        <v>#N/A</v>
      </c>
      <c r="AF222" s="115" t="e">
        <f t="shared" si="194"/>
        <v>#N/A</v>
      </c>
      <c r="AG222" s="115" t="e">
        <f t="shared" si="194"/>
        <v>#N/A</v>
      </c>
      <c r="AH222" s="115" t="e">
        <f t="shared" si="194"/>
        <v>#N/A</v>
      </c>
      <c r="AI222" s="115" t="e">
        <f t="shared" si="194"/>
        <v>#N/A</v>
      </c>
      <c r="AJ222" s="115" t="e">
        <f t="shared" si="194"/>
        <v>#N/A</v>
      </c>
      <c r="AK222" s="115" t="e">
        <f t="shared" si="194"/>
        <v>#N/A</v>
      </c>
      <c r="AL222" s="115" t="e">
        <f t="shared" si="194"/>
        <v>#N/A</v>
      </c>
      <c r="AM222" s="115" t="e">
        <f t="shared" si="194"/>
        <v>#N/A</v>
      </c>
      <c r="AN222" s="115" t="e">
        <f t="shared" si="194"/>
        <v>#N/A</v>
      </c>
      <c r="AO222" s="115" t="e">
        <f t="shared" si="194"/>
        <v>#N/A</v>
      </c>
    </row>
    <row r="223" spans="1:41">
      <c r="A223">
        <f t="shared" si="192"/>
        <v>5</v>
      </c>
      <c r="C223" s="115">
        <f t="shared" ref="C223:AO223" si="195">C182*C142</f>
        <v>0</v>
      </c>
      <c r="D223" s="115">
        <f t="shared" si="195"/>
        <v>0</v>
      </c>
      <c r="E223" s="115">
        <f t="shared" si="195"/>
        <v>0</v>
      </c>
      <c r="F223" s="115">
        <f t="shared" si="195"/>
        <v>0</v>
      </c>
      <c r="G223" s="115">
        <f t="shared" si="195"/>
        <v>0</v>
      </c>
      <c r="H223" s="115">
        <f t="shared" si="195"/>
        <v>0</v>
      </c>
      <c r="I223" s="115">
        <f t="shared" si="195"/>
        <v>0</v>
      </c>
      <c r="J223" s="115">
        <f t="shared" si="195"/>
        <v>0</v>
      </c>
      <c r="K223" s="115">
        <f t="shared" si="195"/>
        <v>0</v>
      </c>
      <c r="L223" s="115">
        <f t="shared" si="195"/>
        <v>0</v>
      </c>
      <c r="M223" s="115">
        <f t="shared" si="195"/>
        <v>0</v>
      </c>
      <c r="N223" s="115">
        <f t="shared" si="195"/>
        <v>0</v>
      </c>
      <c r="O223" s="115" t="e">
        <f t="shared" si="195"/>
        <v>#N/A</v>
      </c>
      <c r="P223" s="115" t="e">
        <f t="shared" si="195"/>
        <v>#N/A</v>
      </c>
      <c r="Q223" s="115" t="e">
        <f t="shared" si="195"/>
        <v>#N/A</v>
      </c>
      <c r="R223" s="115" t="e">
        <f t="shared" si="195"/>
        <v>#N/A</v>
      </c>
      <c r="S223" s="115" t="e">
        <f t="shared" si="195"/>
        <v>#N/A</v>
      </c>
      <c r="T223" s="115" t="e">
        <f t="shared" si="195"/>
        <v>#N/A</v>
      </c>
      <c r="U223" s="115" t="e">
        <f t="shared" si="195"/>
        <v>#N/A</v>
      </c>
      <c r="V223" s="115" t="e">
        <f t="shared" si="195"/>
        <v>#N/A</v>
      </c>
      <c r="W223" s="115" t="e">
        <f t="shared" si="195"/>
        <v>#N/A</v>
      </c>
      <c r="X223" s="115" t="e">
        <f t="shared" si="195"/>
        <v>#N/A</v>
      </c>
      <c r="Y223" s="115" t="e">
        <f t="shared" si="195"/>
        <v>#N/A</v>
      </c>
      <c r="Z223" s="115" t="e">
        <f t="shared" si="195"/>
        <v>#N/A</v>
      </c>
      <c r="AA223" s="115" t="e">
        <f t="shared" si="195"/>
        <v>#N/A</v>
      </c>
      <c r="AB223" s="115" t="e">
        <f t="shared" si="195"/>
        <v>#N/A</v>
      </c>
      <c r="AC223" s="115" t="e">
        <f t="shared" si="195"/>
        <v>#N/A</v>
      </c>
      <c r="AD223" s="115" t="e">
        <f t="shared" si="195"/>
        <v>#N/A</v>
      </c>
      <c r="AE223" s="115" t="e">
        <f t="shared" si="195"/>
        <v>#N/A</v>
      </c>
      <c r="AF223" s="115" t="e">
        <f t="shared" si="195"/>
        <v>#N/A</v>
      </c>
      <c r="AG223" s="115" t="e">
        <f t="shared" si="195"/>
        <v>#N/A</v>
      </c>
      <c r="AH223" s="115" t="e">
        <f t="shared" si="195"/>
        <v>#N/A</v>
      </c>
      <c r="AI223" s="115" t="e">
        <f t="shared" si="195"/>
        <v>#N/A</v>
      </c>
      <c r="AJ223" s="115" t="e">
        <f t="shared" si="195"/>
        <v>#N/A</v>
      </c>
      <c r="AK223" s="115" t="e">
        <f t="shared" si="195"/>
        <v>#N/A</v>
      </c>
      <c r="AL223" s="115" t="e">
        <f t="shared" si="195"/>
        <v>#N/A</v>
      </c>
      <c r="AM223" s="115" t="e">
        <f t="shared" si="195"/>
        <v>#N/A</v>
      </c>
      <c r="AN223" s="115" t="e">
        <f t="shared" si="195"/>
        <v>#N/A</v>
      </c>
      <c r="AO223" s="115" t="e">
        <f t="shared" si="195"/>
        <v>#N/A</v>
      </c>
    </row>
    <row r="224" spans="1:41">
      <c r="A224">
        <f t="shared" si="192"/>
        <v>6</v>
      </c>
      <c r="C224" s="115">
        <f t="shared" ref="C224:AO224" si="196">C183*C143</f>
        <v>0</v>
      </c>
      <c r="D224" s="115">
        <f t="shared" si="196"/>
        <v>0</v>
      </c>
      <c r="E224" s="115">
        <f t="shared" si="196"/>
        <v>0</v>
      </c>
      <c r="F224" s="115">
        <f t="shared" si="196"/>
        <v>0</v>
      </c>
      <c r="G224" s="115">
        <f t="shared" si="196"/>
        <v>0</v>
      </c>
      <c r="H224" s="115">
        <f t="shared" si="196"/>
        <v>0</v>
      </c>
      <c r="I224" s="115">
        <f t="shared" si="196"/>
        <v>0</v>
      </c>
      <c r="J224" s="115">
        <f t="shared" si="196"/>
        <v>0</v>
      </c>
      <c r="K224" s="115">
        <f t="shared" si="196"/>
        <v>0</v>
      </c>
      <c r="L224" s="115">
        <f t="shared" si="196"/>
        <v>0</v>
      </c>
      <c r="M224" s="115">
        <f t="shared" si="196"/>
        <v>0</v>
      </c>
      <c r="N224" s="115">
        <f t="shared" si="196"/>
        <v>0</v>
      </c>
      <c r="O224" s="115">
        <f t="shared" si="196"/>
        <v>0</v>
      </c>
      <c r="P224" s="115" t="e">
        <f t="shared" si="196"/>
        <v>#N/A</v>
      </c>
      <c r="Q224" s="115" t="e">
        <f t="shared" si="196"/>
        <v>#N/A</v>
      </c>
      <c r="R224" s="115" t="e">
        <f t="shared" si="196"/>
        <v>#N/A</v>
      </c>
      <c r="S224" s="115" t="e">
        <f t="shared" si="196"/>
        <v>#N/A</v>
      </c>
      <c r="T224" s="115" t="e">
        <f t="shared" si="196"/>
        <v>#N/A</v>
      </c>
      <c r="U224" s="115" t="e">
        <f t="shared" si="196"/>
        <v>#N/A</v>
      </c>
      <c r="V224" s="115" t="e">
        <f t="shared" si="196"/>
        <v>#N/A</v>
      </c>
      <c r="W224" s="115" t="e">
        <f t="shared" si="196"/>
        <v>#N/A</v>
      </c>
      <c r="X224" s="115" t="e">
        <f t="shared" si="196"/>
        <v>#N/A</v>
      </c>
      <c r="Y224" s="115" t="e">
        <f t="shared" si="196"/>
        <v>#N/A</v>
      </c>
      <c r="Z224" s="115" t="e">
        <f t="shared" si="196"/>
        <v>#N/A</v>
      </c>
      <c r="AA224" s="115" t="e">
        <f t="shared" si="196"/>
        <v>#N/A</v>
      </c>
      <c r="AB224" s="115" t="e">
        <f t="shared" si="196"/>
        <v>#N/A</v>
      </c>
      <c r="AC224" s="115" t="e">
        <f t="shared" si="196"/>
        <v>#N/A</v>
      </c>
      <c r="AD224" s="115" t="e">
        <f t="shared" si="196"/>
        <v>#N/A</v>
      </c>
      <c r="AE224" s="115" t="e">
        <f t="shared" si="196"/>
        <v>#N/A</v>
      </c>
      <c r="AF224" s="115" t="e">
        <f t="shared" si="196"/>
        <v>#N/A</v>
      </c>
      <c r="AG224" s="115" t="e">
        <f t="shared" si="196"/>
        <v>#N/A</v>
      </c>
      <c r="AH224" s="115" t="e">
        <f t="shared" si="196"/>
        <v>#N/A</v>
      </c>
      <c r="AI224" s="115" t="e">
        <f t="shared" si="196"/>
        <v>#N/A</v>
      </c>
      <c r="AJ224" s="115" t="e">
        <f t="shared" si="196"/>
        <v>#N/A</v>
      </c>
      <c r="AK224" s="115" t="e">
        <f t="shared" si="196"/>
        <v>#N/A</v>
      </c>
      <c r="AL224" s="115" t="e">
        <f t="shared" si="196"/>
        <v>#N/A</v>
      </c>
      <c r="AM224" s="115" t="e">
        <f t="shared" si="196"/>
        <v>#N/A</v>
      </c>
      <c r="AN224" s="115" t="e">
        <f t="shared" si="196"/>
        <v>#N/A</v>
      </c>
      <c r="AO224" s="115" t="e">
        <f t="shared" si="196"/>
        <v>#N/A</v>
      </c>
    </row>
    <row r="225" spans="1:41">
      <c r="A225">
        <f t="shared" si="192"/>
        <v>7</v>
      </c>
      <c r="C225" s="115">
        <f t="shared" ref="C225:AO225" si="197">C184*C144</f>
        <v>0</v>
      </c>
      <c r="D225" s="115">
        <f t="shared" si="197"/>
        <v>0</v>
      </c>
      <c r="E225" s="115">
        <f t="shared" si="197"/>
        <v>0</v>
      </c>
      <c r="F225" s="115">
        <f t="shared" si="197"/>
        <v>0</v>
      </c>
      <c r="G225" s="115">
        <f t="shared" si="197"/>
        <v>0</v>
      </c>
      <c r="H225" s="115">
        <f t="shared" si="197"/>
        <v>0</v>
      </c>
      <c r="I225" s="115">
        <f t="shared" si="197"/>
        <v>0</v>
      </c>
      <c r="J225" s="115">
        <f t="shared" si="197"/>
        <v>0</v>
      </c>
      <c r="K225" s="115">
        <f t="shared" si="197"/>
        <v>0</v>
      </c>
      <c r="L225" s="115">
        <f t="shared" si="197"/>
        <v>0</v>
      </c>
      <c r="M225" s="115">
        <f t="shared" si="197"/>
        <v>0</v>
      </c>
      <c r="N225" s="115">
        <f t="shared" si="197"/>
        <v>0</v>
      </c>
      <c r="O225" s="115">
        <f t="shared" si="197"/>
        <v>0</v>
      </c>
      <c r="P225" s="115">
        <f t="shared" si="197"/>
        <v>0</v>
      </c>
      <c r="Q225" s="115" t="e">
        <f t="shared" si="197"/>
        <v>#N/A</v>
      </c>
      <c r="R225" s="115" t="e">
        <f t="shared" si="197"/>
        <v>#N/A</v>
      </c>
      <c r="S225" s="115" t="e">
        <f t="shared" si="197"/>
        <v>#N/A</v>
      </c>
      <c r="T225" s="115" t="e">
        <f t="shared" si="197"/>
        <v>#N/A</v>
      </c>
      <c r="U225" s="115" t="e">
        <f t="shared" si="197"/>
        <v>#N/A</v>
      </c>
      <c r="V225" s="115" t="e">
        <f t="shared" si="197"/>
        <v>#N/A</v>
      </c>
      <c r="W225" s="115" t="e">
        <f t="shared" si="197"/>
        <v>#N/A</v>
      </c>
      <c r="X225" s="115" t="e">
        <f t="shared" si="197"/>
        <v>#N/A</v>
      </c>
      <c r="Y225" s="115" t="e">
        <f t="shared" si="197"/>
        <v>#N/A</v>
      </c>
      <c r="Z225" s="115" t="e">
        <f t="shared" si="197"/>
        <v>#N/A</v>
      </c>
      <c r="AA225" s="115" t="e">
        <f t="shared" si="197"/>
        <v>#N/A</v>
      </c>
      <c r="AB225" s="115" t="e">
        <f t="shared" si="197"/>
        <v>#N/A</v>
      </c>
      <c r="AC225" s="115" t="e">
        <f t="shared" si="197"/>
        <v>#N/A</v>
      </c>
      <c r="AD225" s="115" t="e">
        <f t="shared" si="197"/>
        <v>#N/A</v>
      </c>
      <c r="AE225" s="115" t="e">
        <f t="shared" si="197"/>
        <v>#N/A</v>
      </c>
      <c r="AF225" s="115" t="e">
        <f t="shared" si="197"/>
        <v>#N/A</v>
      </c>
      <c r="AG225" s="115" t="e">
        <f t="shared" si="197"/>
        <v>#N/A</v>
      </c>
      <c r="AH225" s="115" t="e">
        <f t="shared" si="197"/>
        <v>#N/A</v>
      </c>
      <c r="AI225" s="115" t="e">
        <f t="shared" si="197"/>
        <v>#N/A</v>
      </c>
      <c r="AJ225" s="115" t="e">
        <f t="shared" si="197"/>
        <v>#N/A</v>
      </c>
      <c r="AK225" s="115" t="e">
        <f t="shared" si="197"/>
        <v>#N/A</v>
      </c>
      <c r="AL225" s="115" t="e">
        <f t="shared" si="197"/>
        <v>#N/A</v>
      </c>
      <c r="AM225" s="115" t="e">
        <f t="shared" si="197"/>
        <v>#N/A</v>
      </c>
      <c r="AN225" s="115" t="e">
        <f t="shared" si="197"/>
        <v>#N/A</v>
      </c>
      <c r="AO225" s="115" t="e">
        <f t="shared" si="197"/>
        <v>#N/A</v>
      </c>
    </row>
    <row r="226" spans="1:41">
      <c r="A226">
        <f t="shared" si="192"/>
        <v>8</v>
      </c>
      <c r="C226" s="115">
        <f t="shared" ref="C226:AO226" si="198">C185*C145</f>
        <v>0</v>
      </c>
      <c r="D226" s="115">
        <f t="shared" si="198"/>
        <v>0</v>
      </c>
      <c r="E226" s="115">
        <f t="shared" si="198"/>
        <v>0</v>
      </c>
      <c r="F226" s="115">
        <f t="shared" si="198"/>
        <v>0</v>
      </c>
      <c r="G226" s="115">
        <f t="shared" si="198"/>
        <v>0</v>
      </c>
      <c r="H226" s="115">
        <f t="shared" si="198"/>
        <v>0</v>
      </c>
      <c r="I226" s="115">
        <f t="shared" si="198"/>
        <v>0</v>
      </c>
      <c r="J226" s="115">
        <f t="shared" si="198"/>
        <v>0</v>
      </c>
      <c r="K226" s="115">
        <f t="shared" si="198"/>
        <v>0</v>
      </c>
      <c r="L226" s="115">
        <f t="shared" si="198"/>
        <v>0</v>
      </c>
      <c r="M226" s="115">
        <f t="shared" si="198"/>
        <v>0</v>
      </c>
      <c r="N226" s="115">
        <f t="shared" si="198"/>
        <v>0</v>
      </c>
      <c r="O226" s="115">
        <f t="shared" si="198"/>
        <v>0</v>
      </c>
      <c r="P226" s="115">
        <f t="shared" si="198"/>
        <v>0</v>
      </c>
      <c r="Q226" s="115">
        <f t="shared" si="198"/>
        <v>0</v>
      </c>
      <c r="R226" s="115" t="e">
        <f t="shared" si="198"/>
        <v>#N/A</v>
      </c>
      <c r="S226" s="115" t="e">
        <f t="shared" si="198"/>
        <v>#N/A</v>
      </c>
      <c r="T226" s="115" t="e">
        <f t="shared" si="198"/>
        <v>#N/A</v>
      </c>
      <c r="U226" s="115" t="e">
        <f t="shared" si="198"/>
        <v>#N/A</v>
      </c>
      <c r="V226" s="115" t="e">
        <f t="shared" si="198"/>
        <v>#N/A</v>
      </c>
      <c r="W226" s="115" t="e">
        <f t="shared" si="198"/>
        <v>#N/A</v>
      </c>
      <c r="X226" s="115" t="e">
        <f t="shared" si="198"/>
        <v>#N/A</v>
      </c>
      <c r="Y226" s="115" t="e">
        <f t="shared" si="198"/>
        <v>#N/A</v>
      </c>
      <c r="Z226" s="115" t="e">
        <f t="shared" si="198"/>
        <v>#N/A</v>
      </c>
      <c r="AA226" s="115" t="e">
        <f t="shared" si="198"/>
        <v>#N/A</v>
      </c>
      <c r="AB226" s="115" t="e">
        <f t="shared" si="198"/>
        <v>#N/A</v>
      </c>
      <c r="AC226" s="115" t="e">
        <f t="shared" si="198"/>
        <v>#N/A</v>
      </c>
      <c r="AD226" s="115" t="e">
        <f t="shared" si="198"/>
        <v>#N/A</v>
      </c>
      <c r="AE226" s="115" t="e">
        <f t="shared" si="198"/>
        <v>#N/A</v>
      </c>
      <c r="AF226" s="115" t="e">
        <f t="shared" si="198"/>
        <v>#N/A</v>
      </c>
      <c r="AG226" s="115" t="e">
        <f t="shared" si="198"/>
        <v>#N/A</v>
      </c>
      <c r="AH226" s="115" t="e">
        <f t="shared" si="198"/>
        <v>#N/A</v>
      </c>
      <c r="AI226" s="115" t="e">
        <f t="shared" si="198"/>
        <v>#N/A</v>
      </c>
      <c r="AJ226" s="115" t="e">
        <f t="shared" si="198"/>
        <v>#N/A</v>
      </c>
      <c r="AK226" s="115" t="e">
        <f t="shared" si="198"/>
        <v>#N/A</v>
      </c>
      <c r="AL226" s="115" t="e">
        <f t="shared" si="198"/>
        <v>#N/A</v>
      </c>
      <c r="AM226" s="115" t="e">
        <f t="shared" si="198"/>
        <v>#N/A</v>
      </c>
      <c r="AN226" s="115" t="e">
        <f t="shared" si="198"/>
        <v>#N/A</v>
      </c>
      <c r="AO226" s="115" t="e">
        <f t="shared" si="198"/>
        <v>#N/A</v>
      </c>
    </row>
    <row r="227" spans="1:41">
      <c r="A227">
        <f t="shared" si="192"/>
        <v>9</v>
      </c>
      <c r="C227" s="115">
        <f t="shared" ref="C227:AO227" si="199">C186*C146</f>
        <v>0</v>
      </c>
      <c r="D227" s="115">
        <f t="shared" si="199"/>
        <v>0</v>
      </c>
      <c r="E227" s="115">
        <f t="shared" si="199"/>
        <v>0</v>
      </c>
      <c r="F227" s="115">
        <f t="shared" si="199"/>
        <v>0</v>
      </c>
      <c r="G227" s="115">
        <f t="shared" si="199"/>
        <v>0</v>
      </c>
      <c r="H227" s="115">
        <f t="shared" si="199"/>
        <v>0</v>
      </c>
      <c r="I227" s="115">
        <f t="shared" si="199"/>
        <v>0</v>
      </c>
      <c r="J227" s="115">
        <f t="shared" si="199"/>
        <v>0</v>
      </c>
      <c r="K227" s="115">
        <f t="shared" si="199"/>
        <v>0</v>
      </c>
      <c r="L227" s="115">
        <f t="shared" si="199"/>
        <v>0</v>
      </c>
      <c r="M227" s="115">
        <f t="shared" si="199"/>
        <v>0</v>
      </c>
      <c r="N227" s="115">
        <f t="shared" si="199"/>
        <v>0</v>
      </c>
      <c r="O227" s="115">
        <f t="shared" si="199"/>
        <v>0</v>
      </c>
      <c r="P227" s="115">
        <f t="shared" si="199"/>
        <v>0</v>
      </c>
      <c r="Q227" s="115">
        <f t="shared" si="199"/>
        <v>0</v>
      </c>
      <c r="R227" s="115">
        <f t="shared" si="199"/>
        <v>0</v>
      </c>
      <c r="S227" s="115" t="e">
        <f t="shared" si="199"/>
        <v>#N/A</v>
      </c>
      <c r="T227" s="115" t="e">
        <f t="shared" si="199"/>
        <v>#N/A</v>
      </c>
      <c r="U227" s="115" t="e">
        <f t="shared" si="199"/>
        <v>#N/A</v>
      </c>
      <c r="V227" s="115" t="e">
        <f t="shared" si="199"/>
        <v>#N/A</v>
      </c>
      <c r="W227" s="115" t="e">
        <f t="shared" si="199"/>
        <v>#N/A</v>
      </c>
      <c r="X227" s="115" t="e">
        <f t="shared" si="199"/>
        <v>#N/A</v>
      </c>
      <c r="Y227" s="115" t="e">
        <f t="shared" si="199"/>
        <v>#N/A</v>
      </c>
      <c r="Z227" s="115" t="e">
        <f t="shared" si="199"/>
        <v>#N/A</v>
      </c>
      <c r="AA227" s="115" t="e">
        <f t="shared" si="199"/>
        <v>#N/A</v>
      </c>
      <c r="AB227" s="115" t="e">
        <f t="shared" si="199"/>
        <v>#N/A</v>
      </c>
      <c r="AC227" s="115" t="e">
        <f t="shared" si="199"/>
        <v>#N/A</v>
      </c>
      <c r="AD227" s="115" t="e">
        <f t="shared" si="199"/>
        <v>#N/A</v>
      </c>
      <c r="AE227" s="115" t="e">
        <f t="shared" si="199"/>
        <v>#N/A</v>
      </c>
      <c r="AF227" s="115" t="e">
        <f t="shared" si="199"/>
        <v>#N/A</v>
      </c>
      <c r="AG227" s="115" t="e">
        <f t="shared" si="199"/>
        <v>#N/A</v>
      </c>
      <c r="AH227" s="115" t="e">
        <f t="shared" si="199"/>
        <v>#N/A</v>
      </c>
      <c r="AI227" s="115" t="e">
        <f t="shared" si="199"/>
        <v>#N/A</v>
      </c>
      <c r="AJ227" s="115" t="e">
        <f t="shared" si="199"/>
        <v>#N/A</v>
      </c>
      <c r="AK227" s="115" t="e">
        <f t="shared" si="199"/>
        <v>#N/A</v>
      </c>
      <c r="AL227" s="115" t="e">
        <f t="shared" si="199"/>
        <v>#N/A</v>
      </c>
      <c r="AM227" s="115" t="e">
        <f t="shared" si="199"/>
        <v>#N/A</v>
      </c>
      <c r="AN227" s="115" t="e">
        <f t="shared" si="199"/>
        <v>#N/A</v>
      </c>
      <c r="AO227" s="115" t="e">
        <f t="shared" si="199"/>
        <v>#N/A</v>
      </c>
    </row>
    <row r="228" spans="1:41">
      <c r="A228">
        <f t="shared" si="192"/>
        <v>10</v>
      </c>
      <c r="C228" s="115">
        <f t="shared" ref="C228:AO228" si="200">C187*C147</f>
        <v>0</v>
      </c>
      <c r="D228" s="115">
        <f t="shared" si="200"/>
        <v>0</v>
      </c>
      <c r="E228" s="115">
        <f t="shared" si="200"/>
        <v>0</v>
      </c>
      <c r="F228" s="115">
        <f t="shared" si="200"/>
        <v>0</v>
      </c>
      <c r="G228" s="115">
        <f t="shared" si="200"/>
        <v>0</v>
      </c>
      <c r="H228" s="115">
        <f t="shared" si="200"/>
        <v>0</v>
      </c>
      <c r="I228" s="115">
        <f t="shared" si="200"/>
        <v>0</v>
      </c>
      <c r="J228" s="115">
        <f t="shared" si="200"/>
        <v>0</v>
      </c>
      <c r="K228" s="115">
        <f t="shared" si="200"/>
        <v>0</v>
      </c>
      <c r="L228" s="115">
        <f t="shared" si="200"/>
        <v>0</v>
      </c>
      <c r="M228" s="115">
        <f t="shared" si="200"/>
        <v>0</v>
      </c>
      <c r="N228" s="115">
        <f t="shared" si="200"/>
        <v>0</v>
      </c>
      <c r="O228" s="115">
        <f t="shared" si="200"/>
        <v>0</v>
      </c>
      <c r="P228" s="115">
        <f t="shared" si="200"/>
        <v>0</v>
      </c>
      <c r="Q228" s="115">
        <f t="shared" si="200"/>
        <v>0</v>
      </c>
      <c r="R228" s="115">
        <f t="shared" si="200"/>
        <v>0</v>
      </c>
      <c r="S228" s="115">
        <f t="shared" si="200"/>
        <v>0</v>
      </c>
      <c r="T228" s="115" t="e">
        <f t="shared" si="200"/>
        <v>#N/A</v>
      </c>
      <c r="U228" s="115" t="e">
        <f t="shared" si="200"/>
        <v>#N/A</v>
      </c>
      <c r="V228" s="115" t="e">
        <f t="shared" si="200"/>
        <v>#N/A</v>
      </c>
      <c r="W228" s="115" t="e">
        <f t="shared" si="200"/>
        <v>#N/A</v>
      </c>
      <c r="X228" s="115" t="e">
        <f t="shared" si="200"/>
        <v>#N/A</v>
      </c>
      <c r="Y228" s="115" t="e">
        <f t="shared" si="200"/>
        <v>#N/A</v>
      </c>
      <c r="Z228" s="115" t="e">
        <f t="shared" si="200"/>
        <v>#N/A</v>
      </c>
      <c r="AA228" s="115" t="e">
        <f t="shared" si="200"/>
        <v>#N/A</v>
      </c>
      <c r="AB228" s="115" t="e">
        <f t="shared" si="200"/>
        <v>#N/A</v>
      </c>
      <c r="AC228" s="115" t="e">
        <f t="shared" si="200"/>
        <v>#N/A</v>
      </c>
      <c r="AD228" s="115" t="e">
        <f t="shared" si="200"/>
        <v>#N/A</v>
      </c>
      <c r="AE228" s="115" t="e">
        <f t="shared" si="200"/>
        <v>#N/A</v>
      </c>
      <c r="AF228" s="115" t="e">
        <f t="shared" si="200"/>
        <v>#N/A</v>
      </c>
      <c r="AG228" s="115" t="e">
        <f t="shared" si="200"/>
        <v>#N/A</v>
      </c>
      <c r="AH228" s="115" t="e">
        <f t="shared" si="200"/>
        <v>#N/A</v>
      </c>
      <c r="AI228" s="115" t="e">
        <f t="shared" si="200"/>
        <v>#N/A</v>
      </c>
      <c r="AJ228" s="115" t="e">
        <f t="shared" si="200"/>
        <v>#N/A</v>
      </c>
      <c r="AK228" s="115" t="e">
        <f t="shared" si="200"/>
        <v>#N/A</v>
      </c>
      <c r="AL228" s="115" t="e">
        <f t="shared" si="200"/>
        <v>#N/A</v>
      </c>
      <c r="AM228" s="115" t="e">
        <f t="shared" si="200"/>
        <v>#N/A</v>
      </c>
      <c r="AN228" s="115" t="e">
        <f t="shared" si="200"/>
        <v>#N/A</v>
      </c>
      <c r="AO228" s="115" t="e">
        <f t="shared" si="200"/>
        <v>#N/A</v>
      </c>
    </row>
    <row r="229" spans="1:41">
      <c r="A229">
        <f t="shared" si="192"/>
        <v>11</v>
      </c>
      <c r="C229" s="115">
        <f t="shared" ref="C229:AO229" si="201">C188*C148</f>
        <v>0</v>
      </c>
      <c r="D229" s="115">
        <f t="shared" si="201"/>
        <v>0</v>
      </c>
      <c r="E229" s="115">
        <f t="shared" si="201"/>
        <v>0</v>
      </c>
      <c r="F229" s="115">
        <f t="shared" si="201"/>
        <v>0</v>
      </c>
      <c r="G229" s="115">
        <f t="shared" si="201"/>
        <v>0</v>
      </c>
      <c r="H229" s="115">
        <f t="shared" si="201"/>
        <v>0</v>
      </c>
      <c r="I229" s="115">
        <f t="shared" si="201"/>
        <v>0</v>
      </c>
      <c r="J229" s="115">
        <f t="shared" si="201"/>
        <v>0</v>
      </c>
      <c r="K229" s="115">
        <f t="shared" si="201"/>
        <v>0</v>
      </c>
      <c r="L229" s="115">
        <f t="shared" si="201"/>
        <v>0</v>
      </c>
      <c r="M229" s="115">
        <f t="shared" si="201"/>
        <v>0</v>
      </c>
      <c r="N229" s="115">
        <f t="shared" si="201"/>
        <v>0</v>
      </c>
      <c r="O229" s="115">
        <f t="shared" si="201"/>
        <v>0</v>
      </c>
      <c r="P229" s="115">
        <f t="shared" si="201"/>
        <v>0</v>
      </c>
      <c r="Q229" s="115">
        <f t="shared" si="201"/>
        <v>0</v>
      </c>
      <c r="R229" s="115">
        <f t="shared" si="201"/>
        <v>0</v>
      </c>
      <c r="S229" s="115">
        <f t="shared" si="201"/>
        <v>0</v>
      </c>
      <c r="T229" s="115">
        <f t="shared" si="201"/>
        <v>0</v>
      </c>
      <c r="U229" s="115" t="e">
        <f t="shared" si="201"/>
        <v>#N/A</v>
      </c>
      <c r="V229" s="115" t="e">
        <f t="shared" si="201"/>
        <v>#N/A</v>
      </c>
      <c r="W229" s="115" t="e">
        <f t="shared" si="201"/>
        <v>#N/A</v>
      </c>
      <c r="X229" s="115" t="e">
        <f t="shared" si="201"/>
        <v>#N/A</v>
      </c>
      <c r="Y229" s="115" t="e">
        <f t="shared" si="201"/>
        <v>#N/A</v>
      </c>
      <c r="Z229" s="115" t="e">
        <f t="shared" si="201"/>
        <v>#N/A</v>
      </c>
      <c r="AA229" s="115" t="e">
        <f t="shared" si="201"/>
        <v>#N/A</v>
      </c>
      <c r="AB229" s="115" t="e">
        <f t="shared" si="201"/>
        <v>#N/A</v>
      </c>
      <c r="AC229" s="115" t="e">
        <f t="shared" si="201"/>
        <v>#N/A</v>
      </c>
      <c r="AD229" s="115" t="e">
        <f t="shared" si="201"/>
        <v>#N/A</v>
      </c>
      <c r="AE229" s="115" t="e">
        <f t="shared" si="201"/>
        <v>#N/A</v>
      </c>
      <c r="AF229" s="115" t="e">
        <f t="shared" si="201"/>
        <v>#N/A</v>
      </c>
      <c r="AG229" s="115" t="e">
        <f t="shared" si="201"/>
        <v>#N/A</v>
      </c>
      <c r="AH229" s="115" t="e">
        <f t="shared" si="201"/>
        <v>#N/A</v>
      </c>
      <c r="AI229" s="115" t="e">
        <f t="shared" si="201"/>
        <v>#N/A</v>
      </c>
      <c r="AJ229" s="115" t="e">
        <f t="shared" si="201"/>
        <v>#N/A</v>
      </c>
      <c r="AK229" s="115" t="e">
        <f t="shared" si="201"/>
        <v>#N/A</v>
      </c>
      <c r="AL229" s="115" t="e">
        <f t="shared" si="201"/>
        <v>#N/A</v>
      </c>
      <c r="AM229" s="115" t="e">
        <f t="shared" si="201"/>
        <v>#N/A</v>
      </c>
      <c r="AN229" s="115" t="e">
        <f t="shared" si="201"/>
        <v>#N/A</v>
      </c>
      <c r="AO229" s="115" t="e">
        <f t="shared" si="201"/>
        <v>#N/A</v>
      </c>
    </row>
    <row r="230" spans="1:41">
      <c r="A230">
        <f t="shared" si="192"/>
        <v>12</v>
      </c>
      <c r="C230" s="115">
        <f t="shared" ref="C230:AO230" si="202">C189*C149</f>
        <v>0</v>
      </c>
      <c r="D230" s="115">
        <f t="shared" si="202"/>
        <v>0</v>
      </c>
      <c r="E230" s="115">
        <f t="shared" si="202"/>
        <v>0</v>
      </c>
      <c r="F230" s="115">
        <f t="shared" si="202"/>
        <v>0</v>
      </c>
      <c r="G230" s="115">
        <f t="shared" si="202"/>
        <v>0</v>
      </c>
      <c r="H230" s="115">
        <f t="shared" si="202"/>
        <v>0</v>
      </c>
      <c r="I230" s="115">
        <f t="shared" si="202"/>
        <v>0</v>
      </c>
      <c r="J230" s="115">
        <f t="shared" si="202"/>
        <v>0</v>
      </c>
      <c r="K230" s="115">
        <f t="shared" si="202"/>
        <v>0</v>
      </c>
      <c r="L230" s="115">
        <f t="shared" si="202"/>
        <v>0</v>
      </c>
      <c r="M230" s="115">
        <f t="shared" si="202"/>
        <v>0</v>
      </c>
      <c r="N230" s="115">
        <f t="shared" si="202"/>
        <v>0</v>
      </c>
      <c r="O230" s="115">
        <f t="shared" si="202"/>
        <v>0</v>
      </c>
      <c r="P230" s="115">
        <f t="shared" si="202"/>
        <v>0</v>
      </c>
      <c r="Q230" s="115">
        <f t="shared" si="202"/>
        <v>0</v>
      </c>
      <c r="R230" s="115">
        <f t="shared" si="202"/>
        <v>0</v>
      </c>
      <c r="S230" s="115">
        <f t="shared" si="202"/>
        <v>0</v>
      </c>
      <c r="T230" s="115">
        <f t="shared" si="202"/>
        <v>0</v>
      </c>
      <c r="U230" s="115">
        <f t="shared" si="202"/>
        <v>0</v>
      </c>
      <c r="V230" s="115" t="e">
        <f t="shared" si="202"/>
        <v>#N/A</v>
      </c>
      <c r="W230" s="115" t="e">
        <f t="shared" si="202"/>
        <v>#N/A</v>
      </c>
      <c r="X230" s="115" t="e">
        <f t="shared" si="202"/>
        <v>#N/A</v>
      </c>
      <c r="Y230" s="115" t="e">
        <f t="shared" si="202"/>
        <v>#N/A</v>
      </c>
      <c r="Z230" s="115" t="e">
        <f t="shared" si="202"/>
        <v>#N/A</v>
      </c>
      <c r="AA230" s="115" t="e">
        <f t="shared" si="202"/>
        <v>#N/A</v>
      </c>
      <c r="AB230" s="115" t="e">
        <f t="shared" si="202"/>
        <v>#N/A</v>
      </c>
      <c r="AC230" s="115" t="e">
        <f t="shared" si="202"/>
        <v>#N/A</v>
      </c>
      <c r="AD230" s="115" t="e">
        <f t="shared" si="202"/>
        <v>#N/A</v>
      </c>
      <c r="AE230" s="115" t="e">
        <f t="shared" si="202"/>
        <v>#N/A</v>
      </c>
      <c r="AF230" s="115" t="e">
        <f t="shared" si="202"/>
        <v>#N/A</v>
      </c>
      <c r="AG230" s="115" t="e">
        <f t="shared" si="202"/>
        <v>#N/A</v>
      </c>
      <c r="AH230" s="115" t="e">
        <f t="shared" si="202"/>
        <v>#N/A</v>
      </c>
      <c r="AI230" s="115" t="e">
        <f t="shared" si="202"/>
        <v>#N/A</v>
      </c>
      <c r="AJ230" s="115" t="e">
        <f t="shared" si="202"/>
        <v>#N/A</v>
      </c>
      <c r="AK230" s="115" t="e">
        <f t="shared" si="202"/>
        <v>#N/A</v>
      </c>
      <c r="AL230" s="115" t="e">
        <f t="shared" si="202"/>
        <v>#N/A</v>
      </c>
      <c r="AM230" s="115" t="e">
        <f t="shared" si="202"/>
        <v>#N/A</v>
      </c>
      <c r="AN230" s="115" t="e">
        <f t="shared" si="202"/>
        <v>#N/A</v>
      </c>
      <c r="AO230" s="115" t="e">
        <f t="shared" si="202"/>
        <v>#N/A</v>
      </c>
    </row>
    <row r="231" spans="1:41">
      <c r="A231">
        <f t="shared" si="192"/>
        <v>13</v>
      </c>
      <c r="C231" s="115">
        <f t="shared" ref="C231:AO231" si="203">C190*C150</f>
        <v>0</v>
      </c>
      <c r="D231" s="115">
        <f t="shared" si="203"/>
        <v>0</v>
      </c>
      <c r="E231" s="115">
        <f t="shared" si="203"/>
        <v>0</v>
      </c>
      <c r="F231" s="115">
        <f t="shared" si="203"/>
        <v>0</v>
      </c>
      <c r="G231" s="115">
        <f t="shared" si="203"/>
        <v>0</v>
      </c>
      <c r="H231" s="115">
        <f t="shared" si="203"/>
        <v>0</v>
      </c>
      <c r="I231" s="115">
        <f t="shared" si="203"/>
        <v>0</v>
      </c>
      <c r="J231" s="115">
        <f t="shared" si="203"/>
        <v>0</v>
      </c>
      <c r="K231" s="115">
        <f t="shared" si="203"/>
        <v>0</v>
      </c>
      <c r="L231" s="115">
        <f t="shared" si="203"/>
        <v>0</v>
      </c>
      <c r="M231" s="115">
        <f t="shared" si="203"/>
        <v>0</v>
      </c>
      <c r="N231" s="115">
        <f t="shared" si="203"/>
        <v>0</v>
      </c>
      <c r="O231" s="115">
        <f t="shared" si="203"/>
        <v>0</v>
      </c>
      <c r="P231" s="115">
        <f t="shared" si="203"/>
        <v>0</v>
      </c>
      <c r="Q231" s="115">
        <f t="shared" si="203"/>
        <v>0</v>
      </c>
      <c r="R231" s="115">
        <f t="shared" si="203"/>
        <v>0</v>
      </c>
      <c r="S231" s="115">
        <f t="shared" si="203"/>
        <v>0</v>
      </c>
      <c r="T231" s="115">
        <f t="shared" si="203"/>
        <v>0</v>
      </c>
      <c r="U231" s="115">
        <f t="shared" si="203"/>
        <v>0</v>
      </c>
      <c r="V231" s="115">
        <f t="shared" si="203"/>
        <v>0</v>
      </c>
      <c r="W231" s="115" t="e">
        <f t="shared" si="203"/>
        <v>#N/A</v>
      </c>
      <c r="X231" s="115" t="e">
        <f t="shared" si="203"/>
        <v>#N/A</v>
      </c>
      <c r="Y231" s="115" t="e">
        <f t="shared" si="203"/>
        <v>#N/A</v>
      </c>
      <c r="Z231" s="115" t="e">
        <f t="shared" si="203"/>
        <v>#N/A</v>
      </c>
      <c r="AA231" s="115" t="e">
        <f t="shared" si="203"/>
        <v>#N/A</v>
      </c>
      <c r="AB231" s="115" t="e">
        <f t="shared" si="203"/>
        <v>#N/A</v>
      </c>
      <c r="AC231" s="115" t="e">
        <f t="shared" si="203"/>
        <v>#N/A</v>
      </c>
      <c r="AD231" s="115" t="e">
        <f t="shared" si="203"/>
        <v>#N/A</v>
      </c>
      <c r="AE231" s="115" t="e">
        <f t="shared" si="203"/>
        <v>#N/A</v>
      </c>
      <c r="AF231" s="115" t="e">
        <f t="shared" si="203"/>
        <v>#N/A</v>
      </c>
      <c r="AG231" s="115" t="e">
        <f t="shared" si="203"/>
        <v>#N/A</v>
      </c>
      <c r="AH231" s="115" t="e">
        <f t="shared" si="203"/>
        <v>#N/A</v>
      </c>
      <c r="AI231" s="115" t="e">
        <f t="shared" si="203"/>
        <v>#N/A</v>
      </c>
      <c r="AJ231" s="115" t="e">
        <f t="shared" si="203"/>
        <v>#N/A</v>
      </c>
      <c r="AK231" s="115" t="e">
        <f t="shared" si="203"/>
        <v>#N/A</v>
      </c>
      <c r="AL231" s="115" t="e">
        <f t="shared" si="203"/>
        <v>#N/A</v>
      </c>
      <c r="AM231" s="115" t="e">
        <f t="shared" si="203"/>
        <v>#N/A</v>
      </c>
      <c r="AN231" s="115" t="e">
        <f t="shared" si="203"/>
        <v>#N/A</v>
      </c>
      <c r="AO231" s="115" t="e">
        <f t="shared" si="203"/>
        <v>#N/A</v>
      </c>
    </row>
    <row r="232" spans="1:41">
      <c r="A232">
        <f t="shared" si="192"/>
        <v>14</v>
      </c>
      <c r="C232" s="115">
        <f t="shared" ref="C232:AO232" si="204">C191*C151</f>
        <v>0</v>
      </c>
      <c r="D232" s="115">
        <f t="shared" si="204"/>
        <v>0</v>
      </c>
      <c r="E232" s="115">
        <f t="shared" si="204"/>
        <v>0</v>
      </c>
      <c r="F232" s="115">
        <f t="shared" si="204"/>
        <v>0</v>
      </c>
      <c r="G232" s="115">
        <f t="shared" si="204"/>
        <v>0</v>
      </c>
      <c r="H232" s="115">
        <f t="shared" si="204"/>
        <v>0</v>
      </c>
      <c r="I232" s="115">
        <f t="shared" si="204"/>
        <v>0</v>
      </c>
      <c r="J232" s="115">
        <f t="shared" si="204"/>
        <v>0</v>
      </c>
      <c r="K232" s="115">
        <f t="shared" si="204"/>
        <v>0</v>
      </c>
      <c r="L232" s="115">
        <f t="shared" si="204"/>
        <v>0</v>
      </c>
      <c r="M232" s="115">
        <f t="shared" si="204"/>
        <v>0</v>
      </c>
      <c r="N232" s="115">
        <f t="shared" si="204"/>
        <v>0</v>
      </c>
      <c r="O232" s="115">
        <f t="shared" si="204"/>
        <v>0</v>
      </c>
      <c r="P232" s="115">
        <f t="shared" si="204"/>
        <v>0</v>
      </c>
      <c r="Q232" s="115">
        <f t="shared" si="204"/>
        <v>0</v>
      </c>
      <c r="R232" s="115">
        <f t="shared" si="204"/>
        <v>0</v>
      </c>
      <c r="S232" s="115">
        <f t="shared" si="204"/>
        <v>0</v>
      </c>
      <c r="T232" s="115">
        <f t="shared" si="204"/>
        <v>0</v>
      </c>
      <c r="U232" s="115">
        <f t="shared" si="204"/>
        <v>0</v>
      </c>
      <c r="V232" s="115">
        <f t="shared" si="204"/>
        <v>0</v>
      </c>
      <c r="W232" s="115">
        <f t="shared" si="204"/>
        <v>0</v>
      </c>
      <c r="X232" s="115" t="e">
        <f t="shared" si="204"/>
        <v>#N/A</v>
      </c>
      <c r="Y232" s="115" t="e">
        <f t="shared" si="204"/>
        <v>#N/A</v>
      </c>
      <c r="Z232" s="115" t="e">
        <f t="shared" si="204"/>
        <v>#N/A</v>
      </c>
      <c r="AA232" s="115" t="e">
        <f t="shared" si="204"/>
        <v>#N/A</v>
      </c>
      <c r="AB232" s="115" t="e">
        <f t="shared" si="204"/>
        <v>#N/A</v>
      </c>
      <c r="AC232" s="115" t="e">
        <f t="shared" si="204"/>
        <v>#N/A</v>
      </c>
      <c r="AD232" s="115" t="e">
        <f t="shared" si="204"/>
        <v>#N/A</v>
      </c>
      <c r="AE232" s="115" t="e">
        <f t="shared" si="204"/>
        <v>#N/A</v>
      </c>
      <c r="AF232" s="115" t="e">
        <f t="shared" si="204"/>
        <v>#N/A</v>
      </c>
      <c r="AG232" s="115" t="e">
        <f t="shared" si="204"/>
        <v>#N/A</v>
      </c>
      <c r="AH232" s="115" t="e">
        <f t="shared" si="204"/>
        <v>#N/A</v>
      </c>
      <c r="AI232" s="115" t="e">
        <f t="shared" si="204"/>
        <v>#N/A</v>
      </c>
      <c r="AJ232" s="115" t="e">
        <f t="shared" si="204"/>
        <v>#N/A</v>
      </c>
      <c r="AK232" s="115" t="e">
        <f t="shared" si="204"/>
        <v>#N/A</v>
      </c>
      <c r="AL232" s="115" t="e">
        <f t="shared" si="204"/>
        <v>#N/A</v>
      </c>
      <c r="AM232" s="115" t="e">
        <f t="shared" si="204"/>
        <v>#N/A</v>
      </c>
      <c r="AN232" s="115" t="e">
        <f t="shared" si="204"/>
        <v>#N/A</v>
      </c>
      <c r="AO232" s="115" t="e">
        <f t="shared" si="204"/>
        <v>#N/A</v>
      </c>
    </row>
    <row r="233" spans="1:41">
      <c r="A233">
        <f t="shared" si="192"/>
        <v>15</v>
      </c>
      <c r="C233" s="115">
        <f t="shared" ref="C233:AO233" si="205">C192*C152</f>
        <v>0</v>
      </c>
      <c r="D233" s="115">
        <f t="shared" si="205"/>
        <v>0</v>
      </c>
      <c r="E233" s="115">
        <f t="shared" si="205"/>
        <v>0</v>
      </c>
      <c r="F233" s="115">
        <f t="shared" si="205"/>
        <v>0</v>
      </c>
      <c r="G233" s="115">
        <f t="shared" si="205"/>
        <v>0</v>
      </c>
      <c r="H233" s="115">
        <f t="shared" si="205"/>
        <v>0</v>
      </c>
      <c r="I233" s="115">
        <f t="shared" si="205"/>
        <v>0</v>
      </c>
      <c r="J233" s="115">
        <f t="shared" si="205"/>
        <v>0</v>
      </c>
      <c r="K233" s="115">
        <f t="shared" si="205"/>
        <v>0</v>
      </c>
      <c r="L233" s="115">
        <f t="shared" si="205"/>
        <v>0</v>
      </c>
      <c r="M233" s="115">
        <f t="shared" si="205"/>
        <v>0</v>
      </c>
      <c r="N233" s="115">
        <f t="shared" si="205"/>
        <v>0</v>
      </c>
      <c r="O233" s="115">
        <f t="shared" si="205"/>
        <v>0</v>
      </c>
      <c r="P233" s="115">
        <f t="shared" si="205"/>
        <v>0</v>
      </c>
      <c r="Q233" s="115">
        <f t="shared" si="205"/>
        <v>0</v>
      </c>
      <c r="R233" s="115">
        <f t="shared" si="205"/>
        <v>0</v>
      </c>
      <c r="S233" s="115">
        <f t="shared" si="205"/>
        <v>0</v>
      </c>
      <c r="T233" s="115">
        <f t="shared" si="205"/>
        <v>0</v>
      </c>
      <c r="U233" s="115">
        <f t="shared" si="205"/>
        <v>0</v>
      </c>
      <c r="V233" s="115">
        <f t="shared" si="205"/>
        <v>0</v>
      </c>
      <c r="W233" s="115">
        <f t="shared" si="205"/>
        <v>0</v>
      </c>
      <c r="X233" s="115">
        <f t="shared" si="205"/>
        <v>0</v>
      </c>
      <c r="Y233" s="115">
        <f t="shared" si="205"/>
        <v>0</v>
      </c>
      <c r="Z233" s="115">
        <f t="shared" si="205"/>
        <v>0</v>
      </c>
      <c r="AA233" s="115">
        <f t="shared" si="205"/>
        <v>0</v>
      </c>
      <c r="AB233" s="115">
        <f t="shared" si="205"/>
        <v>0</v>
      </c>
      <c r="AC233" s="115">
        <f t="shared" si="205"/>
        <v>0</v>
      </c>
      <c r="AD233" s="115">
        <f t="shared" si="205"/>
        <v>0</v>
      </c>
      <c r="AE233" s="115">
        <f t="shared" si="205"/>
        <v>0</v>
      </c>
      <c r="AF233" s="115">
        <f t="shared" si="205"/>
        <v>0</v>
      </c>
      <c r="AG233" s="115">
        <f t="shared" si="205"/>
        <v>0</v>
      </c>
      <c r="AH233" s="115">
        <f t="shared" si="205"/>
        <v>0</v>
      </c>
      <c r="AI233" s="115">
        <f t="shared" si="205"/>
        <v>0</v>
      </c>
      <c r="AJ233" s="115">
        <f t="shared" si="205"/>
        <v>0</v>
      </c>
      <c r="AK233" s="115">
        <f t="shared" si="205"/>
        <v>0</v>
      </c>
      <c r="AL233" s="115">
        <f t="shared" si="205"/>
        <v>0</v>
      </c>
      <c r="AM233" s="115">
        <f t="shared" si="205"/>
        <v>0</v>
      </c>
      <c r="AN233" s="115">
        <f t="shared" si="205"/>
        <v>0</v>
      </c>
      <c r="AO233" s="115">
        <f t="shared" si="205"/>
        <v>0</v>
      </c>
    </row>
    <row r="234" spans="1:41">
      <c r="A234">
        <f t="shared" si="192"/>
        <v>16</v>
      </c>
      <c r="C234" s="115">
        <f t="shared" ref="C234:AO234" si="206">C193*C153</f>
        <v>0</v>
      </c>
      <c r="D234" s="115">
        <f t="shared" si="206"/>
        <v>0</v>
      </c>
      <c r="E234" s="115">
        <f t="shared" si="206"/>
        <v>0</v>
      </c>
      <c r="F234" s="115">
        <f t="shared" si="206"/>
        <v>0</v>
      </c>
      <c r="G234" s="115">
        <f t="shared" si="206"/>
        <v>0</v>
      </c>
      <c r="H234" s="115">
        <f t="shared" si="206"/>
        <v>0</v>
      </c>
      <c r="I234" s="115">
        <f t="shared" si="206"/>
        <v>0</v>
      </c>
      <c r="J234" s="115">
        <f t="shared" si="206"/>
        <v>0</v>
      </c>
      <c r="K234" s="115">
        <f t="shared" si="206"/>
        <v>0</v>
      </c>
      <c r="L234" s="115">
        <f t="shared" si="206"/>
        <v>0</v>
      </c>
      <c r="M234" s="115">
        <f t="shared" si="206"/>
        <v>0</v>
      </c>
      <c r="N234" s="115">
        <f t="shared" si="206"/>
        <v>0</v>
      </c>
      <c r="O234" s="115">
        <f t="shared" si="206"/>
        <v>0</v>
      </c>
      <c r="P234" s="115">
        <f t="shared" si="206"/>
        <v>0</v>
      </c>
      <c r="Q234" s="115">
        <f t="shared" si="206"/>
        <v>0</v>
      </c>
      <c r="R234" s="115">
        <f t="shared" si="206"/>
        <v>0</v>
      </c>
      <c r="S234" s="115">
        <f t="shared" si="206"/>
        <v>0</v>
      </c>
      <c r="T234" s="115">
        <f t="shared" si="206"/>
        <v>0</v>
      </c>
      <c r="U234" s="115">
        <f t="shared" si="206"/>
        <v>0</v>
      </c>
      <c r="V234" s="115">
        <f t="shared" si="206"/>
        <v>0</v>
      </c>
      <c r="W234" s="115">
        <f t="shared" si="206"/>
        <v>0</v>
      </c>
      <c r="X234" s="115">
        <f t="shared" si="206"/>
        <v>0</v>
      </c>
      <c r="Y234" s="115">
        <f t="shared" si="206"/>
        <v>0</v>
      </c>
      <c r="Z234" s="115">
        <f t="shared" si="206"/>
        <v>0</v>
      </c>
      <c r="AA234" s="115">
        <f t="shared" si="206"/>
        <v>0</v>
      </c>
      <c r="AB234" s="115">
        <f t="shared" si="206"/>
        <v>0</v>
      </c>
      <c r="AC234" s="115">
        <f t="shared" si="206"/>
        <v>0</v>
      </c>
      <c r="AD234" s="115">
        <f t="shared" si="206"/>
        <v>0</v>
      </c>
      <c r="AE234" s="115">
        <f t="shared" si="206"/>
        <v>0</v>
      </c>
      <c r="AF234" s="115">
        <f t="shared" si="206"/>
        <v>0</v>
      </c>
      <c r="AG234" s="115">
        <f t="shared" si="206"/>
        <v>0</v>
      </c>
      <c r="AH234" s="115">
        <f t="shared" si="206"/>
        <v>0</v>
      </c>
      <c r="AI234" s="115">
        <f t="shared" si="206"/>
        <v>0</v>
      </c>
      <c r="AJ234" s="115">
        <f t="shared" si="206"/>
        <v>0</v>
      </c>
      <c r="AK234" s="115">
        <f t="shared" si="206"/>
        <v>0</v>
      </c>
      <c r="AL234" s="115">
        <f t="shared" si="206"/>
        <v>0</v>
      </c>
      <c r="AM234" s="115">
        <f t="shared" si="206"/>
        <v>0</v>
      </c>
      <c r="AN234" s="115">
        <f t="shared" si="206"/>
        <v>0</v>
      </c>
      <c r="AO234" s="115">
        <f t="shared" si="206"/>
        <v>0</v>
      </c>
    </row>
    <row r="235" spans="1:41">
      <c r="A235">
        <f t="shared" si="192"/>
        <v>17</v>
      </c>
      <c r="C235" s="115">
        <f t="shared" ref="C235:AO235" si="207">C194*C154</f>
        <v>0</v>
      </c>
      <c r="D235" s="115">
        <f t="shared" si="207"/>
        <v>0</v>
      </c>
      <c r="E235" s="115">
        <f t="shared" si="207"/>
        <v>0</v>
      </c>
      <c r="F235" s="115">
        <f t="shared" si="207"/>
        <v>0</v>
      </c>
      <c r="G235" s="115">
        <f t="shared" si="207"/>
        <v>0</v>
      </c>
      <c r="H235" s="115">
        <f t="shared" si="207"/>
        <v>0</v>
      </c>
      <c r="I235" s="115">
        <f t="shared" si="207"/>
        <v>0</v>
      </c>
      <c r="J235" s="115">
        <f t="shared" si="207"/>
        <v>0</v>
      </c>
      <c r="K235" s="115">
        <f t="shared" si="207"/>
        <v>0</v>
      </c>
      <c r="L235" s="115">
        <f t="shared" si="207"/>
        <v>0</v>
      </c>
      <c r="M235" s="115">
        <f t="shared" si="207"/>
        <v>0</v>
      </c>
      <c r="N235" s="115">
        <f t="shared" si="207"/>
        <v>0</v>
      </c>
      <c r="O235" s="115">
        <f t="shared" si="207"/>
        <v>0</v>
      </c>
      <c r="P235" s="115">
        <f t="shared" si="207"/>
        <v>0</v>
      </c>
      <c r="Q235" s="115">
        <f t="shared" si="207"/>
        <v>0</v>
      </c>
      <c r="R235" s="115">
        <f t="shared" si="207"/>
        <v>0</v>
      </c>
      <c r="S235" s="115">
        <f t="shared" si="207"/>
        <v>0</v>
      </c>
      <c r="T235" s="115">
        <f t="shared" si="207"/>
        <v>0</v>
      </c>
      <c r="U235" s="115">
        <f t="shared" si="207"/>
        <v>0</v>
      </c>
      <c r="V235" s="115">
        <f t="shared" si="207"/>
        <v>0</v>
      </c>
      <c r="W235" s="115">
        <f t="shared" si="207"/>
        <v>0</v>
      </c>
      <c r="X235" s="115">
        <f t="shared" si="207"/>
        <v>0</v>
      </c>
      <c r="Y235" s="115">
        <f t="shared" si="207"/>
        <v>0</v>
      </c>
      <c r="Z235" s="115">
        <f t="shared" si="207"/>
        <v>0</v>
      </c>
      <c r="AA235" s="115">
        <f t="shared" si="207"/>
        <v>0</v>
      </c>
      <c r="AB235" s="115">
        <f t="shared" si="207"/>
        <v>0</v>
      </c>
      <c r="AC235" s="115">
        <f t="shared" si="207"/>
        <v>0</v>
      </c>
      <c r="AD235" s="115">
        <f t="shared" si="207"/>
        <v>0</v>
      </c>
      <c r="AE235" s="115">
        <f t="shared" si="207"/>
        <v>0</v>
      </c>
      <c r="AF235" s="115">
        <f t="shared" si="207"/>
        <v>0</v>
      </c>
      <c r="AG235" s="115">
        <f t="shared" si="207"/>
        <v>0</v>
      </c>
      <c r="AH235" s="115">
        <f t="shared" si="207"/>
        <v>0</v>
      </c>
      <c r="AI235" s="115">
        <f t="shared" si="207"/>
        <v>0</v>
      </c>
      <c r="AJ235" s="115">
        <f t="shared" si="207"/>
        <v>0</v>
      </c>
      <c r="AK235" s="115">
        <f t="shared" si="207"/>
        <v>0</v>
      </c>
      <c r="AL235" s="115">
        <f t="shared" si="207"/>
        <v>0</v>
      </c>
      <c r="AM235" s="115">
        <f t="shared" si="207"/>
        <v>0</v>
      </c>
      <c r="AN235" s="115">
        <f t="shared" si="207"/>
        <v>0</v>
      </c>
      <c r="AO235" s="115">
        <f t="shared" si="207"/>
        <v>0</v>
      </c>
    </row>
    <row r="236" spans="1:41">
      <c r="A236">
        <f t="shared" si="192"/>
        <v>18</v>
      </c>
      <c r="C236" s="115">
        <f t="shared" ref="C236:AO236" si="208">C195*C155</f>
        <v>0</v>
      </c>
      <c r="D236" s="115">
        <f t="shared" si="208"/>
        <v>0</v>
      </c>
      <c r="E236" s="115">
        <f t="shared" si="208"/>
        <v>0</v>
      </c>
      <c r="F236" s="115">
        <f t="shared" si="208"/>
        <v>0</v>
      </c>
      <c r="G236" s="115">
        <f t="shared" si="208"/>
        <v>0</v>
      </c>
      <c r="H236" s="115">
        <f t="shared" si="208"/>
        <v>0</v>
      </c>
      <c r="I236" s="115">
        <f t="shared" si="208"/>
        <v>0</v>
      </c>
      <c r="J236" s="115">
        <f t="shared" si="208"/>
        <v>0</v>
      </c>
      <c r="K236" s="115">
        <f t="shared" si="208"/>
        <v>0</v>
      </c>
      <c r="L236" s="115">
        <f t="shared" si="208"/>
        <v>0</v>
      </c>
      <c r="M236" s="115">
        <f t="shared" si="208"/>
        <v>0</v>
      </c>
      <c r="N236" s="115">
        <f t="shared" si="208"/>
        <v>0</v>
      </c>
      <c r="O236" s="115">
        <f t="shared" si="208"/>
        <v>0</v>
      </c>
      <c r="P236" s="115">
        <f t="shared" si="208"/>
        <v>0</v>
      </c>
      <c r="Q236" s="115">
        <f t="shared" si="208"/>
        <v>0</v>
      </c>
      <c r="R236" s="115">
        <f t="shared" si="208"/>
        <v>0</v>
      </c>
      <c r="S236" s="115">
        <f t="shared" si="208"/>
        <v>0</v>
      </c>
      <c r="T236" s="115">
        <f t="shared" si="208"/>
        <v>0</v>
      </c>
      <c r="U236" s="115">
        <f t="shared" si="208"/>
        <v>0</v>
      </c>
      <c r="V236" s="115">
        <f t="shared" si="208"/>
        <v>0</v>
      </c>
      <c r="W236" s="115">
        <f t="shared" si="208"/>
        <v>0</v>
      </c>
      <c r="X236" s="115">
        <f t="shared" si="208"/>
        <v>0</v>
      </c>
      <c r="Y236" s="115">
        <f t="shared" si="208"/>
        <v>0</v>
      </c>
      <c r="Z236" s="115">
        <f t="shared" si="208"/>
        <v>0</v>
      </c>
      <c r="AA236" s="115">
        <f t="shared" si="208"/>
        <v>0</v>
      </c>
      <c r="AB236" s="115">
        <f t="shared" si="208"/>
        <v>0</v>
      </c>
      <c r="AC236" s="115">
        <f t="shared" si="208"/>
        <v>0</v>
      </c>
      <c r="AD236" s="115">
        <f t="shared" si="208"/>
        <v>0</v>
      </c>
      <c r="AE236" s="115">
        <f t="shared" si="208"/>
        <v>0</v>
      </c>
      <c r="AF236" s="115">
        <f t="shared" si="208"/>
        <v>0</v>
      </c>
      <c r="AG236" s="115">
        <f t="shared" si="208"/>
        <v>0</v>
      </c>
      <c r="AH236" s="115">
        <f t="shared" si="208"/>
        <v>0</v>
      </c>
      <c r="AI236" s="115">
        <f t="shared" si="208"/>
        <v>0</v>
      </c>
      <c r="AJ236" s="115">
        <f t="shared" si="208"/>
        <v>0</v>
      </c>
      <c r="AK236" s="115">
        <f t="shared" si="208"/>
        <v>0</v>
      </c>
      <c r="AL236" s="115">
        <f t="shared" si="208"/>
        <v>0</v>
      </c>
      <c r="AM236" s="115">
        <f t="shared" si="208"/>
        <v>0</v>
      </c>
      <c r="AN236" s="115">
        <f t="shared" si="208"/>
        <v>0</v>
      </c>
      <c r="AO236" s="115">
        <f t="shared" si="208"/>
        <v>0</v>
      </c>
    </row>
    <row r="237" spans="1:41">
      <c r="A237">
        <f t="shared" si="192"/>
        <v>19</v>
      </c>
      <c r="C237" s="115">
        <f t="shared" ref="C237:AO237" si="209">C196*C156</f>
        <v>0</v>
      </c>
      <c r="D237" s="115">
        <f t="shared" si="209"/>
        <v>0</v>
      </c>
      <c r="E237" s="115">
        <f t="shared" si="209"/>
        <v>0</v>
      </c>
      <c r="F237" s="115">
        <f t="shared" si="209"/>
        <v>0</v>
      </c>
      <c r="G237" s="115">
        <f t="shared" si="209"/>
        <v>0</v>
      </c>
      <c r="H237" s="115">
        <f t="shared" si="209"/>
        <v>0</v>
      </c>
      <c r="I237" s="115">
        <f t="shared" si="209"/>
        <v>0</v>
      </c>
      <c r="J237" s="115">
        <f t="shared" si="209"/>
        <v>0</v>
      </c>
      <c r="K237" s="115">
        <f t="shared" si="209"/>
        <v>0</v>
      </c>
      <c r="L237" s="115">
        <f t="shared" si="209"/>
        <v>0</v>
      </c>
      <c r="M237" s="115">
        <f t="shared" si="209"/>
        <v>0</v>
      </c>
      <c r="N237" s="115">
        <f t="shared" si="209"/>
        <v>0</v>
      </c>
      <c r="O237" s="115">
        <f t="shared" si="209"/>
        <v>0</v>
      </c>
      <c r="P237" s="115">
        <f t="shared" si="209"/>
        <v>0</v>
      </c>
      <c r="Q237" s="115">
        <f t="shared" si="209"/>
        <v>0</v>
      </c>
      <c r="R237" s="115">
        <f t="shared" si="209"/>
        <v>0</v>
      </c>
      <c r="S237" s="115">
        <f t="shared" si="209"/>
        <v>0</v>
      </c>
      <c r="T237" s="115">
        <f t="shared" si="209"/>
        <v>0</v>
      </c>
      <c r="U237" s="115">
        <f t="shared" si="209"/>
        <v>0</v>
      </c>
      <c r="V237" s="115">
        <f t="shared" si="209"/>
        <v>0</v>
      </c>
      <c r="W237" s="115">
        <f t="shared" si="209"/>
        <v>0</v>
      </c>
      <c r="X237" s="115">
        <f t="shared" si="209"/>
        <v>0</v>
      </c>
      <c r="Y237" s="115">
        <f t="shared" si="209"/>
        <v>0</v>
      </c>
      <c r="Z237" s="115">
        <f t="shared" si="209"/>
        <v>0</v>
      </c>
      <c r="AA237" s="115">
        <f t="shared" si="209"/>
        <v>0</v>
      </c>
      <c r="AB237" s="115">
        <f t="shared" si="209"/>
        <v>0</v>
      </c>
      <c r="AC237" s="115">
        <f t="shared" si="209"/>
        <v>0</v>
      </c>
      <c r="AD237" s="115">
        <f t="shared" si="209"/>
        <v>0</v>
      </c>
      <c r="AE237" s="115">
        <f t="shared" si="209"/>
        <v>0</v>
      </c>
      <c r="AF237" s="115">
        <f t="shared" si="209"/>
        <v>0</v>
      </c>
      <c r="AG237" s="115">
        <f t="shared" si="209"/>
        <v>0</v>
      </c>
      <c r="AH237" s="115">
        <f t="shared" si="209"/>
        <v>0</v>
      </c>
      <c r="AI237" s="115">
        <f t="shared" si="209"/>
        <v>0</v>
      </c>
      <c r="AJ237" s="115">
        <f t="shared" si="209"/>
        <v>0</v>
      </c>
      <c r="AK237" s="115">
        <f t="shared" si="209"/>
        <v>0</v>
      </c>
      <c r="AL237" s="115">
        <f t="shared" si="209"/>
        <v>0</v>
      </c>
      <c r="AM237" s="115">
        <f t="shared" si="209"/>
        <v>0</v>
      </c>
      <c r="AN237" s="115">
        <f t="shared" si="209"/>
        <v>0</v>
      </c>
      <c r="AO237" s="115">
        <f t="shared" si="209"/>
        <v>0</v>
      </c>
    </row>
    <row r="238" spans="1:41">
      <c r="A238">
        <f t="shared" si="192"/>
        <v>20</v>
      </c>
      <c r="C238" s="115">
        <f t="shared" ref="C238:AO238" si="210">C197*C157</f>
        <v>0</v>
      </c>
      <c r="D238" s="115">
        <f t="shared" si="210"/>
        <v>0</v>
      </c>
      <c r="E238" s="115">
        <f t="shared" si="210"/>
        <v>0</v>
      </c>
      <c r="F238" s="115">
        <f t="shared" si="210"/>
        <v>0</v>
      </c>
      <c r="G238" s="115">
        <f t="shared" si="210"/>
        <v>0</v>
      </c>
      <c r="H238" s="115">
        <f t="shared" si="210"/>
        <v>0</v>
      </c>
      <c r="I238" s="115">
        <f t="shared" si="210"/>
        <v>0</v>
      </c>
      <c r="J238" s="115">
        <f t="shared" si="210"/>
        <v>0</v>
      </c>
      <c r="K238" s="115">
        <f t="shared" si="210"/>
        <v>0</v>
      </c>
      <c r="L238" s="115">
        <f t="shared" si="210"/>
        <v>0</v>
      </c>
      <c r="M238" s="115">
        <f t="shared" si="210"/>
        <v>0</v>
      </c>
      <c r="N238" s="115">
        <f t="shared" si="210"/>
        <v>0</v>
      </c>
      <c r="O238" s="115">
        <f t="shared" si="210"/>
        <v>0</v>
      </c>
      <c r="P238" s="115">
        <f t="shared" si="210"/>
        <v>0</v>
      </c>
      <c r="Q238" s="115">
        <f t="shared" si="210"/>
        <v>0</v>
      </c>
      <c r="R238" s="115">
        <f t="shared" si="210"/>
        <v>0</v>
      </c>
      <c r="S238" s="115">
        <f t="shared" si="210"/>
        <v>0</v>
      </c>
      <c r="T238" s="115">
        <f t="shared" si="210"/>
        <v>0</v>
      </c>
      <c r="U238" s="115">
        <f t="shared" si="210"/>
        <v>0</v>
      </c>
      <c r="V238" s="115">
        <f t="shared" si="210"/>
        <v>0</v>
      </c>
      <c r="W238" s="115">
        <f t="shared" si="210"/>
        <v>0</v>
      </c>
      <c r="X238" s="115">
        <f t="shared" si="210"/>
        <v>0</v>
      </c>
      <c r="Y238" s="115">
        <f t="shared" si="210"/>
        <v>0</v>
      </c>
      <c r="Z238" s="115">
        <f t="shared" si="210"/>
        <v>0</v>
      </c>
      <c r="AA238" s="115">
        <f t="shared" si="210"/>
        <v>0</v>
      </c>
      <c r="AB238" s="115">
        <f t="shared" si="210"/>
        <v>0</v>
      </c>
      <c r="AC238" s="115">
        <f t="shared" si="210"/>
        <v>0</v>
      </c>
      <c r="AD238" s="115">
        <f t="shared" si="210"/>
        <v>0</v>
      </c>
      <c r="AE238" s="115">
        <f t="shared" si="210"/>
        <v>0</v>
      </c>
      <c r="AF238" s="115">
        <f t="shared" si="210"/>
        <v>0</v>
      </c>
      <c r="AG238" s="115">
        <f t="shared" si="210"/>
        <v>0</v>
      </c>
      <c r="AH238" s="115">
        <f t="shared" si="210"/>
        <v>0</v>
      </c>
      <c r="AI238" s="115">
        <f t="shared" si="210"/>
        <v>0</v>
      </c>
      <c r="AJ238" s="115">
        <f t="shared" si="210"/>
        <v>0</v>
      </c>
      <c r="AK238" s="115">
        <f t="shared" si="210"/>
        <v>0</v>
      </c>
      <c r="AL238" s="115">
        <f t="shared" si="210"/>
        <v>0</v>
      </c>
      <c r="AM238" s="115">
        <f t="shared" si="210"/>
        <v>0</v>
      </c>
      <c r="AN238" s="115">
        <f t="shared" si="210"/>
        <v>0</v>
      </c>
      <c r="AO238" s="115">
        <f t="shared" si="210"/>
        <v>0</v>
      </c>
    </row>
    <row r="239" spans="1:41">
      <c r="A239">
        <f t="shared" si="192"/>
        <v>21</v>
      </c>
      <c r="C239" s="115">
        <f t="shared" ref="C239:AO239" si="211">C198*C158</f>
        <v>0</v>
      </c>
      <c r="D239" s="115">
        <f t="shared" si="211"/>
        <v>0</v>
      </c>
      <c r="E239" s="115">
        <f t="shared" si="211"/>
        <v>0</v>
      </c>
      <c r="F239" s="115">
        <f t="shared" si="211"/>
        <v>0</v>
      </c>
      <c r="G239" s="115">
        <f t="shared" si="211"/>
        <v>0</v>
      </c>
      <c r="H239" s="115">
        <f t="shared" si="211"/>
        <v>0</v>
      </c>
      <c r="I239" s="115">
        <f t="shared" si="211"/>
        <v>0</v>
      </c>
      <c r="J239" s="115">
        <f t="shared" si="211"/>
        <v>0</v>
      </c>
      <c r="K239" s="115">
        <f t="shared" si="211"/>
        <v>0</v>
      </c>
      <c r="L239" s="115">
        <f t="shared" si="211"/>
        <v>0</v>
      </c>
      <c r="M239" s="115">
        <f t="shared" si="211"/>
        <v>0</v>
      </c>
      <c r="N239" s="115">
        <f t="shared" si="211"/>
        <v>0</v>
      </c>
      <c r="O239" s="115">
        <f t="shared" si="211"/>
        <v>0</v>
      </c>
      <c r="P239" s="115">
        <f t="shared" si="211"/>
        <v>0</v>
      </c>
      <c r="Q239" s="115">
        <f t="shared" si="211"/>
        <v>0</v>
      </c>
      <c r="R239" s="115">
        <f t="shared" si="211"/>
        <v>0</v>
      </c>
      <c r="S239" s="115">
        <f t="shared" si="211"/>
        <v>0</v>
      </c>
      <c r="T239" s="115">
        <f t="shared" si="211"/>
        <v>0</v>
      </c>
      <c r="U239" s="115">
        <f t="shared" si="211"/>
        <v>0</v>
      </c>
      <c r="V239" s="115">
        <f t="shared" si="211"/>
        <v>0</v>
      </c>
      <c r="W239" s="115">
        <f t="shared" si="211"/>
        <v>0</v>
      </c>
      <c r="X239" s="115">
        <f t="shared" si="211"/>
        <v>0</v>
      </c>
      <c r="Y239" s="115">
        <f t="shared" si="211"/>
        <v>0</v>
      </c>
      <c r="Z239" s="115">
        <f t="shared" si="211"/>
        <v>0</v>
      </c>
      <c r="AA239" s="115">
        <f t="shared" si="211"/>
        <v>0</v>
      </c>
      <c r="AB239" s="115">
        <f t="shared" si="211"/>
        <v>0</v>
      </c>
      <c r="AC239" s="115">
        <f t="shared" si="211"/>
        <v>0</v>
      </c>
      <c r="AD239" s="115">
        <f t="shared" si="211"/>
        <v>0</v>
      </c>
      <c r="AE239" s="115">
        <f t="shared" si="211"/>
        <v>0</v>
      </c>
      <c r="AF239" s="115">
        <f t="shared" si="211"/>
        <v>0</v>
      </c>
      <c r="AG239" s="115">
        <f t="shared" si="211"/>
        <v>0</v>
      </c>
      <c r="AH239" s="115">
        <f t="shared" si="211"/>
        <v>0</v>
      </c>
      <c r="AI239" s="115">
        <f t="shared" si="211"/>
        <v>0</v>
      </c>
      <c r="AJ239" s="115">
        <f t="shared" si="211"/>
        <v>0</v>
      </c>
      <c r="AK239" s="115">
        <f t="shared" si="211"/>
        <v>0</v>
      </c>
      <c r="AL239" s="115">
        <f t="shared" si="211"/>
        <v>0</v>
      </c>
      <c r="AM239" s="115">
        <f t="shared" si="211"/>
        <v>0</v>
      </c>
      <c r="AN239" s="115">
        <f t="shared" si="211"/>
        <v>0</v>
      </c>
      <c r="AO239" s="115">
        <f t="shared" si="211"/>
        <v>0</v>
      </c>
    </row>
    <row r="240" spans="1:41">
      <c r="A240">
        <f t="shared" si="192"/>
        <v>22</v>
      </c>
      <c r="C240" s="115">
        <f t="shared" ref="C240:AO240" si="212">C199*C159</f>
        <v>0</v>
      </c>
      <c r="D240" s="115">
        <f t="shared" si="212"/>
        <v>0</v>
      </c>
      <c r="E240" s="115">
        <f t="shared" si="212"/>
        <v>0</v>
      </c>
      <c r="F240" s="115">
        <f t="shared" si="212"/>
        <v>0</v>
      </c>
      <c r="G240" s="115">
        <f t="shared" si="212"/>
        <v>0</v>
      </c>
      <c r="H240" s="115">
        <f t="shared" si="212"/>
        <v>0</v>
      </c>
      <c r="I240" s="115">
        <f t="shared" si="212"/>
        <v>0</v>
      </c>
      <c r="J240" s="115">
        <f t="shared" si="212"/>
        <v>0</v>
      </c>
      <c r="K240" s="115">
        <f t="shared" si="212"/>
        <v>0</v>
      </c>
      <c r="L240" s="115">
        <f t="shared" si="212"/>
        <v>0</v>
      </c>
      <c r="M240" s="115">
        <f t="shared" si="212"/>
        <v>0</v>
      </c>
      <c r="N240" s="115">
        <f t="shared" si="212"/>
        <v>0</v>
      </c>
      <c r="O240" s="115">
        <f t="shared" si="212"/>
        <v>0</v>
      </c>
      <c r="P240" s="115">
        <f t="shared" si="212"/>
        <v>0</v>
      </c>
      <c r="Q240" s="115">
        <f t="shared" si="212"/>
        <v>0</v>
      </c>
      <c r="R240" s="115">
        <f t="shared" si="212"/>
        <v>0</v>
      </c>
      <c r="S240" s="115">
        <f t="shared" si="212"/>
        <v>0</v>
      </c>
      <c r="T240" s="115">
        <f t="shared" si="212"/>
        <v>0</v>
      </c>
      <c r="U240" s="115">
        <f t="shared" si="212"/>
        <v>0</v>
      </c>
      <c r="V240" s="115">
        <f t="shared" si="212"/>
        <v>0</v>
      </c>
      <c r="W240" s="115">
        <f t="shared" si="212"/>
        <v>0</v>
      </c>
      <c r="X240" s="115">
        <f t="shared" si="212"/>
        <v>0</v>
      </c>
      <c r="Y240" s="115">
        <f t="shared" si="212"/>
        <v>0</v>
      </c>
      <c r="Z240" s="115">
        <f t="shared" si="212"/>
        <v>0</v>
      </c>
      <c r="AA240" s="115">
        <f t="shared" si="212"/>
        <v>0</v>
      </c>
      <c r="AB240" s="115">
        <f t="shared" si="212"/>
        <v>0</v>
      </c>
      <c r="AC240" s="115">
        <f t="shared" si="212"/>
        <v>0</v>
      </c>
      <c r="AD240" s="115">
        <f t="shared" si="212"/>
        <v>0</v>
      </c>
      <c r="AE240" s="115">
        <f t="shared" si="212"/>
        <v>0</v>
      </c>
      <c r="AF240" s="115">
        <f t="shared" si="212"/>
        <v>0</v>
      </c>
      <c r="AG240" s="115">
        <f t="shared" si="212"/>
        <v>0</v>
      </c>
      <c r="AH240" s="115">
        <f t="shared" si="212"/>
        <v>0</v>
      </c>
      <c r="AI240" s="115">
        <f t="shared" si="212"/>
        <v>0</v>
      </c>
      <c r="AJ240" s="115">
        <f t="shared" si="212"/>
        <v>0</v>
      </c>
      <c r="AK240" s="115">
        <f t="shared" si="212"/>
        <v>0</v>
      </c>
      <c r="AL240" s="115">
        <f t="shared" si="212"/>
        <v>0</v>
      </c>
      <c r="AM240" s="115">
        <f t="shared" si="212"/>
        <v>0</v>
      </c>
      <c r="AN240" s="115">
        <f t="shared" si="212"/>
        <v>0</v>
      </c>
      <c r="AO240" s="115">
        <f t="shared" si="212"/>
        <v>0</v>
      </c>
    </row>
    <row r="241" spans="1:41">
      <c r="A241">
        <f t="shared" si="192"/>
        <v>23</v>
      </c>
      <c r="C241" s="115">
        <f t="shared" ref="C241:AO241" si="213">C200*C160</f>
        <v>0</v>
      </c>
      <c r="D241" s="115">
        <f t="shared" si="213"/>
        <v>0</v>
      </c>
      <c r="E241" s="115">
        <f t="shared" si="213"/>
        <v>0</v>
      </c>
      <c r="F241" s="115">
        <f t="shared" si="213"/>
        <v>0</v>
      </c>
      <c r="G241" s="115">
        <f t="shared" si="213"/>
        <v>0</v>
      </c>
      <c r="H241" s="115">
        <f t="shared" si="213"/>
        <v>0</v>
      </c>
      <c r="I241" s="115">
        <f t="shared" si="213"/>
        <v>0</v>
      </c>
      <c r="J241" s="115">
        <f t="shared" si="213"/>
        <v>0</v>
      </c>
      <c r="K241" s="115">
        <f t="shared" si="213"/>
        <v>0</v>
      </c>
      <c r="L241" s="115">
        <f t="shared" si="213"/>
        <v>0</v>
      </c>
      <c r="M241" s="115">
        <f t="shared" si="213"/>
        <v>0</v>
      </c>
      <c r="N241" s="115">
        <f t="shared" si="213"/>
        <v>0</v>
      </c>
      <c r="O241" s="115">
        <f t="shared" si="213"/>
        <v>0</v>
      </c>
      <c r="P241" s="115">
        <f t="shared" si="213"/>
        <v>0</v>
      </c>
      <c r="Q241" s="115">
        <f t="shared" si="213"/>
        <v>0</v>
      </c>
      <c r="R241" s="115">
        <f t="shared" si="213"/>
        <v>0</v>
      </c>
      <c r="S241" s="115">
        <f t="shared" si="213"/>
        <v>0</v>
      </c>
      <c r="T241" s="115">
        <f t="shared" si="213"/>
        <v>0</v>
      </c>
      <c r="U241" s="115">
        <f t="shared" si="213"/>
        <v>0</v>
      </c>
      <c r="V241" s="115">
        <f t="shared" si="213"/>
        <v>0</v>
      </c>
      <c r="W241" s="115">
        <f t="shared" si="213"/>
        <v>0</v>
      </c>
      <c r="X241" s="115">
        <f t="shared" si="213"/>
        <v>0</v>
      </c>
      <c r="Y241" s="115">
        <f t="shared" si="213"/>
        <v>0</v>
      </c>
      <c r="Z241" s="115">
        <f t="shared" si="213"/>
        <v>0</v>
      </c>
      <c r="AA241" s="115">
        <f t="shared" si="213"/>
        <v>0</v>
      </c>
      <c r="AB241" s="115">
        <f t="shared" si="213"/>
        <v>0</v>
      </c>
      <c r="AC241" s="115">
        <f t="shared" si="213"/>
        <v>0</v>
      </c>
      <c r="AD241" s="115">
        <f t="shared" si="213"/>
        <v>0</v>
      </c>
      <c r="AE241" s="115">
        <f t="shared" si="213"/>
        <v>0</v>
      </c>
      <c r="AF241" s="115">
        <f t="shared" si="213"/>
        <v>0</v>
      </c>
      <c r="AG241" s="115">
        <f t="shared" si="213"/>
        <v>0</v>
      </c>
      <c r="AH241" s="115">
        <f t="shared" si="213"/>
        <v>0</v>
      </c>
      <c r="AI241" s="115">
        <f t="shared" si="213"/>
        <v>0</v>
      </c>
      <c r="AJ241" s="115">
        <f t="shared" si="213"/>
        <v>0</v>
      </c>
      <c r="AK241" s="115">
        <f t="shared" si="213"/>
        <v>0</v>
      </c>
      <c r="AL241" s="115">
        <f t="shared" si="213"/>
        <v>0</v>
      </c>
      <c r="AM241" s="115">
        <f t="shared" si="213"/>
        <v>0</v>
      </c>
      <c r="AN241" s="115">
        <f t="shared" si="213"/>
        <v>0</v>
      </c>
      <c r="AO241" s="115">
        <f t="shared" si="213"/>
        <v>0</v>
      </c>
    </row>
    <row r="242" spans="1:41">
      <c r="A242">
        <f t="shared" si="192"/>
        <v>24</v>
      </c>
      <c r="C242" s="115">
        <f t="shared" ref="C242:AO242" si="214">C201*C161</f>
        <v>0</v>
      </c>
      <c r="D242" s="115">
        <f t="shared" si="214"/>
        <v>0</v>
      </c>
      <c r="E242" s="115">
        <f t="shared" si="214"/>
        <v>0</v>
      </c>
      <c r="F242" s="115">
        <f t="shared" si="214"/>
        <v>0</v>
      </c>
      <c r="G242" s="115">
        <f t="shared" si="214"/>
        <v>0</v>
      </c>
      <c r="H242" s="115">
        <f t="shared" si="214"/>
        <v>0</v>
      </c>
      <c r="I242" s="115">
        <f t="shared" si="214"/>
        <v>0</v>
      </c>
      <c r="J242" s="115">
        <f t="shared" si="214"/>
        <v>0</v>
      </c>
      <c r="K242" s="115">
        <f t="shared" si="214"/>
        <v>0</v>
      </c>
      <c r="L242" s="115">
        <f t="shared" si="214"/>
        <v>0</v>
      </c>
      <c r="M242" s="115">
        <f t="shared" si="214"/>
        <v>0</v>
      </c>
      <c r="N242" s="115">
        <f t="shared" si="214"/>
        <v>0</v>
      </c>
      <c r="O242" s="115">
        <f t="shared" si="214"/>
        <v>0</v>
      </c>
      <c r="P242" s="115">
        <f t="shared" si="214"/>
        <v>0</v>
      </c>
      <c r="Q242" s="115">
        <f t="shared" si="214"/>
        <v>0</v>
      </c>
      <c r="R242" s="115">
        <f t="shared" si="214"/>
        <v>0</v>
      </c>
      <c r="S242" s="115">
        <f t="shared" si="214"/>
        <v>0</v>
      </c>
      <c r="T242" s="115">
        <f t="shared" si="214"/>
        <v>0</v>
      </c>
      <c r="U242" s="115">
        <f t="shared" si="214"/>
        <v>0</v>
      </c>
      <c r="V242" s="115">
        <f t="shared" si="214"/>
        <v>0</v>
      </c>
      <c r="W242" s="115">
        <f t="shared" si="214"/>
        <v>0</v>
      </c>
      <c r="X242" s="115">
        <f t="shared" si="214"/>
        <v>0</v>
      </c>
      <c r="Y242" s="115">
        <f t="shared" si="214"/>
        <v>0</v>
      </c>
      <c r="Z242" s="115">
        <f t="shared" si="214"/>
        <v>0</v>
      </c>
      <c r="AA242" s="115">
        <f t="shared" si="214"/>
        <v>0</v>
      </c>
      <c r="AB242" s="115">
        <f t="shared" si="214"/>
        <v>0</v>
      </c>
      <c r="AC242" s="115">
        <f t="shared" si="214"/>
        <v>0</v>
      </c>
      <c r="AD242" s="115">
        <f t="shared" si="214"/>
        <v>0</v>
      </c>
      <c r="AE242" s="115">
        <f t="shared" si="214"/>
        <v>0</v>
      </c>
      <c r="AF242" s="115">
        <f t="shared" si="214"/>
        <v>0</v>
      </c>
      <c r="AG242" s="115">
        <f t="shared" si="214"/>
        <v>0</v>
      </c>
      <c r="AH242" s="115">
        <f t="shared" si="214"/>
        <v>0</v>
      </c>
      <c r="AI242" s="115">
        <f t="shared" si="214"/>
        <v>0</v>
      </c>
      <c r="AJ242" s="115">
        <f t="shared" si="214"/>
        <v>0</v>
      </c>
      <c r="AK242" s="115">
        <f t="shared" si="214"/>
        <v>0</v>
      </c>
      <c r="AL242" s="115">
        <f t="shared" si="214"/>
        <v>0</v>
      </c>
      <c r="AM242" s="115">
        <f t="shared" si="214"/>
        <v>0</v>
      </c>
      <c r="AN242" s="115">
        <f t="shared" si="214"/>
        <v>0</v>
      </c>
      <c r="AO242" s="115">
        <f t="shared" si="214"/>
        <v>0</v>
      </c>
    </row>
    <row r="243" spans="1:41">
      <c r="A243">
        <f t="shared" si="192"/>
        <v>25</v>
      </c>
      <c r="C243" s="115">
        <f t="shared" ref="C243:AO243" si="215">C202*C162</f>
        <v>0</v>
      </c>
      <c r="D243" s="115">
        <f t="shared" si="215"/>
        <v>0</v>
      </c>
      <c r="E243" s="115">
        <f t="shared" si="215"/>
        <v>0</v>
      </c>
      <c r="F243" s="115">
        <f t="shared" si="215"/>
        <v>0</v>
      </c>
      <c r="G243" s="115">
        <f t="shared" si="215"/>
        <v>0</v>
      </c>
      <c r="H243" s="115">
        <f t="shared" si="215"/>
        <v>0</v>
      </c>
      <c r="I243" s="115">
        <f t="shared" si="215"/>
        <v>0</v>
      </c>
      <c r="J243" s="115">
        <f t="shared" si="215"/>
        <v>0</v>
      </c>
      <c r="K243" s="115">
        <f t="shared" si="215"/>
        <v>0</v>
      </c>
      <c r="L243" s="115">
        <f t="shared" si="215"/>
        <v>0</v>
      </c>
      <c r="M243" s="115">
        <f t="shared" si="215"/>
        <v>0</v>
      </c>
      <c r="N243" s="115">
        <f t="shared" si="215"/>
        <v>0</v>
      </c>
      <c r="O243" s="115">
        <f t="shared" si="215"/>
        <v>0</v>
      </c>
      <c r="P243" s="115">
        <f t="shared" si="215"/>
        <v>0</v>
      </c>
      <c r="Q243" s="115">
        <f t="shared" si="215"/>
        <v>0</v>
      </c>
      <c r="R243" s="115">
        <f t="shared" si="215"/>
        <v>0</v>
      </c>
      <c r="S243" s="115">
        <f t="shared" si="215"/>
        <v>0</v>
      </c>
      <c r="T243" s="115">
        <f t="shared" si="215"/>
        <v>0</v>
      </c>
      <c r="U243" s="115">
        <f t="shared" si="215"/>
        <v>0</v>
      </c>
      <c r="V243" s="115">
        <f t="shared" si="215"/>
        <v>0</v>
      </c>
      <c r="W243" s="115">
        <f t="shared" si="215"/>
        <v>0</v>
      </c>
      <c r="X243" s="115">
        <f t="shared" si="215"/>
        <v>0</v>
      </c>
      <c r="Y243" s="115">
        <f t="shared" si="215"/>
        <v>0</v>
      </c>
      <c r="Z243" s="115">
        <f t="shared" si="215"/>
        <v>0</v>
      </c>
      <c r="AA243" s="115">
        <f t="shared" si="215"/>
        <v>0</v>
      </c>
      <c r="AB243" s="115">
        <f t="shared" si="215"/>
        <v>0</v>
      </c>
      <c r="AC243" s="115">
        <f t="shared" si="215"/>
        <v>0</v>
      </c>
      <c r="AD243" s="115">
        <f t="shared" si="215"/>
        <v>0</v>
      </c>
      <c r="AE243" s="115">
        <f t="shared" si="215"/>
        <v>0</v>
      </c>
      <c r="AF243" s="115">
        <f t="shared" si="215"/>
        <v>0</v>
      </c>
      <c r="AG243" s="115">
        <f t="shared" si="215"/>
        <v>0</v>
      </c>
      <c r="AH243" s="115">
        <f t="shared" si="215"/>
        <v>0</v>
      </c>
      <c r="AI243" s="115">
        <f t="shared" si="215"/>
        <v>0</v>
      </c>
      <c r="AJ243" s="115">
        <f t="shared" si="215"/>
        <v>0</v>
      </c>
      <c r="AK243" s="115">
        <f t="shared" si="215"/>
        <v>0</v>
      </c>
      <c r="AL243" s="115">
        <f t="shared" si="215"/>
        <v>0</v>
      </c>
      <c r="AM243" s="115">
        <f t="shared" si="215"/>
        <v>0</v>
      </c>
      <c r="AN243" s="115">
        <f t="shared" si="215"/>
        <v>0</v>
      </c>
      <c r="AO243" s="115">
        <f t="shared" si="215"/>
        <v>0</v>
      </c>
    </row>
    <row r="244" spans="1:41">
      <c r="A244">
        <f t="shared" si="192"/>
        <v>26</v>
      </c>
      <c r="C244" s="115">
        <f t="shared" ref="C244:AO244" si="216">C203*C163</f>
        <v>0</v>
      </c>
      <c r="D244" s="115">
        <f t="shared" si="216"/>
        <v>0</v>
      </c>
      <c r="E244" s="115">
        <f t="shared" si="216"/>
        <v>0</v>
      </c>
      <c r="F244" s="115">
        <f t="shared" si="216"/>
        <v>0</v>
      </c>
      <c r="G244" s="115">
        <f t="shared" si="216"/>
        <v>0</v>
      </c>
      <c r="H244" s="115">
        <f t="shared" si="216"/>
        <v>0</v>
      </c>
      <c r="I244" s="115">
        <f t="shared" si="216"/>
        <v>0</v>
      </c>
      <c r="J244" s="115">
        <f t="shared" si="216"/>
        <v>0</v>
      </c>
      <c r="K244" s="115">
        <f t="shared" si="216"/>
        <v>0</v>
      </c>
      <c r="L244" s="115">
        <f t="shared" si="216"/>
        <v>0</v>
      </c>
      <c r="M244" s="115">
        <f t="shared" si="216"/>
        <v>0</v>
      </c>
      <c r="N244" s="115">
        <f t="shared" si="216"/>
        <v>0</v>
      </c>
      <c r="O244" s="115">
        <f t="shared" si="216"/>
        <v>0</v>
      </c>
      <c r="P244" s="115">
        <f t="shared" si="216"/>
        <v>0</v>
      </c>
      <c r="Q244" s="115">
        <f t="shared" si="216"/>
        <v>0</v>
      </c>
      <c r="R244" s="115">
        <f t="shared" si="216"/>
        <v>0</v>
      </c>
      <c r="S244" s="115">
        <f t="shared" si="216"/>
        <v>0</v>
      </c>
      <c r="T244" s="115">
        <f t="shared" si="216"/>
        <v>0</v>
      </c>
      <c r="U244" s="115">
        <f t="shared" si="216"/>
        <v>0</v>
      </c>
      <c r="V244" s="115">
        <f t="shared" si="216"/>
        <v>0</v>
      </c>
      <c r="W244" s="115">
        <f t="shared" si="216"/>
        <v>0</v>
      </c>
      <c r="X244" s="115">
        <f t="shared" si="216"/>
        <v>0</v>
      </c>
      <c r="Y244" s="115">
        <f t="shared" si="216"/>
        <v>0</v>
      </c>
      <c r="Z244" s="115">
        <f t="shared" si="216"/>
        <v>0</v>
      </c>
      <c r="AA244" s="115">
        <f t="shared" si="216"/>
        <v>0</v>
      </c>
      <c r="AB244" s="115">
        <f t="shared" si="216"/>
        <v>0</v>
      </c>
      <c r="AC244" s="115">
        <f t="shared" si="216"/>
        <v>0</v>
      </c>
      <c r="AD244" s="115">
        <f t="shared" si="216"/>
        <v>0</v>
      </c>
      <c r="AE244" s="115">
        <f t="shared" si="216"/>
        <v>0</v>
      </c>
      <c r="AF244" s="115">
        <f t="shared" si="216"/>
        <v>0</v>
      </c>
      <c r="AG244" s="115">
        <f t="shared" si="216"/>
        <v>0</v>
      </c>
      <c r="AH244" s="115">
        <f t="shared" si="216"/>
        <v>0</v>
      </c>
      <c r="AI244" s="115">
        <f t="shared" si="216"/>
        <v>0</v>
      </c>
      <c r="AJ244" s="115">
        <f t="shared" si="216"/>
        <v>0</v>
      </c>
      <c r="AK244" s="115">
        <f t="shared" si="216"/>
        <v>0</v>
      </c>
      <c r="AL244" s="115">
        <f t="shared" si="216"/>
        <v>0</v>
      </c>
      <c r="AM244" s="115">
        <f t="shared" si="216"/>
        <v>0</v>
      </c>
      <c r="AN244" s="115">
        <f t="shared" si="216"/>
        <v>0</v>
      </c>
      <c r="AO244" s="115">
        <f t="shared" si="216"/>
        <v>0</v>
      </c>
    </row>
    <row r="245" spans="1:41">
      <c r="A245">
        <f t="shared" si="192"/>
        <v>27</v>
      </c>
      <c r="C245" s="115">
        <f t="shared" ref="C245:AO245" si="217">C204*C164</f>
        <v>0</v>
      </c>
      <c r="D245" s="115">
        <f t="shared" si="217"/>
        <v>0</v>
      </c>
      <c r="E245" s="115">
        <f t="shared" si="217"/>
        <v>0</v>
      </c>
      <c r="F245" s="115">
        <f t="shared" si="217"/>
        <v>0</v>
      </c>
      <c r="G245" s="115">
        <f t="shared" si="217"/>
        <v>0</v>
      </c>
      <c r="H245" s="115">
        <f t="shared" si="217"/>
        <v>0</v>
      </c>
      <c r="I245" s="115">
        <f t="shared" si="217"/>
        <v>0</v>
      </c>
      <c r="J245" s="115">
        <f t="shared" si="217"/>
        <v>0</v>
      </c>
      <c r="K245" s="115">
        <f t="shared" si="217"/>
        <v>0</v>
      </c>
      <c r="L245" s="115">
        <f t="shared" si="217"/>
        <v>0</v>
      </c>
      <c r="M245" s="115">
        <f t="shared" si="217"/>
        <v>0</v>
      </c>
      <c r="N245" s="115">
        <f t="shared" si="217"/>
        <v>0</v>
      </c>
      <c r="O245" s="115">
        <f t="shared" si="217"/>
        <v>0</v>
      </c>
      <c r="P245" s="115">
        <f t="shared" si="217"/>
        <v>0</v>
      </c>
      <c r="Q245" s="115">
        <f t="shared" si="217"/>
        <v>0</v>
      </c>
      <c r="R245" s="115">
        <f t="shared" si="217"/>
        <v>0</v>
      </c>
      <c r="S245" s="115">
        <f t="shared" si="217"/>
        <v>0</v>
      </c>
      <c r="T245" s="115">
        <f t="shared" si="217"/>
        <v>0</v>
      </c>
      <c r="U245" s="115">
        <f t="shared" si="217"/>
        <v>0</v>
      </c>
      <c r="V245" s="115">
        <f t="shared" si="217"/>
        <v>0</v>
      </c>
      <c r="W245" s="115">
        <f t="shared" si="217"/>
        <v>0</v>
      </c>
      <c r="X245" s="115">
        <f t="shared" si="217"/>
        <v>0</v>
      </c>
      <c r="Y245" s="115">
        <f t="shared" si="217"/>
        <v>0</v>
      </c>
      <c r="Z245" s="115">
        <f t="shared" si="217"/>
        <v>0</v>
      </c>
      <c r="AA245" s="115">
        <f t="shared" si="217"/>
        <v>0</v>
      </c>
      <c r="AB245" s="115">
        <f t="shared" si="217"/>
        <v>0</v>
      </c>
      <c r="AC245" s="115">
        <f t="shared" si="217"/>
        <v>0</v>
      </c>
      <c r="AD245" s="115">
        <f t="shared" si="217"/>
        <v>0</v>
      </c>
      <c r="AE245" s="115">
        <f t="shared" si="217"/>
        <v>0</v>
      </c>
      <c r="AF245" s="115">
        <f t="shared" si="217"/>
        <v>0</v>
      </c>
      <c r="AG245" s="115">
        <f t="shared" si="217"/>
        <v>0</v>
      </c>
      <c r="AH245" s="115">
        <f t="shared" si="217"/>
        <v>0</v>
      </c>
      <c r="AI245" s="115">
        <f t="shared" si="217"/>
        <v>0</v>
      </c>
      <c r="AJ245" s="115">
        <f t="shared" si="217"/>
        <v>0</v>
      </c>
      <c r="AK245" s="115">
        <f t="shared" si="217"/>
        <v>0</v>
      </c>
      <c r="AL245" s="115">
        <f t="shared" si="217"/>
        <v>0</v>
      </c>
      <c r="AM245" s="115">
        <f t="shared" si="217"/>
        <v>0</v>
      </c>
      <c r="AN245" s="115">
        <f t="shared" si="217"/>
        <v>0</v>
      </c>
      <c r="AO245" s="115">
        <f t="shared" si="217"/>
        <v>0</v>
      </c>
    </row>
    <row r="246" spans="1:41">
      <c r="A246">
        <f t="shared" si="192"/>
        <v>28</v>
      </c>
      <c r="C246" s="115">
        <f t="shared" ref="C246:AO246" si="218">C205*C165</f>
        <v>0</v>
      </c>
      <c r="D246" s="115">
        <f t="shared" si="218"/>
        <v>0</v>
      </c>
      <c r="E246" s="115">
        <f t="shared" si="218"/>
        <v>0</v>
      </c>
      <c r="F246" s="115">
        <f t="shared" si="218"/>
        <v>0</v>
      </c>
      <c r="G246" s="115">
        <f t="shared" si="218"/>
        <v>0</v>
      </c>
      <c r="H246" s="115">
        <f t="shared" si="218"/>
        <v>0</v>
      </c>
      <c r="I246" s="115">
        <f t="shared" si="218"/>
        <v>0</v>
      </c>
      <c r="J246" s="115">
        <f t="shared" si="218"/>
        <v>0</v>
      </c>
      <c r="K246" s="115">
        <f t="shared" si="218"/>
        <v>0</v>
      </c>
      <c r="L246" s="115">
        <f t="shared" si="218"/>
        <v>0</v>
      </c>
      <c r="M246" s="115">
        <f t="shared" si="218"/>
        <v>0</v>
      </c>
      <c r="N246" s="115">
        <f t="shared" si="218"/>
        <v>0</v>
      </c>
      <c r="O246" s="115">
        <f t="shared" si="218"/>
        <v>0</v>
      </c>
      <c r="P246" s="115">
        <f t="shared" si="218"/>
        <v>0</v>
      </c>
      <c r="Q246" s="115">
        <f t="shared" si="218"/>
        <v>0</v>
      </c>
      <c r="R246" s="115">
        <f t="shared" si="218"/>
        <v>0</v>
      </c>
      <c r="S246" s="115">
        <f t="shared" si="218"/>
        <v>0</v>
      </c>
      <c r="T246" s="115">
        <f t="shared" si="218"/>
        <v>0</v>
      </c>
      <c r="U246" s="115">
        <f t="shared" si="218"/>
        <v>0</v>
      </c>
      <c r="V246" s="115">
        <f t="shared" si="218"/>
        <v>0</v>
      </c>
      <c r="W246" s="115">
        <f t="shared" si="218"/>
        <v>0</v>
      </c>
      <c r="X246" s="115">
        <f t="shared" si="218"/>
        <v>0</v>
      </c>
      <c r="Y246" s="115">
        <f t="shared" si="218"/>
        <v>0</v>
      </c>
      <c r="Z246" s="115">
        <f t="shared" si="218"/>
        <v>0</v>
      </c>
      <c r="AA246" s="115">
        <f t="shared" si="218"/>
        <v>0</v>
      </c>
      <c r="AB246" s="115">
        <f t="shared" si="218"/>
        <v>0</v>
      </c>
      <c r="AC246" s="115">
        <f t="shared" si="218"/>
        <v>0</v>
      </c>
      <c r="AD246" s="115">
        <f t="shared" si="218"/>
        <v>0</v>
      </c>
      <c r="AE246" s="115">
        <f t="shared" si="218"/>
        <v>0</v>
      </c>
      <c r="AF246" s="115">
        <f t="shared" si="218"/>
        <v>0</v>
      </c>
      <c r="AG246" s="115">
        <f t="shared" si="218"/>
        <v>0</v>
      </c>
      <c r="AH246" s="115">
        <f t="shared" si="218"/>
        <v>0</v>
      </c>
      <c r="AI246" s="115">
        <f t="shared" si="218"/>
        <v>0</v>
      </c>
      <c r="AJ246" s="115">
        <f t="shared" si="218"/>
        <v>0</v>
      </c>
      <c r="AK246" s="115">
        <f t="shared" si="218"/>
        <v>0</v>
      </c>
      <c r="AL246" s="115">
        <f t="shared" si="218"/>
        <v>0</v>
      </c>
      <c r="AM246" s="115">
        <f t="shared" si="218"/>
        <v>0</v>
      </c>
      <c r="AN246" s="115">
        <f t="shared" si="218"/>
        <v>0</v>
      </c>
      <c r="AO246" s="115">
        <f t="shared" si="218"/>
        <v>0</v>
      </c>
    </row>
    <row r="247" spans="1:41">
      <c r="A247">
        <f t="shared" si="192"/>
        <v>29</v>
      </c>
      <c r="C247" s="115">
        <f t="shared" ref="C247:AO247" si="219">C206*C166</f>
        <v>0</v>
      </c>
      <c r="D247" s="115">
        <f t="shared" si="219"/>
        <v>0</v>
      </c>
      <c r="E247" s="115">
        <f t="shared" si="219"/>
        <v>0</v>
      </c>
      <c r="F247" s="115">
        <f t="shared" si="219"/>
        <v>0</v>
      </c>
      <c r="G247" s="115">
        <f t="shared" si="219"/>
        <v>0</v>
      </c>
      <c r="H247" s="115">
        <f t="shared" si="219"/>
        <v>0</v>
      </c>
      <c r="I247" s="115">
        <f t="shared" si="219"/>
        <v>0</v>
      </c>
      <c r="J247" s="115">
        <f t="shared" si="219"/>
        <v>0</v>
      </c>
      <c r="K247" s="115">
        <f t="shared" si="219"/>
        <v>0</v>
      </c>
      <c r="L247" s="115">
        <f t="shared" si="219"/>
        <v>0</v>
      </c>
      <c r="M247" s="115">
        <f t="shared" si="219"/>
        <v>0</v>
      </c>
      <c r="N247" s="115">
        <f t="shared" si="219"/>
        <v>0</v>
      </c>
      <c r="O247" s="115">
        <f t="shared" si="219"/>
        <v>0</v>
      </c>
      <c r="P247" s="115">
        <f t="shared" si="219"/>
        <v>0</v>
      </c>
      <c r="Q247" s="115">
        <f t="shared" si="219"/>
        <v>0</v>
      </c>
      <c r="R247" s="115">
        <f t="shared" si="219"/>
        <v>0</v>
      </c>
      <c r="S247" s="115">
        <f t="shared" si="219"/>
        <v>0</v>
      </c>
      <c r="T247" s="115">
        <f t="shared" si="219"/>
        <v>0</v>
      </c>
      <c r="U247" s="115">
        <f t="shared" si="219"/>
        <v>0</v>
      </c>
      <c r="V247" s="115">
        <f t="shared" si="219"/>
        <v>0</v>
      </c>
      <c r="W247" s="115">
        <f t="shared" si="219"/>
        <v>0</v>
      </c>
      <c r="X247" s="115">
        <f t="shared" si="219"/>
        <v>0</v>
      </c>
      <c r="Y247" s="115">
        <f t="shared" si="219"/>
        <v>0</v>
      </c>
      <c r="Z247" s="115">
        <f t="shared" si="219"/>
        <v>0</v>
      </c>
      <c r="AA247" s="115">
        <f t="shared" si="219"/>
        <v>0</v>
      </c>
      <c r="AB247" s="115">
        <f t="shared" si="219"/>
        <v>0</v>
      </c>
      <c r="AC247" s="115">
        <f t="shared" si="219"/>
        <v>0</v>
      </c>
      <c r="AD247" s="115">
        <f t="shared" si="219"/>
        <v>0</v>
      </c>
      <c r="AE247" s="115">
        <f t="shared" si="219"/>
        <v>0</v>
      </c>
      <c r="AF247" s="115">
        <f t="shared" si="219"/>
        <v>0</v>
      </c>
      <c r="AG247" s="115">
        <f t="shared" si="219"/>
        <v>0</v>
      </c>
      <c r="AH247" s="115">
        <f t="shared" si="219"/>
        <v>0</v>
      </c>
      <c r="AI247" s="115">
        <f t="shared" si="219"/>
        <v>0</v>
      </c>
      <c r="AJ247" s="115">
        <f t="shared" si="219"/>
        <v>0</v>
      </c>
      <c r="AK247" s="115">
        <f t="shared" si="219"/>
        <v>0</v>
      </c>
      <c r="AL247" s="115">
        <f t="shared" si="219"/>
        <v>0</v>
      </c>
      <c r="AM247" s="115">
        <f t="shared" si="219"/>
        <v>0</v>
      </c>
      <c r="AN247" s="115">
        <f t="shared" si="219"/>
        <v>0</v>
      </c>
      <c r="AO247" s="115">
        <f t="shared" si="219"/>
        <v>0</v>
      </c>
    </row>
    <row r="248" spans="1:41">
      <c r="A248">
        <f t="shared" si="192"/>
        <v>30</v>
      </c>
      <c r="C248" s="115">
        <f t="shared" ref="C248:AO248" si="220">C207*C167</f>
        <v>0</v>
      </c>
      <c r="D248" s="115">
        <f t="shared" si="220"/>
        <v>0</v>
      </c>
      <c r="E248" s="115">
        <f t="shared" si="220"/>
        <v>0</v>
      </c>
      <c r="F248" s="115">
        <f t="shared" si="220"/>
        <v>0</v>
      </c>
      <c r="G248" s="115">
        <f t="shared" si="220"/>
        <v>0</v>
      </c>
      <c r="H248" s="115">
        <f t="shared" si="220"/>
        <v>0</v>
      </c>
      <c r="I248" s="115">
        <f t="shared" si="220"/>
        <v>0</v>
      </c>
      <c r="J248" s="115">
        <f t="shared" si="220"/>
        <v>0</v>
      </c>
      <c r="K248" s="115">
        <f t="shared" si="220"/>
        <v>0</v>
      </c>
      <c r="L248" s="115">
        <f t="shared" si="220"/>
        <v>0</v>
      </c>
      <c r="M248" s="115">
        <f t="shared" si="220"/>
        <v>0</v>
      </c>
      <c r="N248" s="115">
        <f t="shared" si="220"/>
        <v>0</v>
      </c>
      <c r="O248" s="115">
        <f t="shared" si="220"/>
        <v>0</v>
      </c>
      <c r="P248" s="115">
        <f t="shared" si="220"/>
        <v>0</v>
      </c>
      <c r="Q248" s="115">
        <f t="shared" si="220"/>
        <v>0</v>
      </c>
      <c r="R248" s="115">
        <f t="shared" si="220"/>
        <v>0</v>
      </c>
      <c r="S248" s="115">
        <f t="shared" si="220"/>
        <v>0</v>
      </c>
      <c r="T248" s="115">
        <f t="shared" si="220"/>
        <v>0</v>
      </c>
      <c r="U248" s="115">
        <f t="shared" si="220"/>
        <v>0</v>
      </c>
      <c r="V248" s="115">
        <f t="shared" si="220"/>
        <v>0</v>
      </c>
      <c r="W248" s="115">
        <f t="shared" si="220"/>
        <v>0</v>
      </c>
      <c r="X248" s="115">
        <f t="shared" si="220"/>
        <v>0</v>
      </c>
      <c r="Y248" s="115">
        <f t="shared" si="220"/>
        <v>0</v>
      </c>
      <c r="Z248" s="115">
        <f t="shared" si="220"/>
        <v>0</v>
      </c>
      <c r="AA248" s="115">
        <f t="shared" si="220"/>
        <v>0</v>
      </c>
      <c r="AB248" s="115">
        <f t="shared" si="220"/>
        <v>0</v>
      </c>
      <c r="AC248" s="115">
        <f t="shared" si="220"/>
        <v>0</v>
      </c>
      <c r="AD248" s="115">
        <f t="shared" si="220"/>
        <v>0</v>
      </c>
      <c r="AE248" s="115">
        <f t="shared" si="220"/>
        <v>0</v>
      </c>
      <c r="AF248" s="115">
        <f t="shared" si="220"/>
        <v>0</v>
      </c>
      <c r="AG248" s="115">
        <f t="shared" si="220"/>
        <v>0</v>
      </c>
      <c r="AH248" s="115">
        <f t="shared" si="220"/>
        <v>0</v>
      </c>
      <c r="AI248" s="115">
        <f t="shared" si="220"/>
        <v>0</v>
      </c>
      <c r="AJ248" s="115">
        <f t="shared" si="220"/>
        <v>0</v>
      </c>
      <c r="AK248" s="115">
        <f t="shared" si="220"/>
        <v>0</v>
      </c>
      <c r="AL248" s="115">
        <f t="shared" si="220"/>
        <v>0</v>
      </c>
      <c r="AM248" s="115">
        <f t="shared" si="220"/>
        <v>0</v>
      </c>
      <c r="AN248" s="115">
        <f t="shared" si="220"/>
        <v>0</v>
      </c>
      <c r="AO248" s="115">
        <f t="shared" si="220"/>
        <v>0</v>
      </c>
    </row>
    <row r="249" spans="1:41">
      <c r="A249">
        <f t="shared" si="192"/>
        <v>31</v>
      </c>
      <c r="C249" s="115">
        <f t="shared" ref="C249:AO249" si="221">C208*C168</f>
        <v>0</v>
      </c>
      <c r="D249" s="115">
        <f t="shared" si="221"/>
        <v>0</v>
      </c>
      <c r="E249" s="115">
        <f t="shared" si="221"/>
        <v>0</v>
      </c>
      <c r="F249" s="115">
        <f t="shared" si="221"/>
        <v>0</v>
      </c>
      <c r="G249" s="115">
        <f t="shared" si="221"/>
        <v>0</v>
      </c>
      <c r="H249" s="115">
        <f t="shared" si="221"/>
        <v>0</v>
      </c>
      <c r="I249" s="115">
        <f t="shared" si="221"/>
        <v>0</v>
      </c>
      <c r="J249" s="115">
        <f t="shared" si="221"/>
        <v>0</v>
      </c>
      <c r="K249" s="115">
        <f t="shared" si="221"/>
        <v>0</v>
      </c>
      <c r="L249" s="115">
        <f t="shared" si="221"/>
        <v>0</v>
      </c>
      <c r="M249" s="115">
        <f t="shared" si="221"/>
        <v>0</v>
      </c>
      <c r="N249" s="115">
        <f t="shared" si="221"/>
        <v>0</v>
      </c>
      <c r="O249" s="115">
        <f t="shared" si="221"/>
        <v>0</v>
      </c>
      <c r="P249" s="115">
        <f t="shared" si="221"/>
        <v>0</v>
      </c>
      <c r="Q249" s="115">
        <f t="shared" si="221"/>
        <v>0</v>
      </c>
      <c r="R249" s="115">
        <f t="shared" si="221"/>
        <v>0</v>
      </c>
      <c r="S249" s="115">
        <f t="shared" si="221"/>
        <v>0</v>
      </c>
      <c r="T249" s="115">
        <f t="shared" si="221"/>
        <v>0</v>
      </c>
      <c r="U249" s="115">
        <f t="shared" si="221"/>
        <v>0</v>
      </c>
      <c r="V249" s="115">
        <f t="shared" si="221"/>
        <v>0</v>
      </c>
      <c r="W249" s="115">
        <f t="shared" si="221"/>
        <v>0</v>
      </c>
      <c r="X249" s="115">
        <f t="shared" si="221"/>
        <v>0</v>
      </c>
      <c r="Y249" s="115">
        <f t="shared" si="221"/>
        <v>0</v>
      </c>
      <c r="Z249" s="115">
        <f t="shared" si="221"/>
        <v>0</v>
      </c>
      <c r="AA249" s="115">
        <f t="shared" si="221"/>
        <v>0</v>
      </c>
      <c r="AB249" s="115">
        <f t="shared" si="221"/>
        <v>0</v>
      </c>
      <c r="AC249" s="115">
        <f t="shared" si="221"/>
        <v>0</v>
      </c>
      <c r="AD249" s="115">
        <f t="shared" si="221"/>
        <v>0</v>
      </c>
      <c r="AE249" s="115">
        <f t="shared" si="221"/>
        <v>0</v>
      </c>
      <c r="AF249" s="115">
        <f t="shared" si="221"/>
        <v>0</v>
      </c>
      <c r="AG249" s="115">
        <f t="shared" si="221"/>
        <v>0</v>
      </c>
      <c r="AH249" s="115">
        <f t="shared" si="221"/>
        <v>0</v>
      </c>
      <c r="AI249" s="115">
        <f t="shared" si="221"/>
        <v>0</v>
      </c>
      <c r="AJ249" s="115">
        <f t="shared" si="221"/>
        <v>0</v>
      </c>
      <c r="AK249" s="115">
        <f t="shared" si="221"/>
        <v>0</v>
      </c>
      <c r="AL249" s="115">
        <f t="shared" si="221"/>
        <v>0</v>
      </c>
      <c r="AM249" s="115">
        <f t="shared" si="221"/>
        <v>0</v>
      </c>
      <c r="AN249" s="115">
        <f t="shared" si="221"/>
        <v>0</v>
      </c>
      <c r="AO249" s="115">
        <f t="shared" si="221"/>
        <v>0</v>
      </c>
    </row>
    <row r="250" spans="1:41">
      <c r="A250">
        <f t="shared" si="192"/>
        <v>32</v>
      </c>
      <c r="C250" s="115">
        <f t="shared" ref="C250:AO250" si="222">C209*C169</f>
        <v>0</v>
      </c>
      <c r="D250" s="115">
        <f t="shared" si="222"/>
        <v>0</v>
      </c>
      <c r="E250" s="115">
        <f t="shared" si="222"/>
        <v>0</v>
      </c>
      <c r="F250" s="115">
        <f t="shared" si="222"/>
        <v>0</v>
      </c>
      <c r="G250" s="115">
        <f t="shared" si="222"/>
        <v>0</v>
      </c>
      <c r="H250" s="115">
        <f t="shared" si="222"/>
        <v>0</v>
      </c>
      <c r="I250" s="115">
        <f t="shared" si="222"/>
        <v>0</v>
      </c>
      <c r="J250" s="115">
        <f t="shared" si="222"/>
        <v>0</v>
      </c>
      <c r="K250" s="115">
        <f t="shared" si="222"/>
        <v>0</v>
      </c>
      <c r="L250" s="115">
        <f t="shared" si="222"/>
        <v>0</v>
      </c>
      <c r="M250" s="115">
        <f t="shared" si="222"/>
        <v>0</v>
      </c>
      <c r="N250" s="115">
        <f t="shared" si="222"/>
        <v>0</v>
      </c>
      <c r="O250" s="115">
        <f t="shared" si="222"/>
        <v>0</v>
      </c>
      <c r="P250" s="115">
        <f t="shared" si="222"/>
        <v>0</v>
      </c>
      <c r="Q250" s="115">
        <f t="shared" si="222"/>
        <v>0</v>
      </c>
      <c r="R250" s="115">
        <f t="shared" si="222"/>
        <v>0</v>
      </c>
      <c r="S250" s="115">
        <f t="shared" si="222"/>
        <v>0</v>
      </c>
      <c r="T250" s="115">
        <f t="shared" si="222"/>
        <v>0</v>
      </c>
      <c r="U250" s="115">
        <f t="shared" si="222"/>
        <v>0</v>
      </c>
      <c r="V250" s="115">
        <f t="shared" si="222"/>
        <v>0</v>
      </c>
      <c r="W250" s="115">
        <f t="shared" si="222"/>
        <v>0</v>
      </c>
      <c r="X250" s="115">
        <f t="shared" si="222"/>
        <v>0</v>
      </c>
      <c r="Y250" s="115">
        <f t="shared" si="222"/>
        <v>0</v>
      </c>
      <c r="Z250" s="115">
        <f t="shared" si="222"/>
        <v>0</v>
      </c>
      <c r="AA250" s="115">
        <f t="shared" si="222"/>
        <v>0</v>
      </c>
      <c r="AB250" s="115">
        <f t="shared" si="222"/>
        <v>0</v>
      </c>
      <c r="AC250" s="115">
        <f t="shared" si="222"/>
        <v>0</v>
      </c>
      <c r="AD250" s="115">
        <f t="shared" si="222"/>
        <v>0</v>
      </c>
      <c r="AE250" s="115">
        <f t="shared" si="222"/>
        <v>0</v>
      </c>
      <c r="AF250" s="115">
        <f t="shared" si="222"/>
        <v>0</v>
      </c>
      <c r="AG250" s="115">
        <f t="shared" si="222"/>
        <v>0</v>
      </c>
      <c r="AH250" s="115">
        <f t="shared" si="222"/>
        <v>0</v>
      </c>
      <c r="AI250" s="115">
        <f t="shared" si="222"/>
        <v>0</v>
      </c>
      <c r="AJ250" s="115">
        <f t="shared" si="222"/>
        <v>0</v>
      </c>
      <c r="AK250" s="115">
        <f t="shared" si="222"/>
        <v>0</v>
      </c>
      <c r="AL250" s="115">
        <f t="shared" si="222"/>
        <v>0</v>
      </c>
      <c r="AM250" s="115">
        <f t="shared" si="222"/>
        <v>0</v>
      </c>
      <c r="AN250" s="115">
        <f t="shared" si="222"/>
        <v>0</v>
      </c>
      <c r="AO250" s="115">
        <f t="shared" si="222"/>
        <v>0</v>
      </c>
    </row>
    <row r="251" spans="1:41">
      <c r="A251">
        <f t="shared" si="192"/>
        <v>33</v>
      </c>
      <c r="C251" s="115">
        <f t="shared" ref="C251:AO251" si="223">C210*C170</f>
        <v>0</v>
      </c>
      <c r="D251" s="115">
        <f t="shared" si="223"/>
        <v>0</v>
      </c>
      <c r="E251" s="115">
        <f t="shared" si="223"/>
        <v>0</v>
      </c>
      <c r="F251" s="115">
        <f t="shared" si="223"/>
        <v>0</v>
      </c>
      <c r="G251" s="115">
        <f t="shared" si="223"/>
        <v>0</v>
      </c>
      <c r="H251" s="115">
        <f t="shared" si="223"/>
        <v>0</v>
      </c>
      <c r="I251" s="115">
        <f t="shared" si="223"/>
        <v>0</v>
      </c>
      <c r="J251" s="115">
        <f t="shared" si="223"/>
        <v>0</v>
      </c>
      <c r="K251" s="115">
        <f t="shared" si="223"/>
        <v>0</v>
      </c>
      <c r="L251" s="115">
        <f t="shared" si="223"/>
        <v>0</v>
      </c>
      <c r="M251" s="115">
        <f t="shared" si="223"/>
        <v>0</v>
      </c>
      <c r="N251" s="115">
        <f t="shared" si="223"/>
        <v>0</v>
      </c>
      <c r="O251" s="115">
        <f t="shared" si="223"/>
        <v>0</v>
      </c>
      <c r="P251" s="115">
        <f t="shared" si="223"/>
        <v>0</v>
      </c>
      <c r="Q251" s="115">
        <f t="shared" si="223"/>
        <v>0</v>
      </c>
      <c r="R251" s="115">
        <f t="shared" si="223"/>
        <v>0</v>
      </c>
      <c r="S251" s="115">
        <f t="shared" si="223"/>
        <v>0</v>
      </c>
      <c r="T251" s="115">
        <f t="shared" si="223"/>
        <v>0</v>
      </c>
      <c r="U251" s="115">
        <f t="shared" si="223"/>
        <v>0</v>
      </c>
      <c r="V251" s="115">
        <f t="shared" si="223"/>
        <v>0</v>
      </c>
      <c r="W251" s="115">
        <f t="shared" si="223"/>
        <v>0</v>
      </c>
      <c r="X251" s="115">
        <f t="shared" si="223"/>
        <v>0</v>
      </c>
      <c r="Y251" s="115">
        <f t="shared" si="223"/>
        <v>0</v>
      </c>
      <c r="Z251" s="115">
        <f t="shared" si="223"/>
        <v>0</v>
      </c>
      <c r="AA251" s="115">
        <f t="shared" si="223"/>
        <v>0</v>
      </c>
      <c r="AB251" s="115">
        <f t="shared" si="223"/>
        <v>0</v>
      </c>
      <c r="AC251" s="115">
        <f t="shared" si="223"/>
        <v>0</v>
      </c>
      <c r="AD251" s="115">
        <f t="shared" si="223"/>
        <v>0</v>
      </c>
      <c r="AE251" s="115">
        <f t="shared" si="223"/>
        <v>0</v>
      </c>
      <c r="AF251" s="115">
        <f t="shared" si="223"/>
        <v>0</v>
      </c>
      <c r="AG251" s="115">
        <f t="shared" si="223"/>
        <v>0</v>
      </c>
      <c r="AH251" s="115">
        <f t="shared" si="223"/>
        <v>0</v>
      </c>
      <c r="AI251" s="115">
        <f t="shared" si="223"/>
        <v>0</v>
      </c>
      <c r="AJ251" s="115">
        <f t="shared" si="223"/>
        <v>0</v>
      </c>
      <c r="AK251" s="115">
        <f t="shared" si="223"/>
        <v>0</v>
      </c>
      <c r="AL251" s="115">
        <f t="shared" si="223"/>
        <v>0</v>
      </c>
      <c r="AM251" s="115">
        <f t="shared" si="223"/>
        <v>0</v>
      </c>
      <c r="AN251" s="115">
        <f t="shared" si="223"/>
        <v>0</v>
      </c>
      <c r="AO251" s="115">
        <f t="shared" si="223"/>
        <v>0</v>
      </c>
    </row>
    <row r="252" spans="1:41">
      <c r="A252">
        <f t="shared" si="192"/>
        <v>34</v>
      </c>
      <c r="C252" s="115">
        <f t="shared" ref="C252:AO252" si="224">C211*C171</f>
        <v>0</v>
      </c>
      <c r="D252" s="115">
        <f t="shared" si="224"/>
        <v>0</v>
      </c>
      <c r="E252" s="115">
        <f t="shared" si="224"/>
        <v>0</v>
      </c>
      <c r="F252" s="115">
        <f t="shared" si="224"/>
        <v>0</v>
      </c>
      <c r="G252" s="115">
        <f t="shared" si="224"/>
        <v>0</v>
      </c>
      <c r="H252" s="115">
        <f t="shared" si="224"/>
        <v>0</v>
      </c>
      <c r="I252" s="115">
        <f t="shared" si="224"/>
        <v>0</v>
      </c>
      <c r="J252" s="115">
        <f t="shared" si="224"/>
        <v>0</v>
      </c>
      <c r="K252" s="115">
        <f t="shared" si="224"/>
        <v>0</v>
      </c>
      <c r="L252" s="115">
        <f t="shared" si="224"/>
        <v>0</v>
      </c>
      <c r="M252" s="115">
        <f t="shared" si="224"/>
        <v>0</v>
      </c>
      <c r="N252" s="115">
        <f t="shared" si="224"/>
        <v>0</v>
      </c>
      <c r="O252" s="115">
        <f t="shared" si="224"/>
        <v>0</v>
      </c>
      <c r="P252" s="115">
        <f t="shared" si="224"/>
        <v>0</v>
      </c>
      <c r="Q252" s="115">
        <f t="shared" si="224"/>
        <v>0</v>
      </c>
      <c r="R252" s="115">
        <f t="shared" si="224"/>
        <v>0</v>
      </c>
      <c r="S252" s="115">
        <f t="shared" si="224"/>
        <v>0</v>
      </c>
      <c r="T252" s="115">
        <f t="shared" si="224"/>
        <v>0</v>
      </c>
      <c r="U252" s="115">
        <f t="shared" si="224"/>
        <v>0</v>
      </c>
      <c r="V252" s="115">
        <f t="shared" si="224"/>
        <v>0</v>
      </c>
      <c r="W252" s="115">
        <f t="shared" si="224"/>
        <v>0</v>
      </c>
      <c r="X252" s="115">
        <f t="shared" si="224"/>
        <v>0</v>
      </c>
      <c r="Y252" s="115">
        <f t="shared" si="224"/>
        <v>0</v>
      </c>
      <c r="Z252" s="115">
        <f t="shared" si="224"/>
        <v>0</v>
      </c>
      <c r="AA252" s="115">
        <f t="shared" si="224"/>
        <v>0</v>
      </c>
      <c r="AB252" s="115">
        <f t="shared" si="224"/>
        <v>0</v>
      </c>
      <c r="AC252" s="115">
        <f t="shared" si="224"/>
        <v>0</v>
      </c>
      <c r="AD252" s="115">
        <f t="shared" si="224"/>
        <v>0</v>
      </c>
      <c r="AE252" s="115">
        <f t="shared" si="224"/>
        <v>0</v>
      </c>
      <c r="AF252" s="115">
        <f t="shared" si="224"/>
        <v>0</v>
      </c>
      <c r="AG252" s="115">
        <f t="shared" si="224"/>
        <v>0</v>
      </c>
      <c r="AH252" s="115">
        <f t="shared" si="224"/>
        <v>0</v>
      </c>
      <c r="AI252" s="115">
        <f t="shared" si="224"/>
        <v>0</v>
      </c>
      <c r="AJ252" s="115">
        <f t="shared" si="224"/>
        <v>0</v>
      </c>
      <c r="AK252" s="115">
        <f t="shared" si="224"/>
        <v>0</v>
      </c>
      <c r="AL252" s="115">
        <f t="shared" si="224"/>
        <v>0</v>
      </c>
      <c r="AM252" s="115">
        <f t="shared" si="224"/>
        <v>0</v>
      </c>
      <c r="AN252" s="115">
        <f t="shared" si="224"/>
        <v>0</v>
      </c>
      <c r="AO252" s="115">
        <f t="shared" si="224"/>
        <v>0</v>
      </c>
    </row>
    <row r="253" spans="1:41">
      <c r="A253">
        <f t="shared" si="192"/>
        <v>35</v>
      </c>
      <c r="C253" s="115">
        <f t="shared" ref="C253:AO253" si="225">C212*C172</f>
        <v>0</v>
      </c>
      <c r="D253" s="115">
        <f t="shared" si="225"/>
        <v>0</v>
      </c>
      <c r="E253" s="115">
        <f t="shared" si="225"/>
        <v>0</v>
      </c>
      <c r="F253" s="115">
        <f t="shared" si="225"/>
        <v>0</v>
      </c>
      <c r="G253" s="115">
        <f t="shared" si="225"/>
        <v>0</v>
      </c>
      <c r="H253" s="115">
        <f t="shared" si="225"/>
        <v>0</v>
      </c>
      <c r="I253" s="115">
        <f t="shared" si="225"/>
        <v>0</v>
      </c>
      <c r="J253" s="115">
        <f t="shared" si="225"/>
        <v>0</v>
      </c>
      <c r="K253" s="115">
        <f t="shared" si="225"/>
        <v>0</v>
      </c>
      <c r="L253" s="115">
        <f t="shared" si="225"/>
        <v>0</v>
      </c>
      <c r="M253" s="115">
        <f t="shared" si="225"/>
        <v>0</v>
      </c>
      <c r="N253" s="115">
        <f t="shared" si="225"/>
        <v>0</v>
      </c>
      <c r="O253" s="115">
        <f t="shared" si="225"/>
        <v>0</v>
      </c>
      <c r="P253" s="115">
        <f t="shared" si="225"/>
        <v>0</v>
      </c>
      <c r="Q253" s="115">
        <f t="shared" si="225"/>
        <v>0</v>
      </c>
      <c r="R253" s="115">
        <f t="shared" si="225"/>
        <v>0</v>
      </c>
      <c r="S253" s="115">
        <f t="shared" si="225"/>
        <v>0</v>
      </c>
      <c r="T253" s="115">
        <f t="shared" si="225"/>
        <v>0</v>
      </c>
      <c r="U253" s="115">
        <f t="shared" si="225"/>
        <v>0</v>
      </c>
      <c r="V253" s="115">
        <f t="shared" si="225"/>
        <v>0</v>
      </c>
      <c r="W253" s="115">
        <f t="shared" si="225"/>
        <v>0</v>
      </c>
      <c r="X253" s="115">
        <f t="shared" si="225"/>
        <v>0</v>
      </c>
      <c r="Y253" s="115">
        <f t="shared" si="225"/>
        <v>0</v>
      </c>
      <c r="Z253" s="115">
        <f t="shared" si="225"/>
        <v>0</v>
      </c>
      <c r="AA253" s="115">
        <f t="shared" si="225"/>
        <v>0</v>
      </c>
      <c r="AB253" s="115">
        <f t="shared" si="225"/>
        <v>0</v>
      </c>
      <c r="AC253" s="115">
        <f t="shared" si="225"/>
        <v>0</v>
      </c>
      <c r="AD253" s="115">
        <f t="shared" si="225"/>
        <v>0</v>
      </c>
      <c r="AE253" s="115">
        <f t="shared" si="225"/>
        <v>0</v>
      </c>
      <c r="AF253" s="115">
        <f t="shared" si="225"/>
        <v>0</v>
      </c>
      <c r="AG253" s="115">
        <f t="shared" si="225"/>
        <v>0</v>
      </c>
      <c r="AH253" s="115">
        <f t="shared" si="225"/>
        <v>0</v>
      </c>
      <c r="AI253" s="115">
        <f t="shared" si="225"/>
        <v>0</v>
      </c>
      <c r="AJ253" s="115">
        <f t="shared" si="225"/>
        <v>0</v>
      </c>
      <c r="AK253" s="115">
        <f t="shared" si="225"/>
        <v>0</v>
      </c>
      <c r="AL253" s="115">
        <f t="shared" si="225"/>
        <v>0</v>
      </c>
      <c r="AM253" s="115">
        <f t="shared" si="225"/>
        <v>0</v>
      </c>
      <c r="AN253" s="115">
        <f t="shared" si="225"/>
        <v>0</v>
      </c>
      <c r="AO253" s="115">
        <f t="shared" si="225"/>
        <v>0</v>
      </c>
    </row>
    <row r="254" spans="1:41">
      <c r="A254">
        <f t="shared" si="192"/>
        <v>36</v>
      </c>
      <c r="C254" s="115">
        <f t="shared" ref="C254:AO254" si="226">C213*C173</f>
        <v>0</v>
      </c>
      <c r="D254" s="115">
        <f t="shared" si="226"/>
        <v>0</v>
      </c>
      <c r="E254" s="115">
        <f t="shared" si="226"/>
        <v>0</v>
      </c>
      <c r="F254" s="115">
        <f t="shared" si="226"/>
        <v>0</v>
      </c>
      <c r="G254" s="115">
        <f t="shared" si="226"/>
        <v>0</v>
      </c>
      <c r="H254" s="115">
        <f t="shared" si="226"/>
        <v>0</v>
      </c>
      <c r="I254" s="115">
        <f t="shared" si="226"/>
        <v>0</v>
      </c>
      <c r="J254" s="115">
        <f t="shared" si="226"/>
        <v>0</v>
      </c>
      <c r="K254" s="115">
        <f t="shared" si="226"/>
        <v>0</v>
      </c>
      <c r="L254" s="115">
        <f t="shared" si="226"/>
        <v>0</v>
      </c>
      <c r="M254" s="115">
        <f t="shared" si="226"/>
        <v>0</v>
      </c>
      <c r="N254" s="115">
        <f t="shared" si="226"/>
        <v>0</v>
      </c>
      <c r="O254" s="115">
        <f t="shared" si="226"/>
        <v>0</v>
      </c>
      <c r="P254" s="115">
        <f t="shared" si="226"/>
        <v>0</v>
      </c>
      <c r="Q254" s="115">
        <f t="shared" si="226"/>
        <v>0</v>
      </c>
      <c r="R254" s="115">
        <f t="shared" si="226"/>
        <v>0</v>
      </c>
      <c r="S254" s="115">
        <f t="shared" si="226"/>
        <v>0</v>
      </c>
      <c r="T254" s="115">
        <f t="shared" si="226"/>
        <v>0</v>
      </c>
      <c r="U254" s="115">
        <f t="shared" si="226"/>
        <v>0</v>
      </c>
      <c r="V254" s="115">
        <f t="shared" si="226"/>
        <v>0</v>
      </c>
      <c r="W254" s="115">
        <f t="shared" si="226"/>
        <v>0</v>
      </c>
      <c r="X254" s="115">
        <f t="shared" si="226"/>
        <v>0</v>
      </c>
      <c r="Y254" s="115">
        <f t="shared" si="226"/>
        <v>0</v>
      </c>
      <c r="Z254" s="115">
        <f t="shared" si="226"/>
        <v>0</v>
      </c>
      <c r="AA254" s="115">
        <f t="shared" si="226"/>
        <v>0</v>
      </c>
      <c r="AB254" s="115">
        <f t="shared" si="226"/>
        <v>0</v>
      </c>
      <c r="AC254" s="115">
        <f t="shared" si="226"/>
        <v>0</v>
      </c>
      <c r="AD254" s="115">
        <f t="shared" si="226"/>
        <v>0</v>
      </c>
      <c r="AE254" s="115">
        <f t="shared" si="226"/>
        <v>0</v>
      </c>
      <c r="AF254" s="115">
        <f t="shared" si="226"/>
        <v>0</v>
      </c>
      <c r="AG254" s="115">
        <f t="shared" si="226"/>
        <v>0</v>
      </c>
      <c r="AH254" s="115">
        <f t="shared" si="226"/>
        <v>0</v>
      </c>
      <c r="AI254" s="115">
        <f t="shared" si="226"/>
        <v>0</v>
      </c>
      <c r="AJ254" s="115">
        <f t="shared" si="226"/>
        <v>0</v>
      </c>
      <c r="AK254" s="115">
        <f t="shared" si="226"/>
        <v>0</v>
      </c>
      <c r="AL254" s="115">
        <f t="shared" si="226"/>
        <v>0</v>
      </c>
      <c r="AM254" s="115">
        <f t="shared" si="226"/>
        <v>0</v>
      </c>
      <c r="AN254" s="115">
        <f t="shared" si="226"/>
        <v>0</v>
      </c>
      <c r="AO254" s="115">
        <f t="shared" si="226"/>
        <v>0</v>
      </c>
    </row>
    <row r="255" spans="1:41">
      <c r="A255">
        <f t="shared" si="192"/>
        <v>37</v>
      </c>
      <c r="C255" s="115">
        <f t="shared" ref="C255:AO255" si="227">C214*C174</f>
        <v>0</v>
      </c>
      <c r="D255" s="115">
        <f t="shared" si="227"/>
        <v>0</v>
      </c>
      <c r="E255" s="115">
        <f t="shared" si="227"/>
        <v>0</v>
      </c>
      <c r="F255" s="115">
        <f t="shared" si="227"/>
        <v>0</v>
      </c>
      <c r="G255" s="115">
        <f t="shared" si="227"/>
        <v>0</v>
      </c>
      <c r="H255" s="115">
        <f t="shared" si="227"/>
        <v>0</v>
      </c>
      <c r="I255" s="115">
        <f t="shared" si="227"/>
        <v>0</v>
      </c>
      <c r="J255" s="115">
        <f t="shared" si="227"/>
        <v>0</v>
      </c>
      <c r="K255" s="115">
        <f t="shared" si="227"/>
        <v>0</v>
      </c>
      <c r="L255" s="115">
        <f t="shared" si="227"/>
        <v>0</v>
      </c>
      <c r="M255" s="115">
        <f t="shared" si="227"/>
        <v>0</v>
      </c>
      <c r="N255" s="115">
        <f t="shared" si="227"/>
        <v>0</v>
      </c>
      <c r="O255" s="115">
        <f t="shared" si="227"/>
        <v>0</v>
      </c>
      <c r="P255" s="115">
        <f t="shared" si="227"/>
        <v>0</v>
      </c>
      <c r="Q255" s="115">
        <f t="shared" si="227"/>
        <v>0</v>
      </c>
      <c r="R255" s="115">
        <f t="shared" si="227"/>
        <v>0</v>
      </c>
      <c r="S255" s="115">
        <f t="shared" si="227"/>
        <v>0</v>
      </c>
      <c r="T255" s="115">
        <f t="shared" si="227"/>
        <v>0</v>
      </c>
      <c r="U255" s="115">
        <f t="shared" si="227"/>
        <v>0</v>
      </c>
      <c r="V255" s="115">
        <f t="shared" si="227"/>
        <v>0</v>
      </c>
      <c r="W255" s="115">
        <f t="shared" si="227"/>
        <v>0</v>
      </c>
      <c r="X255" s="115">
        <f t="shared" si="227"/>
        <v>0</v>
      </c>
      <c r="Y255" s="115">
        <f t="shared" si="227"/>
        <v>0</v>
      </c>
      <c r="Z255" s="115">
        <f t="shared" si="227"/>
        <v>0</v>
      </c>
      <c r="AA255" s="115">
        <f t="shared" si="227"/>
        <v>0</v>
      </c>
      <c r="AB255" s="115">
        <f t="shared" si="227"/>
        <v>0</v>
      </c>
      <c r="AC255" s="115">
        <f t="shared" si="227"/>
        <v>0</v>
      </c>
      <c r="AD255" s="115">
        <f t="shared" si="227"/>
        <v>0</v>
      </c>
      <c r="AE255" s="115">
        <f t="shared" si="227"/>
        <v>0</v>
      </c>
      <c r="AF255" s="115">
        <f t="shared" si="227"/>
        <v>0</v>
      </c>
      <c r="AG255" s="115">
        <f t="shared" si="227"/>
        <v>0</v>
      </c>
      <c r="AH255" s="115">
        <f t="shared" si="227"/>
        <v>0</v>
      </c>
      <c r="AI255" s="115">
        <f t="shared" si="227"/>
        <v>0</v>
      </c>
      <c r="AJ255" s="115">
        <f t="shared" si="227"/>
        <v>0</v>
      </c>
      <c r="AK255" s="115">
        <f t="shared" si="227"/>
        <v>0</v>
      </c>
      <c r="AL255" s="115">
        <f t="shared" si="227"/>
        <v>0</v>
      </c>
      <c r="AM255" s="115">
        <f t="shared" si="227"/>
        <v>0</v>
      </c>
      <c r="AN255" s="115">
        <f t="shared" si="227"/>
        <v>0</v>
      </c>
      <c r="AO255" s="115">
        <f t="shared" si="227"/>
        <v>0</v>
      </c>
    </row>
    <row r="256" spans="1:41">
      <c r="A256">
        <f t="shared" si="192"/>
        <v>38</v>
      </c>
      <c r="C256" s="115">
        <f t="shared" ref="C256:AO256" si="228">C215*C175</f>
        <v>0</v>
      </c>
      <c r="D256" s="115">
        <f t="shared" si="228"/>
        <v>0</v>
      </c>
      <c r="E256" s="115">
        <f t="shared" si="228"/>
        <v>0</v>
      </c>
      <c r="F256" s="115">
        <f t="shared" si="228"/>
        <v>0</v>
      </c>
      <c r="G256" s="115">
        <f t="shared" si="228"/>
        <v>0</v>
      </c>
      <c r="H256" s="115">
        <f t="shared" si="228"/>
        <v>0</v>
      </c>
      <c r="I256" s="115">
        <f t="shared" si="228"/>
        <v>0</v>
      </c>
      <c r="J256" s="115">
        <f t="shared" si="228"/>
        <v>0</v>
      </c>
      <c r="K256" s="115">
        <f t="shared" si="228"/>
        <v>0</v>
      </c>
      <c r="L256" s="115">
        <f t="shared" si="228"/>
        <v>0</v>
      </c>
      <c r="M256" s="115">
        <f t="shared" si="228"/>
        <v>0</v>
      </c>
      <c r="N256" s="115">
        <f t="shared" si="228"/>
        <v>0</v>
      </c>
      <c r="O256" s="115">
        <f t="shared" si="228"/>
        <v>0</v>
      </c>
      <c r="P256" s="115">
        <f t="shared" si="228"/>
        <v>0</v>
      </c>
      <c r="Q256" s="115">
        <f t="shared" si="228"/>
        <v>0</v>
      </c>
      <c r="R256" s="115">
        <f t="shared" si="228"/>
        <v>0</v>
      </c>
      <c r="S256" s="115">
        <f t="shared" si="228"/>
        <v>0</v>
      </c>
      <c r="T256" s="115">
        <f t="shared" si="228"/>
        <v>0</v>
      </c>
      <c r="U256" s="115">
        <f t="shared" si="228"/>
        <v>0</v>
      </c>
      <c r="V256" s="115">
        <f t="shared" si="228"/>
        <v>0</v>
      </c>
      <c r="W256" s="115">
        <f t="shared" si="228"/>
        <v>0</v>
      </c>
      <c r="X256" s="115">
        <f t="shared" si="228"/>
        <v>0</v>
      </c>
      <c r="Y256" s="115">
        <f t="shared" si="228"/>
        <v>0</v>
      </c>
      <c r="Z256" s="115">
        <f t="shared" si="228"/>
        <v>0</v>
      </c>
      <c r="AA256" s="115">
        <f t="shared" si="228"/>
        <v>0</v>
      </c>
      <c r="AB256" s="115">
        <f t="shared" si="228"/>
        <v>0</v>
      </c>
      <c r="AC256" s="115">
        <f t="shared" si="228"/>
        <v>0</v>
      </c>
      <c r="AD256" s="115">
        <f t="shared" si="228"/>
        <v>0</v>
      </c>
      <c r="AE256" s="115">
        <f t="shared" si="228"/>
        <v>0</v>
      </c>
      <c r="AF256" s="115">
        <f t="shared" si="228"/>
        <v>0</v>
      </c>
      <c r="AG256" s="115">
        <f t="shared" si="228"/>
        <v>0</v>
      </c>
      <c r="AH256" s="115">
        <f t="shared" si="228"/>
        <v>0</v>
      </c>
      <c r="AI256" s="115">
        <f t="shared" si="228"/>
        <v>0</v>
      </c>
      <c r="AJ256" s="115">
        <f t="shared" si="228"/>
        <v>0</v>
      </c>
      <c r="AK256" s="115">
        <f t="shared" si="228"/>
        <v>0</v>
      </c>
      <c r="AL256" s="115">
        <f t="shared" si="228"/>
        <v>0</v>
      </c>
      <c r="AM256" s="115">
        <f t="shared" si="228"/>
        <v>0</v>
      </c>
      <c r="AN256" s="115">
        <f t="shared" si="228"/>
        <v>0</v>
      </c>
      <c r="AO256" s="115">
        <f t="shared" si="228"/>
        <v>0</v>
      </c>
    </row>
    <row r="257" spans="1:41">
      <c r="A257" s="271" t="s">
        <v>445</v>
      </c>
      <c r="C257" s="270">
        <f t="shared" ref="C257:V257" si="229">SUM(C219:C256)/1000</f>
        <v>0</v>
      </c>
      <c r="D257" s="270">
        <f t="shared" si="229"/>
        <v>0</v>
      </c>
      <c r="E257" s="270">
        <f t="shared" si="229"/>
        <v>0</v>
      </c>
      <c r="F257" s="270">
        <f t="shared" si="229"/>
        <v>0</v>
      </c>
      <c r="G257" s="270">
        <f t="shared" si="229"/>
        <v>0</v>
      </c>
      <c r="H257" s="270">
        <f t="shared" si="229"/>
        <v>0</v>
      </c>
      <c r="I257" s="270">
        <f t="shared" si="229"/>
        <v>0</v>
      </c>
      <c r="J257" s="270">
        <f t="shared" si="229"/>
        <v>0</v>
      </c>
      <c r="K257" s="270" t="e">
        <f t="shared" si="229"/>
        <v>#N/A</v>
      </c>
      <c r="L257" s="270" t="e">
        <f t="shared" si="229"/>
        <v>#N/A</v>
      </c>
      <c r="M257" s="270" t="e">
        <f t="shared" si="229"/>
        <v>#N/A</v>
      </c>
      <c r="N257" s="270" t="e">
        <f t="shared" si="229"/>
        <v>#N/A</v>
      </c>
      <c r="O257" s="270" t="e">
        <f t="shared" si="229"/>
        <v>#N/A</v>
      </c>
      <c r="P257" s="270" t="e">
        <f t="shared" si="229"/>
        <v>#N/A</v>
      </c>
      <c r="Q257" s="270" t="e">
        <f t="shared" si="229"/>
        <v>#N/A</v>
      </c>
      <c r="R257" s="270" t="e">
        <f t="shared" si="229"/>
        <v>#N/A</v>
      </c>
      <c r="S257" s="270" t="e">
        <f t="shared" si="229"/>
        <v>#N/A</v>
      </c>
      <c r="T257" s="270" t="e">
        <f t="shared" si="229"/>
        <v>#N/A</v>
      </c>
      <c r="U257" s="270" t="e">
        <f t="shared" si="229"/>
        <v>#N/A</v>
      </c>
      <c r="V257" s="270" t="e">
        <f t="shared" si="229"/>
        <v>#N/A</v>
      </c>
      <c r="W257" s="270" t="e">
        <f>SUM(W219:W256)/1000</f>
        <v>#N/A</v>
      </c>
      <c r="X257" s="115" t="e">
        <f t="shared" ref="X257:AO257" si="230">SUM(X219:X256)/1000</f>
        <v>#N/A</v>
      </c>
      <c r="Y257" s="131" t="e">
        <f t="shared" si="230"/>
        <v>#N/A</v>
      </c>
      <c r="Z257" s="131" t="e">
        <f t="shared" si="230"/>
        <v>#N/A</v>
      </c>
      <c r="AA257" s="131" t="e">
        <f t="shared" si="230"/>
        <v>#N/A</v>
      </c>
      <c r="AB257" s="131" t="e">
        <f t="shared" si="230"/>
        <v>#N/A</v>
      </c>
      <c r="AC257" s="131" t="e">
        <f t="shared" si="230"/>
        <v>#N/A</v>
      </c>
      <c r="AD257" s="131" t="e">
        <f t="shared" si="230"/>
        <v>#N/A</v>
      </c>
      <c r="AE257" s="131" t="e">
        <f t="shared" si="230"/>
        <v>#N/A</v>
      </c>
      <c r="AF257" s="131" t="e">
        <f t="shared" si="230"/>
        <v>#N/A</v>
      </c>
      <c r="AG257" s="131" t="e">
        <f t="shared" si="230"/>
        <v>#N/A</v>
      </c>
      <c r="AH257" s="131" t="e">
        <f t="shared" si="230"/>
        <v>#N/A</v>
      </c>
      <c r="AI257" s="131" t="e">
        <f t="shared" si="230"/>
        <v>#N/A</v>
      </c>
      <c r="AJ257" s="131" t="e">
        <f t="shared" si="230"/>
        <v>#N/A</v>
      </c>
      <c r="AK257" s="131" t="e">
        <f t="shared" si="230"/>
        <v>#N/A</v>
      </c>
      <c r="AL257" s="131" t="e">
        <f t="shared" si="230"/>
        <v>#N/A</v>
      </c>
      <c r="AM257" s="131" t="e">
        <f t="shared" si="230"/>
        <v>#N/A</v>
      </c>
      <c r="AN257" s="131" t="e">
        <f t="shared" si="230"/>
        <v>#N/A</v>
      </c>
      <c r="AO257" s="131" t="e">
        <f t="shared" si="230"/>
        <v>#N/A</v>
      </c>
    </row>
    <row r="259" spans="1:41">
      <c r="A259" s="271" t="s">
        <v>448</v>
      </c>
    </row>
    <row r="261" spans="1:41">
      <c r="A261" s="271" t="s">
        <v>449</v>
      </c>
      <c r="B261">
        <v>1</v>
      </c>
      <c r="C261">
        <f>B261+1</f>
        <v>2</v>
      </c>
      <c r="D261">
        <f t="shared" ref="D261:AO261" si="231">C261+1</f>
        <v>3</v>
      </c>
      <c r="E261">
        <f t="shared" si="231"/>
        <v>4</v>
      </c>
      <c r="F261">
        <f t="shared" si="231"/>
        <v>5</v>
      </c>
      <c r="G261">
        <f t="shared" si="231"/>
        <v>6</v>
      </c>
      <c r="H261">
        <f t="shared" si="231"/>
        <v>7</v>
      </c>
      <c r="I261">
        <f t="shared" si="231"/>
        <v>8</v>
      </c>
      <c r="J261">
        <f t="shared" si="231"/>
        <v>9</v>
      </c>
      <c r="K261">
        <f t="shared" si="231"/>
        <v>10</v>
      </c>
      <c r="L261">
        <f t="shared" si="231"/>
        <v>11</v>
      </c>
      <c r="M261">
        <f t="shared" si="231"/>
        <v>12</v>
      </c>
      <c r="N261">
        <f t="shared" si="231"/>
        <v>13</v>
      </c>
      <c r="O261">
        <f t="shared" si="231"/>
        <v>14</v>
      </c>
      <c r="P261">
        <f t="shared" si="231"/>
        <v>15</v>
      </c>
      <c r="Q261">
        <f t="shared" si="231"/>
        <v>16</v>
      </c>
      <c r="R261">
        <f t="shared" si="231"/>
        <v>17</v>
      </c>
      <c r="S261">
        <f t="shared" si="231"/>
        <v>18</v>
      </c>
      <c r="T261">
        <f t="shared" si="231"/>
        <v>19</v>
      </c>
      <c r="U261">
        <f t="shared" si="231"/>
        <v>20</v>
      </c>
      <c r="V261">
        <f t="shared" si="231"/>
        <v>21</v>
      </c>
      <c r="W261">
        <f t="shared" si="231"/>
        <v>22</v>
      </c>
      <c r="X261">
        <f t="shared" si="231"/>
        <v>23</v>
      </c>
      <c r="Y261">
        <f t="shared" si="231"/>
        <v>24</v>
      </c>
      <c r="Z261">
        <f t="shared" si="231"/>
        <v>25</v>
      </c>
      <c r="AA261">
        <f t="shared" si="231"/>
        <v>26</v>
      </c>
      <c r="AB261">
        <f t="shared" si="231"/>
        <v>27</v>
      </c>
      <c r="AC261">
        <f t="shared" si="231"/>
        <v>28</v>
      </c>
      <c r="AD261">
        <f t="shared" si="231"/>
        <v>29</v>
      </c>
      <c r="AE261">
        <f t="shared" si="231"/>
        <v>30</v>
      </c>
      <c r="AF261">
        <f t="shared" si="231"/>
        <v>31</v>
      </c>
      <c r="AG261">
        <f t="shared" si="231"/>
        <v>32</v>
      </c>
      <c r="AH261">
        <f t="shared" si="231"/>
        <v>33</v>
      </c>
      <c r="AI261">
        <f t="shared" si="231"/>
        <v>34</v>
      </c>
      <c r="AJ261">
        <f t="shared" si="231"/>
        <v>35</v>
      </c>
      <c r="AK261">
        <f t="shared" si="231"/>
        <v>36</v>
      </c>
      <c r="AL261">
        <f t="shared" si="231"/>
        <v>37</v>
      </c>
      <c r="AM261">
        <f t="shared" si="231"/>
        <v>38</v>
      </c>
      <c r="AN261">
        <f t="shared" si="231"/>
        <v>39</v>
      </c>
      <c r="AO261">
        <f t="shared" si="231"/>
        <v>40</v>
      </c>
    </row>
    <row r="262" spans="1:41">
      <c r="A262">
        <f>C10</f>
        <v>1</v>
      </c>
      <c r="B262" s="115" t="e">
        <f>HLOOKUP($A262,PriceQx!$A$2:$BF$42,B$261+1)</f>
        <v>#N/A</v>
      </c>
      <c r="C262" s="115" t="e">
        <f>HLOOKUP($A262,PriceQx!$A$2:$BF$42,C$261+1)</f>
        <v>#N/A</v>
      </c>
      <c r="D262" s="115" t="e">
        <f>HLOOKUP($A262,PriceQx!$A$2:$BF$42,D$261+1)</f>
        <v>#N/A</v>
      </c>
      <c r="E262" s="115" t="e">
        <f>HLOOKUP($A262,PriceQx!$A$2:$BF$42,E$261+1)</f>
        <v>#N/A</v>
      </c>
      <c r="F262" s="115" t="e">
        <f>HLOOKUP($A262,PriceQx!$A$2:$BF$42,F$261+1)</f>
        <v>#N/A</v>
      </c>
      <c r="G262" s="115" t="e">
        <f>HLOOKUP($A262,PriceQx!$A$2:$BF$42,G$261+1)</f>
        <v>#N/A</v>
      </c>
      <c r="H262" s="115" t="e">
        <f>HLOOKUP($A262,PriceQx!$A$2:$BF$42,H$261+1)</f>
        <v>#N/A</v>
      </c>
      <c r="I262" s="115" t="e">
        <f>HLOOKUP($A262,PriceQx!$A$2:$BF$42,I$261+1)</f>
        <v>#N/A</v>
      </c>
      <c r="J262" s="115" t="e">
        <f>HLOOKUP($A262,PriceQx!$A$2:$BF$42,J$261+1)</f>
        <v>#N/A</v>
      </c>
      <c r="K262" s="115" t="e">
        <f>HLOOKUP($A262,PriceQx!$A$2:$BF$42,K$261+1)</f>
        <v>#N/A</v>
      </c>
      <c r="L262" s="115" t="e">
        <f>HLOOKUP($A262,PriceQx!$A$2:$BF$42,L$261+1)</f>
        <v>#N/A</v>
      </c>
      <c r="M262" s="115" t="e">
        <f>HLOOKUP($A262,PriceQx!$A$2:$BF$42,M$261+1)</f>
        <v>#N/A</v>
      </c>
      <c r="N262" s="115" t="e">
        <f>HLOOKUP($A262,PriceQx!$A$2:$BF$42,N$261+1)</f>
        <v>#N/A</v>
      </c>
      <c r="O262" s="115" t="e">
        <f>HLOOKUP($A262,PriceQx!$A$2:$BF$42,O$261+1)</f>
        <v>#N/A</v>
      </c>
      <c r="P262" s="115" t="e">
        <f>HLOOKUP($A262,PriceQx!$A$2:$BF$42,P$261+1)</f>
        <v>#N/A</v>
      </c>
      <c r="Q262" s="115" t="e">
        <f>HLOOKUP($A262,PriceQx!$A$2:$BF$42,Q$261+1)</f>
        <v>#N/A</v>
      </c>
      <c r="R262" s="115" t="e">
        <f>HLOOKUP($A262,PriceQx!$A$2:$BF$42,R$261+1)</f>
        <v>#N/A</v>
      </c>
      <c r="S262" s="115" t="e">
        <f>HLOOKUP($A262,PriceQx!$A$2:$BF$42,S$261+1)</f>
        <v>#N/A</v>
      </c>
      <c r="T262" s="115" t="e">
        <f>HLOOKUP($A262,PriceQx!$A$2:$BF$42,T$261+1)</f>
        <v>#N/A</v>
      </c>
      <c r="U262" s="115" t="e">
        <f>HLOOKUP($A262,PriceQx!$A$2:$BF$42,U$261+1)</f>
        <v>#N/A</v>
      </c>
      <c r="V262" s="115" t="e">
        <f>HLOOKUP($A262,PriceQx!$A$2:$BF$42,V$261+1)</f>
        <v>#N/A</v>
      </c>
      <c r="W262" s="115" t="e">
        <f>HLOOKUP($A262,PriceQx!$A$2:$BF$42,W$261+1)</f>
        <v>#N/A</v>
      </c>
      <c r="X262" s="115" t="e">
        <f>HLOOKUP($A262,PriceQx!$A$2:$BF$42,X$261+1)</f>
        <v>#N/A</v>
      </c>
      <c r="Y262" s="115" t="e">
        <f>HLOOKUP($A262,PriceQx!$A$2:$BF$42,Y$261+1)</f>
        <v>#N/A</v>
      </c>
      <c r="Z262" s="115" t="e">
        <f>HLOOKUP($A262,PriceQx!$A$2:$BF$42,Z$261+1)</f>
        <v>#N/A</v>
      </c>
      <c r="AA262" s="115" t="e">
        <f>HLOOKUP($A262,PriceQx!$A$2:$BF$42,AA$261+1)</f>
        <v>#N/A</v>
      </c>
      <c r="AB262" s="115" t="e">
        <f>HLOOKUP($A262,PriceQx!$A$2:$BF$42,AB$261+1)</f>
        <v>#N/A</v>
      </c>
      <c r="AC262" s="115" t="e">
        <f>HLOOKUP($A262,PriceQx!$A$2:$BF$42,AC$261+1)</f>
        <v>#N/A</v>
      </c>
      <c r="AD262" s="115" t="e">
        <f>HLOOKUP($A262,PriceQx!$A$2:$BF$42,AD$261+1)</f>
        <v>#N/A</v>
      </c>
      <c r="AE262" s="115" t="e">
        <f>HLOOKUP($A262,PriceQx!$A$2:$BF$42,AE$261+1)</f>
        <v>#N/A</v>
      </c>
      <c r="AF262" s="115" t="e">
        <f>HLOOKUP($A262,PriceQx!$A$2:$BF$42,AF$261+1)</f>
        <v>#N/A</v>
      </c>
      <c r="AG262" s="115" t="e">
        <f>HLOOKUP($A262,PriceQx!$A$2:$BF$42,AG$261+1)</f>
        <v>#N/A</v>
      </c>
      <c r="AH262" s="115" t="e">
        <f>HLOOKUP($A262,PriceQx!$A$2:$BF$42,AH$261+1)</f>
        <v>#N/A</v>
      </c>
      <c r="AI262" s="115" t="e">
        <f>HLOOKUP($A262,PriceQx!$A$2:$BF$42,AI$261+1)</f>
        <v>#N/A</v>
      </c>
      <c r="AJ262" s="115" t="e">
        <f>HLOOKUP($A262,PriceQx!$A$2:$BF$42,AJ$261+1)</f>
        <v>#N/A</v>
      </c>
      <c r="AK262" s="115" t="e">
        <f>HLOOKUP($A262,PriceQx!$A$2:$BF$42,AK$261+1)</f>
        <v>#N/A</v>
      </c>
      <c r="AL262" s="115" t="e">
        <f>HLOOKUP($A262,PriceQx!$A$2:$BF$42,AL$261+1)</f>
        <v>#N/A</v>
      </c>
      <c r="AM262" s="115" t="e">
        <f>HLOOKUP($A262,PriceQx!$A$2:$BF$42,AM$261+1)</f>
        <v>#N/A</v>
      </c>
      <c r="AN262" s="115" t="e">
        <f>HLOOKUP($A262,PriceQx!$A$2:$BF$42,AN$261+1)</f>
        <v>#N/A</v>
      </c>
      <c r="AO262" s="115" t="e">
        <f>HLOOKUP($A262,PriceQx!$A$2:$BF$42,AO$261+1)</f>
        <v>#N/A</v>
      </c>
    </row>
    <row r="263" spans="1:41">
      <c r="A263">
        <f>A262+1</f>
        <v>2</v>
      </c>
      <c r="B263" s="115" t="e">
        <f>HLOOKUP($A263,PriceQx!$A$2:$BF$42,B$261+1)</f>
        <v>#N/A</v>
      </c>
      <c r="C263" s="115" t="e">
        <f>HLOOKUP($A263,PriceQx!$A$2:$BF$42,C$261+1)</f>
        <v>#N/A</v>
      </c>
      <c r="D263" s="115" t="e">
        <f>HLOOKUP($A263,PriceQx!$A$2:$BF$42,D$261+1)</f>
        <v>#N/A</v>
      </c>
      <c r="E263" s="115" t="e">
        <f>HLOOKUP($A263,PriceQx!$A$2:$BF$42,E$261+1)</f>
        <v>#N/A</v>
      </c>
      <c r="F263" s="115" t="e">
        <f>HLOOKUP($A263,PriceQx!$A$2:$BF$42,F$261+1)</f>
        <v>#N/A</v>
      </c>
      <c r="G263" s="115" t="e">
        <f>HLOOKUP($A263,PriceQx!$A$2:$BF$42,G$261+1)</f>
        <v>#N/A</v>
      </c>
      <c r="H263" s="115" t="e">
        <f>HLOOKUP($A263,PriceQx!$A$2:$BF$42,H$261+1)</f>
        <v>#N/A</v>
      </c>
      <c r="I263" s="115" t="e">
        <f>HLOOKUP($A263,PriceQx!$A$2:$BF$42,I$261+1)</f>
        <v>#N/A</v>
      </c>
      <c r="J263" s="115" t="e">
        <f>HLOOKUP($A263,PriceQx!$A$2:$BF$42,J$261+1)</f>
        <v>#N/A</v>
      </c>
      <c r="K263" s="115" t="e">
        <f>HLOOKUP($A263,PriceQx!$A$2:$BF$42,K$261+1)</f>
        <v>#N/A</v>
      </c>
      <c r="L263" s="115" t="e">
        <f>HLOOKUP($A263,PriceQx!$A$2:$BF$42,L$261+1)</f>
        <v>#N/A</v>
      </c>
      <c r="M263" s="115" t="e">
        <f>HLOOKUP($A263,PriceQx!$A$2:$BF$42,M$261+1)</f>
        <v>#N/A</v>
      </c>
      <c r="N263" s="115" t="e">
        <f>HLOOKUP($A263,PriceQx!$A$2:$BF$42,N$261+1)</f>
        <v>#N/A</v>
      </c>
      <c r="O263" s="115" t="e">
        <f>HLOOKUP($A263,PriceQx!$A$2:$BF$42,O$261+1)</f>
        <v>#N/A</v>
      </c>
      <c r="P263" s="115" t="e">
        <f>HLOOKUP($A263,PriceQx!$A$2:$BF$42,P$261+1)</f>
        <v>#N/A</v>
      </c>
      <c r="Q263" s="115" t="e">
        <f>HLOOKUP($A263,PriceQx!$A$2:$BF$42,Q$261+1)</f>
        <v>#N/A</v>
      </c>
      <c r="R263" s="115" t="e">
        <f>HLOOKUP($A263,PriceQx!$A$2:$BF$42,R$261+1)</f>
        <v>#N/A</v>
      </c>
      <c r="S263" s="115" t="e">
        <f>HLOOKUP($A263,PriceQx!$A$2:$BF$42,S$261+1)</f>
        <v>#N/A</v>
      </c>
      <c r="T263" s="115" t="e">
        <f>HLOOKUP($A263,PriceQx!$A$2:$BF$42,T$261+1)</f>
        <v>#N/A</v>
      </c>
      <c r="U263" s="115" t="e">
        <f>HLOOKUP($A263,PriceQx!$A$2:$BF$42,U$261+1)</f>
        <v>#N/A</v>
      </c>
      <c r="V263" s="115" t="e">
        <f>HLOOKUP($A263,PriceQx!$A$2:$BF$42,V$261+1)</f>
        <v>#N/A</v>
      </c>
      <c r="W263" s="115" t="e">
        <f>HLOOKUP($A263,PriceQx!$A$2:$BF$42,W$261+1)</f>
        <v>#N/A</v>
      </c>
      <c r="X263" s="115" t="e">
        <f>HLOOKUP($A263,PriceQx!$A$2:$BF$42,X$261+1)</f>
        <v>#N/A</v>
      </c>
      <c r="Y263" s="115" t="e">
        <f>HLOOKUP($A263,PriceQx!$A$2:$BF$42,Y$261+1)</f>
        <v>#N/A</v>
      </c>
      <c r="Z263" s="115" t="e">
        <f>HLOOKUP($A263,PriceQx!$A$2:$BF$42,Z$261+1)</f>
        <v>#N/A</v>
      </c>
      <c r="AA263" s="115" t="e">
        <f>HLOOKUP($A263,PriceQx!$A$2:$BF$42,AA$261+1)</f>
        <v>#N/A</v>
      </c>
      <c r="AB263" s="115" t="e">
        <f>HLOOKUP($A263,PriceQx!$A$2:$BF$42,AB$261+1)</f>
        <v>#N/A</v>
      </c>
      <c r="AC263" s="115" t="e">
        <f>HLOOKUP($A263,PriceQx!$A$2:$BF$42,AC$261+1)</f>
        <v>#N/A</v>
      </c>
      <c r="AD263" s="115" t="e">
        <f>HLOOKUP($A263,PriceQx!$A$2:$BF$42,AD$261+1)</f>
        <v>#N/A</v>
      </c>
      <c r="AE263" s="115" t="e">
        <f>HLOOKUP($A263,PriceQx!$A$2:$BF$42,AE$261+1)</f>
        <v>#N/A</v>
      </c>
      <c r="AF263" s="115" t="e">
        <f>HLOOKUP($A263,PriceQx!$A$2:$BF$42,AF$261+1)</f>
        <v>#N/A</v>
      </c>
      <c r="AG263" s="115" t="e">
        <f>HLOOKUP($A263,PriceQx!$A$2:$BF$42,AG$261+1)</f>
        <v>#N/A</v>
      </c>
      <c r="AH263" s="115" t="e">
        <f>HLOOKUP($A263,PriceQx!$A$2:$BF$42,AH$261+1)</f>
        <v>#N/A</v>
      </c>
      <c r="AI263" s="115" t="e">
        <f>HLOOKUP($A263,PriceQx!$A$2:$BF$42,AI$261+1)</f>
        <v>#N/A</v>
      </c>
      <c r="AJ263" s="115" t="e">
        <f>HLOOKUP($A263,PriceQx!$A$2:$BF$42,AJ$261+1)</f>
        <v>#N/A</v>
      </c>
      <c r="AK263" s="115" t="e">
        <f>HLOOKUP($A263,PriceQx!$A$2:$BF$42,AK$261+1)</f>
        <v>#N/A</v>
      </c>
      <c r="AL263" s="115" t="e">
        <f>HLOOKUP($A263,PriceQx!$A$2:$BF$42,AL$261+1)</f>
        <v>#N/A</v>
      </c>
      <c r="AM263" s="115" t="e">
        <f>HLOOKUP($A263,PriceQx!$A$2:$BF$42,AM$261+1)</f>
        <v>#N/A</v>
      </c>
      <c r="AN263" s="115" t="e">
        <f>HLOOKUP($A263,PriceQx!$A$2:$BF$42,AN$261+1)</f>
        <v>#N/A</v>
      </c>
      <c r="AO263" s="115" t="e">
        <f>HLOOKUP($A263,PriceQx!$A$2:$BF$42,AO$261+1)</f>
        <v>#N/A</v>
      </c>
    </row>
    <row r="264" spans="1:41">
      <c r="A264">
        <f t="shared" ref="A264:A300" si="232">A263+1</f>
        <v>3</v>
      </c>
      <c r="B264" s="115" t="e">
        <f>HLOOKUP($A264,PriceQx!$A$2:$BF$42,B$261+1)</f>
        <v>#N/A</v>
      </c>
      <c r="C264" s="115" t="e">
        <f>HLOOKUP($A264,PriceQx!$A$2:$BF$42,C$261+1)</f>
        <v>#N/A</v>
      </c>
      <c r="D264" s="115" t="e">
        <f>HLOOKUP($A264,PriceQx!$A$2:$BF$42,D$261+1)</f>
        <v>#N/A</v>
      </c>
      <c r="E264" s="115" t="e">
        <f>HLOOKUP($A264,PriceQx!$A$2:$BF$42,E$261+1)</f>
        <v>#N/A</v>
      </c>
      <c r="F264" s="115" t="e">
        <f>HLOOKUP($A264,PriceQx!$A$2:$BF$42,F$261+1)</f>
        <v>#N/A</v>
      </c>
      <c r="G264" s="115" t="e">
        <f>HLOOKUP($A264,PriceQx!$A$2:$BF$42,G$261+1)</f>
        <v>#N/A</v>
      </c>
      <c r="H264" s="115" t="e">
        <f>HLOOKUP($A264,PriceQx!$A$2:$BF$42,H$261+1)</f>
        <v>#N/A</v>
      </c>
      <c r="I264" s="115" t="e">
        <f>HLOOKUP($A264,PriceQx!$A$2:$BF$42,I$261+1)</f>
        <v>#N/A</v>
      </c>
      <c r="J264" s="115" t="e">
        <f>HLOOKUP($A264,PriceQx!$A$2:$BF$42,J$261+1)</f>
        <v>#N/A</v>
      </c>
      <c r="K264" s="115" t="e">
        <f>HLOOKUP($A264,PriceQx!$A$2:$BF$42,K$261+1)</f>
        <v>#N/A</v>
      </c>
      <c r="L264" s="115" t="e">
        <f>HLOOKUP($A264,PriceQx!$A$2:$BF$42,L$261+1)</f>
        <v>#N/A</v>
      </c>
      <c r="M264" s="115" t="e">
        <f>HLOOKUP($A264,PriceQx!$A$2:$BF$42,M$261+1)</f>
        <v>#N/A</v>
      </c>
      <c r="N264" s="115" t="e">
        <f>HLOOKUP($A264,PriceQx!$A$2:$BF$42,N$261+1)</f>
        <v>#N/A</v>
      </c>
      <c r="O264" s="115" t="e">
        <f>HLOOKUP($A264,PriceQx!$A$2:$BF$42,O$261+1)</f>
        <v>#N/A</v>
      </c>
      <c r="P264" s="115" t="e">
        <f>HLOOKUP($A264,PriceQx!$A$2:$BF$42,P$261+1)</f>
        <v>#N/A</v>
      </c>
      <c r="Q264" s="115" t="e">
        <f>HLOOKUP($A264,PriceQx!$A$2:$BF$42,Q$261+1)</f>
        <v>#N/A</v>
      </c>
      <c r="R264" s="115" t="e">
        <f>HLOOKUP($A264,PriceQx!$A$2:$BF$42,R$261+1)</f>
        <v>#N/A</v>
      </c>
      <c r="S264" s="115" t="e">
        <f>HLOOKUP($A264,PriceQx!$A$2:$BF$42,S$261+1)</f>
        <v>#N/A</v>
      </c>
      <c r="T264" s="115" t="e">
        <f>HLOOKUP($A264,PriceQx!$A$2:$BF$42,T$261+1)</f>
        <v>#N/A</v>
      </c>
      <c r="U264" s="115" t="e">
        <f>HLOOKUP($A264,PriceQx!$A$2:$BF$42,U$261+1)</f>
        <v>#N/A</v>
      </c>
      <c r="V264" s="115" t="e">
        <f>HLOOKUP($A264,PriceQx!$A$2:$BF$42,V$261+1)</f>
        <v>#N/A</v>
      </c>
      <c r="W264" s="115" t="e">
        <f>HLOOKUP($A264,PriceQx!$A$2:$BF$42,W$261+1)</f>
        <v>#N/A</v>
      </c>
      <c r="X264" s="115" t="e">
        <f>HLOOKUP($A264,PriceQx!$A$2:$BF$42,X$261+1)</f>
        <v>#N/A</v>
      </c>
      <c r="Y264" s="115" t="e">
        <f>HLOOKUP($A264,PriceQx!$A$2:$BF$42,Y$261+1)</f>
        <v>#N/A</v>
      </c>
      <c r="Z264" s="115" t="e">
        <f>HLOOKUP($A264,PriceQx!$A$2:$BF$42,Z$261+1)</f>
        <v>#N/A</v>
      </c>
      <c r="AA264" s="115" t="e">
        <f>HLOOKUP($A264,PriceQx!$A$2:$BF$42,AA$261+1)</f>
        <v>#N/A</v>
      </c>
      <c r="AB264" s="115" t="e">
        <f>HLOOKUP($A264,PriceQx!$A$2:$BF$42,AB$261+1)</f>
        <v>#N/A</v>
      </c>
      <c r="AC264" s="115" t="e">
        <f>HLOOKUP($A264,PriceQx!$A$2:$BF$42,AC$261+1)</f>
        <v>#N/A</v>
      </c>
      <c r="AD264" s="115" t="e">
        <f>HLOOKUP($A264,PriceQx!$A$2:$BF$42,AD$261+1)</f>
        <v>#N/A</v>
      </c>
      <c r="AE264" s="115" t="e">
        <f>HLOOKUP($A264,PriceQx!$A$2:$BF$42,AE$261+1)</f>
        <v>#N/A</v>
      </c>
      <c r="AF264" s="115" t="e">
        <f>HLOOKUP($A264,PriceQx!$A$2:$BF$42,AF$261+1)</f>
        <v>#N/A</v>
      </c>
      <c r="AG264" s="115" t="e">
        <f>HLOOKUP($A264,PriceQx!$A$2:$BF$42,AG$261+1)</f>
        <v>#N/A</v>
      </c>
      <c r="AH264" s="115" t="e">
        <f>HLOOKUP($A264,PriceQx!$A$2:$BF$42,AH$261+1)</f>
        <v>#N/A</v>
      </c>
      <c r="AI264" s="115" t="e">
        <f>HLOOKUP($A264,PriceQx!$A$2:$BF$42,AI$261+1)</f>
        <v>#N/A</v>
      </c>
      <c r="AJ264" s="115" t="e">
        <f>HLOOKUP($A264,PriceQx!$A$2:$BF$42,AJ$261+1)</f>
        <v>#N/A</v>
      </c>
      <c r="AK264" s="115" t="e">
        <f>HLOOKUP($A264,PriceQx!$A$2:$BF$42,AK$261+1)</f>
        <v>#N/A</v>
      </c>
      <c r="AL264" s="115" t="e">
        <f>HLOOKUP($A264,PriceQx!$A$2:$BF$42,AL$261+1)</f>
        <v>#N/A</v>
      </c>
      <c r="AM264" s="115" t="e">
        <f>HLOOKUP($A264,PriceQx!$A$2:$BF$42,AM$261+1)</f>
        <v>#N/A</v>
      </c>
      <c r="AN264" s="115" t="e">
        <f>HLOOKUP($A264,PriceQx!$A$2:$BF$42,AN$261+1)</f>
        <v>#N/A</v>
      </c>
      <c r="AO264" s="115" t="e">
        <f>HLOOKUP($A264,PriceQx!$A$2:$BF$42,AO$261+1)</f>
        <v>#N/A</v>
      </c>
    </row>
    <row r="265" spans="1:41">
      <c r="A265">
        <f t="shared" si="232"/>
        <v>4</v>
      </c>
      <c r="B265" s="115" t="e">
        <f>HLOOKUP($A265,PriceQx!$A$2:$BF$42,B$261+1)</f>
        <v>#N/A</v>
      </c>
      <c r="C265" s="115" t="e">
        <f>HLOOKUP($A265,PriceQx!$A$2:$BF$42,C$261+1)</f>
        <v>#N/A</v>
      </c>
      <c r="D265" s="115" t="e">
        <f>HLOOKUP($A265,PriceQx!$A$2:$BF$42,D$261+1)</f>
        <v>#N/A</v>
      </c>
      <c r="E265" s="115" t="e">
        <f>HLOOKUP($A265,PriceQx!$A$2:$BF$42,E$261+1)</f>
        <v>#N/A</v>
      </c>
      <c r="F265" s="115" t="e">
        <f>HLOOKUP($A265,PriceQx!$A$2:$BF$42,F$261+1)</f>
        <v>#N/A</v>
      </c>
      <c r="G265" s="115" t="e">
        <f>HLOOKUP($A265,PriceQx!$A$2:$BF$42,G$261+1)</f>
        <v>#N/A</v>
      </c>
      <c r="H265" s="115" t="e">
        <f>HLOOKUP($A265,PriceQx!$A$2:$BF$42,H$261+1)</f>
        <v>#N/A</v>
      </c>
      <c r="I265" s="115" t="e">
        <f>HLOOKUP($A265,PriceQx!$A$2:$BF$42,I$261+1)</f>
        <v>#N/A</v>
      </c>
      <c r="J265" s="115" t="e">
        <f>HLOOKUP($A265,PriceQx!$A$2:$BF$42,J$261+1)</f>
        <v>#N/A</v>
      </c>
      <c r="K265" s="115" t="e">
        <f>HLOOKUP($A265,PriceQx!$A$2:$BF$42,K$261+1)</f>
        <v>#N/A</v>
      </c>
      <c r="L265" s="115" t="e">
        <f>HLOOKUP($A265,PriceQx!$A$2:$BF$42,L$261+1)</f>
        <v>#N/A</v>
      </c>
      <c r="M265" s="115" t="e">
        <f>HLOOKUP($A265,PriceQx!$A$2:$BF$42,M$261+1)</f>
        <v>#N/A</v>
      </c>
      <c r="N265" s="115" t="e">
        <f>HLOOKUP($A265,PriceQx!$A$2:$BF$42,N$261+1)</f>
        <v>#N/A</v>
      </c>
      <c r="O265" s="115" t="e">
        <f>HLOOKUP($A265,PriceQx!$A$2:$BF$42,O$261+1)</f>
        <v>#N/A</v>
      </c>
      <c r="P265" s="115" t="e">
        <f>HLOOKUP($A265,PriceQx!$A$2:$BF$42,P$261+1)</f>
        <v>#N/A</v>
      </c>
      <c r="Q265" s="115" t="e">
        <f>HLOOKUP($A265,PriceQx!$A$2:$BF$42,Q$261+1)</f>
        <v>#N/A</v>
      </c>
      <c r="R265" s="115" t="e">
        <f>HLOOKUP($A265,PriceQx!$A$2:$BF$42,R$261+1)</f>
        <v>#N/A</v>
      </c>
      <c r="S265" s="115" t="e">
        <f>HLOOKUP($A265,PriceQx!$A$2:$BF$42,S$261+1)</f>
        <v>#N/A</v>
      </c>
      <c r="T265" s="115" t="e">
        <f>HLOOKUP($A265,PriceQx!$A$2:$BF$42,T$261+1)</f>
        <v>#N/A</v>
      </c>
      <c r="U265" s="115" t="e">
        <f>HLOOKUP($A265,PriceQx!$A$2:$BF$42,U$261+1)</f>
        <v>#N/A</v>
      </c>
      <c r="V265" s="115" t="e">
        <f>HLOOKUP($A265,PriceQx!$A$2:$BF$42,V$261+1)</f>
        <v>#N/A</v>
      </c>
      <c r="W265" s="115" t="e">
        <f>HLOOKUP($A265,PriceQx!$A$2:$BF$42,W$261+1)</f>
        <v>#N/A</v>
      </c>
      <c r="X265" s="115" t="e">
        <f>HLOOKUP($A265,PriceQx!$A$2:$BF$42,X$261+1)</f>
        <v>#N/A</v>
      </c>
      <c r="Y265" s="115" t="e">
        <f>HLOOKUP($A265,PriceQx!$A$2:$BF$42,Y$261+1)</f>
        <v>#N/A</v>
      </c>
      <c r="Z265" s="115" t="e">
        <f>HLOOKUP($A265,PriceQx!$A$2:$BF$42,Z$261+1)</f>
        <v>#N/A</v>
      </c>
      <c r="AA265" s="115" t="e">
        <f>HLOOKUP($A265,PriceQx!$A$2:$BF$42,AA$261+1)</f>
        <v>#N/A</v>
      </c>
      <c r="AB265" s="115" t="e">
        <f>HLOOKUP($A265,PriceQx!$A$2:$BF$42,AB$261+1)</f>
        <v>#N/A</v>
      </c>
      <c r="AC265" s="115" t="e">
        <f>HLOOKUP($A265,PriceQx!$A$2:$BF$42,AC$261+1)</f>
        <v>#N/A</v>
      </c>
      <c r="AD265" s="115" t="e">
        <f>HLOOKUP($A265,PriceQx!$A$2:$BF$42,AD$261+1)</f>
        <v>#N/A</v>
      </c>
      <c r="AE265" s="115" t="e">
        <f>HLOOKUP($A265,PriceQx!$A$2:$BF$42,AE$261+1)</f>
        <v>#N/A</v>
      </c>
      <c r="AF265" s="115" t="e">
        <f>HLOOKUP($A265,PriceQx!$A$2:$BF$42,AF$261+1)</f>
        <v>#N/A</v>
      </c>
      <c r="AG265" s="115" t="e">
        <f>HLOOKUP($A265,PriceQx!$A$2:$BF$42,AG$261+1)</f>
        <v>#N/A</v>
      </c>
      <c r="AH265" s="115" t="e">
        <f>HLOOKUP($A265,PriceQx!$A$2:$BF$42,AH$261+1)</f>
        <v>#N/A</v>
      </c>
      <c r="AI265" s="115" t="e">
        <f>HLOOKUP($A265,PriceQx!$A$2:$BF$42,AI$261+1)</f>
        <v>#N/A</v>
      </c>
      <c r="AJ265" s="115" t="e">
        <f>HLOOKUP($A265,PriceQx!$A$2:$BF$42,AJ$261+1)</f>
        <v>#N/A</v>
      </c>
      <c r="AK265" s="115" t="e">
        <f>HLOOKUP($A265,PriceQx!$A$2:$BF$42,AK$261+1)</f>
        <v>#N/A</v>
      </c>
      <c r="AL265" s="115" t="e">
        <f>HLOOKUP($A265,PriceQx!$A$2:$BF$42,AL$261+1)</f>
        <v>#N/A</v>
      </c>
      <c r="AM265" s="115" t="e">
        <f>HLOOKUP($A265,PriceQx!$A$2:$BF$42,AM$261+1)</f>
        <v>#N/A</v>
      </c>
      <c r="AN265" s="115" t="e">
        <f>HLOOKUP($A265,PriceQx!$A$2:$BF$42,AN$261+1)</f>
        <v>#N/A</v>
      </c>
      <c r="AO265" s="115" t="e">
        <f>HLOOKUP($A265,PriceQx!$A$2:$BF$42,AO$261+1)</f>
        <v>#N/A</v>
      </c>
    </row>
    <row r="266" spans="1:41">
      <c r="A266">
        <f t="shared" si="232"/>
        <v>5</v>
      </c>
      <c r="B266" s="115" t="e">
        <f>HLOOKUP($A266,PriceQx!$A$2:$BF$42,B$261+1)</f>
        <v>#N/A</v>
      </c>
      <c r="C266" s="115" t="e">
        <f>HLOOKUP($A266,PriceQx!$A$2:$BF$42,C$261+1)</f>
        <v>#N/A</v>
      </c>
      <c r="D266" s="115" t="e">
        <f>HLOOKUP($A266,PriceQx!$A$2:$BF$42,D$261+1)</f>
        <v>#N/A</v>
      </c>
      <c r="E266" s="115" t="e">
        <f>HLOOKUP($A266,PriceQx!$A$2:$BF$42,E$261+1)</f>
        <v>#N/A</v>
      </c>
      <c r="F266" s="115" t="e">
        <f>HLOOKUP($A266,PriceQx!$A$2:$BF$42,F$261+1)</f>
        <v>#N/A</v>
      </c>
      <c r="G266" s="115" t="e">
        <f>HLOOKUP($A266,PriceQx!$A$2:$BF$42,G$261+1)</f>
        <v>#N/A</v>
      </c>
      <c r="H266" s="115" t="e">
        <f>HLOOKUP($A266,PriceQx!$A$2:$BF$42,H$261+1)</f>
        <v>#N/A</v>
      </c>
      <c r="I266" s="115" t="e">
        <f>HLOOKUP($A266,PriceQx!$A$2:$BF$42,I$261+1)</f>
        <v>#N/A</v>
      </c>
      <c r="J266" s="115" t="e">
        <f>HLOOKUP($A266,PriceQx!$A$2:$BF$42,J$261+1)</f>
        <v>#N/A</v>
      </c>
      <c r="K266" s="115" t="e">
        <f>HLOOKUP($A266,PriceQx!$A$2:$BF$42,K$261+1)</f>
        <v>#N/A</v>
      </c>
      <c r="L266" s="115" t="e">
        <f>HLOOKUP($A266,PriceQx!$A$2:$BF$42,L$261+1)</f>
        <v>#N/A</v>
      </c>
      <c r="M266" s="115" t="e">
        <f>HLOOKUP($A266,PriceQx!$A$2:$BF$42,M$261+1)</f>
        <v>#N/A</v>
      </c>
      <c r="N266" s="115" t="e">
        <f>HLOOKUP($A266,PriceQx!$A$2:$BF$42,N$261+1)</f>
        <v>#N/A</v>
      </c>
      <c r="O266" s="115" t="e">
        <f>HLOOKUP($A266,PriceQx!$A$2:$BF$42,O$261+1)</f>
        <v>#N/A</v>
      </c>
      <c r="P266" s="115" t="e">
        <f>HLOOKUP($A266,PriceQx!$A$2:$BF$42,P$261+1)</f>
        <v>#N/A</v>
      </c>
      <c r="Q266" s="115" t="e">
        <f>HLOOKUP($A266,PriceQx!$A$2:$BF$42,Q$261+1)</f>
        <v>#N/A</v>
      </c>
      <c r="R266" s="115" t="e">
        <f>HLOOKUP($A266,PriceQx!$A$2:$BF$42,R$261+1)</f>
        <v>#N/A</v>
      </c>
      <c r="S266" s="115" t="e">
        <f>HLOOKUP($A266,PriceQx!$A$2:$BF$42,S$261+1)</f>
        <v>#N/A</v>
      </c>
      <c r="T266" s="115" t="e">
        <f>HLOOKUP($A266,PriceQx!$A$2:$BF$42,T$261+1)</f>
        <v>#N/A</v>
      </c>
      <c r="U266" s="115" t="e">
        <f>HLOOKUP($A266,PriceQx!$A$2:$BF$42,U$261+1)</f>
        <v>#N/A</v>
      </c>
      <c r="V266" s="115" t="e">
        <f>HLOOKUP($A266,PriceQx!$A$2:$BF$42,V$261+1)</f>
        <v>#N/A</v>
      </c>
      <c r="W266" s="115" t="e">
        <f>HLOOKUP($A266,PriceQx!$A$2:$BF$42,W$261+1)</f>
        <v>#N/A</v>
      </c>
      <c r="X266" s="115" t="e">
        <f>HLOOKUP($A266,PriceQx!$A$2:$BF$42,X$261+1)</f>
        <v>#N/A</v>
      </c>
      <c r="Y266" s="115" t="e">
        <f>HLOOKUP($A266,PriceQx!$A$2:$BF$42,Y$261+1)</f>
        <v>#N/A</v>
      </c>
      <c r="Z266" s="115" t="e">
        <f>HLOOKUP($A266,PriceQx!$A$2:$BF$42,Z$261+1)</f>
        <v>#N/A</v>
      </c>
      <c r="AA266" s="115" t="e">
        <f>HLOOKUP($A266,PriceQx!$A$2:$BF$42,AA$261+1)</f>
        <v>#N/A</v>
      </c>
      <c r="AB266" s="115" t="e">
        <f>HLOOKUP($A266,PriceQx!$A$2:$BF$42,AB$261+1)</f>
        <v>#N/A</v>
      </c>
      <c r="AC266" s="115" t="e">
        <f>HLOOKUP($A266,PriceQx!$A$2:$BF$42,AC$261+1)</f>
        <v>#N/A</v>
      </c>
      <c r="AD266" s="115" t="e">
        <f>HLOOKUP($A266,PriceQx!$A$2:$BF$42,AD$261+1)</f>
        <v>#N/A</v>
      </c>
      <c r="AE266" s="115" t="e">
        <f>HLOOKUP($A266,PriceQx!$A$2:$BF$42,AE$261+1)</f>
        <v>#N/A</v>
      </c>
      <c r="AF266" s="115" t="e">
        <f>HLOOKUP($A266,PriceQx!$A$2:$BF$42,AF$261+1)</f>
        <v>#N/A</v>
      </c>
      <c r="AG266" s="115" t="e">
        <f>HLOOKUP($A266,PriceQx!$A$2:$BF$42,AG$261+1)</f>
        <v>#N/A</v>
      </c>
      <c r="AH266" s="115" t="e">
        <f>HLOOKUP($A266,PriceQx!$A$2:$BF$42,AH$261+1)</f>
        <v>#N/A</v>
      </c>
      <c r="AI266" s="115" t="e">
        <f>HLOOKUP($A266,PriceQx!$A$2:$BF$42,AI$261+1)</f>
        <v>#N/A</v>
      </c>
      <c r="AJ266" s="115" t="e">
        <f>HLOOKUP($A266,PriceQx!$A$2:$BF$42,AJ$261+1)</f>
        <v>#N/A</v>
      </c>
      <c r="AK266" s="115" t="e">
        <f>HLOOKUP($A266,PriceQx!$A$2:$BF$42,AK$261+1)</f>
        <v>#N/A</v>
      </c>
      <c r="AL266" s="115" t="e">
        <f>HLOOKUP($A266,PriceQx!$A$2:$BF$42,AL$261+1)</f>
        <v>#N/A</v>
      </c>
      <c r="AM266" s="115" t="e">
        <f>HLOOKUP($A266,PriceQx!$A$2:$BF$42,AM$261+1)</f>
        <v>#N/A</v>
      </c>
      <c r="AN266" s="115" t="e">
        <f>HLOOKUP($A266,PriceQx!$A$2:$BF$42,AN$261+1)</f>
        <v>#N/A</v>
      </c>
      <c r="AO266" s="115" t="e">
        <f>HLOOKUP($A266,PriceQx!$A$2:$BF$42,AO$261+1)</f>
        <v>#N/A</v>
      </c>
    </row>
    <row r="267" spans="1:41">
      <c r="A267">
        <f t="shared" si="232"/>
        <v>6</v>
      </c>
      <c r="B267" s="115" t="e">
        <f>HLOOKUP($A267,PriceQx!$A$2:$BF$42,B$261+1)</f>
        <v>#N/A</v>
      </c>
      <c r="C267" s="115" t="e">
        <f>HLOOKUP($A267,PriceQx!$A$2:$BF$42,C$261+1)</f>
        <v>#N/A</v>
      </c>
      <c r="D267" s="115" t="e">
        <f>HLOOKUP($A267,PriceQx!$A$2:$BF$42,D$261+1)</f>
        <v>#N/A</v>
      </c>
      <c r="E267" s="115" t="e">
        <f>HLOOKUP($A267,PriceQx!$A$2:$BF$42,E$261+1)</f>
        <v>#N/A</v>
      </c>
      <c r="F267" s="115" t="e">
        <f>HLOOKUP($A267,PriceQx!$A$2:$BF$42,F$261+1)</f>
        <v>#N/A</v>
      </c>
      <c r="G267" s="115" t="e">
        <f>HLOOKUP($A267,PriceQx!$A$2:$BF$42,G$261+1)</f>
        <v>#N/A</v>
      </c>
      <c r="H267" s="115" t="e">
        <f>HLOOKUP($A267,PriceQx!$A$2:$BF$42,H$261+1)</f>
        <v>#N/A</v>
      </c>
      <c r="I267" s="115" t="e">
        <f>HLOOKUP($A267,PriceQx!$A$2:$BF$42,I$261+1)</f>
        <v>#N/A</v>
      </c>
      <c r="J267" s="115" t="e">
        <f>HLOOKUP($A267,PriceQx!$A$2:$BF$42,J$261+1)</f>
        <v>#N/A</v>
      </c>
      <c r="K267" s="115" t="e">
        <f>HLOOKUP($A267,PriceQx!$A$2:$BF$42,K$261+1)</f>
        <v>#N/A</v>
      </c>
      <c r="L267" s="115" t="e">
        <f>HLOOKUP($A267,PriceQx!$A$2:$BF$42,L$261+1)</f>
        <v>#N/A</v>
      </c>
      <c r="M267" s="115" t="e">
        <f>HLOOKUP($A267,PriceQx!$A$2:$BF$42,M$261+1)</f>
        <v>#N/A</v>
      </c>
      <c r="N267" s="115" t="e">
        <f>HLOOKUP($A267,PriceQx!$A$2:$BF$42,N$261+1)</f>
        <v>#N/A</v>
      </c>
      <c r="O267" s="115" t="e">
        <f>HLOOKUP($A267,PriceQx!$A$2:$BF$42,O$261+1)</f>
        <v>#N/A</v>
      </c>
      <c r="P267" s="115" t="e">
        <f>HLOOKUP($A267,PriceQx!$A$2:$BF$42,P$261+1)</f>
        <v>#N/A</v>
      </c>
      <c r="Q267" s="115" t="e">
        <f>HLOOKUP($A267,PriceQx!$A$2:$BF$42,Q$261+1)</f>
        <v>#N/A</v>
      </c>
      <c r="R267" s="115" t="e">
        <f>HLOOKUP($A267,PriceQx!$A$2:$BF$42,R$261+1)</f>
        <v>#N/A</v>
      </c>
      <c r="S267" s="115" t="e">
        <f>HLOOKUP($A267,PriceQx!$A$2:$BF$42,S$261+1)</f>
        <v>#N/A</v>
      </c>
      <c r="T267" s="115" t="e">
        <f>HLOOKUP($A267,PriceQx!$A$2:$BF$42,T$261+1)</f>
        <v>#N/A</v>
      </c>
      <c r="U267" s="115" t="e">
        <f>HLOOKUP($A267,PriceQx!$A$2:$BF$42,U$261+1)</f>
        <v>#N/A</v>
      </c>
      <c r="V267" s="115" t="e">
        <f>HLOOKUP($A267,PriceQx!$A$2:$BF$42,V$261+1)</f>
        <v>#N/A</v>
      </c>
      <c r="W267" s="115" t="e">
        <f>HLOOKUP($A267,PriceQx!$A$2:$BF$42,W$261+1)</f>
        <v>#N/A</v>
      </c>
      <c r="X267" s="115" t="e">
        <f>HLOOKUP($A267,PriceQx!$A$2:$BF$42,X$261+1)</f>
        <v>#N/A</v>
      </c>
      <c r="Y267" s="115" t="e">
        <f>HLOOKUP($A267,PriceQx!$A$2:$BF$42,Y$261+1)</f>
        <v>#N/A</v>
      </c>
      <c r="Z267" s="115" t="e">
        <f>HLOOKUP($A267,PriceQx!$A$2:$BF$42,Z$261+1)</f>
        <v>#N/A</v>
      </c>
      <c r="AA267" s="115" t="e">
        <f>HLOOKUP($A267,PriceQx!$A$2:$BF$42,AA$261+1)</f>
        <v>#N/A</v>
      </c>
      <c r="AB267" s="115" t="e">
        <f>HLOOKUP($A267,PriceQx!$A$2:$BF$42,AB$261+1)</f>
        <v>#N/A</v>
      </c>
      <c r="AC267" s="115" t="e">
        <f>HLOOKUP($A267,PriceQx!$A$2:$BF$42,AC$261+1)</f>
        <v>#N/A</v>
      </c>
      <c r="AD267" s="115" t="e">
        <f>HLOOKUP($A267,PriceQx!$A$2:$BF$42,AD$261+1)</f>
        <v>#N/A</v>
      </c>
      <c r="AE267" s="115" t="e">
        <f>HLOOKUP($A267,PriceQx!$A$2:$BF$42,AE$261+1)</f>
        <v>#N/A</v>
      </c>
      <c r="AF267" s="115" t="e">
        <f>HLOOKUP($A267,PriceQx!$A$2:$BF$42,AF$261+1)</f>
        <v>#N/A</v>
      </c>
      <c r="AG267" s="115" t="e">
        <f>HLOOKUP($A267,PriceQx!$A$2:$BF$42,AG$261+1)</f>
        <v>#N/A</v>
      </c>
      <c r="AH267" s="115" t="e">
        <f>HLOOKUP($A267,PriceQx!$A$2:$BF$42,AH$261+1)</f>
        <v>#N/A</v>
      </c>
      <c r="AI267" s="115" t="e">
        <f>HLOOKUP($A267,PriceQx!$A$2:$BF$42,AI$261+1)</f>
        <v>#N/A</v>
      </c>
      <c r="AJ267" s="115" t="e">
        <f>HLOOKUP($A267,PriceQx!$A$2:$BF$42,AJ$261+1)</f>
        <v>#N/A</v>
      </c>
      <c r="AK267" s="115" t="e">
        <f>HLOOKUP($A267,PriceQx!$A$2:$BF$42,AK$261+1)</f>
        <v>#N/A</v>
      </c>
      <c r="AL267" s="115" t="e">
        <f>HLOOKUP($A267,PriceQx!$A$2:$BF$42,AL$261+1)</f>
        <v>#N/A</v>
      </c>
      <c r="AM267" s="115" t="e">
        <f>HLOOKUP($A267,PriceQx!$A$2:$BF$42,AM$261+1)</f>
        <v>#N/A</v>
      </c>
      <c r="AN267" s="115" t="e">
        <f>HLOOKUP($A267,PriceQx!$A$2:$BF$42,AN$261+1)</f>
        <v>#N/A</v>
      </c>
      <c r="AO267" s="115" t="e">
        <f>HLOOKUP($A267,PriceQx!$A$2:$BF$42,AO$261+1)</f>
        <v>#N/A</v>
      </c>
    </row>
    <row r="268" spans="1:41">
      <c r="A268">
        <f t="shared" si="232"/>
        <v>7</v>
      </c>
      <c r="B268" s="115" t="e">
        <f>HLOOKUP($A268,PriceQx!$A$2:$BF$42,B$261+1)</f>
        <v>#N/A</v>
      </c>
      <c r="C268" s="115" t="e">
        <f>HLOOKUP($A268,PriceQx!$A$2:$BF$42,C$261+1)</f>
        <v>#N/A</v>
      </c>
      <c r="D268" s="115" t="e">
        <f>HLOOKUP($A268,PriceQx!$A$2:$BF$42,D$261+1)</f>
        <v>#N/A</v>
      </c>
      <c r="E268" s="115" t="e">
        <f>HLOOKUP($A268,PriceQx!$A$2:$BF$42,E$261+1)</f>
        <v>#N/A</v>
      </c>
      <c r="F268" s="115" t="e">
        <f>HLOOKUP($A268,PriceQx!$A$2:$BF$42,F$261+1)</f>
        <v>#N/A</v>
      </c>
      <c r="G268" s="115" t="e">
        <f>HLOOKUP($A268,PriceQx!$A$2:$BF$42,G$261+1)</f>
        <v>#N/A</v>
      </c>
      <c r="H268" s="115" t="e">
        <f>HLOOKUP($A268,PriceQx!$A$2:$BF$42,H$261+1)</f>
        <v>#N/A</v>
      </c>
      <c r="I268" s="115" t="e">
        <f>HLOOKUP($A268,PriceQx!$A$2:$BF$42,I$261+1)</f>
        <v>#N/A</v>
      </c>
      <c r="J268" s="115" t="e">
        <f>HLOOKUP($A268,PriceQx!$A$2:$BF$42,J$261+1)</f>
        <v>#N/A</v>
      </c>
      <c r="K268" s="115" t="e">
        <f>HLOOKUP($A268,PriceQx!$A$2:$BF$42,K$261+1)</f>
        <v>#N/A</v>
      </c>
      <c r="L268" s="115" t="e">
        <f>HLOOKUP($A268,PriceQx!$A$2:$BF$42,L$261+1)</f>
        <v>#N/A</v>
      </c>
      <c r="M268" s="115" t="e">
        <f>HLOOKUP($A268,PriceQx!$A$2:$BF$42,M$261+1)</f>
        <v>#N/A</v>
      </c>
      <c r="N268" s="115" t="e">
        <f>HLOOKUP($A268,PriceQx!$A$2:$BF$42,N$261+1)</f>
        <v>#N/A</v>
      </c>
      <c r="O268" s="115" t="e">
        <f>HLOOKUP($A268,PriceQx!$A$2:$BF$42,O$261+1)</f>
        <v>#N/A</v>
      </c>
      <c r="P268" s="115" t="e">
        <f>HLOOKUP($A268,PriceQx!$A$2:$BF$42,P$261+1)</f>
        <v>#N/A</v>
      </c>
      <c r="Q268" s="115" t="e">
        <f>HLOOKUP($A268,PriceQx!$A$2:$BF$42,Q$261+1)</f>
        <v>#N/A</v>
      </c>
      <c r="R268" s="115" t="e">
        <f>HLOOKUP($A268,PriceQx!$A$2:$BF$42,R$261+1)</f>
        <v>#N/A</v>
      </c>
      <c r="S268" s="115" t="e">
        <f>HLOOKUP($A268,PriceQx!$A$2:$BF$42,S$261+1)</f>
        <v>#N/A</v>
      </c>
      <c r="T268" s="115" t="e">
        <f>HLOOKUP($A268,PriceQx!$A$2:$BF$42,T$261+1)</f>
        <v>#N/A</v>
      </c>
      <c r="U268" s="115" t="e">
        <f>HLOOKUP($A268,PriceQx!$A$2:$BF$42,U$261+1)</f>
        <v>#N/A</v>
      </c>
      <c r="V268" s="115" t="e">
        <f>HLOOKUP($A268,PriceQx!$A$2:$BF$42,V$261+1)</f>
        <v>#N/A</v>
      </c>
      <c r="W268" s="115" t="e">
        <f>HLOOKUP($A268,PriceQx!$A$2:$BF$42,W$261+1)</f>
        <v>#N/A</v>
      </c>
      <c r="X268" s="115" t="e">
        <f>HLOOKUP($A268,PriceQx!$A$2:$BF$42,X$261+1)</f>
        <v>#N/A</v>
      </c>
      <c r="Y268" s="115" t="e">
        <f>HLOOKUP($A268,PriceQx!$A$2:$BF$42,Y$261+1)</f>
        <v>#N/A</v>
      </c>
      <c r="Z268" s="115" t="e">
        <f>HLOOKUP($A268,PriceQx!$A$2:$BF$42,Z$261+1)</f>
        <v>#N/A</v>
      </c>
      <c r="AA268" s="115" t="e">
        <f>HLOOKUP($A268,PriceQx!$A$2:$BF$42,AA$261+1)</f>
        <v>#N/A</v>
      </c>
      <c r="AB268" s="115" t="e">
        <f>HLOOKUP($A268,PriceQx!$A$2:$BF$42,AB$261+1)</f>
        <v>#N/A</v>
      </c>
      <c r="AC268" s="115" t="e">
        <f>HLOOKUP($A268,PriceQx!$A$2:$BF$42,AC$261+1)</f>
        <v>#N/A</v>
      </c>
      <c r="AD268" s="115" t="e">
        <f>HLOOKUP($A268,PriceQx!$A$2:$BF$42,AD$261+1)</f>
        <v>#N/A</v>
      </c>
      <c r="AE268" s="115" t="e">
        <f>HLOOKUP($A268,PriceQx!$A$2:$BF$42,AE$261+1)</f>
        <v>#N/A</v>
      </c>
      <c r="AF268" s="115" t="e">
        <f>HLOOKUP($A268,PriceQx!$A$2:$BF$42,AF$261+1)</f>
        <v>#N/A</v>
      </c>
      <c r="AG268" s="115" t="e">
        <f>HLOOKUP($A268,PriceQx!$A$2:$BF$42,AG$261+1)</f>
        <v>#N/A</v>
      </c>
      <c r="AH268" s="115" t="e">
        <f>HLOOKUP($A268,PriceQx!$A$2:$BF$42,AH$261+1)</f>
        <v>#N/A</v>
      </c>
      <c r="AI268" s="115" t="e">
        <f>HLOOKUP($A268,PriceQx!$A$2:$BF$42,AI$261+1)</f>
        <v>#N/A</v>
      </c>
      <c r="AJ268" s="115" t="e">
        <f>HLOOKUP($A268,PriceQx!$A$2:$BF$42,AJ$261+1)</f>
        <v>#N/A</v>
      </c>
      <c r="AK268" s="115" t="e">
        <f>HLOOKUP($A268,PriceQx!$A$2:$BF$42,AK$261+1)</f>
        <v>#N/A</v>
      </c>
      <c r="AL268" s="115" t="e">
        <f>HLOOKUP($A268,PriceQx!$A$2:$BF$42,AL$261+1)</f>
        <v>#N/A</v>
      </c>
      <c r="AM268" s="115" t="e">
        <f>HLOOKUP($A268,PriceQx!$A$2:$BF$42,AM$261+1)</f>
        <v>#N/A</v>
      </c>
      <c r="AN268" s="115" t="e">
        <f>HLOOKUP($A268,PriceQx!$A$2:$BF$42,AN$261+1)</f>
        <v>#N/A</v>
      </c>
      <c r="AO268" s="115" t="e">
        <f>HLOOKUP($A268,PriceQx!$A$2:$BF$42,AO$261+1)</f>
        <v>#N/A</v>
      </c>
    </row>
    <row r="269" spans="1:41">
      <c r="A269">
        <f t="shared" si="232"/>
        <v>8</v>
      </c>
      <c r="B269" s="115" t="e">
        <f>HLOOKUP($A269,PriceQx!$A$2:$BF$42,B$261+1)</f>
        <v>#N/A</v>
      </c>
      <c r="C269" s="115" t="e">
        <f>HLOOKUP($A269,PriceQx!$A$2:$BF$42,C$261+1)</f>
        <v>#N/A</v>
      </c>
      <c r="D269" s="115" t="e">
        <f>HLOOKUP($A269,PriceQx!$A$2:$BF$42,D$261+1)</f>
        <v>#N/A</v>
      </c>
      <c r="E269" s="115" t="e">
        <f>HLOOKUP($A269,PriceQx!$A$2:$BF$42,E$261+1)</f>
        <v>#N/A</v>
      </c>
      <c r="F269" s="115" t="e">
        <f>HLOOKUP($A269,PriceQx!$A$2:$BF$42,F$261+1)</f>
        <v>#N/A</v>
      </c>
      <c r="G269" s="115" t="e">
        <f>HLOOKUP($A269,PriceQx!$A$2:$BF$42,G$261+1)</f>
        <v>#N/A</v>
      </c>
      <c r="H269" s="115" t="e">
        <f>HLOOKUP($A269,PriceQx!$A$2:$BF$42,H$261+1)</f>
        <v>#N/A</v>
      </c>
      <c r="I269" s="115" t="e">
        <f>HLOOKUP($A269,PriceQx!$A$2:$BF$42,I$261+1)</f>
        <v>#N/A</v>
      </c>
      <c r="J269" s="115" t="e">
        <f>HLOOKUP($A269,PriceQx!$A$2:$BF$42,J$261+1)</f>
        <v>#N/A</v>
      </c>
      <c r="K269" s="115" t="e">
        <f>HLOOKUP($A269,PriceQx!$A$2:$BF$42,K$261+1)</f>
        <v>#N/A</v>
      </c>
      <c r="L269" s="115" t="e">
        <f>HLOOKUP($A269,PriceQx!$A$2:$BF$42,L$261+1)</f>
        <v>#N/A</v>
      </c>
      <c r="M269" s="115" t="e">
        <f>HLOOKUP($A269,PriceQx!$A$2:$BF$42,M$261+1)</f>
        <v>#N/A</v>
      </c>
      <c r="N269" s="115" t="e">
        <f>HLOOKUP($A269,PriceQx!$A$2:$BF$42,N$261+1)</f>
        <v>#N/A</v>
      </c>
      <c r="O269" s="115" t="e">
        <f>HLOOKUP($A269,PriceQx!$A$2:$BF$42,O$261+1)</f>
        <v>#N/A</v>
      </c>
      <c r="P269" s="115" t="e">
        <f>HLOOKUP($A269,PriceQx!$A$2:$BF$42,P$261+1)</f>
        <v>#N/A</v>
      </c>
      <c r="Q269" s="115" t="e">
        <f>HLOOKUP($A269,PriceQx!$A$2:$BF$42,Q$261+1)</f>
        <v>#N/A</v>
      </c>
      <c r="R269" s="115" t="e">
        <f>HLOOKUP($A269,PriceQx!$A$2:$BF$42,R$261+1)</f>
        <v>#N/A</v>
      </c>
      <c r="S269" s="115" t="e">
        <f>HLOOKUP($A269,PriceQx!$A$2:$BF$42,S$261+1)</f>
        <v>#N/A</v>
      </c>
      <c r="T269" s="115" t="e">
        <f>HLOOKUP($A269,PriceQx!$A$2:$BF$42,T$261+1)</f>
        <v>#N/A</v>
      </c>
      <c r="U269" s="115" t="e">
        <f>HLOOKUP($A269,PriceQx!$A$2:$BF$42,U$261+1)</f>
        <v>#N/A</v>
      </c>
      <c r="V269" s="115" t="e">
        <f>HLOOKUP($A269,PriceQx!$A$2:$BF$42,V$261+1)</f>
        <v>#N/A</v>
      </c>
      <c r="W269" s="115" t="e">
        <f>HLOOKUP($A269,PriceQx!$A$2:$BF$42,W$261+1)</f>
        <v>#N/A</v>
      </c>
      <c r="X269" s="115" t="e">
        <f>HLOOKUP($A269,PriceQx!$A$2:$BF$42,X$261+1)</f>
        <v>#N/A</v>
      </c>
      <c r="Y269" s="115" t="e">
        <f>HLOOKUP($A269,PriceQx!$A$2:$BF$42,Y$261+1)</f>
        <v>#N/A</v>
      </c>
      <c r="Z269" s="115" t="e">
        <f>HLOOKUP($A269,PriceQx!$A$2:$BF$42,Z$261+1)</f>
        <v>#N/A</v>
      </c>
      <c r="AA269" s="115" t="e">
        <f>HLOOKUP($A269,PriceQx!$A$2:$BF$42,AA$261+1)</f>
        <v>#N/A</v>
      </c>
      <c r="AB269" s="115" t="e">
        <f>HLOOKUP($A269,PriceQx!$A$2:$BF$42,AB$261+1)</f>
        <v>#N/A</v>
      </c>
      <c r="AC269" s="115" t="e">
        <f>HLOOKUP($A269,PriceQx!$A$2:$BF$42,AC$261+1)</f>
        <v>#N/A</v>
      </c>
      <c r="AD269" s="115" t="e">
        <f>HLOOKUP($A269,PriceQx!$A$2:$BF$42,AD$261+1)</f>
        <v>#N/A</v>
      </c>
      <c r="AE269" s="115" t="e">
        <f>HLOOKUP($A269,PriceQx!$A$2:$BF$42,AE$261+1)</f>
        <v>#N/A</v>
      </c>
      <c r="AF269" s="115" t="e">
        <f>HLOOKUP($A269,PriceQx!$A$2:$BF$42,AF$261+1)</f>
        <v>#N/A</v>
      </c>
      <c r="AG269" s="115" t="e">
        <f>HLOOKUP($A269,PriceQx!$A$2:$BF$42,AG$261+1)</f>
        <v>#N/A</v>
      </c>
      <c r="AH269" s="115" t="e">
        <f>HLOOKUP($A269,PriceQx!$A$2:$BF$42,AH$261+1)</f>
        <v>#N/A</v>
      </c>
      <c r="AI269" s="115" t="e">
        <f>HLOOKUP($A269,PriceQx!$A$2:$BF$42,AI$261+1)</f>
        <v>#N/A</v>
      </c>
      <c r="AJ269" s="115" t="e">
        <f>HLOOKUP($A269,PriceQx!$A$2:$BF$42,AJ$261+1)</f>
        <v>#N/A</v>
      </c>
      <c r="AK269" s="115" t="e">
        <f>HLOOKUP($A269,PriceQx!$A$2:$BF$42,AK$261+1)</f>
        <v>#N/A</v>
      </c>
      <c r="AL269" s="115" t="e">
        <f>HLOOKUP($A269,PriceQx!$A$2:$BF$42,AL$261+1)</f>
        <v>#N/A</v>
      </c>
      <c r="AM269" s="115" t="e">
        <f>HLOOKUP($A269,PriceQx!$A$2:$BF$42,AM$261+1)</f>
        <v>#N/A</v>
      </c>
      <c r="AN269" s="115" t="e">
        <f>HLOOKUP($A269,PriceQx!$A$2:$BF$42,AN$261+1)</f>
        <v>#N/A</v>
      </c>
      <c r="AO269" s="115" t="e">
        <f>HLOOKUP($A269,PriceQx!$A$2:$BF$42,AO$261+1)</f>
        <v>#N/A</v>
      </c>
    </row>
    <row r="270" spans="1:41">
      <c r="A270">
        <f t="shared" si="232"/>
        <v>9</v>
      </c>
      <c r="B270" s="115" t="e">
        <f>HLOOKUP($A270,PriceQx!$A$2:$BF$42,B$261+1)</f>
        <v>#N/A</v>
      </c>
      <c r="C270" s="115" t="e">
        <f>HLOOKUP($A270,PriceQx!$A$2:$BF$42,C$261+1)</f>
        <v>#N/A</v>
      </c>
      <c r="D270" s="115" t="e">
        <f>HLOOKUP($A270,PriceQx!$A$2:$BF$42,D$261+1)</f>
        <v>#N/A</v>
      </c>
      <c r="E270" s="115" t="e">
        <f>HLOOKUP($A270,PriceQx!$A$2:$BF$42,E$261+1)</f>
        <v>#N/A</v>
      </c>
      <c r="F270" s="115" t="e">
        <f>HLOOKUP($A270,PriceQx!$A$2:$BF$42,F$261+1)</f>
        <v>#N/A</v>
      </c>
      <c r="G270" s="115" t="e">
        <f>HLOOKUP($A270,PriceQx!$A$2:$BF$42,G$261+1)</f>
        <v>#N/A</v>
      </c>
      <c r="H270" s="115" t="e">
        <f>HLOOKUP($A270,PriceQx!$A$2:$BF$42,H$261+1)</f>
        <v>#N/A</v>
      </c>
      <c r="I270" s="115" t="e">
        <f>HLOOKUP($A270,PriceQx!$A$2:$BF$42,I$261+1)</f>
        <v>#N/A</v>
      </c>
      <c r="J270" s="115" t="e">
        <f>HLOOKUP($A270,PriceQx!$A$2:$BF$42,J$261+1)</f>
        <v>#N/A</v>
      </c>
      <c r="K270" s="115" t="e">
        <f>HLOOKUP($A270,PriceQx!$A$2:$BF$42,K$261+1)</f>
        <v>#N/A</v>
      </c>
      <c r="L270" s="115" t="e">
        <f>HLOOKUP($A270,PriceQx!$A$2:$BF$42,L$261+1)</f>
        <v>#N/A</v>
      </c>
      <c r="M270" s="115" t="e">
        <f>HLOOKUP($A270,PriceQx!$A$2:$BF$42,M$261+1)</f>
        <v>#N/A</v>
      </c>
      <c r="N270" s="115" t="e">
        <f>HLOOKUP($A270,PriceQx!$A$2:$BF$42,N$261+1)</f>
        <v>#N/A</v>
      </c>
      <c r="O270" s="115" t="e">
        <f>HLOOKUP($A270,PriceQx!$A$2:$BF$42,O$261+1)</f>
        <v>#N/A</v>
      </c>
      <c r="P270" s="115" t="e">
        <f>HLOOKUP($A270,PriceQx!$A$2:$BF$42,P$261+1)</f>
        <v>#N/A</v>
      </c>
      <c r="Q270" s="115" t="e">
        <f>HLOOKUP($A270,PriceQx!$A$2:$BF$42,Q$261+1)</f>
        <v>#N/A</v>
      </c>
      <c r="R270" s="115" t="e">
        <f>HLOOKUP($A270,PriceQx!$A$2:$BF$42,R$261+1)</f>
        <v>#N/A</v>
      </c>
      <c r="S270" s="115" t="e">
        <f>HLOOKUP($A270,PriceQx!$A$2:$BF$42,S$261+1)</f>
        <v>#N/A</v>
      </c>
      <c r="T270" s="115" t="e">
        <f>HLOOKUP($A270,PriceQx!$A$2:$BF$42,T$261+1)</f>
        <v>#N/A</v>
      </c>
      <c r="U270" s="115" t="e">
        <f>HLOOKUP($A270,PriceQx!$A$2:$BF$42,U$261+1)</f>
        <v>#N/A</v>
      </c>
      <c r="V270" s="115" t="e">
        <f>HLOOKUP($A270,PriceQx!$A$2:$BF$42,V$261+1)</f>
        <v>#N/A</v>
      </c>
      <c r="W270" s="115" t="e">
        <f>HLOOKUP($A270,PriceQx!$A$2:$BF$42,W$261+1)</f>
        <v>#N/A</v>
      </c>
      <c r="X270" s="115" t="e">
        <f>HLOOKUP($A270,PriceQx!$A$2:$BF$42,X$261+1)</f>
        <v>#N/A</v>
      </c>
      <c r="Y270" s="115" t="e">
        <f>HLOOKUP($A270,PriceQx!$A$2:$BF$42,Y$261+1)</f>
        <v>#N/A</v>
      </c>
      <c r="Z270" s="115" t="e">
        <f>HLOOKUP($A270,PriceQx!$A$2:$BF$42,Z$261+1)</f>
        <v>#N/A</v>
      </c>
      <c r="AA270" s="115" t="e">
        <f>HLOOKUP($A270,PriceQx!$A$2:$BF$42,AA$261+1)</f>
        <v>#N/A</v>
      </c>
      <c r="AB270" s="115" t="e">
        <f>HLOOKUP($A270,PriceQx!$A$2:$BF$42,AB$261+1)</f>
        <v>#N/A</v>
      </c>
      <c r="AC270" s="115" t="e">
        <f>HLOOKUP($A270,PriceQx!$A$2:$BF$42,AC$261+1)</f>
        <v>#N/A</v>
      </c>
      <c r="AD270" s="115" t="e">
        <f>HLOOKUP($A270,PriceQx!$A$2:$BF$42,AD$261+1)</f>
        <v>#N/A</v>
      </c>
      <c r="AE270" s="115" t="e">
        <f>HLOOKUP($A270,PriceQx!$A$2:$BF$42,AE$261+1)</f>
        <v>#N/A</v>
      </c>
      <c r="AF270" s="115" t="e">
        <f>HLOOKUP($A270,PriceQx!$A$2:$BF$42,AF$261+1)</f>
        <v>#N/A</v>
      </c>
      <c r="AG270" s="115" t="e">
        <f>HLOOKUP($A270,PriceQx!$A$2:$BF$42,AG$261+1)</f>
        <v>#N/A</v>
      </c>
      <c r="AH270" s="115" t="e">
        <f>HLOOKUP($A270,PriceQx!$A$2:$BF$42,AH$261+1)</f>
        <v>#N/A</v>
      </c>
      <c r="AI270" s="115" t="e">
        <f>HLOOKUP($A270,PriceQx!$A$2:$BF$42,AI$261+1)</f>
        <v>#N/A</v>
      </c>
      <c r="AJ270" s="115" t="e">
        <f>HLOOKUP($A270,PriceQx!$A$2:$BF$42,AJ$261+1)</f>
        <v>#N/A</v>
      </c>
      <c r="AK270" s="115" t="e">
        <f>HLOOKUP($A270,PriceQx!$A$2:$BF$42,AK$261+1)</f>
        <v>#N/A</v>
      </c>
      <c r="AL270" s="115" t="e">
        <f>HLOOKUP($A270,PriceQx!$A$2:$BF$42,AL$261+1)</f>
        <v>#N/A</v>
      </c>
      <c r="AM270" s="115" t="e">
        <f>HLOOKUP($A270,PriceQx!$A$2:$BF$42,AM$261+1)</f>
        <v>#N/A</v>
      </c>
      <c r="AN270" s="115" t="e">
        <f>HLOOKUP($A270,PriceQx!$A$2:$BF$42,AN$261+1)</f>
        <v>#N/A</v>
      </c>
      <c r="AO270" s="115" t="e">
        <f>HLOOKUP($A270,PriceQx!$A$2:$BF$42,AO$261+1)</f>
        <v>#N/A</v>
      </c>
    </row>
    <row r="271" spans="1:41">
      <c r="A271">
        <f t="shared" si="232"/>
        <v>10</v>
      </c>
      <c r="B271" s="115" t="e">
        <f>HLOOKUP($A271,PriceQx!$A$2:$BF$42,B$261+1)</f>
        <v>#N/A</v>
      </c>
      <c r="C271" s="115" t="e">
        <f>HLOOKUP($A271,PriceQx!$A$2:$BF$42,C$261+1)</f>
        <v>#N/A</v>
      </c>
      <c r="D271" s="115" t="e">
        <f>HLOOKUP($A271,PriceQx!$A$2:$BF$42,D$261+1)</f>
        <v>#N/A</v>
      </c>
      <c r="E271" s="115" t="e">
        <f>HLOOKUP($A271,PriceQx!$A$2:$BF$42,E$261+1)</f>
        <v>#N/A</v>
      </c>
      <c r="F271" s="115" t="e">
        <f>HLOOKUP($A271,PriceQx!$A$2:$BF$42,F$261+1)</f>
        <v>#N/A</v>
      </c>
      <c r="G271" s="115" t="e">
        <f>HLOOKUP($A271,PriceQx!$A$2:$BF$42,G$261+1)</f>
        <v>#N/A</v>
      </c>
      <c r="H271" s="115" t="e">
        <f>HLOOKUP($A271,PriceQx!$A$2:$BF$42,H$261+1)</f>
        <v>#N/A</v>
      </c>
      <c r="I271" s="115" t="e">
        <f>HLOOKUP($A271,PriceQx!$A$2:$BF$42,I$261+1)</f>
        <v>#N/A</v>
      </c>
      <c r="J271" s="115" t="e">
        <f>HLOOKUP($A271,PriceQx!$A$2:$BF$42,J$261+1)</f>
        <v>#N/A</v>
      </c>
      <c r="K271" s="115" t="e">
        <f>HLOOKUP($A271,PriceQx!$A$2:$BF$42,K$261+1)</f>
        <v>#N/A</v>
      </c>
      <c r="L271" s="115" t="e">
        <f>HLOOKUP($A271,PriceQx!$A$2:$BF$42,L$261+1)</f>
        <v>#N/A</v>
      </c>
      <c r="M271" s="115" t="e">
        <f>HLOOKUP($A271,PriceQx!$A$2:$BF$42,M$261+1)</f>
        <v>#N/A</v>
      </c>
      <c r="N271" s="115" t="e">
        <f>HLOOKUP($A271,PriceQx!$A$2:$BF$42,N$261+1)</f>
        <v>#N/A</v>
      </c>
      <c r="O271" s="115" t="e">
        <f>HLOOKUP($A271,PriceQx!$A$2:$BF$42,O$261+1)</f>
        <v>#N/A</v>
      </c>
      <c r="P271" s="115" t="e">
        <f>HLOOKUP($A271,PriceQx!$A$2:$BF$42,P$261+1)</f>
        <v>#N/A</v>
      </c>
      <c r="Q271" s="115" t="e">
        <f>HLOOKUP($A271,PriceQx!$A$2:$BF$42,Q$261+1)</f>
        <v>#N/A</v>
      </c>
      <c r="R271" s="115" t="e">
        <f>HLOOKUP($A271,PriceQx!$A$2:$BF$42,R$261+1)</f>
        <v>#N/A</v>
      </c>
      <c r="S271" s="115" t="e">
        <f>HLOOKUP($A271,PriceQx!$A$2:$BF$42,S$261+1)</f>
        <v>#N/A</v>
      </c>
      <c r="T271" s="115" t="e">
        <f>HLOOKUP($A271,PriceQx!$A$2:$BF$42,T$261+1)</f>
        <v>#N/A</v>
      </c>
      <c r="U271" s="115" t="e">
        <f>HLOOKUP($A271,PriceQx!$A$2:$BF$42,U$261+1)</f>
        <v>#N/A</v>
      </c>
      <c r="V271" s="115" t="e">
        <f>HLOOKUP($A271,PriceQx!$A$2:$BF$42,V$261+1)</f>
        <v>#N/A</v>
      </c>
      <c r="W271" s="115" t="e">
        <f>HLOOKUP($A271,PriceQx!$A$2:$BF$42,W$261+1)</f>
        <v>#N/A</v>
      </c>
      <c r="X271" s="115" t="e">
        <f>HLOOKUP($A271,PriceQx!$A$2:$BF$42,X$261+1)</f>
        <v>#N/A</v>
      </c>
      <c r="Y271" s="115" t="e">
        <f>HLOOKUP($A271,PriceQx!$A$2:$BF$42,Y$261+1)</f>
        <v>#N/A</v>
      </c>
      <c r="Z271" s="115" t="e">
        <f>HLOOKUP($A271,PriceQx!$A$2:$BF$42,Z$261+1)</f>
        <v>#N/A</v>
      </c>
      <c r="AA271" s="115" t="e">
        <f>HLOOKUP($A271,PriceQx!$A$2:$BF$42,AA$261+1)</f>
        <v>#N/A</v>
      </c>
      <c r="AB271" s="115" t="e">
        <f>HLOOKUP($A271,PriceQx!$A$2:$BF$42,AB$261+1)</f>
        <v>#N/A</v>
      </c>
      <c r="AC271" s="115" t="e">
        <f>HLOOKUP($A271,PriceQx!$A$2:$BF$42,AC$261+1)</f>
        <v>#N/A</v>
      </c>
      <c r="AD271" s="115" t="e">
        <f>HLOOKUP($A271,PriceQx!$A$2:$BF$42,AD$261+1)</f>
        <v>#N/A</v>
      </c>
      <c r="AE271" s="115" t="e">
        <f>HLOOKUP($A271,PriceQx!$A$2:$BF$42,AE$261+1)</f>
        <v>#N/A</v>
      </c>
      <c r="AF271" s="115" t="e">
        <f>HLOOKUP($A271,PriceQx!$A$2:$BF$42,AF$261+1)</f>
        <v>#N/A</v>
      </c>
      <c r="AG271" s="115" t="e">
        <f>HLOOKUP($A271,PriceQx!$A$2:$BF$42,AG$261+1)</f>
        <v>#N/A</v>
      </c>
      <c r="AH271" s="115" t="e">
        <f>HLOOKUP($A271,PriceQx!$A$2:$BF$42,AH$261+1)</f>
        <v>#N/A</v>
      </c>
      <c r="AI271" s="115" t="e">
        <f>HLOOKUP($A271,PriceQx!$A$2:$BF$42,AI$261+1)</f>
        <v>#N/A</v>
      </c>
      <c r="AJ271" s="115" t="e">
        <f>HLOOKUP($A271,PriceQx!$A$2:$BF$42,AJ$261+1)</f>
        <v>#N/A</v>
      </c>
      <c r="AK271" s="115" t="e">
        <f>HLOOKUP($A271,PriceQx!$A$2:$BF$42,AK$261+1)</f>
        <v>#N/A</v>
      </c>
      <c r="AL271" s="115" t="e">
        <f>HLOOKUP($A271,PriceQx!$A$2:$BF$42,AL$261+1)</f>
        <v>#N/A</v>
      </c>
      <c r="AM271" s="115" t="e">
        <f>HLOOKUP($A271,PriceQx!$A$2:$BF$42,AM$261+1)</f>
        <v>#N/A</v>
      </c>
      <c r="AN271" s="115" t="e">
        <f>HLOOKUP($A271,PriceQx!$A$2:$BF$42,AN$261+1)</f>
        <v>#N/A</v>
      </c>
      <c r="AO271" s="115" t="e">
        <f>HLOOKUP($A271,PriceQx!$A$2:$BF$42,AO$261+1)</f>
        <v>#N/A</v>
      </c>
    </row>
    <row r="272" spans="1:41">
      <c r="A272">
        <f t="shared" si="232"/>
        <v>11</v>
      </c>
      <c r="B272" s="115" t="e">
        <f>HLOOKUP($A272,PriceQx!$A$2:$BF$42,B$261+1)</f>
        <v>#N/A</v>
      </c>
      <c r="C272" s="115" t="e">
        <f>HLOOKUP($A272,PriceQx!$A$2:$BF$42,C$261+1)</f>
        <v>#N/A</v>
      </c>
      <c r="D272" s="115" t="e">
        <f>HLOOKUP($A272,PriceQx!$A$2:$BF$42,D$261+1)</f>
        <v>#N/A</v>
      </c>
      <c r="E272" s="115" t="e">
        <f>HLOOKUP($A272,PriceQx!$A$2:$BF$42,E$261+1)</f>
        <v>#N/A</v>
      </c>
      <c r="F272" s="115" t="e">
        <f>HLOOKUP($A272,PriceQx!$A$2:$BF$42,F$261+1)</f>
        <v>#N/A</v>
      </c>
      <c r="G272" s="115" t="e">
        <f>HLOOKUP($A272,PriceQx!$A$2:$BF$42,G$261+1)</f>
        <v>#N/A</v>
      </c>
      <c r="H272" s="115" t="e">
        <f>HLOOKUP($A272,PriceQx!$A$2:$BF$42,H$261+1)</f>
        <v>#N/A</v>
      </c>
      <c r="I272" s="115" t="e">
        <f>HLOOKUP($A272,PriceQx!$A$2:$BF$42,I$261+1)</f>
        <v>#N/A</v>
      </c>
      <c r="J272" s="115" t="e">
        <f>HLOOKUP($A272,PriceQx!$A$2:$BF$42,J$261+1)</f>
        <v>#N/A</v>
      </c>
      <c r="K272" s="115" t="e">
        <f>HLOOKUP($A272,PriceQx!$A$2:$BF$42,K$261+1)</f>
        <v>#N/A</v>
      </c>
      <c r="L272" s="115" t="e">
        <f>HLOOKUP($A272,PriceQx!$A$2:$BF$42,L$261+1)</f>
        <v>#N/A</v>
      </c>
      <c r="M272" s="115" t="e">
        <f>HLOOKUP($A272,PriceQx!$A$2:$BF$42,M$261+1)</f>
        <v>#N/A</v>
      </c>
      <c r="N272" s="115" t="e">
        <f>HLOOKUP($A272,PriceQx!$A$2:$BF$42,N$261+1)</f>
        <v>#N/A</v>
      </c>
      <c r="O272" s="115" t="e">
        <f>HLOOKUP($A272,PriceQx!$A$2:$BF$42,O$261+1)</f>
        <v>#N/A</v>
      </c>
      <c r="P272" s="115" t="e">
        <f>HLOOKUP($A272,PriceQx!$A$2:$BF$42,P$261+1)</f>
        <v>#N/A</v>
      </c>
      <c r="Q272" s="115" t="e">
        <f>HLOOKUP($A272,PriceQx!$A$2:$BF$42,Q$261+1)</f>
        <v>#N/A</v>
      </c>
      <c r="R272" s="115" t="e">
        <f>HLOOKUP($A272,PriceQx!$A$2:$BF$42,R$261+1)</f>
        <v>#N/A</v>
      </c>
      <c r="S272" s="115" t="e">
        <f>HLOOKUP($A272,PriceQx!$A$2:$BF$42,S$261+1)</f>
        <v>#N/A</v>
      </c>
      <c r="T272" s="115" t="e">
        <f>HLOOKUP($A272,PriceQx!$A$2:$BF$42,T$261+1)</f>
        <v>#N/A</v>
      </c>
      <c r="U272" s="115" t="e">
        <f>HLOOKUP($A272,PriceQx!$A$2:$BF$42,U$261+1)</f>
        <v>#N/A</v>
      </c>
      <c r="V272" s="115" t="e">
        <f>HLOOKUP($A272,PriceQx!$A$2:$BF$42,V$261+1)</f>
        <v>#N/A</v>
      </c>
      <c r="W272" s="115" t="e">
        <f>HLOOKUP($A272,PriceQx!$A$2:$BF$42,W$261+1)</f>
        <v>#N/A</v>
      </c>
      <c r="X272" s="115" t="e">
        <f>HLOOKUP($A272,PriceQx!$A$2:$BF$42,X$261+1)</f>
        <v>#N/A</v>
      </c>
      <c r="Y272" s="115" t="e">
        <f>HLOOKUP($A272,PriceQx!$A$2:$BF$42,Y$261+1)</f>
        <v>#N/A</v>
      </c>
      <c r="Z272" s="115" t="e">
        <f>HLOOKUP($A272,PriceQx!$A$2:$BF$42,Z$261+1)</f>
        <v>#N/A</v>
      </c>
      <c r="AA272" s="115" t="e">
        <f>HLOOKUP($A272,PriceQx!$A$2:$BF$42,AA$261+1)</f>
        <v>#N/A</v>
      </c>
      <c r="AB272" s="115" t="e">
        <f>HLOOKUP($A272,PriceQx!$A$2:$BF$42,AB$261+1)</f>
        <v>#N/A</v>
      </c>
      <c r="AC272" s="115" t="e">
        <f>HLOOKUP($A272,PriceQx!$A$2:$BF$42,AC$261+1)</f>
        <v>#N/A</v>
      </c>
      <c r="AD272" s="115" t="e">
        <f>HLOOKUP($A272,PriceQx!$A$2:$BF$42,AD$261+1)</f>
        <v>#N/A</v>
      </c>
      <c r="AE272" s="115" t="e">
        <f>HLOOKUP($A272,PriceQx!$A$2:$BF$42,AE$261+1)</f>
        <v>#N/A</v>
      </c>
      <c r="AF272" s="115" t="e">
        <f>HLOOKUP($A272,PriceQx!$A$2:$BF$42,AF$261+1)</f>
        <v>#N/A</v>
      </c>
      <c r="AG272" s="115" t="e">
        <f>HLOOKUP($A272,PriceQx!$A$2:$BF$42,AG$261+1)</f>
        <v>#N/A</v>
      </c>
      <c r="AH272" s="115" t="e">
        <f>HLOOKUP($A272,PriceQx!$A$2:$BF$42,AH$261+1)</f>
        <v>#N/A</v>
      </c>
      <c r="AI272" s="115" t="e">
        <f>HLOOKUP($A272,PriceQx!$A$2:$BF$42,AI$261+1)</f>
        <v>#N/A</v>
      </c>
      <c r="AJ272" s="115" t="e">
        <f>HLOOKUP($A272,PriceQx!$A$2:$BF$42,AJ$261+1)</f>
        <v>#N/A</v>
      </c>
      <c r="AK272" s="115" t="e">
        <f>HLOOKUP($A272,PriceQx!$A$2:$BF$42,AK$261+1)</f>
        <v>#N/A</v>
      </c>
      <c r="AL272" s="115" t="e">
        <f>HLOOKUP($A272,PriceQx!$A$2:$BF$42,AL$261+1)</f>
        <v>#N/A</v>
      </c>
      <c r="AM272" s="115" t="e">
        <f>HLOOKUP($A272,PriceQx!$A$2:$BF$42,AM$261+1)</f>
        <v>#N/A</v>
      </c>
      <c r="AN272" s="115" t="e">
        <f>HLOOKUP($A272,PriceQx!$A$2:$BF$42,AN$261+1)</f>
        <v>#N/A</v>
      </c>
      <c r="AO272" s="115" t="e">
        <f>HLOOKUP($A272,PriceQx!$A$2:$BF$42,AO$261+1)</f>
        <v>#N/A</v>
      </c>
    </row>
    <row r="273" spans="1:41">
      <c r="A273">
        <f t="shared" si="232"/>
        <v>12</v>
      </c>
      <c r="B273" s="115" t="e">
        <f>HLOOKUP($A273,PriceQx!$A$2:$BF$42,B$261+1)</f>
        <v>#N/A</v>
      </c>
      <c r="C273" s="115" t="e">
        <f>HLOOKUP($A273,PriceQx!$A$2:$BF$42,C$261+1)</f>
        <v>#N/A</v>
      </c>
      <c r="D273" s="115" t="e">
        <f>HLOOKUP($A273,PriceQx!$A$2:$BF$42,D$261+1)</f>
        <v>#N/A</v>
      </c>
      <c r="E273" s="115" t="e">
        <f>HLOOKUP($A273,PriceQx!$A$2:$BF$42,E$261+1)</f>
        <v>#N/A</v>
      </c>
      <c r="F273" s="115" t="e">
        <f>HLOOKUP($A273,PriceQx!$A$2:$BF$42,F$261+1)</f>
        <v>#N/A</v>
      </c>
      <c r="G273" s="115" t="e">
        <f>HLOOKUP($A273,PriceQx!$A$2:$BF$42,G$261+1)</f>
        <v>#N/A</v>
      </c>
      <c r="H273" s="115" t="e">
        <f>HLOOKUP($A273,PriceQx!$A$2:$BF$42,H$261+1)</f>
        <v>#N/A</v>
      </c>
      <c r="I273" s="115" t="e">
        <f>HLOOKUP($A273,PriceQx!$A$2:$BF$42,I$261+1)</f>
        <v>#N/A</v>
      </c>
      <c r="J273" s="115" t="e">
        <f>HLOOKUP($A273,PriceQx!$A$2:$BF$42,J$261+1)</f>
        <v>#N/A</v>
      </c>
      <c r="K273" s="115" t="e">
        <f>HLOOKUP($A273,PriceQx!$A$2:$BF$42,K$261+1)</f>
        <v>#N/A</v>
      </c>
      <c r="L273" s="115" t="e">
        <f>HLOOKUP($A273,PriceQx!$A$2:$BF$42,L$261+1)</f>
        <v>#N/A</v>
      </c>
      <c r="M273" s="115" t="e">
        <f>HLOOKUP($A273,PriceQx!$A$2:$BF$42,M$261+1)</f>
        <v>#N/A</v>
      </c>
      <c r="N273" s="115" t="e">
        <f>HLOOKUP($A273,PriceQx!$A$2:$BF$42,N$261+1)</f>
        <v>#N/A</v>
      </c>
      <c r="O273" s="115" t="e">
        <f>HLOOKUP($A273,PriceQx!$A$2:$BF$42,O$261+1)</f>
        <v>#N/A</v>
      </c>
      <c r="P273" s="115" t="e">
        <f>HLOOKUP($A273,PriceQx!$A$2:$BF$42,P$261+1)</f>
        <v>#N/A</v>
      </c>
      <c r="Q273" s="115" t="e">
        <f>HLOOKUP($A273,PriceQx!$A$2:$BF$42,Q$261+1)</f>
        <v>#N/A</v>
      </c>
      <c r="R273" s="115" t="e">
        <f>HLOOKUP($A273,PriceQx!$A$2:$BF$42,R$261+1)</f>
        <v>#N/A</v>
      </c>
      <c r="S273" s="115" t="e">
        <f>HLOOKUP($A273,PriceQx!$A$2:$BF$42,S$261+1)</f>
        <v>#N/A</v>
      </c>
      <c r="T273" s="115" t="e">
        <f>HLOOKUP($A273,PriceQx!$A$2:$BF$42,T$261+1)</f>
        <v>#N/A</v>
      </c>
      <c r="U273" s="115" t="e">
        <f>HLOOKUP($A273,PriceQx!$A$2:$BF$42,U$261+1)</f>
        <v>#N/A</v>
      </c>
      <c r="V273" s="115" t="e">
        <f>HLOOKUP($A273,PriceQx!$A$2:$BF$42,V$261+1)</f>
        <v>#N/A</v>
      </c>
      <c r="W273" s="115" t="e">
        <f>HLOOKUP($A273,PriceQx!$A$2:$BF$42,W$261+1)</f>
        <v>#N/A</v>
      </c>
      <c r="X273" s="115" t="e">
        <f>HLOOKUP($A273,PriceQx!$A$2:$BF$42,X$261+1)</f>
        <v>#N/A</v>
      </c>
      <c r="Y273" s="115" t="e">
        <f>HLOOKUP($A273,PriceQx!$A$2:$BF$42,Y$261+1)</f>
        <v>#N/A</v>
      </c>
      <c r="Z273" s="115" t="e">
        <f>HLOOKUP($A273,PriceQx!$A$2:$BF$42,Z$261+1)</f>
        <v>#N/A</v>
      </c>
      <c r="AA273" s="115" t="e">
        <f>HLOOKUP($A273,PriceQx!$A$2:$BF$42,AA$261+1)</f>
        <v>#N/A</v>
      </c>
      <c r="AB273" s="115" t="e">
        <f>HLOOKUP($A273,PriceQx!$A$2:$BF$42,AB$261+1)</f>
        <v>#N/A</v>
      </c>
      <c r="AC273" s="115" t="e">
        <f>HLOOKUP($A273,PriceQx!$A$2:$BF$42,AC$261+1)</f>
        <v>#N/A</v>
      </c>
      <c r="AD273" s="115" t="e">
        <f>HLOOKUP($A273,PriceQx!$A$2:$BF$42,AD$261+1)</f>
        <v>#N/A</v>
      </c>
      <c r="AE273" s="115" t="e">
        <f>HLOOKUP($A273,PriceQx!$A$2:$BF$42,AE$261+1)</f>
        <v>#N/A</v>
      </c>
      <c r="AF273" s="115" t="e">
        <f>HLOOKUP($A273,PriceQx!$A$2:$BF$42,AF$261+1)</f>
        <v>#N/A</v>
      </c>
      <c r="AG273" s="115" t="e">
        <f>HLOOKUP($A273,PriceQx!$A$2:$BF$42,AG$261+1)</f>
        <v>#N/A</v>
      </c>
      <c r="AH273" s="115" t="e">
        <f>HLOOKUP($A273,PriceQx!$A$2:$BF$42,AH$261+1)</f>
        <v>#N/A</v>
      </c>
      <c r="AI273" s="115" t="e">
        <f>HLOOKUP($A273,PriceQx!$A$2:$BF$42,AI$261+1)</f>
        <v>#N/A</v>
      </c>
      <c r="AJ273" s="115" t="e">
        <f>HLOOKUP($A273,PriceQx!$A$2:$BF$42,AJ$261+1)</f>
        <v>#N/A</v>
      </c>
      <c r="AK273" s="115" t="e">
        <f>HLOOKUP($A273,PriceQx!$A$2:$BF$42,AK$261+1)</f>
        <v>#N/A</v>
      </c>
      <c r="AL273" s="115" t="e">
        <f>HLOOKUP($A273,PriceQx!$A$2:$BF$42,AL$261+1)</f>
        <v>#N/A</v>
      </c>
      <c r="AM273" s="115" t="e">
        <f>HLOOKUP($A273,PriceQx!$A$2:$BF$42,AM$261+1)</f>
        <v>#N/A</v>
      </c>
      <c r="AN273" s="115" t="e">
        <f>HLOOKUP($A273,PriceQx!$A$2:$BF$42,AN$261+1)</f>
        <v>#N/A</v>
      </c>
      <c r="AO273" s="115" t="e">
        <f>HLOOKUP($A273,PriceQx!$A$2:$BF$42,AO$261+1)</f>
        <v>#N/A</v>
      </c>
    </row>
    <row r="274" spans="1:41">
      <c r="A274">
        <f t="shared" si="232"/>
        <v>13</v>
      </c>
      <c r="B274" s="115" t="e">
        <f>HLOOKUP($A274,PriceQx!$A$2:$BF$42,B$261+1)</f>
        <v>#N/A</v>
      </c>
      <c r="C274" s="115" t="e">
        <f>HLOOKUP($A274,PriceQx!$A$2:$BF$42,C$261+1)</f>
        <v>#N/A</v>
      </c>
      <c r="D274" s="115" t="e">
        <f>HLOOKUP($A274,PriceQx!$A$2:$BF$42,D$261+1)</f>
        <v>#N/A</v>
      </c>
      <c r="E274" s="115" t="e">
        <f>HLOOKUP($A274,PriceQx!$A$2:$BF$42,E$261+1)</f>
        <v>#N/A</v>
      </c>
      <c r="F274" s="115" t="e">
        <f>HLOOKUP($A274,PriceQx!$A$2:$BF$42,F$261+1)</f>
        <v>#N/A</v>
      </c>
      <c r="G274" s="115" t="e">
        <f>HLOOKUP($A274,PriceQx!$A$2:$BF$42,G$261+1)</f>
        <v>#N/A</v>
      </c>
      <c r="H274" s="115" t="e">
        <f>HLOOKUP($A274,PriceQx!$A$2:$BF$42,H$261+1)</f>
        <v>#N/A</v>
      </c>
      <c r="I274" s="115" t="e">
        <f>HLOOKUP($A274,PriceQx!$A$2:$BF$42,I$261+1)</f>
        <v>#N/A</v>
      </c>
      <c r="J274" s="115" t="e">
        <f>HLOOKUP($A274,PriceQx!$A$2:$BF$42,J$261+1)</f>
        <v>#N/A</v>
      </c>
      <c r="K274" s="115" t="e">
        <f>HLOOKUP($A274,PriceQx!$A$2:$BF$42,K$261+1)</f>
        <v>#N/A</v>
      </c>
      <c r="L274" s="115" t="e">
        <f>HLOOKUP($A274,PriceQx!$A$2:$BF$42,L$261+1)</f>
        <v>#N/A</v>
      </c>
      <c r="M274" s="115" t="e">
        <f>HLOOKUP($A274,PriceQx!$A$2:$BF$42,M$261+1)</f>
        <v>#N/A</v>
      </c>
      <c r="N274" s="115" t="e">
        <f>HLOOKUP($A274,PriceQx!$A$2:$BF$42,N$261+1)</f>
        <v>#N/A</v>
      </c>
      <c r="O274" s="115" t="e">
        <f>HLOOKUP($A274,PriceQx!$A$2:$BF$42,O$261+1)</f>
        <v>#N/A</v>
      </c>
      <c r="P274" s="115" t="e">
        <f>HLOOKUP($A274,PriceQx!$A$2:$BF$42,P$261+1)</f>
        <v>#N/A</v>
      </c>
      <c r="Q274" s="115" t="e">
        <f>HLOOKUP($A274,PriceQx!$A$2:$BF$42,Q$261+1)</f>
        <v>#N/A</v>
      </c>
      <c r="R274" s="115" t="e">
        <f>HLOOKUP($A274,PriceQx!$A$2:$BF$42,R$261+1)</f>
        <v>#N/A</v>
      </c>
      <c r="S274" s="115" t="e">
        <f>HLOOKUP($A274,PriceQx!$A$2:$BF$42,S$261+1)</f>
        <v>#N/A</v>
      </c>
      <c r="T274" s="115" t="e">
        <f>HLOOKUP($A274,PriceQx!$A$2:$BF$42,T$261+1)</f>
        <v>#N/A</v>
      </c>
      <c r="U274" s="115" t="e">
        <f>HLOOKUP($A274,PriceQx!$A$2:$BF$42,U$261+1)</f>
        <v>#N/A</v>
      </c>
      <c r="V274" s="115" t="e">
        <f>HLOOKUP($A274,PriceQx!$A$2:$BF$42,V$261+1)</f>
        <v>#N/A</v>
      </c>
      <c r="W274" s="115" t="e">
        <f>HLOOKUP($A274,PriceQx!$A$2:$BF$42,W$261+1)</f>
        <v>#N/A</v>
      </c>
      <c r="X274" s="115" t="e">
        <f>HLOOKUP($A274,PriceQx!$A$2:$BF$42,X$261+1)</f>
        <v>#N/A</v>
      </c>
      <c r="Y274" s="115" t="e">
        <f>HLOOKUP($A274,PriceQx!$A$2:$BF$42,Y$261+1)</f>
        <v>#N/A</v>
      </c>
      <c r="Z274" s="115" t="e">
        <f>HLOOKUP($A274,PriceQx!$A$2:$BF$42,Z$261+1)</f>
        <v>#N/A</v>
      </c>
      <c r="AA274" s="115" t="e">
        <f>HLOOKUP($A274,PriceQx!$A$2:$BF$42,AA$261+1)</f>
        <v>#N/A</v>
      </c>
      <c r="AB274" s="115" t="e">
        <f>HLOOKUP($A274,PriceQx!$A$2:$BF$42,AB$261+1)</f>
        <v>#N/A</v>
      </c>
      <c r="AC274" s="115" t="e">
        <f>HLOOKUP($A274,PriceQx!$A$2:$BF$42,AC$261+1)</f>
        <v>#N/A</v>
      </c>
      <c r="AD274" s="115" t="e">
        <f>HLOOKUP($A274,PriceQx!$A$2:$BF$42,AD$261+1)</f>
        <v>#N/A</v>
      </c>
      <c r="AE274" s="115" t="e">
        <f>HLOOKUP($A274,PriceQx!$A$2:$BF$42,AE$261+1)</f>
        <v>#N/A</v>
      </c>
      <c r="AF274" s="115" t="e">
        <f>HLOOKUP($A274,PriceQx!$A$2:$BF$42,AF$261+1)</f>
        <v>#N/A</v>
      </c>
      <c r="AG274" s="115" t="e">
        <f>HLOOKUP($A274,PriceQx!$A$2:$BF$42,AG$261+1)</f>
        <v>#N/A</v>
      </c>
      <c r="AH274" s="115" t="e">
        <f>HLOOKUP($A274,PriceQx!$A$2:$BF$42,AH$261+1)</f>
        <v>#N/A</v>
      </c>
      <c r="AI274" s="115" t="e">
        <f>HLOOKUP($A274,PriceQx!$A$2:$BF$42,AI$261+1)</f>
        <v>#N/A</v>
      </c>
      <c r="AJ274" s="115" t="e">
        <f>HLOOKUP($A274,PriceQx!$A$2:$BF$42,AJ$261+1)</f>
        <v>#N/A</v>
      </c>
      <c r="AK274" s="115" t="e">
        <f>HLOOKUP($A274,PriceQx!$A$2:$BF$42,AK$261+1)</f>
        <v>#N/A</v>
      </c>
      <c r="AL274" s="115" t="e">
        <f>HLOOKUP($A274,PriceQx!$A$2:$BF$42,AL$261+1)</f>
        <v>#N/A</v>
      </c>
      <c r="AM274" s="115" t="e">
        <f>HLOOKUP($A274,PriceQx!$A$2:$BF$42,AM$261+1)</f>
        <v>#N/A</v>
      </c>
      <c r="AN274" s="115" t="e">
        <f>HLOOKUP($A274,PriceQx!$A$2:$BF$42,AN$261+1)</f>
        <v>#N/A</v>
      </c>
      <c r="AO274" s="115" t="e">
        <f>HLOOKUP($A274,PriceQx!$A$2:$BF$42,AO$261+1)</f>
        <v>#N/A</v>
      </c>
    </row>
    <row r="275" spans="1:41">
      <c r="A275">
        <f t="shared" si="232"/>
        <v>14</v>
      </c>
      <c r="B275" s="115" t="e">
        <f>HLOOKUP($A275,PriceQx!$A$2:$BF$42,B$261+1)</f>
        <v>#N/A</v>
      </c>
      <c r="C275" s="115" t="e">
        <f>HLOOKUP($A275,PriceQx!$A$2:$BF$42,C$261+1)</f>
        <v>#N/A</v>
      </c>
      <c r="D275" s="115" t="e">
        <f>HLOOKUP($A275,PriceQx!$A$2:$BF$42,D$261+1)</f>
        <v>#N/A</v>
      </c>
      <c r="E275" s="115" t="e">
        <f>HLOOKUP($A275,PriceQx!$A$2:$BF$42,E$261+1)</f>
        <v>#N/A</v>
      </c>
      <c r="F275" s="115" t="e">
        <f>HLOOKUP($A275,PriceQx!$A$2:$BF$42,F$261+1)</f>
        <v>#N/A</v>
      </c>
      <c r="G275" s="115" t="e">
        <f>HLOOKUP($A275,PriceQx!$A$2:$BF$42,G$261+1)</f>
        <v>#N/A</v>
      </c>
      <c r="H275" s="115" t="e">
        <f>HLOOKUP($A275,PriceQx!$A$2:$BF$42,H$261+1)</f>
        <v>#N/A</v>
      </c>
      <c r="I275" s="115" t="e">
        <f>HLOOKUP($A275,PriceQx!$A$2:$BF$42,I$261+1)</f>
        <v>#N/A</v>
      </c>
      <c r="J275" s="115" t="e">
        <f>HLOOKUP($A275,PriceQx!$A$2:$BF$42,J$261+1)</f>
        <v>#N/A</v>
      </c>
      <c r="K275" s="115" t="e">
        <f>HLOOKUP($A275,PriceQx!$A$2:$BF$42,K$261+1)</f>
        <v>#N/A</v>
      </c>
      <c r="L275" s="115" t="e">
        <f>HLOOKUP($A275,PriceQx!$A$2:$BF$42,L$261+1)</f>
        <v>#N/A</v>
      </c>
      <c r="M275" s="115" t="e">
        <f>HLOOKUP($A275,PriceQx!$A$2:$BF$42,M$261+1)</f>
        <v>#N/A</v>
      </c>
      <c r="N275" s="115" t="e">
        <f>HLOOKUP($A275,PriceQx!$A$2:$BF$42,N$261+1)</f>
        <v>#N/A</v>
      </c>
      <c r="O275" s="115" t="e">
        <f>HLOOKUP($A275,PriceQx!$A$2:$BF$42,O$261+1)</f>
        <v>#N/A</v>
      </c>
      <c r="P275" s="115" t="e">
        <f>HLOOKUP($A275,PriceQx!$A$2:$BF$42,P$261+1)</f>
        <v>#N/A</v>
      </c>
      <c r="Q275" s="115" t="e">
        <f>HLOOKUP($A275,PriceQx!$A$2:$BF$42,Q$261+1)</f>
        <v>#N/A</v>
      </c>
      <c r="R275" s="115" t="e">
        <f>HLOOKUP($A275,PriceQx!$A$2:$BF$42,R$261+1)</f>
        <v>#N/A</v>
      </c>
      <c r="S275" s="115" t="e">
        <f>HLOOKUP($A275,PriceQx!$A$2:$BF$42,S$261+1)</f>
        <v>#N/A</v>
      </c>
      <c r="T275" s="115" t="e">
        <f>HLOOKUP($A275,PriceQx!$A$2:$BF$42,T$261+1)</f>
        <v>#N/A</v>
      </c>
      <c r="U275" s="115" t="e">
        <f>HLOOKUP($A275,PriceQx!$A$2:$BF$42,U$261+1)</f>
        <v>#N/A</v>
      </c>
      <c r="V275" s="115" t="e">
        <f>HLOOKUP($A275,PriceQx!$A$2:$BF$42,V$261+1)</f>
        <v>#N/A</v>
      </c>
      <c r="W275" s="115" t="e">
        <f>HLOOKUP($A275,PriceQx!$A$2:$BF$42,W$261+1)</f>
        <v>#N/A</v>
      </c>
      <c r="X275" s="115" t="e">
        <f>HLOOKUP($A275,PriceQx!$A$2:$BF$42,X$261+1)</f>
        <v>#N/A</v>
      </c>
      <c r="Y275" s="115" t="e">
        <f>HLOOKUP($A275,PriceQx!$A$2:$BF$42,Y$261+1)</f>
        <v>#N/A</v>
      </c>
      <c r="Z275" s="115" t="e">
        <f>HLOOKUP($A275,PriceQx!$A$2:$BF$42,Z$261+1)</f>
        <v>#N/A</v>
      </c>
      <c r="AA275" s="115" t="e">
        <f>HLOOKUP($A275,PriceQx!$A$2:$BF$42,AA$261+1)</f>
        <v>#N/A</v>
      </c>
      <c r="AB275" s="115" t="e">
        <f>HLOOKUP($A275,PriceQx!$A$2:$BF$42,AB$261+1)</f>
        <v>#N/A</v>
      </c>
      <c r="AC275" s="115" t="e">
        <f>HLOOKUP($A275,PriceQx!$A$2:$BF$42,AC$261+1)</f>
        <v>#N/A</v>
      </c>
      <c r="AD275" s="115" t="e">
        <f>HLOOKUP($A275,PriceQx!$A$2:$BF$42,AD$261+1)</f>
        <v>#N/A</v>
      </c>
      <c r="AE275" s="115" t="e">
        <f>HLOOKUP($A275,PriceQx!$A$2:$BF$42,AE$261+1)</f>
        <v>#N/A</v>
      </c>
      <c r="AF275" s="115" t="e">
        <f>HLOOKUP($A275,PriceQx!$A$2:$BF$42,AF$261+1)</f>
        <v>#N/A</v>
      </c>
      <c r="AG275" s="115" t="e">
        <f>HLOOKUP($A275,PriceQx!$A$2:$BF$42,AG$261+1)</f>
        <v>#N/A</v>
      </c>
      <c r="AH275" s="115" t="e">
        <f>HLOOKUP($A275,PriceQx!$A$2:$BF$42,AH$261+1)</f>
        <v>#N/A</v>
      </c>
      <c r="AI275" s="115" t="e">
        <f>HLOOKUP($A275,PriceQx!$A$2:$BF$42,AI$261+1)</f>
        <v>#N/A</v>
      </c>
      <c r="AJ275" s="115" t="e">
        <f>HLOOKUP($A275,PriceQx!$A$2:$BF$42,AJ$261+1)</f>
        <v>#N/A</v>
      </c>
      <c r="AK275" s="115" t="e">
        <f>HLOOKUP($A275,PriceQx!$A$2:$BF$42,AK$261+1)</f>
        <v>#N/A</v>
      </c>
      <c r="AL275" s="115" t="e">
        <f>HLOOKUP($A275,PriceQx!$A$2:$BF$42,AL$261+1)</f>
        <v>#N/A</v>
      </c>
      <c r="AM275" s="115" t="e">
        <f>HLOOKUP($A275,PriceQx!$A$2:$BF$42,AM$261+1)</f>
        <v>#N/A</v>
      </c>
      <c r="AN275" s="115" t="e">
        <f>HLOOKUP($A275,PriceQx!$A$2:$BF$42,AN$261+1)</f>
        <v>#N/A</v>
      </c>
      <c r="AO275" s="115" t="e">
        <f>HLOOKUP($A275,PriceQx!$A$2:$BF$42,AO$261+1)</f>
        <v>#N/A</v>
      </c>
    </row>
    <row r="276" spans="1:41">
      <c r="A276">
        <f t="shared" si="232"/>
        <v>15</v>
      </c>
      <c r="B276" s="115" t="e">
        <f>HLOOKUP($A276,PriceQx!$A$2:$BF$42,B$261+1)</f>
        <v>#N/A</v>
      </c>
      <c r="C276" s="115" t="e">
        <f>HLOOKUP($A276,PriceQx!$A$2:$BF$42,C$261+1)</f>
        <v>#N/A</v>
      </c>
      <c r="D276" s="115" t="e">
        <f>HLOOKUP($A276,PriceQx!$A$2:$BF$42,D$261+1)</f>
        <v>#N/A</v>
      </c>
      <c r="E276" s="115" t="e">
        <f>HLOOKUP($A276,PriceQx!$A$2:$BF$42,E$261+1)</f>
        <v>#N/A</v>
      </c>
      <c r="F276" s="115" t="e">
        <f>HLOOKUP($A276,PriceQx!$A$2:$BF$42,F$261+1)</f>
        <v>#N/A</v>
      </c>
      <c r="G276" s="115" t="e">
        <f>HLOOKUP($A276,PriceQx!$A$2:$BF$42,G$261+1)</f>
        <v>#N/A</v>
      </c>
      <c r="H276" s="115" t="e">
        <f>HLOOKUP($A276,PriceQx!$A$2:$BF$42,H$261+1)</f>
        <v>#N/A</v>
      </c>
      <c r="I276" s="115" t="e">
        <f>HLOOKUP($A276,PriceQx!$A$2:$BF$42,I$261+1)</f>
        <v>#N/A</v>
      </c>
      <c r="J276" s="115" t="e">
        <f>HLOOKUP($A276,PriceQx!$A$2:$BF$42,J$261+1)</f>
        <v>#N/A</v>
      </c>
      <c r="K276" s="115" t="e">
        <f>HLOOKUP($A276,PriceQx!$A$2:$BF$42,K$261+1)</f>
        <v>#N/A</v>
      </c>
      <c r="L276" s="115" t="e">
        <f>HLOOKUP($A276,PriceQx!$A$2:$BF$42,L$261+1)</f>
        <v>#N/A</v>
      </c>
      <c r="M276" s="115" t="e">
        <f>HLOOKUP($A276,PriceQx!$A$2:$BF$42,M$261+1)</f>
        <v>#N/A</v>
      </c>
      <c r="N276" s="115" t="e">
        <f>HLOOKUP($A276,PriceQx!$A$2:$BF$42,N$261+1)</f>
        <v>#N/A</v>
      </c>
      <c r="O276" s="115" t="e">
        <f>HLOOKUP($A276,PriceQx!$A$2:$BF$42,O$261+1)</f>
        <v>#N/A</v>
      </c>
      <c r="P276" s="115" t="e">
        <f>HLOOKUP($A276,PriceQx!$A$2:$BF$42,P$261+1)</f>
        <v>#N/A</v>
      </c>
      <c r="Q276" s="115" t="e">
        <f>HLOOKUP($A276,PriceQx!$A$2:$BF$42,Q$261+1)</f>
        <v>#N/A</v>
      </c>
      <c r="R276" s="115" t="e">
        <f>HLOOKUP($A276,PriceQx!$A$2:$BF$42,R$261+1)</f>
        <v>#N/A</v>
      </c>
      <c r="S276" s="115" t="e">
        <f>HLOOKUP($A276,PriceQx!$A$2:$BF$42,S$261+1)</f>
        <v>#N/A</v>
      </c>
      <c r="T276" s="115" t="e">
        <f>HLOOKUP($A276,PriceQx!$A$2:$BF$42,T$261+1)</f>
        <v>#N/A</v>
      </c>
      <c r="U276" s="115" t="e">
        <f>HLOOKUP($A276,PriceQx!$A$2:$BF$42,U$261+1)</f>
        <v>#N/A</v>
      </c>
      <c r="V276" s="115" t="e">
        <f>HLOOKUP($A276,PriceQx!$A$2:$BF$42,V$261+1)</f>
        <v>#N/A</v>
      </c>
      <c r="W276" s="115" t="e">
        <f>HLOOKUP($A276,PriceQx!$A$2:$BF$42,W$261+1)</f>
        <v>#N/A</v>
      </c>
      <c r="X276" s="115" t="e">
        <f>HLOOKUP($A276,PriceQx!$A$2:$BF$42,X$261+1)</f>
        <v>#N/A</v>
      </c>
      <c r="Y276" s="115" t="e">
        <f>HLOOKUP($A276,PriceQx!$A$2:$BF$42,Y$261+1)</f>
        <v>#N/A</v>
      </c>
      <c r="Z276" s="115" t="e">
        <f>HLOOKUP($A276,PriceQx!$A$2:$BF$42,Z$261+1)</f>
        <v>#N/A</v>
      </c>
      <c r="AA276" s="115" t="e">
        <f>HLOOKUP($A276,PriceQx!$A$2:$BF$42,AA$261+1)</f>
        <v>#N/A</v>
      </c>
      <c r="AB276" s="115" t="e">
        <f>HLOOKUP($A276,PriceQx!$A$2:$BF$42,AB$261+1)</f>
        <v>#N/A</v>
      </c>
      <c r="AC276" s="115" t="e">
        <f>HLOOKUP($A276,PriceQx!$A$2:$BF$42,AC$261+1)</f>
        <v>#N/A</v>
      </c>
      <c r="AD276" s="115" t="e">
        <f>HLOOKUP($A276,PriceQx!$A$2:$BF$42,AD$261+1)</f>
        <v>#N/A</v>
      </c>
      <c r="AE276" s="115" t="e">
        <f>HLOOKUP($A276,PriceQx!$A$2:$BF$42,AE$261+1)</f>
        <v>#N/A</v>
      </c>
      <c r="AF276" s="115" t="e">
        <f>HLOOKUP($A276,PriceQx!$A$2:$BF$42,AF$261+1)</f>
        <v>#N/A</v>
      </c>
      <c r="AG276" s="115" t="e">
        <f>HLOOKUP($A276,PriceQx!$A$2:$BF$42,AG$261+1)</f>
        <v>#N/A</v>
      </c>
      <c r="AH276" s="115" t="e">
        <f>HLOOKUP($A276,PriceQx!$A$2:$BF$42,AH$261+1)</f>
        <v>#N/A</v>
      </c>
      <c r="AI276" s="115" t="e">
        <f>HLOOKUP($A276,PriceQx!$A$2:$BF$42,AI$261+1)</f>
        <v>#N/A</v>
      </c>
      <c r="AJ276" s="115" t="e">
        <f>HLOOKUP($A276,PriceQx!$A$2:$BF$42,AJ$261+1)</f>
        <v>#N/A</v>
      </c>
      <c r="AK276" s="115" t="e">
        <f>HLOOKUP($A276,PriceQx!$A$2:$BF$42,AK$261+1)</f>
        <v>#N/A</v>
      </c>
      <c r="AL276" s="115" t="e">
        <f>HLOOKUP($A276,PriceQx!$A$2:$BF$42,AL$261+1)</f>
        <v>#N/A</v>
      </c>
      <c r="AM276" s="115" t="e">
        <f>HLOOKUP($A276,PriceQx!$A$2:$BF$42,AM$261+1)</f>
        <v>#N/A</v>
      </c>
      <c r="AN276" s="115" t="e">
        <f>HLOOKUP($A276,PriceQx!$A$2:$BF$42,AN$261+1)</f>
        <v>#N/A</v>
      </c>
      <c r="AO276" s="115" t="e">
        <f>HLOOKUP($A276,PriceQx!$A$2:$BF$42,AO$261+1)</f>
        <v>#N/A</v>
      </c>
    </row>
    <row r="277" spans="1:41">
      <c r="A277">
        <f t="shared" si="232"/>
        <v>16</v>
      </c>
      <c r="B277" s="115" t="e">
        <f>HLOOKUP($A277,PriceQx!$A$2:$BF$42,B$261+1)</f>
        <v>#N/A</v>
      </c>
      <c r="C277" s="115" t="e">
        <f>HLOOKUP($A277,PriceQx!$A$2:$BF$42,C$261+1)</f>
        <v>#N/A</v>
      </c>
      <c r="D277" s="115" t="e">
        <f>HLOOKUP($A277,PriceQx!$A$2:$BF$42,D$261+1)</f>
        <v>#N/A</v>
      </c>
      <c r="E277" s="115" t="e">
        <f>HLOOKUP($A277,PriceQx!$A$2:$BF$42,E$261+1)</f>
        <v>#N/A</v>
      </c>
      <c r="F277" s="115" t="e">
        <f>HLOOKUP($A277,PriceQx!$A$2:$BF$42,F$261+1)</f>
        <v>#N/A</v>
      </c>
      <c r="G277" s="115" t="e">
        <f>HLOOKUP($A277,PriceQx!$A$2:$BF$42,G$261+1)</f>
        <v>#N/A</v>
      </c>
      <c r="H277" s="115" t="e">
        <f>HLOOKUP($A277,PriceQx!$A$2:$BF$42,H$261+1)</f>
        <v>#N/A</v>
      </c>
      <c r="I277" s="115" t="e">
        <f>HLOOKUP($A277,PriceQx!$A$2:$BF$42,I$261+1)</f>
        <v>#N/A</v>
      </c>
      <c r="J277" s="115" t="e">
        <f>HLOOKUP($A277,PriceQx!$A$2:$BF$42,J$261+1)</f>
        <v>#N/A</v>
      </c>
      <c r="K277" s="115" t="e">
        <f>HLOOKUP($A277,PriceQx!$A$2:$BF$42,K$261+1)</f>
        <v>#N/A</v>
      </c>
      <c r="L277" s="115" t="e">
        <f>HLOOKUP($A277,PriceQx!$A$2:$BF$42,L$261+1)</f>
        <v>#N/A</v>
      </c>
      <c r="M277" s="115" t="e">
        <f>HLOOKUP($A277,PriceQx!$A$2:$BF$42,M$261+1)</f>
        <v>#N/A</v>
      </c>
      <c r="N277" s="115" t="e">
        <f>HLOOKUP($A277,PriceQx!$A$2:$BF$42,N$261+1)</f>
        <v>#N/A</v>
      </c>
      <c r="O277" s="115" t="e">
        <f>HLOOKUP($A277,PriceQx!$A$2:$BF$42,O$261+1)</f>
        <v>#N/A</v>
      </c>
      <c r="P277" s="115" t="e">
        <f>HLOOKUP($A277,PriceQx!$A$2:$BF$42,P$261+1)</f>
        <v>#N/A</v>
      </c>
      <c r="Q277" s="115" t="e">
        <f>HLOOKUP($A277,PriceQx!$A$2:$BF$42,Q$261+1)</f>
        <v>#N/A</v>
      </c>
      <c r="R277" s="115" t="e">
        <f>HLOOKUP($A277,PriceQx!$A$2:$BF$42,R$261+1)</f>
        <v>#N/A</v>
      </c>
      <c r="S277" s="115" t="e">
        <f>HLOOKUP($A277,PriceQx!$A$2:$BF$42,S$261+1)</f>
        <v>#N/A</v>
      </c>
      <c r="T277" s="115" t="e">
        <f>HLOOKUP($A277,PriceQx!$A$2:$BF$42,T$261+1)</f>
        <v>#N/A</v>
      </c>
      <c r="U277" s="115" t="e">
        <f>HLOOKUP($A277,PriceQx!$A$2:$BF$42,U$261+1)</f>
        <v>#N/A</v>
      </c>
      <c r="V277" s="115" t="e">
        <f>HLOOKUP($A277,PriceQx!$A$2:$BF$42,V$261+1)</f>
        <v>#N/A</v>
      </c>
      <c r="W277" s="115" t="e">
        <f>HLOOKUP($A277,PriceQx!$A$2:$BF$42,W$261+1)</f>
        <v>#N/A</v>
      </c>
      <c r="X277" s="115" t="e">
        <f>HLOOKUP($A277,PriceQx!$A$2:$BF$42,X$261+1)</f>
        <v>#N/A</v>
      </c>
      <c r="Y277" s="115" t="e">
        <f>HLOOKUP($A277,PriceQx!$A$2:$BF$42,Y$261+1)</f>
        <v>#N/A</v>
      </c>
      <c r="Z277" s="115" t="e">
        <f>HLOOKUP($A277,PriceQx!$A$2:$BF$42,Z$261+1)</f>
        <v>#N/A</v>
      </c>
      <c r="AA277" s="115" t="e">
        <f>HLOOKUP($A277,PriceQx!$A$2:$BF$42,AA$261+1)</f>
        <v>#N/A</v>
      </c>
      <c r="AB277" s="115" t="e">
        <f>HLOOKUP($A277,PriceQx!$A$2:$BF$42,AB$261+1)</f>
        <v>#N/A</v>
      </c>
      <c r="AC277" s="115" t="e">
        <f>HLOOKUP($A277,PriceQx!$A$2:$BF$42,AC$261+1)</f>
        <v>#N/A</v>
      </c>
      <c r="AD277" s="115" t="e">
        <f>HLOOKUP($A277,PriceQx!$A$2:$BF$42,AD$261+1)</f>
        <v>#N/A</v>
      </c>
      <c r="AE277" s="115" t="e">
        <f>HLOOKUP($A277,PriceQx!$A$2:$BF$42,AE$261+1)</f>
        <v>#N/A</v>
      </c>
      <c r="AF277" s="115" t="e">
        <f>HLOOKUP($A277,PriceQx!$A$2:$BF$42,AF$261+1)</f>
        <v>#N/A</v>
      </c>
      <c r="AG277" s="115" t="e">
        <f>HLOOKUP($A277,PriceQx!$A$2:$BF$42,AG$261+1)</f>
        <v>#N/A</v>
      </c>
      <c r="AH277" s="115" t="e">
        <f>HLOOKUP($A277,PriceQx!$A$2:$BF$42,AH$261+1)</f>
        <v>#N/A</v>
      </c>
      <c r="AI277" s="115" t="e">
        <f>HLOOKUP($A277,PriceQx!$A$2:$BF$42,AI$261+1)</f>
        <v>#N/A</v>
      </c>
      <c r="AJ277" s="115" t="e">
        <f>HLOOKUP($A277,PriceQx!$A$2:$BF$42,AJ$261+1)</f>
        <v>#N/A</v>
      </c>
      <c r="AK277" s="115" t="e">
        <f>HLOOKUP($A277,PriceQx!$A$2:$BF$42,AK$261+1)</f>
        <v>#N/A</v>
      </c>
      <c r="AL277" s="115" t="e">
        <f>HLOOKUP($A277,PriceQx!$A$2:$BF$42,AL$261+1)</f>
        <v>#N/A</v>
      </c>
      <c r="AM277" s="115" t="e">
        <f>HLOOKUP($A277,PriceQx!$A$2:$BF$42,AM$261+1)</f>
        <v>#N/A</v>
      </c>
      <c r="AN277" s="115" t="e">
        <f>HLOOKUP($A277,PriceQx!$A$2:$BF$42,AN$261+1)</f>
        <v>#N/A</v>
      </c>
      <c r="AO277" s="115" t="e">
        <f>HLOOKUP($A277,PriceQx!$A$2:$BF$42,AO$261+1)</f>
        <v>#N/A</v>
      </c>
    </row>
    <row r="278" spans="1:41">
      <c r="A278">
        <f t="shared" si="232"/>
        <v>17</v>
      </c>
      <c r="B278" s="115" t="e">
        <f>HLOOKUP($A278,PriceQx!$A$2:$BF$42,B$261+1)</f>
        <v>#N/A</v>
      </c>
      <c r="C278" s="115" t="e">
        <f>HLOOKUP($A278,PriceQx!$A$2:$BF$42,C$261+1)</f>
        <v>#N/A</v>
      </c>
      <c r="D278" s="115" t="e">
        <f>HLOOKUP($A278,PriceQx!$A$2:$BF$42,D$261+1)</f>
        <v>#N/A</v>
      </c>
      <c r="E278" s="115" t="e">
        <f>HLOOKUP($A278,PriceQx!$A$2:$BF$42,E$261+1)</f>
        <v>#N/A</v>
      </c>
      <c r="F278" s="115" t="e">
        <f>HLOOKUP($A278,PriceQx!$A$2:$BF$42,F$261+1)</f>
        <v>#N/A</v>
      </c>
      <c r="G278" s="115" t="e">
        <f>HLOOKUP($A278,PriceQx!$A$2:$BF$42,G$261+1)</f>
        <v>#N/A</v>
      </c>
      <c r="H278" s="115" t="e">
        <f>HLOOKUP($A278,PriceQx!$A$2:$BF$42,H$261+1)</f>
        <v>#N/A</v>
      </c>
      <c r="I278" s="115" t="e">
        <f>HLOOKUP($A278,PriceQx!$A$2:$BF$42,I$261+1)</f>
        <v>#N/A</v>
      </c>
      <c r="J278" s="115" t="e">
        <f>HLOOKUP($A278,PriceQx!$A$2:$BF$42,J$261+1)</f>
        <v>#N/A</v>
      </c>
      <c r="K278" s="115" t="e">
        <f>HLOOKUP($A278,PriceQx!$A$2:$BF$42,K$261+1)</f>
        <v>#N/A</v>
      </c>
      <c r="L278" s="115" t="e">
        <f>HLOOKUP($A278,PriceQx!$A$2:$BF$42,L$261+1)</f>
        <v>#N/A</v>
      </c>
      <c r="M278" s="115" t="e">
        <f>HLOOKUP($A278,PriceQx!$A$2:$BF$42,M$261+1)</f>
        <v>#N/A</v>
      </c>
      <c r="N278" s="115" t="e">
        <f>HLOOKUP($A278,PriceQx!$A$2:$BF$42,N$261+1)</f>
        <v>#N/A</v>
      </c>
      <c r="O278" s="115" t="e">
        <f>HLOOKUP($A278,PriceQx!$A$2:$BF$42,O$261+1)</f>
        <v>#N/A</v>
      </c>
      <c r="P278" s="115" t="e">
        <f>HLOOKUP($A278,PriceQx!$A$2:$BF$42,P$261+1)</f>
        <v>#N/A</v>
      </c>
      <c r="Q278" s="115" t="e">
        <f>HLOOKUP($A278,PriceQx!$A$2:$BF$42,Q$261+1)</f>
        <v>#N/A</v>
      </c>
      <c r="R278" s="115" t="e">
        <f>HLOOKUP($A278,PriceQx!$A$2:$BF$42,R$261+1)</f>
        <v>#N/A</v>
      </c>
      <c r="S278" s="115" t="e">
        <f>HLOOKUP($A278,PriceQx!$A$2:$BF$42,S$261+1)</f>
        <v>#N/A</v>
      </c>
      <c r="T278" s="115" t="e">
        <f>HLOOKUP($A278,PriceQx!$A$2:$BF$42,T$261+1)</f>
        <v>#N/A</v>
      </c>
      <c r="U278" s="115" t="e">
        <f>HLOOKUP($A278,PriceQx!$A$2:$BF$42,U$261+1)</f>
        <v>#N/A</v>
      </c>
      <c r="V278" s="115" t="e">
        <f>HLOOKUP($A278,PriceQx!$A$2:$BF$42,V$261+1)</f>
        <v>#N/A</v>
      </c>
      <c r="W278" s="115" t="e">
        <f>HLOOKUP($A278,PriceQx!$A$2:$BF$42,W$261+1)</f>
        <v>#N/A</v>
      </c>
      <c r="X278" s="115" t="e">
        <f>HLOOKUP($A278,PriceQx!$A$2:$BF$42,X$261+1)</f>
        <v>#N/A</v>
      </c>
      <c r="Y278" s="115" t="e">
        <f>HLOOKUP($A278,PriceQx!$A$2:$BF$42,Y$261+1)</f>
        <v>#N/A</v>
      </c>
      <c r="Z278" s="115" t="e">
        <f>HLOOKUP($A278,PriceQx!$A$2:$BF$42,Z$261+1)</f>
        <v>#N/A</v>
      </c>
      <c r="AA278" s="115" t="e">
        <f>HLOOKUP($A278,PriceQx!$A$2:$BF$42,AA$261+1)</f>
        <v>#N/A</v>
      </c>
      <c r="AB278" s="115" t="e">
        <f>HLOOKUP($A278,PriceQx!$A$2:$BF$42,AB$261+1)</f>
        <v>#N/A</v>
      </c>
      <c r="AC278" s="115" t="e">
        <f>HLOOKUP($A278,PriceQx!$A$2:$BF$42,AC$261+1)</f>
        <v>#N/A</v>
      </c>
      <c r="AD278" s="115" t="e">
        <f>HLOOKUP($A278,PriceQx!$A$2:$BF$42,AD$261+1)</f>
        <v>#N/A</v>
      </c>
      <c r="AE278" s="115" t="e">
        <f>HLOOKUP($A278,PriceQx!$A$2:$BF$42,AE$261+1)</f>
        <v>#N/A</v>
      </c>
      <c r="AF278" s="115" t="e">
        <f>HLOOKUP($A278,PriceQx!$A$2:$BF$42,AF$261+1)</f>
        <v>#N/A</v>
      </c>
      <c r="AG278" s="115" t="e">
        <f>HLOOKUP($A278,PriceQx!$A$2:$BF$42,AG$261+1)</f>
        <v>#N/A</v>
      </c>
      <c r="AH278" s="115" t="e">
        <f>HLOOKUP($A278,PriceQx!$A$2:$BF$42,AH$261+1)</f>
        <v>#N/A</v>
      </c>
      <c r="AI278" s="115" t="e">
        <f>HLOOKUP($A278,PriceQx!$A$2:$BF$42,AI$261+1)</f>
        <v>#N/A</v>
      </c>
      <c r="AJ278" s="115" t="e">
        <f>HLOOKUP($A278,PriceQx!$A$2:$BF$42,AJ$261+1)</f>
        <v>#N/A</v>
      </c>
      <c r="AK278" s="115" t="e">
        <f>HLOOKUP($A278,PriceQx!$A$2:$BF$42,AK$261+1)</f>
        <v>#N/A</v>
      </c>
      <c r="AL278" s="115" t="e">
        <f>HLOOKUP($A278,PriceQx!$A$2:$BF$42,AL$261+1)</f>
        <v>#N/A</v>
      </c>
      <c r="AM278" s="115" t="e">
        <f>HLOOKUP($A278,PriceQx!$A$2:$BF$42,AM$261+1)</f>
        <v>#N/A</v>
      </c>
      <c r="AN278" s="115" t="e">
        <f>HLOOKUP($A278,PriceQx!$A$2:$BF$42,AN$261+1)</f>
        <v>#N/A</v>
      </c>
      <c r="AO278" s="115" t="e">
        <f>HLOOKUP($A278,PriceQx!$A$2:$BF$42,AO$261+1)</f>
        <v>#N/A</v>
      </c>
    </row>
    <row r="279" spans="1:41">
      <c r="A279">
        <f t="shared" si="232"/>
        <v>18</v>
      </c>
      <c r="B279" s="115" t="e">
        <f>HLOOKUP($A279,PriceQx!$A$2:$BF$42,B$261+1)</f>
        <v>#N/A</v>
      </c>
      <c r="C279" s="115" t="e">
        <f>HLOOKUP($A279,PriceQx!$A$2:$BF$42,C$261+1)</f>
        <v>#N/A</v>
      </c>
      <c r="D279" s="115" t="e">
        <f>HLOOKUP($A279,PriceQx!$A$2:$BF$42,D$261+1)</f>
        <v>#N/A</v>
      </c>
      <c r="E279" s="115" t="e">
        <f>HLOOKUP($A279,PriceQx!$A$2:$BF$42,E$261+1)</f>
        <v>#N/A</v>
      </c>
      <c r="F279" s="115" t="e">
        <f>HLOOKUP($A279,PriceQx!$A$2:$BF$42,F$261+1)</f>
        <v>#N/A</v>
      </c>
      <c r="G279" s="115" t="e">
        <f>HLOOKUP($A279,PriceQx!$A$2:$BF$42,G$261+1)</f>
        <v>#N/A</v>
      </c>
      <c r="H279" s="115" t="e">
        <f>HLOOKUP($A279,PriceQx!$A$2:$BF$42,H$261+1)</f>
        <v>#N/A</v>
      </c>
      <c r="I279" s="115" t="e">
        <f>HLOOKUP($A279,PriceQx!$A$2:$BF$42,I$261+1)</f>
        <v>#N/A</v>
      </c>
      <c r="J279" s="115" t="e">
        <f>HLOOKUP($A279,PriceQx!$A$2:$BF$42,J$261+1)</f>
        <v>#N/A</v>
      </c>
      <c r="K279" s="115" t="e">
        <f>HLOOKUP($A279,PriceQx!$A$2:$BF$42,K$261+1)</f>
        <v>#N/A</v>
      </c>
      <c r="L279" s="115" t="e">
        <f>HLOOKUP($A279,PriceQx!$A$2:$BF$42,L$261+1)</f>
        <v>#N/A</v>
      </c>
      <c r="M279" s="115" t="e">
        <f>HLOOKUP($A279,PriceQx!$A$2:$BF$42,M$261+1)</f>
        <v>#N/A</v>
      </c>
      <c r="N279" s="115" t="e">
        <f>HLOOKUP($A279,PriceQx!$A$2:$BF$42,N$261+1)</f>
        <v>#N/A</v>
      </c>
      <c r="O279" s="115" t="e">
        <f>HLOOKUP($A279,PriceQx!$A$2:$BF$42,O$261+1)</f>
        <v>#N/A</v>
      </c>
      <c r="P279" s="115" t="e">
        <f>HLOOKUP($A279,PriceQx!$A$2:$BF$42,P$261+1)</f>
        <v>#N/A</v>
      </c>
      <c r="Q279" s="115" t="e">
        <f>HLOOKUP($A279,PriceQx!$A$2:$BF$42,Q$261+1)</f>
        <v>#N/A</v>
      </c>
      <c r="R279" s="115" t="e">
        <f>HLOOKUP($A279,PriceQx!$A$2:$BF$42,R$261+1)</f>
        <v>#N/A</v>
      </c>
      <c r="S279" s="115" t="e">
        <f>HLOOKUP($A279,PriceQx!$A$2:$BF$42,S$261+1)</f>
        <v>#N/A</v>
      </c>
      <c r="T279" s="115" t="e">
        <f>HLOOKUP($A279,PriceQx!$A$2:$BF$42,T$261+1)</f>
        <v>#N/A</v>
      </c>
      <c r="U279" s="115" t="e">
        <f>HLOOKUP($A279,PriceQx!$A$2:$BF$42,U$261+1)</f>
        <v>#N/A</v>
      </c>
      <c r="V279" s="115" t="e">
        <f>HLOOKUP($A279,PriceQx!$A$2:$BF$42,V$261+1)</f>
        <v>#N/A</v>
      </c>
      <c r="W279" s="115" t="e">
        <f>HLOOKUP($A279,PriceQx!$A$2:$BF$42,W$261+1)</f>
        <v>#N/A</v>
      </c>
      <c r="X279" s="115" t="e">
        <f>HLOOKUP($A279,PriceQx!$A$2:$BF$42,X$261+1)</f>
        <v>#N/A</v>
      </c>
      <c r="Y279" s="115" t="e">
        <f>HLOOKUP($A279,PriceQx!$A$2:$BF$42,Y$261+1)</f>
        <v>#N/A</v>
      </c>
      <c r="Z279" s="115" t="e">
        <f>HLOOKUP($A279,PriceQx!$A$2:$BF$42,Z$261+1)</f>
        <v>#N/A</v>
      </c>
      <c r="AA279" s="115" t="e">
        <f>HLOOKUP($A279,PriceQx!$A$2:$BF$42,AA$261+1)</f>
        <v>#N/A</v>
      </c>
      <c r="AB279" s="115" t="e">
        <f>HLOOKUP($A279,PriceQx!$A$2:$BF$42,AB$261+1)</f>
        <v>#N/A</v>
      </c>
      <c r="AC279" s="115" t="e">
        <f>HLOOKUP($A279,PriceQx!$A$2:$BF$42,AC$261+1)</f>
        <v>#N/A</v>
      </c>
      <c r="AD279" s="115" t="e">
        <f>HLOOKUP($A279,PriceQx!$A$2:$BF$42,AD$261+1)</f>
        <v>#N/A</v>
      </c>
      <c r="AE279" s="115" t="e">
        <f>HLOOKUP($A279,PriceQx!$A$2:$BF$42,AE$261+1)</f>
        <v>#N/A</v>
      </c>
      <c r="AF279" s="115" t="e">
        <f>HLOOKUP($A279,PriceQx!$A$2:$BF$42,AF$261+1)</f>
        <v>#N/A</v>
      </c>
      <c r="AG279" s="115" t="e">
        <f>HLOOKUP($A279,PriceQx!$A$2:$BF$42,AG$261+1)</f>
        <v>#N/A</v>
      </c>
      <c r="AH279" s="115" t="e">
        <f>HLOOKUP($A279,PriceQx!$A$2:$BF$42,AH$261+1)</f>
        <v>#N/A</v>
      </c>
      <c r="AI279" s="115" t="e">
        <f>HLOOKUP($A279,PriceQx!$A$2:$BF$42,AI$261+1)</f>
        <v>#N/A</v>
      </c>
      <c r="AJ279" s="115" t="e">
        <f>HLOOKUP($A279,PriceQx!$A$2:$BF$42,AJ$261+1)</f>
        <v>#N/A</v>
      </c>
      <c r="AK279" s="115" t="e">
        <f>HLOOKUP($A279,PriceQx!$A$2:$BF$42,AK$261+1)</f>
        <v>#N/A</v>
      </c>
      <c r="AL279" s="115" t="e">
        <f>HLOOKUP($A279,PriceQx!$A$2:$BF$42,AL$261+1)</f>
        <v>#N/A</v>
      </c>
      <c r="AM279" s="115" t="e">
        <f>HLOOKUP($A279,PriceQx!$A$2:$BF$42,AM$261+1)</f>
        <v>#N/A</v>
      </c>
      <c r="AN279" s="115" t="e">
        <f>HLOOKUP($A279,PriceQx!$A$2:$BF$42,AN$261+1)</f>
        <v>#N/A</v>
      </c>
      <c r="AO279" s="115" t="e">
        <f>HLOOKUP($A279,PriceQx!$A$2:$BF$42,AO$261+1)</f>
        <v>#N/A</v>
      </c>
    </row>
    <row r="280" spans="1:41">
      <c r="A280">
        <f t="shared" si="232"/>
        <v>19</v>
      </c>
      <c r="B280" s="115" t="e">
        <f>HLOOKUP($A280,PriceQx!$A$2:$BF$42,B$261+1)</f>
        <v>#N/A</v>
      </c>
      <c r="C280" s="115" t="e">
        <f>HLOOKUP($A280,PriceQx!$A$2:$BF$42,C$261+1)</f>
        <v>#N/A</v>
      </c>
      <c r="D280" s="115" t="e">
        <f>HLOOKUP($A280,PriceQx!$A$2:$BF$42,D$261+1)</f>
        <v>#N/A</v>
      </c>
      <c r="E280" s="115" t="e">
        <f>HLOOKUP($A280,PriceQx!$A$2:$BF$42,E$261+1)</f>
        <v>#N/A</v>
      </c>
      <c r="F280" s="115" t="e">
        <f>HLOOKUP($A280,PriceQx!$A$2:$BF$42,F$261+1)</f>
        <v>#N/A</v>
      </c>
      <c r="G280" s="115" t="e">
        <f>HLOOKUP($A280,PriceQx!$A$2:$BF$42,G$261+1)</f>
        <v>#N/A</v>
      </c>
      <c r="H280" s="115" t="e">
        <f>HLOOKUP($A280,PriceQx!$A$2:$BF$42,H$261+1)</f>
        <v>#N/A</v>
      </c>
      <c r="I280" s="115" t="e">
        <f>HLOOKUP($A280,PriceQx!$A$2:$BF$42,I$261+1)</f>
        <v>#N/A</v>
      </c>
      <c r="J280" s="115" t="e">
        <f>HLOOKUP($A280,PriceQx!$A$2:$BF$42,J$261+1)</f>
        <v>#N/A</v>
      </c>
      <c r="K280" s="115" t="e">
        <f>HLOOKUP($A280,PriceQx!$A$2:$BF$42,K$261+1)</f>
        <v>#N/A</v>
      </c>
      <c r="L280" s="115" t="e">
        <f>HLOOKUP($A280,PriceQx!$A$2:$BF$42,L$261+1)</f>
        <v>#N/A</v>
      </c>
      <c r="M280" s="115" t="e">
        <f>HLOOKUP($A280,PriceQx!$A$2:$BF$42,M$261+1)</f>
        <v>#N/A</v>
      </c>
      <c r="N280" s="115" t="e">
        <f>HLOOKUP($A280,PriceQx!$A$2:$BF$42,N$261+1)</f>
        <v>#N/A</v>
      </c>
      <c r="O280" s="115" t="e">
        <f>HLOOKUP($A280,PriceQx!$A$2:$BF$42,O$261+1)</f>
        <v>#N/A</v>
      </c>
      <c r="P280" s="115" t="e">
        <f>HLOOKUP($A280,PriceQx!$A$2:$BF$42,P$261+1)</f>
        <v>#N/A</v>
      </c>
      <c r="Q280" s="115" t="e">
        <f>HLOOKUP($A280,PriceQx!$A$2:$BF$42,Q$261+1)</f>
        <v>#N/A</v>
      </c>
      <c r="R280" s="115" t="e">
        <f>HLOOKUP($A280,PriceQx!$A$2:$BF$42,R$261+1)</f>
        <v>#N/A</v>
      </c>
      <c r="S280" s="115" t="e">
        <f>HLOOKUP($A280,PriceQx!$A$2:$BF$42,S$261+1)</f>
        <v>#N/A</v>
      </c>
      <c r="T280" s="115" t="e">
        <f>HLOOKUP($A280,PriceQx!$A$2:$BF$42,T$261+1)</f>
        <v>#N/A</v>
      </c>
      <c r="U280" s="115" t="e">
        <f>HLOOKUP($A280,PriceQx!$A$2:$BF$42,U$261+1)</f>
        <v>#N/A</v>
      </c>
      <c r="V280" s="115" t="e">
        <f>HLOOKUP($A280,PriceQx!$A$2:$BF$42,V$261+1)</f>
        <v>#N/A</v>
      </c>
      <c r="W280" s="115" t="e">
        <f>HLOOKUP($A280,PriceQx!$A$2:$BF$42,W$261+1)</f>
        <v>#N/A</v>
      </c>
      <c r="X280" s="115" t="e">
        <f>HLOOKUP($A280,PriceQx!$A$2:$BF$42,X$261+1)</f>
        <v>#N/A</v>
      </c>
      <c r="Y280" s="115" t="e">
        <f>HLOOKUP($A280,PriceQx!$A$2:$BF$42,Y$261+1)</f>
        <v>#N/A</v>
      </c>
      <c r="Z280" s="115" t="e">
        <f>HLOOKUP($A280,PriceQx!$A$2:$BF$42,Z$261+1)</f>
        <v>#N/A</v>
      </c>
      <c r="AA280" s="115" t="e">
        <f>HLOOKUP($A280,PriceQx!$A$2:$BF$42,AA$261+1)</f>
        <v>#N/A</v>
      </c>
      <c r="AB280" s="115" t="e">
        <f>HLOOKUP($A280,PriceQx!$A$2:$BF$42,AB$261+1)</f>
        <v>#N/A</v>
      </c>
      <c r="AC280" s="115" t="e">
        <f>HLOOKUP($A280,PriceQx!$A$2:$BF$42,AC$261+1)</f>
        <v>#N/A</v>
      </c>
      <c r="AD280" s="115" t="e">
        <f>HLOOKUP($A280,PriceQx!$A$2:$BF$42,AD$261+1)</f>
        <v>#N/A</v>
      </c>
      <c r="AE280" s="115" t="e">
        <f>HLOOKUP($A280,PriceQx!$A$2:$BF$42,AE$261+1)</f>
        <v>#N/A</v>
      </c>
      <c r="AF280" s="115" t="e">
        <f>HLOOKUP($A280,PriceQx!$A$2:$BF$42,AF$261+1)</f>
        <v>#N/A</v>
      </c>
      <c r="AG280" s="115" t="e">
        <f>HLOOKUP($A280,PriceQx!$A$2:$BF$42,AG$261+1)</f>
        <v>#N/A</v>
      </c>
      <c r="AH280" s="115" t="e">
        <f>HLOOKUP($A280,PriceQx!$A$2:$BF$42,AH$261+1)</f>
        <v>#N/A</v>
      </c>
      <c r="AI280" s="115" t="e">
        <f>HLOOKUP($A280,PriceQx!$A$2:$BF$42,AI$261+1)</f>
        <v>#N/A</v>
      </c>
      <c r="AJ280" s="115" t="e">
        <f>HLOOKUP($A280,PriceQx!$A$2:$BF$42,AJ$261+1)</f>
        <v>#N/A</v>
      </c>
      <c r="AK280" s="115" t="e">
        <f>HLOOKUP($A280,PriceQx!$A$2:$BF$42,AK$261+1)</f>
        <v>#N/A</v>
      </c>
      <c r="AL280" s="115" t="e">
        <f>HLOOKUP($A280,PriceQx!$A$2:$BF$42,AL$261+1)</f>
        <v>#N/A</v>
      </c>
      <c r="AM280" s="115" t="e">
        <f>HLOOKUP($A280,PriceQx!$A$2:$BF$42,AM$261+1)</f>
        <v>#N/A</v>
      </c>
      <c r="AN280" s="115" t="e">
        <f>HLOOKUP($A280,PriceQx!$A$2:$BF$42,AN$261+1)</f>
        <v>#N/A</v>
      </c>
      <c r="AO280" s="115" t="e">
        <f>HLOOKUP($A280,PriceQx!$A$2:$BF$42,AO$261+1)</f>
        <v>#N/A</v>
      </c>
    </row>
    <row r="281" spans="1:41">
      <c r="A281">
        <f t="shared" si="232"/>
        <v>20</v>
      </c>
      <c r="B281" s="115">
        <f>HLOOKUP($A281,PriceQx!$A$2:$BF$42,B$261+1)</f>
        <v>0.19216124999999998</v>
      </c>
      <c r="C281" s="115">
        <f>HLOOKUP($A281,PriceQx!$A$2:$BF$42,C$261+1)</f>
        <v>0.25842375000000001</v>
      </c>
      <c r="D281" s="115">
        <f>HLOOKUP($A281,PriceQx!$A$2:$BF$42,D$261+1)</f>
        <v>0.31143374999999995</v>
      </c>
      <c r="E281" s="115">
        <f>HLOOKUP($A281,PriceQx!$A$2:$BF$42,E$261+1)</f>
        <v>0.35781750000000001</v>
      </c>
      <c r="F281" s="115">
        <f>HLOOKUP($A281,PriceQx!$A$2:$BF$42,F$261+1)</f>
        <v>0.39757500000000001</v>
      </c>
      <c r="G281" s="115">
        <f>HLOOKUP($A281,PriceQx!$A$2:$BF$42,G$261+1)</f>
        <v>0.40420124999999996</v>
      </c>
      <c r="H281" s="115">
        <f>HLOOKUP($A281,PriceQx!$A$2:$BF$42,H$261+1)</f>
        <v>0.41745375000000001</v>
      </c>
      <c r="I281" s="115">
        <f>HLOOKUP($A281,PriceQx!$A$2:$BF$42,I$261+1)</f>
        <v>0.42407999999999996</v>
      </c>
      <c r="J281" s="115">
        <f>HLOOKUP($A281,PriceQx!$A$2:$BF$42,J$261+1)</f>
        <v>0.43733250000000007</v>
      </c>
      <c r="K281" s="115">
        <f>HLOOKUP($A281,PriceQx!$A$2:$BF$42,K$261+1)</f>
        <v>0.43733250000000007</v>
      </c>
      <c r="L281" s="115">
        <f>HLOOKUP($A281,PriceQx!$A$2:$BF$42,L$261+1)</f>
        <v>0.43733250000000007</v>
      </c>
      <c r="M281" s="115">
        <f>HLOOKUP($A281,PriceQx!$A$2:$BF$42,M$261+1)</f>
        <v>0.44395875000000001</v>
      </c>
      <c r="N281" s="115">
        <f>HLOOKUP($A281,PriceQx!$A$2:$BF$42,N$261+1)</f>
        <v>0.45058500000000007</v>
      </c>
      <c r="O281" s="115">
        <f>HLOOKUP($A281,PriceQx!$A$2:$BF$42,O$261+1)</f>
        <v>0.46383749999999996</v>
      </c>
      <c r="P281" s="115">
        <f>HLOOKUP($A281,PriceQx!$A$2:$BF$42,P$261+1)</f>
        <v>0.48371624999999996</v>
      </c>
      <c r="Q281" s="115">
        <f>HLOOKUP($A281,PriceQx!$A$2:$BF$42,Q$261+1)</f>
        <v>0.51022124999999996</v>
      </c>
      <c r="R281" s="115">
        <f>HLOOKUP($A281,PriceQx!$A$2:$BF$42,R$261+1)</f>
        <v>0.53010000000000002</v>
      </c>
      <c r="S281" s="115">
        <f>HLOOKUP($A281,PriceQx!$A$2:$BF$42,S$261+1)</f>
        <v>0.55660499999999991</v>
      </c>
      <c r="T281" s="115">
        <f>HLOOKUP($A281,PriceQx!$A$2:$BF$42,T$261+1)</f>
        <v>0.58973624999999996</v>
      </c>
      <c r="U281" s="115">
        <f>HLOOKUP($A281,PriceQx!$A$2:$BF$42,U$261+1)</f>
        <v>0.62949374999999996</v>
      </c>
      <c r="V281" s="115">
        <f>HLOOKUP($A281,PriceQx!$A$2:$BF$42,V$261+1)</f>
        <v>0.66262500000000002</v>
      </c>
      <c r="W281" s="115">
        <f>HLOOKUP($A281,PriceQx!$A$2:$BF$42,W$261+1)</f>
        <v>0.69575624999999997</v>
      </c>
      <c r="X281" s="115">
        <f>HLOOKUP($A281,PriceQx!$A$2:$BF$42,X$261+1)</f>
        <v>0.72888750000000002</v>
      </c>
      <c r="Y281" s="115">
        <f>HLOOKUP($A281,PriceQx!$A$2:$BF$42,Y$261+1)</f>
        <v>0.76201874999999997</v>
      </c>
      <c r="Z281" s="115">
        <f>HLOOKUP($A281,PriceQx!$A$2:$BF$42,Z$261+1)</f>
        <v>0.79515000000000002</v>
      </c>
      <c r="AA281" s="115">
        <f>HLOOKUP($A281,PriceQx!$A$2:$BF$42,AA$261+1)</f>
        <v>0.84153374999999997</v>
      </c>
      <c r="AB281" s="115">
        <f>HLOOKUP($A281,PriceQx!$A$2:$BF$42,AB$261+1)</f>
        <v>0.88791750000000003</v>
      </c>
      <c r="AC281" s="115">
        <f>HLOOKUP($A281,PriceQx!$A$2:$BF$42,AC$261+1)</f>
        <v>0.94092749999999992</v>
      </c>
      <c r="AD281" s="115">
        <f>HLOOKUP($A281,PriceQx!$A$2:$BF$42,AD$261+1)</f>
        <v>1.00719</v>
      </c>
      <c r="AE281" s="115">
        <f>HLOOKUP($A281,PriceQx!$A$2:$BF$42,AE$261+1)</f>
        <v>1.0734525000000001</v>
      </c>
      <c r="AF281" s="115">
        <f>HLOOKUP($A281,PriceQx!$A$2:$BF$42,AF$261+1)</f>
        <v>1.1463412499999999</v>
      </c>
      <c r="AG281" s="115">
        <f>HLOOKUP($A281,PriceQx!$A$2:$BF$42,AG$261+1)</f>
        <v>1.2324824999999999</v>
      </c>
      <c r="AH281" s="115">
        <f>HLOOKUP($A281,PriceQx!$A$2:$BF$42,AH$261+1)</f>
        <v>1.32525</v>
      </c>
      <c r="AI281" s="115">
        <f>HLOOKUP($A281,PriceQx!$A$2:$BF$42,AI$261+1)</f>
        <v>1.42464375</v>
      </c>
      <c r="AJ281" s="115">
        <f>HLOOKUP($A281,PriceQx!$A$2:$BF$42,AJ$261+1)</f>
        <v>1.5439162500000001</v>
      </c>
      <c r="AK281" s="115">
        <f>HLOOKUP($A281,PriceQx!$A$2:$BF$42,AK$261+1)</f>
        <v>1.669815</v>
      </c>
      <c r="AL281" s="115">
        <f>HLOOKUP($A281,PriceQx!$A$2:$BF$42,AL$261+1)</f>
        <v>1.8155925000000004</v>
      </c>
      <c r="AM281" s="115">
        <f>HLOOKUP($A281,PriceQx!$A$2:$BF$42,AM$261+1)</f>
        <v>1.98124875</v>
      </c>
      <c r="AN281" s="115">
        <f>HLOOKUP($A281,PriceQx!$A$2:$BF$42,AN$261+1)</f>
        <v>2.1601575</v>
      </c>
      <c r="AO281" s="115">
        <f>HLOOKUP($A281,PriceQx!$A$2:$BF$42,AO$261+1)</f>
        <v>2.3589449999999998</v>
      </c>
    </row>
    <row r="282" spans="1:41">
      <c r="A282">
        <f t="shared" si="232"/>
        <v>21</v>
      </c>
      <c r="B282" s="115">
        <f>HLOOKUP($A282,PriceQx!$A$2:$BF$42,B$261+1)</f>
        <v>0.18686024999999998</v>
      </c>
      <c r="C282" s="115">
        <f>HLOOKUP($A282,PriceQx!$A$2:$BF$42,C$261+1)</f>
        <v>0.24782175000000001</v>
      </c>
      <c r="D282" s="115">
        <f>HLOOKUP($A282,PriceQx!$A$2:$BF$42,D$261+1)</f>
        <v>0.29553074999999995</v>
      </c>
      <c r="E282" s="115">
        <f>HLOOKUP($A282,PriceQx!$A$2:$BF$42,E$261+1)</f>
        <v>0.33661350000000001</v>
      </c>
      <c r="F282" s="115">
        <f>HLOOKUP($A282,PriceQx!$A$2:$BF$42,F$261+1)</f>
        <v>0.37107000000000001</v>
      </c>
      <c r="G282" s="115">
        <f>HLOOKUP($A282,PriceQx!$A$2:$BF$42,G$261+1)</f>
        <v>0.37769624999999996</v>
      </c>
      <c r="H282" s="115">
        <f>HLOOKUP($A282,PriceQx!$A$2:$BF$42,H$261+1)</f>
        <v>0.39094875000000001</v>
      </c>
      <c r="I282" s="115">
        <f>HLOOKUP($A282,PriceQx!$A$2:$BF$42,I$261+1)</f>
        <v>0.39757499999999996</v>
      </c>
      <c r="J282" s="115">
        <f>HLOOKUP($A282,PriceQx!$A$2:$BF$42,J$261+1)</f>
        <v>0.41082750000000007</v>
      </c>
      <c r="K282" s="115">
        <f>HLOOKUP($A282,PriceQx!$A$2:$BF$42,K$261+1)</f>
        <v>0.41480325000000007</v>
      </c>
      <c r="L282" s="115">
        <f>HLOOKUP($A282,PriceQx!$A$2:$BF$42,L$261+1)</f>
        <v>0.41877900000000007</v>
      </c>
      <c r="M282" s="115">
        <f>HLOOKUP($A282,PriceQx!$A$2:$BF$42,M$261+1)</f>
        <v>0.42938100000000001</v>
      </c>
      <c r="N282" s="115">
        <f>HLOOKUP($A282,PriceQx!$A$2:$BF$42,N$261+1)</f>
        <v>0.43998300000000007</v>
      </c>
      <c r="O282" s="115">
        <f>HLOOKUP($A282,PriceQx!$A$2:$BF$42,O$261+1)</f>
        <v>0.45853649999999996</v>
      </c>
      <c r="P282" s="115">
        <f>HLOOKUP($A282,PriceQx!$A$2:$BF$42,P$261+1)</f>
        <v>0.48239099999999996</v>
      </c>
      <c r="Q282" s="115">
        <f>HLOOKUP($A282,PriceQx!$A$2:$BF$42,Q$261+1)</f>
        <v>0.51154650000000002</v>
      </c>
      <c r="R282" s="115">
        <f>HLOOKUP($A282,PriceQx!$A$2:$BF$42,R$261+1)</f>
        <v>0.53540100000000002</v>
      </c>
      <c r="S282" s="115">
        <f>HLOOKUP($A282,PriceQx!$A$2:$BF$42,S$261+1)</f>
        <v>0.56323124999999996</v>
      </c>
      <c r="T282" s="115">
        <f>HLOOKUP($A282,PriceQx!$A$2:$BF$42,T$261+1)</f>
        <v>0.59768774999999996</v>
      </c>
      <c r="U282" s="115">
        <f>HLOOKUP($A282,PriceQx!$A$2:$BF$42,U$261+1)</f>
        <v>0.63877050000000002</v>
      </c>
      <c r="V282" s="115">
        <f>HLOOKUP($A282,PriceQx!$A$2:$BF$42,V$261+1)</f>
        <v>0.67455225000000008</v>
      </c>
      <c r="W282" s="115">
        <f>HLOOKUP($A282,PriceQx!$A$2:$BF$42,W$261+1)</f>
        <v>0.71298449999999991</v>
      </c>
      <c r="X282" s="115">
        <f>HLOOKUP($A282,PriceQx!$A$2:$BF$42,X$261+1)</f>
        <v>0.75141674999999997</v>
      </c>
      <c r="Y282" s="115">
        <f>HLOOKUP($A282,PriceQx!$A$2:$BF$42,Y$261+1)</f>
        <v>0.79249950000000002</v>
      </c>
      <c r="Z282" s="115">
        <f>HLOOKUP($A282,PriceQx!$A$2:$BF$42,Z$261+1)</f>
        <v>0.83358224999999997</v>
      </c>
      <c r="AA282" s="115">
        <f>HLOOKUP($A282,PriceQx!$A$2:$BF$42,AA$261+1)</f>
        <v>0.88791750000000003</v>
      </c>
      <c r="AB282" s="115">
        <f>HLOOKUP($A282,PriceQx!$A$2:$BF$42,AB$261+1)</f>
        <v>0.94357800000000003</v>
      </c>
      <c r="AC282" s="115">
        <f>HLOOKUP($A282,PriceQx!$A$2:$BF$42,AC$261+1)</f>
        <v>1.0071899999999998</v>
      </c>
      <c r="AD282" s="115">
        <f>HLOOKUP($A282,PriceQx!$A$2:$BF$42,AD$261+1)</f>
        <v>1.0840544999999999</v>
      </c>
      <c r="AE282" s="115">
        <f>HLOOKUP($A282,PriceQx!$A$2:$BF$42,AE$261+1)</f>
        <v>1.1635695000000001</v>
      </c>
      <c r="AF282" s="115">
        <f>HLOOKUP($A282,PriceQx!$A$2:$BF$42,AF$261+1)</f>
        <v>1.2510359999999998</v>
      </c>
      <c r="AG282" s="115">
        <f>HLOOKUP($A282,PriceQx!$A$2:$BF$42,AG$261+1)</f>
        <v>1.3491044999999999</v>
      </c>
      <c r="AH282" s="115">
        <f>HLOOKUP($A282,PriceQx!$A$2:$BF$42,AH$261+1)</f>
        <v>1.45644975</v>
      </c>
      <c r="AI282" s="115">
        <f>HLOOKUP($A282,PriceQx!$A$2:$BF$42,AI$261+1)</f>
        <v>1.5717464999999999</v>
      </c>
      <c r="AJ282" s="115">
        <f>HLOOKUP($A282,PriceQx!$A$2:$BF$42,AJ$261+1)</f>
        <v>1.7069220000000001</v>
      </c>
      <c r="AK282" s="115">
        <f>HLOOKUP($A282,PriceQx!$A$2:$BF$42,AK$261+1)</f>
        <v>1.8500490000000001</v>
      </c>
      <c r="AL282" s="115">
        <f>HLOOKUP($A282,PriceQx!$A$2:$BF$42,AL$261+1)</f>
        <v>2.0130547500000002</v>
      </c>
      <c r="AM282" s="115">
        <f>HLOOKUP($A282,PriceQx!$A$2:$BF$42,AM$261+1)</f>
        <v>2.1959392499999999</v>
      </c>
      <c r="AN282" s="115">
        <f>HLOOKUP($A282,PriceQx!$A$2:$BF$42,AN$261+1)</f>
        <v>2.3973772499999999</v>
      </c>
      <c r="AO282" s="115">
        <f>HLOOKUP($A282,PriceQx!$A$2:$BF$42,AO$261+1)</f>
        <v>2.6213444999999997</v>
      </c>
    </row>
    <row r="283" spans="1:41">
      <c r="A283">
        <f t="shared" si="232"/>
        <v>22</v>
      </c>
      <c r="B283" s="115">
        <f>HLOOKUP($A283,PriceQx!$A$2:$BF$42,B$261+1)</f>
        <v>0.18155924999999998</v>
      </c>
      <c r="C283" s="115">
        <f>HLOOKUP($A283,PriceQx!$A$2:$BF$42,C$261+1)</f>
        <v>0.23721975000000001</v>
      </c>
      <c r="D283" s="115">
        <f>HLOOKUP($A283,PriceQx!$A$2:$BF$42,D$261+1)</f>
        <v>0.27962774999999995</v>
      </c>
      <c r="E283" s="115">
        <f>HLOOKUP($A283,PriceQx!$A$2:$BF$42,E$261+1)</f>
        <v>0.31540950000000001</v>
      </c>
      <c r="F283" s="115">
        <f>HLOOKUP($A283,PriceQx!$A$2:$BF$42,F$261+1)</f>
        <v>0.34456500000000001</v>
      </c>
      <c r="G283" s="115">
        <f>HLOOKUP($A283,PriceQx!$A$2:$BF$42,G$261+1)</f>
        <v>0.35119124999999995</v>
      </c>
      <c r="H283" s="115">
        <f>HLOOKUP($A283,PriceQx!$A$2:$BF$42,H$261+1)</f>
        <v>0.36444375000000001</v>
      </c>
      <c r="I283" s="115">
        <f>HLOOKUP($A283,PriceQx!$A$2:$BF$42,I$261+1)</f>
        <v>0.37106999999999996</v>
      </c>
      <c r="J283" s="115">
        <f>HLOOKUP($A283,PriceQx!$A$2:$BF$42,J$261+1)</f>
        <v>0.38432250000000001</v>
      </c>
      <c r="K283" s="115">
        <f>HLOOKUP($A283,PriceQx!$A$2:$BF$42,K$261+1)</f>
        <v>0.39227400000000001</v>
      </c>
      <c r="L283" s="115">
        <f>HLOOKUP($A283,PriceQx!$A$2:$BF$42,L$261+1)</f>
        <v>0.40022550000000007</v>
      </c>
      <c r="M283" s="115">
        <f>HLOOKUP($A283,PriceQx!$A$2:$BF$42,M$261+1)</f>
        <v>0.41480325000000001</v>
      </c>
      <c r="N283" s="115">
        <f>HLOOKUP($A283,PriceQx!$A$2:$BF$42,N$261+1)</f>
        <v>0.42938100000000007</v>
      </c>
      <c r="O283" s="115">
        <f>HLOOKUP($A283,PriceQx!$A$2:$BF$42,O$261+1)</f>
        <v>0.45323550000000001</v>
      </c>
      <c r="P283" s="115">
        <f>HLOOKUP($A283,PriceQx!$A$2:$BF$42,P$261+1)</f>
        <v>0.48106574999999996</v>
      </c>
      <c r="Q283" s="115">
        <f>HLOOKUP($A283,PriceQx!$A$2:$BF$42,Q$261+1)</f>
        <v>0.51287174999999996</v>
      </c>
      <c r="R283" s="115">
        <f>HLOOKUP($A283,PriceQx!$A$2:$BF$42,R$261+1)</f>
        <v>0.54070200000000002</v>
      </c>
      <c r="S283" s="115">
        <f>HLOOKUP($A283,PriceQx!$A$2:$BF$42,S$261+1)</f>
        <v>0.56985749999999991</v>
      </c>
      <c r="T283" s="115">
        <f>HLOOKUP($A283,PriceQx!$A$2:$BF$42,T$261+1)</f>
        <v>0.60563924999999996</v>
      </c>
      <c r="U283" s="115">
        <f>HLOOKUP($A283,PriceQx!$A$2:$BF$42,U$261+1)</f>
        <v>0.64804724999999996</v>
      </c>
      <c r="V283" s="115">
        <f>HLOOKUP($A283,PriceQx!$A$2:$BF$42,V$261+1)</f>
        <v>0.68647950000000002</v>
      </c>
      <c r="W283" s="115">
        <f>HLOOKUP($A283,PriceQx!$A$2:$BF$42,W$261+1)</f>
        <v>0.73021274999999997</v>
      </c>
      <c r="X283" s="115">
        <f>HLOOKUP($A283,PriceQx!$A$2:$BF$42,X$261+1)</f>
        <v>0.77394600000000002</v>
      </c>
      <c r="Y283" s="115">
        <f>HLOOKUP($A283,PriceQx!$A$2:$BF$42,Y$261+1)</f>
        <v>0.82298024999999997</v>
      </c>
      <c r="Z283" s="115">
        <f>HLOOKUP($A283,PriceQx!$A$2:$BF$42,Z$261+1)</f>
        <v>0.87201450000000003</v>
      </c>
      <c r="AA283" s="115">
        <f>HLOOKUP($A283,PriceQx!$A$2:$BF$42,AA$261+1)</f>
        <v>0.93430125000000008</v>
      </c>
      <c r="AB283" s="115">
        <f>HLOOKUP($A283,PriceQx!$A$2:$BF$42,AB$261+1)</f>
        <v>0.99923850000000003</v>
      </c>
      <c r="AC283" s="115">
        <f>HLOOKUP($A283,PriceQx!$A$2:$BF$42,AC$261+1)</f>
        <v>1.0734524999999999</v>
      </c>
      <c r="AD283" s="115">
        <f>HLOOKUP($A283,PriceQx!$A$2:$BF$42,AD$261+1)</f>
        <v>1.160919</v>
      </c>
      <c r="AE283" s="115">
        <f>HLOOKUP($A283,PriceQx!$A$2:$BF$42,AE$261+1)</f>
        <v>1.2536865000000001</v>
      </c>
      <c r="AF283" s="115">
        <f>HLOOKUP($A283,PriceQx!$A$2:$BF$42,AF$261+1)</f>
        <v>1.35573075</v>
      </c>
      <c r="AG283" s="115">
        <f>HLOOKUP($A283,PriceQx!$A$2:$BF$42,AG$261+1)</f>
        <v>1.4657265000000002</v>
      </c>
      <c r="AH283" s="115">
        <f>HLOOKUP($A283,PriceQx!$A$2:$BF$42,AH$261+1)</f>
        <v>1.5876494999999999</v>
      </c>
      <c r="AI283" s="115">
        <f>HLOOKUP($A283,PriceQx!$A$2:$BF$42,AI$261+1)</f>
        <v>1.7188492499999999</v>
      </c>
      <c r="AJ283" s="115">
        <f>HLOOKUP($A283,PriceQx!$A$2:$BF$42,AJ$261+1)</f>
        <v>1.86992775</v>
      </c>
      <c r="AK283" s="115">
        <f>HLOOKUP($A283,PriceQx!$A$2:$BF$42,AK$261+1)</f>
        <v>2.0302829999999998</v>
      </c>
      <c r="AL283" s="115">
        <f>HLOOKUP($A283,PriceQx!$A$2:$BF$42,AL$261+1)</f>
        <v>2.2105170000000003</v>
      </c>
      <c r="AM283" s="115">
        <f>HLOOKUP($A283,PriceQx!$A$2:$BF$42,AM$261+1)</f>
        <v>2.41062975</v>
      </c>
      <c r="AN283" s="115">
        <f>HLOOKUP($A283,PriceQx!$A$2:$BF$42,AN$261+1)</f>
        <v>2.6345969999999999</v>
      </c>
      <c r="AO283" s="115">
        <f>HLOOKUP($A283,PriceQx!$A$2:$BF$42,AO$261+1)</f>
        <v>2.8837439999999996</v>
      </c>
    </row>
    <row r="284" spans="1:41">
      <c r="A284">
        <f t="shared" si="232"/>
        <v>23</v>
      </c>
      <c r="B284" s="115">
        <f>HLOOKUP($A284,PriceQx!$A$2:$BF$42,B$261+1)</f>
        <v>0.17625825000000001</v>
      </c>
      <c r="C284" s="115">
        <f>HLOOKUP($A284,PriceQx!$A$2:$BF$42,C$261+1)</f>
        <v>0.22661775000000001</v>
      </c>
      <c r="D284" s="115">
        <f>HLOOKUP($A284,PriceQx!$A$2:$BF$42,D$261+1)</f>
        <v>0.26372474999999995</v>
      </c>
      <c r="E284" s="115">
        <f>HLOOKUP($A284,PriceQx!$A$2:$BF$42,E$261+1)</f>
        <v>0.29420550000000001</v>
      </c>
      <c r="F284" s="115">
        <f>HLOOKUP($A284,PriceQx!$A$2:$BF$42,F$261+1)</f>
        <v>0.31806000000000001</v>
      </c>
      <c r="G284" s="115">
        <f>HLOOKUP($A284,PriceQx!$A$2:$BF$42,G$261+1)</f>
        <v>0.32468625000000001</v>
      </c>
      <c r="H284" s="115">
        <f>HLOOKUP($A284,PriceQx!$A$2:$BF$42,H$261+1)</f>
        <v>0.33793875000000001</v>
      </c>
      <c r="I284" s="115">
        <f>HLOOKUP($A284,PriceQx!$A$2:$BF$42,I$261+1)</f>
        <v>0.34456500000000001</v>
      </c>
      <c r="J284" s="115">
        <f>HLOOKUP($A284,PriceQx!$A$2:$BF$42,J$261+1)</f>
        <v>0.35781750000000001</v>
      </c>
      <c r="K284" s="115">
        <f>HLOOKUP($A284,PriceQx!$A$2:$BF$42,K$261+1)</f>
        <v>0.36974475000000007</v>
      </c>
      <c r="L284" s="115">
        <f>HLOOKUP($A284,PriceQx!$A$2:$BF$42,L$261+1)</f>
        <v>0.38167200000000001</v>
      </c>
      <c r="M284" s="115">
        <f>HLOOKUP($A284,PriceQx!$A$2:$BF$42,M$261+1)</f>
        <v>0.40022550000000007</v>
      </c>
      <c r="N284" s="115">
        <f>HLOOKUP($A284,PriceQx!$A$2:$BF$42,N$261+1)</f>
        <v>0.41877900000000001</v>
      </c>
      <c r="O284" s="115">
        <f>HLOOKUP($A284,PriceQx!$A$2:$BF$42,O$261+1)</f>
        <v>0.44793450000000001</v>
      </c>
      <c r="P284" s="115">
        <f>HLOOKUP($A284,PriceQx!$A$2:$BF$42,P$261+1)</f>
        <v>0.4797404999999999</v>
      </c>
      <c r="Q284" s="115">
        <f>HLOOKUP($A284,PriceQx!$A$2:$BF$42,Q$261+1)</f>
        <v>0.51419700000000002</v>
      </c>
      <c r="R284" s="115">
        <f>HLOOKUP($A284,PriceQx!$A$2:$BF$42,R$261+1)</f>
        <v>0.54600299999999991</v>
      </c>
      <c r="S284" s="115">
        <f>HLOOKUP($A284,PriceQx!$A$2:$BF$42,S$261+1)</f>
        <v>0.57648374999999996</v>
      </c>
      <c r="T284" s="115">
        <f>HLOOKUP($A284,PriceQx!$A$2:$BF$42,T$261+1)</f>
        <v>0.61359074999999996</v>
      </c>
      <c r="U284" s="115">
        <f>HLOOKUP($A284,PriceQx!$A$2:$BF$42,U$261+1)</f>
        <v>0.65732400000000002</v>
      </c>
      <c r="V284" s="115">
        <f>HLOOKUP($A284,PriceQx!$A$2:$BF$42,V$261+1)</f>
        <v>0.69840675000000008</v>
      </c>
      <c r="W284" s="115">
        <f>HLOOKUP($A284,PriceQx!$A$2:$BF$42,W$261+1)</f>
        <v>0.74744099999999991</v>
      </c>
      <c r="X284" s="115">
        <f>HLOOKUP($A284,PriceQx!$A$2:$BF$42,X$261+1)</f>
        <v>0.79647524999999997</v>
      </c>
      <c r="Y284" s="115">
        <f>HLOOKUP($A284,PriceQx!$A$2:$BF$42,Y$261+1)</f>
        <v>0.85346100000000003</v>
      </c>
      <c r="Z284" s="115">
        <f>HLOOKUP($A284,PriceQx!$A$2:$BF$42,Z$261+1)</f>
        <v>0.91044674999999997</v>
      </c>
      <c r="AA284" s="115">
        <f>HLOOKUP($A284,PriceQx!$A$2:$BF$42,AA$261+1)</f>
        <v>0.98068500000000003</v>
      </c>
      <c r="AB284" s="115">
        <f>HLOOKUP($A284,PriceQx!$A$2:$BF$42,AB$261+1)</f>
        <v>1.054899</v>
      </c>
      <c r="AC284" s="115">
        <f>HLOOKUP($A284,PriceQx!$A$2:$BF$42,AC$261+1)</f>
        <v>1.1397149999999998</v>
      </c>
      <c r="AD284" s="115">
        <f>HLOOKUP($A284,PriceQx!$A$2:$BF$42,AD$261+1)</f>
        <v>1.2377834999999999</v>
      </c>
      <c r="AE284" s="115">
        <f>HLOOKUP($A284,PriceQx!$A$2:$BF$42,AE$261+1)</f>
        <v>1.3438034999999999</v>
      </c>
      <c r="AF284" s="115">
        <f>HLOOKUP($A284,PriceQx!$A$2:$BF$42,AF$261+1)</f>
        <v>1.4604254999999999</v>
      </c>
      <c r="AG284" s="115">
        <f>HLOOKUP($A284,PriceQx!$A$2:$BF$42,AG$261+1)</f>
        <v>1.5823485000000002</v>
      </c>
      <c r="AH284" s="115">
        <f>HLOOKUP($A284,PriceQx!$A$2:$BF$42,AH$261+1)</f>
        <v>1.7188492499999999</v>
      </c>
      <c r="AI284" s="115">
        <f>HLOOKUP($A284,PriceQx!$A$2:$BF$42,AI$261+1)</f>
        <v>1.8659520000000001</v>
      </c>
      <c r="AJ284" s="115">
        <f>HLOOKUP($A284,PriceQx!$A$2:$BF$42,AJ$261+1)</f>
        <v>2.0329334999999999</v>
      </c>
      <c r="AK284" s="115">
        <f>HLOOKUP($A284,PriceQx!$A$2:$BF$42,AK$261+1)</f>
        <v>2.2105169999999998</v>
      </c>
      <c r="AL284" s="115">
        <f>HLOOKUP($A284,PriceQx!$A$2:$BF$42,AL$261+1)</f>
        <v>2.4079792500000003</v>
      </c>
      <c r="AM284" s="115">
        <f>HLOOKUP($A284,PriceQx!$A$2:$BF$42,AM$261+1)</f>
        <v>2.6253202500000001</v>
      </c>
      <c r="AN284" s="115">
        <f>HLOOKUP($A284,PriceQx!$A$2:$BF$42,AN$261+1)</f>
        <v>2.8718167499999998</v>
      </c>
      <c r="AO284" s="115">
        <f>HLOOKUP($A284,PriceQx!$A$2:$BF$42,AO$261+1)</f>
        <v>3.1461434999999995</v>
      </c>
    </row>
    <row r="285" spans="1:41">
      <c r="A285">
        <f t="shared" si="232"/>
        <v>24</v>
      </c>
      <c r="B285" s="115">
        <f>HLOOKUP($A285,PriceQx!$A$2:$BF$42,B$261+1)</f>
        <v>0.17095725000000001</v>
      </c>
      <c r="C285" s="115">
        <f>HLOOKUP($A285,PriceQx!$A$2:$BF$42,C$261+1)</f>
        <v>0.21601574999999998</v>
      </c>
      <c r="D285" s="115">
        <f>HLOOKUP($A285,PriceQx!$A$2:$BF$42,D$261+1)</f>
        <v>0.24782174999999995</v>
      </c>
      <c r="E285" s="115">
        <f>HLOOKUP($A285,PriceQx!$A$2:$BF$42,E$261+1)</f>
        <v>0.27300150000000001</v>
      </c>
      <c r="F285" s="115">
        <f>HLOOKUP($A285,PriceQx!$A$2:$BF$42,F$261+1)</f>
        <v>0.29155500000000001</v>
      </c>
      <c r="G285" s="115">
        <f>HLOOKUP($A285,PriceQx!$A$2:$BF$42,G$261+1)</f>
        <v>0.29818125000000001</v>
      </c>
      <c r="H285" s="115">
        <f>HLOOKUP($A285,PriceQx!$A$2:$BF$42,H$261+1)</f>
        <v>0.31143375000000001</v>
      </c>
      <c r="I285" s="115">
        <f>HLOOKUP($A285,PriceQx!$A$2:$BF$42,I$261+1)</f>
        <v>0.31806000000000001</v>
      </c>
      <c r="J285" s="115">
        <f>HLOOKUP($A285,PriceQx!$A$2:$BF$42,J$261+1)</f>
        <v>0.33131249999999995</v>
      </c>
      <c r="K285" s="115">
        <f>HLOOKUP($A285,PriceQx!$A$2:$BF$42,K$261+1)</f>
        <v>0.34721550000000001</v>
      </c>
      <c r="L285" s="115">
        <f>HLOOKUP($A285,PriceQx!$A$2:$BF$42,L$261+1)</f>
        <v>0.36311850000000001</v>
      </c>
      <c r="M285" s="115">
        <f>HLOOKUP($A285,PriceQx!$A$2:$BF$42,M$261+1)</f>
        <v>0.38564775000000007</v>
      </c>
      <c r="N285" s="115">
        <f>HLOOKUP($A285,PriceQx!$A$2:$BF$42,N$261+1)</f>
        <v>0.40817700000000001</v>
      </c>
      <c r="O285" s="115">
        <f>HLOOKUP($A285,PriceQx!$A$2:$BF$42,O$261+1)</f>
        <v>0.44263350000000007</v>
      </c>
      <c r="P285" s="115">
        <f>HLOOKUP($A285,PriceQx!$A$2:$BF$42,P$261+1)</f>
        <v>0.4784152499999999</v>
      </c>
      <c r="Q285" s="115">
        <f>HLOOKUP($A285,PriceQx!$A$2:$BF$42,Q$261+1)</f>
        <v>0.51552224999999996</v>
      </c>
      <c r="R285" s="115">
        <f>HLOOKUP($A285,PriceQx!$A$2:$BF$42,R$261+1)</f>
        <v>0.55130399999999991</v>
      </c>
      <c r="S285" s="115">
        <f>HLOOKUP($A285,PriceQx!$A$2:$BF$42,S$261+1)</f>
        <v>0.58310999999999991</v>
      </c>
      <c r="T285" s="115">
        <f>HLOOKUP($A285,PriceQx!$A$2:$BF$42,T$261+1)</f>
        <v>0.62154224999999996</v>
      </c>
      <c r="U285" s="115">
        <f>HLOOKUP($A285,PriceQx!$A$2:$BF$42,U$261+1)</f>
        <v>0.66660074999999996</v>
      </c>
      <c r="V285" s="115">
        <f>HLOOKUP($A285,PriceQx!$A$2:$BF$42,V$261+1)</f>
        <v>0.71033400000000002</v>
      </c>
      <c r="W285" s="115">
        <f>HLOOKUP($A285,PriceQx!$A$2:$BF$42,W$261+1)</f>
        <v>0.76466924999999997</v>
      </c>
      <c r="X285" s="115">
        <f>HLOOKUP($A285,PriceQx!$A$2:$BF$42,X$261+1)</f>
        <v>0.81900450000000002</v>
      </c>
      <c r="Y285" s="115">
        <f>HLOOKUP($A285,PriceQx!$A$2:$BF$42,Y$261+1)</f>
        <v>0.88394174999999997</v>
      </c>
      <c r="Z285" s="115">
        <f>HLOOKUP($A285,PriceQx!$A$2:$BF$42,Z$261+1)</f>
        <v>0.94887900000000003</v>
      </c>
      <c r="AA285" s="115">
        <f>HLOOKUP($A285,PriceQx!$A$2:$BF$42,AA$261+1)</f>
        <v>1.0270687500000002</v>
      </c>
      <c r="AB285" s="115">
        <f>HLOOKUP($A285,PriceQx!$A$2:$BF$42,AB$261+1)</f>
        <v>1.1105594999999999</v>
      </c>
      <c r="AC285" s="115">
        <f>HLOOKUP($A285,PriceQx!$A$2:$BF$42,AC$261+1)</f>
        <v>1.2059774999999999</v>
      </c>
      <c r="AD285" s="115">
        <f>HLOOKUP($A285,PriceQx!$A$2:$BF$42,AD$261+1)</f>
        <v>1.314648</v>
      </c>
      <c r="AE285" s="115">
        <f>HLOOKUP($A285,PriceQx!$A$2:$BF$42,AE$261+1)</f>
        <v>1.4339204999999999</v>
      </c>
      <c r="AF285" s="115">
        <f>HLOOKUP($A285,PriceQx!$A$2:$BF$42,AF$261+1)</f>
        <v>1.5651202500000001</v>
      </c>
      <c r="AG285" s="115">
        <f>HLOOKUP($A285,PriceQx!$A$2:$BF$42,AG$261+1)</f>
        <v>1.6989705000000004</v>
      </c>
      <c r="AH285" s="115">
        <f>HLOOKUP($A285,PriceQx!$A$2:$BF$42,AH$261+1)</f>
        <v>1.8500490000000001</v>
      </c>
      <c r="AI285" s="115">
        <f>HLOOKUP($A285,PriceQx!$A$2:$BF$42,AI$261+1)</f>
        <v>2.0130547500000002</v>
      </c>
      <c r="AJ285" s="115">
        <f>HLOOKUP($A285,PriceQx!$A$2:$BF$42,AJ$261+1)</f>
        <v>2.1959392499999999</v>
      </c>
      <c r="AK285" s="115">
        <f>HLOOKUP($A285,PriceQx!$A$2:$BF$42,AK$261+1)</f>
        <v>2.3907509999999998</v>
      </c>
      <c r="AL285" s="115">
        <f>HLOOKUP($A285,PriceQx!$A$2:$BF$42,AL$261+1)</f>
        <v>2.6054415000000004</v>
      </c>
      <c r="AM285" s="115">
        <f>HLOOKUP($A285,PriceQx!$A$2:$BF$42,AM$261+1)</f>
        <v>2.8400107500000003</v>
      </c>
      <c r="AN285" s="115">
        <f>HLOOKUP($A285,PriceQx!$A$2:$BF$42,AN$261+1)</f>
        <v>3.1090364999999998</v>
      </c>
      <c r="AO285" s="115">
        <f>HLOOKUP($A285,PriceQx!$A$2:$BF$42,AO$261+1)</f>
        <v>3.4085429999999994</v>
      </c>
    </row>
    <row r="286" spans="1:41">
      <c r="A286">
        <f t="shared" si="232"/>
        <v>25</v>
      </c>
      <c r="B286" s="115">
        <f>HLOOKUP($A286,PriceQx!$A$2:$BF$42,B$261+1)</f>
        <v>0.16565625</v>
      </c>
      <c r="C286" s="115">
        <f>HLOOKUP($A286,PriceQx!$A$2:$BF$42,C$261+1)</f>
        <v>0.20541374999999998</v>
      </c>
      <c r="D286" s="115">
        <f>HLOOKUP($A286,PriceQx!$A$2:$BF$42,D$261+1)</f>
        <v>0.23191874999999998</v>
      </c>
      <c r="E286" s="115">
        <f>HLOOKUP($A286,PriceQx!$A$2:$BF$42,E$261+1)</f>
        <v>0.25179750000000001</v>
      </c>
      <c r="F286" s="115">
        <f>HLOOKUP($A286,PriceQx!$A$2:$BF$42,F$261+1)</f>
        <v>0.26505000000000001</v>
      </c>
      <c r="G286" s="115">
        <f>HLOOKUP($A286,PriceQx!$A$2:$BF$42,G$261+1)</f>
        <v>0.27167625000000001</v>
      </c>
      <c r="H286" s="115">
        <f>HLOOKUP($A286,PriceQx!$A$2:$BF$42,H$261+1)</f>
        <v>0.28492875000000001</v>
      </c>
      <c r="I286" s="115">
        <f>HLOOKUP($A286,PriceQx!$A$2:$BF$42,I$261+1)</f>
        <v>0.29155500000000001</v>
      </c>
      <c r="J286" s="115">
        <f>HLOOKUP($A286,PriceQx!$A$2:$BF$42,J$261+1)</f>
        <v>0.30480749999999995</v>
      </c>
      <c r="K286" s="115">
        <f>HLOOKUP($A286,PriceQx!$A$2:$BF$42,K$261+1)</f>
        <v>0.32468625000000001</v>
      </c>
      <c r="L286" s="115">
        <f>HLOOKUP($A286,PriceQx!$A$2:$BF$42,L$261+1)</f>
        <v>0.34456500000000001</v>
      </c>
      <c r="M286" s="115">
        <f>HLOOKUP($A286,PriceQx!$A$2:$BF$42,M$261+1)</f>
        <v>0.37107000000000007</v>
      </c>
      <c r="N286" s="115">
        <f>HLOOKUP($A286,PriceQx!$A$2:$BF$42,N$261+1)</f>
        <v>0.39757500000000001</v>
      </c>
      <c r="O286" s="115">
        <f>HLOOKUP($A286,PriceQx!$A$2:$BF$42,O$261+1)</f>
        <v>0.43733250000000007</v>
      </c>
      <c r="P286" s="115">
        <f>HLOOKUP($A286,PriceQx!$A$2:$BF$42,P$261+1)</f>
        <v>0.4770899999999999</v>
      </c>
      <c r="Q286" s="115">
        <f>HLOOKUP($A286,PriceQx!$A$2:$BF$42,Q$261+1)</f>
        <v>0.51684750000000002</v>
      </c>
      <c r="R286" s="115">
        <f>HLOOKUP($A286,PriceQx!$A$2:$BF$42,R$261+1)</f>
        <v>0.55660499999999991</v>
      </c>
      <c r="S286" s="115">
        <f>HLOOKUP($A286,PriceQx!$A$2:$BF$42,S$261+1)</f>
        <v>0.58973624999999996</v>
      </c>
      <c r="T286" s="115">
        <f>HLOOKUP($A286,PriceQx!$A$2:$BF$42,T$261+1)</f>
        <v>0.62949374999999996</v>
      </c>
      <c r="U286" s="115">
        <f>HLOOKUP($A286,PriceQx!$A$2:$BF$42,U$261+1)</f>
        <v>0.67587750000000002</v>
      </c>
      <c r="V286" s="115">
        <f>HLOOKUP($A286,PriceQx!$A$2:$BF$42,V$261+1)</f>
        <v>0.72226125000000008</v>
      </c>
      <c r="W286" s="115">
        <f>HLOOKUP($A286,PriceQx!$A$2:$BF$42,W$261+1)</f>
        <v>0.78189749999999991</v>
      </c>
      <c r="X286" s="115">
        <f>HLOOKUP($A286,PriceQx!$A$2:$BF$42,X$261+1)</f>
        <v>0.84153374999999997</v>
      </c>
      <c r="Y286" s="115">
        <f>HLOOKUP($A286,PriceQx!$A$2:$BF$42,Y$261+1)</f>
        <v>0.91442250000000003</v>
      </c>
      <c r="Z286" s="115">
        <f>HLOOKUP($A286,PriceQx!$A$2:$BF$42,Z$261+1)</f>
        <v>0.98731124999999997</v>
      </c>
      <c r="AA286" s="115">
        <f>HLOOKUP($A286,PriceQx!$A$2:$BF$42,AA$261+1)</f>
        <v>1.0734525000000001</v>
      </c>
      <c r="AB286" s="115">
        <f>HLOOKUP($A286,PriceQx!$A$2:$BF$42,AB$261+1)</f>
        <v>1.16622</v>
      </c>
      <c r="AC286" s="115">
        <f>HLOOKUP($A286,PriceQx!$A$2:$BF$42,AC$261+1)</f>
        <v>1.2722399999999998</v>
      </c>
      <c r="AD286" s="115">
        <f>HLOOKUP($A286,PriceQx!$A$2:$BF$42,AD$261+1)</f>
        <v>1.3915124999999999</v>
      </c>
      <c r="AE286" s="115">
        <f>HLOOKUP($A286,PriceQx!$A$2:$BF$42,AE$261+1)</f>
        <v>1.5240374999999999</v>
      </c>
      <c r="AF286" s="115">
        <f>HLOOKUP($A286,PriceQx!$A$2:$BF$42,AF$261+1)</f>
        <v>1.669815</v>
      </c>
      <c r="AG286" s="115">
        <f>HLOOKUP($A286,PriceQx!$A$2:$BF$42,AG$261+1)</f>
        <v>1.8155925000000004</v>
      </c>
      <c r="AH286" s="115">
        <f>HLOOKUP($A286,PriceQx!$A$2:$BF$42,AH$261+1)</f>
        <v>1.98124875</v>
      </c>
      <c r="AI286" s="115">
        <f>HLOOKUP($A286,PriceQx!$A$2:$BF$42,AI$261+1)</f>
        <v>2.1601575</v>
      </c>
      <c r="AJ286" s="115">
        <f>HLOOKUP($A286,PriceQx!$A$2:$BF$42,AJ$261+1)</f>
        <v>2.3589449999999998</v>
      </c>
      <c r="AK286" s="115">
        <f>HLOOKUP($A286,PriceQx!$A$2:$BF$42,AK$261+1)</f>
        <v>2.5709849999999999</v>
      </c>
      <c r="AL286" s="115">
        <f>HLOOKUP($A286,PriceQx!$A$2:$BF$42,AL$261+1)</f>
        <v>2.80290375</v>
      </c>
      <c r="AM286" s="115">
        <f>HLOOKUP($A286,PriceQx!$A$2:$BF$42,AM$261+1)</f>
        <v>3.0547012500000004</v>
      </c>
      <c r="AN286" s="115">
        <f>HLOOKUP($A286,PriceQx!$A$2:$BF$42,AN$261+1)</f>
        <v>3.3462562499999997</v>
      </c>
      <c r="AO286" s="115">
        <f>HLOOKUP($A286,PriceQx!$A$2:$BF$42,AO$261+1)</f>
        <v>3.6709424999999993</v>
      </c>
    </row>
    <row r="287" spans="1:41">
      <c r="A287">
        <f t="shared" si="232"/>
        <v>26</v>
      </c>
      <c r="B287" s="115">
        <f>HLOOKUP($A287,PriceQx!$A$2:$BF$42,B$261+1)</f>
        <v>0.15240375</v>
      </c>
      <c r="C287" s="115">
        <f>HLOOKUP($A287,PriceQx!$A$2:$BF$42,C$261+1)</f>
        <v>0.19216124999999998</v>
      </c>
      <c r="D287" s="115">
        <f>HLOOKUP($A287,PriceQx!$A$2:$BF$42,D$261+1)</f>
        <v>0.21866624999999998</v>
      </c>
      <c r="E287" s="115">
        <f>HLOOKUP($A287,PriceQx!$A$2:$BF$42,E$261+1)</f>
        <v>0.23854500000000001</v>
      </c>
      <c r="F287" s="115">
        <f>HLOOKUP($A287,PriceQx!$A$2:$BF$42,F$261+1)</f>
        <v>0.25444800000000001</v>
      </c>
      <c r="G287" s="115">
        <f>HLOOKUP($A287,PriceQx!$A$2:$BF$42,G$261+1)</f>
        <v>0.26505000000000001</v>
      </c>
      <c r="H287" s="115">
        <f>HLOOKUP($A287,PriceQx!$A$2:$BF$42,H$261+1)</f>
        <v>0.28095300000000001</v>
      </c>
      <c r="I287" s="115">
        <f>HLOOKUP($A287,PriceQx!$A$2:$BF$42,I$261+1)</f>
        <v>0.29288025000000001</v>
      </c>
      <c r="J287" s="115">
        <f>HLOOKUP($A287,PriceQx!$A$2:$BF$42,J$261+1)</f>
        <v>0.31010849999999995</v>
      </c>
      <c r="K287" s="115">
        <f>HLOOKUP($A287,PriceQx!$A$2:$BF$42,K$261+1)</f>
        <v>0.33396300000000001</v>
      </c>
      <c r="L287" s="115">
        <f>HLOOKUP($A287,PriceQx!$A$2:$BF$42,L$261+1)</f>
        <v>0.35781750000000001</v>
      </c>
      <c r="M287" s="115">
        <f>HLOOKUP($A287,PriceQx!$A$2:$BF$42,M$261+1)</f>
        <v>0.38564775000000007</v>
      </c>
      <c r="N287" s="115">
        <f>HLOOKUP($A287,PriceQx!$A$2:$BF$42,N$261+1)</f>
        <v>0.41480325000000001</v>
      </c>
      <c r="O287" s="115">
        <f>HLOOKUP($A287,PriceQx!$A$2:$BF$42,O$261+1)</f>
        <v>0.45456075000000007</v>
      </c>
      <c r="P287" s="115">
        <f>HLOOKUP($A287,PriceQx!$A$2:$BF$42,P$261+1)</f>
        <v>0.4943182499999999</v>
      </c>
      <c r="Q287" s="115">
        <f>HLOOKUP($A287,PriceQx!$A$2:$BF$42,Q$261+1)</f>
        <v>0.53672624999999996</v>
      </c>
      <c r="R287" s="115">
        <f>HLOOKUP($A287,PriceQx!$A$2:$BF$42,R$261+1)</f>
        <v>0.57913424999999996</v>
      </c>
      <c r="S287" s="115">
        <f>HLOOKUP($A287,PriceQx!$A$2:$BF$42,S$261+1)</f>
        <v>0.61756650000000002</v>
      </c>
      <c r="T287" s="115">
        <f>HLOOKUP($A287,PriceQx!$A$2:$BF$42,T$261+1)</f>
        <v>0.66395024999999996</v>
      </c>
      <c r="U287" s="115">
        <f>HLOOKUP($A287,PriceQx!$A$2:$BF$42,U$261+1)</f>
        <v>0.71563500000000002</v>
      </c>
      <c r="V287" s="115">
        <f>HLOOKUP($A287,PriceQx!$A$2:$BF$42,V$261+1)</f>
        <v>0.76864500000000002</v>
      </c>
      <c r="W287" s="115">
        <f>HLOOKUP($A287,PriceQx!$A$2:$BF$42,W$261+1)</f>
        <v>0.83490749999999991</v>
      </c>
      <c r="X287" s="115">
        <f>HLOOKUP($A287,PriceQx!$A$2:$BF$42,X$261+1)</f>
        <v>0.90382049999999992</v>
      </c>
      <c r="Y287" s="115">
        <f>HLOOKUP($A287,PriceQx!$A$2:$BF$42,Y$261+1)</f>
        <v>0.98466074999999997</v>
      </c>
      <c r="Z287" s="115">
        <f>HLOOKUP($A287,PriceQx!$A$2:$BF$42,Z$261+1)</f>
        <v>1.06947675</v>
      </c>
      <c r="AA287" s="115">
        <f>HLOOKUP($A287,PriceQx!$A$2:$BF$42,AA$261+1)</f>
        <v>1.16622</v>
      </c>
      <c r="AB287" s="115">
        <f>HLOOKUP($A287,PriceQx!$A$2:$BF$42,AB$261+1)</f>
        <v>1.2735652500000001</v>
      </c>
      <c r="AC287" s="115">
        <f>HLOOKUP($A287,PriceQx!$A$2:$BF$42,AC$261+1)</f>
        <v>1.3954882499999999</v>
      </c>
      <c r="AD287" s="115">
        <f>HLOOKUP($A287,PriceQx!$A$2:$BF$42,AD$261+1)</f>
        <v>1.5319889999999998</v>
      </c>
      <c r="AE287" s="115">
        <f>HLOOKUP($A287,PriceQx!$A$2:$BF$42,AE$261+1)</f>
        <v>1.6843927499999998</v>
      </c>
      <c r="AF287" s="115">
        <f>HLOOKUP($A287,PriceQx!$A$2:$BF$42,AF$261+1)</f>
        <v>1.8500490000000001</v>
      </c>
      <c r="AG287" s="115">
        <f>HLOOKUP($A287,PriceQx!$A$2:$BF$42,AG$261+1)</f>
        <v>2.0130547500000002</v>
      </c>
      <c r="AH287" s="115">
        <f>HLOOKUP($A287,PriceQx!$A$2:$BF$42,AH$261+1)</f>
        <v>2.1959392499999999</v>
      </c>
      <c r="AI287" s="115">
        <f>HLOOKUP($A287,PriceQx!$A$2:$BF$42,AI$261+1)</f>
        <v>2.3973772499999999</v>
      </c>
      <c r="AJ287" s="115">
        <f>HLOOKUP($A287,PriceQx!$A$2:$BF$42,AJ$261+1)</f>
        <v>2.6213444999999997</v>
      </c>
      <c r="AK287" s="115">
        <f>HLOOKUP($A287,PriceQx!$A$2:$BF$42,AK$261+1)</f>
        <v>2.8598895</v>
      </c>
      <c r="AL287" s="115">
        <f>HLOOKUP($A287,PriceQx!$A$2:$BF$42,AL$261+1)</f>
        <v>3.1156627499999998</v>
      </c>
      <c r="AM287" s="115">
        <f>HLOOKUP($A287,PriceQx!$A$2:$BF$42,AM$261+1)</f>
        <v>3.3966157500000005</v>
      </c>
      <c r="AN287" s="115">
        <f>HLOOKUP($A287,PriceQx!$A$2:$BF$42,AN$261+1)</f>
        <v>3.7266029999999999</v>
      </c>
      <c r="AO287" s="115">
        <f>HLOOKUP($A287,PriceQx!$A$2:$BF$42,AO$261+1)</f>
        <v>4.1082749999999999</v>
      </c>
    </row>
    <row r="288" spans="1:41">
      <c r="A288">
        <f t="shared" si="232"/>
        <v>27</v>
      </c>
      <c r="B288" s="115">
        <f>HLOOKUP($A288,PriceQx!$A$2:$BF$42,B$261+1)</f>
        <v>0.13915125</v>
      </c>
      <c r="C288" s="115">
        <f>HLOOKUP($A288,PriceQx!$A$2:$BF$42,C$261+1)</f>
        <v>0.17890874999999998</v>
      </c>
      <c r="D288" s="115">
        <f>HLOOKUP($A288,PriceQx!$A$2:$BF$42,D$261+1)</f>
        <v>0.20541374999999998</v>
      </c>
      <c r="E288" s="115">
        <f>HLOOKUP($A288,PriceQx!$A$2:$BF$42,E$261+1)</f>
        <v>0.22529250000000001</v>
      </c>
      <c r="F288" s="115">
        <f>HLOOKUP($A288,PriceQx!$A$2:$BF$42,F$261+1)</f>
        <v>0.24384600000000001</v>
      </c>
      <c r="G288" s="115">
        <f>HLOOKUP($A288,PriceQx!$A$2:$BF$42,G$261+1)</f>
        <v>0.25842375000000001</v>
      </c>
      <c r="H288" s="115">
        <f>HLOOKUP($A288,PriceQx!$A$2:$BF$42,H$261+1)</f>
        <v>0.27697725000000001</v>
      </c>
      <c r="I288" s="115">
        <f>HLOOKUP($A288,PriceQx!$A$2:$BF$42,I$261+1)</f>
        <v>0.29420550000000001</v>
      </c>
      <c r="J288" s="115">
        <f>HLOOKUP($A288,PriceQx!$A$2:$BF$42,J$261+1)</f>
        <v>0.31540949999999995</v>
      </c>
      <c r="K288" s="115">
        <f>HLOOKUP($A288,PriceQx!$A$2:$BF$42,K$261+1)</f>
        <v>0.34323975000000001</v>
      </c>
      <c r="L288" s="115">
        <f>HLOOKUP($A288,PriceQx!$A$2:$BF$42,L$261+1)</f>
        <v>0.37107000000000001</v>
      </c>
      <c r="M288" s="115">
        <f>HLOOKUP($A288,PriceQx!$A$2:$BF$42,M$261+1)</f>
        <v>0.40022550000000007</v>
      </c>
      <c r="N288" s="115">
        <f>HLOOKUP($A288,PriceQx!$A$2:$BF$42,N$261+1)</f>
        <v>0.43203150000000001</v>
      </c>
      <c r="O288" s="115">
        <f>HLOOKUP($A288,PriceQx!$A$2:$BF$42,O$261+1)</f>
        <v>0.47178900000000001</v>
      </c>
      <c r="P288" s="115">
        <f>HLOOKUP($A288,PriceQx!$A$2:$BF$42,P$261+1)</f>
        <v>0.5115464999999999</v>
      </c>
      <c r="Q288" s="115">
        <f>HLOOKUP($A288,PriceQx!$A$2:$BF$42,Q$261+1)</f>
        <v>0.55660500000000002</v>
      </c>
      <c r="R288" s="115">
        <f>HLOOKUP($A288,PriceQx!$A$2:$BF$42,R$261+1)</f>
        <v>0.60166350000000002</v>
      </c>
      <c r="S288" s="115">
        <f>HLOOKUP($A288,PriceQx!$A$2:$BF$42,S$261+1)</f>
        <v>0.64539674999999996</v>
      </c>
      <c r="T288" s="115">
        <f>HLOOKUP($A288,PriceQx!$A$2:$BF$42,T$261+1)</f>
        <v>0.69840674999999997</v>
      </c>
      <c r="U288" s="115">
        <f>HLOOKUP($A288,PriceQx!$A$2:$BF$42,U$261+1)</f>
        <v>0.75539250000000013</v>
      </c>
      <c r="V288" s="115">
        <f>HLOOKUP($A288,PriceQx!$A$2:$BF$42,V$261+1)</f>
        <v>0.81502874999999997</v>
      </c>
      <c r="W288" s="115">
        <f>HLOOKUP($A288,PriceQx!$A$2:$BF$42,W$261+1)</f>
        <v>0.88791749999999992</v>
      </c>
      <c r="X288" s="115">
        <f>HLOOKUP($A288,PriceQx!$A$2:$BF$42,X$261+1)</f>
        <v>0.96610724999999997</v>
      </c>
      <c r="Y288" s="115">
        <f>HLOOKUP($A288,PriceQx!$A$2:$BF$42,Y$261+1)</f>
        <v>1.054899</v>
      </c>
      <c r="Z288" s="115">
        <f>HLOOKUP($A288,PriceQx!$A$2:$BF$42,Z$261+1)</f>
        <v>1.1516422500000001</v>
      </c>
      <c r="AA288" s="115">
        <f>HLOOKUP($A288,PriceQx!$A$2:$BF$42,AA$261+1)</f>
        <v>1.2589874999999999</v>
      </c>
      <c r="AB288" s="115">
        <f>HLOOKUP($A288,PriceQx!$A$2:$BF$42,AB$261+1)</f>
        <v>1.3809104999999999</v>
      </c>
      <c r="AC288" s="115">
        <f>HLOOKUP($A288,PriceQx!$A$2:$BF$42,AC$261+1)</f>
        <v>1.5187364999999999</v>
      </c>
      <c r="AD288" s="115">
        <f>HLOOKUP($A288,PriceQx!$A$2:$BF$42,AD$261+1)</f>
        <v>1.6724654999999999</v>
      </c>
      <c r="AE288" s="115">
        <f>HLOOKUP($A288,PriceQx!$A$2:$BF$42,AE$261+1)</f>
        <v>1.8447479999999998</v>
      </c>
      <c r="AF288" s="115">
        <f>HLOOKUP($A288,PriceQx!$A$2:$BF$42,AF$261+1)</f>
        <v>2.0302829999999998</v>
      </c>
      <c r="AG288" s="115">
        <f>HLOOKUP($A288,PriceQx!$A$2:$BF$42,AG$261+1)</f>
        <v>2.2105170000000003</v>
      </c>
      <c r="AH288" s="115">
        <f>HLOOKUP($A288,PriceQx!$A$2:$BF$42,AH$261+1)</f>
        <v>2.41062975</v>
      </c>
      <c r="AI288" s="115">
        <f>HLOOKUP($A288,PriceQx!$A$2:$BF$42,AI$261+1)</f>
        <v>2.6345969999999999</v>
      </c>
      <c r="AJ288" s="115">
        <f>HLOOKUP($A288,PriceQx!$A$2:$BF$42,AJ$261+1)</f>
        <v>2.8837439999999996</v>
      </c>
      <c r="AK288" s="115">
        <f>HLOOKUP($A288,PriceQx!$A$2:$BF$42,AK$261+1)</f>
        <v>3.1487940000000001</v>
      </c>
      <c r="AL288" s="115">
        <f>HLOOKUP($A288,PriceQx!$A$2:$BF$42,AL$261+1)</f>
        <v>3.42842175</v>
      </c>
      <c r="AM288" s="115">
        <f>HLOOKUP($A288,PriceQx!$A$2:$BF$42,AM$261+1)</f>
        <v>3.7385302500000002</v>
      </c>
      <c r="AN288" s="115">
        <f>HLOOKUP($A288,PriceQx!$A$2:$BF$42,AN$261+1)</f>
        <v>4.1069497500000001</v>
      </c>
      <c r="AO288" s="115">
        <f>HLOOKUP($A288,PriceQx!$A$2:$BF$42,AO$261+1)</f>
        <v>4.5456075</v>
      </c>
    </row>
    <row r="289" spans="1:41">
      <c r="A289">
        <f t="shared" si="232"/>
        <v>28</v>
      </c>
      <c r="B289" s="115">
        <f>HLOOKUP($A289,PriceQx!$A$2:$BF$42,B$261+1)</f>
        <v>0.12589875</v>
      </c>
      <c r="C289" s="115">
        <f>HLOOKUP($A289,PriceQx!$A$2:$BF$42,C$261+1)</f>
        <v>0.16565624999999998</v>
      </c>
      <c r="D289" s="115">
        <f>HLOOKUP($A289,PriceQx!$A$2:$BF$42,D$261+1)</f>
        <v>0.19216125000000001</v>
      </c>
      <c r="E289" s="115">
        <f>HLOOKUP($A289,PriceQx!$A$2:$BF$42,E$261+1)</f>
        <v>0.21204000000000003</v>
      </c>
      <c r="F289" s="115">
        <f>HLOOKUP($A289,PriceQx!$A$2:$BF$42,F$261+1)</f>
        <v>0.23324400000000001</v>
      </c>
      <c r="G289" s="115">
        <f>HLOOKUP($A289,PriceQx!$A$2:$BF$42,G$261+1)</f>
        <v>0.25179749999999995</v>
      </c>
      <c r="H289" s="115">
        <f>HLOOKUP($A289,PriceQx!$A$2:$BF$42,H$261+1)</f>
        <v>0.27300150000000001</v>
      </c>
      <c r="I289" s="115">
        <f>HLOOKUP($A289,PriceQx!$A$2:$BF$42,I$261+1)</f>
        <v>0.29553075000000001</v>
      </c>
      <c r="J289" s="115">
        <f>HLOOKUP($A289,PriceQx!$A$2:$BF$42,J$261+1)</f>
        <v>0.32071050000000001</v>
      </c>
      <c r="K289" s="115">
        <f>HLOOKUP($A289,PriceQx!$A$2:$BF$42,K$261+1)</f>
        <v>0.35251650000000007</v>
      </c>
      <c r="L289" s="115">
        <f>HLOOKUP($A289,PriceQx!$A$2:$BF$42,L$261+1)</f>
        <v>0.38432249999999996</v>
      </c>
      <c r="M289" s="115">
        <f>HLOOKUP($A289,PriceQx!$A$2:$BF$42,M$261+1)</f>
        <v>0.41480325000000001</v>
      </c>
      <c r="N289" s="115">
        <f>HLOOKUP($A289,PriceQx!$A$2:$BF$42,N$261+1)</f>
        <v>0.44925974999999996</v>
      </c>
      <c r="O289" s="115">
        <f>HLOOKUP($A289,PriceQx!$A$2:$BF$42,O$261+1)</f>
        <v>0.48901725000000001</v>
      </c>
      <c r="P289" s="115">
        <f>HLOOKUP($A289,PriceQx!$A$2:$BF$42,P$261+1)</f>
        <v>0.52877474999999996</v>
      </c>
      <c r="Q289" s="115">
        <f>HLOOKUP($A289,PriceQx!$A$2:$BF$42,Q$261+1)</f>
        <v>0.57648374999999996</v>
      </c>
      <c r="R289" s="115">
        <f>HLOOKUP($A289,PriceQx!$A$2:$BF$42,R$261+1)</f>
        <v>0.62419274999999996</v>
      </c>
      <c r="S289" s="115">
        <f>HLOOKUP($A289,PriceQx!$A$2:$BF$42,S$261+1)</f>
        <v>0.67322700000000002</v>
      </c>
      <c r="T289" s="115">
        <f>HLOOKUP($A289,PriceQx!$A$2:$BF$42,T$261+1)</f>
        <v>0.73286324999999986</v>
      </c>
      <c r="U289" s="115">
        <f>HLOOKUP($A289,PriceQx!$A$2:$BF$42,U$261+1)</f>
        <v>0.79515000000000002</v>
      </c>
      <c r="V289" s="115">
        <f>HLOOKUP($A289,PriceQx!$A$2:$BF$42,V$261+1)</f>
        <v>0.86141249999999991</v>
      </c>
      <c r="W289" s="115">
        <f>HLOOKUP($A289,PriceQx!$A$2:$BF$42,W$261+1)</f>
        <v>0.94092749999999992</v>
      </c>
      <c r="X289" s="115">
        <f>HLOOKUP($A289,PriceQx!$A$2:$BF$42,X$261+1)</f>
        <v>1.028394</v>
      </c>
      <c r="Y289" s="115">
        <f>HLOOKUP($A289,PriceQx!$A$2:$BF$42,Y$261+1)</f>
        <v>1.1251372500000001</v>
      </c>
      <c r="Z289" s="115">
        <f>HLOOKUP($A289,PriceQx!$A$2:$BF$42,Z$261+1)</f>
        <v>1.23380775</v>
      </c>
      <c r="AA289" s="115">
        <f>HLOOKUP($A289,PriceQx!$A$2:$BF$42,AA$261+1)</f>
        <v>1.3517549999999998</v>
      </c>
      <c r="AB289" s="115">
        <f>HLOOKUP($A289,PriceQx!$A$2:$BF$42,AB$261+1)</f>
        <v>1.48825575</v>
      </c>
      <c r="AC289" s="115">
        <f>HLOOKUP($A289,PriceQx!$A$2:$BF$42,AC$261+1)</f>
        <v>1.64198475</v>
      </c>
      <c r="AD289" s="115">
        <f>HLOOKUP($A289,PriceQx!$A$2:$BF$42,AD$261+1)</f>
        <v>1.8129419999999998</v>
      </c>
      <c r="AE289" s="115">
        <f>HLOOKUP($A289,PriceQx!$A$2:$BF$42,AE$261+1)</f>
        <v>2.0051032499999994</v>
      </c>
      <c r="AF289" s="115">
        <f>HLOOKUP($A289,PriceQx!$A$2:$BF$42,AF$261+1)</f>
        <v>2.2105169999999998</v>
      </c>
      <c r="AG289" s="115">
        <f>HLOOKUP($A289,PriceQx!$A$2:$BF$42,AG$261+1)</f>
        <v>2.4079792500000003</v>
      </c>
      <c r="AH289" s="115">
        <f>HLOOKUP($A289,PriceQx!$A$2:$BF$42,AH$261+1)</f>
        <v>2.6253202500000001</v>
      </c>
      <c r="AI289" s="115">
        <f>HLOOKUP($A289,PriceQx!$A$2:$BF$42,AI$261+1)</f>
        <v>2.8718167499999998</v>
      </c>
      <c r="AJ289" s="115">
        <f>HLOOKUP($A289,PriceQx!$A$2:$BF$42,AJ$261+1)</f>
        <v>3.1461434999999995</v>
      </c>
      <c r="AK289" s="115">
        <f>HLOOKUP($A289,PriceQx!$A$2:$BF$42,AK$261+1)</f>
        <v>3.4376984999999998</v>
      </c>
      <c r="AL289" s="115">
        <f>HLOOKUP($A289,PriceQx!$A$2:$BF$42,AL$261+1)</f>
        <v>3.7411807499999998</v>
      </c>
      <c r="AM289" s="115">
        <f>HLOOKUP($A289,PriceQx!$A$2:$BF$42,AM$261+1)</f>
        <v>4.0804447499999998</v>
      </c>
      <c r="AN289" s="115">
        <f>HLOOKUP($A289,PriceQx!$A$2:$BF$42,AN$261+1)</f>
        <v>4.4872964999999994</v>
      </c>
      <c r="AO289" s="115">
        <f>HLOOKUP($A289,PriceQx!$A$2:$BF$42,AO$261+1)</f>
        <v>4.9829400000000001</v>
      </c>
    </row>
    <row r="290" spans="1:41">
      <c r="A290">
        <f t="shared" si="232"/>
        <v>29</v>
      </c>
      <c r="B290" s="115">
        <f>HLOOKUP($A290,PriceQx!$A$2:$BF$42,B$261+1)</f>
        <v>0.11264625</v>
      </c>
      <c r="C290" s="115">
        <f>HLOOKUP($A290,PriceQx!$A$2:$BF$42,C$261+1)</f>
        <v>0.15240374999999998</v>
      </c>
      <c r="D290" s="115">
        <f>HLOOKUP($A290,PriceQx!$A$2:$BF$42,D$261+1)</f>
        <v>0.17890875000000001</v>
      </c>
      <c r="E290" s="115">
        <f>HLOOKUP($A290,PriceQx!$A$2:$BF$42,E$261+1)</f>
        <v>0.19878750000000003</v>
      </c>
      <c r="F290" s="115">
        <f>HLOOKUP($A290,PriceQx!$A$2:$BF$42,F$261+1)</f>
        <v>0.22264199999999998</v>
      </c>
      <c r="G290" s="115">
        <f>HLOOKUP($A290,PriceQx!$A$2:$BF$42,G$261+1)</f>
        <v>0.24517124999999995</v>
      </c>
      <c r="H290" s="115">
        <f>HLOOKUP($A290,PriceQx!$A$2:$BF$42,H$261+1)</f>
        <v>0.26902575000000001</v>
      </c>
      <c r="I290" s="115">
        <f>HLOOKUP($A290,PriceQx!$A$2:$BF$42,I$261+1)</f>
        <v>0.29685600000000001</v>
      </c>
      <c r="J290" s="115">
        <f>HLOOKUP($A290,PriceQx!$A$2:$BF$42,J$261+1)</f>
        <v>0.32601150000000001</v>
      </c>
      <c r="K290" s="115">
        <f>HLOOKUP($A290,PriceQx!$A$2:$BF$42,K$261+1)</f>
        <v>0.36179325000000007</v>
      </c>
      <c r="L290" s="115">
        <f>HLOOKUP($A290,PriceQx!$A$2:$BF$42,L$261+1)</f>
        <v>0.39757499999999996</v>
      </c>
      <c r="M290" s="115">
        <f>HLOOKUP($A290,PriceQx!$A$2:$BF$42,M$261+1)</f>
        <v>0.42938100000000001</v>
      </c>
      <c r="N290" s="115">
        <f>HLOOKUP($A290,PriceQx!$A$2:$BF$42,N$261+1)</f>
        <v>0.46648799999999996</v>
      </c>
      <c r="O290" s="115">
        <f>HLOOKUP($A290,PriceQx!$A$2:$BF$42,O$261+1)</f>
        <v>0.50624550000000001</v>
      </c>
      <c r="P290" s="115">
        <f>HLOOKUP($A290,PriceQx!$A$2:$BF$42,P$261+1)</f>
        <v>0.54600299999999991</v>
      </c>
      <c r="Q290" s="115">
        <f>HLOOKUP($A290,PriceQx!$A$2:$BF$42,Q$261+1)</f>
        <v>0.59636250000000002</v>
      </c>
      <c r="R290" s="115">
        <f>HLOOKUP($A290,PriceQx!$A$2:$BF$42,R$261+1)</f>
        <v>0.64672200000000002</v>
      </c>
      <c r="S290" s="115">
        <f>HLOOKUP($A290,PriceQx!$A$2:$BF$42,S$261+1)</f>
        <v>0.70105725000000008</v>
      </c>
      <c r="T290" s="115">
        <f>HLOOKUP($A290,PriceQx!$A$2:$BF$42,T$261+1)</f>
        <v>0.76731974999999986</v>
      </c>
      <c r="U290" s="115">
        <f>HLOOKUP($A290,PriceQx!$A$2:$BF$42,U$261+1)</f>
        <v>0.83490750000000014</v>
      </c>
      <c r="V290" s="115">
        <f>HLOOKUP($A290,PriceQx!$A$2:$BF$42,V$261+1)</f>
        <v>0.90779624999999986</v>
      </c>
      <c r="W290" s="115">
        <f>HLOOKUP($A290,PriceQx!$A$2:$BF$42,W$261+1)</f>
        <v>0.99393749999999992</v>
      </c>
      <c r="X290" s="115">
        <f>HLOOKUP($A290,PriceQx!$A$2:$BF$42,X$261+1)</f>
        <v>1.09068075</v>
      </c>
      <c r="Y290" s="115">
        <f>HLOOKUP($A290,PriceQx!$A$2:$BF$42,Y$261+1)</f>
        <v>1.1953754999999999</v>
      </c>
      <c r="Z290" s="115">
        <f>HLOOKUP($A290,PriceQx!$A$2:$BF$42,Z$261+1)</f>
        <v>1.3159732499999999</v>
      </c>
      <c r="AA290" s="115">
        <f>HLOOKUP($A290,PriceQx!$A$2:$BF$42,AA$261+1)</f>
        <v>1.4445224999999999</v>
      </c>
      <c r="AB290" s="115">
        <f>HLOOKUP($A290,PriceQx!$A$2:$BF$42,AB$261+1)</f>
        <v>1.5956009999999998</v>
      </c>
      <c r="AC290" s="115">
        <f>HLOOKUP($A290,PriceQx!$A$2:$BF$42,AC$261+1)</f>
        <v>1.7652330000000001</v>
      </c>
      <c r="AD290" s="115">
        <f>HLOOKUP($A290,PriceQx!$A$2:$BF$42,AD$261+1)</f>
        <v>1.9534184999999997</v>
      </c>
      <c r="AE290" s="115">
        <f>HLOOKUP($A290,PriceQx!$A$2:$BF$42,AE$261+1)</f>
        <v>2.1654584999999997</v>
      </c>
      <c r="AF290" s="115">
        <f>HLOOKUP($A290,PriceQx!$A$2:$BF$42,AF$261+1)</f>
        <v>2.3907509999999998</v>
      </c>
      <c r="AG290" s="115">
        <f>HLOOKUP($A290,PriceQx!$A$2:$BF$42,AG$261+1)</f>
        <v>2.6054415000000004</v>
      </c>
      <c r="AH290" s="115">
        <f>HLOOKUP($A290,PriceQx!$A$2:$BF$42,AH$261+1)</f>
        <v>2.8400107500000003</v>
      </c>
      <c r="AI290" s="115">
        <f>HLOOKUP($A290,PriceQx!$A$2:$BF$42,AI$261+1)</f>
        <v>3.1090364999999998</v>
      </c>
      <c r="AJ290" s="115">
        <f>HLOOKUP($A290,PriceQx!$A$2:$BF$42,AJ$261+1)</f>
        <v>3.4085429999999994</v>
      </c>
      <c r="AK290" s="115">
        <f>HLOOKUP($A290,PriceQx!$A$2:$BF$42,AK$261+1)</f>
        <v>3.7266029999999999</v>
      </c>
      <c r="AL290" s="115">
        <f>HLOOKUP($A290,PriceQx!$A$2:$BF$42,AL$261+1)</f>
        <v>4.0539397499999996</v>
      </c>
      <c r="AM290" s="115">
        <f>HLOOKUP($A290,PriceQx!$A$2:$BF$42,AM$261+1)</f>
        <v>4.4223592500000004</v>
      </c>
      <c r="AN290" s="115">
        <f>HLOOKUP($A290,PriceQx!$A$2:$BF$42,AN$261+1)</f>
        <v>4.8676432499999995</v>
      </c>
      <c r="AO290" s="115">
        <f>HLOOKUP($A290,PriceQx!$A$2:$BF$42,AO$261+1)</f>
        <v>5.4202725000000003</v>
      </c>
    </row>
    <row r="291" spans="1:41">
      <c r="A291">
        <f t="shared" si="232"/>
        <v>30</v>
      </c>
      <c r="B291" s="115">
        <f>HLOOKUP($A291,PriceQx!$A$2:$BF$42,B$261+1)</f>
        <v>9.9393750000000003E-2</v>
      </c>
      <c r="C291" s="115">
        <f>HLOOKUP($A291,PriceQx!$A$2:$BF$42,C$261+1)</f>
        <v>0.13915124999999998</v>
      </c>
      <c r="D291" s="115">
        <f>HLOOKUP($A291,PriceQx!$A$2:$BF$42,D$261+1)</f>
        <v>0.16565625</v>
      </c>
      <c r="E291" s="115">
        <f>HLOOKUP($A291,PriceQx!$A$2:$BF$42,E$261+1)</f>
        <v>0.18553500000000003</v>
      </c>
      <c r="F291" s="115">
        <f>HLOOKUP($A291,PriceQx!$A$2:$BF$42,F$261+1)</f>
        <v>0.21203999999999998</v>
      </c>
      <c r="G291" s="115">
        <f>HLOOKUP($A291,PriceQx!$A$2:$BF$42,G$261+1)</f>
        <v>0.23854499999999995</v>
      </c>
      <c r="H291" s="115">
        <f>HLOOKUP($A291,PriceQx!$A$2:$BF$42,H$261+1)</f>
        <v>0.26505000000000001</v>
      </c>
      <c r="I291" s="115">
        <f>HLOOKUP($A291,PriceQx!$A$2:$BF$42,I$261+1)</f>
        <v>0.29818125000000001</v>
      </c>
      <c r="J291" s="115">
        <f>HLOOKUP($A291,PriceQx!$A$2:$BF$42,J$261+1)</f>
        <v>0.33131250000000001</v>
      </c>
      <c r="K291" s="115">
        <f>HLOOKUP($A291,PriceQx!$A$2:$BF$42,K$261+1)</f>
        <v>0.37107000000000007</v>
      </c>
      <c r="L291" s="115">
        <f>HLOOKUP($A291,PriceQx!$A$2:$BF$42,L$261+1)</f>
        <v>0.41082749999999996</v>
      </c>
      <c r="M291" s="115">
        <f>HLOOKUP($A291,PriceQx!$A$2:$BF$42,M$261+1)</f>
        <v>0.44395875000000001</v>
      </c>
      <c r="N291" s="115">
        <f>HLOOKUP($A291,PriceQx!$A$2:$BF$42,N$261+1)</f>
        <v>0.48371624999999996</v>
      </c>
      <c r="O291" s="115">
        <f>HLOOKUP($A291,PriceQx!$A$2:$BF$42,O$261+1)</f>
        <v>0.52347374999999996</v>
      </c>
      <c r="P291" s="115">
        <f>HLOOKUP($A291,PriceQx!$A$2:$BF$42,P$261+1)</f>
        <v>0.56323124999999996</v>
      </c>
      <c r="Q291" s="115">
        <f>HLOOKUP($A291,PriceQx!$A$2:$BF$42,Q$261+1)</f>
        <v>0.61624124999999996</v>
      </c>
      <c r="R291" s="115">
        <f>HLOOKUP($A291,PriceQx!$A$2:$BF$42,R$261+1)</f>
        <v>0.66925125000000008</v>
      </c>
      <c r="S291" s="115">
        <f>HLOOKUP($A291,PriceQx!$A$2:$BF$42,S$261+1)</f>
        <v>0.72888750000000002</v>
      </c>
      <c r="T291" s="115">
        <f>HLOOKUP($A291,PriceQx!$A$2:$BF$42,T$261+1)</f>
        <v>0.80177624999999986</v>
      </c>
      <c r="U291" s="115">
        <f>HLOOKUP($A291,PriceQx!$A$2:$BF$42,U$261+1)</f>
        <v>0.87466500000000014</v>
      </c>
      <c r="V291" s="115">
        <f>HLOOKUP($A291,PriceQx!$A$2:$BF$42,V$261+1)</f>
        <v>0.95417999999999981</v>
      </c>
      <c r="W291" s="115">
        <f>HLOOKUP($A291,PriceQx!$A$2:$BF$42,W$261+1)</f>
        <v>1.0469474999999999</v>
      </c>
      <c r="X291" s="115">
        <f>HLOOKUP($A291,PriceQx!$A$2:$BF$42,X$261+1)</f>
        <v>1.1529674999999999</v>
      </c>
      <c r="Y291" s="115">
        <f>HLOOKUP($A291,PriceQx!$A$2:$BF$42,Y$261+1)</f>
        <v>1.26561375</v>
      </c>
      <c r="Z291" s="115">
        <f>HLOOKUP($A291,PriceQx!$A$2:$BF$42,Z$261+1)</f>
        <v>1.39813875</v>
      </c>
      <c r="AA291" s="115">
        <f>HLOOKUP($A291,PriceQx!$A$2:$BF$42,AA$261+1)</f>
        <v>1.5372899999999998</v>
      </c>
      <c r="AB291" s="115">
        <f>HLOOKUP($A291,PriceQx!$A$2:$BF$42,AB$261+1)</f>
        <v>1.7029462499999999</v>
      </c>
      <c r="AC291" s="115">
        <f>HLOOKUP($A291,PriceQx!$A$2:$BF$42,AC$261+1)</f>
        <v>1.8884812500000001</v>
      </c>
      <c r="AD291" s="115">
        <f>HLOOKUP($A291,PriceQx!$A$2:$BF$42,AD$261+1)</f>
        <v>2.0938949999999998</v>
      </c>
      <c r="AE291" s="115">
        <f>HLOOKUP($A291,PriceQx!$A$2:$BF$42,AE$261+1)</f>
        <v>2.3258137499999996</v>
      </c>
      <c r="AF291" s="115">
        <f>HLOOKUP($A291,PriceQx!$A$2:$BF$42,AF$261+1)</f>
        <v>2.5709849999999999</v>
      </c>
      <c r="AG291" s="115">
        <f>HLOOKUP($A291,PriceQx!$A$2:$BF$42,AG$261+1)</f>
        <v>2.80290375</v>
      </c>
      <c r="AH291" s="115">
        <f>HLOOKUP($A291,PriceQx!$A$2:$BF$42,AH$261+1)</f>
        <v>3.0547012500000004</v>
      </c>
      <c r="AI291" s="115">
        <f>HLOOKUP($A291,PriceQx!$A$2:$BF$42,AI$261+1)</f>
        <v>3.3462562499999997</v>
      </c>
      <c r="AJ291" s="115">
        <f>HLOOKUP($A291,PriceQx!$A$2:$BF$42,AJ$261+1)</f>
        <v>3.6709424999999993</v>
      </c>
      <c r="AK291" s="115">
        <f>HLOOKUP($A291,PriceQx!$A$2:$BF$42,AK$261+1)</f>
        <v>4.0155075</v>
      </c>
      <c r="AL291" s="115">
        <f>HLOOKUP($A291,PriceQx!$A$2:$BF$42,AL$261+1)</f>
        <v>4.3666987499999994</v>
      </c>
      <c r="AM291" s="115">
        <f>HLOOKUP($A291,PriceQx!$A$2:$BF$42,AM$261+1)</f>
        <v>4.7642737500000001</v>
      </c>
      <c r="AN291" s="115">
        <f>HLOOKUP($A291,PriceQx!$A$2:$BF$42,AN$261+1)</f>
        <v>5.2479899999999997</v>
      </c>
      <c r="AO291" s="115">
        <f>HLOOKUP($A291,PriceQx!$A$2:$BF$42,AO$261+1)</f>
        <v>5.8576050000000004</v>
      </c>
    </row>
    <row r="292" spans="1:41">
      <c r="A292">
        <f t="shared" si="232"/>
        <v>31</v>
      </c>
      <c r="B292" s="115">
        <f>HLOOKUP($A292,PriceQx!$A$2:$BF$42,B$261+1)</f>
        <v>0.1033695</v>
      </c>
      <c r="C292" s="115">
        <f>HLOOKUP($A292,PriceQx!$A$2:$BF$42,C$261+1)</f>
        <v>0.14312699999999998</v>
      </c>
      <c r="D292" s="115">
        <f>HLOOKUP($A292,PriceQx!$A$2:$BF$42,D$261+1)</f>
        <v>0.17228250000000001</v>
      </c>
      <c r="E292" s="115">
        <f>HLOOKUP($A292,PriceQx!$A$2:$BF$42,E$261+1)</f>
        <v>0.19613700000000001</v>
      </c>
      <c r="F292" s="115">
        <f>HLOOKUP($A292,PriceQx!$A$2:$BF$42,F$261+1)</f>
        <v>0.22529249999999998</v>
      </c>
      <c r="G292" s="115">
        <f>HLOOKUP($A292,PriceQx!$A$2:$BF$42,G$261+1)</f>
        <v>0.25444799999999995</v>
      </c>
      <c r="H292" s="115">
        <f>HLOOKUP($A292,PriceQx!$A$2:$BF$42,H$261+1)</f>
        <v>0.28360350000000001</v>
      </c>
      <c r="I292" s="115">
        <f>HLOOKUP($A292,PriceQx!$A$2:$BF$42,I$261+1)</f>
        <v>0.31673475000000001</v>
      </c>
      <c r="J292" s="115">
        <f>HLOOKUP($A292,PriceQx!$A$2:$BF$42,J$261+1)</f>
        <v>0.35119125000000001</v>
      </c>
      <c r="K292" s="115">
        <f>HLOOKUP($A292,PriceQx!$A$2:$BF$42,K$261+1)</f>
        <v>0.39094875000000007</v>
      </c>
      <c r="L292" s="115">
        <f>HLOOKUP($A292,PriceQx!$A$2:$BF$42,L$261+1)</f>
        <v>0.43203149999999996</v>
      </c>
      <c r="M292" s="115">
        <f>HLOOKUP($A292,PriceQx!$A$2:$BF$42,M$261+1)</f>
        <v>0.46781325000000001</v>
      </c>
      <c r="N292" s="115">
        <f>HLOOKUP($A292,PriceQx!$A$2:$BF$42,N$261+1)</f>
        <v>0.5115464999999999</v>
      </c>
      <c r="O292" s="115">
        <f>HLOOKUP($A292,PriceQx!$A$2:$BF$42,O$261+1)</f>
        <v>0.55527974999999996</v>
      </c>
      <c r="P292" s="115">
        <f>HLOOKUP($A292,PriceQx!$A$2:$BF$42,P$261+1)</f>
        <v>0.60033824999999996</v>
      </c>
      <c r="Q292" s="115">
        <f>HLOOKUP($A292,PriceQx!$A$2:$BF$42,Q$261+1)</f>
        <v>0.65732399999999991</v>
      </c>
      <c r="R292" s="115">
        <f>HLOOKUP($A292,PriceQx!$A$2:$BF$42,R$261+1)</f>
        <v>0.71696025000000008</v>
      </c>
      <c r="S292" s="115">
        <f>HLOOKUP($A292,PriceQx!$A$2:$BF$42,S$261+1)</f>
        <v>0.78322274999999997</v>
      </c>
      <c r="T292" s="115">
        <f>HLOOKUP($A292,PriceQx!$A$2:$BF$42,T$261+1)</f>
        <v>0.86008724999999986</v>
      </c>
      <c r="U292" s="115">
        <f>HLOOKUP($A292,PriceQx!$A$2:$BF$42,U$261+1)</f>
        <v>0.94225275000000019</v>
      </c>
      <c r="V292" s="115">
        <f>HLOOKUP($A292,PriceQx!$A$2:$BF$42,V$261+1)</f>
        <v>1.0310444999999999</v>
      </c>
      <c r="W292" s="115">
        <f>HLOOKUP($A292,PriceQx!$A$2:$BF$42,W$261+1)</f>
        <v>1.134414</v>
      </c>
      <c r="X292" s="115">
        <f>HLOOKUP($A292,PriceQx!$A$2:$BF$42,X$261+1)</f>
        <v>1.2523612500000001</v>
      </c>
      <c r="Y292" s="115">
        <f>HLOOKUP($A292,PriceQx!$A$2:$BF$42,Y$261+1)</f>
        <v>1.37826</v>
      </c>
      <c r="Z292" s="115">
        <f>HLOOKUP($A292,PriceQx!$A$2:$BF$42,Z$261+1)</f>
        <v>1.52536275</v>
      </c>
      <c r="AA292" s="115">
        <f>HLOOKUP($A292,PriceQx!$A$2:$BF$42,AA$261+1)</f>
        <v>1.6804169999999998</v>
      </c>
      <c r="AB292" s="115">
        <f>HLOOKUP($A292,PriceQx!$A$2:$BF$42,AB$261+1)</f>
        <v>1.8606509999999998</v>
      </c>
      <c r="AC292" s="115">
        <f>HLOOKUP($A292,PriceQx!$A$2:$BF$42,AC$261+1)</f>
        <v>2.0620890000000003</v>
      </c>
      <c r="AD292" s="115">
        <f>HLOOKUP($A292,PriceQx!$A$2:$BF$42,AD$261+1)</f>
        <v>2.2873815</v>
      </c>
      <c r="AE292" s="115">
        <f>HLOOKUP($A292,PriceQx!$A$2:$BF$42,AE$261+1)</f>
        <v>2.5418294999999995</v>
      </c>
      <c r="AF292" s="115">
        <f>HLOOKUP($A292,PriceQx!$A$2:$BF$42,AF$261+1)</f>
        <v>2.8121804999999997</v>
      </c>
      <c r="AG292" s="115">
        <f>HLOOKUP($A292,PriceQx!$A$2:$BF$42,AG$261+1)</f>
        <v>3.0745800000000001</v>
      </c>
      <c r="AH292" s="115">
        <f>HLOOKUP($A292,PriceQx!$A$2:$BF$42,AH$261+1)</f>
        <v>3.3634845000000002</v>
      </c>
      <c r="AI292" s="115">
        <f>HLOOKUP($A292,PriceQx!$A$2:$BF$42,AI$261+1)</f>
        <v>3.7027484999999998</v>
      </c>
      <c r="AJ292" s="115">
        <f>HLOOKUP($A292,PriceQx!$A$2:$BF$42,AJ$261+1)</f>
        <v>4.0950224999999998</v>
      </c>
      <c r="AK292" s="115">
        <f>HLOOKUP($A292,PriceQx!$A$2:$BF$42,AK$261+1)</f>
        <v>4.5416317499999996</v>
      </c>
      <c r="AL292" s="115">
        <f>HLOOKUP($A292,PriceQx!$A$2:$BF$42,AL$261+1)</f>
        <v>5.0240227499999994</v>
      </c>
      <c r="AM292" s="115">
        <f>HLOOKUP($A292,PriceQx!$A$2:$BF$42,AM$261+1)</f>
        <v>5.5872539999999997</v>
      </c>
      <c r="AN292" s="115">
        <f>HLOOKUP($A292,PriceQx!$A$2:$BF$42,AN$261+1)</f>
        <v>6.2551799999999993</v>
      </c>
      <c r="AO292" s="115">
        <f>HLOOKUP($A292,PriceQx!$A$2:$BF$42,AO$261+1)</f>
        <v>7.0490047499999999</v>
      </c>
    </row>
    <row r="293" spans="1:41">
      <c r="A293">
        <f t="shared" si="232"/>
        <v>32</v>
      </c>
      <c r="B293" s="115">
        <f>HLOOKUP($A293,PriceQx!$A$2:$BF$42,B$261+1)</f>
        <v>0.10734524999999999</v>
      </c>
      <c r="C293" s="115">
        <f>HLOOKUP($A293,PriceQx!$A$2:$BF$42,C$261+1)</f>
        <v>0.14710274999999998</v>
      </c>
      <c r="D293" s="115">
        <f>HLOOKUP($A293,PriceQx!$A$2:$BF$42,D$261+1)</f>
        <v>0.17890875000000001</v>
      </c>
      <c r="E293" s="115">
        <f>HLOOKUP($A293,PriceQx!$A$2:$BF$42,E$261+1)</f>
        <v>0.20673900000000001</v>
      </c>
      <c r="F293" s="115">
        <f>HLOOKUP($A293,PriceQx!$A$2:$BF$42,F$261+1)</f>
        <v>0.23854499999999998</v>
      </c>
      <c r="G293" s="115">
        <f>HLOOKUP($A293,PriceQx!$A$2:$BF$42,G$261+1)</f>
        <v>0.27035099999999995</v>
      </c>
      <c r="H293" s="115">
        <f>HLOOKUP($A293,PriceQx!$A$2:$BF$42,H$261+1)</f>
        <v>0.30215700000000001</v>
      </c>
      <c r="I293" s="115">
        <f>HLOOKUP($A293,PriceQx!$A$2:$BF$42,I$261+1)</f>
        <v>0.33528825000000001</v>
      </c>
      <c r="J293" s="115">
        <f>HLOOKUP($A293,PriceQx!$A$2:$BF$42,J$261+1)</f>
        <v>0.37107000000000001</v>
      </c>
      <c r="K293" s="115">
        <f>HLOOKUP($A293,PriceQx!$A$2:$BF$42,K$261+1)</f>
        <v>0.41082750000000001</v>
      </c>
      <c r="L293" s="115">
        <f>HLOOKUP($A293,PriceQx!$A$2:$BF$42,L$261+1)</f>
        <v>0.45323550000000001</v>
      </c>
      <c r="M293" s="115">
        <f>HLOOKUP($A293,PriceQx!$A$2:$BF$42,M$261+1)</f>
        <v>0.49166775000000001</v>
      </c>
      <c r="N293" s="115">
        <f>HLOOKUP($A293,PriceQx!$A$2:$BF$42,N$261+1)</f>
        <v>0.53937674999999996</v>
      </c>
      <c r="O293" s="115">
        <f>HLOOKUP($A293,PriceQx!$A$2:$BF$42,O$261+1)</f>
        <v>0.58708574999999996</v>
      </c>
      <c r="P293" s="115">
        <f>HLOOKUP($A293,PriceQx!$A$2:$BF$42,P$261+1)</f>
        <v>0.63744524999999996</v>
      </c>
      <c r="Q293" s="115">
        <f>HLOOKUP($A293,PriceQx!$A$2:$BF$42,Q$261+1)</f>
        <v>0.69840674999999997</v>
      </c>
      <c r="R293" s="115">
        <f>HLOOKUP($A293,PriceQx!$A$2:$BF$42,R$261+1)</f>
        <v>0.76466925000000008</v>
      </c>
      <c r="S293" s="115">
        <f>HLOOKUP($A293,PriceQx!$A$2:$BF$42,S$261+1)</f>
        <v>0.83755800000000002</v>
      </c>
      <c r="T293" s="115">
        <f>HLOOKUP($A293,PriceQx!$A$2:$BF$42,T$261+1)</f>
        <v>0.91839824999999997</v>
      </c>
      <c r="U293" s="115">
        <f>HLOOKUP($A293,PriceQx!$A$2:$BF$42,U$261+1)</f>
        <v>1.0098405000000001</v>
      </c>
      <c r="V293" s="115">
        <f>HLOOKUP($A293,PriceQx!$A$2:$BF$42,V$261+1)</f>
        <v>1.107909</v>
      </c>
      <c r="W293" s="115">
        <f>HLOOKUP($A293,PriceQx!$A$2:$BF$42,W$261+1)</f>
        <v>1.2218805000000001</v>
      </c>
      <c r="X293" s="115">
        <f>HLOOKUP($A293,PriceQx!$A$2:$BF$42,X$261+1)</f>
        <v>1.351755</v>
      </c>
      <c r="Y293" s="115">
        <f>HLOOKUP($A293,PriceQx!$A$2:$BF$42,Y$261+1)</f>
        <v>1.4909062500000001</v>
      </c>
      <c r="Z293" s="115">
        <f>HLOOKUP($A293,PriceQx!$A$2:$BF$42,Z$261+1)</f>
        <v>1.65258675</v>
      </c>
      <c r="AA293" s="115">
        <f>HLOOKUP($A293,PriceQx!$A$2:$BF$42,AA$261+1)</f>
        <v>1.8235439999999998</v>
      </c>
      <c r="AB293" s="115">
        <f>HLOOKUP($A293,PriceQx!$A$2:$BF$42,AB$261+1)</f>
        <v>2.0183557499999996</v>
      </c>
      <c r="AC293" s="115">
        <f>HLOOKUP($A293,PriceQx!$A$2:$BF$42,AC$261+1)</f>
        <v>2.2356967500000002</v>
      </c>
      <c r="AD293" s="115">
        <f>HLOOKUP($A293,PriceQx!$A$2:$BF$42,AD$261+1)</f>
        <v>2.4808680000000001</v>
      </c>
      <c r="AE293" s="115">
        <f>HLOOKUP($A293,PriceQx!$A$2:$BF$42,AE$261+1)</f>
        <v>2.7578452499999999</v>
      </c>
      <c r="AF293" s="115">
        <f>HLOOKUP($A293,PriceQx!$A$2:$BF$42,AF$261+1)</f>
        <v>3.0533760000000001</v>
      </c>
      <c r="AG293" s="115">
        <f>HLOOKUP($A293,PriceQx!$A$2:$BF$42,AG$261+1)</f>
        <v>3.3462562500000002</v>
      </c>
      <c r="AH293" s="115">
        <f>HLOOKUP($A293,PriceQx!$A$2:$BF$42,AH$261+1)</f>
        <v>3.6722677500000001</v>
      </c>
      <c r="AI293" s="115">
        <f>HLOOKUP($A293,PriceQx!$A$2:$BF$42,AI$261+1)</f>
        <v>4.0592407499999998</v>
      </c>
      <c r="AJ293" s="115">
        <f>HLOOKUP($A293,PriceQx!$A$2:$BF$42,AJ$261+1)</f>
        <v>4.5191024999999998</v>
      </c>
      <c r="AK293" s="115">
        <f>HLOOKUP($A293,PriceQx!$A$2:$BF$42,AK$261+1)</f>
        <v>5.0677559999999993</v>
      </c>
      <c r="AL293" s="115">
        <f>HLOOKUP($A293,PriceQx!$A$2:$BF$42,AL$261+1)</f>
        <v>5.6813467499999994</v>
      </c>
      <c r="AM293" s="115">
        <f>HLOOKUP($A293,PriceQx!$A$2:$BF$42,AM$261+1)</f>
        <v>6.4102342499999994</v>
      </c>
      <c r="AN293" s="115">
        <f>HLOOKUP($A293,PriceQx!$A$2:$BF$42,AN$261+1)</f>
        <v>7.2623699999999998</v>
      </c>
      <c r="AO293" s="115">
        <f>HLOOKUP($A293,PriceQx!$A$2:$BF$42,AO$261+1)</f>
        <v>8.2404045000000004</v>
      </c>
    </row>
    <row r="294" spans="1:41">
      <c r="A294">
        <f t="shared" si="232"/>
        <v>33</v>
      </c>
      <c r="B294" s="115">
        <f>HLOOKUP($A294,PriceQx!$A$2:$BF$42,B$261+1)</f>
        <v>0.11132099999999999</v>
      </c>
      <c r="C294" s="115">
        <f>HLOOKUP($A294,PriceQx!$A$2:$BF$42,C$261+1)</f>
        <v>0.15107849999999998</v>
      </c>
      <c r="D294" s="115">
        <f>HLOOKUP($A294,PriceQx!$A$2:$BF$42,D$261+1)</f>
        <v>0.18553500000000001</v>
      </c>
      <c r="E294" s="115">
        <f>HLOOKUP($A294,PriceQx!$A$2:$BF$42,E$261+1)</f>
        <v>0.21734099999999998</v>
      </c>
      <c r="F294" s="115">
        <f>HLOOKUP($A294,PriceQx!$A$2:$BF$42,F$261+1)</f>
        <v>0.25179749999999995</v>
      </c>
      <c r="G294" s="115">
        <f>HLOOKUP($A294,PriceQx!$A$2:$BF$42,G$261+1)</f>
        <v>0.28625399999999995</v>
      </c>
      <c r="H294" s="115">
        <f>HLOOKUP($A294,PriceQx!$A$2:$BF$42,H$261+1)</f>
        <v>0.32071050000000001</v>
      </c>
      <c r="I294" s="115">
        <f>HLOOKUP($A294,PriceQx!$A$2:$BF$42,I$261+1)</f>
        <v>0.35384174999999995</v>
      </c>
      <c r="J294" s="115">
        <f>HLOOKUP($A294,PriceQx!$A$2:$BF$42,J$261+1)</f>
        <v>0.39094875000000001</v>
      </c>
      <c r="K294" s="115">
        <f>HLOOKUP($A294,PriceQx!$A$2:$BF$42,K$261+1)</f>
        <v>0.43070625000000001</v>
      </c>
      <c r="L294" s="115">
        <f>HLOOKUP($A294,PriceQx!$A$2:$BF$42,L$261+1)</f>
        <v>0.47443950000000001</v>
      </c>
      <c r="M294" s="115">
        <f>HLOOKUP($A294,PriceQx!$A$2:$BF$42,M$261+1)</f>
        <v>0.51552224999999996</v>
      </c>
      <c r="N294" s="115">
        <f>HLOOKUP($A294,PriceQx!$A$2:$BF$42,N$261+1)</f>
        <v>0.56720699999999991</v>
      </c>
      <c r="O294" s="115">
        <f>HLOOKUP($A294,PriceQx!$A$2:$BF$42,O$261+1)</f>
        <v>0.61889174999999996</v>
      </c>
      <c r="P294" s="115">
        <f>HLOOKUP($A294,PriceQx!$A$2:$BF$42,P$261+1)</f>
        <v>0.67455224999999985</v>
      </c>
      <c r="Q294" s="115">
        <f>HLOOKUP($A294,PriceQx!$A$2:$BF$42,Q$261+1)</f>
        <v>0.73948949999999991</v>
      </c>
      <c r="R294" s="115">
        <f>HLOOKUP($A294,PriceQx!$A$2:$BF$42,R$261+1)</f>
        <v>0.81237825000000008</v>
      </c>
      <c r="S294" s="115">
        <f>HLOOKUP($A294,PriceQx!$A$2:$BF$42,S$261+1)</f>
        <v>0.89189324999999997</v>
      </c>
      <c r="T294" s="115">
        <f>HLOOKUP($A294,PriceQx!$A$2:$BF$42,T$261+1)</f>
        <v>0.97670924999999997</v>
      </c>
      <c r="U294" s="115">
        <f>HLOOKUP($A294,PriceQx!$A$2:$BF$42,U$261+1)</f>
        <v>1.0774282500000001</v>
      </c>
      <c r="V294" s="115">
        <f>HLOOKUP($A294,PriceQx!$A$2:$BF$42,V$261+1)</f>
        <v>1.1847734999999999</v>
      </c>
      <c r="W294" s="115">
        <f>HLOOKUP($A294,PriceQx!$A$2:$BF$42,W$261+1)</f>
        <v>1.309347</v>
      </c>
      <c r="X294" s="115">
        <f>HLOOKUP($A294,PriceQx!$A$2:$BF$42,X$261+1)</f>
        <v>1.4511487500000002</v>
      </c>
      <c r="Y294" s="115">
        <f>HLOOKUP($A294,PriceQx!$A$2:$BF$42,Y$261+1)</f>
        <v>1.6035524999999999</v>
      </c>
      <c r="Z294" s="115">
        <f>HLOOKUP($A294,PriceQx!$A$2:$BF$42,Z$261+1)</f>
        <v>1.7798107499999998</v>
      </c>
      <c r="AA294" s="115">
        <f>HLOOKUP($A294,PriceQx!$A$2:$BF$42,AA$261+1)</f>
        <v>1.9666709999999998</v>
      </c>
      <c r="AB294" s="115">
        <f>HLOOKUP($A294,PriceQx!$A$2:$BF$42,AB$261+1)</f>
        <v>2.1760604999999997</v>
      </c>
      <c r="AC294" s="115">
        <f>HLOOKUP($A294,PriceQx!$A$2:$BF$42,AC$261+1)</f>
        <v>2.4093045000000002</v>
      </c>
      <c r="AD294" s="115">
        <f>HLOOKUP($A294,PriceQx!$A$2:$BF$42,AD$261+1)</f>
        <v>2.6743544999999997</v>
      </c>
      <c r="AE294" s="115">
        <f>HLOOKUP($A294,PriceQx!$A$2:$BF$42,AE$261+1)</f>
        <v>2.9738609999999994</v>
      </c>
      <c r="AF294" s="115">
        <f>HLOOKUP($A294,PriceQx!$A$2:$BF$42,AF$261+1)</f>
        <v>3.2945715</v>
      </c>
      <c r="AG294" s="115">
        <f>HLOOKUP($A294,PriceQx!$A$2:$BF$42,AG$261+1)</f>
        <v>3.6179325000000002</v>
      </c>
      <c r="AH294" s="115">
        <f>HLOOKUP($A294,PriceQx!$A$2:$BF$42,AH$261+1)</f>
        <v>3.9810509999999999</v>
      </c>
      <c r="AI294" s="115">
        <f>HLOOKUP($A294,PriceQx!$A$2:$BF$42,AI$261+1)</f>
        <v>4.4157330000000004</v>
      </c>
      <c r="AJ294" s="115">
        <f>HLOOKUP($A294,PriceQx!$A$2:$BF$42,AJ$261+1)</f>
        <v>4.9431824999999998</v>
      </c>
      <c r="AK294" s="115">
        <f>HLOOKUP($A294,PriceQx!$A$2:$BF$42,AK$261+1)</f>
        <v>5.5938802499999998</v>
      </c>
      <c r="AL294" s="115">
        <f>HLOOKUP($A294,PriceQx!$A$2:$BF$42,AL$261+1)</f>
        <v>6.3386707500000004</v>
      </c>
      <c r="AM294" s="115">
        <f>HLOOKUP($A294,PriceQx!$A$2:$BF$42,AM$261+1)</f>
        <v>7.233214499999999</v>
      </c>
      <c r="AN294" s="115">
        <f>HLOOKUP($A294,PriceQx!$A$2:$BF$42,AN$261+1)</f>
        <v>8.2695599999999985</v>
      </c>
      <c r="AO294" s="115">
        <f>HLOOKUP($A294,PriceQx!$A$2:$BF$42,AO$261+1)</f>
        <v>9.431804249999999</v>
      </c>
    </row>
    <row r="295" spans="1:41">
      <c r="A295">
        <f t="shared" si="232"/>
        <v>34</v>
      </c>
      <c r="B295" s="115">
        <f>HLOOKUP($A295,PriceQx!$A$2:$BF$42,B$261+1)</f>
        <v>0.11529674999999998</v>
      </c>
      <c r="C295" s="115">
        <f>HLOOKUP($A295,PriceQx!$A$2:$BF$42,C$261+1)</f>
        <v>0.15505424999999998</v>
      </c>
      <c r="D295" s="115">
        <f>HLOOKUP($A295,PriceQx!$A$2:$BF$42,D$261+1)</f>
        <v>0.19216125000000001</v>
      </c>
      <c r="E295" s="115">
        <f>HLOOKUP($A295,PriceQx!$A$2:$BF$42,E$261+1)</f>
        <v>0.22794299999999998</v>
      </c>
      <c r="F295" s="115">
        <f>HLOOKUP($A295,PriceQx!$A$2:$BF$42,F$261+1)</f>
        <v>0.26504999999999995</v>
      </c>
      <c r="G295" s="115">
        <f>HLOOKUP($A295,PriceQx!$A$2:$BF$42,G$261+1)</f>
        <v>0.30215699999999995</v>
      </c>
      <c r="H295" s="115">
        <f>HLOOKUP($A295,PriceQx!$A$2:$BF$42,H$261+1)</f>
        <v>0.33926400000000001</v>
      </c>
      <c r="I295" s="115">
        <f>HLOOKUP($A295,PriceQx!$A$2:$BF$42,I$261+1)</f>
        <v>0.37239524999999996</v>
      </c>
      <c r="J295" s="115">
        <f>HLOOKUP($A295,PriceQx!$A$2:$BF$42,J$261+1)</f>
        <v>0.41082750000000001</v>
      </c>
      <c r="K295" s="115">
        <f>HLOOKUP($A295,PriceQx!$A$2:$BF$42,K$261+1)</f>
        <v>0.45058500000000001</v>
      </c>
      <c r="L295" s="115">
        <f>HLOOKUP($A295,PriceQx!$A$2:$BF$42,L$261+1)</f>
        <v>0.49564350000000001</v>
      </c>
      <c r="M295" s="115">
        <f>HLOOKUP($A295,PriceQx!$A$2:$BF$42,M$261+1)</f>
        <v>0.53937674999999996</v>
      </c>
      <c r="N295" s="115">
        <f>HLOOKUP($A295,PriceQx!$A$2:$BF$42,N$261+1)</f>
        <v>0.59503724999999996</v>
      </c>
      <c r="O295" s="115">
        <f>HLOOKUP($A295,PriceQx!$A$2:$BF$42,O$261+1)</f>
        <v>0.65069774999999996</v>
      </c>
      <c r="P295" s="115">
        <f>HLOOKUP($A295,PriceQx!$A$2:$BF$42,P$261+1)</f>
        <v>0.71165924999999985</v>
      </c>
      <c r="Q295" s="115">
        <f>HLOOKUP($A295,PriceQx!$A$2:$BF$42,Q$261+1)</f>
        <v>0.78057224999999997</v>
      </c>
      <c r="R295" s="115">
        <f>HLOOKUP($A295,PriceQx!$A$2:$BF$42,R$261+1)</f>
        <v>0.86008725000000019</v>
      </c>
      <c r="S295" s="115">
        <f>HLOOKUP($A295,PriceQx!$A$2:$BF$42,S$261+1)</f>
        <v>0.94622850000000003</v>
      </c>
      <c r="T295" s="115">
        <f>HLOOKUP($A295,PriceQx!$A$2:$BF$42,T$261+1)</f>
        <v>1.0350202500000001</v>
      </c>
      <c r="U295" s="115">
        <f>HLOOKUP($A295,PriceQx!$A$2:$BF$42,U$261+1)</f>
        <v>1.1450160000000003</v>
      </c>
      <c r="V295" s="115">
        <f>HLOOKUP($A295,PriceQx!$A$2:$BF$42,V$261+1)</f>
        <v>1.261638</v>
      </c>
      <c r="W295" s="115">
        <f>HLOOKUP($A295,PriceQx!$A$2:$BF$42,W$261+1)</f>
        <v>1.3968135000000002</v>
      </c>
      <c r="X295" s="115">
        <f>HLOOKUP($A295,PriceQx!$A$2:$BF$42,X$261+1)</f>
        <v>1.5505425000000002</v>
      </c>
      <c r="Y295" s="115">
        <f>HLOOKUP($A295,PriceQx!$A$2:$BF$42,Y$261+1)</f>
        <v>1.71619875</v>
      </c>
      <c r="Z295" s="115">
        <f>HLOOKUP($A295,PriceQx!$A$2:$BF$42,Z$261+1)</f>
        <v>1.9070347499999998</v>
      </c>
      <c r="AA295" s="115">
        <f>HLOOKUP($A295,PriceQx!$A$2:$BF$42,AA$261+1)</f>
        <v>2.1097979999999996</v>
      </c>
      <c r="AB295" s="115">
        <f>HLOOKUP($A295,PriceQx!$A$2:$BF$42,AB$261+1)</f>
        <v>2.3337652499999999</v>
      </c>
      <c r="AC295" s="115">
        <f>HLOOKUP($A295,PriceQx!$A$2:$BF$42,AC$261+1)</f>
        <v>2.5829122500000001</v>
      </c>
      <c r="AD295" s="115">
        <f>HLOOKUP($A295,PriceQx!$A$2:$BF$42,AD$261+1)</f>
        <v>2.8678409999999999</v>
      </c>
      <c r="AE295" s="115">
        <f>HLOOKUP($A295,PriceQx!$A$2:$BF$42,AE$261+1)</f>
        <v>3.1898767499999998</v>
      </c>
      <c r="AF295" s="115">
        <f>HLOOKUP($A295,PriceQx!$A$2:$BF$42,AF$261+1)</f>
        <v>3.5357670000000003</v>
      </c>
      <c r="AG295" s="115">
        <f>HLOOKUP($A295,PriceQx!$A$2:$BF$42,AG$261+1)</f>
        <v>3.8896087500000003</v>
      </c>
      <c r="AH295" s="115">
        <f>HLOOKUP($A295,PriceQx!$A$2:$BF$42,AH$261+1)</f>
        <v>4.2898342500000002</v>
      </c>
      <c r="AI295" s="115">
        <f>HLOOKUP($A295,PriceQx!$A$2:$BF$42,AI$261+1)</f>
        <v>4.77222525</v>
      </c>
      <c r="AJ295" s="115">
        <f>HLOOKUP($A295,PriceQx!$A$2:$BF$42,AJ$261+1)</f>
        <v>5.3672624999999998</v>
      </c>
      <c r="AK295" s="115">
        <f>HLOOKUP($A295,PriceQx!$A$2:$BF$42,AK$261+1)</f>
        <v>6.1200044999999994</v>
      </c>
      <c r="AL295" s="115">
        <f>HLOOKUP($A295,PriceQx!$A$2:$BF$42,AL$261+1)</f>
        <v>6.9959947500000004</v>
      </c>
      <c r="AM295" s="115">
        <f>HLOOKUP($A295,PriceQx!$A$2:$BF$42,AM$261+1)</f>
        <v>8.0561947499999995</v>
      </c>
      <c r="AN295" s="115">
        <f>HLOOKUP($A295,PriceQx!$A$2:$BF$42,AN$261+1)</f>
        <v>9.2767499999999998</v>
      </c>
      <c r="AO295" s="115">
        <f>HLOOKUP($A295,PriceQx!$A$2:$BF$42,AO$261+1)</f>
        <v>10.623203999999998</v>
      </c>
    </row>
    <row r="296" spans="1:41">
      <c r="A296">
        <f t="shared" si="232"/>
        <v>35</v>
      </c>
      <c r="B296" s="115">
        <f>HLOOKUP($A296,PriceQx!$A$2:$BF$42,B$261+1)</f>
        <v>0.11927249999999998</v>
      </c>
      <c r="C296" s="115">
        <f>HLOOKUP($A296,PriceQx!$A$2:$BF$42,C$261+1)</f>
        <v>0.15902999999999998</v>
      </c>
      <c r="D296" s="115">
        <f>HLOOKUP($A296,PriceQx!$A$2:$BF$42,D$261+1)</f>
        <v>0.19878750000000001</v>
      </c>
      <c r="E296" s="115">
        <f>HLOOKUP($A296,PriceQx!$A$2:$BF$42,E$261+1)</f>
        <v>0.23854499999999995</v>
      </c>
      <c r="F296" s="115">
        <f>HLOOKUP($A296,PriceQx!$A$2:$BF$42,F$261+1)</f>
        <v>0.27830249999999995</v>
      </c>
      <c r="G296" s="115">
        <f>HLOOKUP($A296,PriceQx!$A$2:$BF$42,G$261+1)</f>
        <v>0.31805999999999995</v>
      </c>
      <c r="H296" s="115">
        <f>HLOOKUP($A296,PriceQx!$A$2:$BF$42,H$261+1)</f>
        <v>0.35781750000000001</v>
      </c>
      <c r="I296" s="115">
        <f>HLOOKUP($A296,PriceQx!$A$2:$BF$42,I$261+1)</f>
        <v>0.39094874999999996</v>
      </c>
      <c r="J296" s="115">
        <f>HLOOKUP($A296,PriceQx!$A$2:$BF$42,J$261+1)</f>
        <v>0.43070625000000001</v>
      </c>
      <c r="K296" s="115">
        <f>HLOOKUP($A296,PriceQx!$A$2:$BF$42,K$261+1)</f>
        <v>0.47046374999999996</v>
      </c>
      <c r="L296" s="115">
        <f>HLOOKUP($A296,PriceQx!$A$2:$BF$42,L$261+1)</f>
        <v>0.51684750000000002</v>
      </c>
      <c r="M296" s="115">
        <f>HLOOKUP($A296,PriceQx!$A$2:$BF$42,M$261+1)</f>
        <v>0.56323124999999996</v>
      </c>
      <c r="N296" s="115">
        <f>HLOOKUP($A296,PriceQx!$A$2:$BF$42,N$261+1)</f>
        <v>0.62286749999999991</v>
      </c>
      <c r="O296" s="115">
        <f>HLOOKUP($A296,PriceQx!$A$2:$BF$42,O$261+1)</f>
        <v>0.68250374999999996</v>
      </c>
      <c r="P296" s="115">
        <f>HLOOKUP($A296,PriceQx!$A$2:$BF$42,P$261+1)</f>
        <v>0.74876624999999986</v>
      </c>
      <c r="Q296" s="115">
        <f>HLOOKUP($A296,PriceQx!$A$2:$BF$42,Q$261+1)</f>
        <v>0.82165499999999991</v>
      </c>
      <c r="R296" s="115">
        <f>HLOOKUP($A296,PriceQx!$A$2:$BF$42,R$261+1)</f>
        <v>0.90779625000000019</v>
      </c>
      <c r="S296" s="115">
        <f>HLOOKUP($A296,PriceQx!$A$2:$BF$42,S$261+1)</f>
        <v>1.00056375</v>
      </c>
      <c r="T296" s="115">
        <f>HLOOKUP($A296,PriceQx!$A$2:$BF$42,T$261+1)</f>
        <v>1.0933312500000001</v>
      </c>
      <c r="U296" s="115">
        <f>HLOOKUP($A296,PriceQx!$A$2:$BF$42,U$261+1)</f>
        <v>1.2126037500000002</v>
      </c>
      <c r="V296" s="115">
        <f>HLOOKUP($A296,PriceQx!$A$2:$BF$42,V$261+1)</f>
        <v>1.3385025000000002</v>
      </c>
      <c r="W296" s="115">
        <f>HLOOKUP($A296,PriceQx!$A$2:$BF$42,W$261+1)</f>
        <v>1.4842800000000003</v>
      </c>
      <c r="X296" s="115">
        <f>HLOOKUP($A296,PriceQx!$A$2:$BF$42,X$261+1)</f>
        <v>1.6499362500000003</v>
      </c>
      <c r="Y296" s="115">
        <f>HLOOKUP($A296,PriceQx!$A$2:$BF$42,Y$261+1)</f>
        <v>1.8288450000000001</v>
      </c>
      <c r="Z296" s="115">
        <f>HLOOKUP($A296,PriceQx!$A$2:$BF$42,Z$261+1)</f>
        <v>2.0342587499999998</v>
      </c>
      <c r="AA296" s="115">
        <f>HLOOKUP($A296,PriceQx!$A$2:$BF$42,AA$261+1)</f>
        <v>2.2529249999999998</v>
      </c>
      <c r="AB296" s="115">
        <f>HLOOKUP($A296,PriceQx!$A$2:$BF$42,AB$261+1)</f>
        <v>2.4914699999999996</v>
      </c>
      <c r="AC296" s="115">
        <f>HLOOKUP($A296,PriceQx!$A$2:$BF$42,AC$261+1)</f>
        <v>2.7565200000000001</v>
      </c>
      <c r="AD296" s="115">
        <f>HLOOKUP($A296,PriceQx!$A$2:$BF$42,AD$261+1)</f>
        <v>3.0613275</v>
      </c>
      <c r="AE296" s="115">
        <f>HLOOKUP($A296,PriceQx!$A$2:$BF$42,AE$261+1)</f>
        <v>3.4058924999999998</v>
      </c>
      <c r="AF296" s="115">
        <f>HLOOKUP($A296,PriceQx!$A$2:$BF$42,AF$261+1)</f>
        <v>3.7769625000000002</v>
      </c>
      <c r="AG296" s="115">
        <f>HLOOKUP($A296,PriceQx!$A$2:$BF$42,AG$261+1)</f>
        <v>4.1612850000000003</v>
      </c>
      <c r="AH296" s="115">
        <f>HLOOKUP($A296,PriceQx!$A$2:$BF$42,AH$261+1)</f>
        <v>4.5986174999999996</v>
      </c>
      <c r="AI296" s="115">
        <f>HLOOKUP($A296,PriceQx!$A$2:$BF$42,AI$261+1)</f>
        <v>5.1287175000000005</v>
      </c>
      <c r="AJ296" s="115">
        <f>HLOOKUP($A296,PriceQx!$A$2:$BF$42,AJ$261+1)</f>
        <v>5.7913424999999998</v>
      </c>
      <c r="AK296" s="115">
        <f>HLOOKUP($A296,PriceQx!$A$2:$BF$42,AK$261+1)</f>
        <v>6.646128749999999</v>
      </c>
      <c r="AL296" s="115">
        <f>HLOOKUP($A296,PriceQx!$A$2:$BF$42,AL$261+1)</f>
        <v>7.6533187500000004</v>
      </c>
      <c r="AM296" s="115">
        <f>HLOOKUP($A296,PriceQx!$A$2:$BF$42,AM$261+1)</f>
        <v>8.8791749999999983</v>
      </c>
      <c r="AN296" s="115">
        <f>HLOOKUP($A296,PriceQx!$A$2:$BF$42,AN$261+1)</f>
        <v>10.283939999999999</v>
      </c>
      <c r="AO296" s="115">
        <f>HLOOKUP($A296,PriceQx!$A$2:$BF$42,AO$261+1)</f>
        <v>11.814603749999998</v>
      </c>
    </row>
    <row r="297" spans="1:41">
      <c r="A297">
        <f t="shared" si="232"/>
        <v>36</v>
      </c>
      <c r="B297" s="115">
        <f>HLOOKUP($A297,PriceQx!$A$2:$BF$42,B$261+1)</f>
        <v>0.12987449999999998</v>
      </c>
      <c r="C297" s="115">
        <f>HLOOKUP($A297,PriceQx!$A$2:$BF$42,C$261+1)</f>
        <v>0.17360774999999998</v>
      </c>
      <c r="D297" s="115">
        <f>HLOOKUP($A297,PriceQx!$A$2:$BF$42,D$261+1)</f>
        <v>0.21601575000000001</v>
      </c>
      <c r="E297" s="115">
        <f>HLOOKUP($A297,PriceQx!$A$2:$BF$42,E$261+1)</f>
        <v>0.25709849999999995</v>
      </c>
      <c r="F297" s="115">
        <f>HLOOKUP($A297,PriceQx!$A$2:$BF$42,F$261+1)</f>
        <v>0.29818124999999995</v>
      </c>
      <c r="G297" s="115">
        <f>HLOOKUP($A297,PriceQx!$A$2:$BF$42,G$261+1)</f>
        <v>0.34058924999999995</v>
      </c>
      <c r="H297" s="115">
        <f>HLOOKUP($A297,PriceQx!$A$2:$BF$42,H$261+1)</f>
        <v>0.38167200000000001</v>
      </c>
      <c r="I297" s="115">
        <f>HLOOKUP($A297,PriceQx!$A$2:$BF$42,I$261+1)</f>
        <v>0.42010424999999996</v>
      </c>
      <c r="J297" s="115">
        <f>HLOOKUP($A297,PriceQx!$A$2:$BF$42,J$261+1)</f>
        <v>0.46383750000000001</v>
      </c>
      <c r="K297" s="115">
        <f>HLOOKUP($A297,PriceQx!$A$2:$BF$42,K$261+1)</f>
        <v>0.50889600000000002</v>
      </c>
      <c r="L297" s="115">
        <f>HLOOKUP($A297,PriceQx!$A$2:$BF$42,L$261+1)</f>
        <v>0.56058075000000007</v>
      </c>
      <c r="M297" s="115">
        <f>HLOOKUP($A297,PriceQx!$A$2:$BF$42,M$261+1)</f>
        <v>0.61359074999999996</v>
      </c>
      <c r="N297" s="115">
        <f>HLOOKUP($A297,PriceQx!$A$2:$BF$42,N$261+1)</f>
        <v>0.67852799999999991</v>
      </c>
      <c r="O297" s="115">
        <f>HLOOKUP($A297,PriceQx!$A$2:$BF$42,O$261+1)</f>
        <v>0.74611574999999997</v>
      </c>
      <c r="P297" s="115">
        <f>HLOOKUP($A297,PriceQx!$A$2:$BF$42,P$261+1)</f>
        <v>0.8216549999999998</v>
      </c>
      <c r="Q297" s="115">
        <f>HLOOKUP($A297,PriceQx!$A$2:$BF$42,Q$261+1)</f>
        <v>0.90382049999999992</v>
      </c>
      <c r="R297" s="115">
        <f>HLOOKUP($A297,PriceQx!$A$2:$BF$42,R$261+1)</f>
        <v>1.0005637500000002</v>
      </c>
      <c r="S297" s="115">
        <f>HLOOKUP($A297,PriceQx!$A$2:$BF$42,S$261+1)</f>
        <v>1.1052584999999999</v>
      </c>
      <c r="T297" s="115">
        <f>HLOOKUP($A297,PriceQx!$A$2:$BF$42,T$261+1)</f>
        <v>1.213929</v>
      </c>
      <c r="U297" s="115">
        <f>HLOOKUP($A297,PriceQx!$A$2:$BF$42,U$261+1)</f>
        <v>1.3477792500000001</v>
      </c>
      <c r="V297" s="115">
        <f>HLOOKUP($A297,PriceQx!$A$2:$BF$42,V$261+1)</f>
        <v>1.4909062500000001</v>
      </c>
      <c r="W297" s="115">
        <f>HLOOKUP($A297,PriceQx!$A$2:$BF$42,W$261+1)</f>
        <v>1.6539120000000003</v>
      </c>
      <c r="X297" s="115">
        <f>HLOOKUP($A297,PriceQx!$A$2:$BF$42,X$261+1)</f>
        <v>1.8367965000000002</v>
      </c>
      <c r="Y297" s="115">
        <f>HLOOKUP($A297,PriceQx!$A$2:$BF$42,Y$261+1)</f>
        <v>2.0382345000000002</v>
      </c>
      <c r="Z297" s="115">
        <f>HLOOKUP($A297,PriceQx!$A$2:$BF$42,Z$261+1)</f>
        <v>2.2675027499999998</v>
      </c>
      <c r="AA297" s="115">
        <f>HLOOKUP($A297,PriceQx!$A$2:$BF$42,AA$261+1)</f>
        <v>2.5126740000000001</v>
      </c>
      <c r="AB297" s="115">
        <f>HLOOKUP($A297,PriceQx!$A$2:$BF$42,AB$261+1)</f>
        <v>2.7763987499999998</v>
      </c>
      <c r="AC297" s="115">
        <f>HLOOKUP($A297,PriceQx!$A$2:$BF$42,AC$261+1)</f>
        <v>3.0719295</v>
      </c>
      <c r="AD297" s="115">
        <f>HLOOKUP($A297,PriceQx!$A$2:$BF$42,AD$261+1)</f>
        <v>3.4164944999999998</v>
      </c>
      <c r="AE297" s="115">
        <f>HLOOKUP($A297,PriceQx!$A$2:$BF$42,AE$261+1)</f>
        <v>3.8180452499999999</v>
      </c>
      <c r="AF297" s="115">
        <f>HLOOKUP($A297,PriceQx!$A$2:$BF$42,AF$261+1)</f>
        <v>4.2779069999999999</v>
      </c>
      <c r="AG297" s="115">
        <f>HLOOKUP($A297,PriceQx!$A$2:$BF$42,AG$261+1)</f>
        <v>4.7934292500000009</v>
      </c>
      <c r="AH297" s="115">
        <f>HLOOKUP($A297,PriceQx!$A$2:$BF$42,AH$261+1)</f>
        <v>5.3977432499999995</v>
      </c>
      <c r="AI297" s="115">
        <f>HLOOKUP($A297,PriceQx!$A$2:$BF$42,AI$261+1)</f>
        <v>6.1160287499999999</v>
      </c>
      <c r="AJ297" s="115">
        <f>HLOOKUP($A297,PriceQx!$A$2:$BF$42,AJ$261+1)</f>
        <v>6.970815</v>
      </c>
      <c r="AK297" s="115">
        <f>HLOOKUP($A297,PriceQx!$A$2:$BF$42,AK$261+1)</f>
        <v>7.996558499999999</v>
      </c>
      <c r="AL297" s="115">
        <f>HLOOKUP($A297,PriceQx!$A$2:$BF$42,AL$261+1)</f>
        <v>9.1177200000000003</v>
      </c>
      <c r="AM297" s="115">
        <f>HLOOKUP($A297,PriceQx!$A$2:$BF$42,AM$261+1)</f>
        <v>10.438994249999999</v>
      </c>
      <c r="AN297" s="115">
        <f>HLOOKUP($A297,PriceQx!$A$2:$BF$42,AN$261+1)</f>
        <v>11.959056</v>
      </c>
      <c r="AO297" s="115">
        <f>HLOOKUP($A297,PriceQx!$A$2:$BF$42,AO$261+1)</f>
        <v>13.664652749999998</v>
      </c>
    </row>
    <row r="298" spans="1:41">
      <c r="A298">
        <f t="shared" si="232"/>
        <v>37</v>
      </c>
      <c r="B298" s="115">
        <f>HLOOKUP($A298,PriceQx!$A$2:$BF$42,B$261+1)</f>
        <v>0.1404765</v>
      </c>
      <c r="C298" s="115">
        <f>HLOOKUP($A298,PriceQx!$A$2:$BF$42,C$261+1)</f>
        <v>0.18818549999999998</v>
      </c>
      <c r="D298" s="115">
        <f>HLOOKUP($A298,PriceQx!$A$2:$BF$42,D$261+1)</f>
        <v>0.23324400000000001</v>
      </c>
      <c r="E298" s="115">
        <f>HLOOKUP($A298,PriceQx!$A$2:$BF$42,E$261+1)</f>
        <v>0.27565199999999995</v>
      </c>
      <c r="F298" s="115">
        <f>HLOOKUP($A298,PriceQx!$A$2:$BF$42,F$261+1)</f>
        <v>0.31805999999999995</v>
      </c>
      <c r="G298" s="115">
        <f>HLOOKUP($A298,PriceQx!$A$2:$BF$42,G$261+1)</f>
        <v>0.36311850000000001</v>
      </c>
      <c r="H298" s="115">
        <f>HLOOKUP($A298,PriceQx!$A$2:$BF$42,H$261+1)</f>
        <v>0.40552649999999996</v>
      </c>
      <c r="I298" s="115">
        <f>HLOOKUP($A298,PriceQx!$A$2:$BF$42,I$261+1)</f>
        <v>0.44925975000000001</v>
      </c>
      <c r="J298" s="115">
        <f>HLOOKUP($A298,PriceQx!$A$2:$BF$42,J$261+1)</f>
        <v>0.49696875000000001</v>
      </c>
      <c r="K298" s="115">
        <f>HLOOKUP($A298,PriceQx!$A$2:$BF$42,K$261+1)</f>
        <v>0.54732824999999996</v>
      </c>
      <c r="L298" s="115">
        <f>HLOOKUP($A298,PriceQx!$A$2:$BF$42,L$261+1)</f>
        <v>0.60431400000000002</v>
      </c>
      <c r="M298" s="115">
        <f>HLOOKUP($A298,PriceQx!$A$2:$BF$42,M$261+1)</f>
        <v>0.66395024999999996</v>
      </c>
      <c r="N298" s="115">
        <f>HLOOKUP($A298,PriceQx!$A$2:$BF$42,N$261+1)</f>
        <v>0.73418850000000002</v>
      </c>
      <c r="O298" s="115">
        <f>HLOOKUP($A298,PriceQx!$A$2:$BF$42,O$261+1)</f>
        <v>0.80972774999999997</v>
      </c>
      <c r="P298" s="115">
        <f>HLOOKUP($A298,PriceQx!$A$2:$BF$42,P$261+1)</f>
        <v>0.89454374999999986</v>
      </c>
      <c r="Q298" s="115">
        <f>HLOOKUP($A298,PriceQx!$A$2:$BF$42,Q$261+1)</f>
        <v>0.98598599999999992</v>
      </c>
      <c r="R298" s="115">
        <f>HLOOKUP($A298,PriceQx!$A$2:$BF$42,R$261+1)</f>
        <v>1.0933312500000001</v>
      </c>
      <c r="S298" s="115">
        <f>HLOOKUP($A298,PriceQx!$A$2:$BF$42,S$261+1)</f>
        <v>1.2099532499999999</v>
      </c>
      <c r="T298" s="115">
        <f>HLOOKUP($A298,PriceQx!$A$2:$BF$42,T$261+1)</f>
        <v>1.33452675</v>
      </c>
      <c r="U298" s="115">
        <f>HLOOKUP($A298,PriceQx!$A$2:$BF$42,U$261+1)</f>
        <v>1.4829547500000002</v>
      </c>
      <c r="V298" s="115">
        <f>HLOOKUP($A298,PriceQx!$A$2:$BF$42,V$261+1)</f>
        <v>1.64331</v>
      </c>
      <c r="W298" s="115">
        <f>HLOOKUP($A298,PriceQx!$A$2:$BF$42,W$261+1)</f>
        <v>1.8235440000000003</v>
      </c>
      <c r="X298" s="115">
        <f>HLOOKUP($A298,PriceQx!$A$2:$BF$42,X$261+1)</f>
        <v>2.0236567500000002</v>
      </c>
      <c r="Y298" s="115">
        <f>HLOOKUP($A298,PriceQx!$A$2:$BF$42,Y$261+1)</f>
        <v>2.2476240000000001</v>
      </c>
      <c r="Z298" s="115">
        <f>HLOOKUP($A298,PriceQx!$A$2:$BF$42,Z$261+1)</f>
        <v>2.5007467499999998</v>
      </c>
      <c r="AA298" s="115">
        <f>HLOOKUP($A298,PriceQx!$A$2:$BF$42,AA$261+1)</f>
        <v>2.7724229999999999</v>
      </c>
      <c r="AB298" s="115">
        <f>HLOOKUP($A298,PriceQx!$A$2:$BF$42,AB$261+1)</f>
        <v>3.0613275</v>
      </c>
      <c r="AC298" s="115">
        <f>HLOOKUP($A298,PriceQx!$A$2:$BF$42,AC$261+1)</f>
        <v>3.3873389999999999</v>
      </c>
      <c r="AD298" s="115">
        <f>HLOOKUP($A298,PriceQx!$A$2:$BF$42,AD$261+1)</f>
        <v>3.7716614999999996</v>
      </c>
      <c r="AE298" s="115">
        <f>HLOOKUP($A298,PriceQx!$A$2:$BF$42,AE$261+1)</f>
        <v>4.2301979999999997</v>
      </c>
      <c r="AF298" s="115">
        <f>HLOOKUP($A298,PriceQx!$A$2:$BF$42,AF$261+1)</f>
        <v>4.7788515</v>
      </c>
      <c r="AG298" s="115">
        <f>HLOOKUP($A298,PriceQx!$A$2:$BF$42,AG$261+1)</f>
        <v>5.4255735000000005</v>
      </c>
      <c r="AH298" s="115">
        <f>HLOOKUP($A298,PriceQx!$A$2:$BF$42,AH$261+1)</f>
        <v>6.1968689999999995</v>
      </c>
      <c r="AI298" s="115">
        <f>HLOOKUP($A298,PriceQx!$A$2:$BF$42,AI$261+1)</f>
        <v>7.1033400000000002</v>
      </c>
      <c r="AJ298" s="115">
        <f>HLOOKUP($A298,PriceQx!$A$2:$BF$42,AJ$261+1)</f>
        <v>8.150287500000001</v>
      </c>
      <c r="AK298" s="115">
        <f>HLOOKUP($A298,PriceQx!$A$2:$BF$42,AK$261+1)</f>
        <v>9.346988249999999</v>
      </c>
      <c r="AL298" s="115">
        <f>HLOOKUP($A298,PriceQx!$A$2:$BF$42,AL$261+1)</f>
        <v>10.58212125</v>
      </c>
      <c r="AM298" s="115">
        <f>HLOOKUP($A298,PriceQx!$A$2:$BF$42,AM$261+1)</f>
        <v>11.998813499999999</v>
      </c>
      <c r="AN298" s="115">
        <f>HLOOKUP($A298,PriceQx!$A$2:$BF$42,AN$261+1)</f>
        <v>13.634172</v>
      </c>
      <c r="AO298" s="115">
        <f>HLOOKUP($A298,PriceQx!$A$2:$BF$42,AO$261+1)</f>
        <v>15.514701749999997</v>
      </c>
    </row>
    <row r="299" spans="1:41">
      <c r="A299">
        <f t="shared" si="232"/>
        <v>38</v>
      </c>
      <c r="B299" s="115">
        <f>HLOOKUP($A299,PriceQx!$A$2:$BF$42,B$261+1)</f>
        <v>0.1510785</v>
      </c>
      <c r="C299" s="115">
        <f>HLOOKUP($A299,PriceQx!$A$2:$BF$42,C$261+1)</f>
        <v>0.20276324999999998</v>
      </c>
      <c r="D299" s="115">
        <f>HLOOKUP($A299,PriceQx!$A$2:$BF$42,D$261+1)</f>
        <v>0.25047225000000001</v>
      </c>
      <c r="E299" s="115">
        <f>HLOOKUP($A299,PriceQx!$A$2:$BF$42,E$261+1)</f>
        <v>0.29420550000000001</v>
      </c>
      <c r="F299" s="115">
        <f>HLOOKUP($A299,PriceQx!$A$2:$BF$42,F$261+1)</f>
        <v>0.33793874999999995</v>
      </c>
      <c r="G299" s="115">
        <f>HLOOKUP($A299,PriceQx!$A$2:$BF$42,G$261+1)</f>
        <v>0.38564774999999996</v>
      </c>
      <c r="H299" s="115">
        <f>HLOOKUP($A299,PriceQx!$A$2:$BF$42,H$261+1)</f>
        <v>0.42938099999999996</v>
      </c>
      <c r="I299" s="115">
        <f>HLOOKUP($A299,PriceQx!$A$2:$BF$42,I$261+1)</f>
        <v>0.47841525000000001</v>
      </c>
      <c r="J299" s="115">
        <f>HLOOKUP($A299,PriceQx!$A$2:$BF$42,J$261+1)</f>
        <v>0.53010000000000002</v>
      </c>
      <c r="K299" s="115">
        <f>HLOOKUP($A299,PriceQx!$A$2:$BF$42,K$261+1)</f>
        <v>0.58576050000000002</v>
      </c>
      <c r="L299" s="115">
        <f>HLOOKUP($A299,PriceQx!$A$2:$BF$42,L$261+1)</f>
        <v>0.64804725000000007</v>
      </c>
      <c r="M299" s="115">
        <f>HLOOKUP($A299,PriceQx!$A$2:$BF$42,M$261+1)</f>
        <v>0.71430974999999997</v>
      </c>
      <c r="N299" s="115">
        <f>HLOOKUP($A299,PriceQx!$A$2:$BF$42,N$261+1)</f>
        <v>0.78984900000000002</v>
      </c>
      <c r="O299" s="115">
        <f>HLOOKUP($A299,PriceQx!$A$2:$BF$42,O$261+1)</f>
        <v>0.87333974999999997</v>
      </c>
      <c r="P299" s="115">
        <f>HLOOKUP($A299,PriceQx!$A$2:$BF$42,P$261+1)</f>
        <v>0.96743249999999981</v>
      </c>
      <c r="Q299" s="115">
        <f>HLOOKUP($A299,PriceQx!$A$2:$BF$42,Q$261+1)</f>
        <v>1.0681514999999999</v>
      </c>
      <c r="R299" s="115">
        <f>HLOOKUP($A299,PriceQx!$A$2:$BF$42,R$261+1)</f>
        <v>1.18609875</v>
      </c>
      <c r="S299" s="115">
        <f>HLOOKUP($A299,PriceQx!$A$2:$BF$42,S$261+1)</f>
        <v>1.314648</v>
      </c>
      <c r="T299" s="115">
        <f>HLOOKUP($A299,PriceQx!$A$2:$BF$42,T$261+1)</f>
        <v>1.4551244999999999</v>
      </c>
      <c r="U299" s="115">
        <f>HLOOKUP($A299,PriceQx!$A$2:$BF$42,U$261+1)</f>
        <v>1.6181302500000001</v>
      </c>
      <c r="V299" s="115">
        <f>HLOOKUP($A299,PriceQx!$A$2:$BF$42,V$261+1)</f>
        <v>1.79571375</v>
      </c>
      <c r="W299" s="115">
        <f>HLOOKUP($A299,PriceQx!$A$2:$BF$42,W$261+1)</f>
        <v>1.9931760000000001</v>
      </c>
      <c r="X299" s="115">
        <f>HLOOKUP($A299,PriceQx!$A$2:$BF$42,X$261+1)</f>
        <v>2.2105170000000003</v>
      </c>
      <c r="Y299" s="115">
        <f>HLOOKUP($A299,PriceQx!$A$2:$BF$42,Y$261+1)</f>
        <v>2.4570135</v>
      </c>
      <c r="Z299" s="115">
        <f>HLOOKUP($A299,PriceQx!$A$2:$BF$42,Z$261+1)</f>
        <v>2.7339907499999994</v>
      </c>
      <c r="AA299" s="115">
        <f>HLOOKUP($A299,PriceQx!$A$2:$BF$42,AA$261+1)</f>
        <v>3.0321720000000001</v>
      </c>
      <c r="AB299" s="115">
        <f>HLOOKUP($A299,PriceQx!$A$2:$BF$42,AB$261+1)</f>
        <v>3.3462562499999997</v>
      </c>
      <c r="AC299" s="115">
        <f>HLOOKUP($A299,PriceQx!$A$2:$BF$42,AC$261+1)</f>
        <v>3.7027485000000002</v>
      </c>
      <c r="AD299" s="115">
        <f>HLOOKUP($A299,PriceQx!$A$2:$BF$42,AD$261+1)</f>
        <v>4.1268284999999993</v>
      </c>
      <c r="AE299" s="115">
        <f>HLOOKUP($A299,PriceQx!$A$2:$BF$42,AE$261+1)</f>
        <v>4.6423507499999994</v>
      </c>
      <c r="AF299" s="115">
        <f>HLOOKUP($A299,PriceQx!$A$2:$BF$42,AF$261+1)</f>
        <v>5.2797960000000002</v>
      </c>
      <c r="AG299" s="115">
        <f>HLOOKUP($A299,PriceQx!$A$2:$BF$42,AG$261+1)</f>
        <v>6.057717750000001</v>
      </c>
      <c r="AH299" s="115">
        <f>HLOOKUP($A299,PriceQx!$A$2:$BF$42,AH$261+1)</f>
        <v>6.9959947499999995</v>
      </c>
      <c r="AI299" s="115">
        <f>HLOOKUP($A299,PriceQx!$A$2:$BF$42,AI$261+1)</f>
        <v>8.0906512500000005</v>
      </c>
      <c r="AJ299" s="115">
        <f>HLOOKUP($A299,PriceQx!$A$2:$BF$42,AJ$261+1)</f>
        <v>9.3297600000000003</v>
      </c>
      <c r="AK299" s="115">
        <f>HLOOKUP($A299,PriceQx!$A$2:$BF$42,AK$261+1)</f>
        <v>10.697417999999999</v>
      </c>
      <c r="AL299" s="115">
        <f>HLOOKUP($A299,PriceQx!$A$2:$BF$42,AL$261+1)</f>
        <v>12.046522500000002</v>
      </c>
      <c r="AM299" s="115">
        <f>HLOOKUP($A299,PriceQx!$A$2:$BF$42,AM$261+1)</f>
        <v>13.558632749999997</v>
      </c>
      <c r="AN299" s="115">
        <f>HLOOKUP($A299,PriceQx!$A$2:$BF$42,AN$261+1)</f>
        <v>15.309287999999999</v>
      </c>
      <c r="AO299" s="115">
        <f>HLOOKUP($A299,PriceQx!$A$2:$BF$42,AO$261+1)</f>
        <v>17.364750749999995</v>
      </c>
    </row>
    <row r="300" spans="1:41">
      <c r="A300">
        <f t="shared" si="232"/>
        <v>39</v>
      </c>
      <c r="B300" s="115">
        <f>HLOOKUP($A300,PriceQx!$A$2:$BF$42,B$261+1)</f>
        <v>0.1616805</v>
      </c>
      <c r="C300" s="115">
        <f>HLOOKUP($A300,PriceQx!$A$2:$BF$42,C$261+1)</f>
        <v>0.21734099999999998</v>
      </c>
      <c r="D300" s="115">
        <f>HLOOKUP($A300,PriceQx!$A$2:$BF$42,D$261+1)</f>
        <v>0.26770050000000001</v>
      </c>
      <c r="E300" s="115">
        <f>HLOOKUP($A300,PriceQx!$A$2:$BF$42,E$261+1)</f>
        <v>0.31275900000000001</v>
      </c>
      <c r="F300" s="115">
        <f>HLOOKUP($A300,PriceQx!$A$2:$BF$42,F$261+1)</f>
        <v>0.35781749999999996</v>
      </c>
      <c r="G300" s="115">
        <f>HLOOKUP($A300,PriceQx!$A$2:$BF$42,G$261+1)</f>
        <v>0.40817700000000001</v>
      </c>
      <c r="H300" s="115">
        <f>HLOOKUP($A300,PriceQx!$A$2:$BF$42,H$261+1)</f>
        <v>0.4532354999999999</v>
      </c>
      <c r="I300" s="115">
        <f>HLOOKUP($A300,PriceQx!$A$2:$BF$42,I$261+1)</f>
        <v>0.50757075000000007</v>
      </c>
      <c r="J300" s="115">
        <f>HLOOKUP($A300,PriceQx!$A$2:$BF$42,J$261+1)</f>
        <v>0.56323125000000007</v>
      </c>
      <c r="K300" s="115">
        <f>HLOOKUP($A300,PriceQx!$A$2:$BF$42,K$261+1)</f>
        <v>0.62419274999999996</v>
      </c>
      <c r="L300" s="115">
        <f>HLOOKUP($A300,PriceQx!$A$2:$BF$42,L$261+1)</f>
        <v>0.69178050000000013</v>
      </c>
      <c r="M300" s="115">
        <f>HLOOKUP($A300,PriceQx!$A$2:$BF$42,M$261+1)</f>
        <v>0.76466924999999997</v>
      </c>
      <c r="N300" s="115">
        <f>HLOOKUP($A300,PriceQx!$A$2:$BF$42,N$261+1)</f>
        <v>0.84550950000000014</v>
      </c>
      <c r="O300" s="115">
        <f>HLOOKUP($A300,PriceQx!$A$2:$BF$42,O$261+1)</f>
        <v>0.93695174999999997</v>
      </c>
      <c r="P300" s="115">
        <f>HLOOKUP($A300,PriceQx!$A$2:$BF$42,P$261+1)</f>
        <v>1.0403212499999999</v>
      </c>
      <c r="Q300" s="115">
        <f>HLOOKUP($A300,PriceQx!$A$2:$BF$42,Q$261+1)</f>
        <v>1.1503169999999998</v>
      </c>
      <c r="R300" s="115">
        <f>HLOOKUP($A300,PriceQx!$A$2:$BF$42,R$261+1)</f>
        <v>1.2788662499999999</v>
      </c>
      <c r="S300" s="115">
        <f>HLOOKUP($A300,PriceQx!$A$2:$BF$42,S$261+1)</f>
        <v>1.41934275</v>
      </c>
      <c r="T300" s="115">
        <f>HLOOKUP($A300,PriceQx!$A$2:$BF$42,T$261+1)</f>
        <v>1.5757222499999999</v>
      </c>
      <c r="U300" s="115">
        <f>HLOOKUP($A300,PriceQx!$A$2:$BF$42,U$261+1)</f>
        <v>1.75330575</v>
      </c>
      <c r="V300" s="115">
        <f>HLOOKUP($A300,PriceQx!$A$2:$BF$42,V$261+1)</f>
        <v>1.9481174999999999</v>
      </c>
      <c r="W300" s="115">
        <f>HLOOKUP($A300,PriceQx!$A$2:$BF$42,W$261+1)</f>
        <v>2.1628080000000001</v>
      </c>
      <c r="X300" s="115">
        <f>HLOOKUP($A300,PriceQx!$A$2:$BF$42,X$261+1)</f>
        <v>2.3973772499999999</v>
      </c>
      <c r="Y300" s="115">
        <f>HLOOKUP($A300,PriceQx!$A$2:$BF$42,Y$261+1)</f>
        <v>2.6664029999999999</v>
      </c>
      <c r="Z300" s="115">
        <f>HLOOKUP($A300,PriceQx!$A$2:$BF$42,Z$261+1)</f>
        <v>2.9672347499999994</v>
      </c>
      <c r="AA300" s="115">
        <f>HLOOKUP($A300,PriceQx!$A$2:$BF$42,AA$261+1)</f>
        <v>3.2919210000000003</v>
      </c>
      <c r="AB300" s="115">
        <f>HLOOKUP($A300,PriceQx!$A$2:$BF$42,AB$261+1)</f>
        <v>3.6311850000000003</v>
      </c>
      <c r="AC300" s="115">
        <f>HLOOKUP($A300,PriceQx!$A$2:$BF$42,AC$261+1)</f>
        <v>4.0181579999999997</v>
      </c>
      <c r="AD300" s="115">
        <f>HLOOKUP($A300,PriceQx!$A$2:$BF$42,AD$261+1)</f>
        <v>4.4819954999999991</v>
      </c>
      <c r="AE300" s="115">
        <f>HLOOKUP($A300,PriceQx!$A$2:$BF$42,AE$261+1)</f>
        <v>5.0545035</v>
      </c>
      <c r="AF300" s="115">
        <f>HLOOKUP($A300,PriceQx!$A$2:$BF$42,AF$261+1)</f>
        <v>5.7807405000000003</v>
      </c>
      <c r="AG300" s="115">
        <f>HLOOKUP($A300,PriceQx!$A$2:$BF$42,AG$261+1)</f>
        <v>6.6898620000000015</v>
      </c>
      <c r="AH300" s="115">
        <f>HLOOKUP($A300,PriceQx!$A$2:$BF$42,AH$261+1)</f>
        <v>7.7951204999999995</v>
      </c>
      <c r="AI300" s="115">
        <f>HLOOKUP($A300,PriceQx!$A$2:$BF$42,AI$261+1)</f>
        <v>9.0779624999999999</v>
      </c>
      <c r="AJ300" s="115">
        <f>HLOOKUP($A300,PriceQx!$A$2:$BF$42,AJ$261+1)</f>
        <v>10.5092325</v>
      </c>
      <c r="AK300" s="115">
        <f>HLOOKUP($A300,PriceQx!$A$2:$BF$42,AK$261+1)</f>
        <v>12.047847749999999</v>
      </c>
      <c r="AL300" s="115">
        <f>HLOOKUP($A300,PriceQx!$A$2:$BF$42,AL$261+1)</f>
        <v>13.510923750000002</v>
      </c>
      <c r="AM300" s="115">
        <f>HLOOKUP($A300,PriceQx!$A$2:$BF$42,AM$261+1)</f>
        <v>15.118451999999998</v>
      </c>
      <c r="AN300" s="115">
        <f>HLOOKUP($A300,PriceQx!$A$2:$BF$42,AN$261+1)</f>
        <v>16.984404000000001</v>
      </c>
      <c r="AO300" s="115">
        <f>HLOOKUP($A300,PriceQx!$A$2:$BF$42,AO$261+1)</f>
        <v>19.214799749999997</v>
      </c>
    </row>
  </sheetData>
  <conditionalFormatting sqref="B53:AO53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4409-05A9-4989-A029-D559D2E80736}">
  <dimension ref="A1:BF42"/>
  <sheetViews>
    <sheetView workbookViewId="0">
      <selection activeCell="BH1" sqref="BH1:DL1"/>
    </sheetView>
  </sheetViews>
  <sheetFormatPr defaultRowHeight="15"/>
  <cols>
    <col min="3" max="3" width="9.28515625" bestFit="1" customWidth="1"/>
    <col min="4" max="7" width="9.28515625" customWidth="1"/>
    <col min="8" max="8" width="9.28515625" bestFit="1" customWidth="1"/>
    <col min="9" max="12" width="9.28515625" customWidth="1"/>
    <col min="13" max="13" width="9.28515625" bestFit="1" customWidth="1"/>
    <col min="14" max="17" width="9.28515625" customWidth="1"/>
    <col min="18" max="18" width="9.28515625" bestFit="1" customWidth="1"/>
    <col min="19" max="22" width="9.28515625" customWidth="1"/>
    <col min="23" max="23" width="9.28515625" bestFit="1" customWidth="1"/>
    <col min="24" max="27" width="9.28515625" customWidth="1"/>
    <col min="28" max="28" width="9.28515625" bestFit="1" customWidth="1"/>
    <col min="29" max="32" width="9.28515625" customWidth="1"/>
    <col min="33" max="37" width="9.7109375" customWidth="1"/>
    <col min="38" max="38" width="10" bestFit="1" customWidth="1"/>
    <col min="39" max="42" width="10" customWidth="1"/>
    <col min="43" max="43" width="10" bestFit="1" customWidth="1"/>
    <col min="44" max="47" width="10" customWidth="1"/>
    <col min="48" max="48" width="10" bestFit="1" customWidth="1"/>
    <col min="49" max="52" width="10" customWidth="1"/>
    <col min="53" max="53" width="10" bestFit="1" customWidth="1"/>
    <col min="54" max="57" width="10" customWidth="1"/>
    <col min="58" max="58" width="10" bestFit="1" customWidth="1"/>
  </cols>
  <sheetData>
    <row r="1" spans="1:58">
      <c r="A1" s="232">
        <f>age</f>
        <v>0</v>
      </c>
      <c r="B1" t="s">
        <v>360</v>
      </c>
      <c r="C1" s="200" t="str">
        <f>Assms!C38</f>
        <v>M</v>
      </c>
      <c r="D1" s="78"/>
      <c r="E1" s="307" t="s">
        <v>508</v>
      </c>
      <c r="F1" s="78"/>
      <c r="G1" s="78"/>
      <c r="H1" s="231">
        <f>IF(Assms!C35&lt;5,1,2)</f>
        <v>1</v>
      </c>
      <c r="N1" s="224"/>
      <c r="O1" s="224"/>
      <c r="P1" s="224"/>
      <c r="Q1" s="224"/>
      <c r="AC1" s="78"/>
      <c r="AD1" s="78"/>
      <c r="AE1" s="78"/>
      <c r="AF1" s="78"/>
    </row>
    <row r="2" spans="1:58">
      <c r="A2" s="157" t="s">
        <v>283</v>
      </c>
      <c r="B2" s="227" t="s">
        <v>381</v>
      </c>
      <c r="C2">
        <v>20</v>
      </c>
      <c r="D2" s="199">
        <f>C2+1</f>
        <v>21</v>
      </c>
      <c r="E2" s="199">
        <f t="shared" ref="E2:BF2" si="0">D2+1</f>
        <v>22</v>
      </c>
      <c r="F2" s="199">
        <f t="shared" si="0"/>
        <v>23</v>
      </c>
      <c r="G2" s="199">
        <f t="shared" si="0"/>
        <v>24</v>
      </c>
      <c r="H2">
        <f t="shared" si="0"/>
        <v>25</v>
      </c>
      <c r="I2" s="199">
        <f t="shared" si="0"/>
        <v>26</v>
      </c>
      <c r="J2" s="199">
        <f t="shared" si="0"/>
        <v>27</v>
      </c>
      <c r="K2" s="199">
        <f t="shared" si="0"/>
        <v>28</v>
      </c>
      <c r="L2" s="199">
        <f t="shared" si="0"/>
        <v>29</v>
      </c>
      <c r="M2">
        <f t="shared" si="0"/>
        <v>30</v>
      </c>
      <c r="N2" s="199">
        <f t="shared" si="0"/>
        <v>31</v>
      </c>
      <c r="O2" s="199">
        <f t="shared" si="0"/>
        <v>32</v>
      </c>
      <c r="P2" s="199">
        <f t="shared" si="0"/>
        <v>33</v>
      </c>
      <c r="Q2" s="199">
        <f t="shared" si="0"/>
        <v>34</v>
      </c>
      <c r="R2">
        <f t="shared" si="0"/>
        <v>35</v>
      </c>
      <c r="S2" s="199">
        <f t="shared" si="0"/>
        <v>36</v>
      </c>
      <c r="T2" s="199">
        <f t="shared" si="0"/>
        <v>37</v>
      </c>
      <c r="U2" s="199">
        <f t="shared" si="0"/>
        <v>38</v>
      </c>
      <c r="V2" s="199">
        <f t="shared" si="0"/>
        <v>39</v>
      </c>
      <c r="W2">
        <f t="shared" si="0"/>
        <v>40</v>
      </c>
      <c r="X2" s="199">
        <f t="shared" si="0"/>
        <v>41</v>
      </c>
      <c r="Y2" s="199">
        <f t="shared" si="0"/>
        <v>42</v>
      </c>
      <c r="Z2" s="199">
        <f t="shared" si="0"/>
        <v>43</v>
      </c>
      <c r="AA2" s="199">
        <f t="shared" si="0"/>
        <v>44</v>
      </c>
      <c r="AB2">
        <f t="shared" si="0"/>
        <v>45</v>
      </c>
      <c r="AC2" s="199">
        <f t="shared" si="0"/>
        <v>46</v>
      </c>
      <c r="AD2" s="199">
        <f t="shared" si="0"/>
        <v>47</v>
      </c>
      <c r="AE2" s="199">
        <f t="shared" si="0"/>
        <v>48</v>
      </c>
      <c r="AF2" s="199">
        <f t="shared" si="0"/>
        <v>49</v>
      </c>
      <c r="AG2">
        <f t="shared" si="0"/>
        <v>50</v>
      </c>
      <c r="AH2" s="199">
        <f t="shared" si="0"/>
        <v>51</v>
      </c>
      <c r="AI2" s="199">
        <f t="shared" si="0"/>
        <v>52</v>
      </c>
      <c r="AJ2" s="199">
        <f t="shared" si="0"/>
        <v>53</v>
      </c>
      <c r="AK2" s="199">
        <f t="shared" si="0"/>
        <v>54</v>
      </c>
      <c r="AL2">
        <f t="shared" si="0"/>
        <v>55</v>
      </c>
      <c r="AM2" s="199">
        <f t="shared" si="0"/>
        <v>56</v>
      </c>
      <c r="AN2" s="199">
        <f t="shared" si="0"/>
        <v>57</v>
      </c>
      <c r="AO2" s="199">
        <f t="shared" si="0"/>
        <v>58</v>
      </c>
      <c r="AP2" s="199">
        <f t="shared" si="0"/>
        <v>59</v>
      </c>
      <c r="AQ2">
        <f t="shared" si="0"/>
        <v>60</v>
      </c>
      <c r="AR2" s="199">
        <f t="shared" si="0"/>
        <v>61</v>
      </c>
      <c r="AS2" s="199">
        <f t="shared" si="0"/>
        <v>62</v>
      </c>
      <c r="AT2" s="199">
        <f t="shared" si="0"/>
        <v>63</v>
      </c>
      <c r="AU2" s="199">
        <f t="shared" si="0"/>
        <v>64</v>
      </c>
      <c r="AV2">
        <f t="shared" si="0"/>
        <v>65</v>
      </c>
      <c r="AW2" s="199">
        <f t="shared" si="0"/>
        <v>66</v>
      </c>
      <c r="AX2" s="199">
        <f t="shared" si="0"/>
        <v>67</v>
      </c>
      <c r="AY2" s="199">
        <f t="shared" si="0"/>
        <v>68</v>
      </c>
      <c r="AZ2" s="199">
        <f t="shared" si="0"/>
        <v>69</v>
      </c>
      <c r="BA2">
        <f t="shared" si="0"/>
        <v>70</v>
      </c>
      <c r="BB2" s="199">
        <f t="shared" si="0"/>
        <v>71</v>
      </c>
      <c r="BC2" s="199">
        <f t="shared" si="0"/>
        <v>72</v>
      </c>
      <c r="BD2" s="199">
        <f t="shared" si="0"/>
        <v>73</v>
      </c>
      <c r="BE2" s="199">
        <f t="shared" si="0"/>
        <v>74</v>
      </c>
      <c r="BF2">
        <f t="shared" si="0"/>
        <v>75</v>
      </c>
    </row>
    <row r="3" spans="1:58">
      <c r="A3">
        <v>1</v>
      </c>
      <c r="B3" s="115" t="e">
        <f>HLOOKUP($A$1,$C$2:BF3,A3+1)</f>
        <v>#N/A</v>
      </c>
      <c r="C3" s="115">
        <f>IF($C$1="M",MaleQx!B3,FemaleQx!B3)</f>
        <v>0.19216124999999998</v>
      </c>
      <c r="D3" s="115">
        <f>($H3-$C3)*(1/5)+$C3</f>
        <v>0.18686024999999998</v>
      </c>
      <c r="E3" s="115">
        <f>($H3-$C3)*(2/5)+$C3</f>
        <v>0.18155924999999998</v>
      </c>
      <c r="F3" s="115">
        <f>($H3-$C3)*(3/5)+$C3</f>
        <v>0.17625825000000001</v>
      </c>
      <c r="G3" s="115">
        <f>($H3-$C3)*(4/5)+$C3</f>
        <v>0.17095725000000001</v>
      </c>
      <c r="H3" s="115">
        <f>IF($C$1="M",MaleQx!C3,FemaleQx!C3)</f>
        <v>0.16565625</v>
      </c>
      <c r="I3" s="115">
        <f>($M3-$H3)*(1/5)+$H3</f>
        <v>0.15240375</v>
      </c>
      <c r="J3" s="115">
        <f>($M3-$H3)*(2/5)+$H3</f>
        <v>0.13915125</v>
      </c>
      <c r="K3" s="115">
        <f>($M3-$H3)*(3/5)+$H3</f>
        <v>0.12589875</v>
      </c>
      <c r="L3" s="115">
        <f>($M3-$H3)*(4/5)+$H3</f>
        <v>0.11264625</v>
      </c>
      <c r="M3" s="115">
        <f>IF($C$1="M",MaleQx!D3,FemaleQx!D3)</f>
        <v>9.9393750000000003E-2</v>
      </c>
      <c r="N3" s="115">
        <f>($R3-$M3)*(1/5)+$M3</f>
        <v>0.1033695</v>
      </c>
      <c r="O3" s="115">
        <f>($R3-$M3)*(2/5)+$M3</f>
        <v>0.10734524999999999</v>
      </c>
      <c r="P3" s="115">
        <f>($R3-$M3)*(3/5)+$M3</f>
        <v>0.11132099999999999</v>
      </c>
      <c r="Q3" s="115">
        <f>($R3-$M3)*(4/5)+$M3</f>
        <v>0.11529674999999998</v>
      </c>
      <c r="R3" s="115">
        <f>IF($C$1="M",MaleQx!E3,FemaleQx!E3)</f>
        <v>0.11927249999999998</v>
      </c>
      <c r="S3" s="115">
        <f>($W3-$R3)*(1/5)+$R3</f>
        <v>0.12987449999999998</v>
      </c>
      <c r="T3" s="115">
        <f>($W3-$R3)*(2/5)+$R3</f>
        <v>0.1404765</v>
      </c>
      <c r="U3" s="115">
        <f>($W3-$R3)*(3/5)+$R3</f>
        <v>0.1510785</v>
      </c>
      <c r="V3" s="115">
        <f>($W3-$R3)*(4/5)+$R3</f>
        <v>0.1616805</v>
      </c>
      <c r="W3" s="115">
        <f>IF($C$1="M",MaleQx!F3,FemaleQx!F3)</f>
        <v>0.17228250000000001</v>
      </c>
      <c r="X3" s="115">
        <f>($AB3-$W3)*(1/5)+$W3</f>
        <v>0.18686025000000001</v>
      </c>
      <c r="Y3" s="115">
        <f>($AB3-$W3)*(2/5)+$W3</f>
        <v>0.20143800000000001</v>
      </c>
      <c r="Z3" s="115">
        <f>($AB3-$W3)*(3/5)+$W3</f>
        <v>0.21601575000000001</v>
      </c>
      <c r="AA3" s="115">
        <f>($AB3-$W3)*(4/5)+$W3</f>
        <v>0.23059350000000001</v>
      </c>
      <c r="AB3" s="115">
        <f>IF($C$1="M",MaleQx!G3,FemaleQx!G3)</f>
        <v>0.24517125000000001</v>
      </c>
      <c r="AC3" s="115">
        <f>($AG3-$AB3)*(1/5)+$AB3</f>
        <v>0.26505000000000001</v>
      </c>
      <c r="AD3" s="115">
        <f>($AG3-$AB3)*(2/5)+$AB3</f>
        <v>0.28492875000000001</v>
      </c>
      <c r="AE3" s="115">
        <f>($AG3-$AB3)*(3/5)+$AB3</f>
        <v>0.30480750000000001</v>
      </c>
      <c r="AF3" s="115">
        <f>($AG3-$AB3)*(4/5)+$AB3</f>
        <v>0.32468625000000001</v>
      </c>
      <c r="AG3" s="115">
        <f>IF($C$1="M",MaleQx!H3,FemaleQx!H3)</f>
        <v>0.34456500000000001</v>
      </c>
      <c r="AH3" s="115">
        <f>($AL3-$AG3)*(1/5)+$AG3</f>
        <v>0.37239525000000001</v>
      </c>
      <c r="AI3" s="115">
        <f>($AL3-$AG3)*(2/5)+$AG3</f>
        <v>0.40022550000000001</v>
      </c>
      <c r="AJ3" s="115">
        <f>($AL3-$AG3)*(3/5)+$AG3</f>
        <v>0.42805574999999996</v>
      </c>
      <c r="AK3" s="115">
        <f>($AL3-$AG3)*(4/5)+$AG3</f>
        <v>0.45588599999999996</v>
      </c>
      <c r="AL3" s="115">
        <f>IF($C$1="M",MaleQx!I3,FemaleQx!I3)</f>
        <v>0.48371624999999996</v>
      </c>
      <c r="AM3" s="115">
        <f>($AQ3-$AL3)*(1/5)+$AL3</f>
        <v>0.52082324999999996</v>
      </c>
      <c r="AN3" s="115">
        <f>($AQ3-$AL3)*(2/5)+$AL3</f>
        <v>0.55793024999999996</v>
      </c>
      <c r="AO3" s="115">
        <f>($AQ3-$AL3)*(3/5)+$AL3</f>
        <v>0.59503725000000007</v>
      </c>
      <c r="AP3" s="115">
        <f>($AQ3-$AL3)*(4/5)+$AL3</f>
        <v>0.63214425000000007</v>
      </c>
      <c r="AQ3" s="115">
        <f>IF($C$1="M",MaleQx!J3,FemaleQx!J3)</f>
        <v>0.66925125000000008</v>
      </c>
      <c r="AR3" s="115">
        <f>($AV3-$AQ3)*(1/5)+$AQ3</f>
        <v>0.72226125000000008</v>
      </c>
      <c r="AS3" s="115">
        <f>($AV3-$AQ3)*(2/5)+$AQ3</f>
        <v>0.77527124999999997</v>
      </c>
      <c r="AT3" s="115">
        <f>($AV3-$AQ3)*(3/5)+$AQ3</f>
        <v>0.82828124999999997</v>
      </c>
      <c r="AU3" s="115">
        <f>($AV3-$AQ3)*(4/5)+$AQ3</f>
        <v>0.88129124999999986</v>
      </c>
      <c r="AV3" s="115">
        <f>IF($C$1="M",MaleQx!K3,FemaleQx!K3)</f>
        <v>0.93430124999999986</v>
      </c>
      <c r="AW3" s="115">
        <f>($BA3-$AV3)*(1/5)+$AV3</f>
        <v>1.0071899999999998</v>
      </c>
      <c r="AX3" s="115">
        <f>($BA3-$AV3)*(2/5)+$AV3</f>
        <v>1.08007875</v>
      </c>
      <c r="AY3" s="115">
        <f>($BA3-$AV3)*(3/5)+$AV3</f>
        <v>1.1529674999999999</v>
      </c>
      <c r="AZ3" s="115">
        <f>($BA3-$AV3)*(4/5)+$AV3</f>
        <v>1.2258562500000001</v>
      </c>
      <c r="BA3" s="115">
        <f>IF($C$1="M",MaleQx!L3,FemaleQx!L3)</f>
        <v>1.298745</v>
      </c>
      <c r="BB3" s="115">
        <f>($BF3-$BA3)*(1/5)+$BA3</f>
        <v>1.4007892500000001</v>
      </c>
      <c r="BC3" s="115">
        <f>($BF3-$BA3)*(2/5)+$BA3</f>
        <v>1.5028334999999999</v>
      </c>
      <c r="BD3" s="115">
        <f>($BF3-$BA3)*(3/5)+$BA3</f>
        <v>1.60487775</v>
      </c>
      <c r="BE3" s="115">
        <f>($BF3-$BA3)*(4/5)+$BA3</f>
        <v>1.7069220000000001</v>
      </c>
      <c r="BF3" s="115">
        <f>IF($C$1="M",MaleQx!M3,FemaleQx!M3)</f>
        <v>1.8089662499999999</v>
      </c>
    </row>
    <row r="4" spans="1:58">
      <c r="A4">
        <v>2</v>
      </c>
      <c r="B4" s="115" t="e">
        <f>HLOOKUP($A$1,$C$2:BF4,A4+1)</f>
        <v>#N/A</v>
      </c>
      <c r="C4" s="115">
        <f>IF($C$1="M",MaleQx!B4,FemaleQx!B4)</f>
        <v>0.25842375000000001</v>
      </c>
      <c r="D4" s="115">
        <f t="shared" ref="D4:D42" si="1">($H4-$C4)*(1/5)+$C4</f>
        <v>0.24782175000000001</v>
      </c>
      <c r="E4" s="115">
        <f t="shared" ref="E4:E42" si="2">($H4-$C4)*(2/5)+$C4</f>
        <v>0.23721975000000001</v>
      </c>
      <c r="F4" s="115">
        <f t="shared" ref="F4:F42" si="3">($H4-$C4)*(3/5)+$C4</f>
        <v>0.22661775000000001</v>
      </c>
      <c r="G4" s="115">
        <f t="shared" ref="G4:G42" si="4">($H4-$C4)*(4/5)+$C4</f>
        <v>0.21601574999999998</v>
      </c>
      <c r="H4" s="115">
        <f>IF($C$1="M",MaleQx!C4,FemaleQx!C4)</f>
        <v>0.20541374999999998</v>
      </c>
      <c r="I4" s="115">
        <f t="shared" ref="I4:I42" si="5">($M4-$H4)*(1/5)+$H4</f>
        <v>0.19216124999999998</v>
      </c>
      <c r="J4" s="115">
        <f t="shared" ref="J4:J42" si="6">($M4-$H4)*(2/5)+$H4</f>
        <v>0.17890874999999998</v>
      </c>
      <c r="K4" s="115">
        <f t="shared" ref="K4:K42" si="7">($M4-$H4)*(3/5)+$H4</f>
        <v>0.16565624999999998</v>
      </c>
      <c r="L4" s="115">
        <f t="shared" ref="L4:L42" si="8">($M4-$H4)*(4/5)+$H4</f>
        <v>0.15240374999999998</v>
      </c>
      <c r="M4" s="115">
        <f>IF($C$1="M",MaleQx!D4,FemaleQx!D4)</f>
        <v>0.13915124999999998</v>
      </c>
      <c r="N4" s="115">
        <f t="shared" ref="N4:N42" si="9">($R4-$M4)*(1/5)+$M4</f>
        <v>0.14312699999999998</v>
      </c>
      <c r="O4" s="115">
        <f t="shared" ref="O4:O42" si="10">($R4-$M4)*(2/5)+$M4</f>
        <v>0.14710274999999998</v>
      </c>
      <c r="P4" s="115">
        <f t="shared" ref="P4:P42" si="11">($R4-$M4)*(3/5)+$M4</f>
        <v>0.15107849999999998</v>
      </c>
      <c r="Q4" s="115">
        <f t="shared" ref="Q4:Q42" si="12">($R4-$M4)*(4/5)+$M4</f>
        <v>0.15505424999999998</v>
      </c>
      <c r="R4" s="115">
        <f>IF($C$1="M",MaleQx!E4,FemaleQx!E4)</f>
        <v>0.15902999999999998</v>
      </c>
      <c r="S4" s="115">
        <f t="shared" ref="S4:S42" si="13">($W4-$R4)*(1/5)+$R4</f>
        <v>0.17360774999999998</v>
      </c>
      <c r="T4" s="115">
        <f t="shared" ref="T4:T42" si="14">($W4-$R4)*(2/5)+$R4</f>
        <v>0.18818549999999998</v>
      </c>
      <c r="U4" s="115">
        <f t="shared" ref="U4:U42" si="15">($W4-$R4)*(3/5)+$R4</f>
        <v>0.20276324999999998</v>
      </c>
      <c r="V4" s="115">
        <f t="shared" ref="V4:V42" si="16">($W4-$R4)*(4/5)+$R4</f>
        <v>0.21734099999999998</v>
      </c>
      <c r="W4" s="115">
        <f>IF($C$1="M",MaleQx!F4,FemaleQx!F4)</f>
        <v>0.23191874999999998</v>
      </c>
      <c r="X4" s="115">
        <f t="shared" ref="X4:X42" si="17">($AB4-$W4)*(1/5)+$W4</f>
        <v>0.25047225000000001</v>
      </c>
      <c r="Y4" s="115">
        <f t="shared" ref="Y4:Y42" si="18">($AB4-$W4)*(2/5)+$W4</f>
        <v>0.26902575000000001</v>
      </c>
      <c r="Z4" s="115">
        <f t="shared" ref="Z4:Z42" si="19">($AB4-$W4)*(3/5)+$W4</f>
        <v>0.28757925000000001</v>
      </c>
      <c r="AA4" s="115">
        <f t="shared" ref="AA4:AA42" si="20">($AB4-$W4)*(4/5)+$W4</f>
        <v>0.30613275000000001</v>
      </c>
      <c r="AB4" s="115">
        <f>IF($C$1="M",MaleQx!G4,FemaleQx!G4)</f>
        <v>0.32468625000000001</v>
      </c>
      <c r="AC4" s="115">
        <f t="shared" ref="AC4:AC42" si="21">($AG4-$AB4)*(1/5)+$AB4</f>
        <v>0.35384175000000001</v>
      </c>
      <c r="AD4" s="115">
        <f t="shared" ref="AD4:AD42" si="22">($AG4-$AB4)*(2/5)+$AB4</f>
        <v>0.38299725000000001</v>
      </c>
      <c r="AE4" s="115">
        <f t="shared" ref="AE4:AE42" si="23">($AG4-$AB4)*(3/5)+$AB4</f>
        <v>0.41215274999999996</v>
      </c>
      <c r="AF4" s="115">
        <f t="shared" ref="AF4:AF42" si="24">($AG4-$AB4)*(4/5)+$AB4</f>
        <v>0.44130824999999996</v>
      </c>
      <c r="AG4" s="115">
        <f>IF($C$1="M",MaleQx!H4,FemaleQx!H4)</f>
        <v>0.47046374999999996</v>
      </c>
      <c r="AH4" s="115">
        <f t="shared" ref="AH4:AH42" si="25">($AL4-$AG4)*(1/5)+$AG4</f>
        <v>0.5168474999999999</v>
      </c>
      <c r="AI4" s="115">
        <f t="shared" ref="AI4:AI42" si="26">($AL4-$AG4)*(2/5)+$AG4</f>
        <v>0.56323124999999996</v>
      </c>
      <c r="AJ4" s="115">
        <f t="shared" ref="AJ4:AJ42" si="27">($AL4-$AG4)*(3/5)+$AG4</f>
        <v>0.60961499999999991</v>
      </c>
      <c r="AK4" s="115">
        <f t="shared" ref="AK4:AK42" si="28">($AL4-$AG4)*(4/5)+$AG4</f>
        <v>0.65599874999999996</v>
      </c>
      <c r="AL4" s="115">
        <f>IF($C$1="M",MaleQx!I4,FemaleQx!I4)</f>
        <v>0.70238249999999991</v>
      </c>
      <c r="AM4" s="115">
        <f t="shared" ref="AM4:AM42" si="29">($AQ4-$AL4)*(1/5)+$AL4</f>
        <v>0.77394599999999991</v>
      </c>
      <c r="AN4" s="115">
        <f t="shared" ref="AN4:AN42" si="30">($AQ4-$AL4)*(2/5)+$AL4</f>
        <v>0.84550949999999991</v>
      </c>
      <c r="AO4" s="115">
        <f t="shared" ref="AO4:AO42" si="31">($AQ4-$AL4)*(3/5)+$AL4</f>
        <v>0.91707300000000003</v>
      </c>
      <c r="AP4" s="115">
        <f t="shared" ref="AP4:AP42" si="32">($AQ4-$AL4)*(4/5)+$AL4</f>
        <v>0.98863650000000003</v>
      </c>
      <c r="AQ4" s="115">
        <f>IF($C$1="M",MaleQx!J4,FemaleQx!J4)</f>
        <v>1.0602</v>
      </c>
      <c r="AR4" s="115">
        <f t="shared" ref="AR4:AR42" si="33">($AV4-$AQ4)*(1/5)+$AQ4</f>
        <v>1.1688704999999999</v>
      </c>
      <c r="AS4" s="115">
        <f t="shared" ref="AS4:AS42" si="34">($AV4-$AQ4)*(2/5)+$AQ4</f>
        <v>1.2775409999999998</v>
      </c>
      <c r="AT4" s="115">
        <f t="shared" ref="AT4:AT42" si="35">($AV4-$AQ4)*(3/5)+$AQ4</f>
        <v>1.3862114999999999</v>
      </c>
      <c r="AU4" s="115">
        <f t="shared" ref="AU4:AU42" si="36">($AV4-$AQ4)*(4/5)+$AQ4</f>
        <v>1.4948819999999998</v>
      </c>
      <c r="AV4" s="115">
        <f>IF($C$1="M",MaleQx!K4,FemaleQx!K4)</f>
        <v>1.6035524999999997</v>
      </c>
      <c r="AW4" s="115">
        <f t="shared" ref="AW4:AW42" si="37">($BA4-$AV4)*(1/5)+$AV4</f>
        <v>1.7546309999999998</v>
      </c>
      <c r="AX4" s="115">
        <f t="shared" ref="AX4:AX42" si="38">($BA4-$AV4)*(2/5)+$AV4</f>
        <v>1.9057094999999997</v>
      </c>
      <c r="AY4" s="115">
        <f t="shared" ref="AY4:AY42" si="39">($BA4-$AV4)*(3/5)+$AV4</f>
        <v>2.0567879999999996</v>
      </c>
      <c r="AZ4" s="115">
        <f t="shared" ref="AZ4:AZ42" si="40">($BA4-$AV4)*(4/5)+$AV4</f>
        <v>2.2078664999999997</v>
      </c>
      <c r="BA4" s="115">
        <f>IF($C$1="M",MaleQx!L4,FemaleQx!L4)</f>
        <v>2.3589449999999998</v>
      </c>
      <c r="BB4" s="115">
        <f t="shared" ref="BB4:BB42" si="41">($BF4-$BA4)*(1/5)+$BA4</f>
        <v>2.5643587499999998</v>
      </c>
      <c r="BC4" s="115">
        <f t="shared" ref="BC4:BC42" si="42">($BF4-$BA4)*(2/5)+$BA4</f>
        <v>2.7697725000000002</v>
      </c>
      <c r="BD4" s="115">
        <f t="shared" ref="BD4:BD42" si="43">($BF4-$BA4)*(3/5)+$BA4</f>
        <v>2.9751862500000001</v>
      </c>
      <c r="BE4" s="115">
        <f t="shared" ref="BE4:BE42" si="44">($BF4-$BA4)*(4/5)+$BA4</f>
        <v>3.1806000000000001</v>
      </c>
      <c r="BF4" s="115">
        <f>IF($C$1="M",MaleQx!M4,FemaleQx!M4)</f>
        <v>3.38601375</v>
      </c>
    </row>
    <row r="5" spans="1:58">
      <c r="A5">
        <v>3</v>
      </c>
      <c r="B5" s="115" t="e">
        <f>HLOOKUP($A$1,$C$2:BF5,A5+1)</f>
        <v>#N/A</v>
      </c>
      <c r="C5" s="115">
        <f>IF($C$1="M",MaleQx!B5,FemaleQx!B5)</f>
        <v>0.31143374999999995</v>
      </c>
      <c r="D5" s="115">
        <f t="shared" si="1"/>
        <v>0.29553074999999995</v>
      </c>
      <c r="E5" s="115">
        <f t="shared" si="2"/>
        <v>0.27962774999999995</v>
      </c>
      <c r="F5" s="115">
        <f t="shared" si="3"/>
        <v>0.26372474999999995</v>
      </c>
      <c r="G5" s="115">
        <f t="shared" si="4"/>
        <v>0.24782174999999995</v>
      </c>
      <c r="H5" s="115">
        <f>IF($C$1="M",MaleQx!C5,FemaleQx!C5)</f>
        <v>0.23191874999999998</v>
      </c>
      <c r="I5" s="115">
        <f t="shared" si="5"/>
        <v>0.21866624999999998</v>
      </c>
      <c r="J5" s="115">
        <f t="shared" si="6"/>
        <v>0.20541374999999998</v>
      </c>
      <c r="K5" s="115">
        <f t="shared" si="7"/>
        <v>0.19216125000000001</v>
      </c>
      <c r="L5" s="115">
        <f t="shared" si="8"/>
        <v>0.17890875000000001</v>
      </c>
      <c r="M5" s="115">
        <f>IF($C$1="M",MaleQx!D5,FemaleQx!D5)</f>
        <v>0.16565625</v>
      </c>
      <c r="N5" s="115">
        <f t="shared" si="9"/>
        <v>0.17228250000000001</v>
      </c>
      <c r="O5" s="115">
        <f t="shared" si="10"/>
        <v>0.17890875000000001</v>
      </c>
      <c r="P5" s="115">
        <f t="shared" si="11"/>
        <v>0.18553500000000001</v>
      </c>
      <c r="Q5" s="115">
        <f t="shared" si="12"/>
        <v>0.19216125000000001</v>
      </c>
      <c r="R5" s="115">
        <f>IF($C$1="M",MaleQx!E5,FemaleQx!E5)</f>
        <v>0.19878750000000001</v>
      </c>
      <c r="S5" s="115">
        <f t="shared" si="13"/>
        <v>0.21601575000000001</v>
      </c>
      <c r="T5" s="115">
        <f t="shared" si="14"/>
        <v>0.23324400000000001</v>
      </c>
      <c r="U5" s="115">
        <f t="shared" si="15"/>
        <v>0.25047225000000001</v>
      </c>
      <c r="V5" s="115">
        <f t="shared" si="16"/>
        <v>0.26770050000000001</v>
      </c>
      <c r="W5" s="115">
        <f>IF($C$1="M",MaleQx!F5,FemaleQx!F5)</f>
        <v>0.28492875000000001</v>
      </c>
      <c r="X5" s="115">
        <f t="shared" si="17"/>
        <v>0.30745800000000001</v>
      </c>
      <c r="Y5" s="115">
        <f t="shared" si="18"/>
        <v>0.32998725000000001</v>
      </c>
      <c r="Z5" s="115">
        <f t="shared" si="19"/>
        <v>0.35251650000000001</v>
      </c>
      <c r="AA5" s="115">
        <f t="shared" si="20"/>
        <v>0.37504575000000001</v>
      </c>
      <c r="AB5" s="115">
        <f>IF($C$1="M",MaleQx!G5,FemaleQx!G5)</f>
        <v>0.39757500000000001</v>
      </c>
      <c r="AC5" s="115">
        <f t="shared" si="21"/>
        <v>0.43468200000000001</v>
      </c>
      <c r="AD5" s="115">
        <f t="shared" si="22"/>
        <v>0.47178900000000001</v>
      </c>
      <c r="AE5" s="115">
        <f t="shared" si="23"/>
        <v>0.50889600000000002</v>
      </c>
      <c r="AF5" s="115">
        <f t="shared" si="24"/>
        <v>0.54600300000000002</v>
      </c>
      <c r="AG5" s="115">
        <f>IF($C$1="M",MaleQx!H5,FemaleQx!H5)</f>
        <v>0.58311000000000002</v>
      </c>
      <c r="AH5" s="115">
        <f t="shared" si="25"/>
        <v>0.64539674999999996</v>
      </c>
      <c r="AI5" s="115">
        <f t="shared" si="26"/>
        <v>0.70768349999999991</v>
      </c>
      <c r="AJ5" s="115">
        <f t="shared" si="27"/>
        <v>0.76997024999999986</v>
      </c>
      <c r="AK5" s="115">
        <f t="shared" si="28"/>
        <v>0.83225699999999991</v>
      </c>
      <c r="AL5" s="115">
        <f>IF($C$1="M",MaleQx!I5,FemaleQx!I5)</f>
        <v>0.89454374999999986</v>
      </c>
      <c r="AM5" s="115">
        <f t="shared" si="29"/>
        <v>0.98466074999999986</v>
      </c>
      <c r="AN5" s="115">
        <f t="shared" si="30"/>
        <v>1.0747777499999998</v>
      </c>
      <c r="AO5" s="115">
        <f t="shared" si="31"/>
        <v>1.1648947499999998</v>
      </c>
      <c r="AP5" s="115">
        <f t="shared" si="32"/>
        <v>1.2550117499999998</v>
      </c>
      <c r="AQ5" s="115">
        <f>IF($C$1="M",MaleQx!J5,FemaleQx!J5)</f>
        <v>1.3451287499999998</v>
      </c>
      <c r="AR5" s="115">
        <f t="shared" si="33"/>
        <v>1.4856052499999999</v>
      </c>
      <c r="AS5" s="115">
        <f t="shared" si="34"/>
        <v>1.6260817499999998</v>
      </c>
      <c r="AT5" s="115">
        <f t="shared" si="35"/>
        <v>1.7665582499999999</v>
      </c>
      <c r="AU5" s="115">
        <f t="shared" si="36"/>
        <v>1.9070347499999998</v>
      </c>
      <c r="AV5" s="115">
        <f>IF($C$1="M",MaleQx!K5,FemaleQx!K5)</f>
        <v>2.0475112499999999</v>
      </c>
      <c r="AW5" s="115">
        <f t="shared" si="37"/>
        <v>2.3841247499999998</v>
      </c>
      <c r="AX5" s="115">
        <f t="shared" si="38"/>
        <v>2.7207382500000001</v>
      </c>
      <c r="AY5" s="115">
        <f t="shared" si="39"/>
        <v>3.0573517499999996</v>
      </c>
      <c r="AZ5" s="115">
        <f t="shared" si="40"/>
        <v>3.3939652499999999</v>
      </c>
      <c r="BA5" s="115">
        <f>IF($C$1="M",MaleQx!L5,FemaleQx!L5)</f>
        <v>3.7305787499999998</v>
      </c>
      <c r="BB5" s="115">
        <f t="shared" si="41"/>
        <v>4.2514019999999997</v>
      </c>
      <c r="BC5" s="115">
        <f t="shared" si="42"/>
        <v>4.77222525</v>
      </c>
      <c r="BD5" s="115">
        <f t="shared" si="43"/>
        <v>5.2930485000000003</v>
      </c>
      <c r="BE5" s="115">
        <f t="shared" si="44"/>
        <v>5.8138717500000006</v>
      </c>
      <c r="BF5" s="115">
        <f>IF($C$1="M",MaleQx!M5,FemaleQx!M5)</f>
        <v>6.3346950000000009</v>
      </c>
    </row>
    <row r="6" spans="1:58">
      <c r="A6">
        <v>4</v>
      </c>
      <c r="B6" s="115" t="e">
        <f>HLOOKUP($A$1,$C$2:BF6,A6+1)</f>
        <v>#N/A</v>
      </c>
      <c r="C6" s="115">
        <f>IF($C$1="M",MaleQx!B6,FemaleQx!B6)</f>
        <v>0.35781750000000001</v>
      </c>
      <c r="D6" s="115">
        <f t="shared" si="1"/>
        <v>0.33661350000000001</v>
      </c>
      <c r="E6" s="115">
        <f t="shared" si="2"/>
        <v>0.31540950000000001</v>
      </c>
      <c r="F6" s="115">
        <f t="shared" si="3"/>
        <v>0.29420550000000001</v>
      </c>
      <c r="G6" s="115">
        <f t="shared" si="4"/>
        <v>0.27300150000000001</v>
      </c>
      <c r="H6" s="115">
        <f>IF($C$1="M",MaleQx!C6,FemaleQx!C6)</f>
        <v>0.25179750000000001</v>
      </c>
      <c r="I6" s="115">
        <f t="shared" si="5"/>
        <v>0.23854500000000001</v>
      </c>
      <c r="J6" s="115">
        <f t="shared" si="6"/>
        <v>0.22529250000000001</v>
      </c>
      <c r="K6" s="115">
        <f t="shared" si="7"/>
        <v>0.21204000000000003</v>
      </c>
      <c r="L6" s="115">
        <f t="shared" si="8"/>
        <v>0.19878750000000003</v>
      </c>
      <c r="M6" s="115">
        <f>IF($C$1="M",MaleQx!D6,FemaleQx!D6)</f>
        <v>0.18553500000000003</v>
      </c>
      <c r="N6" s="115">
        <f t="shared" si="9"/>
        <v>0.19613700000000001</v>
      </c>
      <c r="O6" s="115">
        <f t="shared" si="10"/>
        <v>0.20673900000000001</v>
      </c>
      <c r="P6" s="115">
        <f t="shared" si="11"/>
        <v>0.21734099999999998</v>
      </c>
      <c r="Q6" s="115">
        <f t="shared" si="12"/>
        <v>0.22794299999999998</v>
      </c>
      <c r="R6" s="115">
        <f>IF($C$1="M",MaleQx!E6,FemaleQx!E6)</f>
        <v>0.23854499999999995</v>
      </c>
      <c r="S6" s="115">
        <f t="shared" si="13"/>
        <v>0.25709849999999995</v>
      </c>
      <c r="T6" s="115">
        <f t="shared" si="14"/>
        <v>0.27565199999999995</v>
      </c>
      <c r="U6" s="115">
        <f t="shared" si="15"/>
        <v>0.29420550000000001</v>
      </c>
      <c r="V6" s="115">
        <f t="shared" si="16"/>
        <v>0.31275900000000001</v>
      </c>
      <c r="W6" s="115">
        <f>IF($C$1="M",MaleQx!F6,FemaleQx!F6)</f>
        <v>0.33131250000000001</v>
      </c>
      <c r="X6" s="115">
        <f t="shared" si="17"/>
        <v>0.35914275000000001</v>
      </c>
      <c r="Y6" s="115">
        <f t="shared" si="18"/>
        <v>0.38697300000000001</v>
      </c>
      <c r="Z6" s="115">
        <f t="shared" si="19"/>
        <v>0.41480324999999996</v>
      </c>
      <c r="AA6" s="115">
        <f t="shared" si="20"/>
        <v>0.44263349999999996</v>
      </c>
      <c r="AB6" s="115">
        <f>IF($C$1="M",MaleQx!G6,FemaleQx!G6)</f>
        <v>0.47046374999999996</v>
      </c>
      <c r="AC6" s="115">
        <f t="shared" si="21"/>
        <v>0.51552224999999996</v>
      </c>
      <c r="AD6" s="115">
        <f t="shared" si="22"/>
        <v>0.56058074999999996</v>
      </c>
      <c r="AE6" s="115">
        <f t="shared" si="23"/>
        <v>0.60563924999999996</v>
      </c>
      <c r="AF6" s="115">
        <f t="shared" si="24"/>
        <v>0.65069774999999996</v>
      </c>
      <c r="AG6" s="115">
        <f>IF($C$1="M",MaleQx!H6,FemaleQx!H6)</f>
        <v>0.69575624999999997</v>
      </c>
      <c r="AH6" s="115">
        <f t="shared" si="25"/>
        <v>0.77262074999999997</v>
      </c>
      <c r="AI6" s="115">
        <f t="shared" si="26"/>
        <v>0.84948524999999997</v>
      </c>
      <c r="AJ6" s="115">
        <f t="shared" si="27"/>
        <v>0.92634974999999997</v>
      </c>
      <c r="AK6" s="115">
        <f t="shared" si="28"/>
        <v>1.0032142500000001</v>
      </c>
      <c r="AL6" s="115">
        <f>IF($C$1="M",MaleQx!I6,FemaleQx!I6)</f>
        <v>1.08007875</v>
      </c>
      <c r="AM6" s="115">
        <f t="shared" si="29"/>
        <v>1.192725</v>
      </c>
      <c r="AN6" s="115">
        <f t="shared" si="30"/>
        <v>1.3053712499999999</v>
      </c>
      <c r="AO6" s="115">
        <f t="shared" si="31"/>
        <v>1.4180174999999999</v>
      </c>
      <c r="AP6" s="115">
        <f t="shared" si="32"/>
        <v>1.53066375</v>
      </c>
      <c r="AQ6" s="115">
        <f>IF($C$1="M",MaleQx!J6,FemaleQx!J6)</f>
        <v>1.6433099999999998</v>
      </c>
      <c r="AR6" s="115">
        <f t="shared" si="33"/>
        <v>1.8195682499999999</v>
      </c>
      <c r="AS6" s="115">
        <f t="shared" si="34"/>
        <v>1.9958264999999999</v>
      </c>
      <c r="AT6" s="115">
        <f t="shared" si="35"/>
        <v>2.1720847499999998</v>
      </c>
      <c r="AU6" s="115">
        <f t="shared" si="36"/>
        <v>2.3483429999999998</v>
      </c>
      <c r="AV6" s="115">
        <f>IF($C$1="M",MaleQx!K6,FemaleQx!K6)</f>
        <v>2.5246012499999999</v>
      </c>
      <c r="AW6" s="115">
        <f t="shared" si="37"/>
        <v>2.9884387499999998</v>
      </c>
      <c r="AX6" s="115">
        <f t="shared" si="38"/>
        <v>3.4522762499999997</v>
      </c>
      <c r="AY6" s="115">
        <f t="shared" si="39"/>
        <v>3.9161137500000001</v>
      </c>
      <c r="AZ6" s="115">
        <f t="shared" si="40"/>
        <v>4.3799512499999995</v>
      </c>
      <c r="BA6" s="115">
        <f>IF($C$1="M",MaleQx!L6,FemaleQx!L6)</f>
        <v>4.8437887499999999</v>
      </c>
      <c r="BB6" s="115">
        <f t="shared" si="41"/>
        <v>5.5103894999999996</v>
      </c>
      <c r="BC6" s="115">
        <f t="shared" si="42"/>
        <v>6.1769902499999993</v>
      </c>
      <c r="BD6" s="115">
        <f t="shared" si="43"/>
        <v>6.843591</v>
      </c>
      <c r="BE6" s="115">
        <f t="shared" si="44"/>
        <v>7.5101917499999997</v>
      </c>
      <c r="BF6" s="115">
        <f>IF($C$1="M",MaleQx!M6,FemaleQx!M6)</f>
        <v>8.1767924999999995</v>
      </c>
    </row>
    <row r="7" spans="1:58">
      <c r="A7">
        <v>5</v>
      </c>
      <c r="B7" s="115" t="e">
        <f>HLOOKUP($A$1,$C$2:BF7,A7+1)</f>
        <v>#N/A</v>
      </c>
      <c r="C7" s="115">
        <f>IF($C$1="M",MaleQx!B7,FemaleQx!B7)</f>
        <v>0.39757500000000001</v>
      </c>
      <c r="D7" s="115">
        <f t="shared" si="1"/>
        <v>0.37107000000000001</v>
      </c>
      <c r="E7" s="115">
        <f t="shared" si="2"/>
        <v>0.34456500000000001</v>
      </c>
      <c r="F7" s="115">
        <f t="shared" si="3"/>
        <v>0.31806000000000001</v>
      </c>
      <c r="G7" s="115">
        <f t="shared" si="4"/>
        <v>0.29155500000000001</v>
      </c>
      <c r="H7" s="115">
        <f>IF($C$1="M",MaleQx!C7,FemaleQx!C7)</f>
        <v>0.26505000000000001</v>
      </c>
      <c r="I7" s="115">
        <f t="shared" si="5"/>
        <v>0.25444800000000001</v>
      </c>
      <c r="J7" s="115">
        <f t="shared" si="6"/>
        <v>0.24384600000000001</v>
      </c>
      <c r="K7" s="115">
        <f t="shared" si="7"/>
        <v>0.23324400000000001</v>
      </c>
      <c r="L7" s="115">
        <f t="shared" si="8"/>
        <v>0.22264199999999998</v>
      </c>
      <c r="M7" s="115">
        <f>IF($C$1="M",MaleQx!D7,FemaleQx!D7)</f>
        <v>0.21203999999999998</v>
      </c>
      <c r="N7" s="115">
        <f t="shared" si="9"/>
        <v>0.22529249999999998</v>
      </c>
      <c r="O7" s="115">
        <f t="shared" si="10"/>
        <v>0.23854499999999998</v>
      </c>
      <c r="P7" s="115">
        <f t="shared" si="11"/>
        <v>0.25179749999999995</v>
      </c>
      <c r="Q7" s="115">
        <f t="shared" si="12"/>
        <v>0.26504999999999995</v>
      </c>
      <c r="R7" s="115">
        <f>IF($C$1="M",MaleQx!E7,FemaleQx!E7)</f>
        <v>0.27830249999999995</v>
      </c>
      <c r="S7" s="115">
        <f t="shared" si="13"/>
        <v>0.29818124999999995</v>
      </c>
      <c r="T7" s="115">
        <f t="shared" si="14"/>
        <v>0.31805999999999995</v>
      </c>
      <c r="U7" s="115">
        <f t="shared" si="15"/>
        <v>0.33793874999999995</v>
      </c>
      <c r="V7" s="115">
        <f t="shared" si="16"/>
        <v>0.35781749999999996</v>
      </c>
      <c r="W7" s="115">
        <f>IF($C$1="M",MaleQx!F7,FemaleQx!F7)</f>
        <v>0.37769624999999996</v>
      </c>
      <c r="X7" s="115">
        <f t="shared" si="17"/>
        <v>0.41082749999999996</v>
      </c>
      <c r="Y7" s="115">
        <f t="shared" si="18"/>
        <v>0.44395874999999996</v>
      </c>
      <c r="Z7" s="115">
        <f t="shared" si="19"/>
        <v>0.47709000000000001</v>
      </c>
      <c r="AA7" s="115">
        <f t="shared" si="20"/>
        <v>0.51022125000000007</v>
      </c>
      <c r="AB7" s="115">
        <f>IF($C$1="M",MaleQx!G7,FemaleQx!G7)</f>
        <v>0.54335250000000002</v>
      </c>
      <c r="AC7" s="115">
        <f t="shared" si="21"/>
        <v>0.59768774999999996</v>
      </c>
      <c r="AD7" s="115">
        <f t="shared" si="22"/>
        <v>0.65202300000000002</v>
      </c>
      <c r="AE7" s="115">
        <f t="shared" si="23"/>
        <v>0.70635824999999997</v>
      </c>
      <c r="AF7" s="115">
        <f t="shared" si="24"/>
        <v>0.76069350000000002</v>
      </c>
      <c r="AG7" s="115">
        <f>IF($C$1="M",MaleQx!H7,FemaleQx!H7)</f>
        <v>0.81502874999999997</v>
      </c>
      <c r="AH7" s="115">
        <f t="shared" si="25"/>
        <v>0.90912149999999992</v>
      </c>
      <c r="AI7" s="115">
        <f t="shared" si="26"/>
        <v>1.0032142500000001</v>
      </c>
      <c r="AJ7" s="115">
        <f t="shared" si="27"/>
        <v>1.0973069999999998</v>
      </c>
      <c r="AK7" s="115">
        <f t="shared" si="28"/>
        <v>1.19139975</v>
      </c>
      <c r="AL7" s="115">
        <f>IF($C$1="M",MaleQx!I7,FemaleQx!I7)</f>
        <v>1.2854924999999999</v>
      </c>
      <c r="AM7" s="115">
        <f t="shared" si="29"/>
        <v>1.420668</v>
      </c>
      <c r="AN7" s="115">
        <f t="shared" si="30"/>
        <v>1.5558434999999999</v>
      </c>
      <c r="AO7" s="115">
        <f t="shared" si="31"/>
        <v>1.691019</v>
      </c>
      <c r="AP7" s="115">
        <f t="shared" si="32"/>
        <v>1.8261945000000002</v>
      </c>
      <c r="AQ7" s="115">
        <f>IF($C$1="M",MaleQx!J7,FemaleQx!J7)</f>
        <v>1.9613700000000001</v>
      </c>
      <c r="AR7" s="115">
        <f t="shared" si="33"/>
        <v>2.1840120000000001</v>
      </c>
      <c r="AS7" s="115">
        <f t="shared" si="34"/>
        <v>2.4066540000000001</v>
      </c>
      <c r="AT7" s="115">
        <f t="shared" si="35"/>
        <v>2.6292959999999996</v>
      </c>
      <c r="AU7" s="115">
        <f t="shared" si="36"/>
        <v>2.8519379999999996</v>
      </c>
      <c r="AV7" s="115">
        <f>IF($C$1="M",MaleQx!K7,FemaleQx!K7)</f>
        <v>3.0745799999999996</v>
      </c>
      <c r="AW7" s="115">
        <f t="shared" si="37"/>
        <v>3.6775687499999998</v>
      </c>
      <c r="AX7" s="115">
        <f t="shared" si="38"/>
        <v>4.2805574999999996</v>
      </c>
      <c r="AY7" s="115">
        <f t="shared" si="39"/>
        <v>4.8835462499999993</v>
      </c>
      <c r="AZ7" s="115">
        <f t="shared" si="40"/>
        <v>5.4865349999999999</v>
      </c>
      <c r="BA7" s="115">
        <f>IF($C$1="M",MaleQx!L7,FemaleQx!L7)</f>
        <v>6.0895237499999997</v>
      </c>
      <c r="BB7" s="115">
        <f t="shared" si="41"/>
        <v>6.93503325</v>
      </c>
      <c r="BC7" s="115">
        <f t="shared" si="42"/>
        <v>7.7805427499999995</v>
      </c>
      <c r="BD7" s="115">
        <f t="shared" si="43"/>
        <v>8.626052249999999</v>
      </c>
      <c r="BE7" s="115">
        <f t="shared" si="44"/>
        <v>9.4715617499999993</v>
      </c>
      <c r="BF7" s="115">
        <f>IF($C$1="M",MaleQx!M7,FemaleQx!M7)</f>
        <v>10.31707125</v>
      </c>
    </row>
    <row r="8" spans="1:58">
      <c r="A8">
        <v>6</v>
      </c>
      <c r="B8" s="115" t="e">
        <f>HLOOKUP($A$1,$C$2:BF8,A8+1)</f>
        <v>#N/A</v>
      </c>
      <c r="C8" s="115">
        <f>IF($C$1="M",MaleQx!B8,FemaleQx!B8)</f>
        <v>0.40420124999999996</v>
      </c>
      <c r="D8" s="115">
        <f t="shared" si="1"/>
        <v>0.37769624999999996</v>
      </c>
      <c r="E8" s="115">
        <f t="shared" si="2"/>
        <v>0.35119124999999995</v>
      </c>
      <c r="F8" s="115">
        <f t="shared" si="3"/>
        <v>0.32468625000000001</v>
      </c>
      <c r="G8" s="115">
        <f t="shared" si="4"/>
        <v>0.29818125000000001</v>
      </c>
      <c r="H8" s="115">
        <f>IF($C$1="M",MaleQx!C8,FemaleQx!C8)</f>
        <v>0.27167625000000001</v>
      </c>
      <c r="I8" s="115">
        <f t="shared" si="5"/>
        <v>0.26505000000000001</v>
      </c>
      <c r="J8" s="115">
        <f t="shared" si="6"/>
        <v>0.25842375000000001</v>
      </c>
      <c r="K8" s="115">
        <f t="shared" si="7"/>
        <v>0.25179749999999995</v>
      </c>
      <c r="L8" s="115">
        <f t="shared" si="8"/>
        <v>0.24517124999999995</v>
      </c>
      <c r="M8" s="115">
        <f>IF($C$1="M",MaleQx!D8,FemaleQx!D8)</f>
        <v>0.23854499999999995</v>
      </c>
      <c r="N8" s="115">
        <f t="shared" si="9"/>
        <v>0.25444799999999995</v>
      </c>
      <c r="O8" s="115">
        <f t="shared" si="10"/>
        <v>0.27035099999999995</v>
      </c>
      <c r="P8" s="115">
        <f t="shared" si="11"/>
        <v>0.28625399999999995</v>
      </c>
      <c r="Q8" s="115">
        <f t="shared" si="12"/>
        <v>0.30215699999999995</v>
      </c>
      <c r="R8" s="115">
        <f>IF($C$1="M",MaleQx!E8,FemaleQx!E8)</f>
        <v>0.31805999999999995</v>
      </c>
      <c r="S8" s="115">
        <f t="shared" si="13"/>
        <v>0.34058924999999995</v>
      </c>
      <c r="T8" s="115">
        <f t="shared" si="14"/>
        <v>0.36311850000000001</v>
      </c>
      <c r="U8" s="115">
        <f t="shared" si="15"/>
        <v>0.38564774999999996</v>
      </c>
      <c r="V8" s="115">
        <f t="shared" si="16"/>
        <v>0.40817700000000001</v>
      </c>
      <c r="W8" s="115">
        <f>IF($C$1="M",MaleQx!F8,FemaleQx!F8)</f>
        <v>0.43070625000000001</v>
      </c>
      <c r="X8" s="115">
        <f t="shared" si="17"/>
        <v>0.46781325000000001</v>
      </c>
      <c r="Y8" s="115">
        <f t="shared" si="18"/>
        <v>0.50492024999999996</v>
      </c>
      <c r="Z8" s="115">
        <f t="shared" si="19"/>
        <v>0.54202724999999996</v>
      </c>
      <c r="AA8" s="115">
        <f t="shared" si="20"/>
        <v>0.57913424999999996</v>
      </c>
      <c r="AB8" s="115">
        <f>IF($C$1="M",MaleQx!G8,FemaleQx!G8)</f>
        <v>0.61624124999999996</v>
      </c>
      <c r="AC8" s="115">
        <f t="shared" si="21"/>
        <v>0.68117849999999991</v>
      </c>
      <c r="AD8" s="115">
        <f t="shared" si="22"/>
        <v>0.74611574999999997</v>
      </c>
      <c r="AE8" s="115">
        <f t="shared" si="23"/>
        <v>0.81105299999999991</v>
      </c>
      <c r="AF8" s="115">
        <f t="shared" si="24"/>
        <v>0.87599024999999986</v>
      </c>
      <c r="AG8" s="115">
        <f>IF($C$1="M",MaleQx!H8,FemaleQx!H8)</f>
        <v>0.94092749999999992</v>
      </c>
      <c r="AH8" s="115">
        <f t="shared" si="25"/>
        <v>1.0522484999999999</v>
      </c>
      <c r="AI8" s="115">
        <f t="shared" si="26"/>
        <v>1.1635694999999999</v>
      </c>
      <c r="AJ8" s="115">
        <f t="shared" si="27"/>
        <v>1.2748904999999997</v>
      </c>
      <c r="AK8" s="115">
        <f t="shared" si="28"/>
        <v>1.3862114999999997</v>
      </c>
      <c r="AL8" s="115">
        <f>IF($C$1="M",MaleQx!I8,FemaleQx!I8)</f>
        <v>1.4975324999999997</v>
      </c>
      <c r="AM8" s="115">
        <f t="shared" si="29"/>
        <v>1.6578877499999998</v>
      </c>
      <c r="AN8" s="115">
        <f t="shared" si="30"/>
        <v>1.8182429999999998</v>
      </c>
      <c r="AO8" s="115">
        <f t="shared" si="31"/>
        <v>1.9785982499999997</v>
      </c>
      <c r="AP8" s="115">
        <f t="shared" si="32"/>
        <v>2.1389535</v>
      </c>
      <c r="AQ8" s="115">
        <f>IF($C$1="M",MaleQx!J8,FemaleQx!J8)</f>
        <v>2.2993087499999998</v>
      </c>
      <c r="AR8" s="115">
        <f t="shared" si="33"/>
        <v>2.5895384999999997</v>
      </c>
      <c r="AS8" s="115">
        <f t="shared" si="34"/>
        <v>2.8797682500000001</v>
      </c>
      <c r="AT8" s="115">
        <f t="shared" si="35"/>
        <v>3.1699980000000001</v>
      </c>
      <c r="AU8" s="115">
        <f t="shared" si="36"/>
        <v>3.4602277500000005</v>
      </c>
      <c r="AV8" s="115">
        <f>IF($C$1="M",MaleQx!K8,FemaleQx!K8)</f>
        <v>3.7504575000000004</v>
      </c>
      <c r="AW8" s="115">
        <f t="shared" si="37"/>
        <v>4.4872965000000011</v>
      </c>
      <c r="AX8" s="115">
        <f t="shared" si="38"/>
        <v>5.2241355000000009</v>
      </c>
      <c r="AY8" s="115">
        <f t="shared" si="39"/>
        <v>5.9609745000000007</v>
      </c>
      <c r="AZ8" s="115">
        <f t="shared" si="40"/>
        <v>6.6978135000000014</v>
      </c>
      <c r="BA8" s="115">
        <f>IF($C$1="M",MaleQx!L8,FemaleQx!L8)</f>
        <v>7.4346525000000012</v>
      </c>
      <c r="BB8" s="115">
        <f t="shared" si="41"/>
        <v>8.5240080000000003</v>
      </c>
      <c r="BC8" s="115">
        <f t="shared" si="42"/>
        <v>9.6133635000000002</v>
      </c>
      <c r="BD8" s="115">
        <f t="shared" si="43"/>
        <v>10.702719</v>
      </c>
      <c r="BE8" s="115">
        <f t="shared" si="44"/>
        <v>11.7920745</v>
      </c>
      <c r="BF8" s="115">
        <f>IF($C$1="M",MaleQx!M8,FemaleQx!M8)</f>
        <v>12.88143</v>
      </c>
    </row>
    <row r="9" spans="1:58">
      <c r="A9">
        <v>7</v>
      </c>
      <c r="B9" s="115" t="e">
        <f>HLOOKUP($A$1,$C$2:BF9,A9+1)</f>
        <v>#N/A</v>
      </c>
      <c r="C9" s="115">
        <f>IF($C$1="M",MaleQx!B9,FemaleQx!B9)</f>
        <v>0.41745375000000001</v>
      </c>
      <c r="D9" s="115">
        <f t="shared" si="1"/>
        <v>0.39094875000000001</v>
      </c>
      <c r="E9" s="115">
        <f t="shared" si="2"/>
        <v>0.36444375000000001</v>
      </c>
      <c r="F9" s="115">
        <f t="shared" si="3"/>
        <v>0.33793875000000001</v>
      </c>
      <c r="G9" s="115">
        <f t="shared" si="4"/>
        <v>0.31143375000000001</v>
      </c>
      <c r="H9" s="115">
        <f>IF($C$1="M",MaleQx!C9,FemaleQx!C9)</f>
        <v>0.28492875000000001</v>
      </c>
      <c r="I9" s="115">
        <f t="shared" si="5"/>
        <v>0.28095300000000001</v>
      </c>
      <c r="J9" s="115">
        <f t="shared" si="6"/>
        <v>0.27697725000000001</v>
      </c>
      <c r="K9" s="115">
        <f t="shared" si="7"/>
        <v>0.27300150000000001</v>
      </c>
      <c r="L9" s="115">
        <f t="shared" si="8"/>
        <v>0.26902575000000001</v>
      </c>
      <c r="M9" s="115">
        <f>IF($C$1="M",MaleQx!D9,FemaleQx!D9)</f>
        <v>0.26505000000000001</v>
      </c>
      <c r="N9" s="115">
        <f t="shared" si="9"/>
        <v>0.28360350000000001</v>
      </c>
      <c r="O9" s="115">
        <f t="shared" si="10"/>
        <v>0.30215700000000001</v>
      </c>
      <c r="P9" s="115">
        <f t="shared" si="11"/>
        <v>0.32071050000000001</v>
      </c>
      <c r="Q9" s="115">
        <f t="shared" si="12"/>
        <v>0.33926400000000001</v>
      </c>
      <c r="R9" s="115">
        <f>IF($C$1="M",MaleQx!E9,FemaleQx!E9)</f>
        <v>0.35781750000000001</v>
      </c>
      <c r="S9" s="115">
        <f t="shared" si="13"/>
        <v>0.38167200000000001</v>
      </c>
      <c r="T9" s="115">
        <f t="shared" si="14"/>
        <v>0.40552649999999996</v>
      </c>
      <c r="U9" s="115">
        <f t="shared" si="15"/>
        <v>0.42938099999999996</v>
      </c>
      <c r="V9" s="115">
        <f t="shared" si="16"/>
        <v>0.4532354999999999</v>
      </c>
      <c r="W9" s="115">
        <f>IF($C$1="M",MaleQx!F9,FemaleQx!F9)</f>
        <v>0.4770899999999999</v>
      </c>
      <c r="X9" s="115">
        <f t="shared" si="17"/>
        <v>0.5221484999999999</v>
      </c>
      <c r="Y9" s="115">
        <f t="shared" si="18"/>
        <v>0.56720699999999991</v>
      </c>
      <c r="Z9" s="115">
        <f t="shared" si="19"/>
        <v>0.61226549999999991</v>
      </c>
      <c r="AA9" s="115">
        <f t="shared" si="20"/>
        <v>0.65732399999999991</v>
      </c>
      <c r="AB9" s="115">
        <f>IF($C$1="M",MaleQx!G9,FemaleQx!G9)</f>
        <v>0.70238249999999991</v>
      </c>
      <c r="AC9" s="115">
        <f t="shared" si="21"/>
        <v>0.77792174999999997</v>
      </c>
      <c r="AD9" s="115">
        <f t="shared" si="22"/>
        <v>0.85346099999999991</v>
      </c>
      <c r="AE9" s="115">
        <f t="shared" si="23"/>
        <v>0.92900024999999997</v>
      </c>
      <c r="AF9" s="115">
        <f t="shared" si="24"/>
        <v>1.0045394999999999</v>
      </c>
      <c r="AG9" s="115">
        <f>IF($C$1="M",MaleQx!H9,FemaleQx!H9)</f>
        <v>1.08007875</v>
      </c>
      <c r="AH9" s="115">
        <f t="shared" si="25"/>
        <v>1.208628</v>
      </c>
      <c r="AI9" s="115">
        <f t="shared" si="26"/>
        <v>1.3371772500000001</v>
      </c>
      <c r="AJ9" s="115">
        <f t="shared" si="27"/>
        <v>1.4657264999999999</v>
      </c>
      <c r="AK9" s="115">
        <f t="shared" si="28"/>
        <v>1.59427575</v>
      </c>
      <c r="AL9" s="115">
        <f>IF($C$1="M",MaleQx!I9,FemaleQx!I9)</f>
        <v>1.7228250000000001</v>
      </c>
      <c r="AM9" s="115">
        <f t="shared" si="29"/>
        <v>1.9083600000000001</v>
      </c>
      <c r="AN9" s="115">
        <f t="shared" si="30"/>
        <v>2.0938949999999998</v>
      </c>
      <c r="AO9" s="115">
        <f t="shared" si="31"/>
        <v>2.2794300000000001</v>
      </c>
      <c r="AP9" s="115">
        <f t="shared" si="32"/>
        <v>2.4649650000000003</v>
      </c>
      <c r="AQ9" s="115">
        <f>IF($C$1="M",MaleQx!J9,FemaleQx!J9)</f>
        <v>2.6505000000000001</v>
      </c>
      <c r="AR9" s="115">
        <f t="shared" si="33"/>
        <v>3.0374729999999999</v>
      </c>
      <c r="AS9" s="115">
        <f t="shared" si="34"/>
        <v>3.4244459999999997</v>
      </c>
      <c r="AT9" s="115">
        <f t="shared" si="35"/>
        <v>3.8114189999999999</v>
      </c>
      <c r="AU9" s="115">
        <f t="shared" si="36"/>
        <v>4.1983920000000001</v>
      </c>
      <c r="AV9" s="115">
        <f>IF($C$1="M",MaleQx!K9,FemaleQx!K9)</f>
        <v>4.5853649999999995</v>
      </c>
      <c r="AW9" s="115">
        <f t="shared" si="37"/>
        <v>5.4361754999999992</v>
      </c>
      <c r="AX9" s="115">
        <f t="shared" si="38"/>
        <v>6.2869859999999997</v>
      </c>
      <c r="AY9" s="115">
        <f t="shared" si="39"/>
        <v>7.1377964999999994</v>
      </c>
      <c r="AZ9" s="115">
        <f t="shared" si="40"/>
        <v>7.988607</v>
      </c>
      <c r="BA9" s="115">
        <f>IF($C$1="M",MaleQx!L9,FemaleQx!L9)</f>
        <v>8.8394174999999997</v>
      </c>
      <c r="BB9" s="115">
        <f t="shared" si="41"/>
        <v>10.3054667625</v>
      </c>
      <c r="BC9" s="115">
        <f t="shared" si="42"/>
        <v>11.771516024999999</v>
      </c>
      <c r="BD9" s="115">
        <f t="shared" si="43"/>
        <v>13.237565287499997</v>
      </c>
      <c r="BE9" s="115">
        <f t="shared" si="44"/>
        <v>14.703614549999998</v>
      </c>
      <c r="BF9" s="115">
        <f>IF($C$1="M",MaleQx!M9,FemaleQx!M9)</f>
        <v>16.169663812499998</v>
      </c>
    </row>
    <row r="10" spans="1:58">
      <c r="A10">
        <v>8</v>
      </c>
      <c r="B10" s="115" t="e">
        <f>HLOOKUP($A$1,$C$2:BF10,A10+1)</f>
        <v>#N/A</v>
      </c>
      <c r="C10" s="115">
        <f>IF($C$1="M",MaleQx!B10,FemaleQx!B10)</f>
        <v>0.42407999999999996</v>
      </c>
      <c r="D10" s="115">
        <f t="shared" si="1"/>
        <v>0.39757499999999996</v>
      </c>
      <c r="E10" s="115">
        <f t="shared" si="2"/>
        <v>0.37106999999999996</v>
      </c>
      <c r="F10" s="115">
        <f t="shared" si="3"/>
        <v>0.34456500000000001</v>
      </c>
      <c r="G10" s="115">
        <f t="shared" si="4"/>
        <v>0.31806000000000001</v>
      </c>
      <c r="H10" s="115">
        <f>IF($C$1="M",MaleQx!C10,FemaleQx!C10)</f>
        <v>0.29155500000000001</v>
      </c>
      <c r="I10" s="115">
        <f t="shared" si="5"/>
        <v>0.29288025000000001</v>
      </c>
      <c r="J10" s="115">
        <f t="shared" si="6"/>
        <v>0.29420550000000001</v>
      </c>
      <c r="K10" s="115">
        <f t="shared" si="7"/>
        <v>0.29553075000000001</v>
      </c>
      <c r="L10" s="115">
        <f t="shared" si="8"/>
        <v>0.29685600000000001</v>
      </c>
      <c r="M10" s="115">
        <f>IF($C$1="M",MaleQx!D10,FemaleQx!D10)</f>
        <v>0.29818125000000001</v>
      </c>
      <c r="N10" s="115">
        <f t="shared" si="9"/>
        <v>0.31673475000000001</v>
      </c>
      <c r="O10" s="115">
        <f t="shared" si="10"/>
        <v>0.33528825000000001</v>
      </c>
      <c r="P10" s="115">
        <f t="shared" si="11"/>
        <v>0.35384174999999995</v>
      </c>
      <c r="Q10" s="115">
        <f t="shared" si="12"/>
        <v>0.37239524999999996</v>
      </c>
      <c r="R10" s="115">
        <f>IF($C$1="M",MaleQx!E10,FemaleQx!E10)</f>
        <v>0.39094874999999996</v>
      </c>
      <c r="S10" s="115">
        <f t="shared" si="13"/>
        <v>0.42010424999999996</v>
      </c>
      <c r="T10" s="115">
        <f t="shared" si="14"/>
        <v>0.44925975000000001</v>
      </c>
      <c r="U10" s="115">
        <f t="shared" si="15"/>
        <v>0.47841525000000001</v>
      </c>
      <c r="V10" s="115">
        <f t="shared" si="16"/>
        <v>0.50757075000000007</v>
      </c>
      <c r="W10" s="115">
        <f>IF($C$1="M",MaleQx!F10,FemaleQx!F10)</f>
        <v>0.53672625000000007</v>
      </c>
      <c r="X10" s="115">
        <f t="shared" si="17"/>
        <v>0.58708575000000007</v>
      </c>
      <c r="Y10" s="115">
        <f t="shared" si="18"/>
        <v>0.63744525000000007</v>
      </c>
      <c r="Z10" s="115">
        <f t="shared" si="19"/>
        <v>0.68780474999999996</v>
      </c>
      <c r="AA10" s="115">
        <f t="shared" si="20"/>
        <v>0.73816424999999997</v>
      </c>
      <c r="AB10" s="115">
        <f>IF($C$1="M",MaleQx!G10,FemaleQx!G10)</f>
        <v>0.78852374999999997</v>
      </c>
      <c r="AC10" s="115">
        <f t="shared" si="21"/>
        <v>0.87731549999999991</v>
      </c>
      <c r="AD10" s="115">
        <f t="shared" si="22"/>
        <v>0.96610724999999997</v>
      </c>
      <c r="AE10" s="115">
        <f t="shared" si="23"/>
        <v>1.0548989999999998</v>
      </c>
      <c r="AF10" s="115">
        <f t="shared" si="24"/>
        <v>1.14369075</v>
      </c>
      <c r="AG10" s="115">
        <f>IF($C$1="M",MaleQx!H10,FemaleQx!H10)</f>
        <v>1.2324824999999999</v>
      </c>
      <c r="AH10" s="115">
        <f t="shared" si="25"/>
        <v>1.3809104999999999</v>
      </c>
      <c r="AI10" s="115">
        <f t="shared" si="26"/>
        <v>1.5293384999999999</v>
      </c>
      <c r="AJ10" s="115">
        <f t="shared" si="27"/>
        <v>1.6777664999999999</v>
      </c>
      <c r="AK10" s="115">
        <f t="shared" si="28"/>
        <v>1.8261944999999999</v>
      </c>
      <c r="AL10" s="115">
        <f>IF($C$1="M",MaleQx!I10,FemaleQx!I10)</f>
        <v>1.9746224999999999</v>
      </c>
      <c r="AM10" s="115">
        <f t="shared" si="29"/>
        <v>2.18798775</v>
      </c>
      <c r="AN10" s="115">
        <f t="shared" si="30"/>
        <v>2.4013529999999998</v>
      </c>
      <c r="AO10" s="115">
        <f t="shared" si="31"/>
        <v>2.6147182499999997</v>
      </c>
      <c r="AP10" s="115">
        <f t="shared" si="32"/>
        <v>2.8280835</v>
      </c>
      <c r="AQ10" s="115">
        <f>IF($C$1="M",MaleQx!J10,FemaleQx!J10)</f>
        <v>3.0414487499999998</v>
      </c>
      <c r="AR10" s="115">
        <f t="shared" si="33"/>
        <v>3.5529952499999999</v>
      </c>
      <c r="AS10" s="115">
        <f t="shared" si="34"/>
        <v>4.0645417500000001</v>
      </c>
      <c r="AT10" s="115">
        <f t="shared" si="35"/>
        <v>4.5760882499999997</v>
      </c>
      <c r="AU10" s="115">
        <f t="shared" si="36"/>
        <v>5.0876347499999994</v>
      </c>
      <c r="AV10" s="115">
        <f>IF($C$1="M",MaleQx!K10,FemaleQx!K10)</f>
        <v>5.59918125</v>
      </c>
      <c r="AW10" s="115">
        <f t="shared" si="37"/>
        <v>6.5560117499999997</v>
      </c>
      <c r="AX10" s="115">
        <f t="shared" si="38"/>
        <v>7.5128422499999994</v>
      </c>
      <c r="AY10" s="115">
        <f t="shared" si="39"/>
        <v>8.4696727499999991</v>
      </c>
      <c r="AZ10" s="115">
        <f t="shared" si="40"/>
        <v>9.4265032499999997</v>
      </c>
      <c r="BA10" s="115">
        <f>IF($C$1="M",MaleQx!L10,FemaleQx!L10)</f>
        <v>10.383333749999998</v>
      </c>
      <c r="BB10" s="115">
        <f t="shared" si="41"/>
        <v>12.331536749999998</v>
      </c>
      <c r="BC10" s="115">
        <f t="shared" si="42"/>
        <v>14.279739749999999</v>
      </c>
      <c r="BD10" s="115">
        <f t="shared" si="43"/>
        <v>16.227942749999997</v>
      </c>
      <c r="BE10" s="115">
        <f t="shared" si="44"/>
        <v>18.17614575</v>
      </c>
      <c r="BF10" s="115">
        <f>IF($C$1="M",MaleQx!M10,FemaleQx!M10)</f>
        <v>20.124348749999999</v>
      </c>
    </row>
    <row r="11" spans="1:58">
      <c r="A11">
        <v>9</v>
      </c>
      <c r="B11" s="115" t="e">
        <f>HLOOKUP($A$1,$C$2:BF11,A11+1)</f>
        <v>#N/A</v>
      </c>
      <c r="C11" s="115">
        <f>IF($C$1="M",MaleQx!B11,FemaleQx!B11)</f>
        <v>0.43733250000000007</v>
      </c>
      <c r="D11" s="115">
        <f t="shared" si="1"/>
        <v>0.41082750000000007</v>
      </c>
      <c r="E11" s="115">
        <f t="shared" si="2"/>
        <v>0.38432250000000001</v>
      </c>
      <c r="F11" s="115">
        <f t="shared" si="3"/>
        <v>0.35781750000000001</v>
      </c>
      <c r="G11" s="115">
        <f t="shared" si="4"/>
        <v>0.33131249999999995</v>
      </c>
      <c r="H11" s="115">
        <f>IF($C$1="M",MaleQx!C11,FemaleQx!C11)</f>
        <v>0.30480749999999995</v>
      </c>
      <c r="I11" s="115">
        <f t="shared" si="5"/>
        <v>0.31010849999999995</v>
      </c>
      <c r="J11" s="115">
        <f t="shared" si="6"/>
        <v>0.31540949999999995</v>
      </c>
      <c r="K11" s="115">
        <f t="shared" si="7"/>
        <v>0.32071050000000001</v>
      </c>
      <c r="L11" s="115">
        <f t="shared" si="8"/>
        <v>0.32601150000000001</v>
      </c>
      <c r="M11" s="115">
        <f>IF($C$1="M",MaleQx!D11,FemaleQx!D11)</f>
        <v>0.33131250000000001</v>
      </c>
      <c r="N11" s="115">
        <f t="shared" si="9"/>
        <v>0.35119125000000001</v>
      </c>
      <c r="O11" s="115">
        <f t="shared" si="10"/>
        <v>0.37107000000000001</v>
      </c>
      <c r="P11" s="115">
        <f t="shared" si="11"/>
        <v>0.39094875000000001</v>
      </c>
      <c r="Q11" s="115">
        <f t="shared" si="12"/>
        <v>0.41082750000000001</v>
      </c>
      <c r="R11" s="115">
        <f>IF($C$1="M",MaleQx!E11,FemaleQx!E11)</f>
        <v>0.43070625000000001</v>
      </c>
      <c r="S11" s="115">
        <f t="shared" si="13"/>
        <v>0.46383750000000001</v>
      </c>
      <c r="T11" s="115">
        <f t="shared" si="14"/>
        <v>0.49696875000000001</v>
      </c>
      <c r="U11" s="115">
        <f t="shared" si="15"/>
        <v>0.53010000000000002</v>
      </c>
      <c r="V11" s="115">
        <f t="shared" si="16"/>
        <v>0.56323125000000007</v>
      </c>
      <c r="W11" s="115">
        <f>IF($C$1="M",MaleQx!F11,FemaleQx!F11)</f>
        <v>0.59636250000000002</v>
      </c>
      <c r="X11" s="115">
        <f t="shared" si="17"/>
        <v>0.65334825000000007</v>
      </c>
      <c r="Y11" s="115">
        <f t="shared" si="18"/>
        <v>0.71033400000000002</v>
      </c>
      <c r="Z11" s="115">
        <f t="shared" si="19"/>
        <v>0.76731975000000008</v>
      </c>
      <c r="AA11" s="115">
        <f t="shared" si="20"/>
        <v>0.82430550000000014</v>
      </c>
      <c r="AB11" s="115">
        <f>IF($C$1="M",MaleQx!G11,FemaleQx!G11)</f>
        <v>0.88129125000000008</v>
      </c>
      <c r="AC11" s="115">
        <f t="shared" si="21"/>
        <v>0.98466075000000008</v>
      </c>
      <c r="AD11" s="115">
        <f t="shared" si="22"/>
        <v>1.0880302500000001</v>
      </c>
      <c r="AE11" s="115">
        <f t="shared" si="23"/>
        <v>1.19139975</v>
      </c>
      <c r="AF11" s="115">
        <f t="shared" si="24"/>
        <v>1.2947692500000001</v>
      </c>
      <c r="AG11" s="115">
        <f>IF($C$1="M",MaleQx!H11,FemaleQx!H11)</f>
        <v>1.39813875</v>
      </c>
      <c r="AH11" s="115">
        <f t="shared" si="25"/>
        <v>1.5704212500000001</v>
      </c>
      <c r="AI11" s="115">
        <f t="shared" si="26"/>
        <v>1.7427037500000002</v>
      </c>
      <c r="AJ11" s="115">
        <f t="shared" si="27"/>
        <v>1.9149862500000001</v>
      </c>
      <c r="AK11" s="115">
        <f t="shared" si="28"/>
        <v>2.0872687500000002</v>
      </c>
      <c r="AL11" s="115">
        <f>IF($C$1="M",MaleQx!I11,FemaleQx!I11)</f>
        <v>2.2595512500000003</v>
      </c>
      <c r="AM11" s="115">
        <f t="shared" si="29"/>
        <v>2.5086982500000001</v>
      </c>
      <c r="AN11" s="115">
        <f t="shared" si="30"/>
        <v>2.7578452500000004</v>
      </c>
      <c r="AO11" s="115">
        <f t="shared" si="31"/>
        <v>3.0069922500000001</v>
      </c>
      <c r="AP11" s="115">
        <f t="shared" si="32"/>
        <v>3.2561392500000004</v>
      </c>
      <c r="AQ11" s="115">
        <f>IF($C$1="M",MaleQx!J11,FemaleQx!J11)</f>
        <v>3.5052862500000002</v>
      </c>
      <c r="AR11" s="115">
        <f t="shared" si="33"/>
        <v>4.1626102500000002</v>
      </c>
      <c r="AS11" s="115">
        <f t="shared" si="34"/>
        <v>4.8199342500000002</v>
      </c>
      <c r="AT11" s="115">
        <f t="shared" si="35"/>
        <v>5.4772582499999993</v>
      </c>
      <c r="AU11" s="115">
        <f t="shared" si="36"/>
        <v>6.1345822499999993</v>
      </c>
      <c r="AV11" s="115">
        <f>IF($C$1="M",MaleQx!K11,FemaleQx!K11)</f>
        <v>6.7919062499999994</v>
      </c>
      <c r="AW11" s="115">
        <f t="shared" si="37"/>
        <v>7.8706597499999997</v>
      </c>
      <c r="AX11" s="115">
        <f t="shared" si="38"/>
        <v>8.9494132499999992</v>
      </c>
      <c r="AY11" s="115">
        <f t="shared" si="39"/>
        <v>10.02816675</v>
      </c>
      <c r="AZ11" s="115">
        <f t="shared" si="40"/>
        <v>11.106920250000002</v>
      </c>
      <c r="BA11" s="115">
        <f>IF($C$1="M",MaleQx!L11,FemaleQx!L11)</f>
        <v>12.185673750000001</v>
      </c>
      <c r="BB11" s="115">
        <f t="shared" si="41"/>
        <v>14.715287437500001</v>
      </c>
      <c r="BC11" s="115">
        <f t="shared" si="42"/>
        <v>17.244901125000002</v>
      </c>
      <c r="BD11" s="115">
        <f t="shared" si="43"/>
        <v>19.774514812500001</v>
      </c>
      <c r="BE11" s="115">
        <f t="shared" si="44"/>
        <v>22.304128500000001</v>
      </c>
      <c r="BF11" s="115">
        <f>IF($C$1="M",MaleQx!M11,FemaleQx!M11)</f>
        <v>24.8337421875</v>
      </c>
    </row>
    <row r="12" spans="1:58">
      <c r="A12">
        <v>10</v>
      </c>
      <c r="B12" s="115" t="e">
        <f>HLOOKUP($A$1,$C$2:BF12,A12+1)</f>
        <v>#N/A</v>
      </c>
      <c r="C12" s="115">
        <f>IF($C$1="M",MaleQx!B12,FemaleQx!B12)</f>
        <v>0.43733250000000007</v>
      </c>
      <c r="D12" s="115">
        <f t="shared" si="1"/>
        <v>0.41480325000000007</v>
      </c>
      <c r="E12" s="115">
        <f t="shared" si="2"/>
        <v>0.39227400000000001</v>
      </c>
      <c r="F12" s="115">
        <f t="shared" si="3"/>
        <v>0.36974475000000007</v>
      </c>
      <c r="G12" s="115">
        <f t="shared" si="4"/>
        <v>0.34721550000000001</v>
      </c>
      <c r="H12" s="115">
        <f>IF($C$1="M",MaleQx!C12,FemaleQx!C12)</f>
        <v>0.32468625000000001</v>
      </c>
      <c r="I12" s="115">
        <f t="shared" si="5"/>
        <v>0.33396300000000001</v>
      </c>
      <c r="J12" s="115">
        <f t="shared" si="6"/>
        <v>0.34323975000000001</v>
      </c>
      <c r="K12" s="115">
        <f t="shared" si="7"/>
        <v>0.35251650000000007</v>
      </c>
      <c r="L12" s="115">
        <f t="shared" si="8"/>
        <v>0.36179325000000007</v>
      </c>
      <c r="M12" s="115">
        <f>IF($C$1="M",MaleQx!D12,FemaleQx!D12)</f>
        <v>0.37107000000000007</v>
      </c>
      <c r="N12" s="115">
        <f t="shared" si="9"/>
        <v>0.39094875000000007</v>
      </c>
      <c r="O12" s="115">
        <f t="shared" si="10"/>
        <v>0.41082750000000001</v>
      </c>
      <c r="P12" s="115">
        <f t="shared" si="11"/>
        <v>0.43070625000000001</v>
      </c>
      <c r="Q12" s="115">
        <f t="shared" si="12"/>
        <v>0.45058500000000001</v>
      </c>
      <c r="R12" s="115">
        <f>IF($C$1="M",MaleQx!E12,FemaleQx!E12)</f>
        <v>0.47046374999999996</v>
      </c>
      <c r="S12" s="115">
        <f t="shared" si="13"/>
        <v>0.50889600000000002</v>
      </c>
      <c r="T12" s="115">
        <f t="shared" si="14"/>
        <v>0.54732824999999996</v>
      </c>
      <c r="U12" s="115">
        <f t="shared" si="15"/>
        <v>0.58576050000000002</v>
      </c>
      <c r="V12" s="115">
        <f t="shared" si="16"/>
        <v>0.62419274999999996</v>
      </c>
      <c r="W12" s="115">
        <f>IF($C$1="M",MaleQx!F12,FemaleQx!F12)</f>
        <v>0.66262500000000002</v>
      </c>
      <c r="X12" s="115">
        <f t="shared" si="17"/>
        <v>0.72888750000000002</v>
      </c>
      <c r="Y12" s="115">
        <f t="shared" si="18"/>
        <v>0.79515000000000002</v>
      </c>
      <c r="Z12" s="115">
        <f t="shared" si="19"/>
        <v>0.86141250000000014</v>
      </c>
      <c r="AA12" s="115">
        <f t="shared" si="20"/>
        <v>0.92767500000000014</v>
      </c>
      <c r="AB12" s="115">
        <f>IF($C$1="M",MaleQx!G12,FemaleQx!G12)</f>
        <v>0.99393750000000014</v>
      </c>
      <c r="AC12" s="115">
        <f t="shared" si="21"/>
        <v>1.1118847500000002</v>
      </c>
      <c r="AD12" s="115">
        <f t="shared" si="22"/>
        <v>1.2298320000000003</v>
      </c>
      <c r="AE12" s="115">
        <f t="shared" si="23"/>
        <v>1.3477792500000001</v>
      </c>
      <c r="AF12" s="115">
        <f t="shared" si="24"/>
        <v>1.4657265000000002</v>
      </c>
      <c r="AG12" s="115">
        <f>IF($C$1="M",MaleQx!H12,FemaleQx!H12)</f>
        <v>1.5836737500000002</v>
      </c>
      <c r="AH12" s="115">
        <f t="shared" si="25"/>
        <v>1.7824612500000003</v>
      </c>
      <c r="AI12" s="115">
        <f t="shared" si="26"/>
        <v>1.9812487500000002</v>
      </c>
      <c r="AJ12" s="115">
        <f t="shared" si="27"/>
        <v>2.1800362500000001</v>
      </c>
      <c r="AK12" s="115">
        <f t="shared" si="28"/>
        <v>2.3788237500000005</v>
      </c>
      <c r="AL12" s="115">
        <f>IF($C$1="M",MaleQx!I12,FemaleQx!I12)</f>
        <v>2.5776112500000004</v>
      </c>
      <c r="AM12" s="115">
        <f t="shared" si="29"/>
        <v>2.8771177500000005</v>
      </c>
      <c r="AN12" s="115">
        <f t="shared" si="30"/>
        <v>3.1766242500000006</v>
      </c>
      <c r="AO12" s="115">
        <f t="shared" si="31"/>
        <v>3.4761307500000003</v>
      </c>
      <c r="AP12" s="115">
        <f t="shared" si="32"/>
        <v>3.7756372500000008</v>
      </c>
      <c r="AQ12" s="115">
        <f>IF($C$1="M",MaleQx!J12,FemaleQx!J12)</f>
        <v>4.0751437500000005</v>
      </c>
      <c r="AR12" s="115">
        <f t="shared" si="33"/>
        <v>4.8861967499999999</v>
      </c>
      <c r="AS12" s="115">
        <f t="shared" si="34"/>
        <v>5.6972497500000001</v>
      </c>
      <c r="AT12" s="115">
        <f t="shared" si="35"/>
        <v>6.5083027499999995</v>
      </c>
      <c r="AU12" s="115">
        <f t="shared" si="36"/>
        <v>7.3193557499999997</v>
      </c>
      <c r="AV12" s="115">
        <f>IF($C$1="M",MaleQx!K12,FemaleQx!K12)</f>
        <v>8.1304087499999991</v>
      </c>
      <c r="AW12" s="115">
        <f t="shared" si="37"/>
        <v>9.3734932499999992</v>
      </c>
      <c r="AX12" s="115">
        <f t="shared" si="38"/>
        <v>10.616577749999999</v>
      </c>
      <c r="AY12" s="115">
        <f t="shared" si="39"/>
        <v>11.85966225</v>
      </c>
      <c r="AZ12" s="115">
        <f t="shared" si="40"/>
        <v>13.10274675</v>
      </c>
      <c r="BA12" s="115">
        <f>IF($C$1="M",MaleQx!L12,FemaleQx!L12)</f>
        <v>14.34583125</v>
      </c>
      <c r="BB12" s="115">
        <f t="shared" si="41"/>
        <v>17.562794400000001</v>
      </c>
      <c r="BC12" s="115">
        <f t="shared" si="42"/>
        <v>20.779757549999999</v>
      </c>
      <c r="BD12" s="115">
        <f t="shared" si="43"/>
        <v>23.996720699999997</v>
      </c>
      <c r="BE12" s="115">
        <f t="shared" si="44"/>
        <v>27.213683850000002</v>
      </c>
      <c r="BF12" s="115">
        <f>IF($C$1="M",MaleQx!M12,FemaleQx!M12)</f>
        <v>30.430647</v>
      </c>
    </row>
    <row r="13" spans="1:58">
      <c r="A13">
        <v>11</v>
      </c>
      <c r="B13" s="115" t="e">
        <f>HLOOKUP($A$1,$C$2:BF13,A13+1)</f>
        <v>#N/A</v>
      </c>
      <c r="C13" s="115">
        <f>IF($C$1="M",MaleQx!B13,FemaleQx!B13)</f>
        <v>0.43733250000000007</v>
      </c>
      <c r="D13" s="115">
        <f t="shared" si="1"/>
        <v>0.41877900000000007</v>
      </c>
      <c r="E13" s="115">
        <f t="shared" si="2"/>
        <v>0.40022550000000007</v>
      </c>
      <c r="F13" s="115">
        <f t="shared" si="3"/>
        <v>0.38167200000000001</v>
      </c>
      <c r="G13" s="115">
        <f t="shared" si="4"/>
        <v>0.36311850000000001</v>
      </c>
      <c r="H13" s="115">
        <f>IF($C$1="M",MaleQx!C13,FemaleQx!C13)</f>
        <v>0.34456500000000001</v>
      </c>
      <c r="I13" s="115">
        <f t="shared" si="5"/>
        <v>0.35781750000000001</v>
      </c>
      <c r="J13" s="115">
        <f t="shared" si="6"/>
        <v>0.37107000000000001</v>
      </c>
      <c r="K13" s="115">
        <f t="shared" si="7"/>
        <v>0.38432249999999996</v>
      </c>
      <c r="L13" s="115">
        <f t="shared" si="8"/>
        <v>0.39757499999999996</v>
      </c>
      <c r="M13" s="115">
        <f>IF($C$1="M",MaleQx!D13,FemaleQx!D13)</f>
        <v>0.41082749999999996</v>
      </c>
      <c r="N13" s="115">
        <f t="shared" si="9"/>
        <v>0.43203149999999996</v>
      </c>
      <c r="O13" s="115">
        <f t="shared" si="10"/>
        <v>0.45323550000000001</v>
      </c>
      <c r="P13" s="115">
        <f t="shared" si="11"/>
        <v>0.47443950000000001</v>
      </c>
      <c r="Q13" s="115">
        <f t="shared" si="12"/>
        <v>0.49564350000000001</v>
      </c>
      <c r="R13" s="115">
        <f>IF($C$1="M",MaleQx!E13,FemaleQx!E13)</f>
        <v>0.51684750000000002</v>
      </c>
      <c r="S13" s="115">
        <f t="shared" si="13"/>
        <v>0.56058075000000007</v>
      </c>
      <c r="T13" s="115">
        <f t="shared" si="14"/>
        <v>0.60431400000000002</v>
      </c>
      <c r="U13" s="115">
        <f t="shared" si="15"/>
        <v>0.64804725000000007</v>
      </c>
      <c r="V13" s="115">
        <f t="shared" si="16"/>
        <v>0.69178050000000013</v>
      </c>
      <c r="W13" s="115">
        <f>IF($C$1="M",MaleQx!F13,FemaleQx!F13)</f>
        <v>0.73551375000000008</v>
      </c>
      <c r="X13" s="115">
        <f t="shared" si="17"/>
        <v>0.80972775000000008</v>
      </c>
      <c r="Y13" s="115">
        <f t="shared" si="18"/>
        <v>0.88394175000000008</v>
      </c>
      <c r="Z13" s="115">
        <f t="shared" si="19"/>
        <v>0.95815574999999997</v>
      </c>
      <c r="AA13" s="115">
        <f t="shared" si="20"/>
        <v>1.03236975</v>
      </c>
      <c r="AB13" s="115">
        <f>IF($C$1="M",MaleQx!G13,FemaleQx!G13)</f>
        <v>1.10658375</v>
      </c>
      <c r="AC13" s="115">
        <f t="shared" si="21"/>
        <v>1.2430844999999999</v>
      </c>
      <c r="AD13" s="115">
        <f t="shared" si="22"/>
        <v>1.3795852499999999</v>
      </c>
      <c r="AE13" s="115">
        <f t="shared" si="23"/>
        <v>1.5160859999999998</v>
      </c>
      <c r="AF13" s="115">
        <f t="shared" si="24"/>
        <v>1.6525867499999998</v>
      </c>
      <c r="AG13" s="115">
        <f>IF($C$1="M",MaleQx!H13,FemaleQx!H13)</f>
        <v>1.7890874999999997</v>
      </c>
      <c r="AH13" s="115">
        <f t="shared" si="25"/>
        <v>2.0157052499999999</v>
      </c>
      <c r="AI13" s="115">
        <f t="shared" si="26"/>
        <v>2.2423229999999998</v>
      </c>
      <c r="AJ13" s="115">
        <f t="shared" si="27"/>
        <v>2.4689407499999998</v>
      </c>
      <c r="AK13" s="115">
        <f t="shared" si="28"/>
        <v>2.6955585000000002</v>
      </c>
      <c r="AL13" s="115">
        <f>IF($C$1="M",MaleQx!I13,FemaleQx!I13)</f>
        <v>2.9221762500000001</v>
      </c>
      <c r="AM13" s="115">
        <f t="shared" si="29"/>
        <v>3.2958967500000003</v>
      </c>
      <c r="AN13" s="115">
        <f t="shared" si="30"/>
        <v>3.6696172500000004</v>
      </c>
      <c r="AO13" s="115">
        <f t="shared" si="31"/>
        <v>4.0433377500000001</v>
      </c>
      <c r="AP13" s="115">
        <f t="shared" si="32"/>
        <v>4.4170582500000002</v>
      </c>
      <c r="AQ13" s="115">
        <f>IF($C$1="M",MaleQx!J13,FemaleQx!J13)</f>
        <v>4.7907787500000003</v>
      </c>
      <c r="AR13" s="115">
        <f t="shared" si="33"/>
        <v>5.74760925</v>
      </c>
      <c r="AS13" s="115">
        <f t="shared" si="34"/>
        <v>6.7044397500000006</v>
      </c>
      <c r="AT13" s="115">
        <f t="shared" si="35"/>
        <v>7.6612702500000003</v>
      </c>
      <c r="AU13" s="115">
        <f t="shared" si="36"/>
        <v>8.61810075</v>
      </c>
      <c r="AV13" s="115">
        <f>IF($C$1="M",MaleQx!K13,FemaleQx!K13)</f>
        <v>9.5749312500000006</v>
      </c>
      <c r="AW13" s="115">
        <f t="shared" si="37"/>
        <v>11.060536500000001</v>
      </c>
      <c r="AX13" s="115">
        <f t="shared" si="38"/>
        <v>12.54614175</v>
      </c>
      <c r="AY13" s="115">
        <f t="shared" si="39"/>
        <v>14.031746999999999</v>
      </c>
      <c r="AZ13" s="115">
        <f t="shared" si="40"/>
        <v>15.517352250000002</v>
      </c>
      <c r="BA13" s="115">
        <f>IF($C$1="M",MaleQx!L13,FemaleQx!L13)</f>
        <v>17.002957500000001</v>
      </c>
      <c r="BB13" s="115">
        <f t="shared" si="41"/>
        <v>21.02269725</v>
      </c>
      <c r="BC13" s="115">
        <f t="shared" si="42"/>
        <v>25.042437</v>
      </c>
      <c r="BD13" s="115">
        <f t="shared" si="43"/>
        <v>29.062176749999999</v>
      </c>
      <c r="BE13" s="115">
        <f t="shared" si="44"/>
        <v>33.081916499999998</v>
      </c>
      <c r="BF13" s="115">
        <f>IF($C$1="M",MaleQx!M13,FemaleQx!M13)</f>
        <v>37.101656249999998</v>
      </c>
    </row>
    <row r="14" spans="1:58">
      <c r="A14">
        <v>12</v>
      </c>
      <c r="B14" s="115" t="e">
        <f>HLOOKUP($A$1,$C$2:BF14,A14+1)</f>
        <v>#N/A</v>
      </c>
      <c r="C14" s="115">
        <f>IF($C$1="M",MaleQx!B14,FemaleQx!B14)</f>
        <v>0.44395875000000001</v>
      </c>
      <c r="D14" s="115">
        <f t="shared" si="1"/>
        <v>0.42938100000000001</v>
      </c>
      <c r="E14" s="115">
        <f t="shared" si="2"/>
        <v>0.41480325000000001</v>
      </c>
      <c r="F14" s="115">
        <f t="shared" si="3"/>
        <v>0.40022550000000007</v>
      </c>
      <c r="G14" s="115">
        <f t="shared" si="4"/>
        <v>0.38564775000000007</v>
      </c>
      <c r="H14" s="115">
        <f>IF($C$1="M",MaleQx!C14,FemaleQx!C14)</f>
        <v>0.37107000000000007</v>
      </c>
      <c r="I14" s="115">
        <f t="shared" si="5"/>
        <v>0.38564775000000007</v>
      </c>
      <c r="J14" s="115">
        <f t="shared" si="6"/>
        <v>0.40022550000000007</v>
      </c>
      <c r="K14" s="115">
        <f t="shared" si="7"/>
        <v>0.41480325000000001</v>
      </c>
      <c r="L14" s="115">
        <f t="shared" si="8"/>
        <v>0.42938100000000001</v>
      </c>
      <c r="M14" s="115">
        <f>IF($C$1="M",MaleQx!D14,FemaleQx!D14)</f>
        <v>0.44395875000000001</v>
      </c>
      <c r="N14" s="115">
        <f t="shared" si="9"/>
        <v>0.46781325000000001</v>
      </c>
      <c r="O14" s="115">
        <f t="shared" si="10"/>
        <v>0.49166775000000001</v>
      </c>
      <c r="P14" s="115">
        <f t="shared" si="11"/>
        <v>0.51552224999999996</v>
      </c>
      <c r="Q14" s="115">
        <f t="shared" si="12"/>
        <v>0.53937674999999996</v>
      </c>
      <c r="R14" s="115">
        <f>IF($C$1="M",MaleQx!E14,FemaleQx!E14)</f>
        <v>0.56323124999999996</v>
      </c>
      <c r="S14" s="115">
        <f t="shared" si="13"/>
        <v>0.61359074999999996</v>
      </c>
      <c r="T14" s="115">
        <f t="shared" si="14"/>
        <v>0.66395024999999996</v>
      </c>
      <c r="U14" s="115">
        <f t="shared" si="15"/>
        <v>0.71430974999999997</v>
      </c>
      <c r="V14" s="115">
        <f t="shared" si="16"/>
        <v>0.76466924999999997</v>
      </c>
      <c r="W14" s="115">
        <f>IF($C$1="M",MaleQx!F14,FemaleQx!F14)</f>
        <v>0.81502874999999997</v>
      </c>
      <c r="X14" s="115">
        <f t="shared" si="17"/>
        <v>0.89984474999999997</v>
      </c>
      <c r="Y14" s="115">
        <f t="shared" si="18"/>
        <v>0.98466074999999997</v>
      </c>
      <c r="Z14" s="115">
        <f t="shared" si="19"/>
        <v>1.06947675</v>
      </c>
      <c r="AA14" s="115">
        <f t="shared" si="20"/>
        <v>1.15429275</v>
      </c>
      <c r="AB14" s="115">
        <f>IF($C$1="M",MaleQx!G14,FemaleQx!G14)</f>
        <v>1.23910875</v>
      </c>
      <c r="AC14" s="115">
        <f t="shared" si="21"/>
        <v>1.39283775</v>
      </c>
      <c r="AD14" s="115">
        <f t="shared" si="22"/>
        <v>1.54656675</v>
      </c>
      <c r="AE14" s="115">
        <f t="shared" si="23"/>
        <v>1.70029575</v>
      </c>
      <c r="AF14" s="115">
        <f t="shared" si="24"/>
        <v>1.85402475</v>
      </c>
      <c r="AG14" s="115">
        <f>IF($C$1="M",MaleQx!H14,FemaleQx!H14)</f>
        <v>2.00775375</v>
      </c>
      <c r="AH14" s="115">
        <f t="shared" si="25"/>
        <v>2.26220175</v>
      </c>
      <c r="AI14" s="115">
        <f t="shared" si="26"/>
        <v>2.51664975</v>
      </c>
      <c r="AJ14" s="115">
        <f t="shared" si="27"/>
        <v>2.77109775</v>
      </c>
      <c r="AK14" s="115">
        <f t="shared" si="28"/>
        <v>3.02554575</v>
      </c>
      <c r="AL14" s="115">
        <f>IF($C$1="M",MaleQx!I14,FemaleQx!I14)</f>
        <v>3.27999375</v>
      </c>
      <c r="AM14" s="115">
        <f t="shared" si="29"/>
        <v>3.7650352499999999</v>
      </c>
      <c r="AN14" s="115">
        <f t="shared" si="30"/>
        <v>4.2500767499999998</v>
      </c>
      <c r="AO14" s="115">
        <f t="shared" si="31"/>
        <v>4.7351182500000002</v>
      </c>
      <c r="AP14" s="115">
        <f t="shared" si="32"/>
        <v>5.2201597500000005</v>
      </c>
      <c r="AQ14" s="115">
        <f>IF($C$1="M",MaleQx!J14,FemaleQx!J14)</f>
        <v>5.70520125</v>
      </c>
      <c r="AR14" s="115">
        <f t="shared" si="33"/>
        <v>6.7786537500000001</v>
      </c>
      <c r="AS14" s="115">
        <f t="shared" si="34"/>
        <v>7.8521062500000003</v>
      </c>
      <c r="AT14" s="115">
        <f t="shared" si="35"/>
        <v>8.9255587499999987</v>
      </c>
      <c r="AU14" s="115">
        <f t="shared" si="36"/>
        <v>9.9990112499999988</v>
      </c>
      <c r="AV14" s="115">
        <f>IF($C$1="M",MaleQx!K14,FemaleQx!K14)</f>
        <v>11.072463749999999</v>
      </c>
      <c r="AW14" s="115">
        <f t="shared" si="37"/>
        <v>12.950979974999999</v>
      </c>
      <c r="AX14" s="115">
        <f t="shared" si="38"/>
        <v>14.829496199999998</v>
      </c>
      <c r="AY14" s="115">
        <f t="shared" si="39"/>
        <v>16.708012424999996</v>
      </c>
      <c r="AZ14" s="115">
        <f t="shared" si="40"/>
        <v>18.586528649999998</v>
      </c>
      <c r="BA14" s="115">
        <f>IF($C$1="M",MaleQx!L14,FemaleQx!L14)</f>
        <v>20.465044874999997</v>
      </c>
      <c r="BB14" s="115">
        <f t="shared" si="41"/>
        <v>25.387160174999998</v>
      </c>
      <c r="BC14" s="115">
        <f t="shared" si="42"/>
        <v>30.309275475</v>
      </c>
      <c r="BD14" s="115">
        <f t="shared" si="43"/>
        <v>35.231390775000001</v>
      </c>
      <c r="BE14" s="115">
        <f t="shared" si="44"/>
        <v>40.153506075000003</v>
      </c>
      <c r="BF14" s="115">
        <f>IF($C$1="M",MaleQx!M14,FemaleQx!M14)</f>
        <v>45.075621375000004</v>
      </c>
    </row>
    <row r="15" spans="1:58">
      <c r="A15">
        <v>13</v>
      </c>
      <c r="B15" s="115" t="e">
        <f>HLOOKUP($A$1,$C$2:BF15,A15+1)</f>
        <v>#N/A</v>
      </c>
      <c r="C15" s="115">
        <f>IF($C$1="M",MaleQx!B15,FemaleQx!B15)</f>
        <v>0.45058500000000007</v>
      </c>
      <c r="D15" s="115">
        <f t="shared" si="1"/>
        <v>0.43998300000000007</v>
      </c>
      <c r="E15" s="115">
        <f t="shared" si="2"/>
        <v>0.42938100000000007</v>
      </c>
      <c r="F15" s="115">
        <f t="shared" si="3"/>
        <v>0.41877900000000001</v>
      </c>
      <c r="G15" s="115">
        <f t="shared" si="4"/>
        <v>0.40817700000000001</v>
      </c>
      <c r="H15" s="115">
        <f>IF($C$1="M",MaleQx!C15,FemaleQx!C15)</f>
        <v>0.39757500000000001</v>
      </c>
      <c r="I15" s="115">
        <f t="shared" si="5"/>
        <v>0.41480325000000001</v>
      </c>
      <c r="J15" s="115">
        <f t="shared" si="6"/>
        <v>0.43203150000000001</v>
      </c>
      <c r="K15" s="115">
        <f t="shared" si="7"/>
        <v>0.44925974999999996</v>
      </c>
      <c r="L15" s="115">
        <f t="shared" si="8"/>
        <v>0.46648799999999996</v>
      </c>
      <c r="M15" s="115">
        <f>IF($C$1="M",MaleQx!D15,FemaleQx!D15)</f>
        <v>0.48371624999999996</v>
      </c>
      <c r="N15" s="115">
        <f t="shared" si="9"/>
        <v>0.5115464999999999</v>
      </c>
      <c r="O15" s="115">
        <f t="shared" si="10"/>
        <v>0.53937674999999996</v>
      </c>
      <c r="P15" s="115">
        <f t="shared" si="11"/>
        <v>0.56720699999999991</v>
      </c>
      <c r="Q15" s="115">
        <f t="shared" si="12"/>
        <v>0.59503724999999996</v>
      </c>
      <c r="R15" s="115">
        <f>IF($C$1="M",MaleQx!E15,FemaleQx!E15)</f>
        <v>0.62286749999999991</v>
      </c>
      <c r="S15" s="115">
        <f t="shared" si="13"/>
        <v>0.67852799999999991</v>
      </c>
      <c r="T15" s="115">
        <f t="shared" si="14"/>
        <v>0.73418850000000002</v>
      </c>
      <c r="U15" s="115">
        <f t="shared" si="15"/>
        <v>0.78984900000000002</v>
      </c>
      <c r="V15" s="115">
        <f t="shared" si="16"/>
        <v>0.84550950000000014</v>
      </c>
      <c r="W15" s="115">
        <f>IF($C$1="M",MaleQx!F15,FemaleQx!F15)</f>
        <v>0.90117000000000014</v>
      </c>
      <c r="X15" s="115">
        <f t="shared" si="17"/>
        <v>0.99923850000000014</v>
      </c>
      <c r="Y15" s="115">
        <f t="shared" si="18"/>
        <v>1.097307</v>
      </c>
      <c r="Z15" s="115">
        <f t="shared" si="19"/>
        <v>1.1953754999999999</v>
      </c>
      <c r="AA15" s="115">
        <f t="shared" si="20"/>
        <v>1.293444</v>
      </c>
      <c r="AB15" s="115">
        <f>IF($C$1="M",MaleQx!G15,FemaleQx!G15)</f>
        <v>1.3915124999999999</v>
      </c>
      <c r="AC15" s="115">
        <f t="shared" si="21"/>
        <v>1.5637949999999998</v>
      </c>
      <c r="AD15" s="115">
        <f t="shared" si="22"/>
        <v>1.7360774999999999</v>
      </c>
      <c r="AE15" s="115">
        <f t="shared" si="23"/>
        <v>1.9083599999999998</v>
      </c>
      <c r="AF15" s="115">
        <f t="shared" si="24"/>
        <v>2.0806424999999997</v>
      </c>
      <c r="AG15" s="115">
        <f>IF($C$1="M",MaleQx!H15,FemaleQx!H15)</f>
        <v>2.2529249999999998</v>
      </c>
      <c r="AH15" s="115">
        <f t="shared" si="25"/>
        <v>2.5405042499999997</v>
      </c>
      <c r="AI15" s="115">
        <f t="shared" si="26"/>
        <v>2.8280835</v>
      </c>
      <c r="AJ15" s="115">
        <f t="shared" si="27"/>
        <v>3.1156627499999998</v>
      </c>
      <c r="AK15" s="115">
        <f t="shared" si="28"/>
        <v>3.4032419999999997</v>
      </c>
      <c r="AL15" s="115">
        <f>IF($C$1="M",MaleQx!I15,FemaleQx!I15)</f>
        <v>3.6908212499999999</v>
      </c>
      <c r="AM15" s="115">
        <f t="shared" si="29"/>
        <v>4.3176645000000002</v>
      </c>
      <c r="AN15" s="115">
        <f t="shared" si="30"/>
        <v>4.9445077499999996</v>
      </c>
      <c r="AO15" s="115">
        <f t="shared" si="31"/>
        <v>5.5713509999999999</v>
      </c>
      <c r="AP15" s="115">
        <f t="shared" si="32"/>
        <v>6.1981942500000002</v>
      </c>
      <c r="AQ15" s="115">
        <f>IF($C$1="M",MaleQx!J15,FemaleQx!J15)</f>
        <v>6.8250374999999996</v>
      </c>
      <c r="AR15" s="115">
        <f t="shared" si="33"/>
        <v>8.0045099999999998</v>
      </c>
      <c r="AS15" s="115">
        <f t="shared" si="34"/>
        <v>9.183982499999999</v>
      </c>
      <c r="AT15" s="115">
        <f t="shared" si="35"/>
        <v>10.363455</v>
      </c>
      <c r="AU15" s="115">
        <f t="shared" si="36"/>
        <v>11.542927500000001</v>
      </c>
      <c r="AV15" s="115">
        <f>IF($C$1="M",MaleQx!K15,FemaleQx!K15)</f>
        <v>12.7224</v>
      </c>
      <c r="AW15" s="115">
        <f t="shared" si="37"/>
        <v>15.101270775</v>
      </c>
      <c r="AX15" s="115">
        <f t="shared" si="38"/>
        <v>17.480141549999999</v>
      </c>
      <c r="AY15" s="115">
        <f t="shared" si="39"/>
        <v>19.859012324999998</v>
      </c>
      <c r="AZ15" s="115">
        <f t="shared" si="40"/>
        <v>22.237883099999998</v>
      </c>
      <c r="BA15" s="115">
        <f>IF($C$1="M",MaleQx!L15,FemaleQx!L15)</f>
        <v>24.616753874999997</v>
      </c>
      <c r="BB15" s="115">
        <f t="shared" si="41"/>
        <v>30.561308099999998</v>
      </c>
      <c r="BC15" s="115">
        <f t="shared" si="42"/>
        <v>36.505862324999995</v>
      </c>
      <c r="BD15" s="115">
        <f t="shared" si="43"/>
        <v>42.45041655</v>
      </c>
      <c r="BE15" s="115">
        <f t="shared" si="44"/>
        <v>48.394970774999997</v>
      </c>
      <c r="BF15" s="115">
        <f>IF($C$1="M",MaleQx!M15,FemaleQx!M15)</f>
        <v>54.339524999999995</v>
      </c>
    </row>
    <row r="16" spans="1:58">
      <c r="A16">
        <v>14</v>
      </c>
      <c r="B16" s="115" t="e">
        <f>HLOOKUP($A$1,$C$2:BF16,A16+1)</f>
        <v>#N/A</v>
      </c>
      <c r="C16" s="115">
        <f>IF($C$1="M",MaleQx!B16,FemaleQx!B16)</f>
        <v>0.46383749999999996</v>
      </c>
      <c r="D16" s="115">
        <f t="shared" si="1"/>
        <v>0.45853649999999996</v>
      </c>
      <c r="E16" s="115">
        <f t="shared" si="2"/>
        <v>0.45323550000000001</v>
      </c>
      <c r="F16" s="115">
        <f t="shared" si="3"/>
        <v>0.44793450000000001</v>
      </c>
      <c r="G16" s="115">
        <f t="shared" si="4"/>
        <v>0.44263350000000007</v>
      </c>
      <c r="H16" s="115">
        <f>IF($C$1="M",MaleQx!C16,FemaleQx!C16)</f>
        <v>0.43733250000000007</v>
      </c>
      <c r="I16" s="115">
        <f t="shared" si="5"/>
        <v>0.45456075000000007</v>
      </c>
      <c r="J16" s="115">
        <f t="shared" si="6"/>
        <v>0.47178900000000001</v>
      </c>
      <c r="K16" s="115">
        <f t="shared" si="7"/>
        <v>0.48901725000000001</v>
      </c>
      <c r="L16" s="115">
        <f t="shared" si="8"/>
        <v>0.50624550000000001</v>
      </c>
      <c r="M16" s="115">
        <f>IF($C$1="M",MaleQx!D16,FemaleQx!D16)</f>
        <v>0.52347374999999996</v>
      </c>
      <c r="N16" s="115">
        <f t="shared" si="9"/>
        <v>0.55527974999999996</v>
      </c>
      <c r="O16" s="115">
        <f t="shared" si="10"/>
        <v>0.58708574999999996</v>
      </c>
      <c r="P16" s="115">
        <f t="shared" si="11"/>
        <v>0.61889174999999996</v>
      </c>
      <c r="Q16" s="115">
        <f t="shared" si="12"/>
        <v>0.65069774999999996</v>
      </c>
      <c r="R16" s="115">
        <f>IF($C$1="M",MaleQx!E16,FemaleQx!E16)</f>
        <v>0.68250374999999996</v>
      </c>
      <c r="S16" s="115">
        <f t="shared" si="13"/>
        <v>0.74611574999999997</v>
      </c>
      <c r="T16" s="115">
        <f t="shared" si="14"/>
        <v>0.80972774999999997</v>
      </c>
      <c r="U16" s="115">
        <f t="shared" si="15"/>
        <v>0.87333974999999997</v>
      </c>
      <c r="V16" s="115">
        <f t="shared" si="16"/>
        <v>0.93695174999999997</v>
      </c>
      <c r="W16" s="115">
        <f>IF($C$1="M",MaleQx!F16,FemaleQx!F16)</f>
        <v>1.00056375</v>
      </c>
      <c r="X16" s="115">
        <f t="shared" si="17"/>
        <v>1.11188475</v>
      </c>
      <c r="Y16" s="115">
        <f t="shared" si="18"/>
        <v>1.22320575</v>
      </c>
      <c r="Z16" s="115">
        <f t="shared" si="19"/>
        <v>1.33452675</v>
      </c>
      <c r="AA16" s="115">
        <f t="shared" si="20"/>
        <v>1.44584775</v>
      </c>
      <c r="AB16" s="115">
        <f>IF($C$1="M",MaleQx!G16,FemaleQx!G16)</f>
        <v>1.55716875</v>
      </c>
      <c r="AC16" s="115">
        <f t="shared" si="21"/>
        <v>1.7519804999999999</v>
      </c>
      <c r="AD16" s="115">
        <f t="shared" si="22"/>
        <v>1.9467922500000001</v>
      </c>
      <c r="AE16" s="115">
        <f t="shared" si="23"/>
        <v>2.1416040000000001</v>
      </c>
      <c r="AF16" s="115">
        <f t="shared" si="24"/>
        <v>2.33641575</v>
      </c>
      <c r="AG16" s="115">
        <f>IF($C$1="M",MaleQx!H16,FemaleQx!H16)</f>
        <v>2.5312275</v>
      </c>
      <c r="AH16" s="115">
        <f t="shared" si="25"/>
        <v>2.8598895</v>
      </c>
      <c r="AI16" s="115">
        <f t="shared" si="26"/>
        <v>3.1885515</v>
      </c>
      <c r="AJ16" s="115">
        <f t="shared" si="27"/>
        <v>3.5172135000000004</v>
      </c>
      <c r="AK16" s="115">
        <f t="shared" si="28"/>
        <v>3.8458755000000004</v>
      </c>
      <c r="AL16" s="115">
        <f>IF($C$1="M",MaleQx!I16,FemaleQx!I16)</f>
        <v>4.1745375000000005</v>
      </c>
      <c r="AM16" s="115">
        <f t="shared" si="29"/>
        <v>4.9657117500000005</v>
      </c>
      <c r="AN16" s="115">
        <f t="shared" si="30"/>
        <v>5.7568859999999997</v>
      </c>
      <c r="AO16" s="115">
        <f t="shared" si="31"/>
        <v>6.5480602499999989</v>
      </c>
      <c r="AP16" s="115">
        <f t="shared" si="32"/>
        <v>7.3392344999999999</v>
      </c>
      <c r="AQ16" s="115">
        <f>IF($C$1="M",MaleQx!J16,FemaleQx!J16)</f>
        <v>8.1304087499999991</v>
      </c>
      <c r="AR16" s="115">
        <f t="shared" si="33"/>
        <v>9.4344547499999987</v>
      </c>
      <c r="AS16" s="115">
        <f t="shared" si="34"/>
        <v>10.738500749999998</v>
      </c>
      <c r="AT16" s="115">
        <f t="shared" si="35"/>
        <v>12.042546749999998</v>
      </c>
      <c r="AU16" s="115">
        <f t="shared" si="36"/>
        <v>13.346592749999997</v>
      </c>
      <c r="AV16" s="115">
        <f>IF($C$1="M",MaleQx!K16,FemaleQx!K16)</f>
        <v>14.650638749999997</v>
      </c>
      <c r="AW16" s="115">
        <f t="shared" si="37"/>
        <v>17.623063349999995</v>
      </c>
      <c r="AX16" s="115">
        <f t="shared" si="38"/>
        <v>20.595487949999999</v>
      </c>
      <c r="AY16" s="115">
        <f t="shared" si="39"/>
        <v>23.567912549999996</v>
      </c>
      <c r="AZ16" s="115">
        <f t="shared" si="40"/>
        <v>26.540337149999999</v>
      </c>
      <c r="BA16" s="115">
        <f>IF($C$1="M",MaleQx!L16,FemaleQx!L16)</f>
        <v>29.512761749999996</v>
      </c>
      <c r="BB16" s="115">
        <f t="shared" si="41"/>
        <v>36.561296249999998</v>
      </c>
      <c r="BC16" s="115">
        <f t="shared" si="42"/>
        <v>43.609830749999993</v>
      </c>
      <c r="BD16" s="115">
        <f t="shared" si="43"/>
        <v>50.658365249999989</v>
      </c>
      <c r="BE16" s="115">
        <f t="shared" si="44"/>
        <v>57.706899749999991</v>
      </c>
      <c r="BF16" s="115">
        <f>IF($C$1="M",MaleQx!M16,FemaleQx!M16)</f>
        <v>64.755434249999993</v>
      </c>
    </row>
    <row r="17" spans="1:58">
      <c r="A17">
        <v>15</v>
      </c>
      <c r="B17" s="115" t="e">
        <f>HLOOKUP($A$1,$C$2:BF17,A17+1)</f>
        <v>#N/A</v>
      </c>
      <c r="C17" s="115">
        <f>IF($C$1="M",MaleQx!B17,FemaleQx!B17)</f>
        <v>0.48371624999999996</v>
      </c>
      <c r="D17" s="115">
        <f t="shared" si="1"/>
        <v>0.48239099999999996</v>
      </c>
      <c r="E17" s="115">
        <f t="shared" si="2"/>
        <v>0.48106574999999996</v>
      </c>
      <c r="F17" s="115">
        <f t="shared" si="3"/>
        <v>0.4797404999999999</v>
      </c>
      <c r="G17" s="115">
        <f t="shared" si="4"/>
        <v>0.4784152499999999</v>
      </c>
      <c r="H17" s="115">
        <f>IF($C$1="M",MaleQx!C17,FemaleQx!C17)</f>
        <v>0.4770899999999999</v>
      </c>
      <c r="I17" s="115">
        <f t="shared" si="5"/>
        <v>0.4943182499999999</v>
      </c>
      <c r="J17" s="115">
        <f t="shared" si="6"/>
        <v>0.5115464999999999</v>
      </c>
      <c r="K17" s="115">
        <f t="shared" si="7"/>
        <v>0.52877474999999996</v>
      </c>
      <c r="L17" s="115">
        <f t="shared" si="8"/>
        <v>0.54600299999999991</v>
      </c>
      <c r="M17" s="115">
        <f>IF($C$1="M",MaleQx!D17,FemaleQx!D17)</f>
        <v>0.56323124999999996</v>
      </c>
      <c r="N17" s="115">
        <f t="shared" si="9"/>
        <v>0.60033824999999996</v>
      </c>
      <c r="O17" s="115">
        <f t="shared" si="10"/>
        <v>0.63744524999999996</v>
      </c>
      <c r="P17" s="115">
        <f t="shared" si="11"/>
        <v>0.67455224999999985</v>
      </c>
      <c r="Q17" s="115">
        <f t="shared" si="12"/>
        <v>0.71165924999999985</v>
      </c>
      <c r="R17" s="115">
        <f>IF($C$1="M",MaleQx!E17,FemaleQx!E17)</f>
        <v>0.74876624999999986</v>
      </c>
      <c r="S17" s="115">
        <f t="shared" si="13"/>
        <v>0.8216549999999998</v>
      </c>
      <c r="T17" s="115">
        <f t="shared" si="14"/>
        <v>0.89454374999999986</v>
      </c>
      <c r="U17" s="115">
        <f t="shared" si="15"/>
        <v>0.96743249999999981</v>
      </c>
      <c r="V17" s="115">
        <f t="shared" si="16"/>
        <v>1.0403212499999999</v>
      </c>
      <c r="W17" s="115">
        <f>IF($C$1="M",MaleQx!F17,FemaleQx!F17)</f>
        <v>1.1132099999999998</v>
      </c>
      <c r="X17" s="115">
        <f t="shared" si="17"/>
        <v>1.2391087499999998</v>
      </c>
      <c r="Y17" s="115">
        <f t="shared" si="18"/>
        <v>1.3650074999999999</v>
      </c>
      <c r="Z17" s="115">
        <f t="shared" si="19"/>
        <v>1.4909062499999997</v>
      </c>
      <c r="AA17" s="115">
        <f t="shared" si="20"/>
        <v>1.6168049999999998</v>
      </c>
      <c r="AB17" s="115">
        <f>IF($C$1="M",MaleQx!G17,FemaleQx!G17)</f>
        <v>1.7427037499999998</v>
      </c>
      <c r="AC17" s="115">
        <f t="shared" si="21"/>
        <v>1.9640204999999997</v>
      </c>
      <c r="AD17" s="115">
        <f t="shared" si="22"/>
        <v>2.1853372499999999</v>
      </c>
      <c r="AE17" s="115">
        <f t="shared" si="23"/>
        <v>2.4066539999999996</v>
      </c>
      <c r="AF17" s="115">
        <f t="shared" si="24"/>
        <v>2.6279707500000002</v>
      </c>
      <c r="AG17" s="115">
        <f>IF($C$1="M",MaleQx!H17,FemaleQx!H17)</f>
        <v>2.8492875</v>
      </c>
      <c r="AH17" s="115">
        <f t="shared" si="25"/>
        <v>3.2349352499999999</v>
      </c>
      <c r="AI17" s="115">
        <f t="shared" si="26"/>
        <v>3.6205829999999999</v>
      </c>
      <c r="AJ17" s="115">
        <f t="shared" si="27"/>
        <v>4.0062307499999994</v>
      </c>
      <c r="AK17" s="115">
        <f t="shared" si="28"/>
        <v>4.3918784999999998</v>
      </c>
      <c r="AL17" s="115">
        <f>IF($C$1="M",MaleQx!I17,FemaleQx!I17)</f>
        <v>4.7775262499999993</v>
      </c>
      <c r="AM17" s="115">
        <f t="shared" si="29"/>
        <v>5.7396577499999992</v>
      </c>
      <c r="AN17" s="115">
        <f t="shared" si="30"/>
        <v>6.7017892499999991</v>
      </c>
      <c r="AO17" s="115">
        <f t="shared" si="31"/>
        <v>7.6639207499999991</v>
      </c>
      <c r="AP17" s="115">
        <f t="shared" si="32"/>
        <v>8.626052249999999</v>
      </c>
      <c r="AQ17" s="115">
        <f>IF($C$1="M",MaleQx!J17,FemaleQx!J17)</f>
        <v>9.5881837499999989</v>
      </c>
      <c r="AR17" s="115">
        <f t="shared" si="33"/>
        <v>11.068487999999999</v>
      </c>
      <c r="AS17" s="115">
        <f t="shared" si="34"/>
        <v>12.54879225</v>
      </c>
      <c r="AT17" s="115">
        <f t="shared" si="35"/>
        <v>14.0290965</v>
      </c>
      <c r="AU17" s="115">
        <f t="shared" si="36"/>
        <v>15.509400750000001</v>
      </c>
      <c r="AV17" s="115">
        <f>IF($C$1="M",MaleQx!K17,FemaleQx!K17)</f>
        <v>16.989705000000001</v>
      </c>
      <c r="AW17" s="115">
        <f t="shared" si="37"/>
        <v>20.6488485</v>
      </c>
      <c r="AX17" s="115">
        <f t="shared" si="38"/>
        <v>24.307991999999999</v>
      </c>
      <c r="AY17" s="115">
        <f t="shared" si="39"/>
        <v>27.967135499999998</v>
      </c>
      <c r="AZ17" s="115">
        <f t="shared" si="40"/>
        <v>31.626278999999997</v>
      </c>
      <c r="BA17" s="115">
        <f>IF($C$1="M",MaleQx!L17,FemaleQx!L17)</f>
        <v>35.285422499999996</v>
      </c>
      <c r="BB17" s="115">
        <f t="shared" si="41"/>
        <v>43.453765462500002</v>
      </c>
      <c r="BC17" s="115">
        <f t="shared" si="42"/>
        <v>51.622108425000008</v>
      </c>
      <c r="BD17" s="115">
        <f t="shared" si="43"/>
        <v>59.790451387499999</v>
      </c>
      <c r="BE17" s="115">
        <f t="shared" si="44"/>
        <v>67.958794350000005</v>
      </c>
      <c r="BF17" s="115">
        <f>IF($C$1="M",MaleQx!M17,FemaleQx!M17)</f>
        <v>76.127137312500011</v>
      </c>
    </row>
    <row r="18" spans="1:58">
      <c r="A18">
        <v>16</v>
      </c>
      <c r="B18" s="115" t="e">
        <f>HLOOKUP($A$1,$C$2:BF18,A18+1)</f>
        <v>#N/A</v>
      </c>
      <c r="C18" s="115">
        <f>IF($C$1="M",MaleQx!B18,FemaleQx!B18)</f>
        <v>0.51022124999999996</v>
      </c>
      <c r="D18" s="115">
        <f t="shared" si="1"/>
        <v>0.51154650000000002</v>
      </c>
      <c r="E18" s="115">
        <f t="shared" si="2"/>
        <v>0.51287174999999996</v>
      </c>
      <c r="F18" s="115">
        <f t="shared" si="3"/>
        <v>0.51419700000000002</v>
      </c>
      <c r="G18" s="115">
        <f t="shared" si="4"/>
        <v>0.51552224999999996</v>
      </c>
      <c r="H18" s="115">
        <f>IF($C$1="M",MaleQx!C18,FemaleQx!C18)</f>
        <v>0.51684750000000002</v>
      </c>
      <c r="I18" s="115">
        <f t="shared" si="5"/>
        <v>0.53672624999999996</v>
      </c>
      <c r="J18" s="115">
        <f t="shared" si="6"/>
        <v>0.55660500000000002</v>
      </c>
      <c r="K18" s="115">
        <f t="shared" si="7"/>
        <v>0.57648374999999996</v>
      </c>
      <c r="L18" s="115">
        <f t="shared" si="8"/>
        <v>0.59636250000000002</v>
      </c>
      <c r="M18" s="115">
        <f>IF($C$1="M",MaleQx!D18,FemaleQx!D18)</f>
        <v>0.61624124999999996</v>
      </c>
      <c r="N18" s="115">
        <f t="shared" si="9"/>
        <v>0.65732399999999991</v>
      </c>
      <c r="O18" s="115">
        <f t="shared" si="10"/>
        <v>0.69840674999999997</v>
      </c>
      <c r="P18" s="115">
        <f t="shared" si="11"/>
        <v>0.73948949999999991</v>
      </c>
      <c r="Q18" s="115">
        <f t="shared" si="12"/>
        <v>0.78057224999999997</v>
      </c>
      <c r="R18" s="115">
        <f>IF($C$1="M",MaleQx!E18,FemaleQx!E18)</f>
        <v>0.82165499999999991</v>
      </c>
      <c r="S18" s="115">
        <f t="shared" si="13"/>
        <v>0.90382049999999992</v>
      </c>
      <c r="T18" s="115">
        <f t="shared" si="14"/>
        <v>0.98598599999999992</v>
      </c>
      <c r="U18" s="115">
        <f t="shared" si="15"/>
        <v>1.0681514999999999</v>
      </c>
      <c r="V18" s="115">
        <f t="shared" si="16"/>
        <v>1.1503169999999998</v>
      </c>
      <c r="W18" s="115">
        <f>IF($C$1="M",MaleQx!F18,FemaleQx!F18)</f>
        <v>1.2324824999999999</v>
      </c>
      <c r="X18" s="115">
        <f t="shared" si="17"/>
        <v>1.3742842499999999</v>
      </c>
      <c r="Y18" s="115">
        <f t="shared" si="18"/>
        <v>1.516086</v>
      </c>
      <c r="Z18" s="115">
        <f t="shared" si="19"/>
        <v>1.65788775</v>
      </c>
      <c r="AA18" s="115">
        <f t="shared" si="20"/>
        <v>1.7996894999999999</v>
      </c>
      <c r="AB18" s="115">
        <f>IF($C$1="M",MaleQx!G18,FemaleQx!G18)</f>
        <v>1.9414912500000001</v>
      </c>
      <c r="AC18" s="115">
        <f t="shared" si="21"/>
        <v>2.1906382500000001</v>
      </c>
      <c r="AD18" s="115">
        <f t="shared" si="22"/>
        <v>2.4397852499999999</v>
      </c>
      <c r="AE18" s="115">
        <f t="shared" si="23"/>
        <v>2.6889322499999997</v>
      </c>
      <c r="AF18" s="115">
        <f t="shared" si="24"/>
        <v>2.9380792499999999</v>
      </c>
      <c r="AG18" s="115">
        <f>IF($C$1="M",MaleQx!H18,FemaleQx!H18)</f>
        <v>3.1872262499999997</v>
      </c>
      <c r="AH18" s="115">
        <f t="shared" si="25"/>
        <v>3.6603404999999998</v>
      </c>
      <c r="AI18" s="115">
        <f t="shared" si="26"/>
        <v>4.1334547500000003</v>
      </c>
      <c r="AJ18" s="115">
        <f t="shared" si="27"/>
        <v>4.6065690000000004</v>
      </c>
      <c r="AK18" s="115">
        <f t="shared" si="28"/>
        <v>5.0796832500000004</v>
      </c>
      <c r="AL18" s="115">
        <f>IF($C$1="M",MaleQx!I18,FemaleQx!I18)</f>
        <v>5.5527975000000005</v>
      </c>
      <c r="AM18" s="115">
        <f t="shared" si="29"/>
        <v>6.6699832500000005</v>
      </c>
      <c r="AN18" s="115">
        <f t="shared" si="30"/>
        <v>7.7871690000000005</v>
      </c>
      <c r="AO18" s="115">
        <f t="shared" si="31"/>
        <v>8.9043547499999995</v>
      </c>
      <c r="AP18" s="115">
        <f t="shared" si="32"/>
        <v>10.0215405</v>
      </c>
      <c r="AQ18" s="115">
        <f>IF($C$1="M",MaleQx!J18,FemaleQx!J18)</f>
        <v>11.138726249999999</v>
      </c>
      <c r="AR18" s="115">
        <f t="shared" si="33"/>
        <v>12.88540575</v>
      </c>
      <c r="AS18" s="115">
        <f t="shared" si="34"/>
        <v>14.632085249999999</v>
      </c>
      <c r="AT18" s="115">
        <f t="shared" si="35"/>
        <v>16.378764749999998</v>
      </c>
      <c r="AU18" s="115">
        <f t="shared" si="36"/>
        <v>18.125444250000001</v>
      </c>
      <c r="AV18" s="115">
        <f>IF($C$1="M",MaleQx!K18,FemaleQx!K18)</f>
        <v>19.87212375</v>
      </c>
      <c r="AW18" s="115">
        <f t="shared" si="37"/>
        <v>24.319074937499998</v>
      </c>
      <c r="AX18" s="115">
        <f t="shared" si="38"/>
        <v>28.766026125</v>
      </c>
      <c r="AY18" s="115">
        <f t="shared" si="39"/>
        <v>33.212977312500001</v>
      </c>
      <c r="AZ18" s="115">
        <f t="shared" si="40"/>
        <v>37.659928499999999</v>
      </c>
      <c r="BA18" s="115">
        <f>IF($C$1="M",MaleQx!L18,FemaleQx!L18)</f>
        <v>42.106879687499998</v>
      </c>
      <c r="BB18" s="115">
        <f t="shared" si="41"/>
        <v>51.33090825</v>
      </c>
      <c r="BC18" s="115">
        <f t="shared" si="42"/>
        <v>60.554936812500003</v>
      </c>
      <c r="BD18" s="115">
        <f t="shared" si="43"/>
        <v>69.778965374999999</v>
      </c>
      <c r="BE18" s="115">
        <f t="shared" si="44"/>
        <v>79.002993937500008</v>
      </c>
      <c r="BF18" s="115">
        <f>IF($C$1="M",MaleQx!M18,FemaleQx!M18)</f>
        <v>88.227022500000004</v>
      </c>
    </row>
    <row r="19" spans="1:58">
      <c r="A19">
        <v>17</v>
      </c>
      <c r="B19" s="115" t="e">
        <f>HLOOKUP($A$1,$C$2:BF19,A19+1)</f>
        <v>#N/A</v>
      </c>
      <c r="C19" s="115">
        <f>IF($C$1="M",MaleQx!B19,FemaleQx!B19)</f>
        <v>0.53010000000000002</v>
      </c>
      <c r="D19" s="115">
        <f t="shared" si="1"/>
        <v>0.53540100000000002</v>
      </c>
      <c r="E19" s="115">
        <f t="shared" si="2"/>
        <v>0.54070200000000002</v>
      </c>
      <c r="F19" s="115">
        <f t="shared" si="3"/>
        <v>0.54600299999999991</v>
      </c>
      <c r="G19" s="115">
        <f t="shared" si="4"/>
        <v>0.55130399999999991</v>
      </c>
      <c r="H19" s="115">
        <f>IF($C$1="M",MaleQx!C19,FemaleQx!C19)</f>
        <v>0.55660499999999991</v>
      </c>
      <c r="I19" s="115">
        <f t="shared" si="5"/>
        <v>0.57913424999999996</v>
      </c>
      <c r="J19" s="115">
        <f t="shared" si="6"/>
        <v>0.60166350000000002</v>
      </c>
      <c r="K19" s="115">
        <f t="shared" si="7"/>
        <v>0.62419274999999996</v>
      </c>
      <c r="L19" s="115">
        <f t="shared" si="8"/>
        <v>0.64672200000000002</v>
      </c>
      <c r="M19" s="115">
        <f>IF($C$1="M",MaleQx!D19,FemaleQx!D19)</f>
        <v>0.66925125000000008</v>
      </c>
      <c r="N19" s="115">
        <f t="shared" si="9"/>
        <v>0.71696025000000008</v>
      </c>
      <c r="O19" s="115">
        <f t="shared" si="10"/>
        <v>0.76466925000000008</v>
      </c>
      <c r="P19" s="115">
        <f t="shared" si="11"/>
        <v>0.81237825000000008</v>
      </c>
      <c r="Q19" s="115">
        <f t="shared" si="12"/>
        <v>0.86008725000000019</v>
      </c>
      <c r="R19" s="115">
        <f>IF($C$1="M",MaleQx!E19,FemaleQx!E19)</f>
        <v>0.90779625000000019</v>
      </c>
      <c r="S19" s="115">
        <f t="shared" si="13"/>
        <v>1.0005637500000002</v>
      </c>
      <c r="T19" s="115">
        <f t="shared" si="14"/>
        <v>1.0933312500000001</v>
      </c>
      <c r="U19" s="115">
        <f t="shared" si="15"/>
        <v>1.18609875</v>
      </c>
      <c r="V19" s="115">
        <f t="shared" si="16"/>
        <v>1.2788662499999999</v>
      </c>
      <c r="W19" s="115">
        <f>IF($C$1="M",MaleQx!F19,FemaleQx!F19)</f>
        <v>1.3716337499999998</v>
      </c>
      <c r="X19" s="115">
        <f t="shared" si="17"/>
        <v>1.5293384999999997</v>
      </c>
      <c r="Y19" s="115">
        <f t="shared" si="18"/>
        <v>1.6870432499999999</v>
      </c>
      <c r="Z19" s="115">
        <f t="shared" si="19"/>
        <v>1.8447479999999998</v>
      </c>
      <c r="AA19" s="115">
        <f t="shared" si="20"/>
        <v>2.0024527499999998</v>
      </c>
      <c r="AB19" s="115">
        <f>IF($C$1="M",MaleQx!G19,FemaleQx!G19)</f>
        <v>2.1601575</v>
      </c>
      <c r="AC19" s="115">
        <f t="shared" si="21"/>
        <v>2.4358095</v>
      </c>
      <c r="AD19" s="115">
        <f t="shared" si="22"/>
        <v>2.7114615</v>
      </c>
      <c r="AE19" s="115">
        <f t="shared" si="23"/>
        <v>2.9871134999999995</v>
      </c>
      <c r="AF19" s="115">
        <f t="shared" si="24"/>
        <v>3.2627654999999995</v>
      </c>
      <c r="AG19" s="115">
        <f>IF($C$1="M",MaleQx!H19,FemaleQx!H19)</f>
        <v>3.5384174999999995</v>
      </c>
      <c r="AH19" s="115">
        <f t="shared" si="25"/>
        <v>4.1387557499999996</v>
      </c>
      <c r="AI19" s="115">
        <f t="shared" si="26"/>
        <v>4.7390939999999997</v>
      </c>
      <c r="AJ19" s="115">
        <f t="shared" si="27"/>
        <v>5.3394322499999998</v>
      </c>
      <c r="AK19" s="115">
        <f t="shared" si="28"/>
        <v>5.9397704999999998</v>
      </c>
      <c r="AL19" s="115">
        <f>IF($C$1="M",MaleQx!I19,FemaleQx!I19)</f>
        <v>6.5401087499999999</v>
      </c>
      <c r="AM19" s="115">
        <f t="shared" si="29"/>
        <v>7.7805427499999995</v>
      </c>
      <c r="AN19" s="115">
        <f t="shared" si="30"/>
        <v>9.0209767499999991</v>
      </c>
      <c r="AO19" s="115">
        <f t="shared" si="31"/>
        <v>10.26141075</v>
      </c>
      <c r="AP19" s="115">
        <f t="shared" si="32"/>
        <v>11.50184475</v>
      </c>
      <c r="AQ19" s="115">
        <f>IF($C$1="M",MaleQx!J19,FemaleQx!J19)</f>
        <v>12.742278749999999</v>
      </c>
      <c r="AR19" s="115">
        <f t="shared" si="33"/>
        <v>14.924773124999998</v>
      </c>
      <c r="AS19" s="115">
        <f t="shared" si="34"/>
        <v>17.107267499999999</v>
      </c>
      <c r="AT19" s="115">
        <f t="shared" si="35"/>
        <v>19.289761874999996</v>
      </c>
      <c r="AU19" s="115">
        <f t="shared" si="36"/>
        <v>21.472256250000001</v>
      </c>
      <c r="AV19" s="115">
        <f>IF($C$1="M",MaleQx!K19,FemaleQx!K19)</f>
        <v>23.654750624999998</v>
      </c>
      <c r="AW19" s="115">
        <f t="shared" si="37"/>
        <v>28.963402875</v>
      </c>
      <c r="AX19" s="115">
        <f t="shared" si="38"/>
        <v>34.272055125000001</v>
      </c>
      <c r="AY19" s="115">
        <f t="shared" si="39"/>
        <v>39.580707374999996</v>
      </c>
      <c r="AZ19" s="115">
        <f t="shared" si="40"/>
        <v>44.889359624999997</v>
      </c>
      <c r="BA19" s="115">
        <f>IF($C$1="M",MaleQx!L19,FemaleQx!L19)</f>
        <v>50.198011874999999</v>
      </c>
      <c r="BB19" s="115">
        <f t="shared" si="41"/>
        <v>60.321870224999998</v>
      </c>
      <c r="BC19" s="115">
        <f t="shared" si="42"/>
        <v>70.445728575000004</v>
      </c>
      <c r="BD19" s="115">
        <f t="shared" si="43"/>
        <v>80.569586924999996</v>
      </c>
      <c r="BE19" s="115">
        <f t="shared" si="44"/>
        <v>90.693445274999988</v>
      </c>
      <c r="BF19" s="115">
        <f>IF($C$1="M",MaleQx!M19,FemaleQx!M19)</f>
        <v>100.81730362499999</v>
      </c>
    </row>
    <row r="20" spans="1:58">
      <c r="A20">
        <v>18</v>
      </c>
      <c r="B20" s="115" t="e">
        <f>HLOOKUP($A$1,$C$2:BF20,A20+1)</f>
        <v>#N/A</v>
      </c>
      <c r="C20" s="115">
        <f>IF($C$1="M",MaleQx!B20,FemaleQx!B20)</f>
        <v>0.55660499999999991</v>
      </c>
      <c r="D20" s="115">
        <f t="shared" si="1"/>
        <v>0.56323124999999996</v>
      </c>
      <c r="E20" s="115">
        <f t="shared" si="2"/>
        <v>0.56985749999999991</v>
      </c>
      <c r="F20" s="115">
        <f t="shared" si="3"/>
        <v>0.57648374999999996</v>
      </c>
      <c r="G20" s="115">
        <f t="shared" si="4"/>
        <v>0.58310999999999991</v>
      </c>
      <c r="H20" s="115">
        <f>IF($C$1="M",MaleQx!C20,FemaleQx!C20)</f>
        <v>0.58973624999999996</v>
      </c>
      <c r="I20" s="115">
        <f t="shared" si="5"/>
        <v>0.61756650000000002</v>
      </c>
      <c r="J20" s="115">
        <f t="shared" si="6"/>
        <v>0.64539674999999996</v>
      </c>
      <c r="K20" s="115">
        <f t="shared" si="7"/>
        <v>0.67322700000000002</v>
      </c>
      <c r="L20" s="115">
        <f t="shared" si="8"/>
        <v>0.70105725000000008</v>
      </c>
      <c r="M20" s="115">
        <f>IF($C$1="M",MaleQx!D20,FemaleQx!D20)</f>
        <v>0.72888750000000002</v>
      </c>
      <c r="N20" s="115">
        <f t="shared" si="9"/>
        <v>0.78322274999999997</v>
      </c>
      <c r="O20" s="115">
        <f t="shared" si="10"/>
        <v>0.83755800000000002</v>
      </c>
      <c r="P20" s="115">
        <f t="shared" si="11"/>
        <v>0.89189324999999997</v>
      </c>
      <c r="Q20" s="115">
        <f t="shared" si="12"/>
        <v>0.94622850000000003</v>
      </c>
      <c r="R20" s="115">
        <f>IF($C$1="M",MaleQx!E20,FemaleQx!E20)</f>
        <v>1.00056375</v>
      </c>
      <c r="S20" s="115">
        <f t="shared" si="13"/>
        <v>1.1052584999999999</v>
      </c>
      <c r="T20" s="115">
        <f t="shared" si="14"/>
        <v>1.2099532499999999</v>
      </c>
      <c r="U20" s="115">
        <f t="shared" si="15"/>
        <v>1.314648</v>
      </c>
      <c r="V20" s="115">
        <f t="shared" si="16"/>
        <v>1.41934275</v>
      </c>
      <c r="W20" s="115">
        <f>IF($C$1="M",MaleQx!F20,FemaleQx!F20)</f>
        <v>1.5240374999999999</v>
      </c>
      <c r="X20" s="115">
        <f t="shared" si="17"/>
        <v>1.70029575</v>
      </c>
      <c r="Y20" s="115">
        <f t="shared" si="18"/>
        <v>1.8765540000000001</v>
      </c>
      <c r="Z20" s="115">
        <f t="shared" si="19"/>
        <v>2.0528122500000001</v>
      </c>
      <c r="AA20" s="115">
        <f t="shared" si="20"/>
        <v>2.2290705000000002</v>
      </c>
      <c r="AB20" s="115">
        <f>IF($C$1="M",MaleQx!G20,FemaleQx!G20)</f>
        <v>2.4053287500000002</v>
      </c>
      <c r="AC20" s="115">
        <f t="shared" si="21"/>
        <v>2.7114615000000004</v>
      </c>
      <c r="AD20" s="115">
        <f t="shared" si="22"/>
        <v>3.0175942500000001</v>
      </c>
      <c r="AE20" s="115">
        <f t="shared" si="23"/>
        <v>3.3237270000000003</v>
      </c>
      <c r="AF20" s="115">
        <f t="shared" si="24"/>
        <v>3.6298597500000005</v>
      </c>
      <c r="AG20" s="115">
        <f>IF($C$1="M",MaleQx!H20,FemaleQx!H20)</f>
        <v>3.9359925000000002</v>
      </c>
      <c r="AH20" s="115">
        <f t="shared" si="25"/>
        <v>4.6993365000000002</v>
      </c>
      <c r="AI20" s="115">
        <f t="shared" si="26"/>
        <v>5.4626805000000003</v>
      </c>
      <c r="AJ20" s="115">
        <f t="shared" si="27"/>
        <v>6.2260244999999994</v>
      </c>
      <c r="AK20" s="115">
        <f t="shared" si="28"/>
        <v>6.9893684999999994</v>
      </c>
      <c r="AL20" s="115">
        <f>IF($C$1="M",MaleQx!I20,FemaleQx!I20)</f>
        <v>7.7527124999999995</v>
      </c>
      <c r="AM20" s="115">
        <f t="shared" si="29"/>
        <v>9.1031422500000012</v>
      </c>
      <c r="AN20" s="115">
        <f t="shared" si="30"/>
        <v>10.453572000000001</v>
      </c>
      <c r="AO20" s="115">
        <f t="shared" si="31"/>
        <v>11.804001750000001</v>
      </c>
      <c r="AP20" s="115">
        <f t="shared" si="32"/>
        <v>13.154431500000003</v>
      </c>
      <c r="AQ20" s="115">
        <f>IF($C$1="M",MaleQx!J20,FemaleQx!J20)</f>
        <v>14.504861250000003</v>
      </c>
      <c r="AR20" s="115">
        <f t="shared" si="33"/>
        <v>17.238706650000001</v>
      </c>
      <c r="AS20" s="115">
        <f t="shared" si="34"/>
        <v>19.972552049999997</v>
      </c>
      <c r="AT20" s="115">
        <f t="shared" si="35"/>
        <v>22.706397449999997</v>
      </c>
      <c r="AU20" s="115">
        <f t="shared" si="36"/>
        <v>25.440242849999997</v>
      </c>
      <c r="AV20" s="115">
        <f>IF($C$1="M",MaleQx!K20,FemaleQx!K20)</f>
        <v>28.174088249999993</v>
      </c>
      <c r="AW20" s="115">
        <f t="shared" si="37"/>
        <v>34.439626574999998</v>
      </c>
      <c r="AX20" s="115">
        <f t="shared" si="38"/>
        <v>40.7051649</v>
      </c>
      <c r="AY20" s="115">
        <f t="shared" si="39"/>
        <v>46.970703224999994</v>
      </c>
      <c r="AZ20" s="115">
        <f t="shared" si="40"/>
        <v>53.236241550000003</v>
      </c>
      <c r="BA20" s="115">
        <f>IF($C$1="M",MaleQx!L20,FemaleQx!L20)</f>
        <v>59.501779875000004</v>
      </c>
      <c r="BB20" s="115">
        <f t="shared" si="41"/>
        <v>70.417201500000004</v>
      </c>
      <c r="BC20" s="115">
        <f t="shared" si="42"/>
        <v>81.332623124999998</v>
      </c>
      <c r="BD20" s="115">
        <f t="shared" si="43"/>
        <v>92.248044749999991</v>
      </c>
      <c r="BE20" s="115">
        <f t="shared" si="44"/>
        <v>103.163466375</v>
      </c>
      <c r="BF20" s="115">
        <f>IF($C$1="M",MaleQx!M20,FemaleQx!M20)</f>
        <v>114.07888799999999</v>
      </c>
    </row>
    <row r="21" spans="1:58">
      <c r="A21">
        <v>19</v>
      </c>
      <c r="B21" s="115" t="e">
        <f>HLOOKUP($A$1,$C$2:BF21,A21+1)</f>
        <v>#N/A</v>
      </c>
      <c r="C21" s="115">
        <f>IF($C$1="M",MaleQx!B21,FemaleQx!B21)</f>
        <v>0.58973624999999996</v>
      </c>
      <c r="D21" s="115">
        <f t="shared" si="1"/>
        <v>0.59768774999999996</v>
      </c>
      <c r="E21" s="115">
        <f t="shared" si="2"/>
        <v>0.60563924999999996</v>
      </c>
      <c r="F21" s="115">
        <f t="shared" si="3"/>
        <v>0.61359074999999996</v>
      </c>
      <c r="G21" s="115">
        <f t="shared" si="4"/>
        <v>0.62154224999999996</v>
      </c>
      <c r="H21" s="115">
        <f>IF($C$1="M",MaleQx!C21,FemaleQx!C21)</f>
        <v>0.62949374999999996</v>
      </c>
      <c r="I21" s="115">
        <f t="shared" si="5"/>
        <v>0.66395024999999996</v>
      </c>
      <c r="J21" s="115">
        <f t="shared" si="6"/>
        <v>0.69840674999999997</v>
      </c>
      <c r="K21" s="115">
        <f t="shared" si="7"/>
        <v>0.73286324999999986</v>
      </c>
      <c r="L21" s="115">
        <f t="shared" si="8"/>
        <v>0.76731974999999986</v>
      </c>
      <c r="M21" s="115">
        <f>IF($C$1="M",MaleQx!D21,FemaleQx!D21)</f>
        <v>0.80177624999999986</v>
      </c>
      <c r="N21" s="115">
        <f t="shared" si="9"/>
        <v>0.86008724999999986</v>
      </c>
      <c r="O21" s="115">
        <f t="shared" si="10"/>
        <v>0.91839824999999997</v>
      </c>
      <c r="P21" s="115">
        <f t="shared" si="11"/>
        <v>0.97670924999999997</v>
      </c>
      <c r="Q21" s="115">
        <f t="shared" si="12"/>
        <v>1.0350202500000001</v>
      </c>
      <c r="R21" s="115">
        <f>IF($C$1="M",MaleQx!E21,FemaleQx!E21)</f>
        <v>1.0933312500000001</v>
      </c>
      <c r="S21" s="115">
        <f t="shared" si="13"/>
        <v>1.213929</v>
      </c>
      <c r="T21" s="115">
        <f t="shared" si="14"/>
        <v>1.33452675</v>
      </c>
      <c r="U21" s="115">
        <f t="shared" si="15"/>
        <v>1.4551244999999999</v>
      </c>
      <c r="V21" s="115">
        <f t="shared" si="16"/>
        <v>1.5757222499999999</v>
      </c>
      <c r="W21" s="115">
        <f>IF($C$1="M",MaleQx!F21,FemaleQx!F21)</f>
        <v>1.6963199999999998</v>
      </c>
      <c r="X21" s="115">
        <f t="shared" si="17"/>
        <v>1.8937822499999999</v>
      </c>
      <c r="Y21" s="115">
        <f t="shared" si="18"/>
        <v>2.0912444999999997</v>
      </c>
      <c r="Z21" s="115">
        <f t="shared" si="19"/>
        <v>2.2887067499999998</v>
      </c>
      <c r="AA21" s="115">
        <f t="shared" si="20"/>
        <v>2.4861689999999999</v>
      </c>
      <c r="AB21" s="115">
        <f>IF($C$1="M",MaleQx!G21,FemaleQx!G21)</f>
        <v>2.6836312499999999</v>
      </c>
      <c r="AC21" s="115">
        <f t="shared" si="21"/>
        <v>3.0308467499999998</v>
      </c>
      <c r="AD21" s="115">
        <f t="shared" si="22"/>
        <v>3.3780622500000002</v>
      </c>
      <c r="AE21" s="115">
        <f t="shared" si="23"/>
        <v>3.7252777500000001</v>
      </c>
      <c r="AF21" s="115">
        <f t="shared" si="24"/>
        <v>4.07249325</v>
      </c>
      <c r="AG21" s="115">
        <f>IF($C$1="M",MaleQx!H21,FemaleQx!H21)</f>
        <v>4.4197087499999999</v>
      </c>
      <c r="AH21" s="115">
        <f t="shared" si="25"/>
        <v>5.3672624999999998</v>
      </c>
      <c r="AI21" s="115">
        <f t="shared" si="26"/>
        <v>6.3148162499999998</v>
      </c>
      <c r="AJ21" s="115">
        <f t="shared" si="27"/>
        <v>7.2623700000000007</v>
      </c>
      <c r="AK21" s="115">
        <f t="shared" si="28"/>
        <v>8.2099237500000015</v>
      </c>
      <c r="AL21" s="115">
        <f>IF($C$1="M",MaleQx!I21,FemaleQx!I21)</f>
        <v>9.1574775000000006</v>
      </c>
      <c r="AM21" s="115">
        <f t="shared" si="29"/>
        <v>10.639107000000001</v>
      </c>
      <c r="AN21" s="115">
        <f t="shared" si="30"/>
        <v>12.120736500000001</v>
      </c>
      <c r="AO21" s="115">
        <f t="shared" si="31"/>
        <v>13.602366</v>
      </c>
      <c r="AP21" s="115">
        <f t="shared" si="32"/>
        <v>15.0839955</v>
      </c>
      <c r="AQ21" s="115">
        <f>IF($C$1="M",MaleQx!J21,FemaleQx!J21)</f>
        <v>16.565625000000001</v>
      </c>
      <c r="AR21" s="115">
        <f t="shared" si="33"/>
        <v>19.949732100000002</v>
      </c>
      <c r="AS21" s="115">
        <f t="shared" si="34"/>
        <v>23.333839200000003</v>
      </c>
      <c r="AT21" s="115">
        <f t="shared" si="35"/>
        <v>26.717946300000001</v>
      </c>
      <c r="AU21" s="115">
        <f t="shared" si="36"/>
        <v>30.102053400000003</v>
      </c>
      <c r="AV21" s="115">
        <f>IF($C$1="M",MaleQx!K21,FemaleQx!K21)</f>
        <v>33.486160500000004</v>
      </c>
      <c r="AW21" s="115">
        <f t="shared" si="37"/>
        <v>40.7558151</v>
      </c>
      <c r="AX21" s="115">
        <f t="shared" si="38"/>
        <v>48.025469700000002</v>
      </c>
      <c r="AY21" s="115">
        <f t="shared" si="39"/>
        <v>55.295124299999998</v>
      </c>
      <c r="AZ21" s="115">
        <f t="shared" si="40"/>
        <v>62.564778899999993</v>
      </c>
      <c r="BA21" s="115">
        <f>IF($C$1="M",MaleQx!L21,FemaleQx!L21)</f>
        <v>69.834433499999989</v>
      </c>
      <c r="BB21" s="115">
        <f t="shared" si="41"/>
        <v>81.524177324999982</v>
      </c>
      <c r="BC21" s="115">
        <f t="shared" si="42"/>
        <v>93.21392114999999</v>
      </c>
      <c r="BD21" s="115">
        <f t="shared" si="43"/>
        <v>104.90366497499998</v>
      </c>
      <c r="BE21" s="115">
        <f t="shared" si="44"/>
        <v>116.59340879999999</v>
      </c>
      <c r="BF21" s="115">
        <f>IF($C$1="M",MaleQx!M21,FemaleQx!M21)</f>
        <v>128.28315262499999</v>
      </c>
    </row>
    <row r="22" spans="1:58">
      <c r="A22">
        <v>20</v>
      </c>
      <c r="B22" s="115" t="e">
        <f>HLOOKUP($A$1,$C$2:BF22,A22+1)</f>
        <v>#N/A</v>
      </c>
      <c r="C22" s="115">
        <f>IF($C$1="M",MaleQx!B22,FemaleQx!B22)</f>
        <v>0.62949374999999996</v>
      </c>
      <c r="D22" s="115">
        <f t="shared" si="1"/>
        <v>0.63877050000000002</v>
      </c>
      <c r="E22" s="115">
        <f t="shared" si="2"/>
        <v>0.64804724999999996</v>
      </c>
      <c r="F22" s="115">
        <f t="shared" si="3"/>
        <v>0.65732400000000002</v>
      </c>
      <c r="G22" s="115">
        <f t="shared" si="4"/>
        <v>0.66660074999999996</v>
      </c>
      <c r="H22" s="115">
        <f>IF($C$1="M",MaleQx!C22,FemaleQx!C22)</f>
        <v>0.67587750000000002</v>
      </c>
      <c r="I22" s="115">
        <f t="shared" si="5"/>
        <v>0.71563500000000002</v>
      </c>
      <c r="J22" s="115">
        <f t="shared" si="6"/>
        <v>0.75539250000000013</v>
      </c>
      <c r="K22" s="115">
        <f t="shared" si="7"/>
        <v>0.79515000000000002</v>
      </c>
      <c r="L22" s="115">
        <f t="shared" si="8"/>
        <v>0.83490750000000014</v>
      </c>
      <c r="M22" s="115">
        <f>IF($C$1="M",MaleQx!D22,FemaleQx!D22)</f>
        <v>0.87466500000000014</v>
      </c>
      <c r="N22" s="115">
        <f t="shared" si="9"/>
        <v>0.94225275000000019</v>
      </c>
      <c r="O22" s="115">
        <f t="shared" si="10"/>
        <v>1.0098405000000001</v>
      </c>
      <c r="P22" s="115">
        <f t="shared" si="11"/>
        <v>1.0774282500000001</v>
      </c>
      <c r="Q22" s="115">
        <f t="shared" si="12"/>
        <v>1.1450160000000003</v>
      </c>
      <c r="R22" s="115">
        <f>IF($C$1="M",MaleQx!E22,FemaleQx!E22)</f>
        <v>1.2126037500000002</v>
      </c>
      <c r="S22" s="115">
        <f t="shared" si="13"/>
        <v>1.3477792500000001</v>
      </c>
      <c r="T22" s="115">
        <f t="shared" si="14"/>
        <v>1.4829547500000002</v>
      </c>
      <c r="U22" s="115">
        <f t="shared" si="15"/>
        <v>1.6181302500000001</v>
      </c>
      <c r="V22" s="115">
        <f t="shared" si="16"/>
        <v>1.75330575</v>
      </c>
      <c r="W22" s="115">
        <f>IF($C$1="M",MaleQx!F22,FemaleQx!F22)</f>
        <v>1.8884812500000001</v>
      </c>
      <c r="X22" s="115">
        <f t="shared" si="17"/>
        <v>2.1097980000000001</v>
      </c>
      <c r="Y22" s="115">
        <f t="shared" si="18"/>
        <v>2.3311147499999998</v>
      </c>
      <c r="Z22" s="115">
        <f t="shared" si="19"/>
        <v>2.5524314999999995</v>
      </c>
      <c r="AA22" s="115">
        <f t="shared" si="20"/>
        <v>2.7737482499999997</v>
      </c>
      <c r="AB22" s="115">
        <f>IF($C$1="M",MaleQx!G22,FemaleQx!G22)</f>
        <v>2.9950649999999994</v>
      </c>
      <c r="AC22" s="115">
        <f t="shared" si="21"/>
        <v>3.4005914999999995</v>
      </c>
      <c r="AD22" s="115">
        <f t="shared" si="22"/>
        <v>3.8061179999999997</v>
      </c>
      <c r="AE22" s="115">
        <f t="shared" si="23"/>
        <v>4.2116445000000002</v>
      </c>
      <c r="AF22" s="115">
        <f t="shared" si="24"/>
        <v>4.6171710000000008</v>
      </c>
      <c r="AG22" s="115">
        <f>IF($C$1="M",MaleQx!H22,FemaleQx!H22)</f>
        <v>5.0226975000000005</v>
      </c>
      <c r="AH22" s="115">
        <f t="shared" si="25"/>
        <v>6.1624125000000003</v>
      </c>
      <c r="AI22" s="115">
        <f t="shared" si="26"/>
        <v>7.302127500000001</v>
      </c>
      <c r="AJ22" s="115">
        <f t="shared" si="27"/>
        <v>8.4418424999999999</v>
      </c>
      <c r="AK22" s="115">
        <f t="shared" si="28"/>
        <v>9.5815575000000024</v>
      </c>
      <c r="AL22" s="115">
        <f>IF($C$1="M",MaleQx!I22,FemaleQx!I22)</f>
        <v>10.721272500000001</v>
      </c>
      <c r="AM22" s="115">
        <f t="shared" si="29"/>
        <v>12.389762250000002</v>
      </c>
      <c r="AN22" s="115">
        <f t="shared" si="30"/>
        <v>14.058252000000003</v>
      </c>
      <c r="AO22" s="115">
        <f t="shared" si="31"/>
        <v>15.726741750000002</v>
      </c>
      <c r="AP22" s="115">
        <f t="shared" si="32"/>
        <v>17.395231500000005</v>
      </c>
      <c r="AQ22" s="115">
        <f>IF($C$1="M",MaleQx!J22,FemaleQx!J22)</f>
        <v>19.063721250000004</v>
      </c>
      <c r="AR22" s="115">
        <f t="shared" si="33"/>
        <v>23.195910600000001</v>
      </c>
      <c r="AS22" s="115">
        <f t="shared" si="34"/>
        <v>27.328099950000002</v>
      </c>
      <c r="AT22" s="115">
        <f t="shared" si="35"/>
        <v>31.460289299999999</v>
      </c>
      <c r="AU22" s="115">
        <f t="shared" si="36"/>
        <v>35.592478649999997</v>
      </c>
      <c r="AV22" s="115">
        <f>IF($C$1="M",MaleQx!K22,FemaleQx!K22)</f>
        <v>39.724667999999994</v>
      </c>
      <c r="AW22" s="115">
        <f t="shared" si="37"/>
        <v>47.977463587499997</v>
      </c>
      <c r="AX22" s="115">
        <f t="shared" si="38"/>
        <v>56.230259175</v>
      </c>
      <c r="AY22" s="115">
        <f t="shared" si="39"/>
        <v>64.483054762500004</v>
      </c>
      <c r="AZ22" s="115">
        <f t="shared" si="40"/>
        <v>72.735850350000007</v>
      </c>
      <c r="BA22" s="115">
        <f>IF($C$1="M",MaleQx!L22,FemaleQx!L22)</f>
        <v>80.98864593750001</v>
      </c>
      <c r="BB22" s="115">
        <f t="shared" si="41"/>
        <v>93.540920175000011</v>
      </c>
      <c r="BC22" s="115">
        <f t="shared" si="42"/>
        <v>106.09319441250001</v>
      </c>
      <c r="BD22" s="115">
        <f t="shared" si="43"/>
        <v>118.64546865</v>
      </c>
      <c r="BE22" s="115">
        <f t="shared" si="44"/>
        <v>131.1977428875</v>
      </c>
      <c r="BF22" s="115">
        <f>IF($C$1="M",MaleQx!M22,FemaleQx!M22)</f>
        <v>143.750017125</v>
      </c>
    </row>
    <row r="23" spans="1:58">
      <c r="A23">
        <v>21</v>
      </c>
      <c r="B23" s="115" t="e">
        <f>HLOOKUP($A$1,$C$2:BF23,A23+1)</f>
        <v>#N/A</v>
      </c>
      <c r="C23" s="115">
        <f>IF($C$1="M",MaleQx!B23,FemaleQx!B23)</f>
        <v>0.66262500000000002</v>
      </c>
      <c r="D23" s="115">
        <f t="shared" si="1"/>
        <v>0.67455225000000008</v>
      </c>
      <c r="E23" s="115">
        <f t="shared" si="2"/>
        <v>0.68647950000000002</v>
      </c>
      <c r="F23" s="115">
        <f t="shared" si="3"/>
        <v>0.69840675000000008</v>
      </c>
      <c r="G23" s="115">
        <f t="shared" si="4"/>
        <v>0.71033400000000002</v>
      </c>
      <c r="H23" s="115">
        <f>IF($C$1="M",MaleQx!C23,FemaleQx!C23)</f>
        <v>0.72226125000000008</v>
      </c>
      <c r="I23" s="115">
        <f t="shared" si="5"/>
        <v>0.76864500000000002</v>
      </c>
      <c r="J23" s="115">
        <f t="shared" si="6"/>
        <v>0.81502874999999997</v>
      </c>
      <c r="K23" s="115">
        <f t="shared" si="7"/>
        <v>0.86141249999999991</v>
      </c>
      <c r="L23" s="115">
        <f t="shared" si="8"/>
        <v>0.90779624999999986</v>
      </c>
      <c r="M23" s="115">
        <f>IF($C$1="M",MaleQx!D23,FemaleQx!D23)</f>
        <v>0.95417999999999981</v>
      </c>
      <c r="N23" s="115">
        <f t="shared" si="9"/>
        <v>1.0310444999999999</v>
      </c>
      <c r="O23" s="115">
        <f t="shared" si="10"/>
        <v>1.107909</v>
      </c>
      <c r="P23" s="115">
        <f t="shared" si="11"/>
        <v>1.1847734999999999</v>
      </c>
      <c r="Q23" s="115">
        <f t="shared" si="12"/>
        <v>1.261638</v>
      </c>
      <c r="R23" s="115">
        <f>IF($C$1="M",MaleQx!E23,FemaleQx!E23)</f>
        <v>1.3385025000000002</v>
      </c>
      <c r="S23" s="115">
        <f t="shared" si="13"/>
        <v>1.4909062500000001</v>
      </c>
      <c r="T23" s="115">
        <f t="shared" si="14"/>
        <v>1.64331</v>
      </c>
      <c r="U23" s="115">
        <f t="shared" si="15"/>
        <v>1.79571375</v>
      </c>
      <c r="V23" s="115">
        <f t="shared" si="16"/>
        <v>1.9481174999999999</v>
      </c>
      <c r="W23" s="115">
        <f>IF($C$1="M",MaleQx!F23,FemaleQx!F23)</f>
        <v>2.1005212499999999</v>
      </c>
      <c r="X23" s="115">
        <f t="shared" si="17"/>
        <v>2.34701775</v>
      </c>
      <c r="Y23" s="115">
        <f t="shared" si="18"/>
        <v>2.5935142500000001</v>
      </c>
      <c r="Z23" s="115">
        <f t="shared" si="19"/>
        <v>2.8400107500000003</v>
      </c>
      <c r="AA23" s="115">
        <f t="shared" si="20"/>
        <v>3.0865072500000004</v>
      </c>
      <c r="AB23" s="115">
        <f>IF($C$1="M",MaleQx!G23,FemaleQx!G23)</f>
        <v>3.3330037500000005</v>
      </c>
      <c r="AC23" s="115">
        <f t="shared" si="21"/>
        <v>3.8259967500000003</v>
      </c>
      <c r="AD23" s="115">
        <f t="shared" si="22"/>
        <v>4.3189897500000001</v>
      </c>
      <c r="AE23" s="115">
        <f t="shared" si="23"/>
        <v>4.8119827500000003</v>
      </c>
      <c r="AF23" s="115">
        <f t="shared" si="24"/>
        <v>5.3049757500000005</v>
      </c>
      <c r="AG23" s="115">
        <f>IF($C$1="M",MaleQx!H23,FemaleQx!H23)</f>
        <v>5.7979687499999999</v>
      </c>
      <c r="AH23" s="115">
        <f t="shared" si="25"/>
        <v>7.1152672500000005</v>
      </c>
      <c r="AI23" s="115">
        <f t="shared" si="26"/>
        <v>8.4325657500000002</v>
      </c>
      <c r="AJ23" s="115">
        <f t="shared" si="27"/>
        <v>9.7498642499999999</v>
      </c>
      <c r="AK23" s="115">
        <f t="shared" si="28"/>
        <v>11.067162750000001</v>
      </c>
      <c r="AL23" s="115">
        <f>IF($C$1="M",MaleQx!I23,FemaleQx!I23)</f>
        <v>12.384461250000001</v>
      </c>
      <c r="AM23" s="115">
        <f t="shared" si="29"/>
        <v>14.3365545</v>
      </c>
      <c r="AN23" s="115">
        <f t="shared" si="30"/>
        <v>16.288647749999999</v>
      </c>
      <c r="AO23" s="115">
        <f t="shared" si="31"/>
        <v>18.240741</v>
      </c>
      <c r="AP23" s="115">
        <f t="shared" si="32"/>
        <v>20.192834249999997</v>
      </c>
      <c r="AQ23" s="115">
        <f>IF($C$1="M",MaleQx!J23,FemaleQx!J23)</f>
        <v>22.144927499999998</v>
      </c>
      <c r="AR23" s="115">
        <f t="shared" si="33"/>
        <v>27.132762374999999</v>
      </c>
      <c r="AS23" s="115">
        <f t="shared" si="34"/>
        <v>32.120597250000003</v>
      </c>
      <c r="AT23" s="115">
        <f t="shared" si="35"/>
        <v>37.108432125000007</v>
      </c>
      <c r="AU23" s="115">
        <f t="shared" si="36"/>
        <v>42.096267000000012</v>
      </c>
      <c r="AV23" s="115">
        <f>IF($C$1="M",MaleQx!K23,FemaleQx!K23)</f>
        <v>47.084101875000009</v>
      </c>
      <c r="AW23" s="115">
        <f t="shared" si="37"/>
        <v>56.206460250000006</v>
      </c>
      <c r="AX23" s="115">
        <f t="shared" si="38"/>
        <v>65.328818624999997</v>
      </c>
      <c r="AY23" s="115">
        <f t="shared" si="39"/>
        <v>74.451177000000001</v>
      </c>
      <c r="AZ23" s="115">
        <f t="shared" si="40"/>
        <v>83.573535375000006</v>
      </c>
      <c r="BA23" s="115">
        <f>IF($C$1="M",MaleQx!L23,FemaleQx!L23)</f>
        <v>92.695893749999996</v>
      </c>
      <c r="BB23" s="115">
        <f t="shared" si="41"/>
        <v>106.31737968749999</v>
      </c>
      <c r="BC23" s="115">
        <f t="shared" si="42"/>
        <v>119.93886562499999</v>
      </c>
      <c r="BD23" s="115">
        <f t="shared" si="43"/>
        <v>133.56035156249999</v>
      </c>
      <c r="BE23" s="115">
        <f t="shared" si="44"/>
        <v>147.18183749999997</v>
      </c>
      <c r="BF23" s="115">
        <f>IF($C$1="M",MaleQx!M23,FemaleQx!M23)</f>
        <v>160.80332343749998</v>
      </c>
    </row>
    <row r="24" spans="1:58">
      <c r="A24">
        <v>22</v>
      </c>
      <c r="B24" s="115" t="e">
        <f>HLOOKUP($A$1,$C$2:BF24,A24+1)</f>
        <v>#N/A</v>
      </c>
      <c r="C24" s="115">
        <f>IF($C$1="M",MaleQx!B24,FemaleQx!B24)</f>
        <v>0.69575624999999997</v>
      </c>
      <c r="D24" s="115">
        <f t="shared" si="1"/>
        <v>0.71298449999999991</v>
      </c>
      <c r="E24" s="115">
        <f t="shared" si="2"/>
        <v>0.73021274999999997</v>
      </c>
      <c r="F24" s="115">
        <f t="shared" si="3"/>
        <v>0.74744099999999991</v>
      </c>
      <c r="G24" s="115">
        <f t="shared" si="4"/>
        <v>0.76466924999999997</v>
      </c>
      <c r="H24" s="115">
        <f>IF($C$1="M",MaleQx!C24,FemaleQx!C24)</f>
        <v>0.78189749999999991</v>
      </c>
      <c r="I24" s="115">
        <f t="shared" si="5"/>
        <v>0.83490749999999991</v>
      </c>
      <c r="J24" s="115">
        <f t="shared" si="6"/>
        <v>0.88791749999999992</v>
      </c>
      <c r="K24" s="115">
        <f t="shared" si="7"/>
        <v>0.94092749999999992</v>
      </c>
      <c r="L24" s="115">
        <f t="shared" si="8"/>
        <v>0.99393749999999992</v>
      </c>
      <c r="M24" s="115">
        <f>IF($C$1="M",MaleQx!D24,FemaleQx!D24)</f>
        <v>1.0469474999999999</v>
      </c>
      <c r="N24" s="115">
        <f t="shared" si="9"/>
        <v>1.134414</v>
      </c>
      <c r="O24" s="115">
        <f t="shared" si="10"/>
        <v>1.2218805000000001</v>
      </c>
      <c r="P24" s="115">
        <f t="shared" si="11"/>
        <v>1.309347</v>
      </c>
      <c r="Q24" s="115">
        <f t="shared" si="12"/>
        <v>1.3968135000000002</v>
      </c>
      <c r="R24" s="115">
        <f>IF($C$1="M",MaleQx!E24,FemaleQx!E24)</f>
        <v>1.4842800000000003</v>
      </c>
      <c r="S24" s="115">
        <f t="shared" si="13"/>
        <v>1.6539120000000003</v>
      </c>
      <c r="T24" s="115">
        <f t="shared" si="14"/>
        <v>1.8235440000000003</v>
      </c>
      <c r="U24" s="115">
        <f t="shared" si="15"/>
        <v>1.9931760000000001</v>
      </c>
      <c r="V24" s="115">
        <f t="shared" si="16"/>
        <v>2.1628080000000001</v>
      </c>
      <c r="W24" s="115">
        <f>IF($C$1="M",MaleQx!F24,FemaleQx!F24)</f>
        <v>2.3324400000000001</v>
      </c>
      <c r="X24" s="115">
        <f t="shared" si="17"/>
        <v>2.6027909999999999</v>
      </c>
      <c r="Y24" s="115">
        <f t="shared" si="18"/>
        <v>2.8731420000000001</v>
      </c>
      <c r="Z24" s="115">
        <f t="shared" si="19"/>
        <v>3.1434929999999999</v>
      </c>
      <c r="AA24" s="115">
        <f t="shared" si="20"/>
        <v>3.4138440000000001</v>
      </c>
      <c r="AB24" s="115">
        <f>IF($C$1="M",MaleQx!G24,FemaleQx!G24)</f>
        <v>3.6841949999999999</v>
      </c>
      <c r="AC24" s="115">
        <f t="shared" si="21"/>
        <v>4.3044120000000001</v>
      </c>
      <c r="AD24" s="115">
        <f t="shared" si="22"/>
        <v>4.9246289999999995</v>
      </c>
      <c r="AE24" s="115">
        <f t="shared" si="23"/>
        <v>5.5448459999999997</v>
      </c>
      <c r="AF24" s="115">
        <f t="shared" si="24"/>
        <v>6.165063</v>
      </c>
      <c r="AG24" s="115">
        <f>IF($C$1="M",MaleQx!H24,FemaleQx!H24)</f>
        <v>6.7852799999999993</v>
      </c>
      <c r="AH24" s="115">
        <f t="shared" si="25"/>
        <v>8.244380249999999</v>
      </c>
      <c r="AI24" s="115">
        <f t="shared" si="26"/>
        <v>9.7034804999999995</v>
      </c>
      <c r="AJ24" s="115">
        <f t="shared" si="27"/>
        <v>11.16258075</v>
      </c>
      <c r="AK24" s="115">
        <f t="shared" si="28"/>
        <v>12.621680999999999</v>
      </c>
      <c r="AL24" s="115">
        <f>IF($C$1="M",MaleQx!I24,FemaleQx!I24)</f>
        <v>14.080781249999999</v>
      </c>
      <c r="AM24" s="115">
        <f t="shared" si="29"/>
        <v>16.506196087500001</v>
      </c>
      <c r="AN24" s="115">
        <f t="shared" si="30"/>
        <v>18.931610925000001</v>
      </c>
      <c r="AO24" s="115">
        <f t="shared" si="31"/>
        <v>21.357025762500001</v>
      </c>
      <c r="AP24" s="115">
        <f t="shared" si="32"/>
        <v>23.782440600000001</v>
      </c>
      <c r="AQ24" s="115">
        <f>IF($C$1="M",MaleQx!J24,FemaleQx!J24)</f>
        <v>26.207855437500001</v>
      </c>
      <c r="AR24" s="115">
        <f t="shared" si="33"/>
        <v>32.12234145</v>
      </c>
      <c r="AS24" s="115">
        <f t="shared" si="34"/>
        <v>38.0368274625</v>
      </c>
      <c r="AT24" s="115">
        <f t="shared" si="35"/>
        <v>43.951313474999999</v>
      </c>
      <c r="AU24" s="115">
        <f t="shared" si="36"/>
        <v>49.865799487499999</v>
      </c>
      <c r="AV24" s="115">
        <f>IF($C$1="M",MaleQx!K24,FemaleQx!K24)</f>
        <v>55.780285499999998</v>
      </c>
      <c r="AW24" s="115">
        <f t="shared" si="37"/>
        <v>65.568363974999997</v>
      </c>
      <c r="AX24" s="115">
        <f t="shared" si="38"/>
        <v>75.356442450000003</v>
      </c>
      <c r="AY24" s="115">
        <f t="shared" si="39"/>
        <v>85.144520924999995</v>
      </c>
      <c r="AZ24" s="115">
        <f t="shared" si="40"/>
        <v>94.932599399999987</v>
      </c>
      <c r="BA24" s="115">
        <f>IF($C$1="M",MaleQx!L24,FemaleQx!L24)</f>
        <v>104.72067787499999</v>
      </c>
      <c r="BB24" s="115">
        <f t="shared" si="41"/>
        <v>118.89511155</v>
      </c>
      <c r="BC24" s="115">
        <f t="shared" si="42"/>
        <v>133.06954522500001</v>
      </c>
      <c r="BD24" s="115">
        <f t="shared" si="43"/>
        <v>147.2439789</v>
      </c>
      <c r="BE24" s="115">
        <f t="shared" si="44"/>
        <v>161.41841257499999</v>
      </c>
      <c r="BF24" s="115">
        <f>IF($C$1="M",MaleQx!M24,FemaleQx!M24)</f>
        <v>175.59284625000001</v>
      </c>
    </row>
    <row r="25" spans="1:58">
      <c r="A25">
        <v>23</v>
      </c>
      <c r="B25" s="115" t="e">
        <f>HLOOKUP($A$1,$C$2:BF25,A25+1)</f>
        <v>#N/A</v>
      </c>
      <c r="C25" s="115">
        <f>IF($C$1="M",MaleQx!B25,FemaleQx!B25)</f>
        <v>0.72888750000000002</v>
      </c>
      <c r="D25" s="115">
        <f t="shared" si="1"/>
        <v>0.75141674999999997</v>
      </c>
      <c r="E25" s="115">
        <f t="shared" si="2"/>
        <v>0.77394600000000002</v>
      </c>
      <c r="F25" s="115">
        <f t="shared" si="3"/>
        <v>0.79647524999999997</v>
      </c>
      <c r="G25" s="115">
        <f t="shared" si="4"/>
        <v>0.81900450000000002</v>
      </c>
      <c r="H25" s="115">
        <f>IF($C$1="M",MaleQx!C25,FemaleQx!C25)</f>
        <v>0.84153374999999997</v>
      </c>
      <c r="I25" s="115">
        <f t="shared" si="5"/>
        <v>0.90382049999999992</v>
      </c>
      <c r="J25" s="115">
        <f t="shared" si="6"/>
        <v>0.96610724999999997</v>
      </c>
      <c r="K25" s="115">
        <f t="shared" si="7"/>
        <v>1.028394</v>
      </c>
      <c r="L25" s="115">
        <f t="shared" si="8"/>
        <v>1.09068075</v>
      </c>
      <c r="M25" s="115">
        <f>IF($C$1="M",MaleQx!D25,FemaleQx!D25)</f>
        <v>1.1529674999999999</v>
      </c>
      <c r="N25" s="115">
        <f t="shared" si="9"/>
        <v>1.2523612500000001</v>
      </c>
      <c r="O25" s="115">
        <f t="shared" si="10"/>
        <v>1.351755</v>
      </c>
      <c r="P25" s="115">
        <f t="shared" si="11"/>
        <v>1.4511487500000002</v>
      </c>
      <c r="Q25" s="115">
        <f t="shared" si="12"/>
        <v>1.5505425000000002</v>
      </c>
      <c r="R25" s="115">
        <f>IF($C$1="M",MaleQx!E25,FemaleQx!E25)</f>
        <v>1.6499362500000003</v>
      </c>
      <c r="S25" s="115">
        <f t="shared" si="13"/>
        <v>1.8367965000000002</v>
      </c>
      <c r="T25" s="115">
        <f t="shared" si="14"/>
        <v>2.0236567500000002</v>
      </c>
      <c r="U25" s="115">
        <f t="shared" si="15"/>
        <v>2.2105170000000003</v>
      </c>
      <c r="V25" s="115">
        <f t="shared" si="16"/>
        <v>2.3973772499999999</v>
      </c>
      <c r="W25" s="115">
        <f>IF($C$1="M",MaleQx!F25,FemaleQx!F25)</f>
        <v>2.5842375</v>
      </c>
      <c r="X25" s="115">
        <f t="shared" si="17"/>
        <v>2.8837440000000001</v>
      </c>
      <c r="Y25" s="115">
        <f t="shared" si="18"/>
        <v>3.1832504999999998</v>
      </c>
      <c r="Z25" s="115">
        <f t="shared" si="19"/>
        <v>3.4827569999999999</v>
      </c>
      <c r="AA25" s="115">
        <f t="shared" si="20"/>
        <v>3.7822635</v>
      </c>
      <c r="AB25" s="115">
        <f>IF($C$1="M",MaleQx!G25,FemaleQx!G25)</f>
        <v>4.0817699999999997</v>
      </c>
      <c r="AC25" s="115">
        <f t="shared" si="21"/>
        <v>4.8649927499999999</v>
      </c>
      <c r="AD25" s="115">
        <f t="shared" si="22"/>
        <v>5.6482155000000001</v>
      </c>
      <c r="AE25" s="115">
        <f t="shared" si="23"/>
        <v>6.4314382499999994</v>
      </c>
      <c r="AF25" s="115">
        <f t="shared" si="24"/>
        <v>7.2146609999999995</v>
      </c>
      <c r="AG25" s="115">
        <f>IF($C$1="M",MaleQx!H25,FemaleQx!H25)</f>
        <v>7.9978837499999997</v>
      </c>
      <c r="AH25" s="115">
        <f t="shared" si="25"/>
        <v>9.5868584999999999</v>
      </c>
      <c r="AI25" s="115">
        <f t="shared" si="26"/>
        <v>11.175833249999998</v>
      </c>
      <c r="AJ25" s="115">
        <f t="shared" si="27"/>
        <v>12.764807999999999</v>
      </c>
      <c r="AK25" s="115">
        <f t="shared" si="28"/>
        <v>14.353782749999997</v>
      </c>
      <c r="AL25" s="115">
        <f>IF($C$1="M",MaleQx!I25,FemaleQx!I25)</f>
        <v>15.942757499999997</v>
      </c>
      <c r="AM25" s="115">
        <f t="shared" si="29"/>
        <v>18.963617849999999</v>
      </c>
      <c r="AN25" s="115">
        <f t="shared" si="30"/>
        <v>21.984478199999998</v>
      </c>
      <c r="AO25" s="115">
        <f t="shared" si="31"/>
        <v>25.005338549999998</v>
      </c>
      <c r="AP25" s="115">
        <f t="shared" si="32"/>
        <v>28.026198900000001</v>
      </c>
      <c r="AQ25" s="115">
        <f>IF($C$1="M",MaleQx!J25,FemaleQx!J25)</f>
        <v>31.04705925</v>
      </c>
      <c r="AR25" s="115">
        <f t="shared" si="33"/>
        <v>37.98781245</v>
      </c>
      <c r="AS25" s="115">
        <f t="shared" si="34"/>
        <v>44.928565650000003</v>
      </c>
      <c r="AT25" s="115">
        <f t="shared" si="35"/>
        <v>51.869318849999999</v>
      </c>
      <c r="AU25" s="115">
        <f t="shared" si="36"/>
        <v>58.810072050000002</v>
      </c>
      <c r="AV25" s="115">
        <f>IF($C$1="M",MaleQx!K25,FemaleQx!K25)</f>
        <v>65.750825250000005</v>
      </c>
      <c r="AW25" s="115">
        <f t="shared" si="37"/>
        <v>76.049958599999997</v>
      </c>
      <c r="AX25" s="115">
        <f t="shared" si="38"/>
        <v>86.349091950000002</v>
      </c>
      <c r="AY25" s="115">
        <f t="shared" si="39"/>
        <v>96.648225299999993</v>
      </c>
      <c r="AZ25" s="115">
        <f t="shared" si="40"/>
        <v>106.94735865</v>
      </c>
      <c r="BA25" s="115">
        <f>IF($C$1="M",MaleQx!L25,FemaleQx!L25)</f>
        <v>117.24649199999999</v>
      </c>
      <c r="BB25" s="115">
        <f t="shared" si="41"/>
        <v>132.090159825</v>
      </c>
      <c r="BC25" s="115">
        <f t="shared" si="42"/>
        <v>146.93382764999998</v>
      </c>
      <c r="BD25" s="115">
        <f t="shared" si="43"/>
        <v>161.77749547499999</v>
      </c>
      <c r="BE25" s="115">
        <f t="shared" si="44"/>
        <v>176.62116329999998</v>
      </c>
      <c r="BF25" s="115">
        <f>IF($C$1="M",MaleQx!M25,FemaleQx!M25)</f>
        <v>191.46483112499999</v>
      </c>
    </row>
    <row r="26" spans="1:58">
      <c r="A26">
        <v>24</v>
      </c>
      <c r="B26" s="115" t="e">
        <f>HLOOKUP($A$1,$C$2:BF26,A26+1)</f>
        <v>#N/A</v>
      </c>
      <c r="C26" s="115">
        <f>IF($C$1="M",MaleQx!B26,FemaleQx!B26)</f>
        <v>0.76201874999999997</v>
      </c>
      <c r="D26" s="115">
        <f t="shared" si="1"/>
        <v>0.79249950000000002</v>
      </c>
      <c r="E26" s="115">
        <f t="shared" si="2"/>
        <v>0.82298024999999997</v>
      </c>
      <c r="F26" s="115">
        <f t="shared" si="3"/>
        <v>0.85346100000000003</v>
      </c>
      <c r="G26" s="115">
        <f t="shared" si="4"/>
        <v>0.88394174999999997</v>
      </c>
      <c r="H26" s="115">
        <f>IF($C$1="M",MaleQx!C26,FemaleQx!C26)</f>
        <v>0.91442250000000003</v>
      </c>
      <c r="I26" s="115">
        <f t="shared" si="5"/>
        <v>0.98466074999999997</v>
      </c>
      <c r="J26" s="115">
        <f t="shared" si="6"/>
        <v>1.054899</v>
      </c>
      <c r="K26" s="115">
        <f t="shared" si="7"/>
        <v>1.1251372500000001</v>
      </c>
      <c r="L26" s="115">
        <f t="shared" si="8"/>
        <v>1.1953754999999999</v>
      </c>
      <c r="M26" s="115">
        <f>IF($C$1="M",MaleQx!D26,FemaleQx!D26)</f>
        <v>1.26561375</v>
      </c>
      <c r="N26" s="115">
        <f t="shared" si="9"/>
        <v>1.37826</v>
      </c>
      <c r="O26" s="115">
        <f t="shared" si="10"/>
        <v>1.4909062500000001</v>
      </c>
      <c r="P26" s="115">
        <f t="shared" si="11"/>
        <v>1.6035524999999999</v>
      </c>
      <c r="Q26" s="115">
        <f t="shared" si="12"/>
        <v>1.71619875</v>
      </c>
      <c r="R26" s="115">
        <f>IF($C$1="M",MaleQx!E26,FemaleQx!E26)</f>
        <v>1.8288450000000001</v>
      </c>
      <c r="S26" s="115">
        <f t="shared" si="13"/>
        <v>2.0382345000000002</v>
      </c>
      <c r="T26" s="115">
        <f t="shared" si="14"/>
        <v>2.2476240000000001</v>
      </c>
      <c r="U26" s="115">
        <f t="shared" si="15"/>
        <v>2.4570135</v>
      </c>
      <c r="V26" s="115">
        <f t="shared" si="16"/>
        <v>2.6664029999999999</v>
      </c>
      <c r="W26" s="115">
        <f>IF($C$1="M",MaleQx!F26,FemaleQx!F26)</f>
        <v>2.8757924999999998</v>
      </c>
      <c r="X26" s="115">
        <f t="shared" si="17"/>
        <v>3.2124059999999997</v>
      </c>
      <c r="Y26" s="115">
        <f t="shared" si="18"/>
        <v>3.5490195</v>
      </c>
      <c r="Z26" s="115">
        <f t="shared" si="19"/>
        <v>3.8856329999999999</v>
      </c>
      <c r="AA26" s="115">
        <f t="shared" si="20"/>
        <v>4.2222465000000007</v>
      </c>
      <c r="AB26" s="115">
        <f>IF($C$1="M",MaleQx!G26,FemaleQx!G26)</f>
        <v>4.5588600000000001</v>
      </c>
      <c r="AC26" s="115">
        <f t="shared" si="21"/>
        <v>5.5276177500000001</v>
      </c>
      <c r="AD26" s="115">
        <f t="shared" si="22"/>
        <v>6.4963755000000001</v>
      </c>
      <c r="AE26" s="115">
        <f t="shared" si="23"/>
        <v>7.4651332499999992</v>
      </c>
      <c r="AF26" s="115">
        <f t="shared" si="24"/>
        <v>8.4338909999999991</v>
      </c>
      <c r="AG26" s="115">
        <f>IF($C$1="M",MaleQx!H26,FemaleQx!H26)</f>
        <v>9.4026487499999991</v>
      </c>
      <c r="AH26" s="115">
        <f t="shared" si="25"/>
        <v>11.145352499999998</v>
      </c>
      <c r="AI26" s="115">
        <f t="shared" si="26"/>
        <v>12.888056249999998</v>
      </c>
      <c r="AJ26" s="115">
        <f t="shared" si="27"/>
        <v>14.630759999999997</v>
      </c>
      <c r="AK26" s="115">
        <f t="shared" si="28"/>
        <v>16.373463749999999</v>
      </c>
      <c r="AL26" s="115">
        <f>IF($C$1="M",MaleQx!I26,FemaleQx!I26)</f>
        <v>18.116167499999996</v>
      </c>
      <c r="AM26" s="115">
        <f t="shared" si="29"/>
        <v>21.836870999999995</v>
      </c>
      <c r="AN26" s="115">
        <f t="shared" si="30"/>
        <v>25.557574499999994</v>
      </c>
      <c r="AO26" s="115">
        <f t="shared" si="31"/>
        <v>29.278277999999993</v>
      </c>
      <c r="AP26" s="115">
        <f t="shared" si="32"/>
        <v>32.998981499999992</v>
      </c>
      <c r="AQ26" s="115">
        <f>IF($C$1="M",MaleQx!J26,FemaleQx!J26)</f>
        <v>36.719684999999991</v>
      </c>
      <c r="AR26" s="115">
        <f t="shared" si="33"/>
        <v>44.731231649999998</v>
      </c>
      <c r="AS26" s="115">
        <f t="shared" si="34"/>
        <v>52.742778299999998</v>
      </c>
      <c r="AT26" s="115">
        <f t="shared" si="35"/>
        <v>60.754324949999997</v>
      </c>
      <c r="AU26" s="115">
        <f t="shared" si="36"/>
        <v>68.765871600000011</v>
      </c>
      <c r="AV26" s="115">
        <f>IF($C$1="M",MaleQx!K26,FemaleQx!K26)</f>
        <v>76.777418250000011</v>
      </c>
      <c r="AW26" s="115">
        <f t="shared" si="37"/>
        <v>87.53449387500001</v>
      </c>
      <c r="AX26" s="115">
        <f t="shared" si="38"/>
        <v>98.291569499999994</v>
      </c>
      <c r="AY26" s="115">
        <f t="shared" si="39"/>
        <v>109.04864512499998</v>
      </c>
      <c r="AZ26" s="115">
        <f t="shared" si="40"/>
        <v>119.80572074999998</v>
      </c>
      <c r="BA26" s="115">
        <f>IF($C$1="M",MaleQx!L26,FemaleQx!L26)</f>
        <v>130.56279637499998</v>
      </c>
      <c r="BB26" s="115">
        <f t="shared" si="41"/>
        <v>146.08459034999998</v>
      </c>
      <c r="BC26" s="115">
        <f t="shared" si="42"/>
        <v>161.60638432499999</v>
      </c>
      <c r="BD26" s="115">
        <f t="shared" si="43"/>
        <v>177.1281783</v>
      </c>
      <c r="BE26" s="115">
        <f t="shared" si="44"/>
        <v>192.64997227500001</v>
      </c>
      <c r="BF26" s="115">
        <f>IF($C$1="M",MaleQx!M26,FemaleQx!M26)</f>
        <v>208.17176625000002</v>
      </c>
    </row>
    <row r="27" spans="1:58">
      <c r="A27">
        <v>25</v>
      </c>
      <c r="B27" s="115" t="e">
        <f>HLOOKUP($A$1,$C$2:BF27,A27+1)</f>
        <v>#N/A</v>
      </c>
      <c r="C27" s="115">
        <f>IF($C$1="M",MaleQx!B27,FemaleQx!B27)</f>
        <v>0.79515000000000002</v>
      </c>
      <c r="D27" s="115">
        <f t="shared" si="1"/>
        <v>0.83358224999999997</v>
      </c>
      <c r="E27" s="115">
        <f t="shared" si="2"/>
        <v>0.87201450000000003</v>
      </c>
      <c r="F27" s="115">
        <f t="shared" si="3"/>
        <v>0.91044674999999997</v>
      </c>
      <c r="G27" s="115">
        <f t="shared" si="4"/>
        <v>0.94887900000000003</v>
      </c>
      <c r="H27" s="115">
        <f>IF($C$1="M",MaleQx!C27,FemaleQx!C27)</f>
        <v>0.98731124999999997</v>
      </c>
      <c r="I27" s="115">
        <f t="shared" si="5"/>
        <v>1.06947675</v>
      </c>
      <c r="J27" s="115">
        <f t="shared" si="6"/>
        <v>1.1516422500000001</v>
      </c>
      <c r="K27" s="115">
        <f t="shared" si="7"/>
        <v>1.23380775</v>
      </c>
      <c r="L27" s="115">
        <f t="shared" si="8"/>
        <v>1.3159732499999999</v>
      </c>
      <c r="M27" s="115">
        <f>IF($C$1="M",MaleQx!D27,FemaleQx!D27)</f>
        <v>1.39813875</v>
      </c>
      <c r="N27" s="115">
        <f t="shared" si="9"/>
        <v>1.52536275</v>
      </c>
      <c r="O27" s="115">
        <f t="shared" si="10"/>
        <v>1.65258675</v>
      </c>
      <c r="P27" s="115">
        <f t="shared" si="11"/>
        <v>1.7798107499999998</v>
      </c>
      <c r="Q27" s="115">
        <f t="shared" si="12"/>
        <v>1.9070347499999998</v>
      </c>
      <c r="R27" s="115">
        <f>IF($C$1="M",MaleQx!E27,FemaleQx!E27)</f>
        <v>2.0342587499999998</v>
      </c>
      <c r="S27" s="115">
        <f t="shared" si="13"/>
        <v>2.2675027499999998</v>
      </c>
      <c r="T27" s="115">
        <f t="shared" si="14"/>
        <v>2.5007467499999998</v>
      </c>
      <c r="U27" s="115">
        <f t="shared" si="15"/>
        <v>2.7339907499999994</v>
      </c>
      <c r="V27" s="115">
        <f t="shared" si="16"/>
        <v>2.9672347499999994</v>
      </c>
      <c r="W27" s="115">
        <f>IF($C$1="M",MaleQx!F27,FemaleQx!F27)</f>
        <v>3.2004787499999994</v>
      </c>
      <c r="X27" s="115">
        <f t="shared" si="17"/>
        <v>3.5927527499999994</v>
      </c>
      <c r="Y27" s="115">
        <f t="shared" si="18"/>
        <v>3.9850267499999994</v>
      </c>
      <c r="Z27" s="115">
        <f t="shared" si="19"/>
        <v>4.3773007499999999</v>
      </c>
      <c r="AA27" s="115">
        <f t="shared" si="20"/>
        <v>4.7695747500000003</v>
      </c>
      <c r="AB27" s="115">
        <f>IF($C$1="M",MaleQx!G27,FemaleQx!G27)</f>
        <v>5.1618487499999999</v>
      </c>
      <c r="AC27" s="115">
        <f t="shared" si="21"/>
        <v>6.32011725</v>
      </c>
      <c r="AD27" s="115">
        <f t="shared" si="22"/>
        <v>7.4783857499999993</v>
      </c>
      <c r="AE27" s="115">
        <f t="shared" si="23"/>
        <v>8.6366542499999994</v>
      </c>
      <c r="AF27" s="115">
        <f t="shared" si="24"/>
        <v>9.7949227499999996</v>
      </c>
      <c r="AG27" s="115">
        <f>IF($C$1="M",MaleQx!H27,FemaleQx!H27)</f>
        <v>10.95319125</v>
      </c>
      <c r="AH27" s="115">
        <f t="shared" si="25"/>
        <v>12.914561249999998</v>
      </c>
      <c r="AI27" s="115">
        <f t="shared" si="26"/>
        <v>14.875931249999999</v>
      </c>
      <c r="AJ27" s="115">
        <f t="shared" si="27"/>
        <v>16.837301249999996</v>
      </c>
      <c r="AK27" s="115">
        <f t="shared" si="28"/>
        <v>18.798671249999998</v>
      </c>
      <c r="AL27" s="115">
        <f>IF($C$1="M",MaleQx!I27,FemaleQx!I27)</f>
        <v>20.760041249999997</v>
      </c>
      <c r="AM27" s="115">
        <f t="shared" si="29"/>
        <v>25.280144099999998</v>
      </c>
      <c r="AN27" s="115">
        <f t="shared" si="30"/>
        <v>29.800246950000002</v>
      </c>
      <c r="AO27" s="115">
        <f t="shared" si="31"/>
        <v>34.320349800000002</v>
      </c>
      <c r="AP27" s="115">
        <f t="shared" si="32"/>
        <v>38.840452650000003</v>
      </c>
      <c r="AQ27" s="115">
        <f>IF($C$1="M",MaleQx!J27,FemaleQx!J27)</f>
        <v>43.360555500000004</v>
      </c>
      <c r="AR27" s="115">
        <f t="shared" si="33"/>
        <v>52.414701975</v>
      </c>
      <c r="AS27" s="115">
        <f t="shared" si="34"/>
        <v>61.468848450000003</v>
      </c>
      <c r="AT27" s="115">
        <f t="shared" si="35"/>
        <v>70.522994925000006</v>
      </c>
      <c r="AU27" s="115">
        <f t="shared" si="36"/>
        <v>79.577141400000002</v>
      </c>
      <c r="AV27" s="115">
        <f>IF($C$1="M",MaleQx!K27,FemaleQx!K27)</f>
        <v>88.631287874999998</v>
      </c>
      <c r="AW27" s="115">
        <f t="shared" si="37"/>
        <v>99.900589725000003</v>
      </c>
      <c r="AX27" s="115">
        <f t="shared" si="38"/>
        <v>111.16989157499999</v>
      </c>
      <c r="AY27" s="115">
        <f t="shared" si="39"/>
        <v>122.43919342499998</v>
      </c>
      <c r="AZ27" s="115">
        <f t="shared" si="40"/>
        <v>133.70849527499999</v>
      </c>
      <c r="BA27" s="115">
        <f>IF($C$1="M",MaleQx!L27,FemaleQx!L27)</f>
        <v>144.977797125</v>
      </c>
      <c r="BB27" s="115">
        <f t="shared" si="41"/>
        <v>161.0895261375</v>
      </c>
      <c r="BC27" s="115">
        <f t="shared" si="42"/>
        <v>177.20125514999998</v>
      </c>
      <c r="BD27" s="115">
        <f t="shared" si="43"/>
        <v>193.31298416249999</v>
      </c>
      <c r="BE27" s="115">
        <f t="shared" si="44"/>
        <v>209.42471317499997</v>
      </c>
      <c r="BF27" s="115">
        <f>IF($C$1="M",MaleQx!M27,FemaleQx!M27)</f>
        <v>225.53644218749997</v>
      </c>
    </row>
    <row r="28" spans="1:58">
      <c r="A28">
        <v>26</v>
      </c>
      <c r="B28" s="115" t="e">
        <f>HLOOKUP($A$1,$C$2:BF28,A28+1)</f>
        <v>#N/A</v>
      </c>
      <c r="C28" s="115">
        <f>IF($C$1="M",MaleQx!B28,FemaleQx!B28)</f>
        <v>0.84153374999999997</v>
      </c>
      <c r="D28" s="115">
        <f t="shared" si="1"/>
        <v>0.88791750000000003</v>
      </c>
      <c r="E28" s="115">
        <f t="shared" si="2"/>
        <v>0.93430125000000008</v>
      </c>
      <c r="F28" s="115">
        <f t="shared" si="3"/>
        <v>0.98068500000000003</v>
      </c>
      <c r="G28" s="115">
        <f t="shared" si="4"/>
        <v>1.0270687500000002</v>
      </c>
      <c r="H28" s="115">
        <f>IF($C$1="M",MaleQx!C28,FemaleQx!C28)</f>
        <v>1.0734525000000001</v>
      </c>
      <c r="I28" s="115">
        <f t="shared" si="5"/>
        <v>1.16622</v>
      </c>
      <c r="J28" s="115">
        <f t="shared" si="6"/>
        <v>1.2589874999999999</v>
      </c>
      <c r="K28" s="115">
        <f t="shared" si="7"/>
        <v>1.3517549999999998</v>
      </c>
      <c r="L28" s="115">
        <f t="shared" si="8"/>
        <v>1.4445224999999999</v>
      </c>
      <c r="M28" s="115">
        <f>IF($C$1="M",MaleQx!D28,FemaleQx!D28)</f>
        <v>1.5372899999999998</v>
      </c>
      <c r="N28" s="115">
        <f t="shared" si="9"/>
        <v>1.6804169999999998</v>
      </c>
      <c r="O28" s="115">
        <f t="shared" si="10"/>
        <v>1.8235439999999998</v>
      </c>
      <c r="P28" s="115">
        <f t="shared" si="11"/>
        <v>1.9666709999999998</v>
      </c>
      <c r="Q28" s="115">
        <f t="shared" si="12"/>
        <v>2.1097979999999996</v>
      </c>
      <c r="R28" s="115">
        <f>IF($C$1="M",MaleQx!E28,FemaleQx!E28)</f>
        <v>2.2529249999999998</v>
      </c>
      <c r="S28" s="115">
        <f t="shared" si="13"/>
        <v>2.5126740000000001</v>
      </c>
      <c r="T28" s="115">
        <f t="shared" si="14"/>
        <v>2.7724229999999999</v>
      </c>
      <c r="U28" s="115">
        <f t="shared" si="15"/>
        <v>3.0321720000000001</v>
      </c>
      <c r="V28" s="115">
        <f t="shared" si="16"/>
        <v>3.2919210000000003</v>
      </c>
      <c r="W28" s="115">
        <f>IF($C$1="M",MaleQx!F28,FemaleQx!F28)</f>
        <v>3.5516700000000001</v>
      </c>
      <c r="X28" s="115">
        <f t="shared" si="17"/>
        <v>4.0287600000000001</v>
      </c>
      <c r="Y28" s="115">
        <f t="shared" si="18"/>
        <v>4.5058500000000006</v>
      </c>
      <c r="Z28" s="115">
        <f t="shared" si="19"/>
        <v>4.982940000000001</v>
      </c>
      <c r="AA28" s="115">
        <f t="shared" si="20"/>
        <v>5.4600300000000015</v>
      </c>
      <c r="AB28" s="115">
        <f>IF($C$1="M",MaleQx!G28,FemaleQx!G28)</f>
        <v>5.9371200000000011</v>
      </c>
      <c r="AC28" s="115">
        <f t="shared" si="21"/>
        <v>7.2689962500000007</v>
      </c>
      <c r="AD28" s="115">
        <f t="shared" si="22"/>
        <v>8.6008725000000013</v>
      </c>
      <c r="AE28" s="115">
        <f t="shared" si="23"/>
        <v>9.9327487500000018</v>
      </c>
      <c r="AF28" s="115">
        <f t="shared" si="24"/>
        <v>11.264625000000002</v>
      </c>
      <c r="AG28" s="115">
        <f>IF($C$1="M",MaleQx!H28,FemaleQx!H28)</f>
        <v>12.596501250000001</v>
      </c>
      <c r="AH28" s="115">
        <f t="shared" si="25"/>
        <v>14.88123225</v>
      </c>
      <c r="AI28" s="115">
        <f t="shared" si="26"/>
        <v>17.165963250000001</v>
      </c>
      <c r="AJ28" s="115">
        <f t="shared" si="27"/>
        <v>19.450694249999998</v>
      </c>
      <c r="AK28" s="115">
        <f t="shared" si="28"/>
        <v>21.735425249999999</v>
      </c>
      <c r="AL28" s="115">
        <f>IF($C$1="M",MaleQx!I28,FemaleQx!I28)</f>
        <v>24.020156249999999</v>
      </c>
      <c r="AM28" s="115">
        <f t="shared" si="29"/>
        <v>29.451981937500001</v>
      </c>
      <c r="AN28" s="115">
        <f t="shared" si="30"/>
        <v>34.883807625000003</v>
      </c>
      <c r="AO28" s="115">
        <f t="shared" si="31"/>
        <v>40.315633312499997</v>
      </c>
      <c r="AP28" s="115">
        <f t="shared" si="32"/>
        <v>45.747459000000006</v>
      </c>
      <c r="AQ28" s="115">
        <f>IF($C$1="M",MaleQx!J28,FemaleQx!J28)</f>
        <v>51.179284687500001</v>
      </c>
      <c r="AR28" s="115">
        <f t="shared" si="33"/>
        <v>61.143315749999999</v>
      </c>
      <c r="AS28" s="115">
        <f t="shared" si="34"/>
        <v>71.107346812499998</v>
      </c>
      <c r="AT28" s="115">
        <f t="shared" si="35"/>
        <v>81.071377874999996</v>
      </c>
      <c r="AU28" s="115">
        <f t="shared" si="36"/>
        <v>91.035408937500009</v>
      </c>
      <c r="AV28" s="115">
        <f>IF($C$1="M",MaleQx!K28,FemaleQx!K28)</f>
        <v>100.99944000000001</v>
      </c>
      <c r="AW28" s="115">
        <f t="shared" si="37"/>
        <v>112.96021668750001</v>
      </c>
      <c r="AX28" s="115">
        <f t="shared" si="38"/>
        <v>124.92099337499999</v>
      </c>
      <c r="AY28" s="115">
        <f t="shared" si="39"/>
        <v>136.88177006249998</v>
      </c>
      <c r="AZ28" s="115">
        <f t="shared" si="40"/>
        <v>148.84254675</v>
      </c>
      <c r="BA28" s="115">
        <f>IF($C$1="M",MaleQx!L28,FemaleQx!L28)</f>
        <v>160.80332343749998</v>
      </c>
      <c r="BB28" s="115">
        <f t="shared" si="41"/>
        <v>177.33542174999997</v>
      </c>
      <c r="BC28" s="115">
        <f t="shared" si="42"/>
        <v>193.86752006249998</v>
      </c>
      <c r="BD28" s="115">
        <f t="shared" si="43"/>
        <v>210.39961837499996</v>
      </c>
      <c r="BE28" s="115">
        <f t="shared" si="44"/>
        <v>226.93171668749994</v>
      </c>
      <c r="BF28" s="115">
        <f>IF($C$1="M",MaleQx!M28,FemaleQx!M28)</f>
        <v>243.46381499999995</v>
      </c>
    </row>
    <row r="29" spans="1:58">
      <c r="A29">
        <v>27</v>
      </c>
      <c r="B29" s="115" t="e">
        <f>HLOOKUP($A$1,$C$2:BF29,A29+1)</f>
        <v>#N/A</v>
      </c>
      <c r="C29" s="115">
        <f>IF($C$1="M",MaleQx!B29,FemaleQx!B29)</f>
        <v>0.88791750000000003</v>
      </c>
      <c r="D29" s="115">
        <f t="shared" si="1"/>
        <v>0.94357800000000003</v>
      </c>
      <c r="E29" s="115">
        <f t="shared" si="2"/>
        <v>0.99923850000000003</v>
      </c>
      <c r="F29" s="115">
        <f t="shared" si="3"/>
        <v>1.054899</v>
      </c>
      <c r="G29" s="115">
        <f t="shared" si="4"/>
        <v>1.1105594999999999</v>
      </c>
      <c r="H29" s="115">
        <f>IF($C$1="M",MaleQx!C29,FemaleQx!C29)</f>
        <v>1.16622</v>
      </c>
      <c r="I29" s="115">
        <f t="shared" si="5"/>
        <v>1.2735652500000001</v>
      </c>
      <c r="J29" s="115">
        <f t="shared" si="6"/>
        <v>1.3809104999999999</v>
      </c>
      <c r="K29" s="115">
        <f t="shared" si="7"/>
        <v>1.48825575</v>
      </c>
      <c r="L29" s="115">
        <f t="shared" si="8"/>
        <v>1.5956009999999998</v>
      </c>
      <c r="M29" s="115">
        <f>IF($C$1="M",MaleQx!D29,FemaleQx!D29)</f>
        <v>1.7029462499999999</v>
      </c>
      <c r="N29" s="115">
        <f t="shared" si="9"/>
        <v>1.8606509999999998</v>
      </c>
      <c r="O29" s="115">
        <f t="shared" si="10"/>
        <v>2.0183557499999996</v>
      </c>
      <c r="P29" s="115">
        <f t="shared" si="11"/>
        <v>2.1760604999999997</v>
      </c>
      <c r="Q29" s="115">
        <f t="shared" si="12"/>
        <v>2.3337652499999999</v>
      </c>
      <c r="R29" s="115">
        <f>IF($C$1="M",MaleQx!E29,FemaleQx!E29)</f>
        <v>2.4914699999999996</v>
      </c>
      <c r="S29" s="115">
        <f t="shared" si="13"/>
        <v>2.7763987499999998</v>
      </c>
      <c r="T29" s="115">
        <f t="shared" si="14"/>
        <v>3.0613275</v>
      </c>
      <c r="U29" s="115">
        <f t="shared" si="15"/>
        <v>3.3462562499999997</v>
      </c>
      <c r="V29" s="115">
        <f t="shared" si="16"/>
        <v>3.6311850000000003</v>
      </c>
      <c r="W29" s="115">
        <f>IF($C$1="M",MaleQx!F29,FemaleQx!F29)</f>
        <v>3.9161137500000001</v>
      </c>
      <c r="X29" s="115">
        <f t="shared" si="17"/>
        <v>4.5191025000000007</v>
      </c>
      <c r="Y29" s="115">
        <f t="shared" si="18"/>
        <v>5.1220912500000004</v>
      </c>
      <c r="Z29" s="115">
        <f t="shared" si="19"/>
        <v>5.7250800000000002</v>
      </c>
      <c r="AA29" s="115">
        <f t="shared" si="20"/>
        <v>6.3280687500000008</v>
      </c>
      <c r="AB29" s="115">
        <f>IF($C$1="M",MaleQx!G29,FemaleQx!G29)</f>
        <v>6.9310575000000005</v>
      </c>
      <c r="AC29" s="115">
        <f t="shared" si="21"/>
        <v>8.398109250000001</v>
      </c>
      <c r="AD29" s="115">
        <f t="shared" si="22"/>
        <v>9.8651610000000005</v>
      </c>
      <c r="AE29" s="115">
        <f t="shared" si="23"/>
        <v>11.33221275</v>
      </c>
      <c r="AF29" s="115">
        <f t="shared" si="24"/>
        <v>12.7992645</v>
      </c>
      <c r="AG29" s="115">
        <f>IF($C$1="M",MaleQx!H29,FemaleQx!H29)</f>
        <v>14.266316249999999</v>
      </c>
      <c r="AH29" s="115">
        <f t="shared" si="25"/>
        <v>16.997718487499998</v>
      </c>
      <c r="AI29" s="115">
        <f t="shared" si="26"/>
        <v>19.729120725000001</v>
      </c>
      <c r="AJ29" s="115">
        <f t="shared" si="27"/>
        <v>22.460522962500001</v>
      </c>
      <c r="AK29" s="115">
        <f t="shared" si="28"/>
        <v>25.1919252</v>
      </c>
      <c r="AL29" s="115">
        <f>IF($C$1="M",MaleQx!I29,FemaleQx!I29)</f>
        <v>27.923327437499999</v>
      </c>
      <c r="AM29" s="115">
        <f t="shared" si="29"/>
        <v>34.247512349999994</v>
      </c>
      <c r="AN29" s="115">
        <f t="shared" si="30"/>
        <v>40.571697262499995</v>
      </c>
      <c r="AO29" s="115">
        <f t="shared" si="31"/>
        <v>46.89588217499999</v>
      </c>
      <c r="AP29" s="115">
        <f t="shared" si="32"/>
        <v>53.220067087499991</v>
      </c>
      <c r="AQ29" s="115">
        <f>IF($C$1="M",MaleQx!J29,FemaleQx!J29)</f>
        <v>59.544251999999986</v>
      </c>
      <c r="AR29" s="115">
        <f t="shared" si="33"/>
        <v>70.033618574999991</v>
      </c>
      <c r="AS29" s="115">
        <f t="shared" si="34"/>
        <v>80.522985149999982</v>
      </c>
      <c r="AT29" s="115">
        <f t="shared" si="35"/>
        <v>91.012351724999988</v>
      </c>
      <c r="AU29" s="115">
        <f t="shared" si="36"/>
        <v>101.50171829999999</v>
      </c>
      <c r="AV29" s="115">
        <f>IF($C$1="M",MaleQx!K29,FemaleQx!K29)</f>
        <v>111.99108487499998</v>
      </c>
      <c r="AW29" s="115">
        <f t="shared" si="37"/>
        <v>124.71143714999999</v>
      </c>
      <c r="AX29" s="115">
        <f t="shared" si="38"/>
        <v>137.43178942500001</v>
      </c>
      <c r="AY29" s="115">
        <f t="shared" si="39"/>
        <v>150.15214169999999</v>
      </c>
      <c r="AZ29" s="115">
        <f t="shared" si="40"/>
        <v>162.872493975</v>
      </c>
      <c r="BA29" s="115">
        <f>IF($C$1="M",MaleQx!L29,FemaleQx!L29)</f>
        <v>175.59284625000001</v>
      </c>
      <c r="BB29" s="115">
        <f t="shared" si="41"/>
        <v>192.37217850000002</v>
      </c>
      <c r="BC29" s="115">
        <f t="shared" si="42"/>
        <v>209.15151075000003</v>
      </c>
      <c r="BD29" s="115">
        <f t="shared" si="43"/>
        <v>225.93084300000004</v>
      </c>
      <c r="BE29" s="115">
        <f t="shared" si="44"/>
        <v>242.71017525000005</v>
      </c>
      <c r="BF29" s="115">
        <f>IF($C$1="M",MaleQx!M29,FemaleQx!M29)</f>
        <v>259.48950750000006</v>
      </c>
    </row>
    <row r="30" spans="1:58">
      <c r="A30">
        <v>28</v>
      </c>
      <c r="B30" s="115" t="e">
        <f>HLOOKUP($A$1,$C$2:BF30,A30+1)</f>
        <v>#N/A</v>
      </c>
      <c r="C30" s="115">
        <f>IF($C$1="M",MaleQx!B30,FemaleQx!B30)</f>
        <v>0.94092749999999992</v>
      </c>
      <c r="D30" s="115">
        <f t="shared" si="1"/>
        <v>1.0071899999999998</v>
      </c>
      <c r="E30" s="115">
        <f t="shared" si="2"/>
        <v>1.0734524999999999</v>
      </c>
      <c r="F30" s="115">
        <f t="shared" si="3"/>
        <v>1.1397149999999998</v>
      </c>
      <c r="G30" s="115">
        <f t="shared" si="4"/>
        <v>1.2059774999999999</v>
      </c>
      <c r="H30" s="115">
        <f>IF($C$1="M",MaleQx!C30,FemaleQx!C30)</f>
        <v>1.2722399999999998</v>
      </c>
      <c r="I30" s="115">
        <f t="shared" si="5"/>
        <v>1.3954882499999999</v>
      </c>
      <c r="J30" s="115">
        <f t="shared" si="6"/>
        <v>1.5187364999999999</v>
      </c>
      <c r="K30" s="115">
        <f t="shared" si="7"/>
        <v>1.64198475</v>
      </c>
      <c r="L30" s="115">
        <f t="shared" si="8"/>
        <v>1.7652330000000001</v>
      </c>
      <c r="M30" s="115">
        <f>IF($C$1="M",MaleQx!D30,FemaleQx!D30)</f>
        <v>1.8884812500000001</v>
      </c>
      <c r="N30" s="115">
        <f t="shared" si="9"/>
        <v>2.0620890000000003</v>
      </c>
      <c r="O30" s="115">
        <f t="shared" si="10"/>
        <v>2.2356967500000002</v>
      </c>
      <c r="P30" s="115">
        <f t="shared" si="11"/>
        <v>2.4093045000000002</v>
      </c>
      <c r="Q30" s="115">
        <f t="shared" si="12"/>
        <v>2.5829122500000001</v>
      </c>
      <c r="R30" s="115">
        <f>IF($C$1="M",MaleQx!E30,FemaleQx!E30)</f>
        <v>2.7565200000000001</v>
      </c>
      <c r="S30" s="115">
        <f t="shared" si="13"/>
        <v>3.0719295</v>
      </c>
      <c r="T30" s="115">
        <f t="shared" si="14"/>
        <v>3.3873389999999999</v>
      </c>
      <c r="U30" s="115">
        <f t="shared" si="15"/>
        <v>3.7027485000000002</v>
      </c>
      <c r="V30" s="115">
        <f t="shared" si="16"/>
        <v>4.0181579999999997</v>
      </c>
      <c r="W30" s="115">
        <f>IF($C$1="M",MaleQx!F30,FemaleQx!F30)</f>
        <v>4.3335675</v>
      </c>
      <c r="X30" s="115">
        <f t="shared" si="17"/>
        <v>5.0955862500000002</v>
      </c>
      <c r="Y30" s="115">
        <f t="shared" si="18"/>
        <v>5.8576049999999995</v>
      </c>
      <c r="Z30" s="115">
        <f t="shared" si="19"/>
        <v>6.6196237499999988</v>
      </c>
      <c r="AA30" s="115">
        <f t="shared" si="20"/>
        <v>7.3816424999999999</v>
      </c>
      <c r="AB30" s="115">
        <f>IF($C$1="M",MaleQx!G30,FemaleQx!G30)</f>
        <v>8.1436612499999992</v>
      </c>
      <c r="AC30" s="115">
        <f t="shared" si="21"/>
        <v>9.7339612500000001</v>
      </c>
      <c r="AD30" s="115">
        <f t="shared" si="22"/>
        <v>11.324261249999999</v>
      </c>
      <c r="AE30" s="115">
        <f t="shared" si="23"/>
        <v>12.914561249999998</v>
      </c>
      <c r="AF30" s="115">
        <f t="shared" si="24"/>
        <v>14.504861250000001</v>
      </c>
      <c r="AG30" s="115">
        <f>IF($C$1="M",MaleQx!H30,FemaleQx!H30)</f>
        <v>16.09516125</v>
      </c>
      <c r="AH30" s="115">
        <f t="shared" si="25"/>
        <v>19.380969</v>
      </c>
      <c r="AI30" s="115">
        <f t="shared" si="26"/>
        <v>22.66677675</v>
      </c>
      <c r="AJ30" s="115">
        <f t="shared" si="27"/>
        <v>25.9525845</v>
      </c>
      <c r="AK30" s="115">
        <f t="shared" si="28"/>
        <v>29.23839225</v>
      </c>
      <c r="AL30" s="115">
        <f>IF($C$1="M",MaleQx!I30,FemaleQx!I30)</f>
        <v>32.5242</v>
      </c>
      <c r="AM30" s="115">
        <f t="shared" si="29"/>
        <v>39.814449412500004</v>
      </c>
      <c r="AN30" s="115">
        <f t="shared" si="30"/>
        <v>47.104698825000007</v>
      </c>
      <c r="AO30" s="115">
        <f t="shared" si="31"/>
        <v>54.394948237500003</v>
      </c>
      <c r="AP30" s="115">
        <f t="shared" si="32"/>
        <v>61.685197650000006</v>
      </c>
      <c r="AQ30" s="115">
        <f>IF($C$1="M",MaleQx!J30,FemaleQx!J30)</f>
        <v>68.97544706250001</v>
      </c>
      <c r="AR30" s="115">
        <f t="shared" si="33"/>
        <v>79.81393365000001</v>
      </c>
      <c r="AS30" s="115">
        <f t="shared" si="34"/>
        <v>90.65242023750001</v>
      </c>
      <c r="AT30" s="115">
        <f t="shared" si="35"/>
        <v>101.490906825</v>
      </c>
      <c r="AU30" s="115">
        <f t="shared" si="36"/>
        <v>112.3293934125</v>
      </c>
      <c r="AV30" s="115">
        <f>IF($C$1="M",MaleQx!K30,FemaleQx!K30)</f>
        <v>123.16788</v>
      </c>
      <c r="AW30" s="115">
        <f t="shared" si="37"/>
        <v>136.82727022500001</v>
      </c>
      <c r="AX30" s="115">
        <f t="shared" si="38"/>
        <v>150.48666044999999</v>
      </c>
      <c r="AY30" s="115">
        <f t="shared" si="39"/>
        <v>164.146050675</v>
      </c>
      <c r="AZ30" s="115">
        <f t="shared" si="40"/>
        <v>177.80544090000001</v>
      </c>
      <c r="BA30" s="115">
        <f>IF($C$1="M",MaleQx!L30,FemaleQx!L30)</f>
        <v>191.46483112499999</v>
      </c>
      <c r="BB30" s="115">
        <f t="shared" si="41"/>
        <v>208.28140289999999</v>
      </c>
      <c r="BC30" s="115">
        <f t="shared" si="42"/>
        <v>225.09797467500002</v>
      </c>
      <c r="BD30" s="115">
        <f t="shared" si="43"/>
        <v>241.91454645000002</v>
      </c>
      <c r="BE30" s="115">
        <f t="shared" si="44"/>
        <v>258.73111822500005</v>
      </c>
      <c r="BF30" s="115">
        <f>IF($C$1="M",MaleQx!M30,FemaleQx!M30)</f>
        <v>275.54769000000005</v>
      </c>
    </row>
    <row r="31" spans="1:58">
      <c r="A31">
        <v>29</v>
      </c>
      <c r="B31" s="115" t="e">
        <f>HLOOKUP($A$1,$C$2:BF31,A31+1)</f>
        <v>#N/A</v>
      </c>
      <c r="C31" s="115">
        <f>IF($C$1="M",MaleQx!B31,FemaleQx!B31)</f>
        <v>1.00719</v>
      </c>
      <c r="D31" s="115">
        <f t="shared" si="1"/>
        <v>1.0840544999999999</v>
      </c>
      <c r="E31" s="115">
        <f t="shared" si="2"/>
        <v>1.160919</v>
      </c>
      <c r="F31" s="115">
        <f t="shared" si="3"/>
        <v>1.2377834999999999</v>
      </c>
      <c r="G31" s="115">
        <f t="shared" si="4"/>
        <v>1.314648</v>
      </c>
      <c r="H31" s="115">
        <f>IF($C$1="M",MaleQx!C31,FemaleQx!C31)</f>
        <v>1.3915124999999999</v>
      </c>
      <c r="I31" s="115">
        <f t="shared" si="5"/>
        <v>1.5319889999999998</v>
      </c>
      <c r="J31" s="115">
        <f t="shared" si="6"/>
        <v>1.6724654999999999</v>
      </c>
      <c r="K31" s="115">
        <f t="shared" si="7"/>
        <v>1.8129419999999998</v>
      </c>
      <c r="L31" s="115">
        <f t="shared" si="8"/>
        <v>1.9534184999999997</v>
      </c>
      <c r="M31" s="115">
        <f>IF($C$1="M",MaleQx!D31,FemaleQx!D31)</f>
        <v>2.0938949999999998</v>
      </c>
      <c r="N31" s="115">
        <f t="shared" si="9"/>
        <v>2.2873815</v>
      </c>
      <c r="O31" s="115">
        <f t="shared" si="10"/>
        <v>2.4808680000000001</v>
      </c>
      <c r="P31" s="115">
        <f t="shared" si="11"/>
        <v>2.6743544999999997</v>
      </c>
      <c r="Q31" s="115">
        <f t="shared" si="12"/>
        <v>2.8678409999999999</v>
      </c>
      <c r="R31" s="115">
        <f>IF($C$1="M",MaleQx!E31,FemaleQx!E31)</f>
        <v>3.0613275</v>
      </c>
      <c r="S31" s="115">
        <f t="shared" si="13"/>
        <v>3.4164944999999998</v>
      </c>
      <c r="T31" s="115">
        <f t="shared" si="14"/>
        <v>3.7716614999999996</v>
      </c>
      <c r="U31" s="115">
        <f t="shared" si="15"/>
        <v>4.1268284999999993</v>
      </c>
      <c r="V31" s="115">
        <f t="shared" si="16"/>
        <v>4.4819954999999991</v>
      </c>
      <c r="W31" s="115">
        <f>IF($C$1="M",MaleQx!F31,FemaleQx!F31)</f>
        <v>4.8371624999999989</v>
      </c>
      <c r="X31" s="115">
        <f t="shared" si="17"/>
        <v>5.7780899999999988</v>
      </c>
      <c r="Y31" s="115">
        <f t="shared" si="18"/>
        <v>6.7190174999999996</v>
      </c>
      <c r="Z31" s="115">
        <f t="shared" si="19"/>
        <v>7.6599449999999996</v>
      </c>
      <c r="AA31" s="115">
        <f t="shared" si="20"/>
        <v>8.6008725000000013</v>
      </c>
      <c r="AB31" s="115">
        <f>IF($C$1="M",MaleQx!G31,FemaleQx!G31)</f>
        <v>9.5418000000000003</v>
      </c>
      <c r="AC31" s="115">
        <f t="shared" si="21"/>
        <v>11.279202750000001</v>
      </c>
      <c r="AD31" s="115">
        <f t="shared" si="22"/>
        <v>13.016605500000002</v>
      </c>
      <c r="AE31" s="115">
        <f t="shared" si="23"/>
        <v>14.754008250000002</v>
      </c>
      <c r="AF31" s="115">
        <f t="shared" si="24"/>
        <v>16.491411000000003</v>
      </c>
      <c r="AG31" s="115">
        <f>IF($C$1="M",MaleQx!H31,FemaleQx!H31)</f>
        <v>18.228813750000004</v>
      </c>
      <c r="AH31" s="115">
        <f t="shared" si="25"/>
        <v>22.153060687500002</v>
      </c>
      <c r="AI31" s="115">
        <f t="shared" si="26"/>
        <v>26.077307625000003</v>
      </c>
      <c r="AJ31" s="115">
        <f t="shared" si="27"/>
        <v>30.001554562500001</v>
      </c>
      <c r="AK31" s="115">
        <f t="shared" si="28"/>
        <v>33.925801500000006</v>
      </c>
      <c r="AL31" s="115">
        <f>IF($C$1="M",MaleQx!I31,FemaleQx!I31)</f>
        <v>37.8500484375</v>
      </c>
      <c r="AM31" s="115">
        <f t="shared" si="29"/>
        <v>46.123915499999995</v>
      </c>
      <c r="AN31" s="115">
        <f t="shared" si="30"/>
        <v>54.397782562499998</v>
      </c>
      <c r="AO31" s="115">
        <f t="shared" si="31"/>
        <v>62.671649624999993</v>
      </c>
      <c r="AP31" s="115">
        <f t="shared" si="32"/>
        <v>70.945516687500003</v>
      </c>
      <c r="AQ31" s="115">
        <f>IF($C$1="M",MaleQx!J31,FemaleQx!J31)</f>
        <v>79.219383749999992</v>
      </c>
      <c r="AR31" s="115">
        <f t="shared" si="33"/>
        <v>90.342172799999986</v>
      </c>
      <c r="AS31" s="115">
        <f t="shared" si="34"/>
        <v>101.46496184999998</v>
      </c>
      <c r="AT31" s="115">
        <f t="shared" si="35"/>
        <v>112.58775089999997</v>
      </c>
      <c r="AU31" s="115">
        <f t="shared" si="36"/>
        <v>123.71053994999997</v>
      </c>
      <c r="AV31" s="115">
        <f>IF($C$1="M",MaleQx!K31,FemaleQx!K31)</f>
        <v>134.83332899999996</v>
      </c>
      <c r="AW31" s="115">
        <f t="shared" si="37"/>
        <v>149.50101644999998</v>
      </c>
      <c r="AX31" s="115">
        <f t="shared" si="38"/>
        <v>164.1687039</v>
      </c>
      <c r="AY31" s="115">
        <f t="shared" si="39"/>
        <v>178.83639134999999</v>
      </c>
      <c r="AZ31" s="115">
        <f t="shared" si="40"/>
        <v>193.5040788</v>
      </c>
      <c r="BA31" s="115">
        <f>IF($C$1="M",MaleQx!L31,FemaleQx!L31)</f>
        <v>208.17176625000002</v>
      </c>
      <c r="BB31" s="115">
        <f t="shared" si="41"/>
        <v>224.85371400000002</v>
      </c>
      <c r="BC31" s="115">
        <f t="shared" si="42"/>
        <v>241.53566175</v>
      </c>
      <c r="BD31" s="115">
        <f t="shared" si="43"/>
        <v>258.21760949999998</v>
      </c>
      <c r="BE31" s="115">
        <f t="shared" si="44"/>
        <v>274.89955724999999</v>
      </c>
      <c r="BF31" s="115">
        <f>IF($C$1="M",MaleQx!M31,FemaleQx!M31)</f>
        <v>291.58150499999999</v>
      </c>
    </row>
    <row r="32" spans="1:58">
      <c r="A32">
        <v>30</v>
      </c>
      <c r="B32" s="115" t="e">
        <f>HLOOKUP($A$1,$C$2:BF32,A32+1)</f>
        <v>#N/A</v>
      </c>
      <c r="C32" s="115">
        <f>IF($C$1="M",MaleQx!B32,FemaleQx!B32)</f>
        <v>1.0734525000000001</v>
      </c>
      <c r="D32" s="115">
        <f t="shared" si="1"/>
        <v>1.1635695000000001</v>
      </c>
      <c r="E32" s="115">
        <f t="shared" si="2"/>
        <v>1.2536865000000001</v>
      </c>
      <c r="F32" s="115">
        <f t="shared" si="3"/>
        <v>1.3438034999999999</v>
      </c>
      <c r="G32" s="115">
        <f t="shared" si="4"/>
        <v>1.4339204999999999</v>
      </c>
      <c r="H32" s="115">
        <f>IF($C$1="M",MaleQx!C32,FemaleQx!C32)</f>
        <v>1.5240374999999999</v>
      </c>
      <c r="I32" s="115">
        <f t="shared" si="5"/>
        <v>1.6843927499999998</v>
      </c>
      <c r="J32" s="115">
        <f t="shared" si="6"/>
        <v>1.8447479999999998</v>
      </c>
      <c r="K32" s="115">
        <f t="shared" si="7"/>
        <v>2.0051032499999994</v>
      </c>
      <c r="L32" s="115">
        <f t="shared" si="8"/>
        <v>2.1654584999999997</v>
      </c>
      <c r="M32" s="115">
        <f>IF($C$1="M",MaleQx!D32,FemaleQx!D32)</f>
        <v>2.3258137499999996</v>
      </c>
      <c r="N32" s="115">
        <f t="shared" si="9"/>
        <v>2.5418294999999995</v>
      </c>
      <c r="O32" s="115">
        <f t="shared" si="10"/>
        <v>2.7578452499999999</v>
      </c>
      <c r="P32" s="115">
        <f t="shared" si="11"/>
        <v>2.9738609999999994</v>
      </c>
      <c r="Q32" s="115">
        <f t="shared" si="12"/>
        <v>3.1898767499999998</v>
      </c>
      <c r="R32" s="115">
        <f>IF($C$1="M",MaleQx!E32,FemaleQx!E32)</f>
        <v>3.4058924999999998</v>
      </c>
      <c r="S32" s="115">
        <f t="shared" si="13"/>
        <v>3.8180452499999999</v>
      </c>
      <c r="T32" s="115">
        <f t="shared" si="14"/>
        <v>4.2301979999999997</v>
      </c>
      <c r="U32" s="115">
        <f t="shared" si="15"/>
        <v>4.6423507499999994</v>
      </c>
      <c r="V32" s="115">
        <f t="shared" si="16"/>
        <v>5.0545035</v>
      </c>
      <c r="W32" s="115">
        <f>IF($C$1="M",MaleQx!F32,FemaleQx!F32)</f>
        <v>5.4666562499999998</v>
      </c>
      <c r="X32" s="115">
        <f t="shared" si="17"/>
        <v>6.5917934999999996</v>
      </c>
      <c r="Y32" s="115">
        <f t="shared" si="18"/>
        <v>7.7169307499999995</v>
      </c>
      <c r="Z32" s="115">
        <f t="shared" si="19"/>
        <v>8.8420679999999994</v>
      </c>
      <c r="AA32" s="115">
        <f t="shared" si="20"/>
        <v>9.9672052499999992</v>
      </c>
      <c r="AB32" s="115">
        <f>IF($C$1="M",MaleQx!G32,FemaleQx!G32)</f>
        <v>11.092342499999999</v>
      </c>
      <c r="AC32" s="115">
        <f t="shared" si="21"/>
        <v>13.039134749999999</v>
      </c>
      <c r="AD32" s="115">
        <f t="shared" si="22"/>
        <v>14.985926999999998</v>
      </c>
      <c r="AE32" s="115">
        <f t="shared" si="23"/>
        <v>16.932719249999998</v>
      </c>
      <c r="AF32" s="115">
        <f t="shared" si="24"/>
        <v>18.8795115</v>
      </c>
      <c r="AG32" s="115">
        <f>IF($C$1="M",MaleQx!H32,FemaleQx!H32)</f>
        <v>20.826303749999997</v>
      </c>
      <c r="AH32" s="115">
        <f t="shared" si="25"/>
        <v>25.463353499999997</v>
      </c>
      <c r="AI32" s="115">
        <f t="shared" si="26"/>
        <v>30.100403249999999</v>
      </c>
      <c r="AJ32" s="115">
        <f t="shared" si="27"/>
        <v>34.737453000000002</v>
      </c>
      <c r="AK32" s="115">
        <f t="shared" si="28"/>
        <v>39.374502750000005</v>
      </c>
      <c r="AL32" s="115">
        <f>IF($C$1="M",MaleQx!I32,FemaleQx!I32)</f>
        <v>44.011552500000001</v>
      </c>
      <c r="AM32" s="115">
        <f t="shared" si="29"/>
        <v>53.208503212500005</v>
      </c>
      <c r="AN32" s="115">
        <f t="shared" si="30"/>
        <v>62.405453925000003</v>
      </c>
      <c r="AO32" s="115">
        <f t="shared" si="31"/>
        <v>71.602404637500001</v>
      </c>
      <c r="AP32" s="115">
        <f t="shared" si="32"/>
        <v>80.799355350000013</v>
      </c>
      <c r="AQ32" s="115">
        <f>IF($C$1="M",MaleQx!J32,FemaleQx!J32)</f>
        <v>89.996306062500011</v>
      </c>
      <c r="AR32" s="115">
        <f t="shared" si="33"/>
        <v>101.45302177500001</v>
      </c>
      <c r="AS32" s="115">
        <f t="shared" si="34"/>
        <v>112.90973748750001</v>
      </c>
      <c r="AT32" s="115">
        <f t="shared" si="35"/>
        <v>124.3664532</v>
      </c>
      <c r="AU32" s="115">
        <f t="shared" si="36"/>
        <v>135.82316891249999</v>
      </c>
      <c r="AV32" s="115">
        <f>IF($C$1="M",MaleQx!K32,FemaleQx!K32)</f>
        <v>147.27988462499999</v>
      </c>
      <c r="AW32" s="115">
        <f t="shared" si="37"/>
        <v>162.9311961375</v>
      </c>
      <c r="AX32" s="115">
        <f t="shared" si="38"/>
        <v>178.58250765</v>
      </c>
      <c r="AY32" s="115">
        <f t="shared" si="39"/>
        <v>194.23381916249997</v>
      </c>
      <c r="AZ32" s="115">
        <f t="shared" si="40"/>
        <v>209.88513067499997</v>
      </c>
      <c r="BA32" s="115">
        <f>IF($C$1="M",MaleQx!L32,FemaleQx!L32)</f>
        <v>225.53644218749997</v>
      </c>
      <c r="BB32" s="115">
        <f t="shared" si="41"/>
        <v>241.96846274999999</v>
      </c>
      <c r="BC32" s="115">
        <f t="shared" si="42"/>
        <v>258.4004833125</v>
      </c>
      <c r="BD32" s="115">
        <f t="shared" si="43"/>
        <v>274.83250387499999</v>
      </c>
      <c r="BE32" s="115">
        <f t="shared" si="44"/>
        <v>291.26452443750003</v>
      </c>
      <c r="BF32" s="115">
        <f>IF($C$1="M",MaleQx!M32,FemaleQx!M32)</f>
        <v>307.69654500000001</v>
      </c>
    </row>
    <row r="33" spans="1:58">
      <c r="A33">
        <v>31</v>
      </c>
      <c r="B33" s="115" t="e">
        <f>HLOOKUP($A$1,$C$2:BF33,A33+1)</f>
        <v>#N/A</v>
      </c>
      <c r="C33" s="115">
        <f>IF($C$1="M",MaleQx!B33,FemaleQx!B33)</f>
        <v>1.1463412499999999</v>
      </c>
      <c r="D33" s="115">
        <f t="shared" si="1"/>
        <v>1.2510359999999998</v>
      </c>
      <c r="E33" s="115">
        <f t="shared" si="2"/>
        <v>1.35573075</v>
      </c>
      <c r="F33" s="115">
        <f t="shared" si="3"/>
        <v>1.4604254999999999</v>
      </c>
      <c r="G33" s="115">
        <f t="shared" si="4"/>
        <v>1.5651202500000001</v>
      </c>
      <c r="H33" s="115">
        <f>IF($C$1="M",MaleQx!C33,FemaleQx!C33)</f>
        <v>1.669815</v>
      </c>
      <c r="I33" s="115">
        <f t="shared" si="5"/>
        <v>1.8500490000000001</v>
      </c>
      <c r="J33" s="115">
        <f t="shared" si="6"/>
        <v>2.0302829999999998</v>
      </c>
      <c r="K33" s="115">
        <f t="shared" si="7"/>
        <v>2.2105169999999998</v>
      </c>
      <c r="L33" s="115">
        <f t="shared" si="8"/>
        <v>2.3907509999999998</v>
      </c>
      <c r="M33" s="115">
        <f>IF($C$1="M",MaleQx!D33,FemaleQx!D33)</f>
        <v>2.5709849999999999</v>
      </c>
      <c r="N33" s="115">
        <f t="shared" si="9"/>
        <v>2.8121804999999997</v>
      </c>
      <c r="O33" s="115">
        <f t="shared" si="10"/>
        <v>3.0533760000000001</v>
      </c>
      <c r="P33" s="115">
        <f t="shared" si="11"/>
        <v>3.2945715</v>
      </c>
      <c r="Q33" s="115">
        <f t="shared" si="12"/>
        <v>3.5357670000000003</v>
      </c>
      <c r="R33" s="115">
        <f>IF($C$1="M",MaleQx!E33,FemaleQx!E33)</f>
        <v>3.7769625000000002</v>
      </c>
      <c r="S33" s="115">
        <f t="shared" si="13"/>
        <v>4.2779069999999999</v>
      </c>
      <c r="T33" s="115">
        <f t="shared" si="14"/>
        <v>4.7788515</v>
      </c>
      <c r="U33" s="115">
        <f t="shared" si="15"/>
        <v>5.2797960000000002</v>
      </c>
      <c r="V33" s="115">
        <f t="shared" si="16"/>
        <v>5.7807405000000003</v>
      </c>
      <c r="W33" s="115">
        <f>IF($C$1="M",MaleQx!F33,FemaleQx!F33)</f>
        <v>6.2816850000000004</v>
      </c>
      <c r="X33" s="115">
        <f t="shared" si="17"/>
        <v>7.5698280000000002</v>
      </c>
      <c r="Y33" s="115">
        <f t="shared" si="18"/>
        <v>8.8579710000000009</v>
      </c>
      <c r="Z33" s="115">
        <f t="shared" si="19"/>
        <v>10.146114000000001</v>
      </c>
      <c r="AA33" s="115">
        <f t="shared" si="20"/>
        <v>11.434257000000001</v>
      </c>
      <c r="AB33" s="115">
        <f>IF($C$1="M",MaleQx!G33,FemaleQx!G33)</f>
        <v>12.7224</v>
      </c>
      <c r="AC33" s="115">
        <f t="shared" si="21"/>
        <v>14.98195125</v>
      </c>
      <c r="AD33" s="115">
        <f t="shared" si="22"/>
        <v>17.241502499999999</v>
      </c>
      <c r="AE33" s="115">
        <f t="shared" si="23"/>
        <v>19.501053750000001</v>
      </c>
      <c r="AF33" s="115">
        <f t="shared" si="24"/>
        <v>21.760604999999998</v>
      </c>
      <c r="AG33" s="115">
        <f>IF($C$1="M",MaleQx!H33,FemaleQx!H33)</f>
        <v>24.020156249999999</v>
      </c>
      <c r="AH33" s="115">
        <f t="shared" si="25"/>
        <v>29.451981937500001</v>
      </c>
      <c r="AI33" s="115">
        <f t="shared" si="26"/>
        <v>34.883807625000003</v>
      </c>
      <c r="AJ33" s="115">
        <f t="shared" si="27"/>
        <v>40.315633312499997</v>
      </c>
      <c r="AK33" s="115">
        <f t="shared" si="28"/>
        <v>45.747459000000006</v>
      </c>
      <c r="AL33" s="115">
        <f>IF($C$1="M",MaleQx!I33,FemaleQx!I33)</f>
        <v>51.179284687500001</v>
      </c>
      <c r="AM33" s="115">
        <f t="shared" si="29"/>
        <v>61.143315749999999</v>
      </c>
      <c r="AN33" s="115">
        <f t="shared" si="30"/>
        <v>71.107346812499998</v>
      </c>
      <c r="AO33" s="115">
        <f t="shared" si="31"/>
        <v>81.071377874999996</v>
      </c>
      <c r="AP33" s="115">
        <f t="shared" si="32"/>
        <v>91.035408937500009</v>
      </c>
      <c r="AQ33" s="115">
        <f>IF($C$1="M",MaleQx!J33,FemaleQx!J33)</f>
        <v>100.99944000000001</v>
      </c>
      <c r="AR33" s="115">
        <f t="shared" si="33"/>
        <v>112.96021668750001</v>
      </c>
      <c r="AS33" s="115">
        <f t="shared" si="34"/>
        <v>124.92099337499999</v>
      </c>
      <c r="AT33" s="115">
        <f t="shared" si="35"/>
        <v>136.88177006249998</v>
      </c>
      <c r="AU33" s="115">
        <f t="shared" si="36"/>
        <v>148.84254675</v>
      </c>
      <c r="AV33" s="115">
        <f>IF($C$1="M",MaleQx!K33,FemaleQx!K33)</f>
        <v>160.80332343749998</v>
      </c>
      <c r="AW33" s="115">
        <f t="shared" si="37"/>
        <v>177.33542174999997</v>
      </c>
      <c r="AX33" s="115">
        <f t="shared" si="38"/>
        <v>193.86752006249998</v>
      </c>
      <c r="AY33" s="115">
        <f t="shared" si="39"/>
        <v>210.39961837499996</v>
      </c>
      <c r="AZ33" s="115">
        <f t="shared" si="40"/>
        <v>226.93171668749994</v>
      </c>
      <c r="BA33" s="115">
        <f>IF($C$1="M",MaleQx!L33,FemaleQx!L33)</f>
        <v>243.46381499999995</v>
      </c>
      <c r="BB33" s="115">
        <f t="shared" si="41"/>
        <v>259.60322249999996</v>
      </c>
      <c r="BC33" s="115">
        <f t="shared" si="42"/>
        <v>275.74262999999996</v>
      </c>
      <c r="BD33" s="115">
        <f t="shared" si="43"/>
        <v>291.88203749999997</v>
      </c>
      <c r="BE33" s="115">
        <f t="shared" si="44"/>
        <v>308.02144499999997</v>
      </c>
      <c r="BF33" s="115">
        <f>IF($C$1="M",MaleQx!M33,FemaleQx!M33)</f>
        <v>324.16085249999998</v>
      </c>
    </row>
    <row r="34" spans="1:58">
      <c r="A34">
        <v>32</v>
      </c>
      <c r="B34" s="115" t="e">
        <f>HLOOKUP($A$1,$C$2:BF34,A34+1)</f>
        <v>#N/A</v>
      </c>
      <c r="C34" s="115">
        <f>IF($C$1="M",MaleQx!B34,FemaleQx!B34)</f>
        <v>1.2324824999999999</v>
      </c>
      <c r="D34" s="115">
        <f t="shared" si="1"/>
        <v>1.3491044999999999</v>
      </c>
      <c r="E34" s="115">
        <f t="shared" si="2"/>
        <v>1.4657265000000002</v>
      </c>
      <c r="F34" s="115">
        <f t="shared" si="3"/>
        <v>1.5823485000000002</v>
      </c>
      <c r="G34" s="115">
        <f t="shared" si="4"/>
        <v>1.6989705000000004</v>
      </c>
      <c r="H34" s="115">
        <f>IF($C$1="M",MaleQx!C34,FemaleQx!C34)</f>
        <v>1.8155925000000004</v>
      </c>
      <c r="I34" s="115">
        <f t="shared" si="5"/>
        <v>2.0130547500000002</v>
      </c>
      <c r="J34" s="115">
        <f t="shared" si="6"/>
        <v>2.2105170000000003</v>
      </c>
      <c r="K34" s="115">
        <f t="shared" si="7"/>
        <v>2.4079792500000003</v>
      </c>
      <c r="L34" s="115">
        <f t="shared" si="8"/>
        <v>2.6054415000000004</v>
      </c>
      <c r="M34" s="115">
        <f>IF($C$1="M",MaleQx!D34,FemaleQx!D34)</f>
        <v>2.80290375</v>
      </c>
      <c r="N34" s="115">
        <f t="shared" si="9"/>
        <v>3.0745800000000001</v>
      </c>
      <c r="O34" s="115">
        <f t="shared" si="10"/>
        <v>3.3462562500000002</v>
      </c>
      <c r="P34" s="115">
        <f t="shared" si="11"/>
        <v>3.6179325000000002</v>
      </c>
      <c r="Q34" s="115">
        <f t="shared" si="12"/>
        <v>3.8896087500000003</v>
      </c>
      <c r="R34" s="115">
        <f>IF($C$1="M",MaleQx!E34,FemaleQx!E34)</f>
        <v>4.1612850000000003</v>
      </c>
      <c r="S34" s="115">
        <f t="shared" si="13"/>
        <v>4.7934292500000009</v>
      </c>
      <c r="T34" s="115">
        <f t="shared" si="14"/>
        <v>5.4255735000000005</v>
      </c>
      <c r="U34" s="115">
        <f t="shared" si="15"/>
        <v>6.057717750000001</v>
      </c>
      <c r="V34" s="115">
        <f t="shared" si="16"/>
        <v>6.6898620000000015</v>
      </c>
      <c r="W34" s="115">
        <f>IF($C$1="M",MaleQx!F34,FemaleQx!F34)</f>
        <v>7.3220062500000012</v>
      </c>
      <c r="X34" s="115">
        <f t="shared" si="17"/>
        <v>8.7333975000000006</v>
      </c>
      <c r="Y34" s="115">
        <f t="shared" si="18"/>
        <v>10.14478875</v>
      </c>
      <c r="Z34" s="115">
        <f t="shared" si="19"/>
        <v>11.556179999999999</v>
      </c>
      <c r="AA34" s="115">
        <f t="shared" si="20"/>
        <v>12.967571249999999</v>
      </c>
      <c r="AB34" s="115">
        <f>IF($C$1="M",MaleQx!G34,FemaleQx!G34)</f>
        <v>14.378962499999998</v>
      </c>
      <c r="AC34" s="115">
        <f t="shared" si="21"/>
        <v>17.087835487499998</v>
      </c>
      <c r="AD34" s="115">
        <f t="shared" si="22"/>
        <v>19.796708474999999</v>
      </c>
      <c r="AE34" s="115">
        <f t="shared" si="23"/>
        <v>22.505581462499997</v>
      </c>
      <c r="AF34" s="115">
        <f t="shared" si="24"/>
        <v>25.214454449999998</v>
      </c>
      <c r="AG34" s="115">
        <f>IF($C$1="M",MaleQx!H34,FemaleQx!H34)</f>
        <v>27.923327437499999</v>
      </c>
      <c r="AH34" s="115">
        <f t="shared" si="25"/>
        <v>34.247512349999994</v>
      </c>
      <c r="AI34" s="115">
        <f t="shared" si="26"/>
        <v>40.571697262499995</v>
      </c>
      <c r="AJ34" s="115">
        <f t="shared" si="27"/>
        <v>46.89588217499999</v>
      </c>
      <c r="AK34" s="115">
        <f t="shared" si="28"/>
        <v>53.220067087499991</v>
      </c>
      <c r="AL34" s="115">
        <f>IF($C$1="M",MaleQx!I34,FemaleQx!I34)</f>
        <v>59.544251999999986</v>
      </c>
      <c r="AM34" s="115">
        <f t="shared" si="29"/>
        <v>70.033618574999991</v>
      </c>
      <c r="AN34" s="115">
        <f t="shared" si="30"/>
        <v>80.522985149999982</v>
      </c>
      <c r="AO34" s="115">
        <f t="shared" si="31"/>
        <v>91.012351724999988</v>
      </c>
      <c r="AP34" s="115">
        <f t="shared" si="32"/>
        <v>101.50171829999999</v>
      </c>
      <c r="AQ34" s="115">
        <f>IF($C$1="M",MaleQx!J34,FemaleQx!J34)</f>
        <v>111.99108487499998</v>
      </c>
      <c r="AR34" s="115">
        <f t="shared" si="33"/>
        <v>124.71143714999999</v>
      </c>
      <c r="AS34" s="115">
        <f t="shared" si="34"/>
        <v>137.43178942500001</v>
      </c>
      <c r="AT34" s="115">
        <f t="shared" si="35"/>
        <v>150.15214169999999</v>
      </c>
      <c r="AU34" s="115">
        <f t="shared" si="36"/>
        <v>162.872493975</v>
      </c>
      <c r="AV34" s="115">
        <f>IF($C$1="M",MaleQx!K34,FemaleQx!K34)</f>
        <v>175.59284625000001</v>
      </c>
      <c r="AW34" s="115">
        <f t="shared" si="37"/>
        <v>192.37217850000002</v>
      </c>
      <c r="AX34" s="115">
        <f t="shared" si="38"/>
        <v>209.15151075000003</v>
      </c>
      <c r="AY34" s="115">
        <f t="shared" si="39"/>
        <v>225.93084300000004</v>
      </c>
      <c r="AZ34" s="115">
        <f t="shared" si="40"/>
        <v>242.71017525000005</v>
      </c>
      <c r="BA34" s="115">
        <f>IF($C$1="M",MaleQx!L34,FemaleQx!L34)</f>
        <v>259.48950750000006</v>
      </c>
      <c r="BB34" s="115">
        <f t="shared" si="41"/>
        <v>275.83035300000006</v>
      </c>
      <c r="BC34" s="115">
        <f t="shared" si="42"/>
        <v>292.1711985</v>
      </c>
      <c r="BD34" s="115">
        <f t="shared" si="43"/>
        <v>308.512044</v>
      </c>
      <c r="BE34" s="115">
        <f t="shared" si="44"/>
        <v>324.85288949999995</v>
      </c>
      <c r="BF34" s="115">
        <f>IF($C$1="M",MaleQx!M34,FemaleQx!M34)</f>
        <v>341.19373499999995</v>
      </c>
    </row>
    <row r="35" spans="1:58">
      <c r="A35">
        <v>33</v>
      </c>
      <c r="B35" s="115" t="e">
        <f>HLOOKUP($A$1,$C$2:BF35,A35+1)</f>
        <v>#N/A</v>
      </c>
      <c r="C35" s="115">
        <f>IF($C$1="M",MaleQx!B35,FemaleQx!B35)</f>
        <v>1.32525</v>
      </c>
      <c r="D35" s="115">
        <f t="shared" si="1"/>
        <v>1.45644975</v>
      </c>
      <c r="E35" s="115">
        <f t="shared" si="2"/>
        <v>1.5876494999999999</v>
      </c>
      <c r="F35" s="115">
        <f t="shared" si="3"/>
        <v>1.7188492499999999</v>
      </c>
      <c r="G35" s="115">
        <f t="shared" si="4"/>
        <v>1.8500490000000001</v>
      </c>
      <c r="H35" s="115">
        <f>IF($C$1="M",MaleQx!C35,FemaleQx!C35)</f>
        <v>1.98124875</v>
      </c>
      <c r="I35" s="115">
        <f t="shared" si="5"/>
        <v>2.1959392499999999</v>
      </c>
      <c r="J35" s="115">
        <f t="shared" si="6"/>
        <v>2.41062975</v>
      </c>
      <c r="K35" s="115">
        <f t="shared" si="7"/>
        <v>2.6253202500000001</v>
      </c>
      <c r="L35" s="115">
        <f t="shared" si="8"/>
        <v>2.8400107500000003</v>
      </c>
      <c r="M35" s="115">
        <f>IF($C$1="M",MaleQx!D35,FemaleQx!D35)</f>
        <v>3.0547012500000004</v>
      </c>
      <c r="N35" s="115">
        <f t="shared" si="9"/>
        <v>3.3634845000000002</v>
      </c>
      <c r="O35" s="115">
        <f t="shared" si="10"/>
        <v>3.6722677500000001</v>
      </c>
      <c r="P35" s="115">
        <f t="shared" si="11"/>
        <v>3.9810509999999999</v>
      </c>
      <c r="Q35" s="115">
        <f t="shared" si="12"/>
        <v>4.2898342500000002</v>
      </c>
      <c r="R35" s="115">
        <f>IF($C$1="M",MaleQx!E35,FemaleQx!E35)</f>
        <v>4.5986174999999996</v>
      </c>
      <c r="S35" s="115">
        <f t="shared" si="13"/>
        <v>5.3977432499999995</v>
      </c>
      <c r="T35" s="115">
        <f t="shared" si="14"/>
        <v>6.1968689999999995</v>
      </c>
      <c r="U35" s="115">
        <f t="shared" si="15"/>
        <v>6.9959947499999995</v>
      </c>
      <c r="V35" s="115">
        <f t="shared" si="16"/>
        <v>7.7951204999999995</v>
      </c>
      <c r="W35" s="115">
        <f>IF($C$1="M",MaleQx!F35,FemaleQx!F35)</f>
        <v>8.5942462499999994</v>
      </c>
      <c r="X35" s="115">
        <f t="shared" si="17"/>
        <v>10.1116575</v>
      </c>
      <c r="Y35" s="115">
        <f t="shared" si="18"/>
        <v>11.629068750000002</v>
      </c>
      <c r="Z35" s="115">
        <f t="shared" si="19"/>
        <v>13.146480000000002</v>
      </c>
      <c r="AA35" s="115">
        <f t="shared" si="20"/>
        <v>14.663891250000004</v>
      </c>
      <c r="AB35" s="115">
        <f>IF($C$1="M",MaleQx!G35,FemaleQx!G35)</f>
        <v>16.181302500000005</v>
      </c>
      <c r="AC35" s="115">
        <f t="shared" si="21"/>
        <v>19.449882000000002</v>
      </c>
      <c r="AD35" s="115">
        <f t="shared" si="22"/>
        <v>22.718461500000004</v>
      </c>
      <c r="AE35" s="115">
        <f t="shared" si="23"/>
        <v>25.987041000000001</v>
      </c>
      <c r="AF35" s="115">
        <f t="shared" si="24"/>
        <v>29.255620500000003</v>
      </c>
      <c r="AG35" s="115">
        <f>IF($C$1="M",MaleQx!H35,FemaleQx!H35)</f>
        <v>32.5242</v>
      </c>
      <c r="AH35" s="115">
        <f t="shared" si="25"/>
        <v>39.814449412500004</v>
      </c>
      <c r="AI35" s="115">
        <f t="shared" si="26"/>
        <v>47.104698825000007</v>
      </c>
      <c r="AJ35" s="115">
        <f t="shared" si="27"/>
        <v>54.394948237500003</v>
      </c>
      <c r="AK35" s="115">
        <f t="shared" si="28"/>
        <v>61.685197650000006</v>
      </c>
      <c r="AL35" s="115">
        <f>IF($C$1="M",MaleQx!I35,FemaleQx!I35)</f>
        <v>68.97544706250001</v>
      </c>
      <c r="AM35" s="115">
        <f t="shared" si="29"/>
        <v>79.81393365000001</v>
      </c>
      <c r="AN35" s="115">
        <f t="shared" si="30"/>
        <v>90.65242023750001</v>
      </c>
      <c r="AO35" s="115">
        <f t="shared" si="31"/>
        <v>101.490906825</v>
      </c>
      <c r="AP35" s="115">
        <f t="shared" si="32"/>
        <v>112.3293934125</v>
      </c>
      <c r="AQ35" s="115">
        <f>IF($C$1="M",MaleQx!J35,FemaleQx!J35)</f>
        <v>123.16788</v>
      </c>
      <c r="AR35" s="115">
        <f t="shared" si="33"/>
        <v>136.82727022500001</v>
      </c>
      <c r="AS35" s="115">
        <f t="shared" si="34"/>
        <v>150.48666044999999</v>
      </c>
      <c r="AT35" s="115">
        <f t="shared" si="35"/>
        <v>164.146050675</v>
      </c>
      <c r="AU35" s="115">
        <f t="shared" si="36"/>
        <v>177.80544090000001</v>
      </c>
      <c r="AV35" s="115">
        <f>IF($C$1="M",MaleQx!K35,FemaleQx!K35)</f>
        <v>191.46483112499999</v>
      </c>
      <c r="AW35" s="115">
        <f t="shared" si="37"/>
        <v>208.28140289999999</v>
      </c>
      <c r="AX35" s="115">
        <f t="shared" si="38"/>
        <v>225.09797467500002</v>
      </c>
      <c r="AY35" s="115">
        <f t="shared" si="39"/>
        <v>241.91454645000002</v>
      </c>
      <c r="AZ35" s="115">
        <f t="shared" si="40"/>
        <v>258.73111822500005</v>
      </c>
      <c r="BA35" s="115">
        <f>IF($C$1="M",MaleQx!L35,FemaleQx!L35)</f>
        <v>275.54769000000005</v>
      </c>
      <c r="BB35" s="115">
        <f t="shared" si="41"/>
        <v>292.08997350000004</v>
      </c>
      <c r="BC35" s="115">
        <f t="shared" si="42"/>
        <v>308.63225700000004</v>
      </c>
      <c r="BD35" s="115">
        <f t="shared" si="43"/>
        <v>325.17454050000003</v>
      </c>
      <c r="BE35" s="115">
        <f t="shared" si="44"/>
        <v>341.71682400000003</v>
      </c>
      <c r="BF35" s="115">
        <f>IF($C$1="M",MaleQx!M35,FemaleQx!M35)</f>
        <v>358.25910750000003</v>
      </c>
    </row>
    <row r="36" spans="1:58">
      <c r="A36">
        <v>34</v>
      </c>
      <c r="B36" s="115" t="e">
        <f>HLOOKUP($A$1,$C$2:BF36,A36+1)</f>
        <v>#N/A</v>
      </c>
      <c r="C36" s="115">
        <f>IF($C$1="M",MaleQx!B36,FemaleQx!B36)</f>
        <v>1.42464375</v>
      </c>
      <c r="D36" s="115">
        <f t="shared" si="1"/>
        <v>1.5717464999999999</v>
      </c>
      <c r="E36" s="115">
        <f t="shared" si="2"/>
        <v>1.7188492499999999</v>
      </c>
      <c r="F36" s="115">
        <f t="shared" si="3"/>
        <v>1.8659520000000001</v>
      </c>
      <c r="G36" s="115">
        <f t="shared" si="4"/>
        <v>2.0130547500000002</v>
      </c>
      <c r="H36" s="115">
        <f>IF($C$1="M",MaleQx!C36,FemaleQx!C36)</f>
        <v>2.1601575</v>
      </c>
      <c r="I36" s="115">
        <f t="shared" si="5"/>
        <v>2.3973772499999999</v>
      </c>
      <c r="J36" s="115">
        <f t="shared" si="6"/>
        <v>2.6345969999999999</v>
      </c>
      <c r="K36" s="115">
        <f t="shared" si="7"/>
        <v>2.8718167499999998</v>
      </c>
      <c r="L36" s="115">
        <f t="shared" si="8"/>
        <v>3.1090364999999998</v>
      </c>
      <c r="M36" s="115">
        <f>IF($C$1="M",MaleQx!D36,FemaleQx!D36)</f>
        <v>3.3462562499999997</v>
      </c>
      <c r="N36" s="115">
        <f t="shared" si="9"/>
        <v>3.7027484999999998</v>
      </c>
      <c r="O36" s="115">
        <f t="shared" si="10"/>
        <v>4.0592407499999998</v>
      </c>
      <c r="P36" s="115">
        <f t="shared" si="11"/>
        <v>4.4157330000000004</v>
      </c>
      <c r="Q36" s="115">
        <f t="shared" si="12"/>
        <v>4.77222525</v>
      </c>
      <c r="R36" s="115">
        <f>IF($C$1="M",MaleQx!E36,FemaleQx!E36)</f>
        <v>5.1287175000000005</v>
      </c>
      <c r="S36" s="115">
        <f t="shared" si="13"/>
        <v>6.1160287499999999</v>
      </c>
      <c r="T36" s="115">
        <f t="shared" si="14"/>
        <v>7.1033400000000002</v>
      </c>
      <c r="U36" s="115">
        <f t="shared" si="15"/>
        <v>8.0906512500000005</v>
      </c>
      <c r="V36" s="115">
        <f t="shared" si="16"/>
        <v>9.0779624999999999</v>
      </c>
      <c r="W36" s="115">
        <f>IF($C$1="M",MaleQx!F36,FemaleQx!F36)</f>
        <v>10.065273749999999</v>
      </c>
      <c r="X36" s="115">
        <f t="shared" si="17"/>
        <v>11.71123425</v>
      </c>
      <c r="Y36" s="115">
        <f t="shared" si="18"/>
        <v>13.35719475</v>
      </c>
      <c r="Z36" s="115">
        <f t="shared" si="19"/>
        <v>15.003155249999999</v>
      </c>
      <c r="AA36" s="115">
        <f t="shared" si="20"/>
        <v>16.64911575</v>
      </c>
      <c r="AB36" s="115">
        <f>IF($C$1="M",MaleQx!G36,FemaleQx!G36)</f>
        <v>18.295076250000001</v>
      </c>
      <c r="AC36" s="115">
        <f t="shared" si="21"/>
        <v>22.206070687500002</v>
      </c>
      <c r="AD36" s="115">
        <f t="shared" si="22"/>
        <v>26.117065125</v>
      </c>
      <c r="AE36" s="115">
        <f t="shared" si="23"/>
        <v>30.028059562499998</v>
      </c>
      <c r="AF36" s="115">
        <f t="shared" si="24"/>
        <v>33.939053999999999</v>
      </c>
      <c r="AG36" s="115">
        <f>IF($C$1="M",MaleQx!H36,FemaleQx!H36)</f>
        <v>37.8500484375</v>
      </c>
      <c r="AH36" s="115">
        <f t="shared" si="25"/>
        <v>46.123915499999995</v>
      </c>
      <c r="AI36" s="115">
        <f t="shared" si="26"/>
        <v>54.397782562499998</v>
      </c>
      <c r="AJ36" s="115">
        <f t="shared" si="27"/>
        <v>62.671649624999993</v>
      </c>
      <c r="AK36" s="115">
        <f t="shared" si="28"/>
        <v>70.945516687500003</v>
      </c>
      <c r="AL36" s="115">
        <f>IF($C$1="M",MaleQx!I36,FemaleQx!I36)</f>
        <v>79.219383749999992</v>
      </c>
      <c r="AM36" s="115">
        <f t="shared" si="29"/>
        <v>90.342172799999986</v>
      </c>
      <c r="AN36" s="115">
        <f t="shared" si="30"/>
        <v>101.46496184999998</v>
      </c>
      <c r="AO36" s="115">
        <f t="shared" si="31"/>
        <v>112.58775089999997</v>
      </c>
      <c r="AP36" s="115">
        <f t="shared" si="32"/>
        <v>123.71053994999997</v>
      </c>
      <c r="AQ36" s="115">
        <f>IF($C$1="M",MaleQx!J36,FemaleQx!J36)</f>
        <v>134.83332899999996</v>
      </c>
      <c r="AR36" s="115">
        <f t="shared" si="33"/>
        <v>149.50101644999998</v>
      </c>
      <c r="AS36" s="115">
        <f t="shared" si="34"/>
        <v>164.1687039</v>
      </c>
      <c r="AT36" s="115">
        <f t="shared" si="35"/>
        <v>178.83639134999999</v>
      </c>
      <c r="AU36" s="115">
        <f t="shared" si="36"/>
        <v>193.5040788</v>
      </c>
      <c r="AV36" s="115">
        <f>IF($C$1="M",MaleQx!K36,FemaleQx!K36)</f>
        <v>208.17176625000002</v>
      </c>
      <c r="AW36" s="115">
        <f t="shared" si="37"/>
        <v>224.85371400000002</v>
      </c>
      <c r="AX36" s="115">
        <f t="shared" si="38"/>
        <v>241.53566175</v>
      </c>
      <c r="AY36" s="115">
        <f t="shared" si="39"/>
        <v>258.21760949999998</v>
      </c>
      <c r="AZ36" s="115">
        <f t="shared" si="40"/>
        <v>274.89955724999999</v>
      </c>
      <c r="BA36" s="115">
        <f>IF($C$1="M",MaleQx!L36,FemaleQx!L36)</f>
        <v>291.58150499999999</v>
      </c>
      <c r="BB36" s="115">
        <f t="shared" si="41"/>
        <v>308.14653149999998</v>
      </c>
      <c r="BC36" s="115">
        <f t="shared" si="42"/>
        <v>324.71155799999997</v>
      </c>
      <c r="BD36" s="115">
        <f t="shared" si="43"/>
        <v>341.27658450000001</v>
      </c>
      <c r="BE36" s="115">
        <f t="shared" si="44"/>
        <v>357.841611</v>
      </c>
      <c r="BF36" s="115">
        <f>IF($C$1="M",MaleQx!M36,FemaleQx!M36)</f>
        <v>374.40663749999999</v>
      </c>
    </row>
    <row r="37" spans="1:58">
      <c r="A37">
        <v>35</v>
      </c>
      <c r="B37" s="115" t="e">
        <f>HLOOKUP($A$1,$C$2:BF37,A37+1)</f>
        <v>#N/A</v>
      </c>
      <c r="C37" s="115">
        <f>IF($C$1="M",MaleQx!B37,FemaleQx!B37)</f>
        <v>1.5439162500000001</v>
      </c>
      <c r="D37" s="115">
        <f t="shared" si="1"/>
        <v>1.7069220000000001</v>
      </c>
      <c r="E37" s="115">
        <f t="shared" si="2"/>
        <v>1.86992775</v>
      </c>
      <c r="F37" s="115">
        <f t="shared" si="3"/>
        <v>2.0329334999999999</v>
      </c>
      <c r="G37" s="115">
        <f t="shared" si="4"/>
        <v>2.1959392499999999</v>
      </c>
      <c r="H37" s="115">
        <f>IF($C$1="M",MaleQx!C37,FemaleQx!C37)</f>
        <v>2.3589449999999998</v>
      </c>
      <c r="I37" s="115">
        <f t="shared" si="5"/>
        <v>2.6213444999999997</v>
      </c>
      <c r="J37" s="115">
        <f t="shared" si="6"/>
        <v>2.8837439999999996</v>
      </c>
      <c r="K37" s="115">
        <f t="shared" si="7"/>
        <v>3.1461434999999995</v>
      </c>
      <c r="L37" s="115">
        <f t="shared" si="8"/>
        <v>3.4085429999999994</v>
      </c>
      <c r="M37" s="115">
        <f>IF($C$1="M",MaleQx!D37,FemaleQx!D37)</f>
        <v>3.6709424999999993</v>
      </c>
      <c r="N37" s="115">
        <f t="shared" si="9"/>
        <v>4.0950224999999998</v>
      </c>
      <c r="O37" s="115">
        <f t="shared" si="10"/>
        <v>4.5191024999999998</v>
      </c>
      <c r="P37" s="115">
        <f t="shared" si="11"/>
        <v>4.9431824999999998</v>
      </c>
      <c r="Q37" s="115">
        <f t="shared" si="12"/>
        <v>5.3672624999999998</v>
      </c>
      <c r="R37" s="115">
        <f>IF($C$1="M",MaleQx!E37,FemaleQx!E37)</f>
        <v>5.7913424999999998</v>
      </c>
      <c r="S37" s="115">
        <f t="shared" si="13"/>
        <v>6.970815</v>
      </c>
      <c r="T37" s="115">
        <f t="shared" si="14"/>
        <v>8.150287500000001</v>
      </c>
      <c r="U37" s="115">
        <f t="shared" si="15"/>
        <v>9.3297600000000003</v>
      </c>
      <c r="V37" s="115">
        <f t="shared" si="16"/>
        <v>10.5092325</v>
      </c>
      <c r="W37" s="115">
        <f>IF($C$1="M",MaleQx!F37,FemaleQx!F37)</f>
        <v>11.688705000000001</v>
      </c>
      <c r="X37" s="115">
        <f t="shared" si="17"/>
        <v>13.522850999999999</v>
      </c>
      <c r="Y37" s="115">
        <f t="shared" si="18"/>
        <v>15.356997</v>
      </c>
      <c r="Z37" s="115">
        <f t="shared" si="19"/>
        <v>17.191142999999997</v>
      </c>
      <c r="AA37" s="115">
        <f t="shared" si="20"/>
        <v>19.025289000000001</v>
      </c>
      <c r="AB37" s="115">
        <f>IF($C$1="M",MaleQx!G37,FemaleQx!G37)</f>
        <v>20.859434999999998</v>
      </c>
      <c r="AC37" s="115">
        <f t="shared" si="21"/>
        <v>25.489858499999997</v>
      </c>
      <c r="AD37" s="115">
        <f t="shared" si="22"/>
        <v>30.120282</v>
      </c>
      <c r="AE37" s="115">
        <f t="shared" si="23"/>
        <v>34.750705499999995</v>
      </c>
      <c r="AF37" s="115">
        <f t="shared" si="24"/>
        <v>39.381129000000001</v>
      </c>
      <c r="AG37" s="115">
        <f>IF($C$1="M",MaleQx!H37,FemaleQx!H37)</f>
        <v>44.011552500000001</v>
      </c>
      <c r="AH37" s="115">
        <f t="shared" si="25"/>
        <v>53.208503212500005</v>
      </c>
      <c r="AI37" s="115">
        <f t="shared" si="26"/>
        <v>62.405453925000003</v>
      </c>
      <c r="AJ37" s="115">
        <f t="shared" si="27"/>
        <v>71.602404637500001</v>
      </c>
      <c r="AK37" s="115">
        <f t="shared" si="28"/>
        <v>80.799355350000013</v>
      </c>
      <c r="AL37" s="115">
        <f>IF($C$1="M",MaleQx!I37,FemaleQx!I37)</f>
        <v>89.996306062500011</v>
      </c>
      <c r="AM37" s="115">
        <f t="shared" si="29"/>
        <v>101.45302177500001</v>
      </c>
      <c r="AN37" s="115">
        <f t="shared" si="30"/>
        <v>112.90973748750001</v>
      </c>
      <c r="AO37" s="115">
        <f t="shared" si="31"/>
        <v>124.3664532</v>
      </c>
      <c r="AP37" s="115">
        <f t="shared" si="32"/>
        <v>135.82316891249999</v>
      </c>
      <c r="AQ37" s="115">
        <f>IF($C$1="M",MaleQx!J37,FemaleQx!J37)</f>
        <v>147.27988462499999</v>
      </c>
      <c r="AR37" s="115">
        <f t="shared" si="33"/>
        <v>162.9311961375</v>
      </c>
      <c r="AS37" s="115">
        <f t="shared" si="34"/>
        <v>178.58250765</v>
      </c>
      <c r="AT37" s="115">
        <f t="shared" si="35"/>
        <v>194.23381916249997</v>
      </c>
      <c r="AU37" s="115">
        <f t="shared" si="36"/>
        <v>209.88513067499997</v>
      </c>
      <c r="AV37" s="115">
        <f>IF($C$1="M",MaleQx!K37,FemaleQx!K37)</f>
        <v>225.53644218749997</v>
      </c>
      <c r="AW37" s="115">
        <f t="shared" si="37"/>
        <v>241.96846274999999</v>
      </c>
      <c r="AX37" s="115">
        <f t="shared" si="38"/>
        <v>258.4004833125</v>
      </c>
      <c r="AY37" s="115">
        <f t="shared" si="39"/>
        <v>274.83250387499999</v>
      </c>
      <c r="AZ37" s="115">
        <f t="shared" si="40"/>
        <v>291.26452443750003</v>
      </c>
      <c r="BA37" s="115">
        <f>IF($C$1="M",MaleQx!L37,FemaleQx!L37)</f>
        <v>307.69654500000001</v>
      </c>
      <c r="BB37" s="115">
        <f t="shared" si="41"/>
        <v>323.84407500000003</v>
      </c>
      <c r="BC37" s="115">
        <f t="shared" si="42"/>
        <v>339.99160499999999</v>
      </c>
      <c r="BD37" s="115">
        <f t="shared" si="43"/>
        <v>356.13913500000001</v>
      </c>
      <c r="BE37" s="115">
        <f t="shared" si="44"/>
        <v>372.28666499999997</v>
      </c>
      <c r="BF37" s="115">
        <f>IF($C$1="M",MaleQx!M37,FemaleQx!M37)</f>
        <v>388.43419499999999</v>
      </c>
    </row>
    <row r="38" spans="1:58">
      <c r="A38">
        <v>36</v>
      </c>
      <c r="B38" s="115" t="e">
        <f>HLOOKUP($A$1,$C$2:BF38,A38+1)</f>
        <v>#N/A</v>
      </c>
      <c r="C38" s="115">
        <f>IF($C$1="M",MaleQx!B38,FemaleQx!B38)</f>
        <v>1.669815</v>
      </c>
      <c r="D38" s="115">
        <f t="shared" si="1"/>
        <v>1.8500490000000001</v>
      </c>
      <c r="E38" s="115">
        <f t="shared" si="2"/>
        <v>2.0302829999999998</v>
      </c>
      <c r="F38" s="115">
        <f t="shared" si="3"/>
        <v>2.2105169999999998</v>
      </c>
      <c r="G38" s="115">
        <f t="shared" si="4"/>
        <v>2.3907509999999998</v>
      </c>
      <c r="H38" s="115">
        <f>IF($C$1="M",MaleQx!C38,FemaleQx!C38)</f>
        <v>2.5709849999999999</v>
      </c>
      <c r="I38" s="115">
        <f t="shared" si="5"/>
        <v>2.8598895</v>
      </c>
      <c r="J38" s="115">
        <f t="shared" si="6"/>
        <v>3.1487940000000001</v>
      </c>
      <c r="K38" s="115">
        <f t="shared" si="7"/>
        <v>3.4376984999999998</v>
      </c>
      <c r="L38" s="115">
        <f t="shared" si="8"/>
        <v>3.7266029999999999</v>
      </c>
      <c r="M38" s="115">
        <f>IF($C$1="M",MaleQx!D38,FemaleQx!D38)</f>
        <v>4.0155075</v>
      </c>
      <c r="N38" s="115">
        <f t="shared" si="9"/>
        <v>4.5416317499999996</v>
      </c>
      <c r="O38" s="115">
        <f t="shared" si="10"/>
        <v>5.0677559999999993</v>
      </c>
      <c r="P38" s="115">
        <f t="shared" si="11"/>
        <v>5.5938802499999998</v>
      </c>
      <c r="Q38" s="115">
        <f t="shared" si="12"/>
        <v>6.1200044999999994</v>
      </c>
      <c r="R38" s="115">
        <f>IF($C$1="M",MaleQx!E38,FemaleQx!E38)</f>
        <v>6.646128749999999</v>
      </c>
      <c r="S38" s="115">
        <f t="shared" si="13"/>
        <v>7.996558499999999</v>
      </c>
      <c r="T38" s="115">
        <f t="shared" si="14"/>
        <v>9.346988249999999</v>
      </c>
      <c r="U38" s="115">
        <f t="shared" si="15"/>
        <v>10.697417999999999</v>
      </c>
      <c r="V38" s="115">
        <f t="shared" si="16"/>
        <v>12.047847749999999</v>
      </c>
      <c r="W38" s="115">
        <f>IF($C$1="M",MaleQx!F38,FemaleQx!F38)</f>
        <v>13.398277499999999</v>
      </c>
      <c r="X38" s="115">
        <f t="shared" si="17"/>
        <v>15.522653249999999</v>
      </c>
      <c r="Y38" s="115">
        <f t="shared" si="18"/>
        <v>17.647029</v>
      </c>
      <c r="Z38" s="115">
        <f t="shared" si="19"/>
        <v>19.771404749999999</v>
      </c>
      <c r="AA38" s="115">
        <f t="shared" si="20"/>
        <v>21.895780500000001</v>
      </c>
      <c r="AB38" s="115">
        <f>IF($C$1="M",MaleQx!G38,FemaleQx!G38)</f>
        <v>24.020156249999999</v>
      </c>
      <c r="AC38" s="115">
        <f t="shared" si="21"/>
        <v>29.451981937500001</v>
      </c>
      <c r="AD38" s="115">
        <f t="shared" si="22"/>
        <v>34.883807625000003</v>
      </c>
      <c r="AE38" s="115">
        <f t="shared" si="23"/>
        <v>40.315633312499997</v>
      </c>
      <c r="AF38" s="115">
        <f t="shared" si="24"/>
        <v>45.747459000000006</v>
      </c>
      <c r="AG38" s="115">
        <f>IF($C$1="M",MaleQx!H38,FemaleQx!H38)</f>
        <v>51.179284687500001</v>
      </c>
      <c r="AH38" s="115">
        <f t="shared" si="25"/>
        <v>61.143315749999999</v>
      </c>
      <c r="AI38" s="115">
        <f t="shared" si="26"/>
        <v>71.107346812499998</v>
      </c>
      <c r="AJ38" s="115">
        <f t="shared" si="27"/>
        <v>81.071377874999996</v>
      </c>
      <c r="AK38" s="115">
        <f t="shared" si="28"/>
        <v>91.035408937500009</v>
      </c>
      <c r="AL38" s="115">
        <f>IF($C$1="M",MaleQx!I38,FemaleQx!I38)</f>
        <v>100.99944000000001</v>
      </c>
      <c r="AM38" s="115">
        <f t="shared" si="29"/>
        <v>112.96021668750001</v>
      </c>
      <c r="AN38" s="115">
        <f t="shared" si="30"/>
        <v>124.92099337499999</v>
      </c>
      <c r="AO38" s="115">
        <f t="shared" si="31"/>
        <v>136.88177006249998</v>
      </c>
      <c r="AP38" s="115">
        <f t="shared" si="32"/>
        <v>148.84254675</v>
      </c>
      <c r="AQ38" s="115">
        <f>IF($C$1="M",MaleQx!J38,FemaleQx!J38)</f>
        <v>160.80332343749998</v>
      </c>
      <c r="AR38" s="115">
        <f t="shared" si="33"/>
        <v>177.33542174999997</v>
      </c>
      <c r="AS38" s="115">
        <f t="shared" si="34"/>
        <v>193.86752006249998</v>
      </c>
      <c r="AT38" s="115">
        <f t="shared" si="35"/>
        <v>210.39961837499996</v>
      </c>
      <c r="AU38" s="115">
        <f t="shared" si="36"/>
        <v>226.93171668749994</v>
      </c>
      <c r="AV38" s="115">
        <f>IF($C$1="M",MaleQx!K38,FemaleQx!K38)</f>
        <v>243.46381499999995</v>
      </c>
      <c r="AW38" s="115">
        <f t="shared" si="37"/>
        <v>259.60322249999996</v>
      </c>
      <c r="AX38" s="115">
        <f t="shared" si="38"/>
        <v>275.74262999999996</v>
      </c>
      <c r="AY38" s="115">
        <f t="shared" si="39"/>
        <v>291.88203749999997</v>
      </c>
      <c r="AZ38" s="115">
        <f t="shared" si="40"/>
        <v>308.02144499999997</v>
      </c>
      <c r="BA38" s="115">
        <f>IF($C$1="M",MaleQx!L38,FemaleQx!L38)</f>
        <v>324.16085249999998</v>
      </c>
      <c r="BB38" s="115">
        <f t="shared" si="41"/>
        <v>339.1030035</v>
      </c>
      <c r="BC38" s="115">
        <f t="shared" si="42"/>
        <v>354.04515449999997</v>
      </c>
      <c r="BD38" s="115">
        <f t="shared" si="43"/>
        <v>368.98730549999999</v>
      </c>
      <c r="BE38" s="115">
        <f t="shared" si="44"/>
        <v>383.92945650000001</v>
      </c>
      <c r="BF38" s="115">
        <f>IF($C$1="M",MaleQx!M38,FemaleQx!M38)</f>
        <v>398.87160749999998</v>
      </c>
    </row>
    <row r="39" spans="1:58">
      <c r="A39">
        <v>37</v>
      </c>
      <c r="B39" s="115" t="e">
        <f>HLOOKUP($A$1,$C$2:BF39,A39+1)</f>
        <v>#N/A</v>
      </c>
      <c r="C39" s="115">
        <f>IF($C$1="M",MaleQx!B39,FemaleQx!B39)</f>
        <v>1.8155925000000004</v>
      </c>
      <c r="D39" s="115">
        <f t="shared" si="1"/>
        <v>2.0130547500000002</v>
      </c>
      <c r="E39" s="115">
        <f t="shared" si="2"/>
        <v>2.2105170000000003</v>
      </c>
      <c r="F39" s="115">
        <f t="shared" si="3"/>
        <v>2.4079792500000003</v>
      </c>
      <c r="G39" s="115">
        <f t="shared" si="4"/>
        <v>2.6054415000000004</v>
      </c>
      <c r="H39" s="115">
        <f>IF($C$1="M",MaleQx!C39,FemaleQx!C39)</f>
        <v>2.80290375</v>
      </c>
      <c r="I39" s="115">
        <f t="shared" si="5"/>
        <v>3.1156627499999998</v>
      </c>
      <c r="J39" s="115">
        <f t="shared" si="6"/>
        <v>3.42842175</v>
      </c>
      <c r="K39" s="115">
        <f t="shared" si="7"/>
        <v>3.7411807499999998</v>
      </c>
      <c r="L39" s="115">
        <f t="shared" si="8"/>
        <v>4.0539397499999996</v>
      </c>
      <c r="M39" s="115">
        <f>IF($C$1="M",MaleQx!D39,FemaleQx!D39)</f>
        <v>4.3666987499999994</v>
      </c>
      <c r="N39" s="115">
        <f t="shared" si="9"/>
        <v>5.0240227499999994</v>
      </c>
      <c r="O39" s="115">
        <f t="shared" si="10"/>
        <v>5.6813467499999994</v>
      </c>
      <c r="P39" s="115">
        <f t="shared" si="11"/>
        <v>6.3386707500000004</v>
      </c>
      <c r="Q39" s="115">
        <f t="shared" si="12"/>
        <v>6.9959947500000004</v>
      </c>
      <c r="R39" s="115">
        <f>IF($C$1="M",MaleQx!E39,FemaleQx!E39)</f>
        <v>7.6533187500000004</v>
      </c>
      <c r="S39" s="115">
        <f t="shared" si="13"/>
        <v>9.1177200000000003</v>
      </c>
      <c r="T39" s="115">
        <f t="shared" si="14"/>
        <v>10.58212125</v>
      </c>
      <c r="U39" s="115">
        <f t="shared" si="15"/>
        <v>12.046522500000002</v>
      </c>
      <c r="V39" s="115">
        <f t="shared" si="16"/>
        <v>13.510923750000002</v>
      </c>
      <c r="W39" s="115">
        <f>IF($C$1="M",MaleQx!F39,FemaleQx!F39)</f>
        <v>14.975325000000002</v>
      </c>
      <c r="X39" s="115">
        <f t="shared" si="17"/>
        <v>17.564925487500002</v>
      </c>
      <c r="Y39" s="115">
        <f t="shared" si="18"/>
        <v>20.154525975000002</v>
      </c>
      <c r="Z39" s="115">
        <f t="shared" si="19"/>
        <v>22.744126462499999</v>
      </c>
      <c r="AA39" s="115">
        <f t="shared" si="20"/>
        <v>25.333726949999999</v>
      </c>
      <c r="AB39" s="115">
        <f>IF($C$1="M",MaleQx!G39,FemaleQx!G39)</f>
        <v>27.923327437499999</v>
      </c>
      <c r="AC39" s="115">
        <f t="shared" si="21"/>
        <v>34.247512349999994</v>
      </c>
      <c r="AD39" s="115">
        <f t="shared" si="22"/>
        <v>40.571697262499995</v>
      </c>
      <c r="AE39" s="115">
        <f t="shared" si="23"/>
        <v>46.89588217499999</v>
      </c>
      <c r="AF39" s="115">
        <f t="shared" si="24"/>
        <v>53.220067087499991</v>
      </c>
      <c r="AG39" s="115">
        <f>IF($C$1="M",MaleQx!H39,FemaleQx!H39)</f>
        <v>59.544251999999986</v>
      </c>
      <c r="AH39" s="115">
        <f t="shared" si="25"/>
        <v>70.033618574999991</v>
      </c>
      <c r="AI39" s="115">
        <f t="shared" si="26"/>
        <v>80.522985149999982</v>
      </c>
      <c r="AJ39" s="115">
        <f t="shared" si="27"/>
        <v>91.012351724999988</v>
      </c>
      <c r="AK39" s="115">
        <f t="shared" si="28"/>
        <v>101.50171829999999</v>
      </c>
      <c r="AL39" s="115">
        <f>IF($C$1="M",MaleQx!I39,FemaleQx!I39)</f>
        <v>111.99108487499998</v>
      </c>
      <c r="AM39" s="115">
        <f t="shared" si="29"/>
        <v>124.71143714999999</v>
      </c>
      <c r="AN39" s="115">
        <f t="shared" si="30"/>
        <v>137.43178942500001</v>
      </c>
      <c r="AO39" s="115">
        <f t="shared" si="31"/>
        <v>150.15214169999999</v>
      </c>
      <c r="AP39" s="115">
        <f t="shared" si="32"/>
        <v>162.872493975</v>
      </c>
      <c r="AQ39" s="115">
        <f>IF($C$1="M",MaleQx!J39,FemaleQx!J39)</f>
        <v>175.59284625000001</v>
      </c>
      <c r="AR39" s="115">
        <f t="shared" si="33"/>
        <v>192.37217850000002</v>
      </c>
      <c r="AS39" s="115">
        <f t="shared" si="34"/>
        <v>209.15151075000003</v>
      </c>
      <c r="AT39" s="115">
        <f t="shared" si="35"/>
        <v>225.93084300000004</v>
      </c>
      <c r="AU39" s="115">
        <f t="shared" si="36"/>
        <v>242.71017525000005</v>
      </c>
      <c r="AV39" s="115">
        <f>IF($C$1="M",MaleQx!K39,FemaleQx!K39)</f>
        <v>259.48950750000006</v>
      </c>
      <c r="AW39" s="115">
        <f t="shared" si="37"/>
        <v>275.83035300000006</v>
      </c>
      <c r="AX39" s="115">
        <f t="shared" si="38"/>
        <v>292.1711985</v>
      </c>
      <c r="AY39" s="115">
        <f t="shared" si="39"/>
        <v>308.512044</v>
      </c>
      <c r="AZ39" s="115">
        <f t="shared" si="40"/>
        <v>324.85288949999995</v>
      </c>
      <c r="BA39" s="115">
        <f>IF($C$1="M",MaleQx!L39,FemaleQx!L39)</f>
        <v>341.19373499999995</v>
      </c>
      <c r="BB39" s="115">
        <f t="shared" si="41"/>
        <v>353.74299749999994</v>
      </c>
      <c r="BC39" s="115">
        <f t="shared" si="42"/>
        <v>366.29225999999994</v>
      </c>
      <c r="BD39" s="115">
        <f t="shared" si="43"/>
        <v>378.84152249999994</v>
      </c>
      <c r="BE39" s="115">
        <f t="shared" si="44"/>
        <v>391.39078499999994</v>
      </c>
      <c r="BF39" s="115">
        <f>IF($C$1="M",MaleQx!M39,FemaleQx!M39)</f>
        <v>403.94004749999993</v>
      </c>
    </row>
    <row r="40" spans="1:58">
      <c r="A40">
        <v>38</v>
      </c>
      <c r="B40" s="115" t="e">
        <f>HLOOKUP($A$1,$C$2:BF40,A40+1)</f>
        <v>#N/A</v>
      </c>
      <c r="C40" s="115">
        <f>IF($C$1="M",MaleQx!B40,FemaleQx!B40)</f>
        <v>1.98124875</v>
      </c>
      <c r="D40" s="115">
        <f t="shared" si="1"/>
        <v>2.1959392499999999</v>
      </c>
      <c r="E40" s="115">
        <f t="shared" si="2"/>
        <v>2.41062975</v>
      </c>
      <c r="F40" s="115">
        <f t="shared" si="3"/>
        <v>2.6253202500000001</v>
      </c>
      <c r="G40" s="115">
        <f t="shared" si="4"/>
        <v>2.8400107500000003</v>
      </c>
      <c r="H40" s="115">
        <f>IF($C$1="M",MaleQx!C40,FemaleQx!C40)</f>
        <v>3.0547012500000004</v>
      </c>
      <c r="I40" s="115">
        <f t="shared" si="5"/>
        <v>3.3966157500000005</v>
      </c>
      <c r="J40" s="115">
        <f t="shared" si="6"/>
        <v>3.7385302500000002</v>
      </c>
      <c r="K40" s="115">
        <f t="shared" si="7"/>
        <v>4.0804447499999998</v>
      </c>
      <c r="L40" s="115">
        <f t="shared" si="8"/>
        <v>4.4223592500000004</v>
      </c>
      <c r="M40" s="115">
        <f>IF($C$1="M",MaleQx!D40,FemaleQx!D40)</f>
        <v>4.7642737500000001</v>
      </c>
      <c r="N40" s="115">
        <f t="shared" si="9"/>
        <v>5.5872539999999997</v>
      </c>
      <c r="O40" s="115">
        <f t="shared" si="10"/>
        <v>6.4102342499999994</v>
      </c>
      <c r="P40" s="115">
        <f t="shared" si="11"/>
        <v>7.233214499999999</v>
      </c>
      <c r="Q40" s="115">
        <f t="shared" si="12"/>
        <v>8.0561947499999995</v>
      </c>
      <c r="R40" s="115">
        <f>IF($C$1="M",MaleQx!E40,FemaleQx!E40)</f>
        <v>8.8791749999999983</v>
      </c>
      <c r="S40" s="115">
        <f t="shared" si="13"/>
        <v>10.438994249999999</v>
      </c>
      <c r="T40" s="115">
        <f t="shared" si="14"/>
        <v>11.998813499999999</v>
      </c>
      <c r="U40" s="115">
        <f t="shared" si="15"/>
        <v>13.558632749999997</v>
      </c>
      <c r="V40" s="115">
        <f t="shared" si="16"/>
        <v>15.118451999999998</v>
      </c>
      <c r="W40" s="115">
        <f>IF($C$1="M",MaleQx!F40,FemaleQx!F40)</f>
        <v>16.678271249999998</v>
      </c>
      <c r="X40" s="115">
        <f t="shared" si="17"/>
        <v>19.847456999999999</v>
      </c>
      <c r="Y40" s="115">
        <f t="shared" si="18"/>
        <v>23.016642749999999</v>
      </c>
      <c r="Z40" s="115">
        <f t="shared" si="19"/>
        <v>26.1858285</v>
      </c>
      <c r="AA40" s="115">
        <f t="shared" si="20"/>
        <v>29.35501425</v>
      </c>
      <c r="AB40" s="115">
        <f>IF($C$1="M",MaleQx!G40,FemaleQx!G40)</f>
        <v>32.5242</v>
      </c>
      <c r="AC40" s="115">
        <f t="shared" si="21"/>
        <v>39.814449412500004</v>
      </c>
      <c r="AD40" s="115">
        <f t="shared" si="22"/>
        <v>47.104698825000007</v>
      </c>
      <c r="AE40" s="115">
        <f t="shared" si="23"/>
        <v>54.394948237500003</v>
      </c>
      <c r="AF40" s="115">
        <f t="shared" si="24"/>
        <v>61.685197650000006</v>
      </c>
      <c r="AG40" s="115">
        <f>IF($C$1="M",MaleQx!H40,FemaleQx!H40)</f>
        <v>68.97544706250001</v>
      </c>
      <c r="AH40" s="115">
        <f t="shared" si="25"/>
        <v>79.81393365000001</v>
      </c>
      <c r="AI40" s="115">
        <f t="shared" si="26"/>
        <v>90.65242023750001</v>
      </c>
      <c r="AJ40" s="115">
        <f t="shared" si="27"/>
        <v>101.490906825</v>
      </c>
      <c r="AK40" s="115">
        <f t="shared" si="28"/>
        <v>112.3293934125</v>
      </c>
      <c r="AL40" s="115">
        <f>IF($C$1="M",MaleQx!I40,FemaleQx!I40)</f>
        <v>123.16788</v>
      </c>
      <c r="AM40" s="115">
        <f t="shared" si="29"/>
        <v>136.82727022500001</v>
      </c>
      <c r="AN40" s="115">
        <f t="shared" si="30"/>
        <v>150.48666044999999</v>
      </c>
      <c r="AO40" s="115">
        <f t="shared" si="31"/>
        <v>164.146050675</v>
      </c>
      <c r="AP40" s="115">
        <f t="shared" si="32"/>
        <v>177.80544090000001</v>
      </c>
      <c r="AQ40" s="115">
        <f>IF($C$1="M",MaleQx!J40,FemaleQx!J40)</f>
        <v>191.46483112499999</v>
      </c>
      <c r="AR40" s="115">
        <f t="shared" si="33"/>
        <v>208.28140289999999</v>
      </c>
      <c r="AS40" s="115">
        <f t="shared" si="34"/>
        <v>225.09797467500002</v>
      </c>
      <c r="AT40" s="115">
        <f t="shared" si="35"/>
        <v>241.91454645000002</v>
      </c>
      <c r="AU40" s="115">
        <f t="shared" si="36"/>
        <v>258.73111822500005</v>
      </c>
      <c r="AV40" s="115">
        <f>IF($C$1="M",MaleQx!K40,FemaleQx!K40)</f>
        <v>275.54769000000005</v>
      </c>
      <c r="AW40" s="115">
        <f t="shared" si="37"/>
        <v>292.08997350000004</v>
      </c>
      <c r="AX40" s="115">
        <f t="shared" si="38"/>
        <v>308.63225700000004</v>
      </c>
      <c r="AY40" s="115">
        <f t="shared" si="39"/>
        <v>325.17454050000003</v>
      </c>
      <c r="AZ40" s="115">
        <f t="shared" si="40"/>
        <v>341.71682400000003</v>
      </c>
      <c r="BA40" s="115">
        <f>IF($C$1="M",MaleQx!L40,FemaleQx!L40)</f>
        <v>358.25910750000003</v>
      </c>
      <c r="BB40" s="115">
        <f t="shared" si="41"/>
        <v>367.83228600000001</v>
      </c>
      <c r="BC40" s="115">
        <f t="shared" si="42"/>
        <v>377.40546449999999</v>
      </c>
      <c r="BD40" s="115">
        <f t="shared" si="43"/>
        <v>386.97864300000003</v>
      </c>
      <c r="BE40" s="115">
        <f t="shared" si="44"/>
        <v>396.55182150000002</v>
      </c>
      <c r="BF40" s="115">
        <f>IF($C$1="M",MaleQx!M40,FemaleQx!M40)</f>
        <v>406.125</v>
      </c>
    </row>
    <row r="41" spans="1:58">
      <c r="A41">
        <v>39</v>
      </c>
      <c r="B41" s="115" t="e">
        <f>HLOOKUP($A$1,$C$2:BF41,A41+1)</f>
        <v>#N/A</v>
      </c>
      <c r="C41" s="115">
        <f>IF($C$1="M",MaleQx!B41,FemaleQx!B41)</f>
        <v>2.1601575</v>
      </c>
      <c r="D41" s="115">
        <f t="shared" si="1"/>
        <v>2.3973772499999999</v>
      </c>
      <c r="E41" s="115">
        <f t="shared" si="2"/>
        <v>2.6345969999999999</v>
      </c>
      <c r="F41" s="115">
        <f t="shared" si="3"/>
        <v>2.8718167499999998</v>
      </c>
      <c r="G41" s="115">
        <f t="shared" si="4"/>
        <v>3.1090364999999998</v>
      </c>
      <c r="H41" s="115">
        <f>IF($C$1="M",MaleQx!C41,FemaleQx!C41)</f>
        <v>3.3462562499999997</v>
      </c>
      <c r="I41" s="115">
        <f t="shared" si="5"/>
        <v>3.7266029999999999</v>
      </c>
      <c r="J41" s="115">
        <f t="shared" si="6"/>
        <v>4.1069497500000001</v>
      </c>
      <c r="K41" s="115">
        <f t="shared" si="7"/>
        <v>4.4872964999999994</v>
      </c>
      <c r="L41" s="115">
        <f t="shared" si="8"/>
        <v>4.8676432499999995</v>
      </c>
      <c r="M41" s="115">
        <f>IF($C$1="M",MaleQx!D41,FemaleQx!D41)</f>
        <v>5.2479899999999997</v>
      </c>
      <c r="N41" s="115">
        <f t="shared" si="9"/>
        <v>6.2551799999999993</v>
      </c>
      <c r="O41" s="115">
        <f t="shared" si="10"/>
        <v>7.2623699999999998</v>
      </c>
      <c r="P41" s="115">
        <f t="shared" si="11"/>
        <v>8.2695599999999985</v>
      </c>
      <c r="Q41" s="115">
        <f t="shared" si="12"/>
        <v>9.2767499999999998</v>
      </c>
      <c r="R41" s="115">
        <f>IF($C$1="M",MaleQx!E41,FemaleQx!E41)</f>
        <v>10.283939999999999</v>
      </c>
      <c r="S41" s="115">
        <f t="shared" si="13"/>
        <v>11.959056</v>
      </c>
      <c r="T41" s="115">
        <f t="shared" si="14"/>
        <v>13.634172</v>
      </c>
      <c r="U41" s="115">
        <f t="shared" si="15"/>
        <v>15.309287999999999</v>
      </c>
      <c r="V41" s="115">
        <f t="shared" si="16"/>
        <v>16.984404000000001</v>
      </c>
      <c r="W41" s="115">
        <f>IF($C$1="M",MaleQx!F41,FemaleQx!F41)</f>
        <v>18.659520000000001</v>
      </c>
      <c r="X41" s="115">
        <f t="shared" si="17"/>
        <v>22.497625687500001</v>
      </c>
      <c r="Y41" s="115">
        <f t="shared" si="18"/>
        <v>26.335731375000002</v>
      </c>
      <c r="Z41" s="115">
        <f t="shared" si="19"/>
        <v>30.173837062499999</v>
      </c>
      <c r="AA41" s="115">
        <f t="shared" si="20"/>
        <v>34.011942750000003</v>
      </c>
      <c r="AB41" s="115">
        <f>IF($C$1="M",MaleQx!G41,FemaleQx!G41)</f>
        <v>37.8500484375</v>
      </c>
      <c r="AC41" s="115">
        <f t="shared" si="21"/>
        <v>46.123915499999995</v>
      </c>
      <c r="AD41" s="115">
        <f t="shared" si="22"/>
        <v>54.397782562499998</v>
      </c>
      <c r="AE41" s="115">
        <f t="shared" si="23"/>
        <v>62.671649624999993</v>
      </c>
      <c r="AF41" s="115">
        <f t="shared" si="24"/>
        <v>70.945516687500003</v>
      </c>
      <c r="AG41" s="115">
        <f>IF($C$1="M",MaleQx!H41,FemaleQx!H41)</f>
        <v>79.219383749999992</v>
      </c>
      <c r="AH41" s="115">
        <f t="shared" si="25"/>
        <v>90.342172799999986</v>
      </c>
      <c r="AI41" s="115">
        <f t="shared" si="26"/>
        <v>101.46496184999998</v>
      </c>
      <c r="AJ41" s="115">
        <f t="shared" si="27"/>
        <v>112.58775089999997</v>
      </c>
      <c r="AK41" s="115">
        <f t="shared" si="28"/>
        <v>123.71053994999997</v>
      </c>
      <c r="AL41" s="115">
        <f>IF($C$1="M",MaleQx!I41,FemaleQx!I41)</f>
        <v>134.83332899999996</v>
      </c>
      <c r="AM41" s="115">
        <f t="shared" si="29"/>
        <v>149.50101644999998</v>
      </c>
      <c r="AN41" s="115">
        <f t="shared" si="30"/>
        <v>164.1687039</v>
      </c>
      <c r="AO41" s="115">
        <f t="shared" si="31"/>
        <v>178.83639134999999</v>
      </c>
      <c r="AP41" s="115">
        <f t="shared" si="32"/>
        <v>193.5040788</v>
      </c>
      <c r="AQ41" s="115">
        <f>IF($C$1="M",MaleQx!J41,FemaleQx!J41)</f>
        <v>208.17176625000002</v>
      </c>
      <c r="AR41" s="115">
        <f t="shared" si="33"/>
        <v>224.85371400000002</v>
      </c>
      <c r="AS41" s="115">
        <f t="shared" si="34"/>
        <v>241.53566175</v>
      </c>
      <c r="AT41" s="115">
        <f t="shared" si="35"/>
        <v>258.21760949999998</v>
      </c>
      <c r="AU41" s="115">
        <f t="shared" si="36"/>
        <v>274.89955724999999</v>
      </c>
      <c r="AV41" s="115">
        <f>IF($C$1="M",MaleQx!K41,FemaleQx!K41)</f>
        <v>291.58150499999999</v>
      </c>
      <c r="AW41" s="115">
        <f t="shared" si="37"/>
        <v>308.14653149999998</v>
      </c>
      <c r="AX41" s="115">
        <f t="shared" si="38"/>
        <v>324.71155799999997</v>
      </c>
      <c r="AY41" s="115">
        <f t="shared" si="39"/>
        <v>341.27658450000001</v>
      </c>
      <c r="AZ41" s="115">
        <f t="shared" si="40"/>
        <v>357.841611</v>
      </c>
      <c r="BA41" s="115">
        <f>IF($C$1="M",MaleQx!L41,FemaleQx!L41)</f>
        <v>374.40663749999999</v>
      </c>
      <c r="BB41" s="115">
        <f t="shared" si="41"/>
        <v>380.75031000000001</v>
      </c>
      <c r="BC41" s="115">
        <f t="shared" si="42"/>
        <v>387.09398249999998</v>
      </c>
      <c r="BD41" s="115">
        <f t="shared" si="43"/>
        <v>393.43765500000001</v>
      </c>
      <c r="BE41" s="115">
        <f t="shared" si="44"/>
        <v>399.78132749999997</v>
      </c>
      <c r="BF41" s="115">
        <f>IF($C$1="M",MaleQx!M41,FemaleQx!M41)</f>
        <v>406.125</v>
      </c>
    </row>
    <row r="42" spans="1:58">
      <c r="A42">
        <v>40</v>
      </c>
      <c r="B42" s="115" t="e">
        <f>HLOOKUP($A$1,$C$2:BF42,A42+1)</f>
        <v>#N/A</v>
      </c>
      <c r="C42" s="115">
        <f>IF($C$1="M",MaleQx!B42,FemaleQx!B42)</f>
        <v>2.3589449999999998</v>
      </c>
      <c r="D42" s="115">
        <f t="shared" si="1"/>
        <v>2.6213444999999997</v>
      </c>
      <c r="E42" s="115">
        <f t="shared" si="2"/>
        <v>2.8837439999999996</v>
      </c>
      <c r="F42" s="115">
        <f t="shared" si="3"/>
        <v>3.1461434999999995</v>
      </c>
      <c r="G42" s="115">
        <f t="shared" si="4"/>
        <v>3.4085429999999994</v>
      </c>
      <c r="H42" s="115">
        <f>IF($C$1="M",MaleQx!C42,FemaleQx!C42)</f>
        <v>3.6709424999999993</v>
      </c>
      <c r="I42" s="115">
        <f t="shared" si="5"/>
        <v>4.1082749999999999</v>
      </c>
      <c r="J42" s="115">
        <f t="shared" si="6"/>
        <v>4.5456075</v>
      </c>
      <c r="K42" s="115">
        <f t="shared" si="7"/>
        <v>4.9829400000000001</v>
      </c>
      <c r="L42" s="115">
        <f t="shared" si="8"/>
        <v>5.4202725000000003</v>
      </c>
      <c r="M42" s="115">
        <f>IF($C$1="M",MaleQx!D42,FemaleQx!D42)</f>
        <v>5.8576050000000004</v>
      </c>
      <c r="N42" s="115">
        <f t="shared" si="9"/>
        <v>7.0490047499999999</v>
      </c>
      <c r="O42" s="115">
        <f t="shared" si="10"/>
        <v>8.2404045000000004</v>
      </c>
      <c r="P42" s="115">
        <f t="shared" si="11"/>
        <v>9.431804249999999</v>
      </c>
      <c r="Q42" s="115">
        <f t="shared" si="12"/>
        <v>10.623203999999998</v>
      </c>
      <c r="R42" s="115">
        <f>IF($C$1="M",MaleQx!E42,FemaleQx!E42)</f>
        <v>11.814603749999998</v>
      </c>
      <c r="S42" s="115">
        <f t="shared" si="13"/>
        <v>13.664652749999998</v>
      </c>
      <c r="T42" s="115">
        <f t="shared" si="14"/>
        <v>15.514701749999997</v>
      </c>
      <c r="U42" s="115">
        <f t="shared" si="15"/>
        <v>17.364750749999995</v>
      </c>
      <c r="V42" s="115">
        <f t="shared" si="16"/>
        <v>19.214799749999997</v>
      </c>
      <c r="W42" s="115">
        <f>IF($C$1="M",MaleQx!F42,FemaleQx!F42)</f>
        <v>21.064848749999996</v>
      </c>
      <c r="X42" s="115">
        <f t="shared" si="17"/>
        <v>25.654189499999998</v>
      </c>
      <c r="Y42" s="115">
        <f t="shared" si="18"/>
        <v>30.243530249999999</v>
      </c>
      <c r="Z42" s="115">
        <f t="shared" si="19"/>
        <v>34.832870999999997</v>
      </c>
      <c r="AA42" s="115">
        <f t="shared" si="20"/>
        <v>39.422211750000002</v>
      </c>
      <c r="AB42" s="115">
        <f>IF($C$1="M",MaleQx!G42,FemaleQx!G42)</f>
        <v>44.011552500000001</v>
      </c>
      <c r="AC42" s="115">
        <f t="shared" si="21"/>
        <v>53.208503212500005</v>
      </c>
      <c r="AD42" s="115">
        <f t="shared" si="22"/>
        <v>62.405453925000003</v>
      </c>
      <c r="AE42" s="115">
        <f t="shared" si="23"/>
        <v>71.602404637500001</v>
      </c>
      <c r="AF42" s="115">
        <f t="shared" si="24"/>
        <v>80.799355350000013</v>
      </c>
      <c r="AG42" s="115">
        <f>IF($C$1="M",MaleQx!H42,FemaleQx!H42)</f>
        <v>89.996306062500011</v>
      </c>
      <c r="AH42" s="115">
        <f t="shared" si="25"/>
        <v>101.45302177500001</v>
      </c>
      <c r="AI42" s="115">
        <f t="shared" si="26"/>
        <v>112.90973748750001</v>
      </c>
      <c r="AJ42" s="115">
        <f t="shared" si="27"/>
        <v>124.3664532</v>
      </c>
      <c r="AK42" s="115">
        <f t="shared" si="28"/>
        <v>135.82316891249999</v>
      </c>
      <c r="AL42" s="115">
        <f>IF($C$1="M",MaleQx!I42,FemaleQx!I42)</f>
        <v>147.27988462499999</v>
      </c>
      <c r="AM42" s="115">
        <f t="shared" si="29"/>
        <v>162.9311961375</v>
      </c>
      <c r="AN42" s="115">
        <f t="shared" si="30"/>
        <v>178.58250765</v>
      </c>
      <c r="AO42" s="115">
        <f t="shared" si="31"/>
        <v>194.23381916249997</v>
      </c>
      <c r="AP42" s="115">
        <f t="shared" si="32"/>
        <v>209.88513067499997</v>
      </c>
      <c r="AQ42" s="115">
        <f>IF($C$1="M",MaleQx!J42,FemaleQx!J42)</f>
        <v>225.53644218749997</v>
      </c>
      <c r="AR42" s="115">
        <f t="shared" si="33"/>
        <v>241.96846274999999</v>
      </c>
      <c r="AS42" s="115">
        <f t="shared" si="34"/>
        <v>258.4004833125</v>
      </c>
      <c r="AT42" s="115">
        <f t="shared" si="35"/>
        <v>274.83250387499999</v>
      </c>
      <c r="AU42" s="115">
        <f t="shared" si="36"/>
        <v>291.26452443750003</v>
      </c>
      <c r="AV42" s="115">
        <f>IF($C$1="M",MaleQx!K42,FemaleQx!K42)</f>
        <v>307.69654500000001</v>
      </c>
      <c r="AW42" s="115">
        <f t="shared" si="37"/>
        <v>323.84407500000003</v>
      </c>
      <c r="AX42" s="115">
        <f t="shared" si="38"/>
        <v>339.99160499999999</v>
      </c>
      <c r="AY42" s="115">
        <f t="shared" si="39"/>
        <v>356.13913500000001</v>
      </c>
      <c r="AZ42" s="115">
        <f t="shared" si="40"/>
        <v>372.28666499999997</v>
      </c>
      <c r="BA42" s="115">
        <f>IF($C$1="M",MaleQx!L42,FemaleQx!L42)</f>
        <v>388.43419499999999</v>
      </c>
      <c r="BB42" s="115">
        <f t="shared" si="41"/>
        <v>391.97235599999999</v>
      </c>
      <c r="BC42" s="115">
        <f t="shared" si="42"/>
        <v>395.51051699999999</v>
      </c>
      <c r="BD42" s="115">
        <f t="shared" si="43"/>
        <v>399.048678</v>
      </c>
      <c r="BE42" s="115">
        <f t="shared" si="44"/>
        <v>402.586839</v>
      </c>
      <c r="BF42" s="115">
        <f>IF($C$1="M",MaleQx!M42,FemaleQx!M42)</f>
        <v>406.125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C22F-1FA8-4FF0-AFD8-D354DB850F18}">
  <dimension ref="A1:DB171"/>
  <sheetViews>
    <sheetView workbookViewId="0">
      <selection activeCell="K23" sqref="K23:M23"/>
    </sheetView>
  </sheetViews>
  <sheetFormatPr defaultRowHeight="15"/>
  <cols>
    <col min="2" max="9" width="7.7109375" customWidth="1"/>
    <col min="10" max="10" width="10" bestFit="1" customWidth="1"/>
    <col min="11" max="13" width="9.7109375" customWidth="1"/>
  </cols>
  <sheetData>
    <row r="1" spans="1:106">
      <c r="A1" s="224" t="s">
        <v>378</v>
      </c>
      <c r="E1" s="224" t="s">
        <v>379</v>
      </c>
      <c r="F1" s="200">
        <f>Assms!G37</f>
        <v>2</v>
      </c>
      <c r="H1" s="224" t="s">
        <v>380</v>
      </c>
      <c r="J1" s="61">
        <f>Assms!C37</f>
        <v>842000</v>
      </c>
      <c r="O1" s="171" t="s">
        <v>361</v>
      </c>
      <c r="S1" s="224" t="s">
        <v>371</v>
      </c>
      <c r="T1" s="224" t="s">
        <v>372</v>
      </c>
      <c r="U1" s="224" t="s">
        <v>373</v>
      </c>
      <c r="V1" s="224" t="s">
        <v>374</v>
      </c>
      <c r="W1" s="224" t="s">
        <v>375</v>
      </c>
      <c r="X1" s="224" t="s">
        <v>376</v>
      </c>
      <c r="Y1" s="224" t="s">
        <v>377</v>
      </c>
      <c r="Z1" s="200">
        <f>Assms!$C$35</f>
        <v>1</v>
      </c>
      <c r="AD1" t="s">
        <v>310</v>
      </c>
      <c r="AQ1" t="s">
        <v>311</v>
      </c>
      <c r="BD1" t="s">
        <v>312</v>
      </c>
      <c r="BQ1" t="s">
        <v>313</v>
      </c>
      <c r="CD1" t="s">
        <v>314</v>
      </c>
      <c r="CQ1" t="s">
        <v>315</v>
      </c>
    </row>
    <row r="2" spans="1:106">
      <c r="A2" s="157" t="s">
        <v>283</v>
      </c>
      <c r="B2">
        <v>20</v>
      </c>
      <c r="C2">
        <v>25</v>
      </c>
      <c r="D2">
        <v>30</v>
      </c>
      <c r="E2">
        <v>35</v>
      </c>
      <c r="F2">
        <v>40</v>
      </c>
      <c r="G2">
        <v>45</v>
      </c>
      <c r="H2">
        <v>50</v>
      </c>
      <c r="I2">
        <v>55</v>
      </c>
      <c r="J2">
        <v>60</v>
      </c>
      <c r="K2">
        <v>65</v>
      </c>
      <c r="L2">
        <v>70</v>
      </c>
      <c r="M2">
        <v>75</v>
      </c>
      <c r="O2" s="157" t="s">
        <v>283</v>
      </c>
      <c r="P2">
        <v>20</v>
      </c>
      <c r="Q2">
        <v>25</v>
      </c>
      <c r="R2">
        <v>30</v>
      </c>
      <c r="S2">
        <v>35</v>
      </c>
      <c r="T2">
        <v>40</v>
      </c>
      <c r="U2">
        <v>45</v>
      </c>
      <c r="V2">
        <v>50</v>
      </c>
      <c r="W2">
        <v>55</v>
      </c>
      <c r="X2">
        <v>60</v>
      </c>
      <c r="Y2">
        <v>65</v>
      </c>
      <c r="Z2">
        <v>70</v>
      </c>
      <c r="AA2">
        <v>75</v>
      </c>
      <c r="AC2" t="s">
        <v>283</v>
      </c>
      <c r="AD2">
        <v>20</v>
      </c>
      <c r="AE2">
        <v>25</v>
      </c>
      <c r="AF2">
        <v>30</v>
      </c>
      <c r="AG2">
        <v>35</v>
      </c>
      <c r="AH2">
        <v>40</v>
      </c>
      <c r="AI2">
        <v>45</v>
      </c>
      <c r="AJ2">
        <v>50</v>
      </c>
      <c r="AK2">
        <v>55</v>
      </c>
      <c r="AL2">
        <v>60</v>
      </c>
      <c r="AM2">
        <v>65</v>
      </c>
      <c r="AN2">
        <v>70</v>
      </c>
      <c r="AO2">
        <v>75</v>
      </c>
      <c r="AP2" t="s">
        <v>283</v>
      </c>
      <c r="AQ2">
        <v>20</v>
      </c>
      <c r="AR2">
        <v>25</v>
      </c>
      <c r="AS2">
        <v>30</v>
      </c>
      <c r="AT2">
        <v>35</v>
      </c>
      <c r="AU2">
        <v>40</v>
      </c>
      <c r="AV2">
        <v>45</v>
      </c>
      <c r="AW2">
        <v>50</v>
      </c>
      <c r="AX2">
        <v>55</v>
      </c>
      <c r="AY2">
        <v>60</v>
      </c>
      <c r="AZ2">
        <v>65</v>
      </c>
      <c r="BA2">
        <v>70</v>
      </c>
      <c r="BB2">
        <v>75</v>
      </c>
      <c r="BC2" t="s">
        <v>283</v>
      </c>
      <c r="BD2">
        <v>20</v>
      </c>
      <c r="BE2">
        <v>25</v>
      </c>
      <c r="BF2">
        <v>30</v>
      </c>
      <c r="BG2">
        <v>35</v>
      </c>
      <c r="BH2">
        <v>40</v>
      </c>
      <c r="BI2">
        <v>45</v>
      </c>
      <c r="BJ2">
        <v>50</v>
      </c>
      <c r="BK2">
        <v>55</v>
      </c>
      <c r="BL2">
        <v>60</v>
      </c>
      <c r="BM2">
        <v>65</v>
      </c>
      <c r="BN2">
        <v>70</v>
      </c>
      <c r="BO2">
        <v>75</v>
      </c>
      <c r="BP2" t="s">
        <v>283</v>
      </c>
      <c r="BQ2">
        <v>20</v>
      </c>
      <c r="BR2">
        <v>25</v>
      </c>
      <c r="BS2">
        <v>30</v>
      </c>
      <c r="BT2">
        <v>35</v>
      </c>
      <c r="BU2">
        <v>40</v>
      </c>
      <c r="BV2">
        <v>45</v>
      </c>
      <c r="BW2">
        <v>50</v>
      </c>
      <c r="BX2">
        <v>55</v>
      </c>
      <c r="BY2">
        <v>60</v>
      </c>
      <c r="BZ2">
        <v>65</v>
      </c>
      <c r="CA2">
        <v>70</v>
      </c>
      <c r="CB2">
        <v>75</v>
      </c>
      <c r="CC2" t="s">
        <v>283</v>
      </c>
      <c r="CD2">
        <v>20</v>
      </c>
      <c r="CE2">
        <v>25</v>
      </c>
      <c r="CF2">
        <v>30</v>
      </c>
      <c r="CG2">
        <v>35</v>
      </c>
      <c r="CH2">
        <v>40</v>
      </c>
      <c r="CI2">
        <v>45</v>
      </c>
      <c r="CJ2">
        <v>50</v>
      </c>
      <c r="CK2">
        <v>55</v>
      </c>
      <c r="CL2">
        <v>60</v>
      </c>
      <c r="CM2">
        <v>65</v>
      </c>
      <c r="CN2">
        <v>70</v>
      </c>
      <c r="CO2">
        <v>75</v>
      </c>
      <c r="CP2" t="s">
        <v>283</v>
      </c>
      <c r="CQ2">
        <v>20</v>
      </c>
      <c r="CR2">
        <v>25</v>
      </c>
      <c r="CS2">
        <v>30</v>
      </c>
      <c r="CT2">
        <v>35</v>
      </c>
      <c r="CU2">
        <v>40</v>
      </c>
      <c r="CV2">
        <v>45</v>
      </c>
      <c r="CW2">
        <v>50</v>
      </c>
      <c r="CX2">
        <v>55</v>
      </c>
      <c r="CY2">
        <v>60</v>
      </c>
      <c r="CZ2">
        <v>65</v>
      </c>
      <c r="DA2">
        <v>70</v>
      </c>
      <c r="DB2">
        <v>75</v>
      </c>
    </row>
    <row r="3" spans="1:106">
      <c r="A3">
        <v>1</v>
      </c>
      <c r="B3" s="230">
        <f>IF($F$1=1,P3,IF($F$1=2,P46,IF($F$1=3,P89,P132)))</f>
        <v>4.6383750000000008E-2</v>
      </c>
      <c r="C3" s="230">
        <f t="shared" ref="C3:M3" si="0">IF($F$1=1,Q3,IF($F$1=2,Q46,IF($F$1=3,Q89,Q132)))</f>
        <v>5.3009999999999995E-2</v>
      </c>
      <c r="D3" s="230">
        <f t="shared" si="0"/>
        <v>5.3009999999999995E-2</v>
      </c>
      <c r="E3" s="230">
        <f t="shared" si="0"/>
        <v>7.2888750000000002E-2</v>
      </c>
      <c r="F3" s="230">
        <f t="shared" si="0"/>
        <v>9.9393750000000003E-2</v>
      </c>
      <c r="G3" s="230">
        <f t="shared" si="0"/>
        <v>0.1457775</v>
      </c>
      <c r="H3" s="230">
        <f t="shared" si="0"/>
        <v>0.19878750000000001</v>
      </c>
      <c r="I3" s="230">
        <f t="shared" si="0"/>
        <v>0.27830249999999995</v>
      </c>
      <c r="J3" s="230">
        <f t="shared" si="0"/>
        <v>0.38432249999999996</v>
      </c>
      <c r="K3" s="230">
        <f t="shared" si="0"/>
        <v>0.53672625000000007</v>
      </c>
      <c r="L3" s="230">
        <f t="shared" si="0"/>
        <v>0.74214000000000013</v>
      </c>
      <c r="M3" s="230">
        <f t="shared" si="0"/>
        <v>1.033695</v>
      </c>
      <c r="O3">
        <v>1</v>
      </c>
      <c r="P3">
        <f>IF($Z$1=1,AD3,IF($Z$1=2,AQ3,IF($Z$1=3,BD3,IF($Z$1=4,BQ3,IF($Z$1=5,CD3,CQ3)))))</f>
        <v>4.7929875000000011E-2</v>
      </c>
      <c r="Q3">
        <f t="shared" ref="Q3:Q42" si="1">IF($Z$1=1,AE3,IF($Z$1=2,AR3,IF($Z$1=3,BE3,IF($Z$1=4,BR3,IF($Z$1=5,CE3,CR3)))))</f>
        <v>5.4776999999999999E-2</v>
      </c>
      <c r="R3">
        <f t="shared" ref="R3:R42" si="2">IF($Z$1=1,AF3,IF($Z$1=2,AS3,IF($Z$1=3,BF3,IF($Z$1=4,BS3,IF($Z$1=5,CF3,CS3)))))</f>
        <v>5.4776999999999999E-2</v>
      </c>
      <c r="S3">
        <f t="shared" ref="S3:S42" si="3">IF($Z$1=1,AG3,IF($Z$1=2,AT3,IF($Z$1=3,BG3,IF($Z$1=4,BT3,IF($Z$1=5,CG3,CT3)))))</f>
        <v>7.5318375000000007E-2</v>
      </c>
      <c r="T3">
        <f t="shared" ref="T3:T42" si="4">IF($Z$1=1,AH3,IF($Z$1=2,AU3,IF($Z$1=3,BH3,IF($Z$1=4,BU3,IF($Z$1=5,CH3,CU3)))))</f>
        <v>0.102706875</v>
      </c>
      <c r="U3">
        <f t="shared" ref="U3:U42" si="5">IF($Z$1=1,AI3,IF($Z$1=2,AV3,IF($Z$1=3,BI3,IF($Z$1=4,BV3,IF($Z$1=5,CI3,CV3)))))</f>
        <v>0.15063675000000001</v>
      </c>
      <c r="V3">
        <f t="shared" ref="V3:V42" si="6">IF($Z$1=1,AJ3,IF($Z$1=2,AW3,IF($Z$1=3,BJ3,IF($Z$1=4,BW3,IF($Z$1=5,CJ3,CW3)))))</f>
        <v>0.20541375000000001</v>
      </c>
      <c r="W3">
        <f t="shared" ref="W3:W42" si="7">IF($Z$1=1,AK3,IF($Z$1=2,AX3,IF($Z$1=3,BK3,IF($Z$1=4,BX3,IF($Z$1=5,CK3,CX3)))))</f>
        <v>0.28757924999999995</v>
      </c>
      <c r="X3">
        <f t="shared" ref="X3:X42" si="8">IF($Z$1=1,AL3,IF($Z$1=2,AY3,IF($Z$1=3,BL3,IF($Z$1=4,BY3,IF($Z$1=5,CL3,CY3)))))</f>
        <v>0.39713324999999994</v>
      </c>
      <c r="Y3">
        <f t="shared" ref="Y3:Y42" si="9">IF($Z$1=1,AM3,IF($Z$1=2,AZ3,IF($Z$1=3,BM3,IF($Z$1=4,BZ3,IF($Z$1=5,CM3,CZ3)))))</f>
        <v>0.55461712500000004</v>
      </c>
      <c r="Z3">
        <f t="shared" ref="Z3:Z42" si="10">IF($Z$1=1,AN3,IF($Z$1=2,BA3,IF($Z$1=3,BN3,IF($Z$1=4,CA3,IF($Z$1=5,CN3,DA3)))))</f>
        <v>0.76687800000000017</v>
      </c>
      <c r="AA3">
        <f t="shared" ref="AA3:AA42" si="11">IF($Z$1=1,AO3,IF($Z$1=2,BB3,IF($Z$1=3,BO3,IF($Z$1=4,CB3,IF($Z$1=5,CO3,DB3)))))</f>
        <v>1.0681514999999999</v>
      </c>
      <c r="AC3">
        <v>1</v>
      </c>
      <c r="AD3">
        <v>4.7929875000000011E-2</v>
      </c>
      <c r="AE3">
        <v>5.4776999999999999E-2</v>
      </c>
      <c r="AF3">
        <v>5.4776999999999999E-2</v>
      </c>
      <c r="AG3">
        <v>7.5318375000000007E-2</v>
      </c>
      <c r="AH3">
        <v>0.102706875</v>
      </c>
      <c r="AI3">
        <v>0.15063675000000001</v>
      </c>
      <c r="AJ3">
        <v>0.20541375000000001</v>
      </c>
      <c r="AK3">
        <v>0.28757924999999995</v>
      </c>
      <c r="AL3">
        <v>0.39713324999999994</v>
      </c>
      <c r="AM3">
        <v>0.55461712500000004</v>
      </c>
      <c r="AN3">
        <v>0.76687800000000017</v>
      </c>
      <c r="AO3">
        <v>1.0681514999999999</v>
      </c>
      <c r="AP3">
        <v>1</v>
      </c>
      <c r="AQ3">
        <v>5.8752749999999999E-2</v>
      </c>
      <c r="AR3">
        <v>6.7146000000000011E-2</v>
      </c>
      <c r="AS3">
        <v>6.7146000000000011E-2</v>
      </c>
      <c r="AT3">
        <v>9.2325749999999998E-2</v>
      </c>
      <c r="AU3">
        <v>0.12589875</v>
      </c>
      <c r="AV3">
        <v>0.1846515</v>
      </c>
      <c r="AW3">
        <v>0.25179750000000001</v>
      </c>
      <c r="AX3">
        <v>0.35251649999999995</v>
      </c>
      <c r="AY3">
        <v>0.48680849999999992</v>
      </c>
      <c r="AZ3">
        <v>0.67985325000000008</v>
      </c>
      <c r="BA3">
        <v>0.94711204240800018</v>
      </c>
      <c r="BB3">
        <v>1.3290364088819999</v>
      </c>
      <c r="BC3">
        <v>1</v>
      </c>
      <c r="BD3">
        <v>6.670422349500002E-2</v>
      </c>
      <c r="BE3">
        <v>7.6107234480000008E-2</v>
      </c>
      <c r="BF3">
        <v>7.5980999999999993E-2</v>
      </c>
      <c r="BG3">
        <v>0.10430030258999999</v>
      </c>
      <c r="BH3">
        <v>0.14199112822499999</v>
      </c>
      <c r="BI3">
        <v>0.20790650990999998</v>
      </c>
      <c r="BJ3">
        <v>0.28303549784999998</v>
      </c>
      <c r="BK3">
        <v>0.39558696596999998</v>
      </c>
      <c r="BL3">
        <v>0.54537207497999995</v>
      </c>
      <c r="BM3">
        <v>0.76036218749999995</v>
      </c>
      <c r="BN3">
        <v>1.04959771728</v>
      </c>
      <c r="BO3">
        <v>1.45947948354</v>
      </c>
      <c r="BP3">
        <v>1</v>
      </c>
      <c r="BQ3">
        <v>8.8902187500000021E-2</v>
      </c>
      <c r="BR3">
        <v>0.1016025</v>
      </c>
      <c r="BS3">
        <v>0.1016025</v>
      </c>
      <c r="BT3">
        <v>0.13814157736500002</v>
      </c>
      <c r="BU3">
        <v>0.18458837392499999</v>
      </c>
      <c r="BV3">
        <v>0.26517626981999998</v>
      </c>
      <c r="BW3">
        <v>0.35403099570000002</v>
      </c>
      <c r="BX3">
        <v>0.48504155301000001</v>
      </c>
      <c r="BY3">
        <v>0.65517813752999998</v>
      </c>
      <c r="BZ3">
        <v>0.89454374999999997</v>
      </c>
      <c r="CA3">
        <v>1.20862842408</v>
      </c>
      <c r="CB3">
        <v>1.6440670888200002</v>
      </c>
      <c r="CC3">
        <v>1</v>
      </c>
      <c r="CD3">
        <v>0.112867125</v>
      </c>
      <c r="CE3">
        <v>0.19348649999999998</v>
      </c>
      <c r="CF3">
        <v>0.24992006249999998</v>
      </c>
      <c r="CG3">
        <v>0.26604393750000005</v>
      </c>
      <c r="CH3">
        <v>0.37891106249999995</v>
      </c>
      <c r="CI3">
        <v>0.45953043749999994</v>
      </c>
      <c r="CJ3">
        <v>0.71751243750000004</v>
      </c>
      <c r="CK3">
        <v>1.2657241875000003</v>
      </c>
      <c r="CL3">
        <v>2.1767231250000001</v>
      </c>
      <c r="CM3">
        <v>2.3702096250000002</v>
      </c>
      <c r="CN3">
        <v>4.2486410625</v>
      </c>
      <c r="CO3">
        <v>7.9651942500000015</v>
      </c>
      <c r="CP3">
        <v>1</v>
      </c>
      <c r="CQ3">
        <v>0.14754448233000003</v>
      </c>
      <c r="CR3">
        <v>0.25104030515999998</v>
      </c>
      <c r="CS3">
        <v>0.32181487499999994</v>
      </c>
      <c r="CT3">
        <v>0.33997383040500007</v>
      </c>
      <c r="CU3">
        <v>0.48049784503499998</v>
      </c>
      <c r="CV3">
        <v>0.57823482932999992</v>
      </c>
      <c r="CW3">
        <v>0.89583767109000012</v>
      </c>
      <c r="CX3">
        <v>1.567912542915</v>
      </c>
      <c r="CY3">
        <v>2.6751128080500002</v>
      </c>
      <c r="CZ3">
        <v>2.8897076249999998</v>
      </c>
      <c r="DA3">
        <v>5.1382762366949999</v>
      </c>
      <c r="DB3">
        <v>9.5551168541400013</v>
      </c>
    </row>
    <row r="4" spans="1:106">
      <c r="A4">
        <v>2</v>
      </c>
      <c r="B4" s="230">
        <f t="shared" ref="B4:M4" si="12">IF($F$1=1,P4,IF($F$1=2,P47,IF($F$1=3,P90,P133)))</f>
        <v>7.2888750000000002E-2</v>
      </c>
      <c r="C4" s="230">
        <f t="shared" si="12"/>
        <v>7.9514999999999988E-2</v>
      </c>
      <c r="D4" s="230">
        <f t="shared" si="12"/>
        <v>7.2888750000000002E-2</v>
      </c>
      <c r="E4" s="230">
        <f t="shared" si="12"/>
        <v>0.11264625000000002</v>
      </c>
      <c r="F4" s="230">
        <f t="shared" si="12"/>
        <v>0.16565625</v>
      </c>
      <c r="G4" s="230">
        <f t="shared" si="12"/>
        <v>0.22529250000000003</v>
      </c>
      <c r="H4" s="230">
        <f t="shared" si="12"/>
        <v>0.33793875000000001</v>
      </c>
      <c r="I4" s="230">
        <f t="shared" si="12"/>
        <v>0.48371624999999996</v>
      </c>
      <c r="J4" s="230">
        <f t="shared" si="12"/>
        <v>0.68913000000000002</v>
      </c>
      <c r="K4" s="230">
        <f t="shared" si="12"/>
        <v>0.98731124999999997</v>
      </c>
      <c r="L4" s="230">
        <f t="shared" si="12"/>
        <v>1.4180175000000002</v>
      </c>
      <c r="M4" s="230">
        <f t="shared" si="12"/>
        <v>2.0276324999999997</v>
      </c>
      <c r="O4">
        <v>2</v>
      </c>
      <c r="P4">
        <f t="shared" ref="P4:P42" si="13">IF($Z$1=1,AD4,IF($Z$1=2,AQ4,IF($Z$1=3,BD4,IF($Z$1=4,BQ4,IF($Z$1=5,CD4,CQ4)))))</f>
        <v>7.5318375000000007E-2</v>
      </c>
      <c r="Q4">
        <f t="shared" si="1"/>
        <v>8.2165499999999989E-2</v>
      </c>
      <c r="R4">
        <f t="shared" si="2"/>
        <v>7.5318375000000007E-2</v>
      </c>
      <c r="S4">
        <f t="shared" si="3"/>
        <v>0.11640112500000002</v>
      </c>
      <c r="T4">
        <f t="shared" si="4"/>
        <v>0.17117812499999999</v>
      </c>
      <c r="U4">
        <f t="shared" si="5"/>
        <v>0.23280225000000004</v>
      </c>
      <c r="V4">
        <f t="shared" si="6"/>
        <v>0.34920337499999998</v>
      </c>
      <c r="W4">
        <f t="shared" si="7"/>
        <v>0.49984012499999997</v>
      </c>
      <c r="X4">
        <f t="shared" si="8"/>
        <v>0.7121010000000001</v>
      </c>
      <c r="Y4">
        <f t="shared" si="9"/>
        <v>1.020221625</v>
      </c>
      <c r="Z4">
        <f t="shared" si="10"/>
        <v>1.4652847500000001</v>
      </c>
      <c r="AA4">
        <f t="shared" si="11"/>
        <v>2.0952202500000001</v>
      </c>
      <c r="AC4">
        <v>2</v>
      </c>
      <c r="AD4">
        <v>7.5318375000000007E-2</v>
      </c>
      <c r="AE4">
        <v>8.2165499999999989E-2</v>
      </c>
      <c r="AF4">
        <v>7.5318375000000007E-2</v>
      </c>
      <c r="AG4">
        <v>0.11640112500000002</v>
      </c>
      <c r="AH4">
        <v>0.17117812499999999</v>
      </c>
      <c r="AI4">
        <v>0.23280225000000004</v>
      </c>
      <c r="AJ4">
        <v>0.34920337499999998</v>
      </c>
      <c r="AK4">
        <v>0.49984012499999997</v>
      </c>
      <c r="AL4">
        <v>0.7121010000000001</v>
      </c>
      <c r="AM4">
        <v>1.020221625</v>
      </c>
      <c r="AN4">
        <v>1.4652847500000001</v>
      </c>
      <c r="AO4">
        <v>2.0952202500000001</v>
      </c>
      <c r="AP4">
        <v>2</v>
      </c>
      <c r="AQ4">
        <v>9.2325749999999998E-2</v>
      </c>
      <c r="AR4">
        <v>0.100719</v>
      </c>
      <c r="AS4">
        <v>9.2325749999999998E-2</v>
      </c>
      <c r="AT4">
        <v>0.14268525000000004</v>
      </c>
      <c r="AU4">
        <v>0.20983125</v>
      </c>
      <c r="AV4">
        <v>0.28537050000000008</v>
      </c>
      <c r="AW4">
        <v>0.42805575000000007</v>
      </c>
      <c r="AX4">
        <v>0.61270724999999993</v>
      </c>
      <c r="AY4">
        <v>0.87289800000000006</v>
      </c>
      <c r="AZ4">
        <v>1.2524748804689998</v>
      </c>
      <c r="BA4">
        <v>1.812361360266</v>
      </c>
      <c r="BB4">
        <v>2.6108182671929998</v>
      </c>
      <c r="BC4">
        <v>2</v>
      </c>
      <c r="BD4">
        <v>0.10478622758999999</v>
      </c>
      <c r="BE4">
        <v>0.11412300258000001</v>
      </c>
      <c r="BF4">
        <v>0.104439179955</v>
      </c>
      <c r="BG4">
        <v>0.161137757115</v>
      </c>
      <c r="BH4">
        <v>0.23657280712500006</v>
      </c>
      <c r="BI4">
        <v>0.32120282154000002</v>
      </c>
      <c r="BJ4">
        <v>0.4809994875000001</v>
      </c>
      <c r="BK4">
        <v>0.68733757286999997</v>
      </c>
      <c r="BL4">
        <v>0.97758052235999993</v>
      </c>
      <c r="BM4">
        <v>1.3982209773449996</v>
      </c>
      <c r="BN4">
        <v>2.0048063763299999</v>
      </c>
      <c r="BO4">
        <v>2.8618572842100005</v>
      </c>
      <c r="BP4">
        <v>2</v>
      </c>
      <c r="BQ4">
        <v>0.1397034375</v>
      </c>
      <c r="BR4">
        <v>0.15240375</v>
      </c>
      <c r="BS4">
        <v>0.1397034375</v>
      </c>
      <c r="BT4">
        <v>0.21263316423000003</v>
      </c>
      <c r="BU4">
        <v>0.30638521012499997</v>
      </c>
      <c r="BV4">
        <v>0.40810114269000003</v>
      </c>
      <c r="BW4">
        <v>0.59927805000000001</v>
      </c>
      <c r="BX4">
        <v>0.83936314069500007</v>
      </c>
      <c r="BY4">
        <v>1.16955192588</v>
      </c>
      <c r="BZ4">
        <v>1.6379967546900001</v>
      </c>
      <c r="CA4">
        <v>2.2985383026599999</v>
      </c>
      <c r="CB4">
        <v>3.2094529719299998</v>
      </c>
      <c r="CC4">
        <v>2</v>
      </c>
      <c r="CD4">
        <v>0.16930068749999999</v>
      </c>
      <c r="CE4">
        <v>0.26604393750000005</v>
      </c>
      <c r="CF4">
        <v>0.33860137499999998</v>
      </c>
      <c r="CG4">
        <v>0.37084912500000006</v>
      </c>
      <c r="CH4">
        <v>0.50790206250000003</v>
      </c>
      <c r="CI4">
        <v>0.6368930625</v>
      </c>
      <c r="CJ4">
        <v>1.0399899374999999</v>
      </c>
      <c r="CK4">
        <v>1.8381217499999998</v>
      </c>
      <c r="CL4">
        <v>3.1602795000000001</v>
      </c>
      <c r="CM4">
        <v>3.9503493750000005</v>
      </c>
      <c r="CN4">
        <v>7.2154340624999991</v>
      </c>
      <c r="CO4">
        <v>13.4070020625</v>
      </c>
      <c r="CP4">
        <v>2</v>
      </c>
      <c r="CQ4">
        <v>0.22098535798500002</v>
      </c>
      <c r="CR4">
        <v>0.34465970236499999</v>
      </c>
      <c r="CS4">
        <v>0.43534451898000004</v>
      </c>
      <c r="CT4">
        <v>0.47317747326000004</v>
      </c>
      <c r="CU4">
        <v>0.643077482985</v>
      </c>
      <c r="CV4">
        <v>0.80016731698499999</v>
      </c>
      <c r="CW4">
        <v>1.2964258125000001</v>
      </c>
      <c r="CX4">
        <v>2.2733708509800001</v>
      </c>
      <c r="CY4">
        <v>3.8776819947600001</v>
      </c>
      <c r="CZ4">
        <v>4.8084475131</v>
      </c>
      <c r="DA4">
        <v>8.7121799824499995</v>
      </c>
      <c r="DB4">
        <v>16.056916222485</v>
      </c>
    </row>
    <row r="5" spans="1:106">
      <c r="A5">
        <v>3</v>
      </c>
      <c r="B5" s="230">
        <f t="shared" ref="B5:M5" si="14">IF($F$1=1,P5,IF($F$1=2,P48,IF($F$1=3,P91,P134)))</f>
        <v>0.10601999999999999</v>
      </c>
      <c r="C5" s="230">
        <f t="shared" si="14"/>
        <v>9.2767500000000017E-2</v>
      </c>
      <c r="D5" s="230">
        <f t="shared" si="14"/>
        <v>9.2767500000000017E-2</v>
      </c>
      <c r="E5" s="230">
        <f t="shared" si="14"/>
        <v>0.13915124999999998</v>
      </c>
      <c r="F5" s="230">
        <f t="shared" si="14"/>
        <v>0.20541374999999998</v>
      </c>
      <c r="G5" s="230">
        <f t="shared" si="14"/>
        <v>0.28492875000000001</v>
      </c>
      <c r="H5" s="230">
        <f t="shared" si="14"/>
        <v>0.42407999999999996</v>
      </c>
      <c r="I5" s="230">
        <f t="shared" si="14"/>
        <v>0.64937250000000002</v>
      </c>
      <c r="J5" s="230">
        <f t="shared" si="14"/>
        <v>0.98068500000000003</v>
      </c>
      <c r="K5" s="230">
        <f t="shared" si="14"/>
        <v>1.53066375</v>
      </c>
      <c r="L5" s="230">
        <f t="shared" si="14"/>
        <v>2.6571262499999997</v>
      </c>
      <c r="M5" s="230">
        <f t="shared" si="14"/>
        <v>4.8967987500000003</v>
      </c>
      <c r="O5">
        <v>3</v>
      </c>
      <c r="P5">
        <f t="shared" si="13"/>
        <v>0.109554</v>
      </c>
      <c r="Q5">
        <f t="shared" si="1"/>
        <v>9.5859750000000021E-2</v>
      </c>
      <c r="R5">
        <f t="shared" si="2"/>
        <v>9.5859750000000021E-2</v>
      </c>
      <c r="S5">
        <f t="shared" si="3"/>
        <v>0.14378962499999998</v>
      </c>
      <c r="T5">
        <f t="shared" si="4"/>
        <v>0.21226087499999999</v>
      </c>
      <c r="U5">
        <f t="shared" si="5"/>
        <v>0.29442637500000002</v>
      </c>
      <c r="V5">
        <f t="shared" si="6"/>
        <v>0.43821599999999999</v>
      </c>
      <c r="W5">
        <f t="shared" si="7"/>
        <v>0.67101825000000004</v>
      </c>
      <c r="X5">
        <f t="shared" si="8"/>
        <v>1.0133745000000001</v>
      </c>
      <c r="Y5">
        <f t="shared" si="9"/>
        <v>1.581685875</v>
      </c>
      <c r="Z5">
        <f t="shared" si="10"/>
        <v>2.7456971249999995</v>
      </c>
      <c r="AA5">
        <f t="shared" si="11"/>
        <v>5.0600253750000004</v>
      </c>
      <c r="AC5">
        <v>3</v>
      </c>
      <c r="AD5">
        <v>0.109554</v>
      </c>
      <c r="AE5">
        <v>9.5859750000000021E-2</v>
      </c>
      <c r="AF5">
        <v>9.5859750000000021E-2</v>
      </c>
      <c r="AG5">
        <v>0.14378962499999998</v>
      </c>
      <c r="AH5">
        <v>0.21226087499999999</v>
      </c>
      <c r="AI5">
        <v>0.29442637500000002</v>
      </c>
      <c r="AJ5">
        <v>0.43821599999999999</v>
      </c>
      <c r="AK5">
        <v>0.67101825000000004</v>
      </c>
      <c r="AL5">
        <v>1.0133745000000001</v>
      </c>
      <c r="AM5">
        <v>1.581685875</v>
      </c>
      <c r="AN5">
        <v>2.7456971249999995</v>
      </c>
      <c r="AO5">
        <v>5.0600253750000004</v>
      </c>
      <c r="AP5">
        <v>3</v>
      </c>
      <c r="AQ5">
        <v>0.13429200000000002</v>
      </c>
      <c r="AR5">
        <v>0.1175055</v>
      </c>
      <c r="AS5">
        <v>0.1175055</v>
      </c>
      <c r="AT5">
        <v>0.17625824999999998</v>
      </c>
      <c r="AU5">
        <v>0.26019075000000003</v>
      </c>
      <c r="AV5">
        <v>0.36090975000000003</v>
      </c>
      <c r="AW5">
        <v>0.53716800000000009</v>
      </c>
      <c r="AX5">
        <v>0.82253849999999995</v>
      </c>
      <c r="AY5">
        <v>1.2422009999999999</v>
      </c>
      <c r="AZ5">
        <v>1.9446717625335002</v>
      </c>
      <c r="BA5">
        <v>3.4011215999999997</v>
      </c>
      <c r="BB5">
        <v>6.3145388583884996</v>
      </c>
      <c r="BC5">
        <v>3</v>
      </c>
      <c r="BD5">
        <v>0.15236586552</v>
      </c>
      <c r="BE5">
        <v>0.13309922199000002</v>
      </c>
      <c r="BF5">
        <v>0.13287843534000002</v>
      </c>
      <c r="BG5">
        <v>0.19898628750000003</v>
      </c>
      <c r="BH5">
        <v>0.29325250388999996</v>
      </c>
      <c r="BI5">
        <v>0.40609147174499999</v>
      </c>
      <c r="BJ5">
        <v>0.60340533791999995</v>
      </c>
      <c r="BK5">
        <v>0.9224180513100001</v>
      </c>
      <c r="BL5">
        <v>1.3907041681800001</v>
      </c>
      <c r="BM5">
        <v>2.1669831206099999</v>
      </c>
      <c r="BN5">
        <v>3.7554051000000004</v>
      </c>
      <c r="BO5">
        <v>6.9091479899100001</v>
      </c>
      <c r="BP5">
        <v>3</v>
      </c>
      <c r="BQ5">
        <v>0.203205</v>
      </c>
      <c r="BR5">
        <v>0.17780437500000004</v>
      </c>
      <c r="BS5">
        <v>0.17780437500000004</v>
      </c>
      <c r="BT5">
        <v>0.26160434999999999</v>
      </c>
      <c r="BU5">
        <v>0.37835268166499997</v>
      </c>
      <c r="BV5">
        <v>0.51395713858499992</v>
      </c>
      <c r="BW5">
        <v>0.74880427583999998</v>
      </c>
      <c r="BX5">
        <v>1.12186805262</v>
      </c>
      <c r="BY5">
        <v>1.6568908439400001</v>
      </c>
      <c r="BZ5">
        <v>2.5277809753350002</v>
      </c>
      <c r="CA5">
        <v>4.2868303499999998</v>
      </c>
      <c r="CB5">
        <v>7.7136267338849995</v>
      </c>
      <c r="CC5">
        <v>3</v>
      </c>
      <c r="CD5">
        <v>0.22573425</v>
      </c>
      <c r="CE5">
        <v>0.33053943749999992</v>
      </c>
      <c r="CF5">
        <v>0.39503493750000002</v>
      </c>
      <c r="CG5">
        <v>0.46759237499999995</v>
      </c>
      <c r="CH5">
        <v>0.61270724999999993</v>
      </c>
      <c r="CI5">
        <v>0.80619375000000004</v>
      </c>
      <c r="CJ5">
        <v>1.3624674374999999</v>
      </c>
      <c r="CK5">
        <v>2.3863335000000001</v>
      </c>
      <c r="CL5">
        <v>4.1115881249999999</v>
      </c>
      <c r="CM5">
        <v>5.5869226874999995</v>
      </c>
      <c r="CN5">
        <v>10.375713562499998</v>
      </c>
      <c r="CO5">
        <v>19.058420250000001</v>
      </c>
      <c r="CP5">
        <v>3</v>
      </c>
      <c r="CQ5">
        <v>0.29420557068000003</v>
      </c>
      <c r="CR5">
        <v>0.427566617895</v>
      </c>
      <c r="CS5">
        <v>0.50712918553499986</v>
      </c>
      <c r="CT5">
        <v>0.59569987499999999</v>
      </c>
      <c r="CU5">
        <v>0.77457678365999993</v>
      </c>
      <c r="CV5">
        <v>1.0112920904999998</v>
      </c>
      <c r="CW5">
        <v>1.6957516091100002</v>
      </c>
      <c r="CX5">
        <v>2.9467256757600002</v>
      </c>
      <c r="CY5">
        <v>5.0368959634500001</v>
      </c>
      <c r="CZ5">
        <v>6.7895896864949998</v>
      </c>
      <c r="DA5">
        <v>12.507709499999999</v>
      </c>
      <c r="DB5">
        <v>22.788043441740005</v>
      </c>
    </row>
    <row r="6" spans="1:106">
      <c r="A6">
        <v>4</v>
      </c>
      <c r="B6" s="230">
        <f t="shared" ref="B6:M6" si="15">IF($F$1=1,P6,IF($F$1=2,P49,IF($F$1=3,P92,P135)))</f>
        <v>0.13915124999999998</v>
      </c>
      <c r="C6" s="230">
        <f t="shared" si="15"/>
        <v>0.10601999999999999</v>
      </c>
      <c r="D6" s="230">
        <f t="shared" si="15"/>
        <v>0.11264625000000002</v>
      </c>
      <c r="E6" s="230">
        <f t="shared" si="15"/>
        <v>0.17228250000000001</v>
      </c>
      <c r="F6" s="230">
        <f t="shared" si="15"/>
        <v>0.23854499999999995</v>
      </c>
      <c r="G6" s="230">
        <f t="shared" si="15"/>
        <v>0.34456500000000001</v>
      </c>
      <c r="H6" s="230">
        <f t="shared" si="15"/>
        <v>0.51022124999999996</v>
      </c>
      <c r="I6" s="230">
        <f t="shared" si="15"/>
        <v>0.78189749999999991</v>
      </c>
      <c r="J6" s="230">
        <f t="shared" si="15"/>
        <v>1.1728462500000001</v>
      </c>
      <c r="K6" s="230">
        <f t="shared" si="15"/>
        <v>1.8487237499999996</v>
      </c>
      <c r="L6" s="230">
        <f t="shared" si="15"/>
        <v>3.38601375</v>
      </c>
      <c r="M6" s="230">
        <f t="shared" si="15"/>
        <v>6.3148162499999989</v>
      </c>
      <c r="O6">
        <v>4</v>
      </c>
      <c r="P6">
        <f t="shared" si="13"/>
        <v>0.14378962499999998</v>
      </c>
      <c r="Q6">
        <f t="shared" si="1"/>
        <v>0.109554</v>
      </c>
      <c r="R6">
        <f t="shared" si="2"/>
        <v>0.11640112500000002</v>
      </c>
      <c r="S6">
        <f t="shared" si="3"/>
        <v>0.17802525000000002</v>
      </c>
      <c r="T6">
        <f t="shared" si="4"/>
        <v>0.24649649999999998</v>
      </c>
      <c r="U6">
        <f t="shared" si="5"/>
        <v>0.35605050000000005</v>
      </c>
      <c r="V6">
        <f t="shared" si="6"/>
        <v>0.52722862500000001</v>
      </c>
      <c r="W6">
        <f t="shared" si="7"/>
        <v>0.80796074999999989</v>
      </c>
      <c r="X6">
        <f t="shared" si="8"/>
        <v>1.2119411250000001</v>
      </c>
      <c r="Y6">
        <f t="shared" si="9"/>
        <v>1.9103478749999996</v>
      </c>
      <c r="Z6">
        <f t="shared" si="10"/>
        <v>3.4988808750000002</v>
      </c>
      <c r="AA6">
        <f t="shared" si="11"/>
        <v>6.525310124999999</v>
      </c>
      <c r="AC6">
        <v>4</v>
      </c>
      <c r="AD6">
        <v>0.14378962499999998</v>
      </c>
      <c r="AE6">
        <v>0.109554</v>
      </c>
      <c r="AF6">
        <v>0.11640112500000002</v>
      </c>
      <c r="AG6">
        <v>0.17802525000000002</v>
      </c>
      <c r="AH6">
        <v>0.24649649999999998</v>
      </c>
      <c r="AI6">
        <v>0.35605050000000005</v>
      </c>
      <c r="AJ6">
        <v>0.52722862500000001</v>
      </c>
      <c r="AK6">
        <v>0.80796074999999989</v>
      </c>
      <c r="AL6">
        <v>1.2119411250000001</v>
      </c>
      <c r="AM6">
        <v>1.9103478749999996</v>
      </c>
      <c r="AN6">
        <v>3.4988808750000002</v>
      </c>
      <c r="AO6">
        <v>6.525310124999999</v>
      </c>
      <c r="AP6">
        <v>4</v>
      </c>
      <c r="AQ6">
        <v>0.17625824999999998</v>
      </c>
      <c r="AR6">
        <v>0.13429200000000002</v>
      </c>
      <c r="AS6">
        <v>0.14268525000000004</v>
      </c>
      <c r="AT6">
        <v>0.21822450000000002</v>
      </c>
      <c r="AU6">
        <v>0.30215700000000001</v>
      </c>
      <c r="AV6">
        <v>0.43644900000000003</v>
      </c>
      <c r="AW6">
        <v>0.64628025</v>
      </c>
      <c r="AX6">
        <v>0.99040349999999988</v>
      </c>
      <c r="AY6">
        <v>1.4856052499999999</v>
      </c>
      <c r="AZ6">
        <v>2.3522808505004997</v>
      </c>
      <c r="BA6">
        <v>4.340547278991</v>
      </c>
      <c r="BB6">
        <v>8.1551338880069988</v>
      </c>
      <c r="BC6">
        <v>4</v>
      </c>
      <c r="BD6">
        <v>0.19991396249999999</v>
      </c>
      <c r="BE6">
        <v>0.15206293103999999</v>
      </c>
      <c r="BF6">
        <v>0.16129876615500002</v>
      </c>
      <c r="BG6">
        <v>0.24628196853000001</v>
      </c>
      <c r="BH6">
        <v>0.34043774742000005</v>
      </c>
      <c r="BI6">
        <v>0.49092288882000013</v>
      </c>
      <c r="BJ6">
        <v>0.72572918187000002</v>
      </c>
      <c r="BK6">
        <v>1.11029445</v>
      </c>
      <c r="BL6">
        <v>1.6626487371300001</v>
      </c>
      <c r="BM6">
        <v>2.6163853349849999</v>
      </c>
      <c r="BN6">
        <v>4.7839543574550003</v>
      </c>
      <c r="BO6">
        <v>8.9068967650350004</v>
      </c>
      <c r="BP6">
        <v>4</v>
      </c>
      <c r="BQ6">
        <v>0.26670656250000002</v>
      </c>
      <c r="BR6">
        <v>0.203205</v>
      </c>
      <c r="BS6">
        <v>0.21520795711500001</v>
      </c>
      <c r="BT6">
        <v>0.32257853705999995</v>
      </c>
      <c r="BU6">
        <v>0.43755959484000007</v>
      </c>
      <c r="BV6">
        <v>0.6189044370600002</v>
      </c>
      <c r="BW6">
        <v>0.89701725844500013</v>
      </c>
      <c r="BX6">
        <v>1.3448636999999999</v>
      </c>
      <c r="BY6">
        <v>1.9726163630549995</v>
      </c>
      <c r="BZ6">
        <v>3.0389493550049997</v>
      </c>
      <c r="CA6">
        <v>5.4369719399100012</v>
      </c>
      <c r="CB6">
        <v>9.8992238300699995</v>
      </c>
      <c r="CC6">
        <v>4</v>
      </c>
      <c r="CD6">
        <v>0.29022975000000001</v>
      </c>
      <c r="CE6">
        <v>0.38697299999999996</v>
      </c>
      <c r="CF6">
        <v>0.43534462500000004</v>
      </c>
      <c r="CG6">
        <v>0.5643356249999999</v>
      </c>
      <c r="CH6">
        <v>0.70945049999999998</v>
      </c>
      <c r="CI6">
        <v>0.99161831249999999</v>
      </c>
      <c r="CJ6">
        <v>1.7091307499999999</v>
      </c>
      <c r="CK6">
        <v>2.9748549375</v>
      </c>
      <c r="CL6">
        <v>5.1354541875000006</v>
      </c>
      <c r="CM6">
        <v>7.4008586249999997</v>
      </c>
      <c r="CN6">
        <v>13.898780249999998</v>
      </c>
      <c r="CO6">
        <v>25.137121125</v>
      </c>
      <c r="CP6">
        <v>4</v>
      </c>
      <c r="CQ6">
        <v>0.37769624999999996</v>
      </c>
      <c r="CR6">
        <v>0.49980838967999996</v>
      </c>
      <c r="CS6">
        <v>0.55802497887000002</v>
      </c>
      <c r="CT6">
        <v>0.71784357329999982</v>
      </c>
      <c r="CU6">
        <v>0.89549057928000009</v>
      </c>
      <c r="CV6">
        <v>1.2419484161850001</v>
      </c>
      <c r="CW6">
        <v>2.1238716955800006</v>
      </c>
      <c r="CX6">
        <v>3.6676293750000002</v>
      </c>
      <c r="CY6">
        <v>6.2811304005449999</v>
      </c>
      <c r="CZ6">
        <v>8.9795165157899994</v>
      </c>
      <c r="DA6">
        <v>16.727490469559999</v>
      </c>
      <c r="DB6">
        <v>30.007138763579995</v>
      </c>
    </row>
    <row r="7" spans="1:106">
      <c r="A7">
        <v>5</v>
      </c>
      <c r="B7" s="230">
        <f t="shared" ref="B7:M7" si="16">IF($F$1=1,P7,IF($F$1=2,P50,IF($F$1=3,P93,P136)))</f>
        <v>0.17228250000000001</v>
      </c>
      <c r="C7" s="230">
        <f t="shared" si="16"/>
        <v>0.11927249999999998</v>
      </c>
      <c r="D7" s="230">
        <f t="shared" si="16"/>
        <v>0.132525</v>
      </c>
      <c r="E7" s="230">
        <f t="shared" si="16"/>
        <v>0.19878750000000001</v>
      </c>
      <c r="F7" s="230">
        <f t="shared" si="16"/>
        <v>0.27830249999999995</v>
      </c>
      <c r="G7" s="230">
        <f t="shared" si="16"/>
        <v>0.39757500000000001</v>
      </c>
      <c r="H7" s="230">
        <f t="shared" si="16"/>
        <v>0.59636250000000002</v>
      </c>
      <c r="I7" s="230">
        <f t="shared" si="16"/>
        <v>0.92767499999999992</v>
      </c>
      <c r="J7" s="230">
        <f t="shared" si="16"/>
        <v>1.37826</v>
      </c>
      <c r="K7" s="230">
        <f t="shared" si="16"/>
        <v>2.2131675</v>
      </c>
      <c r="L7" s="230">
        <f t="shared" si="16"/>
        <v>4.2142949999999999</v>
      </c>
      <c r="M7" s="230">
        <f t="shared" si="16"/>
        <v>8.0045099999999998</v>
      </c>
      <c r="O7">
        <v>5</v>
      </c>
      <c r="P7">
        <f t="shared" si="13"/>
        <v>0.17802525000000002</v>
      </c>
      <c r="Q7">
        <f t="shared" si="1"/>
        <v>0.12324824999999999</v>
      </c>
      <c r="R7">
        <f t="shared" si="2"/>
        <v>0.13694249999999999</v>
      </c>
      <c r="S7">
        <f t="shared" si="3"/>
        <v>0.20541375000000001</v>
      </c>
      <c r="T7">
        <f t="shared" si="4"/>
        <v>0.28757924999999995</v>
      </c>
      <c r="U7">
        <f t="shared" si="5"/>
        <v>0.41082750000000001</v>
      </c>
      <c r="V7">
        <f t="shared" si="6"/>
        <v>0.61624125000000007</v>
      </c>
      <c r="W7">
        <f t="shared" si="7"/>
        <v>0.95859749999999988</v>
      </c>
      <c r="X7">
        <f t="shared" si="8"/>
        <v>1.4242020000000002</v>
      </c>
      <c r="Y7">
        <f t="shared" si="9"/>
        <v>2.2869397500000002</v>
      </c>
      <c r="Z7">
        <f t="shared" si="10"/>
        <v>4.3547715</v>
      </c>
      <c r="AA7">
        <f t="shared" si="11"/>
        <v>8.2713270000000012</v>
      </c>
      <c r="AC7">
        <v>5</v>
      </c>
      <c r="AD7">
        <v>0.17802525000000002</v>
      </c>
      <c r="AE7">
        <v>0.12324824999999999</v>
      </c>
      <c r="AF7">
        <v>0.13694249999999999</v>
      </c>
      <c r="AG7">
        <v>0.20541375000000001</v>
      </c>
      <c r="AH7">
        <v>0.28757924999999995</v>
      </c>
      <c r="AI7">
        <v>0.41082750000000001</v>
      </c>
      <c r="AJ7">
        <v>0.61624125000000007</v>
      </c>
      <c r="AK7">
        <v>0.95859749999999988</v>
      </c>
      <c r="AL7">
        <v>1.4242020000000002</v>
      </c>
      <c r="AM7">
        <v>2.2869397500000002</v>
      </c>
      <c r="AN7">
        <v>4.3547715</v>
      </c>
      <c r="AO7">
        <v>8.2713270000000012</v>
      </c>
      <c r="AP7">
        <v>5</v>
      </c>
      <c r="AQ7">
        <v>0.21822450000000002</v>
      </c>
      <c r="AR7">
        <v>0.1510785</v>
      </c>
      <c r="AS7">
        <v>0.16786500000000001</v>
      </c>
      <c r="AT7">
        <v>0.25179750000000001</v>
      </c>
      <c r="AU7">
        <v>0.35251649999999995</v>
      </c>
      <c r="AV7">
        <v>0.50359500000000001</v>
      </c>
      <c r="AW7">
        <v>0.75539249999999991</v>
      </c>
      <c r="AX7">
        <v>1.1750550000000002</v>
      </c>
      <c r="AY7">
        <v>1.7457960000000001</v>
      </c>
      <c r="AZ7">
        <v>2.8202077707269995</v>
      </c>
      <c r="BA7">
        <v>5.410351816326</v>
      </c>
      <c r="BB7">
        <v>10.352499599999998</v>
      </c>
      <c r="BC7">
        <v>5</v>
      </c>
      <c r="BD7">
        <v>0.24743051852999995</v>
      </c>
      <c r="BE7">
        <v>0.17101402370999999</v>
      </c>
      <c r="BF7">
        <v>0.18969999570000001</v>
      </c>
      <c r="BG7">
        <v>0.28407687929999997</v>
      </c>
      <c r="BH7">
        <v>0.39704489999999992</v>
      </c>
      <c r="BI7">
        <v>0.56626024139999998</v>
      </c>
      <c r="BJ7">
        <v>0.84797101935000008</v>
      </c>
      <c r="BK7">
        <v>1.3168569266999999</v>
      </c>
      <c r="BL7">
        <v>1.9531910517600002</v>
      </c>
      <c r="BM7">
        <v>3.1311038031900003</v>
      </c>
      <c r="BN7">
        <v>5.9521915911600001</v>
      </c>
      <c r="BO7">
        <v>11.2863591</v>
      </c>
      <c r="BP7">
        <v>5</v>
      </c>
      <c r="BQ7">
        <v>0.33020812500000002</v>
      </c>
      <c r="BR7">
        <v>0.22860562499999998</v>
      </c>
      <c r="BS7">
        <v>0.25217616810000004</v>
      </c>
      <c r="BT7">
        <v>0.37069124354999999</v>
      </c>
      <c r="BU7">
        <v>0.50836589999999993</v>
      </c>
      <c r="BV7">
        <v>0.71109151289999994</v>
      </c>
      <c r="BW7">
        <v>1.0439182435499998</v>
      </c>
      <c r="BX7">
        <v>1.5885333533999997</v>
      </c>
      <c r="BY7">
        <v>2.3076005035200002</v>
      </c>
      <c r="BZ7">
        <v>3.62116400727</v>
      </c>
      <c r="CA7">
        <v>6.7348423632600012</v>
      </c>
      <c r="CB7">
        <v>12.4870356</v>
      </c>
      <c r="CC7">
        <v>5</v>
      </c>
      <c r="CD7">
        <v>0.33860137499999998</v>
      </c>
      <c r="CE7">
        <v>0.44340656250000005</v>
      </c>
      <c r="CF7">
        <v>0.47565431249999995</v>
      </c>
      <c r="CG7">
        <v>0.65301693750000001</v>
      </c>
      <c r="CH7">
        <v>0.79813181249999998</v>
      </c>
      <c r="CI7">
        <v>1.1851048125000001</v>
      </c>
      <c r="CJ7">
        <v>2.0880418124999998</v>
      </c>
      <c r="CK7">
        <v>3.611748</v>
      </c>
      <c r="CL7">
        <v>6.2560635000000007</v>
      </c>
      <c r="CM7">
        <v>9.4969623750000007</v>
      </c>
      <c r="CN7">
        <v>17.889439312499999</v>
      </c>
      <c r="CO7">
        <v>31.643104687499996</v>
      </c>
      <c r="CP7">
        <v>5</v>
      </c>
      <c r="CQ7">
        <v>0.43998289398000001</v>
      </c>
      <c r="CR7">
        <v>0.57182973704999995</v>
      </c>
      <c r="CS7">
        <v>0.60876297910499999</v>
      </c>
      <c r="CT7">
        <v>0.8293701549150001</v>
      </c>
      <c r="CU7">
        <v>1.0058647499999998</v>
      </c>
      <c r="CV7">
        <v>1.481960255895</v>
      </c>
      <c r="CW7">
        <v>2.5906432018949999</v>
      </c>
      <c r="CX7">
        <v>4.4457708691200013</v>
      </c>
      <c r="CY7">
        <v>7.6395002445600007</v>
      </c>
      <c r="CZ7">
        <v>11.504146673909998</v>
      </c>
      <c r="DA7">
        <v>21.495342527084997</v>
      </c>
      <c r="DB7">
        <v>37.711645312500004</v>
      </c>
    </row>
    <row r="8" spans="1:106">
      <c r="A8">
        <v>6</v>
      </c>
      <c r="B8" s="230">
        <f t="shared" ref="B8:M8" si="17">IF($F$1=1,P8,IF($F$1=2,P51,IF($F$1=3,P94,P137)))</f>
        <v>0.19878750000000001</v>
      </c>
      <c r="C8" s="230">
        <f t="shared" si="17"/>
        <v>0.132525</v>
      </c>
      <c r="D8" s="230">
        <f t="shared" si="17"/>
        <v>0.15240374999999998</v>
      </c>
      <c r="E8" s="230">
        <f t="shared" si="17"/>
        <v>0.22529250000000003</v>
      </c>
      <c r="F8" s="230">
        <f t="shared" si="17"/>
        <v>0.31805999999999995</v>
      </c>
      <c r="G8" s="230">
        <f t="shared" si="17"/>
        <v>0.46383749999999996</v>
      </c>
      <c r="H8" s="230">
        <f t="shared" si="17"/>
        <v>0.68913000000000002</v>
      </c>
      <c r="I8" s="230">
        <f t="shared" si="17"/>
        <v>1.0668262500000001</v>
      </c>
      <c r="J8" s="230">
        <f t="shared" si="17"/>
        <v>1.5903</v>
      </c>
      <c r="K8" s="230">
        <f t="shared" si="17"/>
        <v>2.64387375</v>
      </c>
      <c r="L8" s="230">
        <f t="shared" si="17"/>
        <v>5.1353437499999997</v>
      </c>
      <c r="M8" s="230">
        <f t="shared" si="17"/>
        <v>10.10503125</v>
      </c>
      <c r="O8">
        <v>6</v>
      </c>
      <c r="P8">
        <f t="shared" si="13"/>
        <v>0.20541375000000001</v>
      </c>
      <c r="Q8">
        <f t="shared" si="1"/>
        <v>0.13694249999999999</v>
      </c>
      <c r="R8">
        <f t="shared" si="2"/>
        <v>0.157483875</v>
      </c>
      <c r="S8">
        <f t="shared" si="3"/>
        <v>0.23280225000000004</v>
      </c>
      <c r="T8">
        <f t="shared" si="4"/>
        <v>0.32866199999999995</v>
      </c>
      <c r="U8">
        <f t="shared" si="5"/>
        <v>0.47929874999999994</v>
      </c>
      <c r="V8">
        <f t="shared" si="6"/>
        <v>0.7121010000000001</v>
      </c>
      <c r="W8">
        <f t="shared" si="7"/>
        <v>1.1023871250000001</v>
      </c>
      <c r="X8">
        <f t="shared" si="8"/>
        <v>1.64331</v>
      </c>
      <c r="Y8">
        <f t="shared" si="9"/>
        <v>2.7320028750000001</v>
      </c>
      <c r="Z8">
        <f t="shared" si="10"/>
        <v>5.3065218749999996</v>
      </c>
      <c r="AA8">
        <f t="shared" si="11"/>
        <v>10.441865625</v>
      </c>
      <c r="AC8">
        <v>6</v>
      </c>
      <c r="AD8">
        <v>0.20541375000000001</v>
      </c>
      <c r="AE8">
        <v>0.13694249999999999</v>
      </c>
      <c r="AF8">
        <v>0.157483875</v>
      </c>
      <c r="AG8">
        <v>0.23280225000000004</v>
      </c>
      <c r="AH8">
        <v>0.32866199999999995</v>
      </c>
      <c r="AI8">
        <v>0.47929874999999994</v>
      </c>
      <c r="AJ8">
        <v>0.7121010000000001</v>
      </c>
      <c r="AK8">
        <v>1.1023871250000001</v>
      </c>
      <c r="AL8">
        <v>1.64331</v>
      </c>
      <c r="AM8">
        <v>2.7320028750000001</v>
      </c>
      <c r="AN8">
        <v>5.3065218749999996</v>
      </c>
      <c r="AO8">
        <v>10.441865625</v>
      </c>
      <c r="AP8">
        <v>6</v>
      </c>
      <c r="AQ8">
        <v>0.25179750000000001</v>
      </c>
      <c r="AR8">
        <v>0.16786500000000001</v>
      </c>
      <c r="AS8">
        <v>0.19304475000000001</v>
      </c>
      <c r="AT8">
        <v>0.28537050000000008</v>
      </c>
      <c r="AU8">
        <v>0.40287600000000001</v>
      </c>
      <c r="AV8">
        <v>0.58752750000000009</v>
      </c>
      <c r="AW8">
        <v>0.87289800000000006</v>
      </c>
      <c r="AX8">
        <v>1.35131325</v>
      </c>
      <c r="AY8">
        <v>2.0143800000000001</v>
      </c>
      <c r="AZ8">
        <v>3.3740866510785001</v>
      </c>
      <c r="BA8">
        <v>6.602584723612499</v>
      </c>
      <c r="BB8">
        <v>13.088421813525001</v>
      </c>
      <c r="BC8">
        <v>6</v>
      </c>
      <c r="BD8">
        <v>0.28540212929999997</v>
      </c>
      <c r="BE8">
        <v>0.1899525</v>
      </c>
      <c r="BF8">
        <v>0.21808245087</v>
      </c>
      <c r="BG8">
        <v>0.32184655731000006</v>
      </c>
      <c r="BH8">
        <v>0.45361420343999997</v>
      </c>
      <c r="BI8">
        <v>0.66041616164999994</v>
      </c>
      <c r="BJ8">
        <v>0.97954867763999998</v>
      </c>
      <c r="BK8">
        <v>1.51387765641</v>
      </c>
      <c r="BL8">
        <v>2.2529249999999998</v>
      </c>
      <c r="BM8">
        <v>3.7391918678100007</v>
      </c>
      <c r="BN8">
        <v>7.2506192291250002</v>
      </c>
      <c r="BO8">
        <v>14.243284067624998</v>
      </c>
      <c r="BP8">
        <v>6</v>
      </c>
      <c r="BQ8">
        <v>0.38100937499999998</v>
      </c>
      <c r="BR8">
        <v>0.25400624999999999</v>
      </c>
      <c r="BS8">
        <v>0.28884147994499998</v>
      </c>
      <c r="BT8">
        <v>0.41840031422999996</v>
      </c>
      <c r="BU8">
        <v>0.57856640687999994</v>
      </c>
      <c r="BV8">
        <v>0.82607232330000002</v>
      </c>
      <c r="BW8">
        <v>1.20105527412</v>
      </c>
      <c r="BX8">
        <v>1.818684140385</v>
      </c>
      <c r="BY8">
        <v>2.6504999999999996</v>
      </c>
      <c r="BZ8">
        <v>4.3057387607850002</v>
      </c>
      <c r="CA8">
        <v>8.1676409861250008</v>
      </c>
      <c r="CB8">
        <v>15.686861885250003</v>
      </c>
      <c r="CC8">
        <v>6</v>
      </c>
      <c r="CD8">
        <v>0.38697299999999996</v>
      </c>
      <c r="CE8">
        <v>0.49984012499999997</v>
      </c>
      <c r="CF8">
        <v>0.5320878750000001</v>
      </c>
      <c r="CG8">
        <v>0.74976018750000006</v>
      </c>
      <c r="CH8">
        <v>0.91099893750000005</v>
      </c>
      <c r="CI8">
        <v>1.418901</v>
      </c>
      <c r="CJ8">
        <v>2.5072625624999998</v>
      </c>
      <c r="CK8">
        <v>4.3211985000000004</v>
      </c>
      <c r="CL8">
        <v>7.5056638125000008</v>
      </c>
      <c r="CM8">
        <v>11.963915250000001</v>
      </c>
      <c r="CN8">
        <v>22.444433999999998</v>
      </c>
      <c r="CO8">
        <v>38.423194124999995</v>
      </c>
      <c r="CP8">
        <v>6</v>
      </c>
      <c r="CQ8">
        <v>0.50208061031999995</v>
      </c>
      <c r="CR8">
        <v>0.64362974999999989</v>
      </c>
      <c r="CS8">
        <v>0.67994766081000013</v>
      </c>
      <c r="CT8">
        <v>0.95077233166500008</v>
      </c>
      <c r="CU8">
        <v>1.1463251879699998</v>
      </c>
      <c r="CV8">
        <v>1.7715441585599998</v>
      </c>
      <c r="CW8">
        <v>3.1058649735449997</v>
      </c>
      <c r="CX8">
        <v>5.3105943152400004</v>
      </c>
      <c r="CY8">
        <v>9.1507408125000005</v>
      </c>
      <c r="CZ8">
        <v>14.469073880940002</v>
      </c>
      <c r="DA8">
        <v>26.924539799520002</v>
      </c>
      <c r="DB8">
        <v>45.716821683539997</v>
      </c>
    </row>
    <row r="9" spans="1:106">
      <c r="A9">
        <v>7</v>
      </c>
      <c r="B9" s="230">
        <f t="shared" ref="B9:M9" si="18">IF($F$1=1,P9,IF($F$1=2,P52,IF($F$1=3,P95,P138)))</f>
        <v>0.21203999999999998</v>
      </c>
      <c r="C9" s="230">
        <f t="shared" si="18"/>
        <v>0.1457775</v>
      </c>
      <c r="D9" s="230">
        <f t="shared" si="18"/>
        <v>0.17890875000000001</v>
      </c>
      <c r="E9" s="230">
        <f t="shared" si="18"/>
        <v>0.25842375000000001</v>
      </c>
      <c r="F9" s="230">
        <f t="shared" si="18"/>
        <v>0.35781750000000001</v>
      </c>
      <c r="G9" s="230">
        <f t="shared" si="18"/>
        <v>0.52347374999999996</v>
      </c>
      <c r="H9" s="230">
        <f t="shared" si="18"/>
        <v>0.79515000000000002</v>
      </c>
      <c r="I9" s="230">
        <f t="shared" si="18"/>
        <v>1.2192299999999998</v>
      </c>
      <c r="J9" s="230">
        <f t="shared" si="18"/>
        <v>1.8155925000000004</v>
      </c>
      <c r="K9" s="230">
        <f t="shared" si="18"/>
        <v>3.1607212499999999</v>
      </c>
      <c r="L9" s="230">
        <f t="shared" si="18"/>
        <v>6.1491599999999993</v>
      </c>
      <c r="M9" s="230">
        <f t="shared" si="18"/>
        <v>12.866039999999998</v>
      </c>
      <c r="O9">
        <v>7</v>
      </c>
      <c r="P9">
        <f t="shared" si="13"/>
        <v>0.219108</v>
      </c>
      <c r="Q9">
        <f t="shared" si="1"/>
        <v>0.15063675000000001</v>
      </c>
      <c r="R9">
        <f t="shared" si="2"/>
        <v>0.18487237500000001</v>
      </c>
      <c r="S9">
        <f t="shared" si="3"/>
        <v>0.26703787499999998</v>
      </c>
      <c r="T9">
        <f t="shared" si="4"/>
        <v>0.36974475000000001</v>
      </c>
      <c r="U9">
        <f t="shared" si="5"/>
        <v>0.54092287499999991</v>
      </c>
      <c r="V9">
        <f t="shared" si="6"/>
        <v>0.82165500000000002</v>
      </c>
      <c r="W9">
        <f t="shared" si="7"/>
        <v>1.259871</v>
      </c>
      <c r="X9">
        <f t="shared" si="8"/>
        <v>1.8761122500000005</v>
      </c>
      <c r="Y9">
        <f t="shared" si="9"/>
        <v>3.266078625</v>
      </c>
      <c r="Z9">
        <f t="shared" si="10"/>
        <v>6.354131999999999</v>
      </c>
      <c r="AA9">
        <f t="shared" si="11"/>
        <v>13.294908</v>
      </c>
      <c r="AC9">
        <v>7</v>
      </c>
      <c r="AD9">
        <v>0.219108</v>
      </c>
      <c r="AE9">
        <v>0.15063675000000001</v>
      </c>
      <c r="AF9">
        <v>0.18487237500000001</v>
      </c>
      <c r="AG9">
        <v>0.26703787499999998</v>
      </c>
      <c r="AH9">
        <v>0.36974475000000001</v>
      </c>
      <c r="AI9">
        <v>0.54092287499999991</v>
      </c>
      <c r="AJ9">
        <v>0.82165500000000002</v>
      </c>
      <c r="AK9">
        <v>1.259871</v>
      </c>
      <c r="AL9">
        <v>1.8761122500000005</v>
      </c>
      <c r="AM9">
        <v>3.266078625</v>
      </c>
      <c r="AN9">
        <v>6.354131999999999</v>
      </c>
      <c r="AO9">
        <v>13.294908</v>
      </c>
      <c r="AP9">
        <v>7</v>
      </c>
      <c r="AQ9">
        <v>0.26858400000000004</v>
      </c>
      <c r="AR9">
        <v>0.1846515</v>
      </c>
      <c r="AS9">
        <v>0.22661775000000001</v>
      </c>
      <c r="AT9">
        <v>0.32733675000000007</v>
      </c>
      <c r="AU9">
        <v>0.45323550000000001</v>
      </c>
      <c r="AV9">
        <v>0.66306674999999993</v>
      </c>
      <c r="AW9">
        <v>1.00719</v>
      </c>
      <c r="AX9">
        <v>1.5443580000000001</v>
      </c>
      <c r="AY9">
        <v>2.3032088405940008</v>
      </c>
      <c r="AZ9">
        <v>4.0397026581629998</v>
      </c>
      <c r="BA9">
        <v>7.9177756599840006</v>
      </c>
      <c r="BB9">
        <v>16.502769558719997</v>
      </c>
      <c r="BC9">
        <v>7</v>
      </c>
      <c r="BD9">
        <v>0.30432800688000006</v>
      </c>
      <c r="BE9">
        <v>0.20887835991000001</v>
      </c>
      <c r="BF9">
        <v>0.25592467306500005</v>
      </c>
      <c r="BG9">
        <v>0.36905357911499997</v>
      </c>
      <c r="BH9">
        <v>0.51014565774000009</v>
      </c>
      <c r="BI9">
        <v>0.74507763750000011</v>
      </c>
      <c r="BJ9">
        <v>1.1298699827999998</v>
      </c>
      <c r="BK9">
        <v>1.72956553956</v>
      </c>
      <c r="BL9">
        <v>2.5712251529699994</v>
      </c>
      <c r="BM9">
        <v>4.4686572033149998</v>
      </c>
      <c r="BN9">
        <v>8.6790966004799994</v>
      </c>
      <c r="BO9">
        <v>17.926472275199998</v>
      </c>
      <c r="BP9">
        <v>7</v>
      </c>
      <c r="BQ9">
        <v>0.40640999999999999</v>
      </c>
      <c r="BR9">
        <v>0.279406875</v>
      </c>
      <c r="BS9">
        <v>0.33771149613000007</v>
      </c>
      <c r="BT9">
        <v>0.47796092779500005</v>
      </c>
      <c r="BU9">
        <v>0.64816063839000004</v>
      </c>
      <c r="BV9">
        <v>0.92829344999999996</v>
      </c>
      <c r="BW9">
        <v>1.3797750258000001</v>
      </c>
      <c r="BX9">
        <v>2.0692072534799997</v>
      </c>
      <c r="BY9">
        <v>3.0121551059400002</v>
      </c>
      <c r="BZ9">
        <v>5.1233774316299989</v>
      </c>
      <c r="CA9">
        <v>9.7332429998399981</v>
      </c>
      <c r="CB9">
        <v>19.653071587199999</v>
      </c>
      <c r="CC9">
        <v>7</v>
      </c>
      <c r="CD9">
        <v>0.43534462500000004</v>
      </c>
      <c r="CE9">
        <v>0.54014981250000005</v>
      </c>
      <c r="CF9">
        <v>0.59658337500000003</v>
      </c>
      <c r="CG9">
        <v>0.82231762500000005</v>
      </c>
      <c r="CH9">
        <v>1.031928</v>
      </c>
      <c r="CI9">
        <v>1.6849449374999999</v>
      </c>
      <c r="CJ9">
        <v>2.9667930000000005</v>
      </c>
      <c r="CK9">
        <v>5.103206437499999</v>
      </c>
      <c r="CL9">
        <v>8.9003790000000009</v>
      </c>
      <c r="CM9">
        <v>14.882336625000002</v>
      </c>
      <c r="CN9">
        <v>27.668569499999997</v>
      </c>
      <c r="CO9">
        <v>45.368873550000004</v>
      </c>
      <c r="CP9">
        <v>7</v>
      </c>
      <c r="CQ9">
        <v>0.56398860387000005</v>
      </c>
      <c r="CR9">
        <v>0.69447816123000006</v>
      </c>
      <c r="CS9">
        <v>0.76119854393999997</v>
      </c>
      <c r="CT9">
        <v>1.04117306769</v>
      </c>
      <c r="CU9">
        <v>1.2964736275199997</v>
      </c>
      <c r="CV9">
        <v>2.1004108124999998</v>
      </c>
      <c r="CW9">
        <v>3.6693003208800006</v>
      </c>
      <c r="CX9">
        <v>6.2616650578649997</v>
      </c>
      <c r="CY9">
        <v>10.833726641759998</v>
      </c>
      <c r="CZ9">
        <v>17.969479606259998</v>
      </c>
      <c r="DA9">
        <v>33.13730395404</v>
      </c>
      <c r="DB9">
        <v>53.781695407439997</v>
      </c>
    </row>
    <row r="10" spans="1:106">
      <c r="A10">
        <v>8</v>
      </c>
      <c r="B10" s="230">
        <f t="shared" ref="B10:M10" si="19">IF($F$1=1,P10,IF($F$1=2,P53,IF($F$1=3,P96,P139)))</f>
        <v>0.21866625000000003</v>
      </c>
      <c r="C10" s="230">
        <f t="shared" si="19"/>
        <v>0.15902999999999998</v>
      </c>
      <c r="D10" s="230">
        <f t="shared" si="19"/>
        <v>0.19878750000000001</v>
      </c>
      <c r="E10" s="230">
        <f t="shared" si="19"/>
        <v>0.28492875000000001</v>
      </c>
      <c r="F10" s="230">
        <f t="shared" si="19"/>
        <v>0.40420124999999996</v>
      </c>
      <c r="G10" s="230">
        <f t="shared" si="19"/>
        <v>0.58973624999999996</v>
      </c>
      <c r="H10" s="230">
        <f t="shared" si="19"/>
        <v>0.90117000000000014</v>
      </c>
      <c r="I10" s="230">
        <f t="shared" si="19"/>
        <v>1.37826</v>
      </c>
      <c r="J10" s="230">
        <f t="shared" si="19"/>
        <v>2.0673900000000001</v>
      </c>
      <c r="K10" s="230">
        <f t="shared" si="19"/>
        <v>3.7902149999999994</v>
      </c>
      <c r="L10" s="230">
        <f t="shared" si="19"/>
        <v>7.3153800000000002</v>
      </c>
      <c r="M10" s="230">
        <f t="shared" si="19"/>
        <v>16.234996500000001</v>
      </c>
      <c r="O10">
        <v>8</v>
      </c>
      <c r="P10">
        <f t="shared" si="13"/>
        <v>0.22595512500000003</v>
      </c>
      <c r="Q10">
        <f t="shared" si="1"/>
        <v>0.16433099999999998</v>
      </c>
      <c r="R10">
        <f t="shared" si="2"/>
        <v>0.20541375000000001</v>
      </c>
      <c r="S10">
        <f t="shared" si="3"/>
        <v>0.29442637500000002</v>
      </c>
      <c r="T10">
        <f t="shared" si="4"/>
        <v>0.41767462500000002</v>
      </c>
      <c r="U10">
        <f t="shared" si="5"/>
        <v>0.60939412500000001</v>
      </c>
      <c r="V10">
        <f t="shared" si="6"/>
        <v>0.93120900000000018</v>
      </c>
      <c r="W10">
        <f t="shared" si="7"/>
        <v>1.4242020000000002</v>
      </c>
      <c r="X10">
        <f t="shared" si="8"/>
        <v>2.1363029999999998</v>
      </c>
      <c r="Y10">
        <f t="shared" si="9"/>
        <v>3.9165554999999999</v>
      </c>
      <c r="Z10">
        <f t="shared" si="10"/>
        <v>7.5592259999999998</v>
      </c>
      <c r="AA10">
        <f t="shared" si="11"/>
        <v>16.776163050000001</v>
      </c>
      <c r="AC10">
        <v>8</v>
      </c>
      <c r="AD10">
        <v>0.22595512500000003</v>
      </c>
      <c r="AE10">
        <v>0.16433099999999998</v>
      </c>
      <c r="AF10">
        <v>0.20541375000000001</v>
      </c>
      <c r="AG10">
        <v>0.29442637500000002</v>
      </c>
      <c r="AH10">
        <v>0.41767462500000002</v>
      </c>
      <c r="AI10">
        <v>0.60939412500000001</v>
      </c>
      <c r="AJ10">
        <v>0.93120900000000018</v>
      </c>
      <c r="AK10">
        <v>1.4242020000000002</v>
      </c>
      <c r="AL10">
        <v>2.1363029999999998</v>
      </c>
      <c r="AM10">
        <v>3.9165554999999999</v>
      </c>
      <c r="AN10">
        <v>7.5592259999999998</v>
      </c>
      <c r="AO10">
        <v>16.776163050000001</v>
      </c>
      <c r="AP10">
        <v>8</v>
      </c>
      <c r="AQ10">
        <v>0.27697725000000001</v>
      </c>
      <c r="AR10">
        <v>0.20143800000000001</v>
      </c>
      <c r="AS10">
        <v>0.25179750000000001</v>
      </c>
      <c r="AT10">
        <v>0.36090975000000003</v>
      </c>
      <c r="AU10">
        <v>0.51198824999999992</v>
      </c>
      <c r="AV10">
        <v>0.74699924999999989</v>
      </c>
      <c r="AW10">
        <v>1.1414820000000003</v>
      </c>
      <c r="AX10">
        <v>1.7457960000000001</v>
      </c>
      <c r="AY10">
        <v>2.626569653292</v>
      </c>
      <c r="AZ10">
        <v>4.8514752000000003</v>
      </c>
      <c r="BA10">
        <v>9.4333571037359985</v>
      </c>
      <c r="BB10">
        <v>20.624322726161999</v>
      </c>
      <c r="BC10">
        <v>8</v>
      </c>
      <c r="BD10">
        <v>0.31373388040500005</v>
      </c>
      <c r="BE10">
        <v>0.22779160343999999</v>
      </c>
      <c r="BF10">
        <v>0.28426612499999998</v>
      </c>
      <c r="BG10">
        <v>0.40676960216999997</v>
      </c>
      <c r="BH10">
        <v>0.57608325061499988</v>
      </c>
      <c r="BI10">
        <v>0.83911054804499996</v>
      </c>
      <c r="BJ10">
        <v>1.2800903569200002</v>
      </c>
      <c r="BK10">
        <v>1.9545031552799996</v>
      </c>
      <c r="BL10">
        <v>2.92683434472</v>
      </c>
      <c r="BM10">
        <v>5.3568371999999993</v>
      </c>
      <c r="BN10">
        <v>10.321650041759998</v>
      </c>
      <c r="BO10">
        <v>22.363186315140002</v>
      </c>
      <c r="BP10">
        <v>8</v>
      </c>
      <c r="BQ10">
        <v>0.41911031250000003</v>
      </c>
      <c r="BR10">
        <v>0.30480750000000001</v>
      </c>
      <c r="BS10">
        <v>0.37372050000000001</v>
      </c>
      <c r="BT10">
        <v>0.52481178424499997</v>
      </c>
      <c r="BU10">
        <v>0.72910198729499998</v>
      </c>
      <c r="BV10">
        <v>1.0413059460899998</v>
      </c>
      <c r="BW10">
        <v>1.5568781138400003</v>
      </c>
      <c r="BX10">
        <v>2.3286033482400001</v>
      </c>
      <c r="BY10">
        <v>3.4141457329200002</v>
      </c>
      <c r="BZ10">
        <v>6.1148802</v>
      </c>
      <c r="CA10">
        <v>11.523469437359999</v>
      </c>
      <c r="CB10">
        <v>24.404437861620004</v>
      </c>
      <c r="CC10">
        <v>8</v>
      </c>
      <c r="CD10">
        <v>0.47565431249999995</v>
      </c>
      <c r="CE10">
        <v>0.57239756249999996</v>
      </c>
      <c r="CF10">
        <v>0.67720274999999996</v>
      </c>
      <c r="CG10">
        <v>0.89487506250000015</v>
      </c>
      <c r="CH10">
        <v>1.1770428749999999</v>
      </c>
      <c r="CI10">
        <v>1.983236625</v>
      </c>
      <c r="CJ10">
        <v>3.4746950624999995</v>
      </c>
      <c r="CK10">
        <v>5.9819576250000006</v>
      </c>
      <c r="CL10">
        <v>10.48051875</v>
      </c>
      <c r="CM10">
        <v>18.284474250000002</v>
      </c>
      <c r="CN10">
        <v>33.602155500000002</v>
      </c>
      <c r="CO10">
        <v>52.561281393750008</v>
      </c>
      <c r="CP10">
        <v>8</v>
      </c>
      <c r="CQ10">
        <v>0.61527879160499999</v>
      </c>
      <c r="CR10">
        <v>0.73481984026500002</v>
      </c>
      <c r="CS10">
        <v>0.86273774999999997</v>
      </c>
      <c r="CT10">
        <v>1.1312897761350003</v>
      </c>
      <c r="CU10">
        <v>1.4764864521300001</v>
      </c>
      <c r="CV10">
        <v>2.4683721647400003</v>
      </c>
      <c r="CW10">
        <v>4.2906715076099999</v>
      </c>
      <c r="CX10">
        <v>7.3281898134899999</v>
      </c>
      <c r="CY10">
        <v>12.736604029499999</v>
      </c>
      <c r="CZ10">
        <v>22.041557999999998</v>
      </c>
      <c r="DA10">
        <v>40.177904003880002</v>
      </c>
      <c r="DB10">
        <v>62.077841998665001</v>
      </c>
    </row>
    <row r="11" spans="1:106">
      <c r="A11">
        <v>9</v>
      </c>
      <c r="B11" s="230">
        <f t="shared" ref="B11:M11" si="20">IF($F$1=1,P11,IF($F$1=2,P54,IF($F$1=3,P97,P140)))</f>
        <v>0.23191874999999998</v>
      </c>
      <c r="C11" s="230">
        <f t="shared" si="20"/>
        <v>0.17890875000000001</v>
      </c>
      <c r="D11" s="230">
        <f t="shared" si="20"/>
        <v>0.22529250000000003</v>
      </c>
      <c r="E11" s="230">
        <f t="shared" si="20"/>
        <v>0.31143374999999995</v>
      </c>
      <c r="F11" s="230">
        <f t="shared" si="20"/>
        <v>0.45721125000000001</v>
      </c>
      <c r="G11" s="230">
        <f t="shared" si="20"/>
        <v>0.66262500000000002</v>
      </c>
      <c r="H11" s="230">
        <f t="shared" si="20"/>
        <v>1.0204424999999999</v>
      </c>
      <c r="I11" s="230">
        <f t="shared" si="20"/>
        <v>1.5505424999999999</v>
      </c>
      <c r="J11" s="230">
        <f t="shared" si="20"/>
        <v>2.3655712499999999</v>
      </c>
      <c r="K11" s="230">
        <f t="shared" si="20"/>
        <v>4.53898125</v>
      </c>
      <c r="L11" s="230">
        <f t="shared" si="20"/>
        <v>8.7135187499999986</v>
      </c>
      <c r="M11" s="230">
        <f t="shared" si="20"/>
        <v>20.250632249999999</v>
      </c>
      <c r="O11">
        <v>9</v>
      </c>
      <c r="P11">
        <f t="shared" si="13"/>
        <v>0.23964937499999997</v>
      </c>
      <c r="Q11">
        <f t="shared" si="1"/>
        <v>0.18487237500000001</v>
      </c>
      <c r="R11">
        <f t="shared" si="2"/>
        <v>0.23280225000000004</v>
      </c>
      <c r="S11">
        <f t="shared" si="3"/>
        <v>0.32181487499999994</v>
      </c>
      <c r="T11">
        <f t="shared" si="4"/>
        <v>0.47245162499999999</v>
      </c>
      <c r="U11">
        <f t="shared" si="5"/>
        <v>0.68471249999999995</v>
      </c>
      <c r="V11">
        <f t="shared" si="6"/>
        <v>1.05445725</v>
      </c>
      <c r="W11">
        <f t="shared" si="7"/>
        <v>1.6022272499999999</v>
      </c>
      <c r="X11">
        <f t="shared" si="8"/>
        <v>2.4444236250000002</v>
      </c>
      <c r="Y11">
        <f t="shared" si="9"/>
        <v>4.6902806249999998</v>
      </c>
      <c r="Z11">
        <f t="shared" si="10"/>
        <v>9.0039693749999987</v>
      </c>
      <c r="AA11">
        <f t="shared" si="11"/>
        <v>20.925653324999999</v>
      </c>
      <c r="AC11">
        <v>9</v>
      </c>
      <c r="AD11">
        <v>0.23964937499999997</v>
      </c>
      <c r="AE11">
        <v>0.18487237500000001</v>
      </c>
      <c r="AF11">
        <v>0.23280225000000004</v>
      </c>
      <c r="AG11">
        <v>0.32181487499999994</v>
      </c>
      <c r="AH11">
        <v>0.47245162499999999</v>
      </c>
      <c r="AI11">
        <v>0.68471249999999995</v>
      </c>
      <c r="AJ11">
        <v>1.05445725</v>
      </c>
      <c r="AK11">
        <v>1.6022272499999999</v>
      </c>
      <c r="AL11">
        <v>2.4444236250000002</v>
      </c>
      <c r="AM11">
        <v>4.6902806249999998</v>
      </c>
      <c r="AN11">
        <v>9.0039693749999987</v>
      </c>
      <c r="AO11">
        <v>20.925653324999999</v>
      </c>
      <c r="AP11">
        <v>9</v>
      </c>
      <c r="AQ11">
        <v>0.29376375000000005</v>
      </c>
      <c r="AR11">
        <v>0.22661775000000001</v>
      </c>
      <c r="AS11">
        <v>0.28537050000000008</v>
      </c>
      <c r="AT11">
        <v>0.39448274999999999</v>
      </c>
      <c r="AU11">
        <v>0.57913424999999996</v>
      </c>
      <c r="AV11">
        <v>0.83932499999999999</v>
      </c>
      <c r="AW11">
        <v>1.2925605</v>
      </c>
      <c r="AX11">
        <v>1.9640204999999997</v>
      </c>
      <c r="AY11">
        <v>3.0099077549414996</v>
      </c>
      <c r="AZ11">
        <v>5.8185418514849987</v>
      </c>
      <c r="BA11">
        <v>11.252886739485001</v>
      </c>
      <c r="BB11">
        <v>25.482008344518</v>
      </c>
      <c r="BC11">
        <v>9</v>
      </c>
      <c r="BD11">
        <v>0.33263766164999997</v>
      </c>
      <c r="BE11">
        <v>0.25618039330500003</v>
      </c>
      <c r="BF11">
        <v>0.32206103577</v>
      </c>
      <c r="BG11">
        <v>0.44446039246500002</v>
      </c>
      <c r="BH11">
        <v>0.65141691016499992</v>
      </c>
      <c r="BI11">
        <v>0.94250543100000006</v>
      </c>
      <c r="BJ11">
        <v>1.4490283499999999</v>
      </c>
      <c r="BK11">
        <v>2.1980779914599999</v>
      </c>
      <c r="BL11">
        <v>3.3478479017549994</v>
      </c>
      <c r="BM11">
        <v>6.4129329449249983</v>
      </c>
      <c r="BN11">
        <v>12.290209072425002</v>
      </c>
      <c r="BO11">
        <v>27.580624814459998</v>
      </c>
      <c r="BP11">
        <v>9</v>
      </c>
      <c r="BQ11">
        <v>0.44451093750000004</v>
      </c>
      <c r="BR11">
        <v>0.34180087306500001</v>
      </c>
      <c r="BS11">
        <v>0.42183347154</v>
      </c>
      <c r="BT11">
        <v>0.57125835992999996</v>
      </c>
      <c r="BU11">
        <v>0.82123857994499994</v>
      </c>
      <c r="BV11">
        <v>1.1649574785000001</v>
      </c>
      <c r="BW11">
        <v>1.7551610999999998</v>
      </c>
      <c r="BX11">
        <v>2.6078657003099996</v>
      </c>
      <c r="BY11">
        <v>3.8885480994149999</v>
      </c>
      <c r="BZ11">
        <v>7.28830876485</v>
      </c>
      <c r="CA11">
        <v>13.659474644850002</v>
      </c>
      <c r="CB11">
        <v>29.959084845179994</v>
      </c>
      <c r="CC11">
        <v>9</v>
      </c>
      <c r="CD11">
        <v>0.5320878750000001</v>
      </c>
      <c r="CE11">
        <v>0.58852143749999997</v>
      </c>
      <c r="CF11">
        <v>0.76588406249999996</v>
      </c>
      <c r="CG11">
        <v>0.95937056249999997</v>
      </c>
      <c r="CH11">
        <v>1.3544054999999999</v>
      </c>
      <c r="CI11">
        <v>2.3298999375</v>
      </c>
      <c r="CJ11">
        <v>4.0551545625000003</v>
      </c>
      <c r="CK11">
        <v>6.9977617499999996</v>
      </c>
      <c r="CL11">
        <v>12.302516624999999</v>
      </c>
      <c r="CM11">
        <v>22.2106378125</v>
      </c>
      <c r="CN11">
        <v>40.172634562500001</v>
      </c>
      <c r="CO11">
        <v>60.342448115625004</v>
      </c>
      <c r="CP11">
        <v>9</v>
      </c>
      <c r="CQ11">
        <v>0.68723653580999999</v>
      </c>
      <c r="CR11">
        <v>0.75436710106500005</v>
      </c>
      <c r="CS11">
        <v>0.97421627805</v>
      </c>
      <c r="CT11">
        <v>1.21094748789</v>
      </c>
      <c r="CU11">
        <v>1.6963197879600003</v>
      </c>
      <c r="CV11">
        <v>2.8952779246349998</v>
      </c>
      <c r="CW11">
        <v>4.9995056250000003</v>
      </c>
      <c r="CX11">
        <v>8.5589029633799996</v>
      </c>
      <c r="CY11">
        <v>14.92673442603</v>
      </c>
      <c r="CZ11">
        <v>26.730995500949998</v>
      </c>
      <c r="DA11">
        <v>47.95560373923</v>
      </c>
      <c r="DB11">
        <v>71.004913512705016</v>
      </c>
    </row>
    <row r="12" spans="1:106">
      <c r="A12">
        <v>10</v>
      </c>
      <c r="B12" s="230">
        <f t="shared" ref="B12:M12" si="21">IF($F$1=1,P12,IF($F$1=2,P55,IF($F$1=3,P98,P141)))</f>
        <v>0.23854499999999995</v>
      </c>
      <c r="C12" s="230">
        <f t="shared" si="21"/>
        <v>0.19878750000000001</v>
      </c>
      <c r="D12" s="230">
        <f t="shared" si="21"/>
        <v>0.25179750000000001</v>
      </c>
      <c r="E12" s="230">
        <f t="shared" si="21"/>
        <v>0.34456500000000001</v>
      </c>
      <c r="F12" s="230">
        <f t="shared" si="21"/>
        <v>0.51022124999999996</v>
      </c>
      <c r="G12" s="230">
        <f t="shared" si="21"/>
        <v>0.74214000000000013</v>
      </c>
      <c r="H12" s="230">
        <f t="shared" si="21"/>
        <v>1.1463412499999999</v>
      </c>
      <c r="I12" s="230">
        <f t="shared" si="21"/>
        <v>1.7427037499999998</v>
      </c>
      <c r="J12" s="230">
        <f t="shared" si="21"/>
        <v>2.7233887500000002</v>
      </c>
      <c r="K12" s="230">
        <f t="shared" si="21"/>
        <v>5.4202724999999994</v>
      </c>
      <c r="L12" s="230">
        <f t="shared" si="21"/>
        <v>10.442969999999999</v>
      </c>
      <c r="M12" s="230">
        <f t="shared" si="21"/>
        <v>24.931799999999999</v>
      </c>
      <c r="O12">
        <v>10</v>
      </c>
      <c r="P12">
        <f t="shared" si="13"/>
        <v>0.24649649999999998</v>
      </c>
      <c r="Q12">
        <f t="shared" si="1"/>
        <v>0.20541375000000001</v>
      </c>
      <c r="R12">
        <f t="shared" si="2"/>
        <v>0.26019075000000003</v>
      </c>
      <c r="S12">
        <f t="shared" si="3"/>
        <v>0.35605050000000005</v>
      </c>
      <c r="T12">
        <f t="shared" si="4"/>
        <v>0.52722862500000001</v>
      </c>
      <c r="U12">
        <f t="shared" si="5"/>
        <v>0.76687800000000017</v>
      </c>
      <c r="V12">
        <f t="shared" si="6"/>
        <v>1.1845526249999998</v>
      </c>
      <c r="W12">
        <f t="shared" si="7"/>
        <v>1.8007938749999997</v>
      </c>
      <c r="X12">
        <f t="shared" si="8"/>
        <v>2.8141683750000004</v>
      </c>
      <c r="Y12">
        <f t="shared" si="9"/>
        <v>5.6009482499999992</v>
      </c>
      <c r="Z12">
        <f t="shared" si="10"/>
        <v>10.791069</v>
      </c>
      <c r="AA12">
        <f t="shared" si="11"/>
        <v>25.76286</v>
      </c>
      <c r="AC12">
        <v>10</v>
      </c>
      <c r="AD12">
        <v>0.24649649999999998</v>
      </c>
      <c r="AE12">
        <v>0.20541375000000001</v>
      </c>
      <c r="AF12">
        <v>0.26019075000000003</v>
      </c>
      <c r="AG12">
        <v>0.35605050000000005</v>
      </c>
      <c r="AH12">
        <v>0.52722862500000001</v>
      </c>
      <c r="AI12">
        <v>0.76687800000000017</v>
      </c>
      <c r="AJ12">
        <v>1.1845526249999998</v>
      </c>
      <c r="AK12">
        <v>1.8007938749999997</v>
      </c>
      <c r="AL12">
        <v>2.8141683750000004</v>
      </c>
      <c r="AM12">
        <v>5.6009482499999992</v>
      </c>
      <c r="AN12">
        <v>10.791069</v>
      </c>
      <c r="AO12">
        <v>25.76286</v>
      </c>
      <c r="AP12">
        <v>10</v>
      </c>
      <c r="AQ12">
        <v>0.30215700000000001</v>
      </c>
      <c r="AR12">
        <v>0.25179750000000001</v>
      </c>
      <c r="AS12">
        <v>0.31894349999999999</v>
      </c>
      <c r="AT12">
        <v>0.43644900000000003</v>
      </c>
      <c r="AU12">
        <v>0.64628025</v>
      </c>
      <c r="AV12">
        <v>0.94004399999999999</v>
      </c>
      <c r="AW12">
        <v>1.45203225</v>
      </c>
      <c r="AX12">
        <v>2.2074247499999999</v>
      </c>
      <c r="AY12">
        <v>3.4703754304455003</v>
      </c>
      <c r="AZ12">
        <v>6.9585971474129984</v>
      </c>
      <c r="BA12">
        <v>13.506241200000002</v>
      </c>
      <c r="BB12">
        <v>31.0790070774</v>
      </c>
      <c r="BC12">
        <v>10</v>
      </c>
      <c r="BD12">
        <v>0.34202804741999998</v>
      </c>
      <c r="BE12">
        <v>0.28454999354999999</v>
      </c>
      <c r="BF12">
        <v>0.35983071377999998</v>
      </c>
      <c r="BG12">
        <v>0.49157939999999994</v>
      </c>
      <c r="BH12">
        <v>0.72670064312999993</v>
      </c>
      <c r="BI12">
        <v>1.0552528240800001</v>
      </c>
      <c r="BJ12">
        <v>1.6272589165649998</v>
      </c>
      <c r="BK12">
        <v>2.4696598394850002</v>
      </c>
      <c r="BL12">
        <v>3.8529450991350003</v>
      </c>
      <c r="BM12">
        <v>7.6554917005800007</v>
      </c>
      <c r="BN12">
        <v>14.724587700000001</v>
      </c>
      <c r="BO12">
        <v>33.578039484000001</v>
      </c>
      <c r="BP12">
        <v>10</v>
      </c>
      <c r="BQ12">
        <v>0.45721124999999996</v>
      </c>
      <c r="BR12">
        <v>0.37826425214999998</v>
      </c>
      <c r="BS12">
        <v>0.4695422418300001</v>
      </c>
      <c r="BT12">
        <v>0.62940540000000023</v>
      </c>
      <c r="BU12">
        <v>0.91256744155499991</v>
      </c>
      <c r="BV12">
        <v>1.2990982586399999</v>
      </c>
      <c r="BW12">
        <v>1.9629733581299997</v>
      </c>
      <c r="BX12">
        <v>2.9177833289699997</v>
      </c>
      <c r="BY12">
        <v>4.455983254455</v>
      </c>
      <c r="BZ12">
        <v>8.6621085741299986</v>
      </c>
      <c r="CA12">
        <v>16.291033199999998</v>
      </c>
      <c r="CB12">
        <v>36.304290774000002</v>
      </c>
      <c r="CC12">
        <v>10</v>
      </c>
      <c r="CD12">
        <v>0.57239756249999996</v>
      </c>
      <c r="CE12">
        <v>0.62076918749999999</v>
      </c>
      <c r="CF12">
        <v>0.85456537499999996</v>
      </c>
      <c r="CG12">
        <v>1.0399899374999999</v>
      </c>
      <c r="CH12">
        <v>1.5478919999999998</v>
      </c>
      <c r="CI12">
        <v>2.7168729374999998</v>
      </c>
      <c r="CJ12">
        <v>4.7081714999999997</v>
      </c>
      <c r="CK12">
        <v>8.1506188124999994</v>
      </c>
      <c r="CL12">
        <v>14.455053937500001</v>
      </c>
      <c r="CM12">
        <v>26.709198937500002</v>
      </c>
      <c r="CN12">
        <v>47.242953749999998</v>
      </c>
      <c r="CO12">
        <v>69.1953666</v>
      </c>
      <c r="CP12">
        <v>10</v>
      </c>
      <c r="CQ12">
        <v>0.73818020601000001</v>
      </c>
      <c r="CR12">
        <v>0.79448727781500017</v>
      </c>
      <c r="CS12">
        <v>1.0853485977899999</v>
      </c>
      <c r="CT12">
        <v>1.3106722500000001</v>
      </c>
      <c r="CU12">
        <v>1.9356215587199999</v>
      </c>
      <c r="CV12">
        <v>3.3708369074850002</v>
      </c>
      <c r="CW12">
        <v>5.7953798829599998</v>
      </c>
      <c r="CX12">
        <v>9.9530086949100003</v>
      </c>
      <c r="CY12">
        <v>17.510131567334998</v>
      </c>
      <c r="CZ12">
        <v>32.092866062295002</v>
      </c>
      <c r="DA12">
        <v>56.303246249999994</v>
      </c>
      <c r="DB12">
        <v>81.121864944704996</v>
      </c>
    </row>
    <row r="13" spans="1:106">
      <c r="A13">
        <v>11</v>
      </c>
      <c r="B13" s="230">
        <f t="shared" ref="B13:M13" si="22">IF($F$1=1,P13,IF($F$1=2,P56,IF($F$1=3,P99,P142)))</f>
        <v>0.24517125000000001</v>
      </c>
      <c r="C13" s="230">
        <f t="shared" si="22"/>
        <v>0.21866625000000003</v>
      </c>
      <c r="D13" s="230">
        <f t="shared" si="22"/>
        <v>0.28492875000000001</v>
      </c>
      <c r="E13" s="230">
        <f t="shared" si="22"/>
        <v>0.38432249999999996</v>
      </c>
      <c r="F13" s="230">
        <f t="shared" si="22"/>
        <v>0.57648374999999996</v>
      </c>
      <c r="G13" s="230">
        <f t="shared" si="22"/>
        <v>0.82828124999999997</v>
      </c>
      <c r="H13" s="230">
        <f t="shared" si="22"/>
        <v>1.2788662499999999</v>
      </c>
      <c r="I13" s="230">
        <f t="shared" si="22"/>
        <v>1.9481174999999997</v>
      </c>
      <c r="J13" s="230">
        <f t="shared" si="22"/>
        <v>3.1673475000000004</v>
      </c>
      <c r="K13" s="230">
        <f t="shared" si="22"/>
        <v>6.4009574999999987</v>
      </c>
      <c r="L13" s="230">
        <f t="shared" si="22"/>
        <v>12.629632499999998</v>
      </c>
      <c r="M13" s="230">
        <f t="shared" si="22"/>
        <v>30.304352812500003</v>
      </c>
      <c r="O13">
        <v>11</v>
      </c>
      <c r="P13">
        <f t="shared" si="13"/>
        <v>0.25334362500000002</v>
      </c>
      <c r="Q13">
        <f t="shared" si="1"/>
        <v>0.22595512500000003</v>
      </c>
      <c r="R13">
        <f t="shared" si="2"/>
        <v>0.29442637500000002</v>
      </c>
      <c r="S13">
        <f t="shared" si="3"/>
        <v>0.39713324999999994</v>
      </c>
      <c r="T13">
        <f t="shared" si="4"/>
        <v>0.59569987499999999</v>
      </c>
      <c r="U13">
        <f t="shared" si="5"/>
        <v>0.85589062500000002</v>
      </c>
      <c r="V13">
        <f t="shared" si="6"/>
        <v>1.321495125</v>
      </c>
      <c r="W13">
        <f t="shared" si="7"/>
        <v>2.0130547499999998</v>
      </c>
      <c r="X13">
        <f t="shared" si="8"/>
        <v>3.2729257500000006</v>
      </c>
      <c r="Y13">
        <f t="shared" si="9"/>
        <v>6.6143227499999995</v>
      </c>
      <c r="Z13">
        <f t="shared" si="10"/>
        <v>13.050620249999998</v>
      </c>
      <c r="AA13">
        <f t="shared" si="11"/>
        <v>31.314497906250004</v>
      </c>
      <c r="AC13">
        <v>11</v>
      </c>
      <c r="AD13">
        <v>0.25334362500000002</v>
      </c>
      <c r="AE13">
        <v>0.22595512500000003</v>
      </c>
      <c r="AF13">
        <v>0.29442637500000002</v>
      </c>
      <c r="AG13">
        <v>0.39713324999999994</v>
      </c>
      <c r="AH13">
        <v>0.59569987499999999</v>
      </c>
      <c r="AI13">
        <v>0.85589062500000002</v>
      </c>
      <c r="AJ13">
        <v>1.321495125</v>
      </c>
      <c r="AK13">
        <v>2.0130547499999998</v>
      </c>
      <c r="AL13">
        <v>3.2729257500000006</v>
      </c>
      <c r="AM13">
        <v>6.6143227499999995</v>
      </c>
      <c r="AN13">
        <v>13.050620249999998</v>
      </c>
      <c r="AO13">
        <v>31.314497906250004</v>
      </c>
      <c r="AP13">
        <v>11</v>
      </c>
      <c r="AQ13">
        <v>0.31055024999999997</v>
      </c>
      <c r="AR13">
        <v>0.27697725000000001</v>
      </c>
      <c r="AS13">
        <v>0.36090975000000003</v>
      </c>
      <c r="AT13">
        <v>0.48680849999999992</v>
      </c>
      <c r="AU13">
        <v>0.73021274999999997</v>
      </c>
      <c r="AV13">
        <v>1.04915625</v>
      </c>
      <c r="AW13">
        <v>1.6198972499999997</v>
      </c>
      <c r="AX13">
        <v>2.4676155000000004</v>
      </c>
      <c r="AY13">
        <v>4.0421388952770005</v>
      </c>
      <c r="AZ13">
        <v>8.2298023780770002</v>
      </c>
      <c r="BA13">
        <v>16.358381623985998</v>
      </c>
      <c r="BB13">
        <v>37.427141442951005</v>
      </c>
      <c r="BC13">
        <v>11</v>
      </c>
      <c r="BD13">
        <v>0.35141212500000002</v>
      </c>
      <c r="BE13">
        <v>0.31290090777000001</v>
      </c>
      <c r="BF13">
        <v>0.40704123424499999</v>
      </c>
      <c r="BG13">
        <v>0.54811716248999987</v>
      </c>
      <c r="BH13">
        <v>0.82080294376500007</v>
      </c>
      <c r="BI13">
        <v>1.1773421606250001</v>
      </c>
      <c r="BJ13">
        <v>1.8147725943299999</v>
      </c>
      <c r="BK13">
        <v>2.7598331249999997</v>
      </c>
      <c r="BL13">
        <v>4.4795331148199997</v>
      </c>
      <c r="BM13">
        <v>9.0375460326900008</v>
      </c>
      <c r="BN13">
        <v>17.801770119929998</v>
      </c>
      <c r="BO13">
        <v>40.363938402255002</v>
      </c>
      <c r="BP13">
        <v>11</v>
      </c>
      <c r="BQ13">
        <v>0.46991156250000005</v>
      </c>
      <c r="BR13">
        <v>0.41442473209500003</v>
      </c>
      <c r="BS13">
        <v>0.52915333858499991</v>
      </c>
      <c r="BT13">
        <v>0.69910107497999985</v>
      </c>
      <c r="BU13">
        <v>1.0266898875300001</v>
      </c>
      <c r="BV13">
        <v>1.4435760506249999</v>
      </c>
      <c r="BW13">
        <v>2.1801617335049999</v>
      </c>
      <c r="BX13">
        <v>3.2468624999999998</v>
      </c>
      <c r="BY13">
        <v>5.1582534527700012</v>
      </c>
      <c r="BZ13">
        <v>10.180569280770001</v>
      </c>
      <c r="CA13">
        <v>19.606005739860002</v>
      </c>
      <c r="CB13">
        <v>43.43732967951</v>
      </c>
      <c r="CC13">
        <v>11</v>
      </c>
      <c r="CD13">
        <v>0.62883112500000005</v>
      </c>
      <c r="CE13">
        <v>0.66914081250000002</v>
      </c>
      <c r="CF13">
        <v>0.94324668749999996</v>
      </c>
      <c r="CG13">
        <v>1.1447951249999999</v>
      </c>
      <c r="CH13">
        <v>1.7897501250000003</v>
      </c>
      <c r="CI13">
        <v>3.1602795000000001</v>
      </c>
      <c r="CJ13">
        <v>5.4498697499999995</v>
      </c>
      <c r="CK13">
        <v>9.4647146250000027</v>
      </c>
      <c r="CL13">
        <v>16.986502312500001</v>
      </c>
      <c r="CM13">
        <v>31.868838937500005</v>
      </c>
      <c r="CN13">
        <v>54.547069125</v>
      </c>
      <c r="CO13">
        <v>79.729110703125002</v>
      </c>
      <c r="CP13">
        <v>11</v>
      </c>
      <c r="CQ13">
        <v>0.80972775000000008</v>
      </c>
      <c r="CR13">
        <v>0.85508569465499995</v>
      </c>
      <c r="CS13">
        <v>1.1961329333850002</v>
      </c>
      <c r="CT13">
        <v>1.4405148379799997</v>
      </c>
      <c r="CU13">
        <v>2.2345613818200003</v>
      </c>
      <c r="CV13">
        <v>3.9147880052400001</v>
      </c>
      <c r="CW13">
        <v>6.6976898453400002</v>
      </c>
      <c r="CX13">
        <v>11.539172625000001</v>
      </c>
      <c r="CY13">
        <v>20.543354896995002</v>
      </c>
      <c r="CZ13">
        <v>38.230138587464992</v>
      </c>
      <c r="DA13">
        <v>64.901388063539997</v>
      </c>
      <c r="DB13">
        <v>93.126714790590015</v>
      </c>
    </row>
    <row r="14" spans="1:106">
      <c r="A14">
        <v>12</v>
      </c>
      <c r="B14" s="230">
        <f t="shared" ref="B14:M14" si="23">IF($F$1=1,P14,IF($F$1=2,P57,IF($F$1=3,P100,P143)))</f>
        <v>0.26505000000000001</v>
      </c>
      <c r="C14" s="230">
        <f t="shared" si="23"/>
        <v>0.24517125000000001</v>
      </c>
      <c r="D14" s="230">
        <f t="shared" si="23"/>
        <v>0.31143374999999995</v>
      </c>
      <c r="E14" s="230">
        <f t="shared" si="23"/>
        <v>0.42407999999999996</v>
      </c>
      <c r="F14" s="230">
        <f t="shared" si="23"/>
        <v>0.63611999999999991</v>
      </c>
      <c r="G14" s="230">
        <f t="shared" si="23"/>
        <v>0.92767499999999992</v>
      </c>
      <c r="H14" s="230">
        <f t="shared" si="23"/>
        <v>1.4180175000000002</v>
      </c>
      <c r="I14" s="230">
        <f t="shared" si="23"/>
        <v>2.1800362500000001</v>
      </c>
      <c r="J14" s="230">
        <f t="shared" si="23"/>
        <v>3.7106999999999997</v>
      </c>
      <c r="K14" s="230">
        <f t="shared" si="23"/>
        <v>7.4810362499999998</v>
      </c>
      <c r="L14" s="230">
        <f t="shared" si="23"/>
        <v>15.5397639375</v>
      </c>
      <c r="M14" s="230">
        <f t="shared" si="23"/>
        <v>36.408593250000003</v>
      </c>
      <c r="O14">
        <v>12</v>
      </c>
      <c r="P14">
        <f t="shared" si="13"/>
        <v>0.27388499999999999</v>
      </c>
      <c r="Q14">
        <f t="shared" si="1"/>
        <v>0.25334362500000002</v>
      </c>
      <c r="R14">
        <f t="shared" si="2"/>
        <v>0.32181487499999994</v>
      </c>
      <c r="S14">
        <f t="shared" si="3"/>
        <v>0.43821599999999999</v>
      </c>
      <c r="T14">
        <f t="shared" si="4"/>
        <v>0.65732399999999991</v>
      </c>
      <c r="U14">
        <f t="shared" si="5"/>
        <v>0.95859749999999988</v>
      </c>
      <c r="V14">
        <f t="shared" si="6"/>
        <v>1.4652847500000001</v>
      </c>
      <c r="W14">
        <f t="shared" si="7"/>
        <v>2.2527041250000002</v>
      </c>
      <c r="X14">
        <f t="shared" si="8"/>
        <v>3.8343899999999995</v>
      </c>
      <c r="Y14">
        <f t="shared" si="9"/>
        <v>7.7304041249999997</v>
      </c>
      <c r="Z14">
        <f t="shared" si="10"/>
        <v>16.057756068750002</v>
      </c>
      <c r="AA14">
        <f t="shared" si="11"/>
        <v>37.622213025000001</v>
      </c>
      <c r="AC14">
        <v>12</v>
      </c>
      <c r="AD14">
        <v>0.27388499999999999</v>
      </c>
      <c r="AE14">
        <v>0.25334362500000002</v>
      </c>
      <c r="AF14">
        <v>0.32181487499999994</v>
      </c>
      <c r="AG14">
        <v>0.43821599999999999</v>
      </c>
      <c r="AH14">
        <v>0.65732399999999991</v>
      </c>
      <c r="AI14">
        <v>0.95859749999999988</v>
      </c>
      <c r="AJ14">
        <v>1.4652847500000001</v>
      </c>
      <c r="AK14">
        <v>2.2527041250000002</v>
      </c>
      <c r="AL14">
        <v>3.8343899999999995</v>
      </c>
      <c r="AM14">
        <v>7.7304041249999997</v>
      </c>
      <c r="AN14">
        <v>16.057756068750002</v>
      </c>
      <c r="AO14">
        <v>37.622213025000001</v>
      </c>
      <c r="AP14">
        <v>12</v>
      </c>
      <c r="AQ14">
        <v>0.33573000000000003</v>
      </c>
      <c r="AR14">
        <v>0.31055024999999997</v>
      </c>
      <c r="AS14">
        <v>0.39448274999999999</v>
      </c>
      <c r="AT14">
        <v>0.53716800000000009</v>
      </c>
      <c r="AU14">
        <v>0.80575200000000002</v>
      </c>
      <c r="AV14">
        <v>1.1750550000000002</v>
      </c>
      <c r="AW14">
        <v>1.7961555</v>
      </c>
      <c r="AX14">
        <v>2.765531783049</v>
      </c>
      <c r="AY14">
        <v>4.7426278586399997</v>
      </c>
      <c r="AZ14">
        <v>9.6327249139245001</v>
      </c>
      <c r="BA14">
        <v>19.932251357641501</v>
      </c>
      <c r="BB14">
        <v>44.555611800000001</v>
      </c>
      <c r="BC14">
        <v>12</v>
      </c>
      <c r="BD14">
        <v>0.37977883620000003</v>
      </c>
      <c r="BE14">
        <v>0.35071158901499999</v>
      </c>
      <c r="BF14">
        <v>0.44475687739500003</v>
      </c>
      <c r="BG14">
        <v>0.60461707584000002</v>
      </c>
      <c r="BH14">
        <v>0.90541079999999996</v>
      </c>
      <c r="BI14">
        <v>1.3181816465999998</v>
      </c>
      <c r="BJ14">
        <v>2.0115599210099999</v>
      </c>
      <c r="BK14">
        <v>3.0873469902449999</v>
      </c>
      <c r="BL14">
        <v>5.2462222932000007</v>
      </c>
      <c r="BM14">
        <v>10.558944032265</v>
      </c>
      <c r="BN14">
        <v>21.651817294890002</v>
      </c>
      <c r="BO14">
        <v>47.965480049999996</v>
      </c>
      <c r="BP14">
        <v>12</v>
      </c>
      <c r="BQ14">
        <v>0.50801249999999998</v>
      </c>
      <c r="BR14">
        <v>0.46278982803000002</v>
      </c>
      <c r="BS14">
        <v>0.57600419503500011</v>
      </c>
      <c r="BT14">
        <v>0.76819038624000002</v>
      </c>
      <c r="BU14">
        <v>1.1280527999999999</v>
      </c>
      <c r="BV14">
        <v>1.6097375300999999</v>
      </c>
      <c r="BW14">
        <v>2.4065780013300007</v>
      </c>
      <c r="BX14">
        <v>3.6167847804899997</v>
      </c>
      <c r="BY14">
        <v>6.0148665863999993</v>
      </c>
      <c r="BZ14">
        <v>11.841413089244998</v>
      </c>
      <c r="CA14">
        <v>23.737225526415003</v>
      </c>
      <c r="CB14">
        <v>51.375348300000006</v>
      </c>
      <c r="CC14">
        <v>12</v>
      </c>
      <c r="CD14">
        <v>0.64495500000000006</v>
      </c>
      <c r="CE14">
        <v>0.70945049999999998</v>
      </c>
      <c r="CF14">
        <v>0.97549443749999998</v>
      </c>
      <c r="CG14">
        <v>1.2254144999999999</v>
      </c>
      <c r="CH14">
        <v>1.9993604999999999</v>
      </c>
      <c r="CI14">
        <v>3.5230666875000001</v>
      </c>
      <c r="CJ14">
        <v>6.0625769999999992</v>
      </c>
      <c r="CK14">
        <v>10.577261999999997</v>
      </c>
      <c r="CL14">
        <v>19.324464187499999</v>
      </c>
      <c r="CM14">
        <v>35.932055437499997</v>
      </c>
      <c r="CN14">
        <v>58.916523290625008</v>
      </c>
      <c r="CO14">
        <v>87.987312206249982</v>
      </c>
      <c r="CP14">
        <v>12</v>
      </c>
      <c r="CQ14">
        <v>0.82922765520000008</v>
      </c>
      <c r="CR14">
        <v>0.90520907928000016</v>
      </c>
      <c r="CS14">
        <v>1.2351170704950003</v>
      </c>
      <c r="CT14">
        <v>1.5395624326799999</v>
      </c>
      <c r="CU14">
        <v>2.4923535000000001</v>
      </c>
      <c r="CV14">
        <v>4.3572941310450011</v>
      </c>
      <c r="CW14">
        <v>7.4388185205599999</v>
      </c>
      <c r="CX14">
        <v>12.874863545279998</v>
      </c>
      <c r="CY14">
        <v>23.333067506070002</v>
      </c>
      <c r="CZ14">
        <v>43.034080338914997</v>
      </c>
      <c r="DA14">
        <v>69.841507230494997</v>
      </c>
      <c r="DB14">
        <v>102.393895125</v>
      </c>
    </row>
    <row r="15" spans="1:106">
      <c r="A15">
        <v>13</v>
      </c>
      <c r="B15" s="230">
        <f t="shared" ref="B15:M15" si="24">IF($F$1=1,P15,IF($F$1=2,P58,IF($F$1=3,P101,P144)))</f>
        <v>0.28492875000000001</v>
      </c>
      <c r="C15" s="230">
        <f t="shared" si="24"/>
        <v>0.27167625000000001</v>
      </c>
      <c r="D15" s="230">
        <f t="shared" si="24"/>
        <v>0.34456500000000001</v>
      </c>
      <c r="E15" s="230">
        <f t="shared" si="24"/>
        <v>0.4770899999999999</v>
      </c>
      <c r="F15" s="230">
        <f t="shared" si="24"/>
        <v>0.70238249999999991</v>
      </c>
      <c r="G15" s="230">
        <f t="shared" si="24"/>
        <v>1.0270687499999998</v>
      </c>
      <c r="H15" s="230">
        <f t="shared" si="24"/>
        <v>1.5637949999999998</v>
      </c>
      <c r="I15" s="230">
        <f t="shared" si="24"/>
        <v>2.4384599999999996</v>
      </c>
      <c r="J15" s="230">
        <f t="shared" si="24"/>
        <v>4.3799512499999995</v>
      </c>
      <c r="K15" s="230">
        <f t="shared" si="24"/>
        <v>8.7267712499999988</v>
      </c>
      <c r="L15" s="230">
        <f t="shared" si="24"/>
        <v>19.074088124999996</v>
      </c>
      <c r="M15" s="230">
        <f t="shared" si="24"/>
        <v>43.350071062500007</v>
      </c>
      <c r="O15">
        <v>13</v>
      </c>
      <c r="P15">
        <f t="shared" si="13"/>
        <v>0.29442637500000002</v>
      </c>
      <c r="Q15">
        <f t="shared" si="1"/>
        <v>0.280732125</v>
      </c>
      <c r="R15">
        <f t="shared" si="2"/>
        <v>0.35605050000000005</v>
      </c>
      <c r="S15">
        <f t="shared" si="3"/>
        <v>0.49299299999999996</v>
      </c>
      <c r="T15">
        <f t="shared" si="4"/>
        <v>0.72579525</v>
      </c>
      <c r="U15">
        <f t="shared" si="5"/>
        <v>1.061304375</v>
      </c>
      <c r="V15">
        <f t="shared" si="6"/>
        <v>1.6159214999999998</v>
      </c>
      <c r="W15">
        <f t="shared" si="7"/>
        <v>2.5197419999999999</v>
      </c>
      <c r="X15">
        <f t="shared" si="8"/>
        <v>4.525949625</v>
      </c>
      <c r="Y15">
        <f t="shared" si="9"/>
        <v>9.0176636249999991</v>
      </c>
      <c r="Z15">
        <f t="shared" si="10"/>
        <v>19.709891062499999</v>
      </c>
      <c r="AA15">
        <f t="shared" si="11"/>
        <v>44.795073431250003</v>
      </c>
      <c r="AC15">
        <v>13</v>
      </c>
      <c r="AD15">
        <v>0.29442637500000002</v>
      </c>
      <c r="AE15">
        <v>0.280732125</v>
      </c>
      <c r="AF15">
        <v>0.35605050000000005</v>
      </c>
      <c r="AG15">
        <v>0.49299299999999996</v>
      </c>
      <c r="AH15">
        <v>0.72579525</v>
      </c>
      <c r="AI15">
        <v>1.061304375</v>
      </c>
      <c r="AJ15">
        <v>1.6159214999999998</v>
      </c>
      <c r="AK15">
        <v>2.5197419999999999</v>
      </c>
      <c r="AL15">
        <v>4.525949625</v>
      </c>
      <c r="AM15">
        <v>9.0176636249999991</v>
      </c>
      <c r="AN15">
        <v>19.709891062499999</v>
      </c>
      <c r="AO15">
        <v>44.795073431250003</v>
      </c>
      <c r="AP15">
        <v>13</v>
      </c>
      <c r="AQ15">
        <v>0.36090975000000003</v>
      </c>
      <c r="AR15">
        <v>0.34412324999999994</v>
      </c>
      <c r="AS15">
        <v>0.43644900000000003</v>
      </c>
      <c r="AT15">
        <v>0.60431400000000002</v>
      </c>
      <c r="AU15">
        <v>0.8896845000000001</v>
      </c>
      <c r="AV15">
        <v>1.3009537499999999</v>
      </c>
      <c r="AW15">
        <v>1.9808069999999998</v>
      </c>
      <c r="AX15">
        <v>3.098005232088</v>
      </c>
      <c r="AY15">
        <v>5.6063376000000007</v>
      </c>
      <c r="AZ15">
        <v>11.253379805815502</v>
      </c>
      <c r="BA15">
        <v>24.230996858992494</v>
      </c>
      <c r="BB15">
        <v>52.571798151902996</v>
      </c>
      <c r="BC15">
        <v>13</v>
      </c>
      <c r="BD15">
        <v>0.40812662283000006</v>
      </c>
      <c r="BE15">
        <v>0.38849703749999998</v>
      </c>
      <c r="BF15">
        <v>0.49190742587999997</v>
      </c>
      <c r="BG15">
        <v>0.67996711547999988</v>
      </c>
      <c r="BH15">
        <v>0.99939009092999997</v>
      </c>
      <c r="BI15">
        <v>1.4589265097250002</v>
      </c>
      <c r="BJ15">
        <v>2.2176093492600004</v>
      </c>
      <c r="BK15">
        <v>3.4521635860800002</v>
      </c>
      <c r="BL15">
        <v>6.1903311000000008</v>
      </c>
      <c r="BM15">
        <v>12.313055348729998</v>
      </c>
      <c r="BN15">
        <v>26.273943855224996</v>
      </c>
      <c r="BO15">
        <v>56.493644997015004</v>
      </c>
      <c r="BP15">
        <v>13</v>
      </c>
      <c r="BQ15">
        <v>0.54611343750000008</v>
      </c>
      <c r="BR15">
        <v>0.51075134999999994</v>
      </c>
      <c r="BS15">
        <v>0.63465611117999998</v>
      </c>
      <c r="BT15">
        <v>0.8605793948399999</v>
      </c>
      <c r="BU15">
        <v>1.2402070818599999</v>
      </c>
      <c r="BV15">
        <v>1.7743831444500002</v>
      </c>
      <c r="BW15">
        <v>2.6420691835799994</v>
      </c>
      <c r="BX15">
        <v>4.0269411208800001</v>
      </c>
      <c r="BY15">
        <v>7.0663213500000008</v>
      </c>
      <c r="BZ15">
        <v>13.746747508155</v>
      </c>
      <c r="CA15">
        <v>28.672158839924997</v>
      </c>
      <c r="CB15">
        <v>60.224184069030017</v>
      </c>
      <c r="CC15">
        <v>13</v>
      </c>
      <c r="CD15">
        <v>0.64495500000000006</v>
      </c>
      <c r="CE15">
        <v>0.76588406249999996</v>
      </c>
      <c r="CF15">
        <v>1.0077421874999999</v>
      </c>
      <c r="CG15">
        <v>1.3302196875000001</v>
      </c>
      <c r="CH15">
        <v>2.2412186249999997</v>
      </c>
      <c r="CI15">
        <v>3.9261635624999998</v>
      </c>
      <c r="CJ15">
        <v>6.7559036250000011</v>
      </c>
      <c r="CK15">
        <v>11.83492425</v>
      </c>
      <c r="CL15">
        <v>21.984903562500001</v>
      </c>
      <c r="CM15">
        <v>40.390306875000007</v>
      </c>
      <c r="CN15">
        <v>63.182011593750005</v>
      </c>
      <c r="CO15">
        <v>97.570487615625012</v>
      </c>
      <c r="CP15">
        <v>13</v>
      </c>
      <c r="CQ15">
        <v>0.82796601719999996</v>
      </c>
      <c r="CR15">
        <v>0.9757153125000001</v>
      </c>
      <c r="CS15">
        <v>1.2739749731250001</v>
      </c>
      <c r="CT15">
        <v>1.6686319493249997</v>
      </c>
      <c r="CU15">
        <v>2.7894612268199999</v>
      </c>
      <c r="CV15">
        <v>4.8481601489699999</v>
      </c>
      <c r="CW15">
        <v>8.2763114066100023</v>
      </c>
      <c r="CX15">
        <v>14.382565165620001</v>
      </c>
      <c r="CY15">
        <v>26.502349499999998</v>
      </c>
      <c r="CZ15">
        <v>48.294457547850008</v>
      </c>
      <c r="DA15">
        <v>74.621524226024988</v>
      </c>
      <c r="DB15">
        <v>113.12790092739002</v>
      </c>
    </row>
    <row r="16" spans="1:106">
      <c r="A16">
        <v>14</v>
      </c>
      <c r="B16" s="230">
        <f t="shared" ref="B16:M16" si="25">IF($F$1=1,P16,IF($F$1=2,P59,IF($F$1=3,P102,P145)))</f>
        <v>0.30480749999999995</v>
      </c>
      <c r="C16" s="230">
        <f t="shared" si="25"/>
        <v>0.29818125000000001</v>
      </c>
      <c r="D16" s="230">
        <f t="shared" si="25"/>
        <v>0.37107000000000007</v>
      </c>
      <c r="E16" s="230">
        <f t="shared" si="25"/>
        <v>0.52347374999999996</v>
      </c>
      <c r="F16" s="230">
        <f t="shared" si="25"/>
        <v>0.77527124999999997</v>
      </c>
      <c r="G16" s="230">
        <f t="shared" si="25"/>
        <v>1.139715</v>
      </c>
      <c r="H16" s="230">
        <f t="shared" si="25"/>
        <v>1.7294512499999999</v>
      </c>
      <c r="I16" s="230">
        <f t="shared" si="25"/>
        <v>2.74989375</v>
      </c>
      <c r="J16" s="230">
        <f t="shared" si="25"/>
        <v>5.1817275</v>
      </c>
      <c r="K16" s="230">
        <f t="shared" si="25"/>
        <v>10.230929999999999</v>
      </c>
      <c r="L16" s="230">
        <f t="shared" si="25"/>
        <v>23.2443826875</v>
      </c>
      <c r="M16" s="230">
        <f t="shared" si="25"/>
        <v>51.23070225</v>
      </c>
      <c r="O16">
        <v>14</v>
      </c>
      <c r="P16">
        <f t="shared" si="13"/>
        <v>0.31496774999999999</v>
      </c>
      <c r="Q16">
        <f t="shared" si="1"/>
        <v>0.30812062500000004</v>
      </c>
      <c r="R16">
        <f t="shared" si="2"/>
        <v>0.38343900000000009</v>
      </c>
      <c r="S16">
        <f t="shared" si="3"/>
        <v>0.54092287499999991</v>
      </c>
      <c r="T16">
        <f t="shared" si="4"/>
        <v>0.80111362499999994</v>
      </c>
      <c r="U16">
        <f t="shared" si="5"/>
        <v>1.1777055000000001</v>
      </c>
      <c r="V16">
        <f t="shared" si="6"/>
        <v>1.7870996249999997</v>
      </c>
      <c r="W16">
        <f t="shared" si="7"/>
        <v>2.8415568750000002</v>
      </c>
      <c r="X16">
        <f t="shared" si="8"/>
        <v>5.3544517500000008</v>
      </c>
      <c r="Y16">
        <f t="shared" si="9"/>
        <v>10.571961</v>
      </c>
      <c r="Z16">
        <f t="shared" si="10"/>
        <v>24.01919544375</v>
      </c>
      <c r="AA16">
        <f t="shared" si="11"/>
        <v>52.938392324999995</v>
      </c>
      <c r="AC16">
        <v>14</v>
      </c>
      <c r="AD16">
        <v>0.31496774999999999</v>
      </c>
      <c r="AE16">
        <v>0.30812062500000004</v>
      </c>
      <c r="AF16">
        <v>0.38343900000000009</v>
      </c>
      <c r="AG16">
        <v>0.54092287499999991</v>
      </c>
      <c r="AH16">
        <v>0.80111362499999994</v>
      </c>
      <c r="AI16">
        <v>1.1777055000000001</v>
      </c>
      <c r="AJ16">
        <v>1.7870996249999997</v>
      </c>
      <c r="AK16">
        <v>2.8415568750000002</v>
      </c>
      <c r="AL16">
        <v>5.3544517500000008</v>
      </c>
      <c r="AM16">
        <v>10.571961</v>
      </c>
      <c r="AN16">
        <v>24.01919544375</v>
      </c>
      <c r="AO16">
        <v>52.938392324999995</v>
      </c>
      <c r="AP16">
        <v>14</v>
      </c>
      <c r="AQ16">
        <v>0.38608950000000003</v>
      </c>
      <c r="AR16">
        <v>0.37769624999999996</v>
      </c>
      <c r="AS16">
        <v>0.470022</v>
      </c>
      <c r="AT16">
        <v>0.66306674999999993</v>
      </c>
      <c r="AU16">
        <v>0.98201024999999986</v>
      </c>
      <c r="AV16">
        <v>1.4436390000000001</v>
      </c>
      <c r="AW16">
        <v>2.1906382499999997</v>
      </c>
      <c r="AX16">
        <v>3.4989123761925005</v>
      </c>
      <c r="AY16">
        <v>6.6424813545420003</v>
      </c>
      <c r="AZ16">
        <v>13.212514924535999</v>
      </c>
      <c r="BA16">
        <v>29.2491388068165</v>
      </c>
      <c r="BB16">
        <v>61.574999715043496</v>
      </c>
      <c r="BC16">
        <v>14</v>
      </c>
      <c r="BD16">
        <v>0.43645548489000002</v>
      </c>
      <c r="BE16">
        <v>0.42625725322500002</v>
      </c>
      <c r="BF16">
        <v>0.52956982932000007</v>
      </c>
      <c r="BG16">
        <v>0.74582515801500016</v>
      </c>
      <c r="BH16">
        <v>1.1027313542699999</v>
      </c>
      <c r="BI16">
        <v>1.6183953000000002</v>
      </c>
      <c r="BJ16">
        <v>2.45170237509</v>
      </c>
      <c r="BK16">
        <v>3.8917559642249997</v>
      </c>
      <c r="BL16">
        <v>7.3210416977100001</v>
      </c>
      <c r="BM16">
        <v>14.430481222679999</v>
      </c>
      <c r="BN16">
        <v>31.658004058005009</v>
      </c>
      <c r="BO16">
        <v>66.049947799709997</v>
      </c>
      <c r="BP16">
        <v>14</v>
      </c>
      <c r="BQ16">
        <v>0.58232741336999994</v>
      </c>
      <c r="BR16">
        <v>0.55830900645000003</v>
      </c>
      <c r="BS16">
        <v>0.68064825864000023</v>
      </c>
      <c r="BT16">
        <v>0.94025866399499991</v>
      </c>
      <c r="BU16">
        <v>1.3630002498449998</v>
      </c>
      <c r="BV16">
        <v>1.9603097999999997</v>
      </c>
      <c r="BW16">
        <v>2.9087732811149998</v>
      </c>
      <c r="BX16">
        <v>4.5203010119250004</v>
      </c>
      <c r="BY16">
        <v>8.3203758454199992</v>
      </c>
      <c r="BZ16">
        <v>16.038196845360002</v>
      </c>
      <c r="CA16">
        <v>34.388083518164997</v>
      </c>
      <c r="CB16">
        <v>70.077337800435004</v>
      </c>
      <c r="CC16">
        <v>14</v>
      </c>
      <c r="CD16">
        <v>0.6368930625</v>
      </c>
      <c r="CE16">
        <v>0.8303795625</v>
      </c>
      <c r="CF16">
        <v>1.0399899374999999</v>
      </c>
      <c r="CG16">
        <v>1.4592106874999999</v>
      </c>
      <c r="CH16">
        <v>2.5153245000000002</v>
      </c>
      <c r="CI16">
        <v>4.3776320624999991</v>
      </c>
      <c r="CJ16">
        <v>7.5540354374999996</v>
      </c>
      <c r="CK16">
        <v>13.286073</v>
      </c>
      <c r="CL16">
        <v>24.943634624999998</v>
      </c>
      <c r="CM16">
        <v>45.114602250000004</v>
      </c>
      <c r="CN16">
        <v>67.764593568750001</v>
      </c>
      <c r="CO16">
        <v>108.01940467499999</v>
      </c>
      <c r="CP16">
        <v>14</v>
      </c>
      <c r="CQ16">
        <v>0.81636987649499992</v>
      </c>
      <c r="CR16">
        <v>1.0562555435699998</v>
      </c>
      <c r="CS16">
        <v>1.3127077809900001</v>
      </c>
      <c r="CT16">
        <v>1.8275826286950003</v>
      </c>
      <c r="CU16">
        <v>3.1256979670799998</v>
      </c>
      <c r="CV16">
        <v>5.3970806250000001</v>
      </c>
      <c r="CW16">
        <v>9.2392765860449995</v>
      </c>
      <c r="CX16">
        <v>16.120090651440002</v>
      </c>
      <c r="CY16">
        <v>30.020217814860001</v>
      </c>
      <c r="CZ16">
        <v>53.855018768760004</v>
      </c>
      <c r="DA16">
        <v>79.738546509629998</v>
      </c>
      <c r="DB16">
        <v>124.78180348412998</v>
      </c>
    </row>
    <row r="17" spans="1:106">
      <c r="A17">
        <v>15</v>
      </c>
      <c r="B17" s="230">
        <f t="shared" ref="B17:M17" si="26">IF($F$1=1,P17,IF($F$1=2,P60,IF($F$1=3,P103,P146)))</f>
        <v>0.33131250000000001</v>
      </c>
      <c r="C17" s="230">
        <f t="shared" si="26"/>
        <v>0.33131250000000001</v>
      </c>
      <c r="D17" s="230">
        <f t="shared" si="26"/>
        <v>0.41082749999999996</v>
      </c>
      <c r="E17" s="230">
        <f t="shared" si="26"/>
        <v>0.58311000000000002</v>
      </c>
      <c r="F17" s="230">
        <f t="shared" si="26"/>
        <v>0.85478625000000008</v>
      </c>
      <c r="G17" s="230">
        <f t="shared" si="26"/>
        <v>1.26561375</v>
      </c>
      <c r="H17" s="230">
        <f t="shared" si="26"/>
        <v>1.9216124999999999</v>
      </c>
      <c r="I17" s="230">
        <f t="shared" si="26"/>
        <v>3.1275899999999996</v>
      </c>
      <c r="J17" s="230">
        <f t="shared" si="26"/>
        <v>6.122655</v>
      </c>
      <c r="K17" s="230">
        <f t="shared" si="26"/>
        <v>12.0995325</v>
      </c>
      <c r="L17" s="230">
        <f t="shared" si="26"/>
        <v>28.055200499999998</v>
      </c>
      <c r="M17" s="230">
        <f t="shared" si="26"/>
        <v>60.104597625000004</v>
      </c>
      <c r="O17">
        <v>15</v>
      </c>
      <c r="P17">
        <f t="shared" si="13"/>
        <v>0.34235624999999997</v>
      </c>
      <c r="Q17">
        <f t="shared" si="1"/>
        <v>0.34235624999999997</v>
      </c>
      <c r="R17">
        <f t="shared" si="2"/>
        <v>0.42452174999999998</v>
      </c>
      <c r="S17">
        <f t="shared" si="3"/>
        <v>0.60254700000000005</v>
      </c>
      <c r="T17">
        <f t="shared" si="4"/>
        <v>0.88327912500000005</v>
      </c>
      <c r="U17">
        <f t="shared" si="5"/>
        <v>1.3078008750000001</v>
      </c>
      <c r="V17">
        <f t="shared" si="6"/>
        <v>1.98566625</v>
      </c>
      <c r="W17">
        <f t="shared" si="7"/>
        <v>3.2318429999999996</v>
      </c>
      <c r="X17">
        <f t="shared" si="8"/>
        <v>6.3267435000000001</v>
      </c>
      <c r="Y17">
        <f t="shared" si="9"/>
        <v>12.502850250000002</v>
      </c>
      <c r="Z17">
        <f t="shared" si="10"/>
        <v>28.990373849999997</v>
      </c>
      <c r="AA17">
        <f t="shared" si="11"/>
        <v>62.10808421250001</v>
      </c>
      <c r="AC17">
        <v>15</v>
      </c>
      <c r="AD17">
        <v>0.34235624999999997</v>
      </c>
      <c r="AE17">
        <v>0.34235624999999997</v>
      </c>
      <c r="AF17">
        <v>0.42452174999999998</v>
      </c>
      <c r="AG17">
        <v>0.60254700000000005</v>
      </c>
      <c r="AH17">
        <v>0.88327912500000005</v>
      </c>
      <c r="AI17">
        <v>1.3078008750000001</v>
      </c>
      <c r="AJ17">
        <v>1.98566625</v>
      </c>
      <c r="AK17">
        <v>3.2318429999999996</v>
      </c>
      <c r="AL17">
        <v>6.3267435000000001</v>
      </c>
      <c r="AM17">
        <v>12.502850250000002</v>
      </c>
      <c r="AN17">
        <v>28.990373849999997</v>
      </c>
      <c r="AO17">
        <v>62.10808421250001</v>
      </c>
      <c r="AP17">
        <v>15</v>
      </c>
      <c r="AQ17">
        <v>0.41966249999999999</v>
      </c>
      <c r="AR17">
        <v>0.41966249999999999</v>
      </c>
      <c r="AS17">
        <v>0.52038150000000005</v>
      </c>
      <c r="AT17">
        <v>0.73860599999999998</v>
      </c>
      <c r="AU17">
        <v>1.0827292500000001</v>
      </c>
      <c r="AV17">
        <v>1.6031107499999997</v>
      </c>
      <c r="AW17">
        <v>2.4340424999999999</v>
      </c>
      <c r="AX17">
        <v>3.9854433167159997</v>
      </c>
      <c r="AY17">
        <v>7.8603224501339994</v>
      </c>
      <c r="AZ17">
        <v>15.648728700000003</v>
      </c>
      <c r="BA17">
        <v>34.972516019596497</v>
      </c>
      <c r="BB17">
        <v>71.604215689322999</v>
      </c>
      <c r="BC17">
        <v>15</v>
      </c>
      <c r="BD17">
        <v>0.47424998925</v>
      </c>
      <c r="BE17">
        <v>0.47346146550000007</v>
      </c>
      <c r="BF17">
        <v>0.58611389999999997</v>
      </c>
      <c r="BG17">
        <v>0.83051502072000005</v>
      </c>
      <c r="BH17">
        <v>1.2154251277349999</v>
      </c>
      <c r="BI17">
        <v>1.7965690928549998</v>
      </c>
      <c r="BJ17">
        <v>2.7231990625500004</v>
      </c>
      <c r="BK17">
        <v>4.4247933985200003</v>
      </c>
      <c r="BL17">
        <v>8.6475236324400004</v>
      </c>
      <c r="BM17">
        <v>17.060340825000001</v>
      </c>
      <c r="BN17">
        <v>37.784621652689999</v>
      </c>
      <c r="BO17">
        <v>76.670583995310011</v>
      </c>
      <c r="BP17">
        <v>15</v>
      </c>
      <c r="BQ17">
        <v>0.63044042025000002</v>
      </c>
      <c r="BR17">
        <v>0.61781873925000008</v>
      </c>
      <c r="BS17">
        <v>0.75044489999999997</v>
      </c>
      <c r="BT17">
        <v>1.0429342189200002</v>
      </c>
      <c r="BU17">
        <v>1.4962828157549999</v>
      </c>
      <c r="BV17">
        <v>2.1672133607099995</v>
      </c>
      <c r="BW17">
        <v>3.2173276251000003</v>
      </c>
      <c r="BX17">
        <v>5.1173335671599993</v>
      </c>
      <c r="BY17">
        <v>9.7845823013400004</v>
      </c>
      <c r="BZ17">
        <v>18.875270700000002</v>
      </c>
      <c r="CA17">
        <v>40.852411645965006</v>
      </c>
      <c r="CB17">
        <v>80.957442193230008</v>
      </c>
      <c r="CC17">
        <v>15</v>
      </c>
      <c r="CD17">
        <v>0.64495500000000006</v>
      </c>
      <c r="CE17">
        <v>0.88681312500000009</v>
      </c>
      <c r="CF17">
        <v>1.0802996250000001</v>
      </c>
      <c r="CG17">
        <v>1.6043255625000001</v>
      </c>
      <c r="CH17">
        <v>2.821678125</v>
      </c>
      <c r="CI17">
        <v>4.8855341249999995</v>
      </c>
      <c r="CJ17">
        <v>8.4569724374999993</v>
      </c>
      <c r="CK17">
        <v>14.987141812500001</v>
      </c>
      <c r="CL17">
        <v>28.224843187499999</v>
      </c>
      <c r="CM17">
        <v>49.919516999999999</v>
      </c>
      <c r="CN17">
        <v>73.113158999999982</v>
      </c>
      <c r="CO17">
        <v>118.903898278125</v>
      </c>
      <c r="CP17">
        <v>15</v>
      </c>
      <c r="CQ17">
        <v>0.82544132760000011</v>
      </c>
      <c r="CR17">
        <v>1.12630514865</v>
      </c>
      <c r="CS17">
        <v>1.3614735000000002</v>
      </c>
      <c r="CT17">
        <v>2.0061910947150001</v>
      </c>
      <c r="CU17">
        <v>3.5008691917500001</v>
      </c>
      <c r="CV17">
        <v>6.0136989881399989</v>
      </c>
      <c r="CW17">
        <v>10.32710793369</v>
      </c>
      <c r="CX17">
        <v>18.154676287605</v>
      </c>
      <c r="CY17">
        <v>33.914012702714999</v>
      </c>
      <c r="CZ17">
        <v>59.493123000000011</v>
      </c>
      <c r="DA17">
        <v>85.714927191075006</v>
      </c>
      <c r="DB17">
        <v>136.849735000305</v>
      </c>
    </row>
    <row r="18" spans="1:106">
      <c r="A18">
        <v>16</v>
      </c>
      <c r="B18" s="230">
        <f t="shared" ref="B18:M18" si="27">IF($F$1=1,P18,IF($F$1=2,P61,IF($F$1=3,P104,P147)))</f>
        <v>0.35781750000000001</v>
      </c>
      <c r="C18" s="230">
        <f t="shared" si="27"/>
        <v>0.36444375000000001</v>
      </c>
      <c r="D18" s="230">
        <f t="shared" si="27"/>
        <v>0.45058500000000007</v>
      </c>
      <c r="E18" s="230">
        <f t="shared" si="27"/>
        <v>0.64274624999999996</v>
      </c>
      <c r="F18" s="230">
        <f t="shared" si="27"/>
        <v>0.94092749999999992</v>
      </c>
      <c r="G18" s="230">
        <f t="shared" si="27"/>
        <v>1.39813875</v>
      </c>
      <c r="H18" s="230">
        <f t="shared" si="27"/>
        <v>2.1204000000000001</v>
      </c>
      <c r="I18" s="230">
        <f t="shared" si="27"/>
        <v>3.5980537499999996</v>
      </c>
      <c r="J18" s="230">
        <f t="shared" si="27"/>
        <v>7.1696024999999999</v>
      </c>
      <c r="K18" s="230">
        <f t="shared" si="27"/>
        <v>14.465103749999997</v>
      </c>
      <c r="L18" s="230">
        <f t="shared" si="27"/>
        <v>33.510495937499996</v>
      </c>
      <c r="M18" s="230">
        <f t="shared" si="27"/>
        <v>70.019690624999996</v>
      </c>
      <c r="O18">
        <v>16</v>
      </c>
      <c r="P18">
        <f t="shared" si="13"/>
        <v>0.36974475000000001</v>
      </c>
      <c r="Q18">
        <f t="shared" si="1"/>
        <v>0.37659187500000002</v>
      </c>
      <c r="R18">
        <f t="shared" si="2"/>
        <v>0.46560450000000009</v>
      </c>
      <c r="S18">
        <f t="shared" si="3"/>
        <v>0.66417112499999997</v>
      </c>
      <c r="T18">
        <f t="shared" si="4"/>
        <v>0.97229175000000001</v>
      </c>
      <c r="U18">
        <f t="shared" si="5"/>
        <v>1.4447433750000001</v>
      </c>
      <c r="V18">
        <f t="shared" si="6"/>
        <v>2.1910799999999999</v>
      </c>
      <c r="W18">
        <f t="shared" si="7"/>
        <v>3.7179888749999996</v>
      </c>
      <c r="X18">
        <f t="shared" si="8"/>
        <v>7.4085892500000003</v>
      </c>
      <c r="Y18">
        <f t="shared" si="9"/>
        <v>14.947273874999997</v>
      </c>
      <c r="Z18">
        <f t="shared" si="10"/>
        <v>34.627512468749998</v>
      </c>
      <c r="AA18">
        <f t="shared" si="11"/>
        <v>72.353680312500003</v>
      </c>
      <c r="AC18">
        <v>16</v>
      </c>
      <c r="AD18">
        <v>0.36974475000000001</v>
      </c>
      <c r="AE18">
        <v>0.37659187500000002</v>
      </c>
      <c r="AF18">
        <v>0.46560450000000009</v>
      </c>
      <c r="AG18">
        <v>0.66417112499999997</v>
      </c>
      <c r="AH18">
        <v>0.97229175000000001</v>
      </c>
      <c r="AI18">
        <v>1.4447433750000001</v>
      </c>
      <c r="AJ18">
        <v>2.1910799999999999</v>
      </c>
      <c r="AK18">
        <v>3.7179888749999996</v>
      </c>
      <c r="AL18">
        <v>7.4085892500000003</v>
      </c>
      <c r="AM18">
        <v>14.947273874999997</v>
      </c>
      <c r="AN18">
        <v>34.627512468749998</v>
      </c>
      <c r="AO18">
        <v>72.353680312500003</v>
      </c>
      <c r="AP18">
        <v>16</v>
      </c>
      <c r="AQ18">
        <v>0.45323550000000001</v>
      </c>
      <c r="AR18">
        <v>0.46162875000000009</v>
      </c>
      <c r="AS18">
        <v>0.57074100000000016</v>
      </c>
      <c r="AT18">
        <v>0.81414524999999982</v>
      </c>
      <c r="AU18">
        <v>1.1918415</v>
      </c>
      <c r="AV18">
        <v>1.7709757499999998</v>
      </c>
      <c r="AW18">
        <v>2.6858400000000002</v>
      </c>
      <c r="AX18">
        <v>4.5918021341745003</v>
      </c>
      <c r="AY18">
        <v>9.2180602205789981</v>
      </c>
      <c r="AZ18">
        <v>18.735753979622999</v>
      </c>
      <c r="BA18">
        <v>41.386862113052999</v>
      </c>
      <c r="BB18">
        <v>82.689921555547528</v>
      </c>
      <c r="BC18">
        <v>16</v>
      </c>
      <c r="BD18">
        <v>0.51201966726000003</v>
      </c>
      <c r="BE18">
        <v>0.52063413682500004</v>
      </c>
      <c r="BF18">
        <v>0.64262012153999992</v>
      </c>
      <c r="BG18">
        <v>0.91514810971500016</v>
      </c>
      <c r="BH18">
        <v>1.33746069447</v>
      </c>
      <c r="BI18">
        <v>1.9840259969100003</v>
      </c>
      <c r="BJ18">
        <v>3.0039000000000002</v>
      </c>
      <c r="BK18">
        <v>5.0886746471699995</v>
      </c>
      <c r="BL18">
        <v>10.122800007630001</v>
      </c>
      <c r="BM18">
        <v>20.388910898115</v>
      </c>
      <c r="BN18">
        <v>44.634366627765012</v>
      </c>
      <c r="BO18">
        <v>88.382306458575016</v>
      </c>
      <c r="BP18">
        <v>16</v>
      </c>
      <c r="BQ18">
        <v>0.67814956160999995</v>
      </c>
      <c r="BR18">
        <v>0.67682403772499999</v>
      </c>
      <c r="BS18">
        <v>0.81963574307999987</v>
      </c>
      <c r="BT18">
        <v>1.14470021943</v>
      </c>
      <c r="BU18">
        <v>1.6399023935099999</v>
      </c>
      <c r="BV18">
        <v>2.3834928796349999</v>
      </c>
      <c r="BW18">
        <v>3.5339999999999998</v>
      </c>
      <c r="BX18">
        <v>5.8596895917449991</v>
      </c>
      <c r="BY18">
        <v>11.40308070579</v>
      </c>
      <c r="BZ18">
        <v>22.455357046229995</v>
      </c>
      <c r="CA18">
        <v>48.032916880529996</v>
      </c>
      <c r="CB18">
        <v>92.876371805475003</v>
      </c>
      <c r="CC18">
        <v>16</v>
      </c>
      <c r="CD18">
        <v>0.66914081250000002</v>
      </c>
      <c r="CE18">
        <v>0.94324668749999996</v>
      </c>
      <c r="CF18">
        <v>1.1447951249999999</v>
      </c>
      <c r="CG18">
        <v>1.7897501250000003</v>
      </c>
      <c r="CH18">
        <v>3.1602795000000001</v>
      </c>
      <c r="CI18">
        <v>5.4498697499999995</v>
      </c>
      <c r="CJ18">
        <v>9.4647146250000027</v>
      </c>
      <c r="CK18">
        <v>16.986502312500001</v>
      </c>
      <c r="CL18">
        <v>31.868838937500005</v>
      </c>
      <c r="CM18">
        <v>54.547069125</v>
      </c>
      <c r="CN18">
        <v>79.729110703125002</v>
      </c>
      <c r="CO18">
        <v>129.80674659375001</v>
      </c>
      <c r="CP18">
        <v>16</v>
      </c>
      <c r="CQ18">
        <v>0.85508569465499995</v>
      </c>
      <c r="CR18">
        <v>1.1961329333850002</v>
      </c>
      <c r="CS18">
        <v>1.4405148379799997</v>
      </c>
      <c r="CT18">
        <v>2.2345613818200003</v>
      </c>
      <c r="CU18">
        <v>3.9147880052400001</v>
      </c>
      <c r="CV18">
        <v>6.6976898453400002</v>
      </c>
      <c r="CW18">
        <v>11.539172625000001</v>
      </c>
      <c r="CX18">
        <v>20.543354896995002</v>
      </c>
      <c r="CY18">
        <v>38.230138587464992</v>
      </c>
      <c r="CZ18">
        <v>64.901388063539997</v>
      </c>
      <c r="DA18">
        <v>93.126714790590015</v>
      </c>
      <c r="DB18">
        <v>148.848368319315</v>
      </c>
    </row>
    <row r="19" spans="1:106">
      <c r="A19">
        <v>17</v>
      </c>
      <c r="B19" s="230">
        <f t="shared" ref="B19:M19" si="28">IF($F$1=1,P19,IF($F$1=2,P62,IF($F$1=3,P105,P148)))</f>
        <v>0.38432249999999996</v>
      </c>
      <c r="C19" s="230">
        <f t="shared" si="28"/>
        <v>0.39757500000000001</v>
      </c>
      <c r="D19" s="230">
        <f t="shared" si="28"/>
        <v>0.49696875000000007</v>
      </c>
      <c r="E19" s="230">
        <f t="shared" si="28"/>
        <v>0.70900875000000008</v>
      </c>
      <c r="F19" s="230">
        <f t="shared" si="28"/>
        <v>1.0469474999999999</v>
      </c>
      <c r="G19" s="230">
        <f t="shared" si="28"/>
        <v>1.5372899999999998</v>
      </c>
      <c r="H19" s="230">
        <f t="shared" si="28"/>
        <v>2.3456925000000002</v>
      </c>
      <c r="I19" s="230">
        <f t="shared" si="28"/>
        <v>4.1811637500000005</v>
      </c>
      <c r="J19" s="230">
        <f t="shared" si="28"/>
        <v>8.3225700000000007</v>
      </c>
      <c r="K19" s="230">
        <f t="shared" si="28"/>
        <v>17.623794374999999</v>
      </c>
      <c r="L19" s="230">
        <f t="shared" si="28"/>
        <v>39.656075625</v>
      </c>
      <c r="M19" s="230">
        <f t="shared" si="28"/>
        <v>80.965218937499984</v>
      </c>
      <c r="O19">
        <v>17</v>
      </c>
      <c r="P19">
        <f t="shared" si="13"/>
        <v>0.39713324999999994</v>
      </c>
      <c r="Q19">
        <f t="shared" si="1"/>
        <v>0.41082750000000001</v>
      </c>
      <c r="R19">
        <f t="shared" si="2"/>
        <v>0.5135343750000001</v>
      </c>
      <c r="S19">
        <f t="shared" si="3"/>
        <v>0.73264237500000007</v>
      </c>
      <c r="T19">
        <f t="shared" si="4"/>
        <v>1.0818457499999998</v>
      </c>
      <c r="U19">
        <f t="shared" si="5"/>
        <v>1.5885329999999998</v>
      </c>
      <c r="V19">
        <f t="shared" si="6"/>
        <v>2.4238822500000001</v>
      </c>
      <c r="W19">
        <f t="shared" si="7"/>
        <v>4.320535875</v>
      </c>
      <c r="X19">
        <f t="shared" si="8"/>
        <v>8.5999890000000008</v>
      </c>
      <c r="Y19">
        <f t="shared" si="9"/>
        <v>18.2112541875</v>
      </c>
      <c r="Z19">
        <f t="shared" si="10"/>
        <v>40.977944812499999</v>
      </c>
      <c r="AA19">
        <f t="shared" si="11"/>
        <v>83.664059568749991</v>
      </c>
      <c r="AC19">
        <v>17</v>
      </c>
      <c r="AD19">
        <v>0.39713324999999994</v>
      </c>
      <c r="AE19">
        <v>0.41082750000000001</v>
      </c>
      <c r="AF19">
        <v>0.5135343750000001</v>
      </c>
      <c r="AG19">
        <v>0.73264237500000007</v>
      </c>
      <c r="AH19">
        <v>1.0818457499999998</v>
      </c>
      <c r="AI19">
        <v>1.5885329999999998</v>
      </c>
      <c r="AJ19">
        <v>2.4238822500000001</v>
      </c>
      <c r="AK19">
        <v>4.320535875</v>
      </c>
      <c r="AL19">
        <v>8.5999890000000008</v>
      </c>
      <c r="AM19">
        <v>18.2112541875</v>
      </c>
      <c r="AN19">
        <v>40.977944812499999</v>
      </c>
      <c r="AO19">
        <v>83.664059568749991</v>
      </c>
      <c r="AP19">
        <v>17</v>
      </c>
      <c r="AQ19">
        <v>0.48680849999999992</v>
      </c>
      <c r="AR19">
        <v>0.50359500000000001</v>
      </c>
      <c r="AS19">
        <v>0.62949375000000007</v>
      </c>
      <c r="AT19">
        <v>0.89807775000000001</v>
      </c>
      <c r="AU19">
        <v>1.3261334999999999</v>
      </c>
      <c r="AV19">
        <v>1.9472339999999997</v>
      </c>
      <c r="AW19">
        <v>2.9756785750739998</v>
      </c>
      <c r="AX19">
        <v>5.3439253192890002</v>
      </c>
      <c r="AY19">
        <v>10.716299815668</v>
      </c>
      <c r="AZ19">
        <v>22.605356218454997</v>
      </c>
      <c r="BA19">
        <v>48.529771499999995</v>
      </c>
      <c r="BB19">
        <v>94.792978351183507</v>
      </c>
      <c r="BC19">
        <v>17</v>
      </c>
      <c r="BD19">
        <v>0.54976411251000001</v>
      </c>
      <c r="BE19">
        <v>0.56777473709999993</v>
      </c>
      <c r="BF19">
        <v>0.70853563575</v>
      </c>
      <c r="BG19">
        <v>1.0091557875000001</v>
      </c>
      <c r="BH19">
        <v>1.4876621440200002</v>
      </c>
      <c r="BI19">
        <v>2.1807565498799995</v>
      </c>
      <c r="BJ19">
        <v>3.3219478253700001</v>
      </c>
      <c r="BK19">
        <v>5.9113683339450009</v>
      </c>
      <c r="BL19">
        <v>11.746708329959999</v>
      </c>
      <c r="BM19">
        <v>24.555532335300004</v>
      </c>
      <c r="BN19">
        <v>52.243784624999996</v>
      </c>
      <c r="BO19">
        <v>101.13762850460999</v>
      </c>
      <c r="BP19">
        <v>17</v>
      </c>
      <c r="BQ19">
        <v>0.72545432502000007</v>
      </c>
      <c r="BR19">
        <v>0.73532450430000007</v>
      </c>
      <c r="BS19">
        <v>0.90022310887500001</v>
      </c>
      <c r="BT19">
        <v>1.25730885</v>
      </c>
      <c r="BU19">
        <v>1.8167037839700002</v>
      </c>
      <c r="BV19">
        <v>2.6090004500399999</v>
      </c>
      <c r="BW19">
        <v>3.8916164507400004</v>
      </c>
      <c r="BX19">
        <v>6.7774657428899996</v>
      </c>
      <c r="BY19">
        <v>13.17344095668</v>
      </c>
      <c r="BZ19">
        <v>26.920613684550005</v>
      </c>
      <c r="CA19">
        <v>55.957797749999997</v>
      </c>
      <c r="CB19">
        <v>105.76759996183497</v>
      </c>
      <c r="CC19">
        <v>17</v>
      </c>
      <c r="CD19">
        <v>0.70945049999999998</v>
      </c>
      <c r="CE19">
        <v>0.97549443749999998</v>
      </c>
      <c r="CF19">
        <v>1.2254144999999999</v>
      </c>
      <c r="CG19">
        <v>1.9993604999999999</v>
      </c>
      <c r="CH19">
        <v>3.5230666875000001</v>
      </c>
      <c r="CI19">
        <v>6.0625769999999992</v>
      </c>
      <c r="CJ19">
        <v>10.577261999999997</v>
      </c>
      <c r="CK19">
        <v>19.324464187499999</v>
      </c>
      <c r="CL19">
        <v>35.932055437499997</v>
      </c>
      <c r="CM19">
        <v>58.916523290625008</v>
      </c>
      <c r="CN19">
        <v>87.987312206249982</v>
      </c>
      <c r="CO19">
        <v>140.49696406874997</v>
      </c>
      <c r="CP19">
        <v>17</v>
      </c>
      <c r="CQ19">
        <v>0.90520907928000016</v>
      </c>
      <c r="CR19">
        <v>1.2351170704950003</v>
      </c>
      <c r="CS19">
        <v>1.5395624326799999</v>
      </c>
      <c r="CT19">
        <v>2.4923535000000001</v>
      </c>
      <c r="CU19">
        <v>4.3572941310450011</v>
      </c>
      <c r="CV19">
        <v>7.4388185205599999</v>
      </c>
      <c r="CW19">
        <v>12.874863545279998</v>
      </c>
      <c r="CX19">
        <v>23.333067506070002</v>
      </c>
      <c r="CY19">
        <v>43.034080338914997</v>
      </c>
      <c r="CZ19">
        <v>69.841507230494997</v>
      </c>
      <c r="DA19">
        <v>102.393895125</v>
      </c>
      <c r="DB19">
        <v>160.51412081096998</v>
      </c>
    </row>
    <row r="20" spans="1:106">
      <c r="A20">
        <v>18</v>
      </c>
      <c r="B20" s="230">
        <f t="shared" ref="B20:M20" si="29">IF($F$1=1,P20,IF($F$1=2,P63,IF($F$1=3,P106,P149)))</f>
        <v>0.40420124999999996</v>
      </c>
      <c r="C20" s="230">
        <f t="shared" si="29"/>
        <v>0.43070625000000001</v>
      </c>
      <c r="D20" s="230">
        <f t="shared" si="29"/>
        <v>0.54997875000000007</v>
      </c>
      <c r="E20" s="230">
        <f t="shared" si="29"/>
        <v>0.77527124999999997</v>
      </c>
      <c r="F20" s="230">
        <f t="shared" si="29"/>
        <v>1.1529674999999999</v>
      </c>
      <c r="G20" s="230">
        <f t="shared" si="29"/>
        <v>1.6830674999999999</v>
      </c>
      <c r="H20" s="230">
        <f t="shared" si="29"/>
        <v>2.5974900000000001</v>
      </c>
      <c r="I20" s="230">
        <f t="shared" si="29"/>
        <v>4.9034250000000004</v>
      </c>
      <c r="J20" s="230">
        <f t="shared" si="29"/>
        <v>9.6411937499999993</v>
      </c>
      <c r="K20" s="230">
        <f t="shared" si="29"/>
        <v>21.445644374999997</v>
      </c>
      <c r="L20" s="230">
        <f t="shared" si="29"/>
        <v>46.581842812500007</v>
      </c>
      <c r="M20" s="230">
        <f t="shared" si="29"/>
        <v>93.079403999999997</v>
      </c>
      <c r="O20">
        <v>18</v>
      </c>
      <c r="P20">
        <f t="shared" si="13"/>
        <v>0.41767462500000002</v>
      </c>
      <c r="Q20">
        <f t="shared" si="1"/>
        <v>0.445063125</v>
      </c>
      <c r="R20">
        <f t="shared" si="2"/>
        <v>0.56831137500000006</v>
      </c>
      <c r="S20">
        <f t="shared" si="3"/>
        <v>0.80111362499999994</v>
      </c>
      <c r="T20">
        <f t="shared" si="4"/>
        <v>1.19139975</v>
      </c>
      <c r="U20">
        <f t="shared" si="5"/>
        <v>1.7391697500000001</v>
      </c>
      <c r="V20">
        <f t="shared" si="6"/>
        <v>2.6840730000000002</v>
      </c>
      <c r="W20">
        <f t="shared" si="7"/>
        <v>5.0668724999999997</v>
      </c>
      <c r="X20">
        <f t="shared" si="8"/>
        <v>9.9625668749999985</v>
      </c>
      <c r="Y20">
        <f t="shared" si="9"/>
        <v>22.160499187499997</v>
      </c>
      <c r="Z20">
        <f t="shared" si="10"/>
        <v>48.134570906250005</v>
      </c>
      <c r="AA20">
        <f t="shared" si="11"/>
        <v>96.182050799999999</v>
      </c>
      <c r="AC20">
        <v>18</v>
      </c>
      <c r="AD20">
        <v>0.41767462500000002</v>
      </c>
      <c r="AE20">
        <v>0.445063125</v>
      </c>
      <c r="AF20">
        <v>0.56831137500000006</v>
      </c>
      <c r="AG20">
        <v>0.80111362499999994</v>
      </c>
      <c r="AH20">
        <v>1.19139975</v>
      </c>
      <c r="AI20">
        <v>1.7391697500000001</v>
      </c>
      <c r="AJ20">
        <v>2.6840730000000002</v>
      </c>
      <c r="AK20">
        <v>5.0668724999999997</v>
      </c>
      <c r="AL20">
        <v>9.9625668749999985</v>
      </c>
      <c r="AM20">
        <v>22.160499187499997</v>
      </c>
      <c r="AN20">
        <v>48.134570906250005</v>
      </c>
      <c r="AO20">
        <v>96.182050799999999</v>
      </c>
      <c r="AP20">
        <v>18</v>
      </c>
      <c r="AQ20">
        <v>0.51198824999999992</v>
      </c>
      <c r="AR20">
        <v>0.54556125000000011</v>
      </c>
      <c r="AS20">
        <v>0.69663975</v>
      </c>
      <c r="AT20">
        <v>0.98201024999999986</v>
      </c>
      <c r="AU20">
        <v>1.4604254999999999</v>
      </c>
      <c r="AV20">
        <v>2.1318855000000005</v>
      </c>
      <c r="AW20">
        <v>3.3000490515719996</v>
      </c>
      <c r="AX20">
        <v>6.2763840000000011</v>
      </c>
      <c r="AY20">
        <v>12.432549443782502</v>
      </c>
      <c r="AZ20">
        <v>27.243731814817497</v>
      </c>
      <c r="BA20">
        <v>56.491054751715005</v>
      </c>
      <c r="BB20">
        <v>108.048664334349</v>
      </c>
      <c r="BC20">
        <v>18</v>
      </c>
      <c r="BD20">
        <v>0.57800778749999993</v>
      </c>
      <c r="BE20">
        <v>0.61488428235000003</v>
      </c>
      <c r="BF20">
        <v>0.78385098034499989</v>
      </c>
      <c r="BG20">
        <v>1.1031003833849997</v>
      </c>
      <c r="BH20">
        <v>1.6377626625299999</v>
      </c>
      <c r="BI20">
        <v>2.3867490453900002</v>
      </c>
      <c r="BJ20">
        <v>3.6773046895200006</v>
      </c>
      <c r="BK20">
        <v>6.9301740000000009</v>
      </c>
      <c r="BL20">
        <v>13.603261603949999</v>
      </c>
      <c r="BM20">
        <v>29.540686430475002</v>
      </c>
      <c r="BN20">
        <v>60.705277446075002</v>
      </c>
      <c r="BO20">
        <v>115.07493802174501</v>
      </c>
      <c r="BP20">
        <v>18</v>
      </c>
      <c r="BQ20">
        <v>0.75989835000000006</v>
      </c>
      <c r="BR20">
        <v>0.79332013897499998</v>
      </c>
      <c r="BS20">
        <v>0.99205680238499994</v>
      </c>
      <c r="BT20">
        <v>1.3689078167699997</v>
      </c>
      <c r="BU20">
        <v>1.9918881750600004</v>
      </c>
      <c r="BV20">
        <v>2.8435829348699997</v>
      </c>
      <c r="BW20">
        <v>4.2895677157200005</v>
      </c>
      <c r="BX20">
        <v>7.9108590000000003</v>
      </c>
      <c r="BY20">
        <v>15.187181187824999</v>
      </c>
      <c r="BZ20">
        <v>32.237080898175002</v>
      </c>
      <c r="CA20">
        <v>64.713930267150019</v>
      </c>
      <c r="CB20">
        <v>119.75911319348998</v>
      </c>
      <c r="CC20">
        <v>18</v>
      </c>
      <c r="CD20">
        <v>0.76588406249999996</v>
      </c>
      <c r="CE20">
        <v>1.0077421874999999</v>
      </c>
      <c r="CF20">
        <v>1.3302196875000001</v>
      </c>
      <c r="CG20">
        <v>2.2412186249999997</v>
      </c>
      <c r="CH20">
        <v>3.9261635624999998</v>
      </c>
      <c r="CI20">
        <v>6.7559036250000011</v>
      </c>
      <c r="CJ20">
        <v>11.83492425</v>
      </c>
      <c r="CK20">
        <v>21.984903562500001</v>
      </c>
      <c r="CL20">
        <v>40.390306875000007</v>
      </c>
      <c r="CM20">
        <v>63.182011593750005</v>
      </c>
      <c r="CN20">
        <v>97.570487615625012</v>
      </c>
      <c r="CO20">
        <v>151.24561402500001</v>
      </c>
      <c r="CP20">
        <v>18</v>
      </c>
      <c r="CQ20">
        <v>0.9757153125000001</v>
      </c>
      <c r="CR20">
        <v>1.2739749731250001</v>
      </c>
      <c r="CS20">
        <v>1.6686319493249997</v>
      </c>
      <c r="CT20">
        <v>2.7894612268199999</v>
      </c>
      <c r="CU20">
        <v>4.8481601489699999</v>
      </c>
      <c r="CV20">
        <v>8.2763114066100023</v>
      </c>
      <c r="CW20">
        <v>14.382565165620001</v>
      </c>
      <c r="CX20">
        <v>26.502349499999998</v>
      </c>
      <c r="CY20">
        <v>48.294457547850008</v>
      </c>
      <c r="CZ20">
        <v>74.621524226024988</v>
      </c>
      <c r="DA20">
        <v>113.12790092739002</v>
      </c>
      <c r="DB20">
        <v>172.15891932429</v>
      </c>
    </row>
    <row r="21" spans="1:106">
      <c r="A21">
        <v>19</v>
      </c>
      <c r="B21" s="230">
        <f t="shared" ref="B21:M21" si="30">IF($F$1=1,P21,IF($F$1=2,P64,IF($F$1=3,P107,P150)))</f>
        <v>0.43070625000000001</v>
      </c>
      <c r="C21" s="230">
        <f t="shared" si="30"/>
        <v>0.47046374999999996</v>
      </c>
      <c r="D21" s="230">
        <f t="shared" si="30"/>
        <v>0.60961499999999991</v>
      </c>
      <c r="E21" s="230">
        <f t="shared" si="30"/>
        <v>0.85478625000000008</v>
      </c>
      <c r="F21" s="230">
        <f t="shared" si="30"/>
        <v>1.2722399999999998</v>
      </c>
      <c r="G21" s="230">
        <f t="shared" si="30"/>
        <v>1.8420974999999999</v>
      </c>
      <c r="H21" s="230">
        <f t="shared" si="30"/>
        <v>2.9022975</v>
      </c>
      <c r="I21" s="230">
        <f t="shared" si="30"/>
        <v>5.7648374999999996</v>
      </c>
      <c r="J21" s="230">
        <f t="shared" si="30"/>
        <v>11.24474625</v>
      </c>
      <c r="K21" s="230">
        <f t="shared" si="30"/>
        <v>25.943553562499996</v>
      </c>
      <c r="L21" s="230">
        <f t="shared" si="30"/>
        <v>54.387917999999999</v>
      </c>
      <c r="M21" s="230">
        <f t="shared" si="30"/>
        <v>106.64933343749999</v>
      </c>
      <c r="O21">
        <v>19</v>
      </c>
      <c r="P21">
        <f t="shared" si="13"/>
        <v>0.445063125</v>
      </c>
      <c r="Q21">
        <f t="shared" si="1"/>
        <v>0.48614587500000001</v>
      </c>
      <c r="R21">
        <f t="shared" si="2"/>
        <v>0.62993549999999998</v>
      </c>
      <c r="S21">
        <f t="shared" si="3"/>
        <v>0.88327912500000005</v>
      </c>
      <c r="T21">
        <f t="shared" si="4"/>
        <v>1.3146479999999998</v>
      </c>
      <c r="U21">
        <f t="shared" si="5"/>
        <v>1.9035007499999999</v>
      </c>
      <c r="V21">
        <f t="shared" si="6"/>
        <v>2.9990407499999998</v>
      </c>
      <c r="W21">
        <f t="shared" si="7"/>
        <v>5.9569987499999995</v>
      </c>
      <c r="X21">
        <f t="shared" si="8"/>
        <v>11.619571125</v>
      </c>
      <c r="Y21">
        <f t="shared" si="9"/>
        <v>26.808338681249996</v>
      </c>
      <c r="Z21">
        <f t="shared" si="10"/>
        <v>56.2008486</v>
      </c>
      <c r="AA21">
        <f t="shared" si="11"/>
        <v>110.20431121874999</v>
      </c>
      <c r="AC21">
        <v>19</v>
      </c>
      <c r="AD21">
        <v>0.445063125</v>
      </c>
      <c r="AE21">
        <v>0.48614587500000001</v>
      </c>
      <c r="AF21">
        <v>0.62993549999999998</v>
      </c>
      <c r="AG21">
        <v>0.88327912500000005</v>
      </c>
      <c r="AH21">
        <v>1.3146479999999998</v>
      </c>
      <c r="AI21">
        <v>1.9035007499999999</v>
      </c>
      <c r="AJ21">
        <v>2.9990407499999998</v>
      </c>
      <c r="AK21">
        <v>5.9569987499999995</v>
      </c>
      <c r="AL21">
        <v>11.619571125</v>
      </c>
      <c r="AM21">
        <v>26.808338681249996</v>
      </c>
      <c r="AN21">
        <v>56.2008486</v>
      </c>
      <c r="AO21">
        <v>110.20431121874999</v>
      </c>
      <c r="AP21">
        <v>19</v>
      </c>
      <c r="AQ21">
        <v>0.54556125000000011</v>
      </c>
      <c r="AR21">
        <v>0.59592075</v>
      </c>
      <c r="AS21">
        <v>0.77217900000000006</v>
      </c>
      <c r="AT21">
        <v>1.0827292500000001</v>
      </c>
      <c r="AU21">
        <v>1.611504</v>
      </c>
      <c r="AV21">
        <v>2.3333234999999997</v>
      </c>
      <c r="AW21">
        <v>3.6928280018609998</v>
      </c>
      <c r="AX21">
        <v>7.3899728624699996</v>
      </c>
      <c r="AY21">
        <v>14.521786157343001</v>
      </c>
      <c r="AZ21">
        <v>32.645590527973503</v>
      </c>
      <c r="BA21">
        <v>65.369707778147998</v>
      </c>
      <c r="BB21">
        <v>122.75923274999998</v>
      </c>
      <c r="BC21">
        <v>19</v>
      </c>
      <c r="BD21">
        <v>0.6157049213250001</v>
      </c>
      <c r="BE21">
        <v>0.67141889074499994</v>
      </c>
      <c r="BF21">
        <v>0.86855588022000019</v>
      </c>
      <c r="BG21">
        <v>1.2158320059900001</v>
      </c>
      <c r="BH21">
        <v>1.8065807999999999</v>
      </c>
      <c r="BI21">
        <v>2.61139180182</v>
      </c>
      <c r="BJ21">
        <v>4.10744364417</v>
      </c>
      <c r="BK21">
        <v>8.1448929373499972</v>
      </c>
      <c r="BL21">
        <v>15.860444711714999</v>
      </c>
      <c r="BM21">
        <v>35.334176648294992</v>
      </c>
      <c r="BN21">
        <v>70.120435345679994</v>
      </c>
      <c r="BO21">
        <v>130.50918431250003</v>
      </c>
      <c r="BP21">
        <v>19</v>
      </c>
      <c r="BQ21">
        <v>0.80644634264999993</v>
      </c>
      <c r="BR21">
        <v>0.86296475649000004</v>
      </c>
      <c r="BS21">
        <v>1.09498477326</v>
      </c>
      <c r="BT21">
        <v>1.5027951472650001</v>
      </c>
      <c r="BU21">
        <v>2.1882527999999999</v>
      </c>
      <c r="BV21">
        <v>3.0982336097699998</v>
      </c>
      <c r="BW21">
        <v>4.7708237186099991</v>
      </c>
      <c r="BX21">
        <v>9.2566841247000013</v>
      </c>
      <c r="BY21">
        <v>17.627474123429998</v>
      </c>
      <c r="BZ21">
        <v>38.381276829735</v>
      </c>
      <c r="CA21">
        <v>74.396022981480002</v>
      </c>
      <c r="CB21">
        <v>135.15915524999997</v>
      </c>
      <c r="CC21">
        <v>19</v>
      </c>
      <c r="CD21">
        <v>0.8303795625</v>
      </c>
      <c r="CE21">
        <v>1.0399899374999999</v>
      </c>
      <c r="CF21">
        <v>1.4592106874999999</v>
      </c>
      <c r="CG21">
        <v>2.5153245000000002</v>
      </c>
      <c r="CH21">
        <v>4.3776320624999991</v>
      </c>
      <c r="CI21">
        <v>7.5540354374999996</v>
      </c>
      <c r="CJ21">
        <v>13.286073</v>
      </c>
      <c r="CK21">
        <v>24.943634624999998</v>
      </c>
      <c r="CL21">
        <v>45.114602250000004</v>
      </c>
      <c r="CM21">
        <v>67.764593568750001</v>
      </c>
      <c r="CN21">
        <v>108.01940467499999</v>
      </c>
      <c r="CO21">
        <v>162.37561019062497</v>
      </c>
      <c r="CP21">
        <v>19</v>
      </c>
      <c r="CQ21">
        <v>1.0562555435699998</v>
      </c>
      <c r="CR21">
        <v>1.3127077809900001</v>
      </c>
      <c r="CS21">
        <v>1.8275826286950003</v>
      </c>
      <c r="CT21">
        <v>3.1256979670799998</v>
      </c>
      <c r="CU21">
        <v>5.3970806250000001</v>
      </c>
      <c r="CV21">
        <v>9.2392765860449995</v>
      </c>
      <c r="CW21">
        <v>16.120090651440002</v>
      </c>
      <c r="CX21">
        <v>30.020217814860001</v>
      </c>
      <c r="CY21">
        <v>53.855018768760004</v>
      </c>
      <c r="CZ21">
        <v>79.738546509629998</v>
      </c>
      <c r="DA21">
        <v>124.78180348412998</v>
      </c>
      <c r="DB21">
        <v>184.14845718749999</v>
      </c>
    </row>
    <row r="22" spans="1:106">
      <c r="A22">
        <v>20</v>
      </c>
      <c r="B22" s="230">
        <f t="shared" ref="B22:M22" si="31">IF($F$1=1,P22,IF($F$1=2,P65,IF($F$1=3,P108,P151)))</f>
        <v>0.45721125000000001</v>
      </c>
      <c r="C22" s="230">
        <f t="shared" si="31"/>
        <v>0.51022124999999996</v>
      </c>
      <c r="D22" s="230">
        <f t="shared" si="31"/>
        <v>0.66925125000000008</v>
      </c>
      <c r="E22" s="230">
        <f t="shared" si="31"/>
        <v>0.93430124999999986</v>
      </c>
      <c r="F22" s="230">
        <f t="shared" si="31"/>
        <v>1.4047649999999998</v>
      </c>
      <c r="G22" s="230">
        <f t="shared" si="31"/>
        <v>2.0276324999999997</v>
      </c>
      <c r="H22" s="230">
        <f t="shared" si="31"/>
        <v>3.27999375</v>
      </c>
      <c r="I22" s="230">
        <f t="shared" si="31"/>
        <v>6.7720275000000001</v>
      </c>
      <c r="J22" s="230">
        <f t="shared" si="31"/>
        <v>13.245873749999999</v>
      </c>
      <c r="K22" s="230">
        <f t="shared" si="31"/>
        <v>31.102420500000001</v>
      </c>
      <c r="L22" s="230">
        <f t="shared" si="31"/>
        <v>63.119316937500002</v>
      </c>
      <c r="M22" s="230">
        <f t="shared" si="31"/>
        <v>122.102721</v>
      </c>
      <c r="O22">
        <v>20</v>
      </c>
      <c r="P22">
        <f t="shared" si="13"/>
        <v>0.47245162499999999</v>
      </c>
      <c r="Q22">
        <f t="shared" si="1"/>
        <v>0.52722862500000001</v>
      </c>
      <c r="R22">
        <f t="shared" si="2"/>
        <v>0.69155962500000001</v>
      </c>
      <c r="S22">
        <f t="shared" si="3"/>
        <v>0.96544462499999983</v>
      </c>
      <c r="T22">
        <f t="shared" si="4"/>
        <v>1.4515905</v>
      </c>
      <c r="U22">
        <f t="shared" si="5"/>
        <v>2.0952202500000001</v>
      </c>
      <c r="V22">
        <f t="shared" si="6"/>
        <v>3.3893268750000001</v>
      </c>
      <c r="W22">
        <f t="shared" si="7"/>
        <v>6.9977617500000004</v>
      </c>
      <c r="X22">
        <f t="shared" si="8"/>
        <v>13.687402875</v>
      </c>
      <c r="Y22">
        <f t="shared" si="9"/>
        <v>32.13916785</v>
      </c>
      <c r="Z22">
        <f t="shared" si="10"/>
        <v>65.223294168750002</v>
      </c>
      <c r="AA22">
        <f t="shared" si="11"/>
        <v>126.17281170000001</v>
      </c>
      <c r="AC22">
        <v>20</v>
      </c>
      <c r="AD22">
        <v>0.47245162499999999</v>
      </c>
      <c r="AE22">
        <v>0.52722862500000001</v>
      </c>
      <c r="AF22">
        <v>0.69155962500000001</v>
      </c>
      <c r="AG22">
        <v>0.96544462499999983</v>
      </c>
      <c r="AH22">
        <v>1.4515905</v>
      </c>
      <c r="AI22">
        <v>2.0952202500000001</v>
      </c>
      <c r="AJ22">
        <v>3.3893268750000001</v>
      </c>
      <c r="AK22">
        <v>6.9977617500000004</v>
      </c>
      <c r="AL22">
        <v>13.687402875</v>
      </c>
      <c r="AM22">
        <v>32.13916785</v>
      </c>
      <c r="AN22">
        <v>65.223294168750002</v>
      </c>
      <c r="AO22">
        <v>126.17281170000001</v>
      </c>
      <c r="AP22">
        <v>20</v>
      </c>
      <c r="AQ22">
        <v>0.57913424999999996</v>
      </c>
      <c r="AR22">
        <v>0.64628025</v>
      </c>
      <c r="AS22">
        <v>0.84771825000000012</v>
      </c>
      <c r="AT22">
        <v>1.1834482499999999</v>
      </c>
      <c r="AU22">
        <v>1.7793690000000002</v>
      </c>
      <c r="AV22">
        <v>2.5683345000000002</v>
      </c>
      <c r="AW22">
        <v>4.1796492410474997</v>
      </c>
      <c r="AX22">
        <v>8.6939930130270007</v>
      </c>
      <c r="AY22">
        <v>17.131330049999995</v>
      </c>
      <c r="AZ22">
        <v>38.771061329056501</v>
      </c>
      <c r="BA22">
        <v>75.195731487196497</v>
      </c>
      <c r="BB22">
        <v>139.37753098807201</v>
      </c>
      <c r="BC22">
        <v>20</v>
      </c>
      <c r="BD22">
        <v>0.65337682238999994</v>
      </c>
      <c r="BE22">
        <v>0.72791565000000003</v>
      </c>
      <c r="BF22">
        <v>0.95320473968999986</v>
      </c>
      <c r="BG22">
        <v>1.3284879303150001</v>
      </c>
      <c r="BH22">
        <v>1.9940976318600003</v>
      </c>
      <c r="BI22">
        <v>2.8734445280699998</v>
      </c>
      <c r="BJ22">
        <v>4.6404083310750002</v>
      </c>
      <c r="BK22">
        <v>9.5646852298200002</v>
      </c>
      <c r="BL22">
        <v>18.676681987499997</v>
      </c>
      <c r="BM22">
        <v>41.888604256289995</v>
      </c>
      <c r="BN22">
        <v>80.516218096605002</v>
      </c>
      <c r="BO22">
        <v>147.91291434036</v>
      </c>
      <c r="BP22">
        <v>20</v>
      </c>
      <c r="BQ22">
        <v>0.85258986016499994</v>
      </c>
      <c r="BR22">
        <v>0.93200415000000014</v>
      </c>
      <c r="BS22">
        <v>1.197004046715</v>
      </c>
      <c r="BT22">
        <v>1.6354719148949999</v>
      </c>
      <c r="BU22">
        <v>2.4054933637199998</v>
      </c>
      <c r="BV22">
        <v>3.3948353561400002</v>
      </c>
      <c r="BW22">
        <v>5.3666951604750004</v>
      </c>
      <c r="BX22">
        <v>10.82234103027</v>
      </c>
      <c r="BY22">
        <v>20.66356305</v>
      </c>
      <c r="BZ22">
        <v>45.289602740564995</v>
      </c>
      <c r="CA22">
        <v>85.018096021965007</v>
      </c>
      <c r="CB22">
        <v>152.43165828072</v>
      </c>
      <c r="CC22">
        <v>20</v>
      </c>
      <c r="CD22">
        <v>0.88681312500000009</v>
      </c>
      <c r="CE22">
        <v>1.0802996250000001</v>
      </c>
      <c r="CF22">
        <v>1.6043255625000001</v>
      </c>
      <c r="CG22">
        <v>2.821678125</v>
      </c>
      <c r="CH22">
        <v>4.8855341249999995</v>
      </c>
      <c r="CI22">
        <v>8.4569724374999993</v>
      </c>
      <c r="CJ22">
        <v>14.987141812500001</v>
      </c>
      <c r="CK22">
        <v>28.224843187499999</v>
      </c>
      <c r="CL22">
        <v>49.919516999999999</v>
      </c>
      <c r="CM22">
        <v>73.113158999999982</v>
      </c>
      <c r="CN22">
        <v>118.903898278125</v>
      </c>
      <c r="CO22">
        <v>174.15439353749997</v>
      </c>
      <c r="CP22">
        <v>20</v>
      </c>
      <c r="CQ22">
        <v>1.12630514865</v>
      </c>
      <c r="CR22">
        <v>1.3614735000000002</v>
      </c>
      <c r="CS22">
        <v>2.0061910947150001</v>
      </c>
      <c r="CT22">
        <v>3.5008691917500001</v>
      </c>
      <c r="CU22">
        <v>6.0136989881399989</v>
      </c>
      <c r="CV22">
        <v>10.32710793369</v>
      </c>
      <c r="CW22">
        <v>18.154676287605</v>
      </c>
      <c r="CX22">
        <v>33.914012702714999</v>
      </c>
      <c r="CY22">
        <v>59.493123000000011</v>
      </c>
      <c r="CZ22">
        <v>85.714927191075006</v>
      </c>
      <c r="DA22">
        <v>136.849735000305</v>
      </c>
      <c r="DB22">
        <v>196.78082917361996</v>
      </c>
    </row>
    <row r="23" spans="1:106">
      <c r="A23">
        <v>21</v>
      </c>
      <c r="B23" s="230">
        <f t="shared" ref="B23:M23" si="32">IF($F$1=1,P23,IF($F$1=2,P66,IF($F$1=3,P109,P152)))</f>
        <v>0.48371624999999996</v>
      </c>
      <c r="C23" s="230">
        <f t="shared" si="32"/>
        <v>0.55660499999999991</v>
      </c>
      <c r="D23" s="230">
        <f t="shared" si="32"/>
        <v>0.74214000000000013</v>
      </c>
      <c r="E23" s="230">
        <f t="shared" si="32"/>
        <v>1.0270687499999998</v>
      </c>
      <c r="F23" s="230">
        <f t="shared" si="32"/>
        <v>1.5372899999999998</v>
      </c>
      <c r="G23" s="230">
        <f t="shared" si="32"/>
        <v>2.2264199999999996</v>
      </c>
      <c r="H23" s="230">
        <f t="shared" si="32"/>
        <v>3.7504575000000004</v>
      </c>
      <c r="I23" s="230">
        <f t="shared" si="32"/>
        <v>7.8918637500000006</v>
      </c>
      <c r="J23" s="230">
        <f t="shared" si="32"/>
        <v>15.770474999999999</v>
      </c>
      <c r="K23" s="230">
        <f t="shared" si="32"/>
        <v>36.926648437499999</v>
      </c>
      <c r="L23" s="230">
        <f t="shared" si="32"/>
        <v>72.79983</v>
      </c>
      <c r="M23" s="230">
        <f t="shared" si="32"/>
        <v>140.045259375</v>
      </c>
      <c r="O23">
        <v>21</v>
      </c>
      <c r="P23">
        <f t="shared" si="13"/>
        <v>0.49984012499999997</v>
      </c>
      <c r="Q23">
        <f t="shared" si="1"/>
        <v>0.57515849999999991</v>
      </c>
      <c r="R23">
        <f t="shared" si="2"/>
        <v>0.76687800000000017</v>
      </c>
      <c r="S23">
        <f t="shared" si="3"/>
        <v>1.061304375</v>
      </c>
      <c r="T23">
        <f t="shared" si="4"/>
        <v>1.5885329999999998</v>
      </c>
      <c r="U23">
        <f t="shared" si="5"/>
        <v>2.3006339999999996</v>
      </c>
      <c r="V23">
        <f t="shared" si="6"/>
        <v>3.8754727500000006</v>
      </c>
      <c r="W23">
        <f t="shared" si="7"/>
        <v>8.154925875</v>
      </c>
      <c r="X23">
        <f t="shared" si="8"/>
        <v>16.2961575</v>
      </c>
      <c r="Y23">
        <f t="shared" si="9"/>
        <v>38.157536718750002</v>
      </c>
      <c r="Z23">
        <f t="shared" si="10"/>
        <v>75.22649100000001</v>
      </c>
      <c r="AA23">
        <f t="shared" si="11"/>
        <v>144.71343468750001</v>
      </c>
      <c r="AC23">
        <v>21</v>
      </c>
      <c r="AD23">
        <v>0.49984012499999997</v>
      </c>
      <c r="AE23">
        <v>0.57515849999999991</v>
      </c>
      <c r="AF23">
        <v>0.76687800000000017</v>
      </c>
      <c r="AG23">
        <v>1.061304375</v>
      </c>
      <c r="AH23">
        <v>1.5885329999999998</v>
      </c>
      <c r="AI23">
        <v>2.3006339999999996</v>
      </c>
      <c r="AJ23">
        <v>3.8754727500000006</v>
      </c>
      <c r="AK23">
        <v>8.154925875</v>
      </c>
      <c r="AL23">
        <v>16.2961575</v>
      </c>
      <c r="AM23">
        <v>38.157536718750002</v>
      </c>
      <c r="AN23">
        <v>75.22649100000001</v>
      </c>
      <c r="AO23">
        <v>144.71343468750001</v>
      </c>
      <c r="AP23">
        <v>21</v>
      </c>
      <c r="AQ23">
        <v>0.61270724999999993</v>
      </c>
      <c r="AR23">
        <v>0.70503299999999991</v>
      </c>
      <c r="AS23">
        <v>0.94004399999999999</v>
      </c>
      <c r="AT23">
        <v>1.3009537499999999</v>
      </c>
      <c r="AU23">
        <v>1.9472339999999997</v>
      </c>
      <c r="AV23">
        <v>2.8201319999999996</v>
      </c>
      <c r="AW23">
        <v>4.7862983571689997</v>
      </c>
      <c r="AX23">
        <v>10.146681813964502</v>
      </c>
      <c r="AY23">
        <v>20.426520600779998</v>
      </c>
      <c r="AZ23">
        <v>45.605953132724999</v>
      </c>
      <c r="BA23">
        <v>85.973133817415999</v>
      </c>
      <c r="BB23">
        <v>158.54318465640901</v>
      </c>
      <c r="BC23">
        <v>21</v>
      </c>
      <c r="BD23">
        <v>0.69102349069499991</v>
      </c>
      <c r="BE23">
        <v>0.79382485601999986</v>
      </c>
      <c r="BF23">
        <v>1.0566658586400002</v>
      </c>
      <c r="BG23">
        <v>1.4599042791750001</v>
      </c>
      <c r="BH23">
        <v>2.1814882999199998</v>
      </c>
      <c r="BI23">
        <v>3.1540949999999999</v>
      </c>
      <c r="BJ23">
        <v>5.3042170355399998</v>
      </c>
      <c r="BK23">
        <v>11.142564518564999</v>
      </c>
      <c r="BL23">
        <v>22.228863003899999</v>
      </c>
      <c r="BM23">
        <v>49.184517226125003</v>
      </c>
      <c r="BN23">
        <v>91.891535477520009</v>
      </c>
      <c r="BO23">
        <v>167.95317474894</v>
      </c>
      <c r="BP23">
        <v>21</v>
      </c>
      <c r="BQ23">
        <v>0.8983300864349999</v>
      </c>
      <c r="BR23">
        <v>1.01249121204</v>
      </c>
      <c r="BS23">
        <v>1.3217157172800003</v>
      </c>
      <c r="BT23">
        <v>1.7900343027749999</v>
      </c>
      <c r="BU23">
        <v>2.6207125501199999</v>
      </c>
      <c r="BV23">
        <v>3.7107000000000001</v>
      </c>
      <c r="BW23">
        <v>6.10789007169</v>
      </c>
      <c r="BX23">
        <v>12.551819889645</v>
      </c>
      <c r="BY23">
        <v>24.481791007800002</v>
      </c>
      <c r="BZ23">
        <v>52.929525077249998</v>
      </c>
      <c r="CA23">
        <v>96.56403817415999</v>
      </c>
      <c r="CB23">
        <v>172.23030506409003</v>
      </c>
      <c r="CC23">
        <v>21</v>
      </c>
      <c r="CD23">
        <v>0.94324668749999996</v>
      </c>
      <c r="CE23">
        <v>1.1447951249999999</v>
      </c>
      <c r="CF23">
        <v>1.7897501250000003</v>
      </c>
      <c r="CG23">
        <v>3.1602795000000001</v>
      </c>
      <c r="CH23">
        <v>5.4498697499999995</v>
      </c>
      <c r="CI23">
        <v>9.4647146250000027</v>
      </c>
      <c r="CJ23">
        <v>16.986502312500001</v>
      </c>
      <c r="CK23">
        <v>31.868838937500005</v>
      </c>
      <c r="CL23">
        <v>54.547069125</v>
      </c>
      <c r="CM23">
        <v>79.729110703125002</v>
      </c>
      <c r="CN23">
        <v>129.80674659375001</v>
      </c>
      <c r="CO23">
        <v>186.74348995312499</v>
      </c>
      <c r="CP23">
        <v>21</v>
      </c>
      <c r="CQ23">
        <v>1.1961329333850002</v>
      </c>
      <c r="CR23">
        <v>1.4405148379799997</v>
      </c>
      <c r="CS23">
        <v>2.2345613818200003</v>
      </c>
      <c r="CT23">
        <v>3.9147880052400001</v>
      </c>
      <c r="CU23">
        <v>6.6976898453400002</v>
      </c>
      <c r="CV23">
        <v>11.539172625000001</v>
      </c>
      <c r="CW23">
        <v>20.543354896995002</v>
      </c>
      <c r="CX23">
        <v>38.230138587464992</v>
      </c>
      <c r="CY23">
        <v>64.901388063539997</v>
      </c>
      <c r="CZ23">
        <v>93.126714790590015</v>
      </c>
      <c r="DA23">
        <v>148.848368319315</v>
      </c>
      <c r="DB23">
        <v>210.23053509376498</v>
      </c>
    </row>
    <row r="24" spans="1:106">
      <c r="A24">
        <v>22</v>
      </c>
      <c r="B24" s="230">
        <f t="shared" ref="B24:M24" si="33">IF($F$1=1,P24,IF($F$1=2,P67,IF($F$1=3,P110,P153)))</f>
        <v>0.51022124999999996</v>
      </c>
      <c r="C24" s="230">
        <f t="shared" si="33"/>
        <v>0.61624124999999996</v>
      </c>
      <c r="D24" s="230">
        <f t="shared" si="33"/>
        <v>0.81502874999999997</v>
      </c>
      <c r="E24" s="230">
        <f t="shared" si="33"/>
        <v>1.13308875</v>
      </c>
      <c r="F24" s="230">
        <f t="shared" si="33"/>
        <v>1.6830674999999999</v>
      </c>
      <c r="G24" s="230">
        <f t="shared" si="33"/>
        <v>2.4517125000000002</v>
      </c>
      <c r="H24" s="230">
        <f t="shared" si="33"/>
        <v>4.3335675</v>
      </c>
      <c r="I24" s="230">
        <f t="shared" si="33"/>
        <v>9.1177200000000003</v>
      </c>
      <c r="J24" s="230">
        <f t="shared" si="33"/>
        <v>19.144935562499999</v>
      </c>
      <c r="K24" s="230">
        <f t="shared" si="33"/>
        <v>43.469567999999995</v>
      </c>
      <c r="L24" s="230">
        <f t="shared" si="33"/>
        <v>83.423450812499993</v>
      </c>
      <c r="M24" s="230">
        <f t="shared" si="33"/>
        <v>157.92012450000001</v>
      </c>
      <c r="O24">
        <v>22</v>
      </c>
      <c r="P24">
        <f t="shared" si="13"/>
        <v>0.52722862500000001</v>
      </c>
      <c r="Q24">
        <f t="shared" si="1"/>
        <v>0.63678262499999994</v>
      </c>
      <c r="R24">
        <f t="shared" si="2"/>
        <v>0.842196375</v>
      </c>
      <c r="S24">
        <f t="shared" si="3"/>
        <v>1.1708583749999999</v>
      </c>
      <c r="T24">
        <f t="shared" si="4"/>
        <v>1.7391697500000001</v>
      </c>
      <c r="U24">
        <f t="shared" si="5"/>
        <v>2.5334362499999998</v>
      </c>
      <c r="V24">
        <f t="shared" si="6"/>
        <v>4.4780197500000005</v>
      </c>
      <c r="W24">
        <f t="shared" si="7"/>
        <v>9.4216440000000006</v>
      </c>
      <c r="X24">
        <f t="shared" si="8"/>
        <v>19.783100081249998</v>
      </c>
      <c r="Y24">
        <f t="shared" si="9"/>
        <v>44.918553599999996</v>
      </c>
      <c r="Z24">
        <f t="shared" si="10"/>
        <v>86.204232506249994</v>
      </c>
      <c r="AA24">
        <f t="shared" si="11"/>
        <v>163.18412865000002</v>
      </c>
      <c r="AC24">
        <v>22</v>
      </c>
      <c r="AD24">
        <v>0.52722862500000001</v>
      </c>
      <c r="AE24">
        <v>0.63678262499999994</v>
      </c>
      <c r="AF24">
        <v>0.842196375</v>
      </c>
      <c r="AG24">
        <v>1.1708583749999999</v>
      </c>
      <c r="AH24">
        <v>1.7391697500000001</v>
      </c>
      <c r="AI24">
        <v>2.5334362499999998</v>
      </c>
      <c r="AJ24">
        <v>4.4780197500000005</v>
      </c>
      <c r="AK24">
        <v>9.4216440000000006</v>
      </c>
      <c r="AL24">
        <v>19.783100081249998</v>
      </c>
      <c r="AM24">
        <v>44.918553599999996</v>
      </c>
      <c r="AN24">
        <v>86.204232506249994</v>
      </c>
      <c r="AO24">
        <v>163.18412865000002</v>
      </c>
      <c r="AP24">
        <v>22</v>
      </c>
      <c r="AQ24">
        <v>0.64628025</v>
      </c>
      <c r="AR24">
        <v>0.78057225000000008</v>
      </c>
      <c r="AS24">
        <v>1.03236975</v>
      </c>
      <c r="AT24">
        <v>1.4352457499999998</v>
      </c>
      <c r="AU24">
        <v>2.1318855000000005</v>
      </c>
      <c r="AV24">
        <v>3.1101725219700005</v>
      </c>
      <c r="AW24">
        <v>5.5387118206260002</v>
      </c>
      <c r="AX24">
        <v>11.740150116528001</v>
      </c>
      <c r="AY24">
        <v>24.556464911074499</v>
      </c>
      <c r="AZ24">
        <v>53.196595199999997</v>
      </c>
      <c r="BA24">
        <v>97.671042833278491</v>
      </c>
      <c r="BB24">
        <v>177.32420282366698</v>
      </c>
      <c r="BC24">
        <v>22</v>
      </c>
      <c r="BD24">
        <v>0.72864424594499999</v>
      </c>
      <c r="BE24">
        <v>0.87858418833000007</v>
      </c>
      <c r="BF24">
        <v>1.1600575875000001</v>
      </c>
      <c r="BG24">
        <v>1.61006472549</v>
      </c>
      <c r="BH24">
        <v>2.3875524296099999</v>
      </c>
      <c r="BI24">
        <v>3.47209235985</v>
      </c>
      <c r="BJ24">
        <v>6.1268381781299999</v>
      </c>
      <c r="BK24">
        <v>12.869005304159998</v>
      </c>
      <c r="BL24">
        <v>26.674964213670002</v>
      </c>
      <c r="BM24">
        <v>57.267763199999997</v>
      </c>
      <c r="BN24">
        <v>104.20832658230999</v>
      </c>
      <c r="BO24">
        <v>187.51532808998999</v>
      </c>
      <c r="BP24">
        <v>22</v>
      </c>
      <c r="BQ24">
        <v>0.94366644718499992</v>
      </c>
      <c r="BR24">
        <v>1.1162766550050001</v>
      </c>
      <c r="BS24">
        <v>1.4453176500000002</v>
      </c>
      <c r="BT24">
        <v>1.9661794117649998</v>
      </c>
      <c r="BU24">
        <v>2.85640566513</v>
      </c>
      <c r="BV24">
        <v>4.0675087197000002</v>
      </c>
      <c r="BW24">
        <v>7.0245049062600007</v>
      </c>
      <c r="BX24">
        <v>14.432049965280001</v>
      </c>
      <c r="BY24">
        <v>29.244179960745001</v>
      </c>
      <c r="BZ24">
        <v>61.338931199999998</v>
      </c>
      <c r="CA24">
        <v>108.97887128278499</v>
      </c>
      <c r="CB24">
        <v>191.33686853667004</v>
      </c>
      <c r="CC24">
        <v>22</v>
      </c>
      <c r="CD24">
        <v>0.97549443749999998</v>
      </c>
      <c r="CE24">
        <v>1.2254144999999999</v>
      </c>
      <c r="CF24">
        <v>1.9993604999999999</v>
      </c>
      <c r="CG24">
        <v>3.5230666875000001</v>
      </c>
      <c r="CH24">
        <v>6.0625769999999992</v>
      </c>
      <c r="CI24">
        <v>10.577261999999997</v>
      </c>
      <c r="CJ24">
        <v>19.324464187499999</v>
      </c>
      <c r="CK24">
        <v>35.932055437499997</v>
      </c>
      <c r="CL24">
        <v>58.916523290625008</v>
      </c>
      <c r="CM24">
        <v>87.987312206249982</v>
      </c>
      <c r="CN24">
        <v>140.49696406874997</v>
      </c>
      <c r="CO24">
        <v>200.1807795</v>
      </c>
      <c r="CP24">
        <v>22</v>
      </c>
      <c r="CQ24">
        <v>1.2351170704950003</v>
      </c>
      <c r="CR24">
        <v>1.5395624326799999</v>
      </c>
      <c r="CS24">
        <v>2.4923535000000001</v>
      </c>
      <c r="CT24">
        <v>4.3572941310450011</v>
      </c>
      <c r="CU24">
        <v>7.4388185205599999</v>
      </c>
      <c r="CV24">
        <v>12.874863545279998</v>
      </c>
      <c r="CW24">
        <v>23.333067506070002</v>
      </c>
      <c r="CX24">
        <v>43.034080338914997</v>
      </c>
      <c r="CY24">
        <v>69.841507230494997</v>
      </c>
      <c r="CZ24">
        <v>102.393895125</v>
      </c>
      <c r="DA24">
        <v>160.51412081096998</v>
      </c>
      <c r="DB24">
        <v>224.5301960562</v>
      </c>
    </row>
    <row r="25" spans="1:106">
      <c r="A25">
        <v>23</v>
      </c>
      <c r="B25" s="230">
        <f t="shared" ref="B25:M25" si="34">IF($F$1=1,P25,IF($F$1=2,P68,IF($F$1=3,P111,P154)))</f>
        <v>0.53672625000000007</v>
      </c>
      <c r="C25" s="230">
        <f t="shared" si="34"/>
        <v>0.67587750000000002</v>
      </c>
      <c r="D25" s="230">
        <f t="shared" si="34"/>
        <v>0.89454374999999986</v>
      </c>
      <c r="E25" s="230">
        <f t="shared" si="34"/>
        <v>1.2523612499999999</v>
      </c>
      <c r="F25" s="230">
        <f t="shared" si="34"/>
        <v>1.8354712499999997</v>
      </c>
      <c r="G25" s="230">
        <f t="shared" si="34"/>
        <v>2.69688375</v>
      </c>
      <c r="H25" s="230">
        <f t="shared" si="34"/>
        <v>5.0492024999999998</v>
      </c>
      <c r="I25" s="230">
        <f t="shared" si="34"/>
        <v>10.529111250000001</v>
      </c>
      <c r="J25" s="230">
        <f t="shared" si="34"/>
        <v>23.227699500000003</v>
      </c>
      <c r="K25" s="230">
        <f t="shared" si="34"/>
        <v>50.807455874999995</v>
      </c>
      <c r="L25" s="230">
        <f t="shared" si="34"/>
        <v>95.110883999999984</v>
      </c>
      <c r="M25" s="230">
        <f t="shared" si="34"/>
        <v>177.74589656249998</v>
      </c>
      <c r="O25">
        <v>23</v>
      </c>
      <c r="P25">
        <f t="shared" si="13"/>
        <v>0.55461712500000004</v>
      </c>
      <c r="Q25">
        <f t="shared" si="1"/>
        <v>0.69840674999999997</v>
      </c>
      <c r="R25">
        <f t="shared" si="2"/>
        <v>0.92436187499999989</v>
      </c>
      <c r="S25">
        <f t="shared" si="3"/>
        <v>1.294106625</v>
      </c>
      <c r="T25">
        <f t="shared" si="4"/>
        <v>1.8966536249999997</v>
      </c>
      <c r="U25">
        <f t="shared" si="5"/>
        <v>2.7867798750000001</v>
      </c>
      <c r="V25">
        <f t="shared" si="6"/>
        <v>5.21750925</v>
      </c>
      <c r="W25">
        <f t="shared" si="7"/>
        <v>10.880081625000003</v>
      </c>
      <c r="X25">
        <f t="shared" si="8"/>
        <v>24.001956150000002</v>
      </c>
      <c r="Y25">
        <f t="shared" si="9"/>
        <v>52.501037737499992</v>
      </c>
      <c r="Z25">
        <f t="shared" si="10"/>
        <v>98.281246799999991</v>
      </c>
      <c r="AA25">
        <f t="shared" si="11"/>
        <v>183.67075978124998</v>
      </c>
      <c r="AC25">
        <v>23</v>
      </c>
      <c r="AD25">
        <v>0.55461712500000004</v>
      </c>
      <c r="AE25">
        <v>0.69840674999999997</v>
      </c>
      <c r="AF25">
        <v>0.92436187499999989</v>
      </c>
      <c r="AG25">
        <v>1.294106625</v>
      </c>
      <c r="AH25">
        <v>1.8966536249999997</v>
      </c>
      <c r="AI25">
        <v>2.7867798750000001</v>
      </c>
      <c r="AJ25">
        <v>5.21750925</v>
      </c>
      <c r="AK25">
        <v>10.880081625000003</v>
      </c>
      <c r="AL25">
        <v>24.001956150000002</v>
      </c>
      <c r="AM25">
        <v>52.501037737499992</v>
      </c>
      <c r="AN25">
        <v>98.281246799999991</v>
      </c>
      <c r="AO25">
        <v>183.67075978124998</v>
      </c>
      <c r="AP25">
        <v>23</v>
      </c>
      <c r="AQ25">
        <v>0.67985325000000008</v>
      </c>
      <c r="AR25">
        <v>0.85611150000000014</v>
      </c>
      <c r="AS25">
        <v>1.13308875</v>
      </c>
      <c r="AT25">
        <v>1.5863242499999999</v>
      </c>
      <c r="AU25">
        <v>2.32493025</v>
      </c>
      <c r="AV25">
        <v>3.4263264387494998</v>
      </c>
      <c r="AW25">
        <v>6.4629791999999995</v>
      </c>
      <c r="AX25">
        <v>13.577540251663502</v>
      </c>
      <c r="AY25">
        <v>29.507586938765996</v>
      </c>
      <c r="AZ25">
        <v>61.615569465185999</v>
      </c>
      <c r="BA25">
        <v>110.40685198047899</v>
      </c>
      <c r="BB25">
        <v>197.97954209045253</v>
      </c>
      <c r="BC25">
        <v>23</v>
      </c>
      <c r="BD25">
        <v>0.76624041339000004</v>
      </c>
      <c r="BE25">
        <v>0.96328674693000005</v>
      </c>
      <c r="BF25">
        <v>1.2728081346749998</v>
      </c>
      <c r="BG25">
        <v>1.7789490989549999</v>
      </c>
      <c r="BH25">
        <v>2.6028719904450002</v>
      </c>
      <c r="BI25">
        <v>3.8180178791700001</v>
      </c>
      <c r="BJ25">
        <v>7.1362061999999993</v>
      </c>
      <c r="BK25">
        <v>14.85607057641</v>
      </c>
      <c r="BL25">
        <v>31.995410137019999</v>
      </c>
      <c r="BM25">
        <v>66.212080050929998</v>
      </c>
      <c r="BN25">
        <v>117.58647575239502</v>
      </c>
      <c r="BO25">
        <v>208.98620747392502</v>
      </c>
      <c r="BP25">
        <v>23</v>
      </c>
      <c r="BQ25">
        <v>0.98859894241500001</v>
      </c>
      <c r="BR25">
        <v>1.2191541426899999</v>
      </c>
      <c r="BS25">
        <v>1.5795090193499999</v>
      </c>
      <c r="BT25">
        <v>2.1636026729100006</v>
      </c>
      <c r="BU25">
        <v>3.1010727281849997</v>
      </c>
      <c r="BV25">
        <v>4.4537093374950008</v>
      </c>
      <c r="BW25">
        <v>8.1460467000000012</v>
      </c>
      <c r="BX25">
        <v>16.585863166635001</v>
      </c>
      <c r="BY25">
        <v>34.915865187660003</v>
      </c>
      <c r="BZ25">
        <v>70.584372751860002</v>
      </c>
      <c r="CA25">
        <v>122.37288415479</v>
      </c>
      <c r="CB25">
        <v>212.18183015452502</v>
      </c>
      <c r="CC25">
        <v>23</v>
      </c>
      <c r="CD25">
        <v>1.0077421874999999</v>
      </c>
      <c r="CE25">
        <v>1.3302196875000001</v>
      </c>
      <c r="CF25">
        <v>2.2412186249999997</v>
      </c>
      <c r="CG25">
        <v>3.9261635624999998</v>
      </c>
      <c r="CH25">
        <v>6.7559036250000011</v>
      </c>
      <c r="CI25">
        <v>11.83492425</v>
      </c>
      <c r="CJ25">
        <v>21.984903562500001</v>
      </c>
      <c r="CK25">
        <v>40.390306875000007</v>
      </c>
      <c r="CL25">
        <v>63.182011593750005</v>
      </c>
      <c r="CM25">
        <v>97.570487615625012</v>
      </c>
      <c r="CN25">
        <v>151.24561402500001</v>
      </c>
      <c r="CO25">
        <v>214.35422333437501</v>
      </c>
      <c r="CP25">
        <v>23</v>
      </c>
      <c r="CQ25">
        <v>1.2739749731250001</v>
      </c>
      <c r="CR25">
        <v>1.6686319493249997</v>
      </c>
      <c r="CS25">
        <v>2.7894612268199999</v>
      </c>
      <c r="CT25">
        <v>4.8481601489699999</v>
      </c>
      <c r="CU25">
        <v>8.2763114066100023</v>
      </c>
      <c r="CV25">
        <v>14.382565165620001</v>
      </c>
      <c r="CW25">
        <v>26.502349499999998</v>
      </c>
      <c r="CX25">
        <v>48.294457547850008</v>
      </c>
      <c r="CY25">
        <v>74.621524226024988</v>
      </c>
      <c r="CZ25">
        <v>113.12790092739002</v>
      </c>
      <c r="DA25">
        <v>172.15891932429</v>
      </c>
      <c r="DB25">
        <v>239.54491602964501</v>
      </c>
    </row>
    <row r="26" spans="1:106">
      <c r="A26">
        <v>24</v>
      </c>
      <c r="B26" s="230">
        <f t="shared" ref="B26:M26" si="35">IF($F$1=1,P26,IF($F$1=2,P69,IF($F$1=3,P112,P155)))</f>
        <v>0.56323124999999996</v>
      </c>
      <c r="C26" s="230">
        <f t="shared" si="35"/>
        <v>0.74876624999999986</v>
      </c>
      <c r="D26" s="230">
        <f t="shared" si="35"/>
        <v>0.98068500000000003</v>
      </c>
      <c r="E26" s="230">
        <f t="shared" si="35"/>
        <v>1.3716337499999998</v>
      </c>
      <c r="F26" s="230">
        <f t="shared" si="35"/>
        <v>2.00775375</v>
      </c>
      <c r="G26" s="230">
        <f t="shared" si="35"/>
        <v>3.0016912499999999</v>
      </c>
      <c r="H26" s="230">
        <f t="shared" si="35"/>
        <v>5.910615</v>
      </c>
      <c r="I26" s="230">
        <f t="shared" si="35"/>
        <v>12.23868375</v>
      </c>
      <c r="J26" s="230">
        <f t="shared" si="35"/>
        <v>28.019311875</v>
      </c>
      <c r="K26" s="230">
        <f t="shared" si="35"/>
        <v>59.062331249999993</v>
      </c>
      <c r="L26" s="230">
        <f t="shared" si="35"/>
        <v>108.13870068750001</v>
      </c>
      <c r="M26" s="230">
        <f t="shared" si="35"/>
        <v>198.875394</v>
      </c>
      <c r="O26">
        <v>24</v>
      </c>
      <c r="P26">
        <f t="shared" si="13"/>
        <v>0.58200562499999997</v>
      </c>
      <c r="Q26">
        <f t="shared" si="1"/>
        <v>0.7737251249999999</v>
      </c>
      <c r="R26">
        <f t="shared" si="2"/>
        <v>1.0133745000000001</v>
      </c>
      <c r="S26">
        <f t="shared" si="3"/>
        <v>1.4173548749999998</v>
      </c>
      <c r="T26">
        <f t="shared" si="4"/>
        <v>2.074678875</v>
      </c>
      <c r="U26">
        <f t="shared" si="5"/>
        <v>3.1017476250000002</v>
      </c>
      <c r="V26">
        <f t="shared" si="6"/>
        <v>6.1076354999999998</v>
      </c>
      <c r="W26">
        <f t="shared" si="7"/>
        <v>12.646639875</v>
      </c>
      <c r="X26">
        <f t="shared" si="8"/>
        <v>28.953288937499998</v>
      </c>
      <c r="Y26">
        <f t="shared" si="9"/>
        <v>61.031075624999993</v>
      </c>
      <c r="Z26">
        <f t="shared" si="10"/>
        <v>111.74332404375001</v>
      </c>
      <c r="AA26">
        <f t="shared" si="11"/>
        <v>205.5045738</v>
      </c>
      <c r="AC26">
        <v>24</v>
      </c>
      <c r="AD26">
        <v>0.58200562499999997</v>
      </c>
      <c r="AE26">
        <v>0.7737251249999999</v>
      </c>
      <c r="AF26">
        <v>1.0133745000000001</v>
      </c>
      <c r="AG26">
        <v>1.4173548749999998</v>
      </c>
      <c r="AH26">
        <v>2.074678875</v>
      </c>
      <c r="AI26">
        <v>3.1017476250000002</v>
      </c>
      <c r="AJ26">
        <v>6.1076354999999998</v>
      </c>
      <c r="AK26">
        <v>12.646639875</v>
      </c>
      <c r="AL26">
        <v>28.953288937499998</v>
      </c>
      <c r="AM26">
        <v>61.031075624999993</v>
      </c>
      <c r="AN26">
        <v>111.74332404375001</v>
      </c>
      <c r="AO26">
        <v>205.5045738</v>
      </c>
      <c r="AP26">
        <v>24</v>
      </c>
      <c r="AQ26">
        <v>0.71342625000000004</v>
      </c>
      <c r="AR26">
        <v>0.94843724999999979</v>
      </c>
      <c r="AS26">
        <v>1.2422009999999999</v>
      </c>
      <c r="AT26">
        <v>1.7374027499999998</v>
      </c>
      <c r="AU26">
        <v>2.5431547499999998</v>
      </c>
      <c r="AV26">
        <v>3.8192947142534996</v>
      </c>
      <c r="AW26">
        <v>7.5768457394519997</v>
      </c>
      <c r="AX26">
        <v>15.805385405192999</v>
      </c>
      <c r="AY26">
        <v>35.257582587645004</v>
      </c>
      <c r="AZ26">
        <v>70.9879597617375</v>
      </c>
      <c r="BA26">
        <v>124.47357615000001</v>
      </c>
      <c r="BB26">
        <v>219.75059161629602</v>
      </c>
      <c r="BC26">
        <v>24</v>
      </c>
      <c r="BD26">
        <v>0.80381134807499988</v>
      </c>
      <c r="BE26">
        <v>1.066813200705</v>
      </c>
      <c r="BF26">
        <v>1.3949080378800001</v>
      </c>
      <c r="BG26">
        <v>1.9477199249999997</v>
      </c>
      <c r="BH26">
        <v>2.8462291940699997</v>
      </c>
      <c r="BI26">
        <v>4.2481095223949996</v>
      </c>
      <c r="BJ26">
        <v>8.3508557472599989</v>
      </c>
      <c r="BK26">
        <v>17.262369700964999</v>
      </c>
      <c r="BL26">
        <v>38.161283995650003</v>
      </c>
      <c r="BM26">
        <v>76.146992421749999</v>
      </c>
      <c r="BN26">
        <v>132.33175646249998</v>
      </c>
      <c r="BO26">
        <v>231.55660349136002</v>
      </c>
      <c r="BP26">
        <v>24</v>
      </c>
      <c r="BQ26">
        <v>1.0331268211500002</v>
      </c>
      <c r="BR26">
        <v>1.3449269497649998</v>
      </c>
      <c r="BS26">
        <v>1.7241370681799999</v>
      </c>
      <c r="BT26">
        <v>2.3592100499999997</v>
      </c>
      <c r="BU26">
        <v>3.3768517401449998</v>
      </c>
      <c r="BV26">
        <v>4.9342080925350009</v>
      </c>
      <c r="BW26">
        <v>9.490761194520001</v>
      </c>
      <c r="BX26">
        <v>19.185589101930002</v>
      </c>
      <c r="BY26">
        <v>41.452184376449992</v>
      </c>
      <c r="BZ26">
        <v>80.790048867375006</v>
      </c>
      <c r="CA26">
        <v>137.04666465000003</v>
      </c>
      <c r="CB26">
        <v>233.91797776295999</v>
      </c>
      <c r="CC26">
        <v>24</v>
      </c>
      <c r="CD26">
        <v>1.0399899374999999</v>
      </c>
      <c r="CE26">
        <v>1.4592106874999999</v>
      </c>
      <c r="CF26">
        <v>2.5153245000000002</v>
      </c>
      <c r="CG26">
        <v>4.3776320624999991</v>
      </c>
      <c r="CH26">
        <v>7.5540354374999996</v>
      </c>
      <c r="CI26">
        <v>13.286073</v>
      </c>
      <c r="CJ26">
        <v>24.943634624999998</v>
      </c>
      <c r="CK26">
        <v>45.114602250000004</v>
      </c>
      <c r="CL26">
        <v>67.764593568750001</v>
      </c>
      <c r="CM26">
        <v>108.01940467499999</v>
      </c>
      <c r="CN26">
        <v>162.37561019062497</v>
      </c>
      <c r="CO26">
        <v>229.35149778749999</v>
      </c>
      <c r="CP26">
        <v>24</v>
      </c>
      <c r="CQ26">
        <v>1.3127077809900001</v>
      </c>
      <c r="CR26">
        <v>1.8275826286950003</v>
      </c>
      <c r="CS26">
        <v>3.1256979670799998</v>
      </c>
      <c r="CT26">
        <v>5.3970806250000001</v>
      </c>
      <c r="CU26">
        <v>9.2392765860449995</v>
      </c>
      <c r="CV26">
        <v>16.120090651440002</v>
      </c>
      <c r="CW26">
        <v>30.020217814860001</v>
      </c>
      <c r="CX26">
        <v>53.855018768760004</v>
      </c>
      <c r="CY26">
        <v>79.738546509629998</v>
      </c>
      <c r="CZ26">
        <v>124.78180348412998</v>
      </c>
      <c r="DA26">
        <v>184.14845718749999</v>
      </c>
      <c r="DB26">
        <v>255.36389630168995</v>
      </c>
    </row>
    <row r="27" spans="1:106">
      <c r="A27">
        <v>25</v>
      </c>
      <c r="B27" s="230">
        <f t="shared" ref="B27:M27" si="36">IF($F$1=1,P27,IF($F$1=2,P70,IF($F$1=3,P113,P156)))</f>
        <v>0.59636250000000002</v>
      </c>
      <c r="C27" s="230">
        <f t="shared" si="36"/>
        <v>0.82165499999999991</v>
      </c>
      <c r="D27" s="230">
        <f t="shared" si="36"/>
        <v>1.0734525000000001</v>
      </c>
      <c r="E27" s="230">
        <f t="shared" si="36"/>
        <v>1.5107849999999998</v>
      </c>
      <c r="F27" s="230">
        <f t="shared" si="36"/>
        <v>2.1999150000000003</v>
      </c>
      <c r="G27" s="230">
        <f t="shared" si="36"/>
        <v>3.3793875</v>
      </c>
      <c r="H27" s="230">
        <f t="shared" si="36"/>
        <v>6.9111787499999995</v>
      </c>
      <c r="I27" s="230">
        <f t="shared" si="36"/>
        <v>14.372336250000002</v>
      </c>
      <c r="J27" s="230">
        <f t="shared" si="36"/>
        <v>33.512494500000003</v>
      </c>
      <c r="K27" s="230">
        <f t="shared" si="36"/>
        <v>68.265508499999996</v>
      </c>
      <c r="L27" s="230">
        <f t="shared" si="36"/>
        <v>122.923798875</v>
      </c>
      <c r="M27" s="230">
        <f t="shared" si="36"/>
        <v>220.77221118749998</v>
      </c>
      <c r="O27">
        <v>25</v>
      </c>
      <c r="P27">
        <f t="shared" si="13"/>
        <v>0.61624125000000007</v>
      </c>
      <c r="Q27">
        <f t="shared" si="1"/>
        <v>0.84904349999999995</v>
      </c>
      <c r="R27">
        <f t="shared" si="2"/>
        <v>1.1092342500000001</v>
      </c>
      <c r="S27">
        <f t="shared" si="3"/>
        <v>1.5611444999999999</v>
      </c>
      <c r="T27">
        <f t="shared" si="4"/>
        <v>2.2732455000000003</v>
      </c>
      <c r="U27">
        <f t="shared" si="5"/>
        <v>3.49203375</v>
      </c>
      <c r="V27">
        <f t="shared" si="6"/>
        <v>7.1415513749999997</v>
      </c>
      <c r="W27">
        <f t="shared" si="7"/>
        <v>14.851414125000002</v>
      </c>
      <c r="X27">
        <f t="shared" si="8"/>
        <v>34.629577650000002</v>
      </c>
      <c r="Y27">
        <f t="shared" si="9"/>
        <v>70.541025449999992</v>
      </c>
      <c r="Z27">
        <f t="shared" si="10"/>
        <v>127.0212588375</v>
      </c>
      <c r="AA27">
        <f t="shared" si="11"/>
        <v>228.13128489374998</v>
      </c>
      <c r="AC27">
        <v>25</v>
      </c>
      <c r="AD27">
        <v>0.61624125000000007</v>
      </c>
      <c r="AE27">
        <v>0.84904349999999995</v>
      </c>
      <c r="AF27">
        <v>1.1092342500000001</v>
      </c>
      <c r="AG27">
        <v>1.5611444999999999</v>
      </c>
      <c r="AH27">
        <v>2.2732455000000003</v>
      </c>
      <c r="AI27">
        <v>3.49203375</v>
      </c>
      <c r="AJ27">
        <v>7.1415513749999997</v>
      </c>
      <c r="AK27">
        <v>14.851414125000002</v>
      </c>
      <c r="AL27">
        <v>34.629577650000002</v>
      </c>
      <c r="AM27">
        <v>70.541025449999992</v>
      </c>
      <c r="AN27">
        <v>127.0212588375</v>
      </c>
      <c r="AO27">
        <v>228.13128489374998</v>
      </c>
      <c r="AP27">
        <v>25</v>
      </c>
      <c r="AQ27">
        <v>0.75539249999999991</v>
      </c>
      <c r="AR27">
        <v>1.0407630000000001</v>
      </c>
      <c r="AS27">
        <v>1.3597065000000002</v>
      </c>
      <c r="AT27">
        <v>1.9136609999999998</v>
      </c>
      <c r="AU27">
        <v>2.786559</v>
      </c>
      <c r="AV27">
        <v>4.3063052786549996</v>
      </c>
      <c r="AW27">
        <v>8.8726367050754984</v>
      </c>
      <c r="AX27">
        <v>18.588221550000004</v>
      </c>
      <c r="AY27">
        <v>41.775365346538507</v>
      </c>
      <c r="AZ27">
        <v>81.326527219643992</v>
      </c>
      <c r="BA27">
        <v>140.31477305793896</v>
      </c>
      <c r="BB27">
        <v>242.02430442512699</v>
      </c>
      <c r="BC27">
        <v>25</v>
      </c>
      <c r="BD27">
        <v>0.85081050000000003</v>
      </c>
      <c r="BE27">
        <v>1.1702711655600002</v>
      </c>
      <c r="BF27">
        <v>1.5263478348300001</v>
      </c>
      <c r="BG27">
        <v>2.1445955663399996</v>
      </c>
      <c r="BH27">
        <v>3.1175934095399995</v>
      </c>
      <c r="BI27">
        <v>4.7810267653499992</v>
      </c>
      <c r="BJ27">
        <v>9.7612198578299996</v>
      </c>
      <c r="BK27">
        <v>20.264994112500005</v>
      </c>
      <c r="BL27">
        <v>45.134481406409996</v>
      </c>
      <c r="BM27">
        <v>87.080799310680007</v>
      </c>
      <c r="BN27">
        <v>148.90755246469499</v>
      </c>
      <c r="BO27">
        <v>254.57560903813504</v>
      </c>
      <c r="BP27">
        <v>25</v>
      </c>
      <c r="BQ27">
        <v>1.0893554999999999</v>
      </c>
      <c r="BR27">
        <v>1.4695891266600001</v>
      </c>
      <c r="BS27">
        <v>1.87905283839</v>
      </c>
      <c r="BT27">
        <v>2.5870400326799996</v>
      </c>
      <c r="BU27">
        <v>3.6832854190799997</v>
      </c>
      <c r="BV27">
        <v>5.5293222865499994</v>
      </c>
      <c r="BW27">
        <v>11.044717900755</v>
      </c>
      <c r="BX27">
        <v>22.420844550000002</v>
      </c>
      <c r="BY27">
        <v>48.799017515385003</v>
      </c>
      <c r="BZ27">
        <v>91.949720596440002</v>
      </c>
      <c r="CA27">
        <v>153.45668262939003</v>
      </c>
      <c r="CB27">
        <v>255.87398810126996</v>
      </c>
      <c r="CC27">
        <v>25</v>
      </c>
      <c r="CD27">
        <v>1.0802996250000001</v>
      </c>
      <c r="CE27">
        <v>1.6043255625000001</v>
      </c>
      <c r="CF27">
        <v>2.821678125</v>
      </c>
      <c r="CG27">
        <v>4.8855341249999995</v>
      </c>
      <c r="CH27">
        <v>8.4569724374999993</v>
      </c>
      <c r="CI27">
        <v>14.987141812500001</v>
      </c>
      <c r="CJ27">
        <v>28.224843187499999</v>
      </c>
      <c r="CK27">
        <v>49.919516999999999</v>
      </c>
      <c r="CL27">
        <v>73.113158999999982</v>
      </c>
      <c r="CM27">
        <v>118.903898278125</v>
      </c>
      <c r="CN27">
        <v>174.15439353749997</v>
      </c>
      <c r="CO27">
        <v>245.56250245312498</v>
      </c>
      <c r="CP27">
        <v>25</v>
      </c>
      <c r="CQ27">
        <v>1.3614735000000002</v>
      </c>
      <c r="CR27">
        <v>2.0061910947150001</v>
      </c>
      <c r="CS27">
        <v>3.5008691917500001</v>
      </c>
      <c r="CT27">
        <v>6.0136989881399989</v>
      </c>
      <c r="CU27">
        <v>10.32710793369</v>
      </c>
      <c r="CV27">
        <v>18.154676287605</v>
      </c>
      <c r="CW27">
        <v>33.914012702714999</v>
      </c>
      <c r="CX27">
        <v>59.493123000000011</v>
      </c>
      <c r="CY27">
        <v>85.714927191075006</v>
      </c>
      <c r="CZ27">
        <v>136.849735000305</v>
      </c>
      <c r="DA27">
        <v>196.78082917361996</v>
      </c>
      <c r="DB27">
        <v>272.41049672265001</v>
      </c>
    </row>
    <row r="28" spans="1:106">
      <c r="A28">
        <v>26</v>
      </c>
      <c r="B28" s="230">
        <f t="shared" ref="B28:M28" si="37">IF($F$1=1,P28,IF($F$1=2,P71,IF($F$1=3,P114,P157)))</f>
        <v>0.62949374999999996</v>
      </c>
      <c r="C28" s="230">
        <f t="shared" si="37"/>
        <v>0.90779625000000019</v>
      </c>
      <c r="D28" s="230">
        <f t="shared" si="37"/>
        <v>1.1794724999999999</v>
      </c>
      <c r="E28" s="230">
        <f t="shared" si="37"/>
        <v>1.6499362500000003</v>
      </c>
      <c r="F28" s="230">
        <f t="shared" si="37"/>
        <v>2.4053287500000002</v>
      </c>
      <c r="G28" s="230">
        <f t="shared" si="37"/>
        <v>3.8498512499999999</v>
      </c>
      <c r="H28" s="230">
        <f t="shared" si="37"/>
        <v>8.0243887499999982</v>
      </c>
      <c r="I28" s="230">
        <f t="shared" si="37"/>
        <v>17.062593749999998</v>
      </c>
      <c r="J28" s="230">
        <f t="shared" si="37"/>
        <v>39.712772812500006</v>
      </c>
      <c r="K28" s="230">
        <f t="shared" si="37"/>
        <v>78.448601249999996</v>
      </c>
      <c r="L28" s="230">
        <f t="shared" si="37"/>
        <v>140.045259375</v>
      </c>
      <c r="M28" s="230">
        <f t="shared" si="37"/>
        <v>243.03332249999997</v>
      </c>
      <c r="O28">
        <v>26</v>
      </c>
      <c r="P28">
        <f t="shared" si="13"/>
        <v>0.65047687499999995</v>
      </c>
      <c r="Q28">
        <f t="shared" si="1"/>
        <v>0.93805612500000024</v>
      </c>
      <c r="R28">
        <f t="shared" si="2"/>
        <v>1.21878825</v>
      </c>
      <c r="S28">
        <f t="shared" si="3"/>
        <v>1.7049341250000003</v>
      </c>
      <c r="T28">
        <f t="shared" si="4"/>
        <v>2.4855063750000004</v>
      </c>
      <c r="U28">
        <f t="shared" si="5"/>
        <v>3.9781796250000001</v>
      </c>
      <c r="V28">
        <f t="shared" si="6"/>
        <v>8.2918683749999982</v>
      </c>
      <c r="W28">
        <f t="shared" si="7"/>
        <v>17.631346874999998</v>
      </c>
      <c r="X28">
        <f t="shared" si="8"/>
        <v>41.036531906250005</v>
      </c>
      <c r="Y28">
        <f t="shared" si="9"/>
        <v>81.063554624999995</v>
      </c>
      <c r="Z28">
        <f t="shared" si="10"/>
        <v>144.71343468750001</v>
      </c>
      <c r="AA28">
        <f t="shared" si="11"/>
        <v>251.13443325</v>
      </c>
      <c r="AC28">
        <v>26</v>
      </c>
      <c r="AD28">
        <v>0.65047687499999995</v>
      </c>
      <c r="AE28">
        <v>0.93805612500000024</v>
      </c>
      <c r="AF28">
        <v>1.21878825</v>
      </c>
      <c r="AG28">
        <v>1.7049341250000003</v>
      </c>
      <c r="AH28">
        <v>2.4855063750000004</v>
      </c>
      <c r="AI28">
        <v>3.9781796250000001</v>
      </c>
      <c r="AJ28">
        <v>8.2918683749999982</v>
      </c>
      <c r="AK28">
        <v>17.631346874999998</v>
      </c>
      <c r="AL28">
        <v>41.036531906250005</v>
      </c>
      <c r="AM28">
        <v>81.063554624999995</v>
      </c>
      <c r="AN28">
        <v>144.71343468750001</v>
      </c>
      <c r="AO28">
        <v>251.13443325</v>
      </c>
      <c r="AP28">
        <v>26</v>
      </c>
      <c r="AQ28">
        <v>0.79735874999999989</v>
      </c>
      <c r="AR28">
        <v>1.1498752500000002</v>
      </c>
      <c r="AS28">
        <v>1.4939984999999998</v>
      </c>
      <c r="AT28">
        <v>2.0899192499999999</v>
      </c>
      <c r="AU28">
        <v>3.04674975</v>
      </c>
      <c r="AV28">
        <v>4.9131437199915</v>
      </c>
      <c r="AW28">
        <v>10.317071097154498</v>
      </c>
      <c r="AX28">
        <v>22.100122078574998</v>
      </c>
      <c r="AY28">
        <v>49.046933103686996</v>
      </c>
      <c r="AZ28">
        <v>92.644063771239004</v>
      </c>
      <c r="BA28">
        <v>158.54318465640901</v>
      </c>
      <c r="BB28">
        <v>264.35203499999994</v>
      </c>
      <c r="BC28">
        <v>26</v>
      </c>
      <c r="BD28">
        <v>0.89777811097499993</v>
      </c>
      <c r="BE28">
        <v>1.2925287735150002</v>
      </c>
      <c r="BF28">
        <v>1.6765352367300002</v>
      </c>
      <c r="BG28">
        <v>2.34133873569</v>
      </c>
      <c r="BH28">
        <v>3.4075490625000002</v>
      </c>
      <c r="BI28">
        <v>5.4447881583899997</v>
      </c>
      <c r="BJ28">
        <v>11.329677272864998</v>
      </c>
      <c r="BK28">
        <v>24.050135392874999</v>
      </c>
      <c r="BL28">
        <v>52.895500705935</v>
      </c>
      <c r="BM28">
        <v>99.021693112830008</v>
      </c>
      <c r="BN28">
        <v>167.95317474894</v>
      </c>
      <c r="BO28">
        <v>277.56963675000003</v>
      </c>
      <c r="BP28">
        <v>26</v>
      </c>
      <c r="BQ28">
        <v>1.1450793469499998</v>
      </c>
      <c r="BR28">
        <v>1.6167415470300002</v>
      </c>
      <c r="BS28">
        <v>2.0556522960900003</v>
      </c>
      <c r="BT28">
        <v>2.812747521465</v>
      </c>
      <c r="BU28">
        <v>4.0088812499999991</v>
      </c>
      <c r="BV28">
        <v>6.2697599499149987</v>
      </c>
      <c r="BW28">
        <v>12.762597721544999</v>
      </c>
      <c r="BX28">
        <v>26.487652035750003</v>
      </c>
      <c r="BY28">
        <v>56.923070286869994</v>
      </c>
      <c r="BZ28">
        <v>104.05675021238999</v>
      </c>
      <c r="CA28">
        <v>172.23030506409003</v>
      </c>
      <c r="CB28">
        <v>277.56963675000003</v>
      </c>
      <c r="CC28">
        <v>26</v>
      </c>
      <c r="CD28">
        <v>1.1447951249999999</v>
      </c>
      <c r="CE28">
        <v>1.7897501250000003</v>
      </c>
      <c r="CF28">
        <v>3.1602795000000001</v>
      </c>
      <c r="CG28">
        <v>5.4498697499999995</v>
      </c>
      <c r="CH28">
        <v>9.4647146250000027</v>
      </c>
      <c r="CI28">
        <v>16.986502312500001</v>
      </c>
      <c r="CJ28">
        <v>31.868838937500005</v>
      </c>
      <c r="CK28">
        <v>54.547069125</v>
      </c>
      <c r="CL28">
        <v>79.729110703125002</v>
      </c>
      <c r="CM28">
        <v>129.80674659375001</v>
      </c>
      <c r="CN28">
        <v>186.74348995312499</v>
      </c>
      <c r="CO28">
        <v>263.69073524999999</v>
      </c>
      <c r="CP28">
        <v>26</v>
      </c>
      <c r="CQ28">
        <v>1.4405148379799997</v>
      </c>
      <c r="CR28">
        <v>2.2345613818200003</v>
      </c>
      <c r="CS28">
        <v>3.9147880052400001</v>
      </c>
      <c r="CT28">
        <v>6.6976898453400002</v>
      </c>
      <c r="CU28">
        <v>11.539172625000001</v>
      </c>
      <c r="CV28">
        <v>20.543354896995002</v>
      </c>
      <c r="CW28">
        <v>38.230138587464992</v>
      </c>
      <c r="CX28">
        <v>64.901388063539997</v>
      </c>
      <c r="CY28">
        <v>93.126714790590015</v>
      </c>
      <c r="CZ28">
        <v>148.848368319315</v>
      </c>
      <c r="DA28">
        <v>210.23053509376498</v>
      </c>
      <c r="DB28">
        <v>291.44765475000003</v>
      </c>
    </row>
    <row r="29" spans="1:106">
      <c r="A29">
        <v>27</v>
      </c>
      <c r="B29" s="230">
        <f t="shared" ref="B29:M29" si="38">IF($F$1=1,P29,IF($F$1=2,P72,IF($F$1=3,P115,P158)))</f>
        <v>0.67587750000000002</v>
      </c>
      <c r="C29" s="230">
        <f t="shared" si="38"/>
        <v>0.97405874999999986</v>
      </c>
      <c r="D29" s="230">
        <f t="shared" si="38"/>
        <v>1.298745</v>
      </c>
      <c r="E29" s="230">
        <f t="shared" si="38"/>
        <v>1.8023400000000003</v>
      </c>
      <c r="F29" s="230">
        <f t="shared" si="38"/>
        <v>2.6372474999999995</v>
      </c>
      <c r="G29" s="230">
        <f t="shared" si="38"/>
        <v>4.43296125</v>
      </c>
      <c r="H29" s="230">
        <f t="shared" si="38"/>
        <v>9.2369924999999995</v>
      </c>
      <c r="I29" s="230">
        <f t="shared" si="38"/>
        <v>20.364528937500001</v>
      </c>
      <c r="J29" s="230">
        <f t="shared" si="38"/>
        <v>46.009537874999999</v>
      </c>
      <c r="K29" s="230">
        <f t="shared" si="38"/>
        <v>88.444203187499994</v>
      </c>
      <c r="L29" s="230">
        <f t="shared" si="38"/>
        <v>157.92012450000001</v>
      </c>
      <c r="M29" s="230">
        <f t="shared" si="38"/>
        <v>262.95781499999998</v>
      </c>
      <c r="O29">
        <v>27</v>
      </c>
      <c r="P29">
        <f t="shared" si="13"/>
        <v>0.69840674999999997</v>
      </c>
      <c r="Q29">
        <f t="shared" si="1"/>
        <v>1.0065273749999999</v>
      </c>
      <c r="R29">
        <f t="shared" si="2"/>
        <v>1.3420365000000001</v>
      </c>
      <c r="S29">
        <f t="shared" si="3"/>
        <v>1.8624180000000004</v>
      </c>
      <c r="T29">
        <f t="shared" si="4"/>
        <v>2.7251557499999999</v>
      </c>
      <c r="U29">
        <f t="shared" si="5"/>
        <v>4.5807266250000005</v>
      </c>
      <c r="V29">
        <f t="shared" si="6"/>
        <v>9.5448922500000002</v>
      </c>
      <c r="W29">
        <f t="shared" si="7"/>
        <v>21.04334656875</v>
      </c>
      <c r="X29">
        <f t="shared" si="8"/>
        <v>47.543189137500001</v>
      </c>
      <c r="Y29">
        <f t="shared" si="9"/>
        <v>91.392343293749988</v>
      </c>
      <c r="Z29">
        <f t="shared" si="10"/>
        <v>163.18412865000002</v>
      </c>
      <c r="AA29">
        <f t="shared" si="11"/>
        <v>271.72307549999999</v>
      </c>
      <c r="AC29">
        <v>27</v>
      </c>
      <c r="AD29">
        <v>0.69840674999999997</v>
      </c>
      <c r="AE29">
        <v>1.0065273749999999</v>
      </c>
      <c r="AF29">
        <v>1.3420365000000001</v>
      </c>
      <c r="AG29">
        <v>1.8624180000000004</v>
      </c>
      <c r="AH29">
        <v>2.7251557499999999</v>
      </c>
      <c r="AI29">
        <v>4.5807266250000005</v>
      </c>
      <c r="AJ29">
        <v>9.5448922500000002</v>
      </c>
      <c r="AK29">
        <v>21.04334656875</v>
      </c>
      <c r="AL29">
        <v>47.543189137500001</v>
      </c>
      <c r="AM29">
        <v>91.392343293749988</v>
      </c>
      <c r="AN29">
        <v>163.18412865000002</v>
      </c>
      <c r="AO29">
        <v>271.72307549999999</v>
      </c>
      <c r="AP29">
        <v>27</v>
      </c>
      <c r="AQ29">
        <v>0.85611150000000014</v>
      </c>
      <c r="AR29">
        <v>1.2338077500000002</v>
      </c>
      <c r="AS29">
        <v>1.6450769999999999</v>
      </c>
      <c r="AT29">
        <v>2.2829640000000007</v>
      </c>
      <c r="AU29">
        <v>3.3455369290379995</v>
      </c>
      <c r="AV29">
        <v>5.6657464954109997</v>
      </c>
      <c r="AW29">
        <v>11.893727661657001</v>
      </c>
      <c r="AX29">
        <v>26.120789942161501</v>
      </c>
      <c r="AY29">
        <v>56.30492490000001</v>
      </c>
      <c r="AZ29">
        <v>103.5492715027695</v>
      </c>
      <c r="BA29">
        <v>177.32420282366698</v>
      </c>
      <c r="BB29">
        <v>286.02429000000001</v>
      </c>
      <c r="BC29">
        <v>27</v>
      </c>
      <c r="BD29">
        <v>0.96360846462000005</v>
      </c>
      <c r="BE29">
        <v>1.3864102874999997</v>
      </c>
      <c r="BF29">
        <v>1.8454543052399999</v>
      </c>
      <c r="BG29">
        <v>2.5567490584800003</v>
      </c>
      <c r="BH29">
        <v>3.73484529519</v>
      </c>
      <c r="BI29">
        <v>6.2673619895550008</v>
      </c>
      <c r="BJ29">
        <v>13.037349850289999</v>
      </c>
      <c r="BK29">
        <v>28.374244398089999</v>
      </c>
      <c r="BL29">
        <v>60.613975275000001</v>
      </c>
      <c r="BM29">
        <v>110.47999477737</v>
      </c>
      <c r="BN29">
        <v>187.51532808998999</v>
      </c>
      <c r="BO29">
        <v>300.32550450000002</v>
      </c>
      <c r="BP29">
        <v>27</v>
      </c>
      <c r="BQ29">
        <v>1.2243034280699998</v>
      </c>
      <c r="BR29">
        <v>1.72733085</v>
      </c>
      <c r="BS29">
        <v>2.2536325421400001</v>
      </c>
      <c r="BT29">
        <v>3.0588281138400011</v>
      </c>
      <c r="BU29">
        <v>4.3753201903800001</v>
      </c>
      <c r="BV29">
        <v>7.1856174041100003</v>
      </c>
      <c r="BW29">
        <v>14.620841316569996</v>
      </c>
      <c r="BX29">
        <v>31.107127371615004</v>
      </c>
      <c r="BY29">
        <v>64.923025650000014</v>
      </c>
      <c r="BZ29">
        <v>115.537649677695</v>
      </c>
      <c r="CA29">
        <v>191.33686853667004</v>
      </c>
      <c r="CB29">
        <v>300.32550450000002</v>
      </c>
      <c r="CC29">
        <v>27</v>
      </c>
      <c r="CD29">
        <v>1.2254144999999999</v>
      </c>
      <c r="CE29">
        <v>1.9993604999999999</v>
      </c>
      <c r="CF29">
        <v>3.5230666875000001</v>
      </c>
      <c r="CG29">
        <v>6.0625769999999992</v>
      </c>
      <c r="CH29">
        <v>10.577261999999997</v>
      </c>
      <c r="CI29">
        <v>19.324464187499999</v>
      </c>
      <c r="CJ29">
        <v>35.932055437499997</v>
      </c>
      <c r="CK29">
        <v>58.916523290625008</v>
      </c>
      <c r="CL29">
        <v>87.987312206249982</v>
      </c>
      <c r="CM29">
        <v>140.49696406874997</v>
      </c>
      <c r="CN29">
        <v>200.1807795</v>
      </c>
      <c r="CO29">
        <v>283.75899599999997</v>
      </c>
      <c r="CP29">
        <v>27</v>
      </c>
      <c r="CQ29">
        <v>1.5395624326799999</v>
      </c>
      <c r="CR29">
        <v>2.4923535000000001</v>
      </c>
      <c r="CS29">
        <v>4.3572941310450011</v>
      </c>
      <c r="CT29">
        <v>7.4388185205599999</v>
      </c>
      <c r="CU29">
        <v>12.874863545279998</v>
      </c>
      <c r="CV29">
        <v>23.333067506070002</v>
      </c>
      <c r="CW29">
        <v>43.034080338914997</v>
      </c>
      <c r="CX29">
        <v>69.841507230494997</v>
      </c>
      <c r="CY29">
        <v>102.393895125</v>
      </c>
      <c r="CZ29">
        <v>160.51412081096998</v>
      </c>
      <c r="DA29">
        <v>224.5301960562</v>
      </c>
      <c r="DB29">
        <v>313.62836400000003</v>
      </c>
    </row>
    <row r="30" spans="1:106">
      <c r="A30">
        <v>28</v>
      </c>
      <c r="B30" s="230">
        <f t="shared" ref="B30:M30" si="39">IF($F$1=1,P30,IF($F$1=2,P73,IF($F$1=3,P116,P159)))</f>
        <v>0.72888750000000002</v>
      </c>
      <c r="C30" s="230">
        <f t="shared" si="39"/>
        <v>1.0403212500000001</v>
      </c>
      <c r="D30" s="230">
        <f t="shared" si="39"/>
        <v>1.43127</v>
      </c>
      <c r="E30" s="230">
        <f t="shared" si="39"/>
        <v>1.9613700000000001</v>
      </c>
      <c r="F30" s="230">
        <f t="shared" si="39"/>
        <v>2.8956712499999999</v>
      </c>
      <c r="G30" s="230">
        <f t="shared" si="39"/>
        <v>5.1485962499999998</v>
      </c>
      <c r="H30" s="230">
        <f t="shared" si="39"/>
        <v>10.628504999999999</v>
      </c>
      <c r="I30" s="230">
        <f t="shared" si="39"/>
        <v>24.305063624999999</v>
      </c>
      <c r="J30" s="230">
        <f t="shared" si="39"/>
        <v>52.973886937499998</v>
      </c>
      <c r="K30" s="230">
        <f t="shared" si="39"/>
        <v>99.279179999999982</v>
      </c>
      <c r="L30" s="230">
        <f t="shared" si="39"/>
        <v>177.74589656249998</v>
      </c>
      <c r="M30" s="230">
        <f t="shared" si="39"/>
        <v>282.45181500000001</v>
      </c>
      <c r="O30">
        <v>28</v>
      </c>
      <c r="P30">
        <f t="shared" si="13"/>
        <v>0.75318375000000004</v>
      </c>
      <c r="Q30">
        <f t="shared" si="1"/>
        <v>1.0749986250000001</v>
      </c>
      <c r="R30">
        <f t="shared" si="2"/>
        <v>1.478979</v>
      </c>
      <c r="S30">
        <f t="shared" si="3"/>
        <v>2.0267490000000001</v>
      </c>
      <c r="T30">
        <f t="shared" si="4"/>
        <v>2.9921936250000001</v>
      </c>
      <c r="U30">
        <f t="shared" si="5"/>
        <v>5.320216125</v>
      </c>
      <c r="V30">
        <f t="shared" si="6"/>
        <v>10.982788499999998</v>
      </c>
      <c r="W30">
        <f t="shared" si="7"/>
        <v>25.115232412499999</v>
      </c>
      <c r="X30">
        <f t="shared" si="8"/>
        <v>54.739683168749998</v>
      </c>
      <c r="Y30">
        <f t="shared" si="9"/>
        <v>102.58848599999999</v>
      </c>
      <c r="Z30">
        <f t="shared" si="10"/>
        <v>183.67075978124998</v>
      </c>
      <c r="AA30">
        <f t="shared" si="11"/>
        <v>291.86687549999999</v>
      </c>
      <c r="AC30">
        <v>28</v>
      </c>
      <c r="AD30">
        <v>0.75318375000000004</v>
      </c>
      <c r="AE30">
        <v>1.0749986250000001</v>
      </c>
      <c r="AF30">
        <v>1.478979</v>
      </c>
      <c r="AG30">
        <v>2.0267490000000001</v>
      </c>
      <c r="AH30">
        <v>2.9921936250000001</v>
      </c>
      <c r="AI30">
        <v>5.320216125</v>
      </c>
      <c r="AJ30">
        <v>10.982788499999998</v>
      </c>
      <c r="AK30">
        <v>25.115232412499999</v>
      </c>
      <c r="AL30">
        <v>54.739683168749998</v>
      </c>
      <c r="AM30">
        <v>102.58848599999999</v>
      </c>
      <c r="AN30">
        <v>183.67075978124998</v>
      </c>
      <c r="AO30">
        <v>291.86687549999999</v>
      </c>
      <c r="AP30">
        <v>28</v>
      </c>
      <c r="AQ30">
        <v>0.92325750000000018</v>
      </c>
      <c r="AR30">
        <v>1.3177402500000002</v>
      </c>
      <c r="AS30">
        <v>1.8129420000000001</v>
      </c>
      <c r="AT30">
        <v>2.4844019999999998</v>
      </c>
      <c r="AU30">
        <v>3.6788812131044994</v>
      </c>
      <c r="AV30">
        <v>6.5902031999999995</v>
      </c>
      <c r="AW30">
        <v>13.705710864486001</v>
      </c>
      <c r="AX30">
        <v>30.876229390126493</v>
      </c>
      <c r="AY30">
        <v>64.242858734529008</v>
      </c>
      <c r="AZ30">
        <v>115.24550366920498</v>
      </c>
      <c r="BA30">
        <v>197.97954209045253</v>
      </c>
      <c r="BB30">
        <v>307.22829000000002</v>
      </c>
      <c r="BC30">
        <v>28</v>
      </c>
      <c r="BD30">
        <v>1.0388386486500001</v>
      </c>
      <c r="BE30">
        <v>1.4802287195850001</v>
      </c>
      <c r="BF30">
        <v>2.0330846845200004</v>
      </c>
      <c r="BG30">
        <v>2.7814083363600002</v>
      </c>
      <c r="BH30">
        <v>4.0994442584700002</v>
      </c>
      <c r="BI30">
        <v>7.2766827000000003</v>
      </c>
      <c r="BJ30">
        <v>14.996310386759998</v>
      </c>
      <c r="BK30">
        <v>33.479444621205005</v>
      </c>
      <c r="BL30">
        <v>69.035364635145001</v>
      </c>
      <c r="BM30">
        <v>122.73977909602498</v>
      </c>
      <c r="BN30">
        <v>208.98620747392502</v>
      </c>
      <c r="BO30">
        <v>322.5897045000001</v>
      </c>
      <c r="BP30">
        <v>28</v>
      </c>
      <c r="BQ30">
        <v>1.3147740754500001</v>
      </c>
      <c r="BR30">
        <v>1.8369104891699999</v>
      </c>
      <c r="BS30">
        <v>2.4726887690400003</v>
      </c>
      <c r="BT30">
        <v>3.3137816878800002</v>
      </c>
      <c r="BU30">
        <v>4.7819925810450004</v>
      </c>
      <c r="BV30">
        <v>8.3064019499999997</v>
      </c>
      <c r="BW30">
        <v>16.742432044859999</v>
      </c>
      <c r="BX30">
        <v>36.535358351264996</v>
      </c>
      <c r="BY30">
        <v>73.59409199529</v>
      </c>
      <c r="BZ30">
        <v>127.73595494205</v>
      </c>
      <c r="CA30">
        <v>212.18183015452502</v>
      </c>
      <c r="CB30">
        <v>322.5897045000001</v>
      </c>
      <c r="CC30">
        <v>28</v>
      </c>
      <c r="CD30">
        <v>1.3302196875000001</v>
      </c>
      <c r="CE30">
        <v>2.2412186249999997</v>
      </c>
      <c r="CF30">
        <v>3.9261635624999998</v>
      </c>
      <c r="CG30">
        <v>6.7559036250000011</v>
      </c>
      <c r="CH30">
        <v>11.83492425</v>
      </c>
      <c r="CI30">
        <v>21.984903562500001</v>
      </c>
      <c r="CJ30">
        <v>40.390306875000007</v>
      </c>
      <c r="CK30">
        <v>63.182011593750005</v>
      </c>
      <c r="CL30">
        <v>97.570487615625012</v>
      </c>
      <c r="CM30">
        <v>151.24561402500001</v>
      </c>
      <c r="CN30">
        <v>214.35422333437501</v>
      </c>
      <c r="CO30">
        <v>305.31286199999994</v>
      </c>
      <c r="CP30">
        <v>28</v>
      </c>
      <c r="CQ30">
        <v>1.6686319493249997</v>
      </c>
      <c r="CR30">
        <v>2.7894612268199999</v>
      </c>
      <c r="CS30">
        <v>4.8481601489699999</v>
      </c>
      <c r="CT30">
        <v>8.2763114066100023</v>
      </c>
      <c r="CU30">
        <v>14.382565165620001</v>
      </c>
      <c r="CV30">
        <v>26.502349499999998</v>
      </c>
      <c r="CW30">
        <v>48.294457547850008</v>
      </c>
      <c r="CX30">
        <v>74.621524226024988</v>
      </c>
      <c r="CY30">
        <v>113.12790092739002</v>
      </c>
      <c r="CZ30">
        <v>172.15891932429</v>
      </c>
      <c r="DA30">
        <v>239.54491602964501</v>
      </c>
      <c r="DB30">
        <v>337.45105799999999</v>
      </c>
    </row>
    <row r="31" spans="1:106">
      <c r="A31">
        <v>29</v>
      </c>
      <c r="B31" s="230">
        <f t="shared" ref="B31:M31" si="40">IF($F$1=1,P31,IF($F$1=2,P74,IF($F$1=3,P117,P160)))</f>
        <v>0.78189749999999991</v>
      </c>
      <c r="C31" s="230">
        <f t="shared" si="40"/>
        <v>1.1198362499999999</v>
      </c>
      <c r="D31" s="230">
        <f t="shared" si="40"/>
        <v>1.5770474999999999</v>
      </c>
      <c r="E31" s="230">
        <f t="shared" si="40"/>
        <v>2.1402787499999998</v>
      </c>
      <c r="F31" s="230">
        <f t="shared" si="40"/>
        <v>3.2203575</v>
      </c>
      <c r="G31" s="230">
        <f t="shared" si="40"/>
        <v>6.0033824999999998</v>
      </c>
      <c r="H31" s="230">
        <f t="shared" si="40"/>
        <v>12.311572499999999</v>
      </c>
      <c r="I31" s="230">
        <f t="shared" si="40"/>
        <v>28.861946437500002</v>
      </c>
      <c r="J31" s="230">
        <f t="shared" si="40"/>
        <v>60.695124749999998</v>
      </c>
      <c r="K31" s="230">
        <f t="shared" si="40"/>
        <v>111.20862093749999</v>
      </c>
      <c r="L31" s="230">
        <f t="shared" si="40"/>
        <v>198.875394</v>
      </c>
      <c r="M31" s="230">
        <f t="shared" si="40"/>
        <v>301.360995</v>
      </c>
      <c r="O31">
        <v>29</v>
      </c>
      <c r="P31">
        <f t="shared" si="13"/>
        <v>0.80796074999999989</v>
      </c>
      <c r="Q31">
        <f t="shared" si="1"/>
        <v>1.157164125</v>
      </c>
      <c r="R31">
        <f t="shared" si="2"/>
        <v>1.6296157499999999</v>
      </c>
      <c r="S31">
        <f t="shared" si="3"/>
        <v>2.211621375</v>
      </c>
      <c r="T31">
        <f t="shared" si="4"/>
        <v>3.3277027500000003</v>
      </c>
      <c r="U31">
        <f t="shared" si="5"/>
        <v>6.2034952500000005</v>
      </c>
      <c r="V31">
        <f t="shared" si="6"/>
        <v>12.721958249999998</v>
      </c>
      <c r="W31">
        <f t="shared" si="7"/>
        <v>29.824011318750003</v>
      </c>
      <c r="X31">
        <f t="shared" si="8"/>
        <v>62.718295574999999</v>
      </c>
      <c r="Y31">
        <f t="shared" si="9"/>
        <v>114.91557496874999</v>
      </c>
      <c r="Z31">
        <f t="shared" si="10"/>
        <v>205.5045738</v>
      </c>
      <c r="AA31">
        <f t="shared" si="11"/>
        <v>311.4063615</v>
      </c>
      <c r="AC31">
        <v>29</v>
      </c>
      <c r="AD31">
        <v>0.80796074999999989</v>
      </c>
      <c r="AE31">
        <v>1.157164125</v>
      </c>
      <c r="AF31">
        <v>1.6296157499999999</v>
      </c>
      <c r="AG31">
        <v>2.211621375</v>
      </c>
      <c r="AH31">
        <v>3.3277027500000003</v>
      </c>
      <c r="AI31">
        <v>6.2034952500000005</v>
      </c>
      <c r="AJ31">
        <v>12.721958249999998</v>
      </c>
      <c r="AK31">
        <v>29.824011318750003</v>
      </c>
      <c r="AL31">
        <v>62.718295574999999</v>
      </c>
      <c r="AM31">
        <v>114.91557496874999</v>
      </c>
      <c r="AN31">
        <v>205.5045738</v>
      </c>
      <c r="AO31">
        <v>311.4063615</v>
      </c>
      <c r="AP31">
        <v>29</v>
      </c>
      <c r="AQ31">
        <v>0.99040349999999988</v>
      </c>
      <c r="AR31">
        <v>1.4184592499999999</v>
      </c>
      <c r="AS31">
        <v>1.9975935</v>
      </c>
      <c r="AT31">
        <v>2.7110197500000002</v>
      </c>
      <c r="AU31">
        <v>4.0975214815169991</v>
      </c>
      <c r="AV31">
        <v>7.6957648429859997</v>
      </c>
      <c r="AW31">
        <v>15.899516016701996</v>
      </c>
      <c r="AX31">
        <v>36.31789619602651</v>
      </c>
      <c r="AY31">
        <v>72.950440361878506</v>
      </c>
      <c r="AZ31">
        <v>128.00722274999998</v>
      </c>
      <c r="BA31">
        <v>219.75059161629602</v>
      </c>
      <c r="BB31">
        <v>327.79617000000002</v>
      </c>
      <c r="BC31">
        <v>29</v>
      </c>
      <c r="BD31">
        <v>1.11401732463</v>
      </c>
      <c r="BE31">
        <v>1.59283417839</v>
      </c>
      <c r="BF31">
        <v>2.2394074499999999</v>
      </c>
      <c r="BG31">
        <v>3.0340991078699999</v>
      </c>
      <c r="BH31">
        <v>4.5575744544900001</v>
      </c>
      <c r="BI31">
        <v>8.4819229899300002</v>
      </c>
      <c r="BJ31">
        <v>17.36517753351</v>
      </c>
      <c r="BK31">
        <v>39.308921631705012</v>
      </c>
      <c r="BL31">
        <v>78.252095820809998</v>
      </c>
      <c r="BM31">
        <v>136.08848681250001</v>
      </c>
      <c r="BN31">
        <v>231.55660349136002</v>
      </c>
      <c r="BO31">
        <v>344.18597849999998</v>
      </c>
      <c r="BP31">
        <v>29</v>
      </c>
      <c r="BQ31">
        <v>1.4044369917899999</v>
      </c>
      <c r="BR31">
        <v>1.9687781386650001</v>
      </c>
      <c r="BS31">
        <v>2.7125216999999999</v>
      </c>
      <c r="BT31">
        <v>3.5997462444449999</v>
      </c>
      <c r="BU31">
        <v>5.2936537151700005</v>
      </c>
      <c r="BV31">
        <v>9.6397193298600019</v>
      </c>
      <c r="BW31">
        <v>19.299850867019998</v>
      </c>
      <c r="BX31">
        <v>42.698790410264998</v>
      </c>
      <c r="BY31">
        <v>83.023510768785002</v>
      </c>
      <c r="BZ31">
        <v>140.93724524999999</v>
      </c>
      <c r="CA31">
        <v>233.91797776295999</v>
      </c>
      <c r="CB31">
        <v>344.18597849999998</v>
      </c>
      <c r="CC31">
        <v>29</v>
      </c>
      <c r="CD31">
        <v>1.4592106874999999</v>
      </c>
      <c r="CE31">
        <v>2.5153245000000002</v>
      </c>
      <c r="CF31">
        <v>4.3776320624999991</v>
      </c>
      <c r="CG31">
        <v>7.5540354374999996</v>
      </c>
      <c r="CH31">
        <v>13.286073</v>
      </c>
      <c r="CI31">
        <v>24.943634624999998</v>
      </c>
      <c r="CJ31">
        <v>45.114602250000004</v>
      </c>
      <c r="CK31">
        <v>67.764593568750001</v>
      </c>
      <c r="CL31">
        <v>108.01940467499999</v>
      </c>
      <c r="CM31">
        <v>162.37561019062497</v>
      </c>
      <c r="CN31">
        <v>229.35149778749999</v>
      </c>
      <c r="CO31">
        <v>326.99262674999994</v>
      </c>
      <c r="CP31">
        <v>29</v>
      </c>
      <c r="CQ31">
        <v>1.8275826286950003</v>
      </c>
      <c r="CR31">
        <v>3.1256979670799998</v>
      </c>
      <c r="CS31">
        <v>5.3970806250000001</v>
      </c>
      <c r="CT31">
        <v>9.2392765860449995</v>
      </c>
      <c r="CU31">
        <v>16.120090651440002</v>
      </c>
      <c r="CV31">
        <v>30.020217814860001</v>
      </c>
      <c r="CW31">
        <v>53.855018768760004</v>
      </c>
      <c r="CX31">
        <v>79.738546509629998</v>
      </c>
      <c r="CY31">
        <v>124.78180348412998</v>
      </c>
      <c r="CZ31">
        <v>184.14845718749999</v>
      </c>
      <c r="DA31">
        <v>255.36389630168995</v>
      </c>
      <c r="DB31">
        <v>361.41290324999994</v>
      </c>
    </row>
    <row r="32" spans="1:106">
      <c r="A32">
        <v>30</v>
      </c>
      <c r="B32" s="230">
        <f t="shared" ref="B32:M32" si="41">IF($F$1=1,P32,IF($F$1=2,P75,IF($F$1=3,P118,P161)))</f>
        <v>0.84153374999999997</v>
      </c>
      <c r="C32" s="230">
        <f t="shared" si="41"/>
        <v>1.1993512500000003</v>
      </c>
      <c r="D32" s="230">
        <f t="shared" si="41"/>
        <v>1.7360774999999999</v>
      </c>
      <c r="E32" s="230">
        <f t="shared" si="41"/>
        <v>2.3456925000000002</v>
      </c>
      <c r="F32" s="230">
        <f t="shared" si="41"/>
        <v>3.6113062499999997</v>
      </c>
      <c r="G32" s="230">
        <f t="shared" si="41"/>
        <v>7.0039462500000003</v>
      </c>
      <c r="H32" s="230">
        <f t="shared" si="41"/>
        <v>14.412093749999999</v>
      </c>
      <c r="I32" s="230">
        <f t="shared" si="41"/>
        <v>34.004204999999999</v>
      </c>
      <c r="J32" s="230">
        <f t="shared" si="41"/>
        <v>69.185253375000002</v>
      </c>
      <c r="K32" s="230">
        <f t="shared" si="41"/>
        <v>124.61967</v>
      </c>
      <c r="L32" s="230">
        <f t="shared" si="41"/>
        <v>220.77221118749998</v>
      </c>
      <c r="M32" s="230">
        <f t="shared" si="41"/>
        <v>319.47417000000002</v>
      </c>
      <c r="O32">
        <v>30</v>
      </c>
      <c r="P32">
        <f t="shared" si="13"/>
        <v>0.86958487500000003</v>
      </c>
      <c r="Q32">
        <f t="shared" si="1"/>
        <v>1.2393296250000003</v>
      </c>
      <c r="R32">
        <f t="shared" si="2"/>
        <v>1.7939467499999999</v>
      </c>
      <c r="S32">
        <f t="shared" si="3"/>
        <v>2.4238822500000001</v>
      </c>
      <c r="T32">
        <f t="shared" si="4"/>
        <v>3.731683125</v>
      </c>
      <c r="U32">
        <f t="shared" si="5"/>
        <v>7.2374111250000004</v>
      </c>
      <c r="V32">
        <f t="shared" si="6"/>
        <v>14.892496874999999</v>
      </c>
      <c r="W32">
        <f t="shared" si="7"/>
        <v>35.1376785</v>
      </c>
      <c r="X32">
        <f t="shared" si="8"/>
        <v>71.491428487500002</v>
      </c>
      <c r="Y32">
        <f t="shared" si="9"/>
        <v>128.77365900000001</v>
      </c>
      <c r="Z32">
        <f t="shared" si="10"/>
        <v>228.13128489374998</v>
      </c>
      <c r="AA32">
        <f t="shared" si="11"/>
        <v>330.12330900000001</v>
      </c>
      <c r="AC32">
        <v>30</v>
      </c>
      <c r="AD32">
        <v>0.86958487500000003</v>
      </c>
      <c r="AE32">
        <v>1.2393296250000003</v>
      </c>
      <c r="AF32">
        <v>1.7939467499999999</v>
      </c>
      <c r="AG32">
        <v>2.4238822500000001</v>
      </c>
      <c r="AH32">
        <v>3.731683125</v>
      </c>
      <c r="AI32">
        <v>7.2374111250000004</v>
      </c>
      <c r="AJ32">
        <v>14.892496874999999</v>
      </c>
      <c r="AK32">
        <v>35.1376785</v>
      </c>
      <c r="AL32">
        <v>71.491428487500002</v>
      </c>
      <c r="AM32">
        <v>128.77365900000001</v>
      </c>
      <c r="AN32">
        <v>228.13128489374998</v>
      </c>
      <c r="AO32">
        <v>330.12330900000001</v>
      </c>
      <c r="AP32">
        <v>30</v>
      </c>
      <c r="AQ32">
        <v>1.0659427500000003</v>
      </c>
      <c r="AR32">
        <v>1.5191782500000002</v>
      </c>
      <c r="AS32">
        <v>2.1990315000000002</v>
      </c>
      <c r="AT32">
        <v>2.9712104999999998</v>
      </c>
      <c r="AU32">
        <v>4.6018360330724999</v>
      </c>
      <c r="AV32">
        <v>8.9917324997744998</v>
      </c>
      <c r="AW32">
        <v>18.63964125</v>
      </c>
      <c r="AX32">
        <v>42.388312430565001</v>
      </c>
      <c r="AY32">
        <v>82.422243903740991</v>
      </c>
      <c r="AZ32">
        <v>142.25057209943998</v>
      </c>
      <c r="BA32">
        <v>242.02430442512699</v>
      </c>
      <c r="BB32">
        <v>347.49822</v>
      </c>
      <c r="BC32">
        <v>30</v>
      </c>
      <c r="BD32">
        <v>1.1985841776299999</v>
      </c>
      <c r="BE32">
        <v>1.7053639389149999</v>
      </c>
      <c r="BF32">
        <v>2.46440367711</v>
      </c>
      <c r="BG32">
        <v>3.3241809246300003</v>
      </c>
      <c r="BH32">
        <v>5.1091364453250003</v>
      </c>
      <c r="BI32">
        <v>9.8922429431700003</v>
      </c>
      <c r="BJ32">
        <v>20.321052187499998</v>
      </c>
      <c r="BK32">
        <v>45.796714962899998</v>
      </c>
      <c r="BL32">
        <v>88.254043612769991</v>
      </c>
      <c r="BM32">
        <v>150.9618984972</v>
      </c>
      <c r="BN32">
        <v>254.57560903813504</v>
      </c>
      <c r="BO32">
        <v>364.873131</v>
      </c>
      <c r="BP32">
        <v>30</v>
      </c>
      <c r="BQ32">
        <v>1.5051437023050001</v>
      </c>
      <c r="BR32">
        <v>2.0994355786949996</v>
      </c>
      <c r="BS32">
        <v>2.9728267042200001</v>
      </c>
      <c r="BT32">
        <v>3.9273585492600005</v>
      </c>
      <c r="BU32">
        <v>5.9087855807249996</v>
      </c>
      <c r="BV32">
        <v>11.192969147745</v>
      </c>
      <c r="BW32">
        <v>22.482866250000001</v>
      </c>
      <c r="BX32">
        <v>49.515018805650001</v>
      </c>
      <c r="BY32">
        <v>93.188564137409998</v>
      </c>
      <c r="BZ32">
        <v>155.57378899440002</v>
      </c>
      <c r="CA32">
        <v>255.87398810126996</v>
      </c>
      <c r="CB32">
        <v>364.873131</v>
      </c>
      <c r="CC32">
        <v>30</v>
      </c>
      <c r="CD32">
        <v>1.6043255625000001</v>
      </c>
      <c r="CE32">
        <v>2.821678125</v>
      </c>
      <c r="CF32">
        <v>4.8855341249999995</v>
      </c>
      <c r="CG32">
        <v>8.4569724374999993</v>
      </c>
      <c r="CH32">
        <v>14.987141812500001</v>
      </c>
      <c r="CI32">
        <v>28.224843187499999</v>
      </c>
      <c r="CJ32">
        <v>49.919516999999999</v>
      </c>
      <c r="CK32">
        <v>73.113158999999982</v>
      </c>
      <c r="CL32">
        <v>118.903898278125</v>
      </c>
      <c r="CM32">
        <v>174.15439353749997</v>
      </c>
      <c r="CN32">
        <v>245.56250245312498</v>
      </c>
      <c r="CO32">
        <v>347.39661749999999</v>
      </c>
      <c r="CP32">
        <v>30</v>
      </c>
      <c r="CQ32">
        <v>2.0061910947150001</v>
      </c>
      <c r="CR32">
        <v>3.5008691917500001</v>
      </c>
      <c r="CS32">
        <v>6.0136989881399989</v>
      </c>
      <c r="CT32">
        <v>10.32710793369</v>
      </c>
      <c r="CU32">
        <v>18.154676287605</v>
      </c>
      <c r="CV32">
        <v>33.914012702714999</v>
      </c>
      <c r="CW32">
        <v>59.493123000000011</v>
      </c>
      <c r="CX32">
        <v>85.714927191075006</v>
      </c>
      <c r="CY32">
        <v>136.849735000305</v>
      </c>
      <c r="CZ32">
        <v>196.78082917361996</v>
      </c>
      <c r="DA32">
        <v>272.41049672265001</v>
      </c>
      <c r="DB32">
        <v>383.96468250000004</v>
      </c>
    </row>
    <row r="33" spans="1:106">
      <c r="A33">
        <v>31</v>
      </c>
      <c r="B33" s="230">
        <f t="shared" ref="B33:M33" si="42">IF($F$1=1,P33,IF($F$1=2,P76,IF($F$1=3,P119,P162)))</f>
        <v>0.90779625000000019</v>
      </c>
      <c r="C33" s="230">
        <f t="shared" si="42"/>
        <v>1.29211875</v>
      </c>
      <c r="D33" s="230">
        <f t="shared" si="42"/>
        <v>1.8951074999999997</v>
      </c>
      <c r="E33" s="230">
        <f t="shared" si="42"/>
        <v>2.5643587500000002</v>
      </c>
      <c r="F33" s="230">
        <f t="shared" si="42"/>
        <v>4.108274999999999</v>
      </c>
      <c r="G33" s="230">
        <f t="shared" si="42"/>
        <v>8.1105299999999989</v>
      </c>
      <c r="H33" s="230">
        <f t="shared" si="42"/>
        <v>17.062593749999998</v>
      </c>
      <c r="I33" s="230">
        <f t="shared" si="42"/>
        <v>39.712772812500006</v>
      </c>
      <c r="J33" s="230">
        <f t="shared" si="42"/>
        <v>78.448601249999996</v>
      </c>
      <c r="K33" s="230">
        <f t="shared" si="42"/>
        <v>140.045259375</v>
      </c>
      <c r="L33" s="230">
        <f t="shared" si="42"/>
        <v>243.03332249999997</v>
      </c>
      <c r="M33" s="230">
        <f t="shared" si="42"/>
        <v>336.51517499999994</v>
      </c>
      <c r="O33">
        <v>31</v>
      </c>
      <c r="P33">
        <f t="shared" si="13"/>
        <v>0.93805612500000024</v>
      </c>
      <c r="Q33">
        <f t="shared" si="1"/>
        <v>1.3351893750000001</v>
      </c>
      <c r="R33">
        <f t="shared" si="2"/>
        <v>1.9582777499999999</v>
      </c>
      <c r="S33">
        <f t="shared" si="3"/>
        <v>2.6498373750000002</v>
      </c>
      <c r="T33">
        <f t="shared" si="4"/>
        <v>4.2452174999999999</v>
      </c>
      <c r="U33">
        <f t="shared" si="5"/>
        <v>8.3808810000000005</v>
      </c>
      <c r="V33">
        <f t="shared" si="6"/>
        <v>17.631346874999998</v>
      </c>
      <c r="W33">
        <f t="shared" si="7"/>
        <v>41.036531906250005</v>
      </c>
      <c r="X33">
        <f t="shared" si="8"/>
        <v>81.063554624999995</v>
      </c>
      <c r="Y33">
        <f t="shared" si="9"/>
        <v>144.71343468750001</v>
      </c>
      <c r="Z33">
        <f t="shared" si="10"/>
        <v>251.13443325</v>
      </c>
      <c r="AA33">
        <f t="shared" si="11"/>
        <v>347.7323475</v>
      </c>
      <c r="AC33">
        <v>31</v>
      </c>
      <c r="AD33">
        <v>0.93805612500000024</v>
      </c>
      <c r="AE33">
        <v>1.3351893750000001</v>
      </c>
      <c r="AF33">
        <v>1.9582777499999999</v>
      </c>
      <c r="AG33">
        <v>2.6498373750000002</v>
      </c>
      <c r="AH33">
        <v>4.2452174999999999</v>
      </c>
      <c r="AI33">
        <v>8.3808810000000005</v>
      </c>
      <c r="AJ33">
        <v>17.631346874999998</v>
      </c>
      <c r="AK33">
        <v>41.036531906250005</v>
      </c>
      <c r="AL33">
        <v>81.063554624999995</v>
      </c>
      <c r="AM33">
        <v>144.71343468750001</v>
      </c>
      <c r="AN33">
        <v>251.13443325</v>
      </c>
      <c r="AO33">
        <v>347.7323475</v>
      </c>
      <c r="AP33">
        <v>31</v>
      </c>
      <c r="AQ33">
        <v>1.1498752500000002</v>
      </c>
      <c r="AR33">
        <v>1.63668375</v>
      </c>
      <c r="AS33">
        <v>2.4004695000000003</v>
      </c>
      <c r="AT33">
        <v>3.2481877500000005</v>
      </c>
      <c r="AU33">
        <v>5.2429416633300008</v>
      </c>
      <c r="AV33">
        <v>10.427824131227998</v>
      </c>
      <c r="AW33">
        <v>22.100122078574998</v>
      </c>
      <c r="AX33">
        <v>49.046933103686996</v>
      </c>
      <c r="AY33">
        <v>92.644063771239004</v>
      </c>
      <c r="AZ33">
        <v>158.54318465640901</v>
      </c>
      <c r="BA33">
        <v>264.35203499999994</v>
      </c>
      <c r="BB33">
        <v>366.03404999999998</v>
      </c>
      <c r="BC33">
        <v>31</v>
      </c>
      <c r="BD33">
        <v>1.2925287735150002</v>
      </c>
      <c r="BE33">
        <v>1.8366537705750001</v>
      </c>
      <c r="BF33">
        <v>2.6892485076599999</v>
      </c>
      <c r="BG33">
        <v>3.6328415625000003</v>
      </c>
      <c r="BH33">
        <v>5.8102730778000007</v>
      </c>
      <c r="BI33">
        <v>11.45130056316</v>
      </c>
      <c r="BJ33">
        <v>24.050135392874999</v>
      </c>
      <c r="BK33">
        <v>52.895500705935</v>
      </c>
      <c r="BL33">
        <v>99.021693112830008</v>
      </c>
      <c r="BM33">
        <v>167.95317474894</v>
      </c>
      <c r="BN33">
        <v>277.56963675000003</v>
      </c>
      <c r="BO33">
        <v>384.33575249999996</v>
      </c>
      <c r="BP33">
        <v>31</v>
      </c>
      <c r="BQ33">
        <v>1.6167415470300002</v>
      </c>
      <c r="BR33">
        <v>2.2519786389750003</v>
      </c>
      <c r="BS33">
        <v>3.23070598851</v>
      </c>
      <c r="BT33">
        <v>4.2739312500000004</v>
      </c>
      <c r="BU33">
        <v>6.6906216333000001</v>
      </c>
      <c r="BV33">
        <v>12.899603312280002</v>
      </c>
      <c r="BW33">
        <v>26.487652035750003</v>
      </c>
      <c r="BX33">
        <v>56.923070286869994</v>
      </c>
      <c r="BY33">
        <v>104.05675021238999</v>
      </c>
      <c r="BZ33">
        <v>172.23030506409003</v>
      </c>
      <c r="CA33">
        <v>277.56963675000003</v>
      </c>
      <c r="CB33">
        <v>384.33575249999996</v>
      </c>
      <c r="CC33">
        <v>31</v>
      </c>
      <c r="CD33">
        <v>1.7897501250000003</v>
      </c>
      <c r="CE33">
        <v>3.1602795000000001</v>
      </c>
      <c r="CF33">
        <v>5.4498697499999995</v>
      </c>
      <c r="CG33">
        <v>9.4647146250000027</v>
      </c>
      <c r="CH33">
        <v>16.986502312500001</v>
      </c>
      <c r="CI33">
        <v>31.868838937500005</v>
      </c>
      <c r="CJ33">
        <v>54.547069125</v>
      </c>
      <c r="CK33">
        <v>79.729110703125002</v>
      </c>
      <c r="CL33">
        <v>129.80674659375001</v>
      </c>
      <c r="CM33">
        <v>186.74348995312499</v>
      </c>
      <c r="CN33">
        <v>263.69073524999999</v>
      </c>
      <c r="CO33">
        <v>365.12316150000004</v>
      </c>
      <c r="CP33">
        <v>31</v>
      </c>
      <c r="CQ33">
        <v>2.2345613818200003</v>
      </c>
      <c r="CR33">
        <v>3.9147880052400001</v>
      </c>
      <c r="CS33">
        <v>6.6976898453400002</v>
      </c>
      <c r="CT33">
        <v>11.539172625000001</v>
      </c>
      <c r="CU33">
        <v>20.543354896995002</v>
      </c>
      <c r="CV33">
        <v>38.230138587464992</v>
      </c>
      <c r="CW33">
        <v>64.901388063539997</v>
      </c>
      <c r="CX33">
        <v>93.126714790590015</v>
      </c>
      <c r="CY33">
        <v>148.848368319315</v>
      </c>
      <c r="CZ33">
        <v>210.23053509376498</v>
      </c>
      <c r="DA33">
        <v>291.44765475000003</v>
      </c>
      <c r="DB33">
        <v>403.55717849999996</v>
      </c>
    </row>
    <row r="34" spans="1:106">
      <c r="A34">
        <v>32</v>
      </c>
      <c r="B34" s="230">
        <f t="shared" ref="B34:M34" si="43">IF($F$1=1,P34,IF($F$1=2,P77,IF($F$1=3,P120,P163)))</f>
        <v>0.97405874999999986</v>
      </c>
      <c r="C34" s="230">
        <f t="shared" si="43"/>
        <v>1.39813875</v>
      </c>
      <c r="D34" s="230">
        <f t="shared" si="43"/>
        <v>2.0342587499999998</v>
      </c>
      <c r="E34" s="230">
        <f t="shared" si="43"/>
        <v>2.80290375</v>
      </c>
      <c r="F34" s="230">
        <f t="shared" si="43"/>
        <v>4.7178899999999997</v>
      </c>
      <c r="G34" s="230">
        <f t="shared" si="43"/>
        <v>9.3098812500000001</v>
      </c>
      <c r="H34" s="230">
        <f t="shared" si="43"/>
        <v>20.364528937500001</v>
      </c>
      <c r="I34" s="230">
        <f t="shared" si="43"/>
        <v>46.009537874999999</v>
      </c>
      <c r="J34" s="230">
        <f t="shared" si="43"/>
        <v>88.444203187499994</v>
      </c>
      <c r="K34" s="230">
        <f t="shared" si="43"/>
        <v>157.92012450000001</v>
      </c>
      <c r="L34" s="230">
        <f t="shared" si="43"/>
        <v>262.95781499999998</v>
      </c>
      <c r="M34" s="230">
        <f t="shared" si="43"/>
        <v>352.26470250000006</v>
      </c>
      <c r="O34">
        <v>32</v>
      </c>
      <c r="P34">
        <f t="shared" si="13"/>
        <v>1.0065273749999999</v>
      </c>
      <c r="Q34">
        <f t="shared" si="1"/>
        <v>1.4447433750000001</v>
      </c>
      <c r="R34">
        <f t="shared" si="2"/>
        <v>2.1020673749999998</v>
      </c>
      <c r="S34">
        <f t="shared" si="3"/>
        <v>2.8963338750000003</v>
      </c>
      <c r="T34">
        <f t="shared" si="4"/>
        <v>4.8751530000000001</v>
      </c>
      <c r="U34">
        <f t="shared" si="5"/>
        <v>9.6202106250000003</v>
      </c>
      <c r="V34">
        <f t="shared" si="6"/>
        <v>21.04334656875</v>
      </c>
      <c r="W34">
        <f t="shared" si="7"/>
        <v>47.543189137500001</v>
      </c>
      <c r="X34">
        <f t="shared" si="8"/>
        <v>91.392343293749988</v>
      </c>
      <c r="Y34">
        <f t="shared" si="9"/>
        <v>163.18412865000002</v>
      </c>
      <c r="Z34">
        <f t="shared" si="10"/>
        <v>271.72307549999999</v>
      </c>
      <c r="AA34">
        <f t="shared" si="11"/>
        <v>364.00685925000005</v>
      </c>
      <c r="AC34">
        <v>32</v>
      </c>
      <c r="AD34">
        <v>1.0065273749999999</v>
      </c>
      <c r="AE34">
        <v>1.4447433750000001</v>
      </c>
      <c r="AF34">
        <v>2.1020673749999998</v>
      </c>
      <c r="AG34">
        <v>2.8963338750000003</v>
      </c>
      <c r="AH34">
        <v>4.8751530000000001</v>
      </c>
      <c r="AI34">
        <v>9.6202106250000003</v>
      </c>
      <c r="AJ34">
        <v>21.04334656875</v>
      </c>
      <c r="AK34">
        <v>47.543189137500001</v>
      </c>
      <c r="AL34">
        <v>91.392343293749988</v>
      </c>
      <c r="AM34">
        <v>163.18412865000002</v>
      </c>
      <c r="AN34">
        <v>271.72307549999999</v>
      </c>
      <c r="AO34">
        <v>364.00685925000005</v>
      </c>
      <c r="AP34">
        <v>32</v>
      </c>
      <c r="AQ34">
        <v>1.2338077500000002</v>
      </c>
      <c r="AR34">
        <v>1.7709757499999998</v>
      </c>
      <c r="AS34">
        <v>2.5767277499999994</v>
      </c>
      <c r="AT34">
        <v>3.5556837210630006</v>
      </c>
      <c r="AU34">
        <v>6.0299125631280006</v>
      </c>
      <c r="AV34">
        <v>11.987580605902501</v>
      </c>
      <c r="AW34">
        <v>26.120789942161501</v>
      </c>
      <c r="AX34">
        <v>56.30492490000001</v>
      </c>
      <c r="AY34">
        <v>103.5492715027695</v>
      </c>
      <c r="AZ34">
        <v>177.32420282366698</v>
      </c>
      <c r="BA34">
        <v>286.02429000000001</v>
      </c>
      <c r="BB34">
        <v>383.16511500000001</v>
      </c>
      <c r="BC34">
        <v>32</v>
      </c>
      <c r="BD34">
        <v>1.3864102874999997</v>
      </c>
      <c r="BE34">
        <v>1.9866880530899997</v>
      </c>
      <c r="BF34">
        <v>2.8857425035049999</v>
      </c>
      <c r="BG34">
        <v>3.9694461303150002</v>
      </c>
      <c r="BH34">
        <v>6.6701969156400009</v>
      </c>
      <c r="BI34">
        <v>13.140227072925001</v>
      </c>
      <c r="BJ34">
        <v>28.374244398089999</v>
      </c>
      <c r="BK34">
        <v>60.613975275000001</v>
      </c>
      <c r="BL34">
        <v>110.47999477737</v>
      </c>
      <c r="BM34">
        <v>187.51532808998999</v>
      </c>
      <c r="BN34">
        <v>300.32550450000002</v>
      </c>
      <c r="BO34">
        <v>402.32337074999998</v>
      </c>
      <c r="BP34">
        <v>32</v>
      </c>
      <c r="BQ34">
        <v>1.72733085</v>
      </c>
      <c r="BR34">
        <v>2.4261044203650002</v>
      </c>
      <c r="BS34">
        <v>3.4524273196649995</v>
      </c>
      <c r="BT34">
        <v>4.6501518606300003</v>
      </c>
      <c r="BU34">
        <v>7.6474732312799985</v>
      </c>
      <c r="BV34">
        <v>14.736213809024999</v>
      </c>
      <c r="BW34">
        <v>31.107127371615004</v>
      </c>
      <c r="BX34">
        <v>64.923025650000014</v>
      </c>
      <c r="BY34">
        <v>115.537649677695</v>
      </c>
      <c r="BZ34">
        <v>191.33686853667004</v>
      </c>
      <c r="CA34">
        <v>300.32550450000002</v>
      </c>
      <c r="CB34">
        <v>402.32337074999998</v>
      </c>
      <c r="CC34">
        <v>32</v>
      </c>
      <c r="CD34">
        <v>1.9993604999999999</v>
      </c>
      <c r="CE34">
        <v>3.5230666875000001</v>
      </c>
      <c r="CF34">
        <v>6.0625769999999992</v>
      </c>
      <c r="CG34">
        <v>10.577261999999997</v>
      </c>
      <c r="CH34">
        <v>19.324464187499999</v>
      </c>
      <c r="CI34">
        <v>35.932055437499997</v>
      </c>
      <c r="CJ34">
        <v>58.916523290625008</v>
      </c>
      <c r="CK34">
        <v>87.987312206249982</v>
      </c>
      <c r="CL34">
        <v>140.49696406874997</v>
      </c>
      <c r="CM34">
        <v>200.1807795</v>
      </c>
      <c r="CN34">
        <v>283.75899599999997</v>
      </c>
      <c r="CO34">
        <v>379.16506875000005</v>
      </c>
      <c r="CP34">
        <v>32</v>
      </c>
      <c r="CQ34">
        <v>2.4923535000000001</v>
      </c>
      <c r="CR34">
        <v>4.3572941310450011</v>
      </c>
      <c r="CS34">
        <v>7.4388185205599999</v>
      </c>
      <c r="CT34">
        <v>12.874863545279998</v>
      </c>
      <c r="CU34">
        <v>23.333067506070002</v>
      </c>
      <c r="CV34">
        <v>43.034080338914997</v>
      </c>
      <c r="CW34">
        <v>69.841507230494997</v>
      </c>
      <c r="CX34">
        <v>102.393895125</v>
      </c>
      <c r="CY34">
        <v>160.51412081096998</v>
      </c>
      <c r="CZ34">
        <v>224.5301960562</v>
      </c>
      <c r="DA34">
        <v>313.62836400000003</v>
      </c>
      <c r="DB34">
        <v>419.07718124999997</v>
      </c>
    </row>
    <row r="35" spans="1:106">
      <c r="A35">
        <v>33</v>
      </c>
      <c r="B35" s="230">
        <f t="shared" ref="B35:M35" si="44">IF($F$1=1,P35,IF($F$1=2,P78,IF($F$1=3,P121,P164)))</f>
        <v>1.0403212500000001</v>
      </c>
      <c r="C35" s="230">
        <f t="shared" si="44"/>
        <v>1.5107849999999998</v>
      </c>
      <c r="D35" s="230">
        <f t="shared" si="44"/>
        <v>2.1800362500000001</v>
      </c>
      <c r="E35" s="230">
        <f t="shared" si="44"/>
        <v>3.0812062499999997</v>
      </c>
      <c r="F35" s="230">
        <f t="shared" si="44"/>
        <v>5.4732824999999998</v>
      </c>
      <c r="G35" s="230">
        <f t="shared" si="44"/>
        <v>10.688141249999997</v>
      </c>
      <c r="H35" s="230">
        <f t="shared" si="44"/>
        <v>24.305063624999999</v>
      </c>
      <c r="I35" s="230">
        <f t="shared" si="44"/>
        <v>52.973886937499998</v>
      </c>
      <c r="J35" s="230">
        <f t="shared" si="44"/>
        <v>99.279179999999982</v>
      </c>
      <c r="K35" s="230">
        <f t="shared" si="44"/>
        <v>177.74589656249998</v>
      </c>
      <c r="L35" s="230">
        <f t="shared" si="44"/>
        <v>282.45181500000001</v>
      </c>
      <c r="M35" s="230">
        <f t="shared" si="44"/>
        <v>366.67401749999999</v>
      </c>
      <c r="O35">
        <v>33</v>
      </c>
      <c r="P35">
        <f t="shared" si="13"/>
        <v>1.0749986250000001</v>
      </c>
      <c r="Q35">
        <f t="shared" si="1"/>
        <v>1.5611444999999999</v>
      </c>
      <c r="R35">
        <f t="shared" si="2"/>
        <v>2.2527041250000002</v>
      </c>
      <c r="S35">
        <f t="shared" si="3"/>
        <v>3.1839131249999997</v>
      </c>
      <c r="T35">
        <f t="shared" si="4"/>
        <v>5.6557252499999997</v>
      </c>
      <c r="U35">
        <f t="shared" si="5"/>
        <v>11.044412624999998</v>
      </c>
      <c r="V35">
        <f t="shared" si="6"/>
        <v>25.115232412499999</v>
      </c>
      <c r="W35">
        <f t="shared" si="7"/>
        <v>54.739683168749998</v>
      </c>
      <c r="X35">
        <f t="shared" si="8"/>
        <v>102.58848599999999</v>
      </c>
      <c r="Y35">
        <f t="shared" si="9"/>
        <v>183.67075978124998</v>
      </c>
      <c r="Z35">
        <f t="shared" si="10"/>
        <v>291.86687549999999</v>
      </c>
      <c r="AA35">
        <f t="shared" si="11"/>
        <v>378.89648475000001</v>
      </c>
      <c r="AC35">
        <v>33</v>
      </c>
      <c r="AD35">
        <v>1.0749986250000001</v>
      </c>
      <c r="AE35">
        <v>1.5611444999999999</v>
      </c>
      <c r="AF35">
        <v>2.2527041250000002</v>
      </c>
      <c r="AG35">
        <v>3.1839131249999997</v>
      </c>
      <c r="AH35">
        <v>5.6557252499999997</v>
      </c>
      <c r="AI35">
        <v>11.044412624999998</v>
      </c>
      <c r="AJ35">
        <v>25.115232412499999</v>
      </c>
      <c r="AK35">
        <v>54.739683168749998</v>
      </c>
      <c r="AL35">
        <v>102.58848599999999</v>
      </c>
      <c r="AM35">
        <v>183.67075978124998</v>
      </c>
      <c r="AN35">
        <v>291.86687549999999</v>
      </c>
      <c r="AO35">
        <v>378.89648475000001</v>
      </c>
      <c r="AP35">
        <v>33</v>
      </c>
      <c r="AQ35">
        <v>1.3177402500000002</v>
      </c>
      <c r="AR35">
        <v>1.9136609999999998</v>
      </c>
      <c r="AS35">
        <v>2.7613792500000005</v>
      </c>
      <c r="AT35">
        <v>3.9145990025024999</v>
      </c>
      <c r="AU35">
        <v>7.0058016000000007</v>
      </c>
      <c r="AV35">
        <v>13.782613232179502</v>
      </c>
      <c r="AW35">
        <v>30.876229390126493</v>
      </c>
      <c r="AX35">
        <v>64.242858734529008</v>
      </c>
      <c r="AY35">
        <v>115.24550366920498</v>
      </c>
      <c r="AZ35">
        <v>197.97954209045253</v>
      </c>
      <c r="BA35">
        <v>307.22829000000002</v>
      </c>
      <c r="BB35">
        <v>398.83840500000002</v>
      </c>
      <c r="BC35">
        <v>33</v>
      </c>
      <c r="BD35">
        <v>1.4802287195850001</v>
      </c>
      <c r="BE35">
        <v>2.1460338336600002</v>
      </c>
      <c r="BF35">
        <v>3.0914977792650005</v>
      </c>
      <c r="BG35">
        <v>4.36210887915</v>
      </c>
      <c r="BH35">
        <v>7.7355725999999994</v>
      </c>
      <c r="BI35">
        <v>15.080454272969998</v>
      </c>
      <c r="BJ35">
        <v>33.479444621205005</v>
      </c>
      <c r="BK35">
        <v>69.035364635145001</v>
      </c>
      <c r="BL35">
        <v>122.73977909602498</v>
      </c>
      <c r="BM35">
        <v>208.98620747392502</v>
      </c>
      <c r="BN35">
        <v>322.5897045000001</v>
      </c>
      <c r="BO35">
        <v>418.78032525000003</v>
      </c>
      <c r="BP35">
        <v>33</v>
      </c>
      <c r="BQ35">
        <v>1.8369104891699999</v>
      </c>
      <c r="BR35">
        <v>2.61006036732</v>
      </c>
      <c r="BS35">
        <v>3.6832235652449996</v>
      </c>
      <c r="BT35">
        <v>5.0883902750249996</v>
      </c>
      <c r="BU35">
        <v>8.8302290999999986</v>
      </c>
      <c r="BV35">
        <v>16.836373371795002</v>
      </c>
      <c r="BW35">
        <v>36.535358351264996</v>
      </c>
      <c r="BX35">
        <v>73.59409199529</v>
      </c>
      <c r="BY35">
        <v>127.73595494205</v>
      </c>
      <c r="BZ35">
        <v>212.18183015452502</v>
      </c>
      <c r="CA35">
        <v>322.5897045000001</v>
      </c>
      <c r="CB35">
        <v>418.78032525000003</v>
      </c>
      <c r="CC35">
        <v>33</v>
      </c>
      <c r="CD35">
        <v>2.2412186249999997</v>
      </c>
      <c r="CE35">
        <v>3.9261635624999998</v>
      </c>
      <c r="CF35">
        <v>6.7559036250000011</v>
      </c>
      <c r="CG35">
        <v>11.83492425</v>
      </c>
      <c r="CH35">
        <v>21.984903562500001</v>
      </c>
      <c r="CI35">
        <v>40.390306875000007</v>
      </c>
      <c r="CJ35">
        <v>63.182011593750005</v>
      </c>
      <c r="CK35">
        <v>97.570487615625012</v>
      </c>
      <c r="CL35">
        <v>151.24561402500001</v>
      </c>
      <c r="CM35">
        <v>214.35422333437501</v>
      </c>
      <c r="CN35">
        <v>305.31286199999994</v>
      </c>
      <c r="CO35">
        <v>390.24415875</v>
      </c>
      <c r="CP35">
        <v>33</v>
      </c>
      <c r="CQ35">
        <v>2.7894612268199999</v>
      </c>
      <c r="CR35">
        <v>4.8481601489699999</v>
      </c>
      <c r="CS35">
        <v>8.2763114066100023</v>
      </c>
      <c r="CT35">
        <v>14.382565165620001</v>
      </c>
      <c r="CU35">
        <v>26.502349499999998</v>
      </c>
      <c r="CV35">
        <v>48.294457547850008</v>
      </c>
      <c r="CW35">
        <v>74.621524226024988</v>
      </c>
      <c r="CX35">
        <v>113.12790092739002</v>
      </c>
      <c r="CY35">
        <v>172.15891932429</v>
      </c>
      <c r="CZ35">
        <v>239.54491602964501</v>
      </c>
      <c r="DA35">
        <v>337.45105799999999</v>
      </c>
      <c r="DB35">
        <v>431.32249125000004</v>
      </c>
    </row>
    <row r="36" spans="1:106">
      <c r="A36">
        <v>34</v>
      </c>
      <c r="B36" s="230">
        <f t="shared" ref="B36:M36" si="45">IF($F$1=1,P36,IF($F$1=2,P79,IF($F$1=3,P122,P165)))</f>
        <v>1.1198362499999999</v>
      </c>
      <c r="C36" s="230">
        <f t="shared" si="45"/>
        <v>1.6300574999999999</v>
      </c>
      <c r="D36" s="230">
        <f t="shared" si="45"/>
        <v>2.3456925000000002</v>
      </c>
      <c r="E36" s="230">
        <f t="shared" si="45"/>
        <v>3.4125187499999998</v>
      </c>
      <c r="F36" s="230">
        <f t="shared" si="45"/>
        <v>6.3744524999999994</v>
      </c>
      <c r="G36" s="230">
        <f t="shared" si="45"/>
        <v>12.357956249999999</v>
      </c>
      <c r="H36" s="230">
        <f t="shared" si="45"/>
        <v>28.861946437500002</v>
      </c>
      <c r="I36" s="230">
        <f t="shared" si="45"/>
        <v>60.695124749999998</v>
      </c>
      <c r="J36" s="230">
        <f t="shared" si="45"/>
        <v>111.20862093749999</v>
      </c>
      <c r="K36" s="230">
        <f t="shared" si="45"/>
        <v>198.875394</v>
      </c>
      <c r="L36" s="230">
        <f t="shared" si="45"/>
        <v>301.360995</v>
      </c>
      <c r="M36" s="230">
        <f t="shared" si="45"/>
        <v>379.54818</v>
      </c>
      <c r="O36">
        <v>34</v>
      </c>
      <c r="P36">
        <f t="shared" si="13"/>
        <v>1.157164125</v>
      </c>
      <c r="Q36">
        <f t="shared" si="1"/>
        <v>1.68439275</v>
      </c>
      <c r="R36">
        <f t="shared" si="2"/>
        <v>2.4238822500000001</v>
      </c>
      <c r="S36">
        <f t="shared" si="3"/>
        <v>3.526269375</v>
      </c>
      <c r="T36">
        <f t="shared" si="4"/>
        <v>6.5869342499999997</v>
      </c>
      <c r="U36">
        <f t="shared" si="5"/>
        <v>12.769888125</v>
      </c>
      <c r="V36">
        <f t="shared" si="6"/>
        <v>29.824011318750003</v>
      </c>
      <c r="W36">
        <f t="shared" si="7"/>
        <v>62.718295574999999</v>
      </c>
      <c r="X36">
        <f t="shared" si="8"/>
        <v>114.91557496874999</v>
      </c>
      <c r="Y36">
        <f t="shared" si="9"/>
        <v>205.5045738</v>
      </c>
      <c r="Z36">
        <f t="shared" si="10"/>
        <v>311.4063615</v>
      </c>
      <c r="AA36">
        <f t="shared" si="11"/>
        <v>392.19978600000002</v>
      </c>
      <c r="AC36">
        <v>34</v>
      </c>
      <c r="AD36">
        <v>1.157164125</v>
      </c>
      <c r="AE36">
        <v>1.68439275</v>
      </c>
      <c r="AF36">
        <v>2.4238822500000001</v>
      </c>
      <c r="AG36">
        <v>3.526269375</v>
      </c>
      <c r="AH36">
        <v>6.5869342499999997</v>
      </c>
      <c r="AI36">
        <v>12.769888125</v>
      </c>
      <c r="AJ36">
        <v>29.824011318750003</v>
      </c>
      <c r="AK36">
        <v>62.718295574999999</v>
      </c>
      <c r="AL36">
        <v>114.91557496874999</v>
      </c>
      <c r="AM36">
        <v>205.5045738</v>
      </c>
      <c r="AN36">
        <v>311.4063615</v>
      </c>
      <c r="AO36">
        <v>392.19978600000002</v>
      </c>
      <c r="AP36">
        <v>34</v>
      </c>
      <c r="AQ36">
        <v>1.4184592499999999</v>
      </c>
      <c r="AR36">
        <v>2.0647394999999999</v>
      </c>
      <c r="AS36">
        <v>2.9712104999999998</v>
      </c>
      <c r="AT36">
        <v>4.3420237921424993</v>
      </c>
      <c r="AU36">
        <v>8.1714412571219999</v>
      </c>
      <c r="AV36">
        <v>15.959417314934999</v>
      </c>
      <c r="AW36">
        <v>36.31789619602651</v>
      </c>
      <c r="AX36">
        <v>72.950440361878506</v>
      </c>
      <c r="AY36">
        <v>128.00722274999998</v>
      </c>
      <c r="AZ36">
        <v>219.75059161629602</v>
      </c>
      <c r="BA36">
        <v>327.79617000000002</v>
      </c>
      <c r="BB36">
        <v>412.84187999999995</v>
      </c>
      <c r="BC36">
        <v>34</v>
      </c>
      <c r="BD36">
        <v>1.59283417839</v>
      </c>
      <c r="BE36">
        <v>2.3146816500000003</v>
      </c>
      <c r="BF36">
        <v>3.3252974742600001</v>
      </c>
      <c r="BG36">
        <v>4.8295284857249996</v>
      </c>
      <c r="BH36">
        <v>9.006191960609998</v>
      </c>
      <c r="BI36">
        <v>17.430600699675001</v>
      </c>
      <c r="BJ36">
        <v>39.308921631705012</v>
      </c>
      <c r="BK36">
        <v>78.252095820809998</v>
      </c>
      <c r="BL36">
        <v>136.08848681250001</v>
      </c>
      <c r="BM36">
        <v>231.55660349136002</v>
      </c>
      <c r="BN36">
        <v>344.18597849999998</v>
      </c>
      <c r="BO36">
        <v>433.48397399999993</v>
      </c>
      <c r="BP36">
        <v>34</v>
      </c>
      <c r="BQ36">
        <v>1.9687781386650001</v>
      </c>
      <c r="BR36">
        <v>2.8036988999999997</v>
      </c>
      <c r="BS36">
        <v>3.9452327261099991</v>
      </c>
      <c r="BT36">
        <v>5.6095301714250008</v>
      </c>
      <c r="BU36">
        <v>10.23555187122</v>
      </c>
      <c r="BV36">
        <v>19.372562899349997</v>
      </c>
      <c r="BW36">
        <v>42.698790410264998</v>
      </c>
      <c r="BX36">
        <v>83.023510768785002</v>
      </c>
      <c r="BY36">
        <v>140.93724524999999</v>
      </c>
      <c r="BZ36">
        <v>233.91797776295999</v>
      </c>
      <c r="CA36">
        <v>344.18597849999998</v>
      </c>
      <c r="CB36">
        <v>433.48397399999993</v>
      </c>
      <c r="CC36">
        <v>34</v>
      </c>
      <c r="CD36">
        <v>2.5153245000000002</v>
      </c>
      <c r="CE36">
        <v>4.3776320624999991</v>
      </c>
      <c r="CF36">
        <v>7.5540354374999996</v>
      </c>
      <c r="CG36">
        <v>13.286073</v>
      </c>
      <c r="CH36">
        <v>24.943634624999998</v>
      </c>
      <c r="CI36">
        <v>45.114602250000004</v>
      </c>
      <c r="CJ36">
        <v>67.764593568750001</v>
      </c>
      <c r="CK36">
        <v>108.01940467499999</v>
      </c>
      <c r="CL36">
        <v>162.37561019062497</v>
      </c>
      <c r="CM36">
        <v>229.35149778749999</v>
      </c>
      <c r="CN36">
        <v>326.99262674999994</v>
      </c>
      <c r="CO36">
        <v>399.16618349999999</v>
      </c>
      <c r="CP36">
        <v>34</v>
      </c>
      <c r="CQ36">
        <v>3.1256979670799998</v>
      </c>
      <c r="CR36">
        <v>5.3970806250000001</v>
      </c>
      <c r="CS36">
        <v>9.2392765860449995</v>
      </c>
      <c r="CT36">
        <v>16.120090651440002</v>
      </c>
      <c r="CU36">
        <v>30.020217814860001</v>
      </c>
      <c r="CV36">
        <v>53.855018768760004</v>
      </c>
      <c r="CW36">
        <v>79.738546509629998</v>
      </c>
      <c r="CX36">
        <v>124.78180348412998</v>
      </c>
      <c r="CY36">
        <v>184.14845718749999</v>
      </c>
      <c r="CZ36">
        <v>255.36389630168995</v>
      </c>
      <c r="DA36">
        <v>361.41290324999994</v>
      </c>
      <c r="DB36">
        <v>441.18367650000005</v>
      </c>
    </row>
    <row r="37" spans="1:106">
      <c r="A37">
        <v>35</v>
      </c>
      <c r="B37" s="230">
        <f t="shared" ref="B37:M37" si="46">IF($F$1=1,P37,IF($F$1=2,P80,IF($F$1=3,P123,P166)))</f>
        <v>1.1993512500000003</v>
      </c>
      <c r="C37" s="230">
        <f t="shared" si="46"/>
        <v>1.7625825000000002</v>
      </c>
      <c r="D37" s="230">
        <f t="shared" si="46"/>
        <v>2.5312275</v>
      </c>
      <c r="E37" s="230">
        <f t="shared" si="46"/>
        <v>3.8299725000000007</v>
      </c>
      <c r="F37" s="230">
        <f t="shared" si="46"/>
        <v>7.4213999999999993</v>
      </c>
      <c r="G37" s="230">
        <f t="shared" si="46"/>
        <v>14.438598749999999</v>
      </c>
      <c r="H37" s="230">
        <f t="shared" si="46"/>
        <v>34.004204999999999</v>
      </c>
      <c r="I37" s="230">
        <f t="shared" si="46"/>
        <v>69.185253375000002</v>
      </c>
      <c r="J37" s="230">
        <f t="shared" si="46"/>
        <v>124.61967</v>
      </c>
      <c r="K37" s="230">
        <f t="shared" si="46"/>
        <v>220.77221118749998</v>
      </c>
      <c r="L37" s="230">
        <f t="shared" si="46"/>
        <v>319.47417000000002</v>
      </c>
      <c r="M37" s="230">
        <f t="shared" si="46"/>
        <v>390.4079625</v>
      </c>
      <c r="O37">
        <v>35</v>
      </c>
      <c r="P37">
        <f t="shared" si="13"/>
        <v>1.2393296250000003</v>
      </c>
      <c r="Q37">
        <f t="shared" si="1"/>
        <v>1.8213352500000002</v>
      </c>
      <c r="R37">
        <f t="shared" si="2"/>
        <v>2.6156017500000002</v>
      </c>
      <c r="S37">
        <f t="shared" si="3"/>
        <v>3.9576382500000005</v>
      </c>
      <c r="T37">
        <f t="shared" si="4"/>
        <v>7.668779999999999</v>
      </c>
      <c r="U37">
        <f t="shared" si="5"/>
        <v>14.919885375</v>
      </c>
      <c r="V37">
        <f t="shared" si="6"/>
        <v>35.1376785</v>
      </c>
      <c r="W37">
        <f t="shared" si="7"/>
        <v>71.491428487500002</v>
      </c>
      <c r="X37">
        <f t="shared" si="8"/>
        <v>128.77365900000001</v>
      </c>
      <c r="Y37">
        <f t="shared" si="9"/>
        <v>228.13128489374998</v>
      </c>
      <c r="Z37">
        <f t="shared" si="10"/>
        <v>330.12330900000001</v>
      </c>
      <c r="AA37">
        <f t="shared" si="11"/>
        <v>403.42156124999997</v>
      </c>
      <c r="AC37">
        <v>35</v>
      </c>
      <c r="AD37">
        <v>1.2393296250000003</v>
      </c>
      <c r="AE37">
        <v>1.8213352500000002</v>
      </c>
      <c r="AF37">
        <v>2.6156017500000002</v>
      </c>
      <c r="AG37">
        <v>3.9576382500000005</v>
      </c>
      <c r="AH37">
        <v>7.668779999999999</v>
      </c>
      <c r="AI37">
        <v>14.919885375</v>
      </c>
      <c r="AJ37">
        <v>35.1376785</v>
      </c>
      <c r="AK37">
        <v>71.491428487500002</v>
      </c>
      <c r="AL37">
        <v>128.77365900000001</v>
      </c>
      <c r="AM37">
        <v>228.13128489374998</v>
      </c>
      <c r="AN37">
        <v>330.12330900000001</v>
      </c>
      <c r="AO37">
        <v>403.42156124999997</v>
      </c>
      <c r="AP37">
        <v>35</v>
      </c>
      <c r="AQ37">
        <v>1.5191782500000002</v>
      </c>
      <c r="AR37">
        <v>2.2326045000000003</v>
      </c>
      <c r="AS37">
        <v>3.2062214999999994</v>
      </c>
      <c r="AT37">
        <v>4.8804793158090005</v>
      </c>
      <c r="AU37">
        <v>9.5276635759199984</v>
      </c>
      <c r="AV37">
        <v>18.673921050000004</v>
      </c>
      <c r="AW37">
        <v>42.388312430565001</v>
      </c>
      <c r="AX37">
        <v>82.422243903740991</v>
      </c>
      <c r="AY37">
        <v>142.25057209943998</v>
      </c>
      <c r="AZ37">
        <v>242.02430442512699</v>
      </c>
      <c r="BA37">
        <v>347.49822</v>
      </c>
      <c r="BB37">
        <v>424.65427499999998</v>
      </c>
      <c r="BC37">
        <v>35</v>
      </c>
      <c r="BD37">
        <v>1.7053639389149999</v>
      </c>
      <c r="BE37">
        <v>2.5020281607300001</v>
      </c>
      <c r="BF37">
        <v>3.5871104892900005</v>
      </c>
      <c r="BG37">
        <v>5.4184970007299995</v>
      </c>
      <c r="BH37">
        <v>10.4818468272</v>
      </c>
      <c r="BI37">
        <v>20.3584242375</v>
      </c>
      <c r="BJ37">
        <v>45.796714962899998</v>
      </c>
      <c r="BK37">
        <v>88.254043612769991</v>
      </c>
      <c r="BL37">
        <v>150.9618984972</v>
      </c>
      <c r="BM37">
        <v>254.57560903813504</v>
      </c>
      <c r="BN37">
        <v>364.873131</v>
      </c>
      <c r="BO37">
        <v>445.88698875</v>
      </c>
      <c r="BP37">
        <v>35</v>
      </c>
      <c r="BQ37">
        <v>2.0994355786949996</v>
      </c>
      <c r="BR37">
        <v>3.0182133714599999</v>
      </c>
      <c r="BS37">
        <v>4.2379970785799994</v>
      </c>
      <c r="BT37">
        <v>6.26656525809</v>
      </c>
      <c r="BU37">
        <v>11.860099759200001</v>
      </c>
      <c r="BV37">
        <v>22.524214050000001</v>
      </c>
      <c r="BW37">
        <v>49.515018805650001</v>
      </c>
      <c r="BX37">
        <v>93.188564137409998</v>
      </c>
      <c r="BY37">
        <v>155.57378899440002</v>
      </c>
      <c r="BZ37">
        <v>255.87398810126996</v>
      </c>
      <c r="CA37">
        <v>364.873131</v>
      </c>
      <c r="CB37">
        <v>445.88698875</v>
      </c>
      <c r="CC37">
        <v>35</v>
      </c>
      <c r="CD37">
        <v>2.821678125</v>
      </c>
      <c r="CE37">
        <v>4.8855341249999995</v>
      </c>
      <c r="CF37">
        <v>8.4569724374999993</v>
      </c>
      <c r="CG37">
        <v>14.987141812500001</v>
      </c>
      <c r="CH37">
        <v>28.224843187499999</v>
      </c>
      <c r="CI37">
        <v>49.919516999999999</v>
      </c>
      <c r="CJ37">
        <v>73.113158999999982</v>
      </c>
      <c r="CK37">
        <v>118.903898278125</v>
      </c>
      <c r="CL37">
        <v>174.15439353749997</v>
      </c>
      <c r="CM37">
        <v>245.56250245312498</v>
      </c>
      <c r="CN37">
        <v>347.39661749999999</v>
      </c>
      <c r="CO37">
        <v>406.34241225</v>
      </c>
      <c r="CP37">
        <v>35</v>
      </c>
      <c r="CQ37">
        <v>3.5008691917500001</v>
      </c>
      <c r="CR37">
        <v>6.0136989881399989</v>
      </c>
      <c r="CS37">
        <v>10.32710793369</v>
      </c>
      <c r="CT37">
        <v>18.154676287605</v>
      </c>
      <c r="CU37">
        <v>33.914012702714999</v>
      </c>
      <c r="CV37">
        <v>59.493123000000011</v>
      </c>
      <c r="CW37">
        <v>85.714927191075006</v>
      </c>
      <c r="CX37">
        <v>136.849735000305</v>
      </c>
      <c r="CY37">
        <v>196.78082917361996</v>
      </c>
      <c r="CZ37">
        <v>272.41049672265001</v>
      </c>
      <c r="DA37">
        <v>383.96468250000004</v>
      </c>
      <c r="DB37">
        <v>449.11529775000002</v>
      </c>
    </row>
    <row r="38" spans="1:106">
      <c r="A38">
        <v>36</v>
      </c>
      <c r="B38" s="230">
        <f t="shared" ref="B38:M38" si="47">IF($F$1=1,P38,IF($F$1=2,P81,IF($F$1=3,P124,P167)))</f>
        <v>1.29211875</v>
      </c>
      <c r="C38" s="230">
        <f t="shared" si="47"/>
        <v>1.8951074999999997</v>
      </c>
      <c r="D38" s="230">
        <f t="shared" si="47"/>
        <v>2.7300149999999999</v>
      </c>
      <c r="E38" s="230">
        <f t="shared" si="47"/>
        <v>4.3534462500000002</v>
      </c>
      <c r="F38" s="230">
        <f t="shared" si="47"/>
        <v>8.5809937500000011</v>
      </c>
      <c r="G38" s="230">
        <f t="shared" si="47"/>
        <v>17.062593749999998</v>
      </c>
      <c r="H38" s="230">
        <f t="shared" si="47"/>
        <v>39.712772812500006</v>
      </c>
      <c r="I38" s="230">
        <f t="shared" si="47"/>
        <v>78.448601249999996</v>
      </c>
      <c r="J38" s="230">
        <f t="shared" si="47"/>
        <v>140.045259375</v>
      </c>
      <c r="K38" s="230">
        <f t="shared" si="47"/>
        <v>243.03332249999997</v>
      </c>
      <c r="L38" s="230">
        <f t="shared" si="47"/>
        <v>336.51517499999994</v>
      </c>
      <c r="M38" s="230">
        <f t="shared" si="47"/>
        <v>398.5304625</v>
      </c>
      <c r="O38">
        <v>36</v>
      </c>
      <c r="P38">
        <f t="shared" si="13"/>
        <v>1.3351893750000001</v>
      </c>
      <c r="Q38">
        <f t="shared" si="1"/>
        <v>1.9582777499999999</v>
      </c>
      <c r="R38">
        <f t="shared" si="2"/>
        <v>2.8210155000000001</v>
      </c>
      <c r="S38">
        <f t="shared" si="3"/>
        <v>4.4985611250000002</v>
      </c>
      <c r="T38">
        <f t="shared" si="4"/>
        <v>8.8670268750000005</v>
      </c>
      <c r="U38">
        <f t="shared" si="5"/>
        <v>17.631346874999998</v>
      </c>
      <c r="V38">
        <f t="shared" si="6"/>
        <v>41.036531906250005</v>
      </c>
      <c r="W38">
        <f t="shared" si="7"/>
        <v>81.063554624999995</v>
      </c>
      <c r="X38">
        <f t="shared" si="8"/>
        <v>144.71343468750001</v>
      </c>
      <c r="Y38">
        <f t="shared" si="9"/>
        <v>251.13443325</v>
      </c>
      <c r="Z38">
        <f t="shared" si="10"/>
        <v>347.7323475</v>
      </c>
      <c r="AA38">
        <f t="shared" si="11"/>
        <v>411.81481124999999</v>
      </c>
      <c r="AC38">
        <v>36</v>
      </c>
      <c r="AD38">
        <v>1.3351893750000001</v>
      </c>
      <c r="AE38">
        <v>1.9582777499999999</v>
      </c>
      <c r="AF38">
        <v>2.8210155000000001</v>
      </c>
      <c r="AG38">
        <v>4.4985611250000002</v>
      </c>
      <c r="AH38">
        <v>8.8670268750000005</v>
      </c>
      <c r="AI38">
        <v>17.631346874999998</v>
      </c>
      <c r="AJ38">
        <v>41.036531906250005</v>
      </c>
      <c r="AK38">
        <v>81.063554624999995</v>
      </c>
      <c r="AL38">
        <v>144.71343468750001</v>
      </c>
      <c r="AM38">
        <v>251.13443325</v>
      </c>
      <c r="AN38">
        <v>347.7323475</v>
      </c>
      <c r="AO38">
        <v>411.81481124999999</v>
      </c>
      <c r="AP38">
        <v>36</v>
      </c>
      <c r="AQ38">
        <v>1.63668375</v>
      </c>
      <c r="AR38">
        <v>2.4004695000000003</v>
      </c>
      <c r="AS38">
        <v>3.4580190000000002</v>
      </c>
      <c r="AT38">
        <v>5.5558268916255003</v>
      </c>
      <c r="AU38">
        <v>11.0327060865525</v>
      </c>
      <c r="AV38">
        <v>22.100122078574998</v>
      </c>
      <c r="AW38">
        <v>49.046933103686996</v>
      </c>
      <c r="AX38">
        <v>92.644063771239004</v>
      </c>
      <c r="AY38">
        <v>158.54318465640901</v>
      </c>
      <c r="AZ38">
        <v>264.35203499999994</v>
      </c>
      <c r="BA38">
        <v>366.03404999999998</v>
      </c>
      <c r="BB38">
        <v>433.48927499999996</v>
      </c>
      <c r="BC38">
        <v>36</v>
      </c>
      <c r="BD38">
        <v>1.8366537705750001</v>
      </c>
      <c r="BE38">
        <v>2.6892485076599999</v>
      </c>
      <c r="BF38">
        <v>3.8675212499999998</v>
      </c>
      <c r="BG38">
        <v>6.1570151808300011</v>
      </c>
      <c r="BH38">
        <v>12.115550840925</v>
      </c>
      <c r="BI38">
        <v>24.050135392874999</v>
      </c>
      <c r="BJ38">
        <v>52.895500705935</v>
      </c>
      <c r="BK38">
        <v>99.021693112830008</v>
      </c>
      <c r="BL38">
        <v>167.95317474894</v>
      </c>
      <c r="BM38">
        <v>277.56963675000003</v>
      </c>
      <c r="BN38">
        <v>384.33575249999996</v>
      </c>
      <c r="BO38">
        <v>455.16373874999999</v>
      </c>
      <c r="BP38">
        <v>36</v>
      </c>
      <c r="BQ38">
        <v>2.2519786389750003</v>
      </c>
      <c r="BR38">
        <v>3.23070598851</v>
      </c>
      <c r="BS38">
        <v>4.5500250000000007</v>
      </c>
      <c r="BT38">
        <v>7.0899006662550006</v>
      </c>
      <c r="BU38">
        <v>13.647864615524998</v>
      </c>
      <c r="BV38">
        <v>26.487652035750003</v>
      </c>
      <c r="BW38">
        <v>56.923070286869994</v>
      </c>
      <c r="BX38">
        <v>104.05675021238999</v>
      </c>
      <c r="BY38">
        <v>172.23030506409003</v>
      </c>
      <c r="BZ38">
        <v>277.56963675000003</v>
      </c>
      <c r="CA38">
        <v>384.33575249999996</v>
      </c>
      <c r="CB38">
        <v>455.16373874999999</v>
      </c>
      <c r="CC38">
        <v>36</v>
      </c>
      <c r="CD38">
        <v>3.1602795000000001</v>
      </c>
      <c r="CE38">
        <v>5.4498697499999995</v>
      </c>
      <c r="CF38">
        <v>9.4647146250000027</v>
      </c>
      <c r="CG38">
        <v>16.986502312500001</v>
      </c>
      <c r="CH38">
        <v>31.868838937500005</v>
      </c>
      <c r="CI38">
        <v>54.547069125</v>
      </c>
      <c r="CJ38">
        <v>79.729110703125002</v>
      </c>
      <c r="CK38">
        <v>129.80674659375001</v>
      </c>
      <c r="CL38">
        <v>186.74348995312499</v>
      </c>
      <c r="CM38">
        <v>263.69073524999999</v>
      </c>
      <c r="CN38">
        <v>365.12316150000004</v>
      </c>
      <c r="CO38">
        <v>411.81481124999999</v>
      </c>
      <c r="CP38">
        <v>36</v>
      </c>
      <c r="CQ38">
        <v>3.9147880052400001</v>
      </c>
      <c r="CR38">
        <v>6.6976898453400002</v>
      </c>
      <c r="CS38">
        <v>11.539172625000001</v>
      </c>
      <c r="CT38">
        <v>20.543354896995002</v>
      </c>
      <c r="CU38">
        <v>38.230138587464992</v>
      </c>
      <c r="CV38">
        <v>64.901388063539997</v>
      </c>
      <c r="CW38">
        <v>93.126714790590015</v>
      </c>
      <c r="CX38">
        <v>148.848368319315</v>
      </c>
      <c r="CY38">
        <v>210.23053509376498</v>
      </c>
      <c r="CZ38">
        <v>291.44765475000003</v>
      </c>
      <c r="DA38">
        <v>403.55717849999996</v>
      </c>
      <c r="DB38">
        <v>455.16373874999999</v>
      </c>
    </row>
    <row r="39" spans="1:106">
      <c r="A39">
        <v>37</v>
      </c>
      <c r="B39" s="230">
        <f t="shared" ref="B39:M39" si="48">IF($F$1=1,P39,IF($F$1=2,P82,IF($F$1=3,P125,P168)))</f>
        <v>1.39813875</v>
      </c>
      <c r="C39" s="230">
        <f t="shared" si="48"/>
        <v>2.0342587499999998</v>
      </c>
      <c r="D39" s="230">
        <f t="shared" si="48"/>
        <v>2.9486812499999999</v>
      </c>
      <c r="E39" s="230">
        <f t="shared" si="48"/>
        <v>4.9365562499999998</v>
      </c>
      <c r="F39" s="230">
        <f t="shared" si="48"/>
        <v>9.7339612499999983</v>
      </c>
      <c r="G39" s="230">
        <f t="shared" si="48"/>
        <v>20.364528937500001</v>
      </c>
      <c r="H39" s="230">
        <f t="shared" si="48"/>
        <v>46.009537874999999</v>
      </c>
      <c r="I39" s="230">
        <f t="shared" si="48"/>
        <v>88.444203187499994</v>
      </c>
      <c r="J39" s="230">
        <f t="shared" si="48"/>
        <v>157.92012450000001</v>
      </c>
      <c r="K39" s="230">
        <f t="shared" si="48"/>
        <v>262.95781499999998</v>
      </c>
      <c r="L39" s="230">
        <f t="shared" si="48"/>
        <v>352.26470250000006</v>
      </c>
      <c r="M39" s="230">
        <f t="shared" si="48"/>
        <v>403.8750675</v>
      </c>
      <c r="O39">
        <v>37</v>
      </c>
      <c r="P39">
        <f t="shared" si="13"/>
        <v>1.4447433750000001</v>
      </c>
      <c r="Q39">
        <f t="shared" si="1"/>
        <v>2.1020673749999998</v>
      </c>
      <c r="R39">
        <f t="shared" si="2"/>
        <v>3.0469706250000002</v>
      </c>
      <c r="S39">
        <f t="shared" si="3"/>
        <v>5.1011081249999997</v>
      </c>
      <c r="T39">
        <f t="shared" si="4"/>
        <v>10.058426624999999</v>
      </c>
      <c r="U39">
        <f t="shared" si="5"/>
        <v>21.04334656875</v>
      </c>
      <c r="V39">
        <f t="shared" si="6"/>
        <v>47.543189137500001</v>
      </c>
      <c r="W39">
        <f t="shared" si="7"/>
        <v>91.392343293749988</v>
      </c>
      <c r="X39">
        <f t="shared" si="8"/>
        <v>163.18412865000002</v>
      </c>
      <c r="Y39">
        <f t="shared" si="9"/>
        <v>271.72307549999999</v>
      </c>
      <c r="Z39">
        <f t="shared" si="10"/>
        <v>364.00685925000005</v>
      </c>
      <c r="AA39">
        <f t="shared" si="11"/>
        <v>417.33756975</v>
      </c>
      <c r="AC39">
        <v>37</v>
      </c>
      <c r="AD39">
        <v>1.4447433750000001</v>
      </c>
      <c r="AE39">
        <v>2.1020673749999998</v>
      </c>
      <c r="AF39">
        <v>3.0469706250000002</v>
      </c>
      <c r="AG39">
        <v>5.1011081249999997</v>
      </c>
      <c r="AH39">
        <v>10.058426624999999</v>
      </c>
      <c r="AI39">
        <v>21.04334656875</v>
      </c>
      <c r="AJ39">
        <v>47.543189137500001</v>
      </c>
      <c r="AK39">
        <v>91.392343293749988</v>
      </c>
      <c r="AL39">
        <v>163.18412865000002</v>
      </c>
      <c r="AM39">
        <v>271.72307549999999</v>
      </c>
      <c r="AN39">
        <v>364.00685925000005</v>
      </c>
      <c r="AO39">
        <v>417.33756975</v>
      </c>
      <c r="AP39">
        <v>37</v>
      </c>
      <c r="AQ39">
        <v>1.7709757499999998</v>
      </c>
      <c r="AR39">
        <v>2.5767277499999994</v>
      </c>
      <c r="AS39">
        <v>3.7406128980450002</v>
      </c>
      <c r="AT39">
        <v>6.3093888476550006</v>
      </c>
      <c r="AU39">
        <v>12.533634099694501</v>
      </c>
      <c r="AV39">
        <v>26.120789942161501</v>
      </c>
      <c r="AW39">
        <v>56.30492490000001</v>
      </c>
      <c r="AX39">
        <v>103.5492715027695</v>
      </c>
      <c r="AY39">
        <v>177.32420282366698</v>
      </c>
      <c r="AZ39">
        <v>286.02429000000001</v>
      </c>
      <c r="BA39">
        <v>383.16511500000001</v>
      </c>
      <c r="BB39">
        <v>439.302705</v>
      </c>
      <c r="BC39">
        <v>37</v>
      </c>
      <c r="BD39">
        <v>1.9866880530899997</v>
      </c>
      <c r="BE39">
        <v>2.8857425035049999</v>
      </c>
      <c r="BF39">
        <v>4.1758948652249996</v>
      </c>
      <c r="BG39">
        <v>6.9793493007750014</v>
      </c>
      <c r="BH39">
        <v>13.738785459164999</v>
      </c>
      <c r="BI39">
        <v>28.374244398089999</v>
      </c>
      <c r="BJ39">
        <v>60.613975275000001</v>
      </c>
      <c r="BK39">
        <v>110.47999477737</v>
      </c>
      <c r="BL39">
        <v>187.51532808998999</v>
      </c>
      <c r="BM39">
        <v>300.32550450000002</v>
      </c>
      <c r="BN39">
        <v>402.32337074999998</v>
      </c>
      <c r="BO39">
        <v>461.26784025000001</v>
      </c>
      <c r="BP39">
        <v>37</v>
      </c>
      <c r="BQ39">
        <v>2.4261044203650002</v>
      </c>
      <c r="BR39">
        <v>3.4524273196649995</v>
      </c>
      <c r="BS39">
        <v>4.8920037304499999</v>
      </c>
      <c r="BT39">
        <v>8.0019207265500008</v>
      </c>
      <c r="BU39">
        <v>15.407471946945002</v>
      </c>
      <c r="BV39">
        <v>31.107127371615004</v>
      </c>
      <c r="BW39">
        <v>64.923025650000014</v>
      </c>
      <c r="BX39">
        <v>115.537649677695</v>
      </c>
      <c r="BY39">
        <v>191.33686853667004</v>
      </c>
      <c r="BZ39">
        <v>300.32550450000002</v>
      </c>
      <c r="CA39">
        <v>402.32337074999998</v>
      </c>
      <c r="CB39">
        <v>461.26784025000001</v>
      </c>
      <c r="CC39">
        <v>37</v>
      </c>
      <c r="CD39">
        <v>3.5230666875000001</v>
      </c>
      <c r="CE39">
        <v>6.0625769999999992</v>
      </c>
      <c r="CF39">
        <v>10.577261999999997</v>
      </c>
      <c r="CG39">
        <v>19.324464187499999</v>
      </c>
      <c r="CH39">
        <v>35.932055437499997</v>
      </c>
      <c r="CI39">
        <v>58.916523290625008</v>
      </c>
      <c r="CJ39">
        <v>87.987312206249982</v>
      </c>
      <c r="CK39">
        <v>140.49696406874997</v>
      </c>
      <c r="CL39">
        <v>200.1807795</v>
      </c>
      <c r="CM39">
        <v>283.75899599999997</v>
      </c>
      <c r="CN39">
        <v>379.16506875000005</v>
      </c>
      <c r="CO39">
        <v>417.33756975</v>
      </c>
      <c r="CP39">
        <v>37</v>
      </c>
      <c r="CQ39">
        <v>4.3572941310450011</v>
      </c>
      <c r="CR39">
        <v>7.4388185205599999</v>
      </c>
      <c r="CS39">
        <v>12.874863545279998</v>
      </c>
      <c r="CT39">
        <v>23.333067506070002</v>
      </c>
      <c r="CU39">
        <v>43.034080338914997</v>
      </c>
      <c r="CV39">
        <v>69.841507230494997</v>
      </c>
      <c r="CW39">
        <v>102.393895125</v>
      </c>
      <c r="CX39">
        <v>160.51412081096998</v>
      </c>
      <c r="CY39">
        <v>224.5301960562</v>
      </c>
      <c r="CZ39">
        <v>313.62836400000003</v>
      </c>
      <c r="DA39">
        <v>419.07718124999997</v>
      </c>
      <c r="DB39">
        <v>461.26784025000001</v>
      </c>
    </row>
    <row r="40" spans="1:106">
      <c r="A40">
        <v>38</v>
      </c>
      <c r="B40" s="230">
        <f t="shared" ref="B40:M40" si="49">IF($F$1=1,P40,IF($F$1=2,P83,IF($F$1=3,P126,P169)))</f>
        <v>1.5107849999999998</v>
      </c>
      <c r="C40" s="230">
        <f t="shared" si="49"/>
        <v>2.1800362500000001</v>
      </c>
      <c r="D40" s="230">
        <f t="shared" si="49"/>
        <v>3.1938524999999998</v>
      </c>
      <c r="E40" s="230">
        <f t="shared" si="49"/>
        <v>5.6588174999999987</v>
      </c>
      <c r="F40" s="230">
        <f t="shared" si="49"/>
        <v>11.04595875</v>
      </c>
      <c r="G40" s="230">
        <f t="shared" si="49"/>
        <v>24.305063624999999</v>
      </c>
      <c r="H40" s="230">
        <f t="shared" si="49"/>
        <v>52.973886937499998</v>
      </c>
      <c r="I40" s="230">
        <f t="shared" si="49"/>
        <v>99.279179999999982</v>
      </c>
      <c r="J40" s="230">
        <f t="shared" si="49"/>
        <v>177.74589656249998</v>
      </c>
      <c r="K40" s="230">
        <f t="shared" si="49"/>
        <v>282.45181500000001</v>
      </c>
      <c r="L40" s="230">
        <f t="shared" si="49"/>
        <v>366.67401749999999</v>
      </c>
      <c r="M40" s="230">
        <f t="shared" si="49"/>
        <v>406.125</v>
      </c>
      <c r="O40">
        <v>38</v>
      </c>
      <c r="P40">
        <f t="shared" si="13"/>
        <v>1.5611444999999999</v>
      </c>
      <c r="Q40">
        <f t="shared" si="1"/>
        <v>2.2527041250000002</v>
      </c>
      <c r="R40">
        <f t="shared" si="2"/>
        <v>3.30031425</v>
      </c>
      <c r="S40">
        <f t="shared" si="3"/>
        <v>5.8474447499999993</v>
      </c>
      <c r="T40">
        <f t="shared" si="4"/>
        <v>11.414157375</v>
      </c>
      <c r="U40">
        <f t="shared" si="5"/>
        <v>25.115232412499999</v>
      </c>
      <c r="V40">
        <f t="shared" si="6"/>
        <v>54.739683168749998</v>
      </c>
      <c r="W40">
        <f t="shared" si="7"/>
        <v>102.58848599999999</v>
      </c>
      <c r="X40">
        <f t="shared" si="8"/>
        <v>183.67075978124998</v>
      </c>
      <c r="Y40">
        <f t="shared" si="9"/>
        <v>291.86687549999999</v>
      </c>
      <c r="Z40">
        <f t="shared" si="10"/>
        <v>378.89648475000001</v>
      </c>
      <c r="AA40">
        <f t="shared" si="11"/>
        <v>419.66250000000002</v>
      </c>
      <c r="AC40">
        <v>38</v>
      </c>
      <c r="AD40">
        <v>1.5611444999999999</v>
      </c>
      <c r="AE40">
        <v>2.2527041250000002</v>
      </c>
      <c r="AF40">
        <v>3.30031425</v>
      </c>
      <c r="AG40">
        <v>5.8474447499999993</v>
      </c>
      <c r="AH40">
        <v>11.414157375</v>
      </c>
      <c r="AI40">
        <v>25.115232412499999</v>
      </c>
      <c r="AJ40">
        <v>54.739683168749998</v>
      </c>
      <c r="AK40">
        <v>102.58848599999999</v>
      </c>
      <c r="AL40">
        <v>183.67075978124998</v>
      </c>
      <c r="AM40">
        <v>291.86687549999999</v>
      </c>
      <c r="AN40">
        <v>378.89648475000001</v>
      </c>
      <c r="AO40">
        <v>419.66250000000002</v>
      </c>
      <c r="AP40">
        <v>38</v>
      </c>
      <c r="AQ40">
        <v>1.9136609999999998</v>
      </c>
      <c r="AR40">
        <v>2.7613792500000005</v>
      </c>
      <c r="AS40">
        <v>4.0577133746370002</v>
      </c>
      <c r="AT40">
        <v>7.2432863999999997</v>
      </c>
      <c r="AU40">
        <v>14.244027438340503</v>
      </c>
      <c r="AV40">
        <v>30.876229390126493</v>
      </c>
      <c r="AW40">
        <v>64.242858734529008</v>
      </c>
      <c r="AX40">
        <v>115.24550366920498</v>
      </c>
      <c r="AY40">
        <v>197.97954209045253</v>
      </c>
      <c r="AZ40">
        <v>307.22829000000002</v>
      </c>
      <c r="BA40">
        <v>398.83840500000002</v>
      </c>
      <c r="BB40">
        <v>441.75</v>
      </c>
      <c r="BC40">
        <v>38</v>
      </c>
      <c r="BD40">
        <v>2.1460338336600002</v>
      </c>
      <c r="BE40">
        <v>3.0914977792650005</v>
      </c>
      <c r="BF40">
        <v>4.5215838274200006</v>
      </c>
      <c r="BG40">
        <v>7.9977953999999993</v>
      </c>
      <c r="BH40">
        <v>15.585317590230002</v>
      </c>
      <c r="BI40">
        <v>33.479444621205005</v>
      </c>
      <c r="BJ40">
        <v>69.035364635145001</v>
      </c>
      <c r="BK40">
        <v>122.73977909602498</v>
      </c>
      <c r="BL40">
        <v>208.98620747392502</v>
      </c>
      <c r="BM40">
        <v>322.5897045000001</v>
      </c>
      <c r="BN40">
        <v>418.78032525000003</v>
      </c>
      <c r="BO40">
        <v>463.83750000000003</v>
      </c>
      <c r="BP40">
        <v>38</v>
      </c>
      <c r="BQ40">
        <v>2.61006036732</v>
      </c>
      <c r="BR40">
        <v>3.6832235652449996</v>
      </c>
      <c r="BS40">
        <v>5.2744174463700011</v>
      </c>
      <c r="BT40">
        <v>9.1295588999999993</v>
      </c>
      <c r="BU40">
        <v>17.400021333405</v>
      </c>
      <c r="BV40">
        <v>36.535358351264996</v>
      </c>
      <c r="BW40">
        <v>73.59409199529</v>
      </c>
      <c r="BX40">
        <v>127.73595494205</v>
      </c>
      <c r="BY40">
        <v>212.18183015452502</v>
      </c>
      <c r="BZ40">
        <v>322.5897045000001</v>
      </c>
      <c r="CA40">
        <v>418.78032525000003</v>
      </c>
      <c r="CB40">
        <v>463.83750000000003</v>
      </c>
      <c r="CC40">
        <v>38</v>
      </c>
      <c r="CD40">
        <v>3.9261635624999998</v>
      </c>
      <c r="CE40">
        <v>6.7559036250000011</v>
      </c>
      <c r="CF40">
        <v>11.83492425</v>
      </c>
      <c r="CG40">
        <v>21.984903562500001</v>
      </c>
      <c r="CH40">
        <v>40.390306875000007</v>
      </c>
      <c r="CI40">
        <v>63.182011593750005</v>
      </c>
      <c r="CJ40">
        <v>97.570487615625012</v>
      </c>
      <c r="CK40">
        <v>151.24561402500001</v>
      </c>
      <c r="CL40">
        <v>214.35422333437501</v>
      </c>
      <c r="CM40">
        <v>305.31286199999994</v>
      </c>
      <c r="CN40">
        <v>390.24415875</v>
      </c>
      <c r="CO40">
        <v>419.66250000000002</v>
      </c>
      <c r="CP40">
        <v>38</v>
      </c>
      <c r="CQ40">
        <v>4.8481601489699999</v>
      </c>
      <c r="CR40">
        <v>8.2763114066100023</v>
      </c>
      <c r="CS40">
        <v>14.382565165620001</v>
      </c>
      <c r="CT40">
        <v>26.502349499999998</v>
      </c>
      <c r="CU40">
        <v>48.294457547850008</v>
      </c>
      <c r="CV40">
        <v>74.621524226024988</v>
      </c>
      <c r="CW40">
        <v>113.12790092739002</v>
      </c>
      <c r="CX40">
        <v>172.15891932429</v>
      </c>
      <c r="CY40">
        <v>239.54491602964501</v>
      </c>
      <c r="CZ40">
        <v>337.45105799999999</v>
      </c>
      <c r="DA40">
        <v>431.32249125000004</v>
      </c>
      <c r="DB40">
        <v>463.83750000000003</v>
      </c>
    </row>
    <row r="41" spans="1:106">
      <c r="A41">
        <v>39</v>
      </c>
      <c r="B41" s="230">
        <f t="shared" ref="B41:M41" si="50">IF($F$1=1,P41,IF($F$1=2,P84,IF($F$1=3,P127,P170)))</f>
        <v>1.6300574999999999</v>
      </c>
      <c r="C41" s="230">
        <f t="shared" si="50"/>
        <v>2.3456925000000002</v>
      </c>
      <c r="D41" s="230">
        <f t="shared" si="50"/>
        <v>3.4986600000000005</v>
      </c>
      <c r="E41" s="230">
        <f t="shared" si="50"/>
        <v>6.5136037500000006</v>
      </c>
      <c r="F41" s="230">
        <f t="shared" si="50"/>
        <v>12.629632499999998</v>
      </c>
      <c r="G41" s="230">
        <f t="shared" si="50"/>
        <v>28.861946437500002</v>
      </c>
      <c r="H41" s="230">
        <f t="shared" si="50"/>
        <v>60.695124749999998</v>
      </c>
      <c r="I41" s="230">
        <f t="shared" si="50"/>
        <v>111.20862093749999</v>
      </c>
      <c r="J41" s="230">
        <f t="shared" si="50"/>
        <v>198.875394</v>
      </c>
      <c r="K41" s="230">
        <f t="shared" si="50"/>
        <v>301.360995</v>
      </c>
      <c r="L41" s="230">
        <f t="shared" si="50"/>
        <v>379.54818</v>
      </c>
      <c r="M41" s="230">
        <f t="shared" si="50"/>
        <v>406.125</v>
      </c>
      <c r="O41">
        <v>39</v>
      </c>
      <c r="P41">
        <f t="shared" si="13"/>
        <v>1.68439275</v>
      </c>
      <c r="Q41">
        <f t="shared" si="1"/>
        <v>2.4238822500000001</v>
      </c>
      <c r="R41">
        <f t="shared" si="2"/>
        <v>3.6152820000000006</v>
      </c>
      <c r="S41">
        <f t="shared" si="3"/>
        <v>6.7307238750000007</v>
      </c>
      <c r="T41">
        <f t="shared" si="4"/>
        <v>13.050620249999998</v>
      </c>
      <c r="U41">
        <f t="shared" si="5"/>
        <v>29.824011318750003</v>
      </c>
      <c r="V41">
        <f t="shared" si="6"/>
        <v>62.718295574999999</v>
      </c>
      <c r="W41">
        <f t="shared" si="7"/>
        <v>114.91557496874999</v>
      </c>
      <c r="X41">
        <f t="shared" si="8"/>
        <v>205.5045738</v>
      </c>
      <c r="Y41">
        <f t="shared" si="9"/>
        <v>311.4063615</v>
      </c>
      <c r="Z41">
        <f t="shared" si="10"/>
        <v>392.19978600000002</v>
      </c>
      <c r="AA41">
        <f t="shared" si="11"/>
        <v>419.66250000000002</v>
      </c>
      <c r="AC41">
        <v>39</v>
      </c>
      <c r="AD41">
        <v>1.68439275</v>
      </c>
      <c r="AE41">
        <v>2.4238822500000001</v>
      </c>
      <c r="AF41">
        <v>3.6152820000000006</v>
      </c>
      <c r="AG41">
        <v>6.7307238750000007</v>
      </c>
      <c r="AH41">
        <v>13.050620249999998</v>
      </c>
      <c r="AI41">
        <v>29.824011318750003</v>
      </c>
      <c r="AJ41">
        <v>62.718295574999999</v>
      </c>
      <c r="AK41">
        <v>114.91557496874999</v>
      </c>
      <c r="AL41">
        <v>205.5045738</v>
      </c>
      <c r="AM41">
        <v>311.4063615</v>
      </c>
      <c r="AN41">
        <v>392.19978600000002</v>
      </c>
      <c r="AO41">
        <v>419.66250000000002</v>
      </c>
      <c r="AP41">
        <v>39</v>
      </c>
      <c r="AQ41">
        <v>2.0647394999999999</v>
      </c>
      <c r="AR41">
        <v>2.9712104999999998</v>
      </c>
      <c r="AS41">
        <v>4.4516282762159998</v>
      </c>
      <c r="AT41">
        <v>8.3498199124229995</v>
      </c>
      <c r="AU41">
        <v>16.310267776013998</v>
      </c>
      <c r="AV41">
        <v>36.31789619602651</v>
      </c>
      <c r="AW41">
        <v>72.950440361878506</v>
      </c>
      <c r="AX41">
        <v>128.00722274999998</v>
      </c>
      <c r="AY41">
        <v>219.75059161629602</v>
      </c>
      <c r="AZ41">
        <v>327.79617000000002</v>
      </c>
      <c r="BA41">
        <v>412.84187999999995</v>
      </c>
      <c r="BB41">
        <v>441.75</v>
      </c>
      <c r="BC41">
        <v>39</v>
      </c>
      <c r="BD41">
        <v>2.3146816500000003</v>
      </c>
      <c r="BE41">
        <v>3.3252974742600001</v>
      </c>
      <c r="BF41">
        <v>4.9514389135200005</v>
      </c>
      <c r="BG41">
        <v>9.2027928246149973</v>
      </c>
      <c r="BH41">
        <v>17.813793530070001</v>
      </c>
      <c r="BI41">
        <v>39.308921631705012</v>
      </c>
      <c r="BJ41">
        <v>78.252095820809998</v>
      </c>
      <c r="BK41">
        <v>136.08848681250001</v>
      </c>
      <c r="BL41">
        <v>231.55660349136002</v>
      </c>
      <c r="BM41">
        <v>344.18597849999998</v>
      </c>
      <c r="BN41">
        <v>433.48397399999993</v>
      </c>
      <c r="BO41">
        <v>463.83750000000003</v>
      </c>
      <c r="BP41">
        <v>39</v>
      </c>
      <c r="BQ41">
        <v>2.8036988999999997</v>
      </c>
      <c r="BR41">
        <v>3.9452327261099991</v>
      </c>
      <c r="BS41">
        <v>5.7511299621600012</v>
      </c>
      <c r="BT41">
        <v>10.458989074230001</v>
      </c>
      <c r="BU41">
        <v>19.798447660139999</v>
      </c>
      <c r="BV41">
        <v>42.698790410264998</v>
      </c>
      <c r="BW41">
        <v>83.023510768785002</v>
      </c>
      <c r="BX41">
        <v>140.93724524999999</v>
      </c>
      <c r="BY41">
        <v>233.91797776295999</v>
      </c>
      <c r="BZ41">
        <v>344.18597849999998</v>
      </c>
      <c r="CA41">
        <v>433.48397399999993</v>
      </c>
      <c r="CB41">
        <v>463.83750000000003</v>
      </c>
      <c r="CC41">
        <v>39</v>
      </c>
      <c r="CD41">
        <v>4.3776320624999991</v>
      </c>
      <c r="CE41">
        <v>7.5540354374999996</v>
      </c>
      <c r="CF41">
        <v>13.286073</v>
      </c>
      <c r="CG41">
        <v>24.943634624999998</v>
      </c>
      <c r="CH41">
        <v>45.114602250000004</v>
      </c>
      <c r="CI41">
        <v>67.764593568750001</v>
      </c>
      <c r="CJ41">
        <v>108.01940467499999</v>
      </c>
      <c r="CK41">
        <v>162.37561019062497</v>
      </c>
      <c r="CL41">
        <v>229.35149778749999</v>
      </c>
      <c r="CM41">
        <v>326.99262674999994</v>
      </c>
      <c r="CN41">
        <v>399.16618349999999</v>
      </c>
      <c r="CO41">
        <v>419.66250000000002</v>
      </c>
      <c r="CP41">
        <v>39</v>
      </c>
      <c r="CQ41">
        <v>5.3970806250000001</v>
      </c>
      <c r="CR41">
        <v>9.2392765860449995</v>
      </c>
      <c r="CS41">
        <v>16.120090651440002</v>
      </c>
      <c r="CT41">
        <v>30.020217814860001</v>
      </c>
      <c r="CU41">
        <v>53.855018768760004</v>
      </c>
      <c r="CV41">
        <v>79.738546509629998</v>
      </c>
      <c r="CW41">
        <v>124.78180348412998</v>
      </c>
      <c r="CX41">
        <v>184.14845718749999</v>
      </c>
      <c r="CY41">
        <v>255.36389630168995</v>
      </c>
      <c r="CZ41">
        <v>361.41290324999994</v>
      </c>
      <c r="DA41">
        <v>441.18367650000005</v>
      </c>
      <c r="DB41">
        <v>463.83750000000003</v>
      </c>
    </row>
    <row r="42" spans="1:106">
      <c r="A42">
        <v>40</v>
      </c>
      <c r="B42" s="230">
        <f t="shared" ref="B42:M42" si="51">IF($F$1=1,P42,IF($F$1=2,P85,IF($F$1=3,P128,P171)))</f>
        <v>1.7625825000000002</v>
      </c>
      <c r="C42" s="230">
        <f t="shared" si="51"/>
        <v>2.5312275</v>
      </c>
      <c r="D42" s="230">
        <f t="shared" si="51"/>
        <v>3.8763562499999997</v>
      </c>
      <c r="E42" s="230">
        <f t="shared" si="51"/>
        <v>7.5009150000000009</v>
      </c>
      <c r="F42" s="230">
        <f t="shared" si="51"/>
        <v>14.5910025</v>
      </c>
      <c r="G42" s="230">
        <f t="shared" si="51"/>
        <v>34.004204999999999</v>
      </c>
      <c r="H42" s="230">
        <f t="shared" si="51"/>
        <v>69.185253375000002</v>
      </c>
      <c r="I42" s="230">
        <f t="shared" si="51"/>
        <v>124.61967</v>
      </c>
      <c r="J42" s="230">
        <f t="shared" si="51"/>
        <v>220.77221118749998</v>
      </c>
      <c r="K42" s="230">
        <f t="shared" si="51"/>
        <v>319.47417000000002</v>
      </c>
      <c r="L42" s="230">
        <f t="shared" si="51"/>
        <v>390.4079625</v>
      </c>
      <c r="M42" s="230">
        <f t="shared" si="51"/>
        <v>406.125</v>
      </c>
      <c r="O42">
        <v>40</v>
      </c>
      <c r="P42">
        <f t="shared" si="13"/>
        <v>1.8213352500000002</v>
      </c>
      <c r="Q42">
        <f t="shared" si="1"/>
        <v>2.6156017500000002</v>
      </c>
      <c r="R42">
        <f t="shared" si="2"/>
        <v>4.0055681249999999</v>
      </c>
      <c r="S42">
        <f t="shared" si="3"/>
        <v>7.7509455000000012</v>
      </c>
      <c r="T42">
        <f t="shared" si="4"/>
        <v>15.07736925</v>
      </c>
      <c r="U42">
        <f t="shared" si="5"/>
        <v>35.1376785</v>
      </c>
      <c r="V42">
        <f t="shared" si="6"/>
        <v>71.491428487500002</v>
      </c>
      <c r="W42">
        <f t="shared" si="7"/>
        <v>128.77365900000001</v>
      </c>
      <c r="X42">
        <f t="shared" si="8"/>
        <v>228.13128489374998</v>
      </c>
      <c r="Y42">
        <f t="shared" si="9"/>
        <v>330.12330900000001</v>
      </c>
      <c r="Z42">
        <f t="shared" si="10"/>
        <v>403.42156124999997</v>
      </c>
      <c r="AA42">
        <f t="shared" si="11"/>
        <v>419.66250000000002</v>
      </c>
      <c r="AC42">
        <v>40</v>
      </c>
      <c r="AD42">
        <v>1.8213352500000002</v>
      </c>
      <c r="AE42">
        <v>2.6156017500000002</v>
      </c>
      <c r="AF42">
        <v>4.0055681249999999</v>
      </c>
      <c r="AG42">
        <v>7.7509455000000012</v>
      </c>
      <c r="AH42">
        <v>15.07736925</v>
      </c>
      <c r="AI42">
        <v>35.1376785</v>
      </c>
      <c r="AJ42">
        <v>71.491428487500002</v>
      </c>
      <c r="AK42">
        <v>128.77365900000001</v>
      </c>
      <c r="AL42">
        <v>228.13128489374998</v>
      </c>
      <c r="AM42">
        <v>330.12330900000001</v>
      </c>
      <c r="AN42">
        <v>403.42156124999997</v>
      </c>
      <c r="AO42">
        <v>419.66250000000002</v>
      </c>
      <c r="AP42">
        <v>40</v>
      </c>
      <c r="AQ42">
        <v>2.2326045000000003</v>
      </c>
      <c r="AR42">
        <v>3.2062214999999994</v>
      </c>
      <c r="AS42">
        <v>4.9395854666924999</v>
      </c>
      <c r="AT42">
        <v>9.6297456856620016</v>
      </c>
      <c r="AU42">
        <v>18.8710299</v>
      </c>
      <c r="AV42">
        <v>42.388312430565001</v>
      </c>
      <c r="AW42">
        <v>82.422243903740991</v>
      </c>
      <c r="AX42">
        <v>142.25057209943998</v>
      </c>
      <c r="AY42">
        <v>242.02430442512699</v>
      </c>
      <c r="AZ42">
        <v>347.49822</v>
      </c>
      <c r="BA42">
        <v>424.65427499999998</v>
      </c>
      <c r="BB42">
        <v>441.75</v>
      </c>
      <c r="BC42">
        <v>40</v>
      </c>
      <c r="BD42">
        <v>2.5020281607300001</v>
      </c>
      <c r="BE42">
        <v>3.5871104892900005</v>
      </c>
      <c r="BF42">
        <v>5.4841189367250003</v>
      </c>
      <c r="BG42">
        <v>10.59415232892</v>
      </c>
      <c r="BH42">
        <v>20.573313525</v>
      </c>
      <c r="BI42">
        <v>45.796714962899998</v>
      </c>
      <c r="BJ42">
        <v>88.254043612769991</v>
      </c>
      <c r="BK42">
        <v>150.9618984972</v>
      </c>
      <c r="BL42">
        <v>254.57560903813504</v>
      </c>
      <c r="BM42">
        <v>364.873131</v>
      </c>
      <c r="BN42">
        <v>445.88698875</v>
      </c>
      <c r="BO42">
        <v>463.83750000000003</v>
      </c>
      <c r="BP42">
        <v>40</v>
      </c>
      <c r="BQ42">
        <v>3.0182133714599999</v>
      </c>
      <c r="BR42">
        <v>4.2379970785799994</v>
      </c>
      <c r="BS42">
        <v>6.3424579169249995</v>
      </c>
      <c r="BT42">
        <v>11.987172256620001</v>
      </c>
      <c r="BU42">
        <v>22.761963900000001</v>
      </c>
      <c r="BV42">
        <v>49.515018805650001</v>
      </c>
      <c r="BW42">
        <v>93.188564137409998</v>
      </c>
      <c r="BX42">
        <v>155.57378899440002</v>
      </c>
      <c r="BY42">
        <v>255.87398810126996</v>
      </c>
      <c r="BZ42">
        <v>364.873131</v>
      </c>
      <c r="CA42">
        <v>445.88698875</v>
      </c>
      <c r="CB42">
        <v>463.83750000000003</v>
      </c>
      <c r="CC42">
        <v>40</v>
      </c>
      <c r="CD42">
        <v>4.8855341249999995</v>
      </c>
      <c r="CE42">
        <v>8.4569724374999993</v>
      </c>
      <c r="CF42">
        <v>14.987141812500001</v>
      </c>
      <c r="CG42">
        <v>28.224843187499999</v>
      </c>
      <c r="CH42">
        <v>49.919516999999999</v>
      </c>
      <c r="CI42">
        <v>73.113158999999982</v>
      </c>
      <c r="CJ42">
        <v>118.903898278125</v>
      </c>
      <c r="CK42">
        <v>174.15439353749997</v>
      </c>
      <c r="CL42">
        <v>245.56250245312498</v>
      </c>
      <c r="CM42">
        <v>347.39661749999999</v>
      </c>
      <c r="CN42">
        <v>406.34241225</v>
      </c>
      <c r="CO42">
        <v>419.66250000000002</v>
      </c>
      <c r="CP42">
        <v>40</v>
      </c>
      <c r="CQ42">
        <v>6.0136989881399989</v>
      </c>
      <c r="CR42">
        <v>10.32710793369</v>
      </c>
      <c r="CS42">
        <v>18.154676287605</v>
      </c>
      <c r="CT42">
        <v>33.914012702714999</v>
      </c>
      <c r="CU42">
        <v>59.493123000000011</v>
      </c>
      <c r="CV42">
        <v>85.714927191075006</v>
      </c>
      <c r="CW42">
        <v>136.849735000305</v>
      </c>
      <c r="CX42">
        <v>196.78082917361996</v>
      </c>
      <c r="CY42">
        <v>272.41049672265001</v>
      </c>
      <c r="CZ42">
        <v>383.96468250000004</v>
      </c>
      <c r="DA42">
        <v>449.11529775000002</v>
      </c>
      <c r="DB42">
        <v>463.83750000000003</v>
      </c>
    </row>
    <row r="44" spans="1:106">
      <c r="AD44" t="s">
        <v>322</v>
      </c>
      <c r="AQ44" t="s">
        <v>323</v>
      </c>
      <c r="BD44" t="s">
        <v>324</v>
      </c>
      <c r="BQ44" t="s">
        <v>325</v>
      </c>
      <c r="CD44" t="s">
        <v>326</v>
      </c>
      <c r="CQ44" t="s">
        <v>327</v>
      </c>
    </row>
    <row r="45" spans="1:106">
      <c r="O45" t="s">
        <v>283</v>
      </c>
      <c r="P45">
        <v>20</v>
      </c>
      <c r="Q45">
        <v>25</v>
      </c>
      <c r="R45">
        <v>30</v>
      </c>
      <c r="S45">
        <v>35</v>
      </c>
      <c r="T45">
        <v>40</v>
      </c>
      <c r="U45">
        <v>45</v>
      </c>
      <c r="V45">
        <v>50</v>
      </c>
      <c r="W45">
        <v>55</v>
      </c>
      <c r="X45">
        <v>60</v>
      </c>
      <c r="Y45">
        <v>65</v>
      </c>
      <c r="Z45">
        <v>70</v>
      </c>
      <c r="AA45">
        <v>75</v>
      </c>
      <c r="AC45" t="s">
        <v>283</v>
      </c>
      <c r="AD45">
        <v>20</v>
      </c>
      <c r="AE45">
        <v>25</v>
      </c>
      <c r="AF45">
        <v>30</v>
      </c>
      <c r="AG45">
        <v>35</v>
      </c>
      <c r="AH45">
        <v>40</v>
      </c>
      <c r="AI45">
        <v>45</v>
      </c>
      <c r="AJ45">
        <v>50</v>
      </c>
      <c r="AK45">
        <v>55</v>
      </c>
      <c r="AL45">
        <v>60</v>
      </c>
      <c r="AM45">
        <v>65</v>
      </c>
      <c r="AN45">
        <v>70</v>
      </c>
      <c r="AO45">
        <v>75</v>
      </c>
      <c r="AP45" t="s">
        <v>283</v>
      </c>
      <c r="AQ45">
        <v>20</v>
      </c>
      <c r="AR45">
        <v>25</v>
      </c>
      <c r="AS45">
        <v>30</v>
      </c>
      <c r="AT45">
        <v>35</v>
      </c>
      <c r="AU45">
        <v>40</v>
      </c>
      <c r="AV45">
        <v>45</v>
      </c>
      <c r="AW45">
        <v>50</v>
      </c>
      <c r="AX45">
        <v>55</v>
      </c>
      <c r="AY45">
        <v>60</v>
      </c>
      <c r="AZ45">
        <v>65</v>
      </c>
      <c r="BA45">
        <v>70</v>
      </c>
      <c r="BB45">
        <v>75</v>
      </c>
      <c r="BC45" t="s">
        <v>283</v>
      </c>
      <c r="BD45">
        <v>20</v>
      </c>
      <c r="BE45">
        <v>25</v>
      </c>
      <c r="BF45">
        <v>30</v>
      </c>
      <c r="BG45">
        <v>35</v>
      </c>
      <c r="BH45">
        <v>40</v>
      </c>
      <c r="BI45">
        <v>45</v>
      </c>
      <c r="BJ45">
        <v>50</v>
      </c>
      <c r="BK45">
        <v>55</v>
      </c>
      <c r="BL45">
        <v>60</v>
      </c>
      <c r="BM45">
        <v>65</v>
      </c>
      <c r="BN45">
        <v>70</v>
      </c>
      <c r="BO45">
        <v>75</v>
      </c>
      <c r="BP45" t="s">
        <v>283</v>
      </c>
      <c r="BQ45">
        <v>20</v>
      </c>
      <c r="BR45">
        <v>25</v>
      </c>
      <c r="BS45">
        <v>30</v>
      </c>
      <c r="BT45">
        <v>35</v>
      </c>
      <c r="BU45">
        <v>40</v>
      </c>
      <c r="BV45">
        <v>45</v>
      </c>
      <c r="BW45">
        <v>50</v>
      </c>
      <c r="BX45">
        <v>55</v>
      </c>
      <c r="BY45">
        <v>60</v>
      </c>
      <c r="BZ45">
        <v>65</v>
      </c>
      <c r="CA45">
        <v>70</v>
      </c>
      <c r="CB45">
        <v>75</v>
      </c>
      <c r="CC45" t="s">
        <v>283</v>
      </c>
      <c r="CD45">
        <v>20</v>
      </c>
      <c r="CE45">
        <v>25</v>
      </c>
      <c r="CF45">
        <v>30</v>
      </c>
      <c r="CG45">
        <v>35</v>
      </c>
      <c r="CH45">
        <v>40</v>
      </c>
      <c r="CI45">
        <v>45</v>
      </c>
      <c r="CJ45">
        <v>50</v>
      </c>
      <c r="CK45">
        <v>55</v>
      </c>
      <c r="CL45">
        <v>60</v>
      </c>
      <c r="CM45">
        <v>65</v>
      </c>
      <c r="CN45">
        <v>70</v>
      </c>
      <c r="CO45">
        <v>75</v>
      </c>
      <c r="CP45" t="s">
        <v>283</v>
      </c>
      <c r="CQ45">
        <v>20</v>
      </c>
      <c r="CR45">
        <v>25</v>
      </c>
      <c r="CS45">
        <v>30</v>
      </c>
      <c r="CT45">
        <v>35</v>
      </c>
      <c r="CU45">
        <v>40</v>
      </c>
      <c r="CV45">
        <v>45</v>
      </c>
      <c r="CW45">
        <v>50</v>
      </c>
      <c r="CX45">
        <v>55</v>
      </c>
      <c r="CY45">
        <v>60</v>
      </c>
      <c r="CZ45">
        <v>65</v>
      </c>
      <c r="DA45">
        <v>70</v>
      </c>
      <c r="DB45">
        <v>75</v>
      </c>
    </row>
    <row r="46" spans="1:106">
      <c r="O46">
        <v>1</v>
      </c>
      <c r="P46">
        <f>IF($Z$1=1,AD46,IF($Z$1=2,AQ46,IF($Z$1=3,BD46,IF($Z$1=4,BQ46,IF($Z$1=5,CD46,CQ46)))))</f>
        <v>4.6383750000000008E-2</v>
      </c>
      <c r="Q46">
        <f t="shared" ref="Q46:Q85" si="52">IF($Z$1=1,AE46,IF($Z$1=2,AR46,IF($Z$1=3,BE46,IF($Z$1=4,BR46,IF($Z$1=5,CE46,CR46)))))</f>
        <v>5.3009999999999995E-2</v>
      </c>
      <c r="R46">
        <f t="shared" ref="R46:R85" si="53">IF($Z$1=1,AF46,IF($Z$1=2,AS46,IF($Z$1=3,BF46,IF($Z$1=4,BS46,IF($Z$1=5,CF46,CS46)))))</f>
        <v>5.3009999999999995E-2</v>
      </c>
      <c r="S46">
        <f t="shared" ref="S46:S85" si="54">IF($Z$1=1,AG46,IF($Z$1=2,AT46,IF($Z$1=3,BG46,IF($Z$1=4,BT46,IF($Z$1=5,CG46,CT46)))))</f>
        <v>7.2888750000000002E-2</v>
      </c>
      <c r="T46">
        <f t="shared" ref="T46:T85" si="55">IF($Z$1=1,AH46,IF($Z$1=2,AU46,IF($Z$1=3,BH46,IF($Z$1=4,BU46,IF($Z$1=5,CH46,CU46)))))</f>
        <v>9.9393750000000003E-2</v>
      </c>
      <c r="U46">
        <f t="shared" ref="U46:U85" si="56">IF($Z$1=1,AI46,IF($Z$1=2,AV46,IF($Z$1=3,BI46,IF($Z$1=4,BV46,IF($Z$1=5,CI46,CV46)))))</f>
        <v>0.1457775</v>
      </c>
      <c r="V46">
        <f t="shared" ref="V46:V85" si="57">IF($Z$1=1,AJ46,IF($Z$1=2,AW46,IF($Z$1=3,BJ46,IF($Z$1=4,BW46,IF($Z$1=5,CJ46,CW46)))))</f>
        <v>0.19878750000000001</v>
      </c>
      <c r="W46">
        <f t="shared" ref="W46:W85" si="58">IF($Z$1=1,AK46,IF($Z$1=2,AX46,IF($Z$1=3,BK46,IF($Z$1=4,BX46,IF($Z$1=5,CK46,CX46)))))</f>
        <v>0.27830249999999995</v>
      </c>
      <c r="X46">
        <f t="shared" ref="X46:X85" si="59">IF($Z$1=1,AL46,IF($Z$1=2,AY46,IF($Z$1=3,BL46,IF($Z$1=4,BY46,IF($Z$1=5,CL46,CY46)))))</f>
        <v>0.38432249999999996</v>
      </c>
      <c r="Y46">
        <f t="shared" ref="Y46:Y85" si="60">IF($Z$1=1,AM46,IF($Z$1=2,AZ46,IF($Z$1=3,BM46,IF($Z$1=4,BZ46,IF($Z$1=5,CM46,CZ46)))))</f>
        <v>0.53672625000000007</v>
      </c>
      <c r="Z46">
        <f t="shared" ref="Z46:Z85" si="61">IF($Z$1=1,AN46,IF($Z$1=2,BA46,IF($Z$1=3,BN46,IF($Z$1=4,CA46,IF($Z$1=5,CN46,DA46)))))</f>
        <v>0.74214000000000013</v>
      </c>
      <c r="AA46">
        <f t="shared" ref="AA46:AA85" si="62">IF($Z$1=1,AO46,IF($Z$1=2,BB46,IF($Z$1=3,BO46,IF($Z$1=4,CB46,IF($Z$1=5,CO46,DB46)))))</f>
        <v>1.033695</v>
      </c>
      <c r="AC46">
        <v>1</v>
      </c>
      <c r="AD46">
        <v>4.6383750000000008E-2</v>
      </c>
      <c r="AE46">
        <v>5.3009999999999995E-2</v>
      </c>
      <c r="AF46">
        <v>5.3009999999999995E-2</v>
      </c>
      <c r="AG46">
        <v>7.2888750000000002E-2</v>
      </c>
      <c r="AH46">
        <v>9.9393750000000003E-2</v>
      </c>
      <c r="AI46">
        <v>0.1457775</v>
      </c>
      <c r="AJ46">
        <v>0.19878750000000001</v>
      </c>
      <c r="AK46">
        <v>0.27830249999999995</v>
      </c>
      <c r="AL46">
        <v>0.38432249999999996</v>
      </c>
      <c r="AM46">
        <v>0.53672625000000007</v>
      </c>
      <c r="AN46">
        <v>0.74214000000000013</v>
      </c>
      <c r="AO46">
        <v>1.033695</v>
      </c>
      <c r="AP46">
        <v>1</v>
      </c>
      <c r="AQ46">
        <v>5.6857499999999998E-2</v>
      </c>
      <c r="AR46">
        <v>6.498000000000001E-2</v>
      </c>
      <c r="AS46">
        <v>6.498000000000001E-2</v>
      </c>
      <c r="AT46">
        <v>8.9347499999999996E-2</v>
      </c>
      <c r="AU46">
        <v>0.1218375</v>
      </c>
      <c r="AV46">
        <v>0.17869499999999999</v>
      </c>
      <c r="AW46">
        <v>0.243675</v>
      </c>
      <c r="AX46">
        <v>0.34114499999999998</v>
      </c>
      <c r="AY46">
        <v>0.47110499999999988</v>
      </c>
      <c r="AZ46">
        <v>0.65792250000000008</v>
      </c>
      <c r="BA46">
        <v>0.91656004104000022</v>
      </c>
      <c r="BB46">
        <v>1.2861642666599999</v>
      </c>
      <c r="BC46">
        <v>1</v>
      </c>
      <c r="BD46">
        <v>6.4552474350000014E-2</v>
      </c>
      <c r="BE46">
        <v>7.3652162400000012E-2</v>
      </c>
      <c r="BF46">
        <v>7.3529999999999998E-2</v>
      </c>
      <c r="BG46">
        <v>0.10093577669999999</v>
      </c>
      <c r="BH46">
        <v>0.13741076924999998</v>
      </c>
      <c r="BI46">
        <v>0.20119984829999998</v>
      </c>
      <c r="BJ46">
        <v>0.27390532049999999</v>
      </c>
      <c r="BK46">
        <v>0.38282609610000001</v>
      </c>
      <c r="BL46">
        <v>0.52777942739999995</v>
      </c>
      <c r="BM46">
        <v>0.73583437499999993</v>
      </c>
      <c r="BN46">
        <v>1.0157397264000001</v>
      </c>
      <c r="BO46">
        <v>1.4123995002</v>
      </c>
      <c r="BP46">
        <v>1</v>
      </c>
      <c r="BQ46">
        <v>8.6034375000000024E-2</v>
      </c>
      <c r="BR46">
        <v>9.8324999999999996E-2</v>
      </c>
      <c r="BS46">
        <v>9.8324999999999996E-2</v>
      </c>
      <c r="BT46">
        <v>0.13368539745000002</v>
      </c>
      <c r="BU46">
        <v>0.17863391024999997</v>
      </c>
      <c r="BV46">
        <v>0.25662219659999996</v>
      </c>
      <c r="BW46">
        <v>0.34261064099999999</v>
      </c>
      <c r="BX46">
        <v>0.46939505130000003</v>
      </c>
      <c r="BY46">
        <v>0.63404335889999996</v>
      </c>
      <c r="BZ46">
        <v>0.86568749999999994</v>
      </c>
      <c r="CA46">
        <v>1.1696404104</v>
      </c>
      <c r="CB46">
        <v>1.5910326666000001</v>
      </c>
      <c r="CC46">
        <v>1</v>
      </c>
      <c r="CD46">
        <v>0.10922625</v>
      </c>
      <c r="CE46">
        <v>0.18724499999999997</v>
      </c>
      <c r="CF46">
        <v>0.24185812499999998</v>
      </c>
      <c r="CG46">
        <v>0.25746187500000006</v>
      </c>
      <c r="CH46">
        <v>0.36668812499999992</v>
      </c>
      <c r="CI46">
        <v>0.44470687499999995</v>
      </c>
      <c r="CJ46">
        <v>0.69436687500000005</v>
      </c>
      <c r="CK46">
        <v>1.2248943750000003</v>
      </c>
      <c r="CL46">
        <v>2.1065062499999998</v>
      </c>
      <c r="CM46">
        <v>2.2937512500000001</v>
      </c>
      <c r="CN46">
        <v>4.1115881249999999</v>
      </c>
      <c r="CO46">
        <v>7.7082525000000013</v>
      </c>
      <c r="CP46">
        <v>1</v>
      </c>
      <c r="CQ46">
        <v>0.14278498290000002</v>
      </c>
      <c r="CR46">
        <v>0.24294223079999996</v>
      </c>
      <c r="CS46">
        <v>0.31143374999999995</v>
      </c>
      <c r="CT46">
        <v>0.32900693265000003</v>
      </c>
      <c r="CU46">
        <v>0.46499791454999995</v>
      </c>
      <c r="CV46">
        <v>0.55958209289999983</v>
      </c>
      <c r="CW46">
        <v>0.86693968170000013</v>
      </c>
      <c r="CX46">
        <v>1.5173347189500002</v>
      </c>
      <c r="CY46">
        <v>2.5888188465000002</v>
      </c>
      <c r="CZ46">
        <v>2.7964912499999999</v>
      </c>
      <c r="DA46">
        <v>4.9725253903499995</v>
      </c>
      <c r="DB46">
        <v>9.2468872782000009</v>
      </c>
    </row>
    <row r="47" spans="1:106">
      <c r="O47">
        <v>2</v>
      </c>
      <c r="P47">
        <f t="shared" ref="P47:P85" si="63">IF($Z$1=1,AD47,IF($Z$1=2,AQ47,IF($Z$1=3,BD47,IF($Z$1=4,BQ47,IF($Z$1=5,CD47,CQ47)))))</f>
        <v>7.2888750000000002E-2</v>
      </c>
      <c r="Q47">
        <f t="shared" si="52"/>
        <v>7.9514999999999988E-2</v>
      </c>
      <c r="R47">
        <f t="shared" si="53"/>
        <v>7.2888750000000002E-2</v>
      </c>
      <c r="S47">
        <f t="shared" si="54"/>
        <v>0.11264625000000002</v>
      </c>
      <c r="T47">
        <f t="shared" si="55"/>
        <v>0.16565625</v>
      </c>
      <c r="U47">
        <f t="shared" si="56"/>
        <v>0.22529250000000003</v>
      </c>
      <c r="V47">
        <f t="shared" si="57"/>
        <v>0.33793875000000001</v>
      </c>
      <c r="W47">
        <f t="shared" si="58"/>
        <v>0.48371624999999996</v>
      </c>
      <c r="X47">
        <f t="shared" si="59"/>
        <v>0.68913000000000002</v>
      </c>
      <c r="Y47">
        <f t="shared" si="60"/>
        <v>0.98731124999999997</v>
      </c>
      <c r="Z47">
        <f t="shared" si="61"/>
        <v>1.4180175000000002</v>
      </c>
      <c r="AA47">
        <f t="shared" si="62"/>
        <v>2.0276324999999997</v>
      </c>
      <c r="AC47">
        <v>2</v>
      </c>
      <c r="AD47">
        <v>7.2888750000000002E-2</v>
      </c>
      <c r="AE47">
        <v>7.9514999999999988E-2</v>
      </c>
      <c r="AF47">
        <v>7.2888750000000002E-2</v>
      </c>
      <c r="AG47">
        <v>0.11264625000000002</v>
      </c>
      <c r="AH47">
        <v>0.16565625</v>
      </c>
      <c r="AI47">
        <v>0.22529250000000003</v>
      </c>
      <c r="AJ47">
        <v>0.33793875000000001</v>
      </c>
      <c r="AK47">
        <v>0.48371624999999996</v>
      </c>
      <c r="AL47">
        <v>0.68913000000000002</v>
      </c>
      <c r="AM47">
        <v>0.98731124999999997</v>
      </c>
      <c r="AN47">
        <v>1.4180175000000002</v>
      </c>
      <c r="AO47">
        <v>2.0276324999999997</v>
      </c>
      <c r="AP47">
        <v>2</v>
      </c>
      <c r="AQ47">
        <v>8.9347499999999996E-2</v>
      </c>
      <c r="AR47">
        <v>9.7470000000000001E-2</v>
      </c>
      <c r="AS47">
        <v>8.9347499999999996E-2</v>
      </c>
      <c r="AT47">
        <v>0.13808250000000002</v>
      </c>
      <c r="AU47">
        <v>0.20306250000000001</v>
      </c>
      <c r="AV47">
        <v>0.27616500000000005</v>
      </c>
      <c r="AW47">
        <v>0.41424750000000005</v>
      </c>
      <c r="AX47">
        <v>0.59294249999999993</v>
      </c>
      <c r="AY47">
        <v>0.84474000000000005</v>
      </c>
      <c r="AZ47">
        <v>1.2120724649699999</v>
      </c>
      <c r="BA47">
        <v>1.7538980905800001</v>
      </c>
      <c r="BB47">
        <v>2.52659832309</v>
      </c>
      <c r="BC47">
        <v>2</v>
      </c>
      <c r="BD47">
        <v>0.10140602669999998</v>
      </c>
      <c r="BE47">
        <v>0.1104416154</v>
      </c>
      <c r="BF47">
        <v>0.10107017415</v>
      </c>
      <c r="BG47">
        <v>0.15593976495</v>
      </c>
      <c r="BH47">
        <v>0.22894142625000005</v>
      </c>
      <c r="BI47">
        <v>0.31084144020000004</v>
      </c>
      <c r="BJ47">
        <v>0.46548337500000009</v>
      </c>
      <c r="BK47">
        <v>0.6651653931</v>
      </c>
      <c r="BL47">
        <v>0.94604566679999991</v>
      </c>
      <c r="BM47">
        <v>1.3531170748499997</v>
      </c>
      <c r="BN47">
        <v>1.9401352029000001</v>
      </c>
      <c r="BO47">
        <v>2.7695393073000001</v>
      </c>
      <c r="BP47">
        <v>2</v>
      </c>
      <c r="BQ47">
        <v>0.13519687499999999</v>
      </c>
      <c r="BR47">
        <v>0.14748749999999999</v>
      </c>
      <c r="BS47">
        <v>0.13519687499999999</v>
      </c>
      <c r="BT47">
        <v>0.20577402990000002</v>
      </c>
      <c r="BU47">
        <v>0.29650181624999999</v>
      </c>
      <c r="BV47">
        <v>0.39493658970000001</v>
      </c>
      <c r="BW47">
        <v>0.57994650000000003</v>
      </c>
      <c r="BX47">
        <v>0.81228691035</v>
      </c>
      <c r="BY47">
        <v>1.1318244444000001</v>
      </c>
      <c r="BZ47">
        <v>1.5851581497</v>
      </c>
      <c r="CA47">
        <v>2.2243919058000001</v>
      </c>
      <c r="CB47">
        <v>3.1059222308999996</v>
      </c>
      <c r="CC47">
        <v>2</v>
      </c>
      <c r="CD47">
        <v>0.16383937499999998</v>
      </c>
      <c r="CE47">
        <v>0.25746187500000006</v>
      </c>
      <c r="CF47">
        <v>0.32767874999999996</v>
      </c>
      <c r="CG47">
        <v>0.35888625000000002</v>
      </c>
      <c r="CH47">
        <v>0.49151812499999997</v>
      </c>
      <c r="CI47">
        <v>0.61634812500000002</v>
      </c>
      <c r="CJ47">
        <v>1.0064418749999999</v>
      </c>
      <c r="CK47">
        <v>1.7788274999999998</v>
      </c>
      <c r="CL47">
        <v>3.058335</v>
      </c>
      <c r="CM47">
        <v>3.8229187500000004</v>
      </c>
      <c r="CN47">
        <v>6.9826781249999996</v>
      </c>
      <c r="CO47">
        <v>12.974518124999999</v>
      </c>
      <c r="CP47">
        <v>2</v>
      </c>
      <c r="CQ47">
        <v>0.21385679805000002</v>
      </c>
      <c r="CR47">
        <v>0.33354164744999998</v>
      </c>
      <c r="CS47">
        <v>0.42130114740000002</v>
      </c>
      <c r="CT47">
        <v>0.45791368380000003</v>
      </c>
      <c r="CU47">
        <v>0.62233304805</v>
      </c>
      <c r="CV47">
        <v>0.77435546805</v>
      </c>
      <c r="CW47">
        <v>1.2546056250000002</v>
      </c>
      <c r="CX47">
        <v>2.2000363074</v>
      </c>
      <c r="CY47">
        <v>3.7525954788</v>
      </c>
      <c r="CZ47">
        <v>4.6533363030000006</v>
      </c>
      <c r="DA47">
        <v>8.4311419184999998</v>
      </c>
      <c r="DB47">
        <v>15.538951183050001</v>
      </c>
    </row>
    <row r="48" spans="1:106">
      <c r="O48">
        <v>3</v>
      </c>
      <c r="P48">
        <f t="shared" si="63"/>
        <v>0.10601999999999999</v>
      </c>
      <c r="Q48">
        <f t="shared" si="52"/>
        <v>9.2767500000000017E-2</v>
      </c>
      <c r="R48">
        <f t="shared" si="53"/>
        <v>9.2767500000000017E-2</v>
      </c>
      <c r="S48">
        <f t="shared" si="54"/>
        <v>0.13915124999999998</v>
      </c>
      <c r="T48">
        <f t="shared" si="55"/>
        <v>0.20541374999999998</v>
      </c>
      <c r="U48">
        <f t="shared" si="56"/>
        <v>0.28492875000000001</v>
      </c>
      <c r="V48">
        <f t="shared" si="57"/>
        <v>0.42407999999999996</v>
      </c>
      <c r="W48">
        <f t="shared" si="58"/>
        <v>0.64937250000000002</v>
      </c>
      <c r="X48">
        <f t="shared" si="59"/>
        <v>0.98068500000000003</v>
      </c>
      <c r="Y48">
        <f t="shared" si="60"/>
        <v>1.53066375</v>
      </c>
      <c r="Z48">
        <f t="shared" si="61"/>
        <v>2.6571262499999997</v>
      </c>
      <c r="AA48">
        <f t="shared" si="62"/>
        <v>4.8967987500000003</v>
      </c>
      <c r="AC48">
        <v>3</v>
      </c>
      <c r="AD48">
        <v>0.10601999999999999</v>
      </c>
      <c r="AE48">
        <v>9.2767500000000017E-2</v>
      </c>
      <c r="AF48">
        <v>9.2767500000000017E-2</v>
      </c>
      <c r="AG48">
        <v>0.13915124999999998</v>
      </c>
      <c r="AH48">
        <v>0.20541374999999998</v>
      </c>
      <c r="AI48">
        <v>0.28492875000000001</v>
      </c>
      <c r="AJ48">
        <v>0.42407999999999996</v>
      </c>
      <c r="AK48">
        <v>0.64937250000000002</v>
      </c>
      <c r="AL48">
        <v>0.98068500000000003</v>
      </c>
      <c r="AM48">
        <v>1.53066375</v>
      </c>
      <c r="AN48">
        <v>2.6571262499999997</v>
      </c>
      <c r="AO48">
        <v>4.8967987500000003</v>
      </c>
      <c r="AP48">
        <v>3</v>
      </c>
      <c r="AQ48">
        <v>0.12996000000000002</v>
      </c>
      <c r="AR48">
        <v>0.113715</v>
      </c>
      <c r="AS48">
        <v>0.113715</v>
      </c>
      <c r="AT48">
        <v>0.17057249999999999</v>
      </c>
      <c r="AU48">
        <v>0.25179750000000001</v>
      </c>
      <c r="AV48">
        <v>0.34926750000000001</v>
      </c>
      <c r="AW48">
        <v>0.51984000000000008</v>
      </c>
      <c r="AX48">
        <v>0.79600499999999985</v>
      </c>
      <c r="AY48">
        <v>1.2021299999999999</v>
      </c>
      <c r="AZ48">
        <v>1.8819404153550001</v>
      </c>
      <c r="BA48">
        <v>3.2914079999999997</v>
      </c>
      <c r="BB48">
        <v>6.110844056505</v>
      </c>
      <c r="BC48">
        <v>3</v>
      </c>
      <c r="BD48">
        <v>0.14745083760000002</v>
      </c>
      <c r="BE48">
        <v>0.12880569870000003</v>
      </c>
      <c r="BF48">
        <v>0.12859203420000001</v>
      </c>
      <c r="BG48">
        <v>0.19256737500000001</v>
      </c>
      <c r="BH48">
        <v>0.28379274569999996</v>
      </c>
      <c r="BI48">
        <v>0.39299174684999999</v>
      </c>
      <c r="BJ48">
        <v>0.58394064960000003</v>
      </c>
      <c r="BK48">
        <v>0.89266263030000015</v>
      </c>
      <c r="BL48">
        <v>1.3458427434000002</v>
      </c>
      <c r="BM48">
        <v>2.0970804393</v>
      </c>
      <c r="BN48">
        <v>3.6342630000000002</v>
      </c>
      <c r="BO48">
        <v>6.6862722482999999</v>
      </c>
      <c r="BP48">
        <v>3</v>
      </c>
      <c r="BQ48">
        <v>0.19664999999999999</v>
      </c>
      <c r="BR48">
        <v>0.17206875000000005</v>
      </c>
      <c r="BS48">
        <v>0.17206875000000005</v>
      </c>
      <c r="BT48">
        <v>0.25316549999999999</v>
      </c>
      <c r="BU48">
        <v>0.36614775644999997</v>
      </c>
      <c r="BV48">
        <v>0.49737787604999989</v>
      </c>
      <c r="BW48">
        <v>0.72464929919999987</v>
      </c>
      <c r="BX48">
        <v>1.0856787606</v>
      </c>
      <c r="BY48">
        <v>1.6034427522000001</v>
      </c>
      <c r="BZ48">
        <v>2.4462396535500002</v>
      </c>
      <c r="CA48">
        <v>4.1485455</v>
      </c>
      <c r="CB48">
        <v>7.4648000650499995</v>
      </c>
      <c r="CC48">
        <v>3</v>
      </c>
      <c r="CD48">
        <v>0.21845249999999999</v>
      </c>
      <c r="CE48">
        <v>0.31987687499999989</v>
      </c>
      <c r="CF48">
        <v>0.382291875</v>
      </c>
      <c r="CG48">
        <v>0.45250874999999996</v>
      </c>
      <c r="CH48">
        <v>0.59294249999999993</v>
      </c>
      <c r="CI48">
        <v>0.78018749999999992</v>
      </c>
      <c r="CJ48">
        <v>1.3185168749999998</v>
      </c>
      <c r="CK48">
        <v>2.309355</v>
      </c>
      <c r="CL48">
        <v>3.97895625</v>
      </c>
      <c r="CM48">
        <v>5.4066993749999996</v>
      </c>
      <c r="CN48">
        <v>10.041013124999997</v>
      </c>
      <c r="CO48">
        <v>18.4436325</v>
      </c>
      <c r="CP48">
        <v>3</v>
      </c>
      <c r="CQ48">
        <v>0.28471506840000005</v>
      </c>
      <c r="CR48">
        <v>0.41377414634999998</v>
      </c>
      <c r="CS48">
        <v>0.49077017954999991</v>
      </c>
      <c r="CT48">
        <v>0.57648374999999996</v>
      </c>
      <c r="CU48">
        <v>0.74959043579999995</v>
      </c>
      <c r="CV48">
        <v>0.9786697649999998</v>
      </c>
      <c r="CW48">
        <v>1.6410499443000002</v>
      </c>
      <c r="CX48">
        <v>2.8516700088000002</v>
      </c>
      <c r="CY48">
        <v>4.8744154484999997</v>
      </c>
      <c r="CZ48">
        <v>6.5705706643499999</v>
      </c>
      <c r="DA48">
        <v>12.104234999999997</v>
      </c>
      <c r="DB48">
        <v>22.052945266200002</v>
      </c>
    </row>
    <row r="49" spans="15:106">
      <c r="O49">
        <v>4</v>
      </c>
      <c r="P49">
        <f t="shared" si="63"/>
        <v>0.13915124999999998</v>
      </c>
      <c r="Q49">
        <f t="shared" si="52"/>
        <v>0.10601999999999999</v>
      </c>
      <c r="R49">
        <f t="shared" si="53"/>
        <v>0.11264625000000002</v>
      </c>
      <c r="S49">
        <f t="shared" si="54"/>
        <v>0.17228250000000001</v>
      </c>
      <c r="T49">
        <f t="shared" si="55"/>
        <v>0.23854499999999995</v>
      </c>
      <c r="U49">
        <f t="shared" si="56"/>
        <v>0.34456500000000001</v>
      </c>
      <c r="V49">
        <f t="shared" si="57"/>
        <v>0.51022124999999996</v>
      </c>
      <c r="W49">
        <f t="shared" si="58"/>
        <v>0.78189749999999991</v>
      </c>
      <c r="X49">
        <f t="shared" si="59"/>
        <v>1.1728462500000001</v>
      </c>
      <c r="Y49">
        <f t="shared" si="60"/>
        <v>1.8487237499999996</v>
      </c>
      <c r="Z49">
        <f t="shared" si="61"/>
        <v>3.38601375</v>
      </c>
      <c r="AA49">
        <f t="shared" si="62"/>
        <v>6.3148162499999989</v>
      </c>
      <c r="AC49">
        <v>4</v>
      </c>
      <c r="AD49">
        <v>0.13915124999999998</v>
      </c>
      <c r="AE49">
        <v>0.10601999999999999</v>
      </c>
      <c r="AF49">
        <v>0.11264625000000002</v>
      </c>
      <c r="AG49">
        <v>0.17228250000000001</v>
      </c>
      <c r="AH49">
        <v>0.23854499999999995</v>
      </c>
      <c r="AI49">
        <v>0.34456500000000001</v>
      </c>
      <c r="AJ49">
        <v>0.51022124999999996</v>
      </c>
      <c r="AK49">
        <v>0.78189749999999991</v>
      </c>
      <c r="AL49">
        <v>1.1728462500000001</v>
      </c>
      <c r="AM49">
        <v>1.8487237499999996</v>
      </c>
      <c r="AN49">
        <v>3.38601375</v>
      </c>
      <c r="AO49">
        <v>6.3148162499999989</v>
      </c>
      <c r="AP49">
        <v>4</v>
      </c>
      <c r="AQ49">
        <v>0.17057249999999999</v>
      </c>
      <c r="AR49">
        <v>0.12996000000000002</v>
      </c>
      <c r="AS49">
        <v>0.13808250000000002</v>
      </c>
      <c r="AT49">
        <v>0.21118500000000001</v>
      </c>
      <c r="AU49">
        <v>0.29241</v>
      </c>
      <c r="AV49">
        <v>0.42237000000000002</v>
      </c>
      <c r="AW49">
        <v>0.62543250000000006</v>
      </c>
      <c r="AX49">
        <v>0.95845499999999983</v>
      </c>
      <c r="AY49">
        <v>1.4376825</v>
      </c>
      <c r="AZ49">
        <v>2.2764008230649999</v>
      </c>
      <c r="BA49">
        <v>4.2005296248299997</v>
      </c>
      <c r="BB49">
        <v>7.8920650529099996</v>
      </c>
      <c r="BC49">
        <v>4</v>
      </c>
      <c r="BD49">
        <v>0.19346512499999996</v>
      </c>
      <c r="BE49">
        <v>0.1471576752</v>
      </c>
      <c r="BF49">
        <v>0.15609558015000002</v>
      </c>
      <c r="BG49">
        <v>0.2383373889</v>
      </c>
      <c r="BH49">
        <v>0.32945588460000003</v>
      </c>
      <c r="BI49">
        <v>0.4750866666000001</v>
      </c>
      <c r="BJ49">
        <v>0.70231856309999996</v>
      </c>
      <c r="BK49">
        <v>1.0744784999999999</v>
      </c>
      <c r="BL49">
        <v>1.6090149068999999</v>
      </c>
      <c r="BM49">
        <v>2.53198580805</v>
      </c>
      <c r="BN49">
        <v>4.6296332491500003</v>
      </c>
      <c r="BO49">
        <v>8.6195775145499987</v>
      </c>
      <c r="BP49">
        <v>4</v>
      </c>
      <c r="BQ49">
        <v>0.25810312499999999</v>
      </c>
      <c r="BR49">
        <v>0.19664999999999999</v>
      </c>
      <c r="BS49">
        <v>0.20826576494999999</v>
      </c>
      <c r="BT49">
        <v>0.31217277779999997</v>
      </c>
      <c r="BU49">
        <v>0.42344476920000002</v>
      </c>
      <c r="BV49">
        <v>0.59893977780000018</v>
      </c>
      <c r="BW49">
        <v>0.86808121785000003</v>
      </c>
      <c r="BX49">
        <v>1.3014809999999999</v>
      </c>
      <c r="BY49">
        <v>1.9089835771499997</v>
      </c>
      <c r="BZ49">
        <v>2.9409187306499995</v>
      </c>
      <c r="CA49">
        <v>5.2615857483000008</v>
      </c>
      <c r="CB49">
        <v>9.5798940290999983</v>
      </c>
      <c r="CC49">
        <v>4</v>
      </c>
      <c r="CD49">
        <v>0.28086749999999999</v>
      </c>
      <c r="CE49">
        <v>0.37448999999999993</v>
      </c>
      <c r="CF49">
        <v>0.42130125000000007</v>
      </c>
      <c r="CG49">
        <v>0.54613124999999985</v>
      </c>
      <c r="CH49">
        <v>0.68656499999999998</v>
      </c>
      <c r="CI49">
        <v>0.95963062499999996</v>
      </c>
      <c r="CJ49">
        <v>1.6539975</v>
      </c>
      <c r="CK49">
        <v>2.8788918749999999</v>
      </c>
      <c r="CL49">
        <v>4.9697943750000002</v>
      </c>
      <c r="CM49">
        <v>7.1621212499999993</v>
      </c>
      <c r="CN49">
        <v>13.450432499999998</v>
      </c>
      <c r="CO49">
        <v>24.326246250000001</v>
      </c>
      <c r="CP49">
        <v>4</v>
      </c>
      <c r="CQ49">
        <v>0.36551249999999996</v>
      </c>
      <c r="CR49">
        <v>0.48368553839999995</v>
      </c>
      <c r="CS49">
        <v>0.54002417309999995</v>
      </c>
      <c r="CT49">
        <v>0.69468732899999985</v>
      </c>
      <c r="CU49">
        <v>0.86660378640000002</v>
      </c>
      <c r="CV49">
        <v>1.2018855640500001</v>
      </c>
      <c r="CW49">
        <v>2.0553597054000003</v>
      </c>
      <c r="CX49">
        <v>3.5493187499999999</v>
      </c>
      <c r="CY49">
        <v>6.0785132908499993</v>
      </c>
      <c r="CZ49">
        <v>8.6898546926999991</v>
      </c>
      <c r="DA49">
        <v>16.1878940028</v>
      </c>
      <c r="DB49">
        <v>29.039166545399997</v>
      </c>
    </row>
    <row r="50" spans="15:106">
      <c r="O50">
        <v>5</v>
      </c>
      <c r="P50">
        <f t="shared" si="63"/>
        <v>0.17228250000000001</v>
      </c>
      <c r="Q50">
        <f t="shared" si="52"/>
        <v>0.11927249999999998</v>
      </c>
      <c r="R50">
        <f t="shared" si="53"/>
        <v>0.132525</v>
      </c>
      <c r="S50">
        <f t="shared" si="54"/>
        <v>0.19878750000000001</v>
      </c>
      <c r="T50">
        <f t="shared" si="55"/>
        <v>0.27830249999999995</v>
      </c>
      <c r="U50">
        <f t="shared" si="56"/>
        <v>0.39757500000000001</v>
      </c>
      <c r="V50">
        <f t="shared" si="57"/>
        <v>0.59636250000000002</v>
      </c>
      <c r="W50">
        <f t="shared" si="58"/>
        <v>0.92767499999999992</v>
      </c>
      <c r="X50">
        <f t="shared" si="59"/>
        <v>1.37826</v>
      </c>
      <c r="Y50">
        <f t="shared" si="60"/>
        <v>2.2131675</v>
      </c>
      <c r="Z50">
        <f t="shared" si="61"/>
        <v>4.2142949999999999</v>
      </c>
      <c r="AA50">
        <f t="shared" si="62"/>
        <v>8.0045099999999998</v>
      </c>
      <c r="AC50">
        <v>5</v>
      </c>
      <c r="AD50">
        <v>0.17228250000000001</v>
      </c>
      <c r="AE50">
        <v>0.11927249999999998</v>
      </c>
      <c r="AF50">
        <v>0.132525</v>
      </c>
      <c r="AG50">
        <v>0.19878750000000001</v>
      </c>
      <c r="AH50">
        <v>0.27830249999999995</v>
      </c>
      <c r="AI50">
        <v>0.39757500000000001</v>
      </c>
      <c r="AJ50">
        <v>0.59636250000000002</v>
      </c>
      <c r="AK50">
        <v>0.92767499999999992</v>
      </c>
      <c r="AL50">
        <v>1.37826</v>
      </c>
      <c r="AM50">
        <v>2.2131675</v>
      </c>
      <c r="AN50">
        <v>4.2142949999999999</v>
      </c>
      <c r="AO50">
        <v>8.0045099999999998</v>
      </c>
      <c r="AP50">
        <v>5</v>
      </c>
      <c r="AQ50">
        <v>0.21118500000000001</v>
      </c>
      <c r="AR50">
        <v>0.146205</v>
      </c>
      <c r="AS50">
        <v>0.16245000000000001</v>
      </c>
      <c r="AT50">
        <v>0.243675</v>
      </c>
      <c r="AU50">
        <v>0.34114499999999998</v>
      </c>
      <c r="AV50">
        <v>0.48735000000000001</v>
      </c>
      <c r="AW50">
        <v>0.73102499999999992</v>
      </c>
      <c r="AX50">
        <v>1.1371500000000001</v>
      </c>
      <c r="AY50">
        <v>1.6894800000000001</v>
      </c>
      <c r="AZ50">
        <v>2.7292333265099997</v>
      </c>
      <c r="BA50">
        <v>5.2358243383799996</v>
      </c>
      <c r="BB50">
        <v>10.018547999999999</v>
      </c>
      <c r="BC50">
        <v>5</v>
      </c>
      <c r="BD50">
        <v>0.23944888889999993</v>
      </c>
      <c r="BE50">
        <v>0.16549744229999996</v>
      </c>
      <c r="BF50">
        <v>0.18358064100000002</v>
      </c>
      <c r="BG50">
        <v>0.27491310899999999</v>
      </c>
      <c r="BH50">
        <v>0.38423699999999994</v>
      </c>
      <c r="BI50">
        <v>0.54799378199999993</v>
      </c>
      <c r="BJ50">
        <v>0.82061711550000005</v>
      </c>
      <c r="BK50">
        <v>1.2743776709999999</v>
      </c>
      <c r="BL50">
        <v>1.8901848888000001</v>
      </c>
      <c r="BM50">
        <v>3.0301004546999999</v>
      </c>
      <c r="BN50">
        <v>5.7601854108000001</v>
      </c>
      <c r="BO50">
        <v>10.922282999999998</v>
      </c>
      <c r="BP50">
        <v>5</v>
      </c>
      <c r="BQ50">
        <v>0.31955624999999999</v>
      </c>
      <c r="BR50">
        <v>0.22123124999999996</v>
      </c>
      <c r="BS50">
        <v>0.24404145300000002</v>
      </c>
      <c r="BT50">
        <v>0.35873346149999996</v>
      </c>
      <c r="BU50">
        <v>0.49196699999999999</v>
      </c>
      <c r="BV50">
        <v>0.68815307699999995</v>
      </c>
      <c r="BW50">
        <v>1.0102434614999998</v>
      </c>
      <c r="BX50">
        <v>1.5372903419999997</v>
      </c>
      <c r="BY50">
        <v>2.2331617775999999</v>
      </c>
      <c r="BZ50">
        <v>3.5043522650999996</v>
      </c>
      <c r="CA50">
        <v>6.5175893838000007</v>
      </c>
      <c r="CB50">
        <v>12.084228</v>
      </c>
      <c r="CC50">
        <v>5</v>
      </c>
      <c r="CD50">
        <v>0.32767874999999996</v>
      </c>
      <c r="CE50">
        <v>0.42910312500000003</v>
      </c>
      <c r="CF50">
        <v>0.46031062499999997</v>
      </c>
      <c r="CG50">
        <v>0.63195187500000005</v>
      </c>
      <c r="CH50">
        <v>0.77238562499999996</v>
      </c>
      <c r="CI50">
        <v>1.1468756250000001</v>
      </c>
      <c r="CJ50">
        <v>2.0206856249999996</v>
      </c>
      <c r="CK50">
        <v>3.4952399999999999</v>
      </c>
      <c r="CL50">
        <v>6.0542550000000004</v>
      </c>
      <c r="CM50">
        <v>9.1906087500000009</v>
      </c>
      <c r="CN50">
        <v>17.312360624999997</v>
      </c>
      <c r="CO50">
        <v>30.622359374999995</v>
      </c>
      <c r="CP50">
        <v>5</v>
      </c>
      <c r="CQ50">
        <v>0.42578989740000001</v>
      </c>
      <c r="CR50">
        <v>0.55338361650000001</v>
      </c>
      <c r="CS50">
        <v>0.58912546364999996</v>
      </c>
      <c r="CT50">
        <v>0.80261627894999998</v>
      </c>
      <c r="CU50">
        <v>0.97341749999999982</v>
      </c>
      <c r="CV50">
        <v>1.4341550863499999</v>
      </c>
      <c r="CW50">
        <v>2.50707406635</v>
      </c>
      <c r="CX50">
        <v>4.3023589056000011</v>
      </c>
      <c r="CY50">
        <v>7.3930647528</v>
      </c>
      <c r="CZ50">
        <v>11.133045168299999</v>
      </c>
      <c r="DA50">
        <v>20.801944381049999</v>
      </c>
      <c r="DB50">
        <v>36.495140625000005</v>
      </c>
    </row>
    <row r="51" spans="15:106">
      <c r="O51">
        <v>6</v>
      </c>
      <c r="P51">
        <f t="shared" si="63"/>
        <v>0.19878750000000001</v>
      </c>
      <c r="Q51">
        <f t="shared" si="52"/>
        <v>0.132525</v>
      </c>
      <c r="R51">
        <f t="shared" si="53"/>
        <v>0.15240374999999998</v>
      </c>
      <c r="S51">
        <f t="shared" si="54"/>
        <v>0.22529250000000003</v>
      </c>
      <c r="T51">
        <f t="shared" si="55"/>
        <v>0.31805999999999995</v>
      </c>
      <c r="U51">
        <f t="shared" si="56"/>
        <v>0.46383749999999996</v>
      </c>
      <c r="V51">
        <f t="shared" si="57"/>
        <v>0.68913000000000002</v>
      </c>
      <c r="W51">
        <f t="shared" si="58"/>
        <v>1.0668262500000001</v>
      </c>
      <c r="X51">
        <f t="shared" si="59"/>
        <v>1.5903</v>
      </c>
      <c r="Y51">
        <f t="shared" si="60"/>
        <v>2.64387375</v>
      </c>
      <c r="Z51">
        <f t="shared" si="61"/>
        <v>5.1353437499999997</v>
      </c>
      <c r="AA51">
        <f t="shared" si="62"/>
        <v>10.10503125</v>
      </c>
      <c r="AC51">
        <v>6</v>
      </c>
      <c r="AD51">
        <v>0.19878750000000001</v>
      </c>
      <c r="AE51">
        <v>0.132525</v>
      </c>
      <c r="AF51">
        <v>0.15240374999999998</v>
      </c>
      <c r="AG51">
        <v>0.22529250000000003</v>
      </c>
      <c r="AH51">
        <v>0.31805999999999995</v>
      </c>
      <c r="AI51">
        <v>0.46383749999999996</v>
      </c>
      <c r="AJ51">
        <v>0.68913000000000002</v>
      </c>
      <c r="AK51">
        <v>1.0668262500000001</v>
      </c>
      <c r="AL51">
        <v>1.5903</v>
      </c>
      <c r="AM51">
        <v>2.64387375</v>
      </c>
      <c r="AN51">
        <v>5.1353437499999997</v>
      </c>
      <c r="AO51">
        <v>10.10503125</v>
      </c>
      <c r="AP51">
        <v>6</v>
      </c>
      <c r="AQ51">
        <v>0.243675</v>
      </c>
      <c r="AR51">
        <v>0.16245000000000001</v>
      </c>
      <c r="AS51">
        <v>0.18681750000000003</v>
      </c>
      <c r="AT51">
        <v>0.27616500000000005</v>
      </c>
      <c r="AU51">
        <v>0.38988</v>
      </c>
      <c r="AV51">
        <v>0.56857500000000005</v>
      </c>
      <c r="AW51">
        <v>0.84474000000000005</v>
      </c>
      <c r="AX51">
        <v>1.3077225000000001</v>
      </c>
      <c r="AY51">
        <v>1.9494</v>
      </c>
      <c r="AZ51">
        <v>3.2652451462050003</v>
      </c>
      <c r="BA51">
        <v>6.3895981196249991</v>
      </c>
      <c r="BB51">
        <v>12.66621465825</v>
      </c>
      <c r="BC51">
        <v>6</v>
      </c>
      <c r="BD51">
        <v>0.27619560900000001</v>
      </c>
      <c r="BE51">
        <v>0.18382499999999999</v>
      </c>
      <c r="BF51">
        <v>0.21104753309999999</v>
      </c>
      <c r="BG51">
        <v>0.31146441030000005</v>
      </c>
      <c r="BH51">
        <v>0.43898148719999996</v>
      </c>
      <c r="BI51">
        <v>0.63911241449999989</v>
      </c>
      <c r="BJ51">
        <v>0.94795033319999999</v>
      </c>
      <c r="BK51">
        <v>1.4650428933000001</v>
      </c>
      <c r="BL51">
        <v>2.18025</v>
      </c>
      <c r="BM51">
        <v>3.6185727753000005</v>
      </c>
      <c r="BN51">
        <v>7.0167282862500002</v>
      </c>
      <c r="BO51">
        <v>13.783823291249998</v>
      </c>
      <c r="BP51">
        <v>6</v>
      </c>
      <c r="BQ51">
        <v>0.36871874999999998</v>
      </c>
      <c r="BR51">
        <v>0.24581249999999996</v>
      </c>
      <c r="BS51">
        <v>0.27952401284999995</v>
      </c>
      <c r="BT51">
        <v>0.40490352989999995</v>
      </c>
      <c r="BU51">
        <v>0.55990297439999992</v>
      </c>
      <c r="BV51">
        <v>0.799424829</v>
      </c>
      <c r="BW51">
        <v>1.1623115556000001</v>
      </c>
      <c r="BX51">
        <v>1.76001691005</v>
      </c>
      <c r="BY51">
        <v>2.5649999999999999</v>
      </c>
      <c r="BZ51">
        <v>4.1668439620499997</v>
      </c>
      <c r="CA51">
        <v>7.9041686962500011</v>
      </c>
      <c r="CB51">
        <v>15.180834082500002</v>
      </c>
      <c r="CC51">
        <v>6</v>
      </c>
      <c r="CD51">
        <v>0.37448999999999993</v>
      </c>
      <c r="CE51">
        <v>0.48371624999999996</v>
      </c>
      <c r="CF51">
        <v>0.51492375000000012</v>
      </c>
      <c r="CG51">
        <v>0.7255743750000001</v>
      </c>
      <c r="CH51">
        <v>0.88161187500000004</v>
      </c>
      <c r="CI51">
        <v>1.37313</v>
      </c>
      <c r="CJ51">
        <v>2.4263831249999996</v>
      </c>
      <c r="CK51">
        <v>4.1818049999999998</v>
      </c>
      <c r="CL51">
        <v>7.2635456250000008</v>
      </c>
      <c r="CM51">
        <v>11.577982500000001</v>
      </c>
      <c r="CN51">
        <v>21.720419999999997</v>
      </c>
      <c r="CO51">
        <v>37.183736249999988</v>
      </c>
      <c r="CP51">
        <v>6</v>
      </c>
      <c r="CQ51">
        <v>0.48588446159999993</v>
      </c>
      <c r="CR51">
        <v>0.62286749999999991</v>
      </c>
      <c r="CS51">
        <v>0.65801386530000006</v>
      </c>
      <c r="CT51">
        <v>0.9201022564500001</v>
      </c>
      <c r="CU51">
        <v>1.1093469560999998</v>
      </c>
      <c r="CV51">
        <v>1.7143975727999998</v>
      </c>
      <c r="CW51">
        <v>3.0056757808499999</v>
      </c>
      <c r="CX51">
        <v>5.1392848212000004</v>
      </c>
      <c r="CY51">
        <v>8.8555556249999992</v>
      </c>
      <c r="CZ51">
        <v>14.0023295622</v>
      </c>
      <c r="DA51">
        <v>26.0560062576</v>
      </c>
      <c r="DB51">
        <v>44.242085500199998</v>
      </c>
    </row>
    <row r="52" spans="15:106">
      <c r="O52">
        <v>7</v>
      </c>
      <c r="P52">
        <f t="shared" si="63"/>
        <v>0.21203999999999998</v>
      </c>
      <c r="Q52">
        <f t="shared" si="52"/>
        <v>0.1457775</v>
      </c>
      <c r="R52">
        <f t="shared" si="53"/>
        <v>0.17890875000000001</v>
      </c>
      <c r="S52">
        <f t="shared" si="54"/>
        <v>0.25842375000000001</v>
      </c>
      <c r="T52">
        <f t="shared" si="55"/>
        <v>0.35781750000000001</v>
      </c>
      <c r="U52">
        <f t="shared" si="56"/>
        <v>0.52347374999999996</v>
      </c>
      <c r="V52">
        <f t="shared" si="57"/>
        <v>0.79515000000000002</v>
      </c>
      <c r="W52">
        <f t="shared" si="58"/>
        <v>1.2192299999999998</v>
      </c>
      <c r="X52">
        <f t="shared" si="59"/>
        <v>1.8155925000000004</v>
      </c>
      <c r="Y52">
        <f t="shared" si="60"/>
        <v>3.1607212499999999</v>
      </c>
      <c r="Z52">
        <f t="shared" si="61"/>
        <v>6.1491599999999993</v>
      </c>
      <c r="AA52">
        <f t="shared" si="62"/>
        <v>12.866039999999998</v>
      </c>
      <c r="AC52">
        <v>7</v>
      </c>
      <c r="AD52">
        <v>0.21203999999999998</v>
      </c>
      <c r="AE52">
        <v>0.1457775</v>
      </c>
      <c r="AF52">
        <v>0.17890875000000001</v>
      </c>
      <c r="AG52">
        <v>0.25842375000000001</v>
      </c>
      <c r="AH52">
        <v>0.35781750000000001</v>
      </c>
      <c r="AI52">
        <v>0.52347374999999996</v>
      </c>
      <c r="AJ52">
        <v>0.79515000000000002</v>
      </c>
      <c r="AK52">
        <v>1.2192299999999998</v>
      </c>
      <c r="AL52">
        <v>1.8155925000000004</v>
      </c>
      <c r="AM52">
        <v>3.1607212499999999</v>
      </c>
      <c r="AN52">
        <v>6.1491599999999993</v>
      </c>
      <c r="AO52">
        <v>12.866039999999998</v>
      </c>
      <c r="AP52">
        <v>7</v>
      </c>
      <c r="AQ52">
        <v>0.25992000000000004</v>
      </c>
      <c r="AR52">
        <v>0.17869499999999999</v>
      </c>
      <c r="AS52">
        <v>0.21930750000000002</v>
      </c>
      <c r="AT52">
        <v>0.31677750000000005</v>
      </c>
      <c r="AU52">
        <v>0.43861500000000003</v>
      </c>
      <c r="AV52">
        <v>0.6416774999999999</v>
      </c>
      <c r="AW52">
        <v>0.97470000000000001</v>
      </c>
      <c r="AX52">
        <v>1.4945400000000002</v>
      </c>
      <c r="AY52">
        <v>2.2289117812200003</v>
      </c>
      <c r="AZ52">
        <v>3.9093896691899994</v>
      </c>
      <c r="BA52">
        <v>7.6623635419200005</v>
      </c>
      <c r="BB52">
        <v>15.970422153599996</v>
      </c>
      <c r="BC52">
        <v>7</v>
      </c>
      <c r="BD52">
        <v>0.29451097440000001</v>
      </c>
      <c r="BE52">
        <v>0.20214034829999999</v>
      </c>
      <c r="BF52">
        <v>0.24766903845000002</v>
      </c>
      <c r="BG52">
        <v>0.35714862494999999</v>
      </c>
      <c r="BH52">
        <v>0.49368934620000005</v>
      </c>
      <c r="BI52">
        <v>0.72104287500000008</v>
      </c>
      <c r="BJ52">
        <v>1.0934225639999999</v>
      </c>
      <c r="BK52">
        <v>1.6737731028</v>
      </c>
      <c r="BL52">
        <v>2.4882824060999997</v>
      </c>
      <c r="BM52">
        <v>4.3245069709499999</v>
      </c>
      <c r="BN52">
        <v>8.399125742399999</v>
      </c>
      <c r="BO52">
        <v>17.348198975999999</v>
      </c>
      <c r="BP52">
        <v>7</v>
      </c>
      <c r="BQ52">
        <v>0.39329999999999998</v>
      </c>
      <c r="BR52">
        <v>0.27039374999999999</v>
      </c>
      <c r="BS52">
        <v>0.32681757690000002</v>
      </c>
      <c r="BT52">
        <v>0.46254283335000007</v>
      </c>
      <c r="BU52">
        <v>0.62725223070000002</v>
      </c>
      <c r="BV52">
        <v>0.89834849999999999</v>
      </c>
      <c r="BW52">
        <v>1.3352661539999999</v>
      </c>
      <c r="BX52">
        <v>2.0024586323999998</v>
      </c>
      <c r="BY52">
        <v>2.9149888122000003</v>
      </c>
      <c r="BZ52">
        <v>4.958107191899999</v>
      </c>
      <c r="CA52">
        <v>9.4192674191999988</v>
      </c>
      <c r="CB52">
        <v>19.019101535999997</v>
      </c>
      <c r="CC52">
        <v>7</v>
      </c>
      <c r="CD52">
        <v>0.42130125000000007</v>
      </c>
      <c r="CE52">
        <v>0.52272562499999997</v>
      </c>
      <c r="CF52">
        <v>0.57733875000000001</v>
      </c>
      <c r="CG52">
        <v>0.79579125000000006</v>
      </c>
      <c r="CH52">
        <v>0.99863999999999997</v>
      </c>
      <c r="CI52">
        <v>1.6305918749999997</v>
      </c>
      <c r="CJ52">
        <v>2.8710900000000001</v>
      </c>
      <c r="CK52">
        <v>4.9385868749999995</v>
      </c>
      <c r="CL52">
        <v>8.61327</v>
      </c>
      <c r="CM52">
        <v>14.402261250000002</v>
      </c>
      <c r="CN52">
        <v>26.776034999999997</v>
      </c>
      <c r="CO52">
        <v>43.905361499999998</v>
      </c>
      <c r="CP52">
        <v>7</v>
      </c>
      <c r="CQ52">
        <v>0.54579542310000007</v>
      </c>
      <c r="CR52">
        <v>0.67207563990000008</v>
      </c>
      <c r="CS52">
        <v>0.7366437522</v>
      </c>
      <c r="CT52">
        <v>1.0075868396999998</v>
      </c>
      <c r="CU52">
        <v>1.2546518975999998</v>
      </c>
      <c r="CV52">
        <v>2.0326556249999994</v>
      </c>
      <c r="CW52">
        <v>3.5509357944000004</v>
      </c>
      <c r="CX52">
        <v>6.0596758624499998</v>
      </c>
      <c r="CY52">
        <v>10.484251588799998</v>
      </c>
      <c r="CZ52">
        <v>17.389818973800001</v>
      </c>
      <c r="DA52">
        <v>32.068358665199995</v>
      </c>
      <c r="DB52">
        <v>52.046802007199993</v>
      </c>
    </row>
    <row r="53" spans="15:106">
      <c r="O53">
        <v>8</v>
      </c>
      <c r="P53">
        <f t="shared" si="63"/>
        <v>0.21866625000000003</v>
      </c>
      <c r="Q53">
        <f t="shared" si="52"/>
        <v>0.15902999999999998</v>
      </c>
      <c r="R53">
        <f t="shared" si="53"/>
        <v>0.19878750000000001</v>
      </c>
      <c r="S53">
        <f t="shared" si="54"/>
        <v>0.28492875000000001</v>
      </c>
      <c r="T53">
        <f t="shared" si="55"/>
        <v>0.40420124999999996</v>
      </c>
      <c r="U53">
        <f t="shared" si="56"/>
        <v>0.58973624999999996</v>
      </c>
      <c r="V53">
        <f t="shared" si="57"/>
        <v>0.90117000000000014</v>
      </c>
      <c r="W53">
        <f t="shared" si="58"/>
        <v>1.37826</v>
      </c>
      <c r="X53">
        <f t="shared" si="59"/>
        <v>2.0673900000000001</v>
      </c>
      <c r="Y53">
        <f t="shared" si="60"/>
        <v>3.7902149999999994</v>
      </c>
      <c r="Z53">
        <f t="shared" si="61"/>
        <v>7.3153800000000002</v>
      </c>
      <c r="AA53">
        <f t="shared" si="62"/>
        <v>16.234996500000001</v>
      </c>
      <c r="AC53">
        <v>8</v>
      </c>
      <c r="AD53">
        <v>0.21866625000000003</v>
      </c>
      <c r="AE53">
        <v>0.15902999999999998</v>
      </c>
      <c r="AF53">
        <v>0.19878750000000001</v>
      </c>
      <c r="AG53">
        <v>0.28492875000000001</v>
      </c>
      <c r="AH53">
        <v>0.40420124999999996</v>
      </c>
      <c r="AI53">
        <v>0.58973624999999996</v>
      </c>
      <c r="AJ53">
        <v>0.90117000000000014</v>
      </c>
      <c r="AK53">
        <v>1.37826</v>
      </c>
      <c r="AL53">
        <v>2.0673900000000001</v>
      </c>
      <c r="AM53">
        <v>3.7902149999999994</v>
      </c>
      <c r="AN53">
        <v>7.3153800000000002</v>
      </c>
      <c r="AO53">
        <v>16.234996500000001</v>
      </c>
      <c r="AP53">
        <v>8</v>
      </c>
      <c r="AQ53">
        <v>0.26804250000000002</v>
      </c>
      <c r="AR53">
        <v>0.19494</v>
      </c>
      <c r="AS53">
        <v>0.243675</v>
      </c>
      <c r="AT53">
        <v>0.34926750000000001</v>
      </c>
      <c r="AU53">
        <v>0.49547249999999993</v>
      </c>
      <c r="AV53">
        <v>0.72290249999999989</v>
      </c>
      <c r="AW53">
        <v>1.1046600000000002</v>
      </c>
      <c r="AX53">
        <v>1.6894800000000001</v>
      </c>
      <c r="AY53">
        <v>2.5418415999600001</v>
      </c>
      <c r="AZ53">
        <v>4.6949760000000005</v>
      </c>
      <c r="BA53">
        <v>9.1290552616799978</v>
      </c>
      <c r="BB53">
        <v>19.959021993059999</v>
      </c>
      <c r="BC53">
        <v>8</v>
      </c>
      <c r="BD53">
        <v>0.30361343265000007</v>
      </c>
      <c r="BE53">
        <v>0.22044348719999998</v>
      </c>
      <c r="BF53">
        <v>0.27509624999999999</v>
      </c>
      <c r="BG53">
        <v>0.39364800209999995</v>
      </c>
      <c r="BH53">
        <v>0.55749991994999992</v>
      </c>
      <c r="BI53">
        <v>0.81204246584999995</v>
      </c>
      <c r="BJ53">
        <v>1.2387971196000001</v>
      </c>
      <c r="BK53">
        <v>1.8914546663999996</v>
      </c>
      <c r="BL53">
        <v>2.8324203336</v>
      </c>
      <c r="BM53">
        <v>5.184035999999999</v>
      </c>
      <c r="BN53">
        <v>9.9886935887999986</v>
      </c>
      <c r="BO53">
        <v>21.641793208199999</v>
      </c>
      <c r="BP53">
        <v>8</v>
      </c>
      <c r="BQ53">
        <v>0.40559062499999998</v>
      </c>
      <c r="BR53">
        <v>0.29497499999999999</v>
      </c>
      <c r="BS53">
        <v>0.36166500000000001</v>
      </c>
      <c r="BT53">
        <v>0.50788237184999996</v>
      </c>
      <c r="BU53">
        <v>0.70558256834999999</v>
      </c>
      <c r="BV53">
        <v>1.0077154316999999</v>
      </c>
      <c r="BW53">
        <v>1.5066562392000002</v>
      </c>
      <c r="BX53">
        <v>2.2534871112000001</v>
      </c>
      <c r="BY53">
        <v>3.3040119996000001</v>
      </c>
      <c r="BZ53">
        <v>5.9176259999999994</v>
      </c>
      <c r="CA53">
        <v>11.151744616799999</v>
      </c>
      <c r="CB53">
        <v>23.617197930600003</v>
      </c>
      <c r="CC53">
        <v>8</v>
      </c>
      <c r="CD53">
        <v>0.46031062499999997</v>
      </c>
      <c r="CE53">
        <v>0.55393312500000003</v>
      </c>
      <c r="CF53">
        <v>0.65535749999999993</v>
      </c>
      <c r="CG53">
        <v>0.86600812500000013</v>
      </c>
      <c r="CH53">
        <v>1.1390737500000001</v>
      </c>
      <c r="CI53">
        <v>1.9192612499999999</v>
      </c>
      <c r="CJ53">
        <v>3.3626081249999995</v>
      </c>
      <c r="CK53">
        <v>5.7889912500000005</v>
      </c>
      <c r="CL53">
        <v>10.1424375</v>
      </c>
      <c r="CM53">
        <v>17.694652500000004</v>
      </c>
      <c r="CN53">
        <v>32.518214999999998</v>
      </c>
      <c r="CO53">
        <v>50.865756187500004</v>
      </c>
      <c r="CP53">
        <v>8</v>
      </c>
      <c r="CQ53">
        <v>0.59543108864999994</v>
      </c>
      <c r="CR53">
        <v>0.71111597444999997</v>
      </c>
      <c r="CS53">
        <v>0.83490749999999991</v>
      </c>
      <c r="CT53">
        <v>1.0947965575500003</v>
      </c>
      <c r="CU53">
        <v>1.4288578569000001</v>
      </c>
      <c r="CV53">
        <v>2.3887472562000003</v>
      </c>
      <c r="CW53">
        <v>4.1522627493000002</v>
      </c>
      <c r="CX53">
        <v>7.0917965936999998</v>
      </c>
      <c r="CY53">
        <v>12.325745834999999</v>
      </c>
      <c r="CZ53">
        <v>21.330539999999999</v>
      </c>
      <c r="DA53">
        <v>38.881842584399998</v>
      </c>
      <c r="DB53">
        <v>60.075330966449997</v>
      </c>
    </row>
    <row r="54" spans="15:106">
      <c r="O54">
        <v>9</v>
      </c>
      <c r="P54">
        <f t="shared" si="63"/>
        <v>0.23191874999999998</v>
      </c>
      <c r="Q54">
        <f t="shared" si="52"/>
        <v>0.17890875000000001</v>
      </c>
      <c r="R54">
        <f t="shared" si="53"/>
        <v>0.22529250000000003</v>
      </c>
      <c r="S54">
        <f t="shared" si="54"/>
        <v>0.31143374999999995</v>
      </c>
      <c r="T54">
        <f t="shared" si="55"/>
        <v>0.45721125000000001</v>
      </c>
      <c r="U54">
        <f t="shared" si="56"/>
        <v>0.66262500000000002</v>
      </c>
      <c r="V54">
        <f t="shared" si="57"/>
        <v>1.0204424999999999</v>
      </c>
      <c r="W54">
        <f t="shared" si="58"/>
        <v>1.5505424999999999</v>
      </c>
      <c r="X54">
        <f t="shared" si="59"/>
        <v>2.3655712499999999</v>
      </c>
      <c r="Y54">
        <f t="shared" si="60"/>
        <v>4.53898125</v>
      </c>
      <c r="Z54">
        <f t="shared" si="61"/>
        <v>8.7135187499999986</v>
      </c>
      <c r="AA54">
        <f t="shared" si="62"/>
        <v>20.250632249999999</v>
      </c>
      <c r="AC54">
        <v>9</v>
      </c>
      <c r="AD54">
        <v>0.23191874999999998</v>
      </c>
      <c r="AE54">
        <v>0.17890875000000001</v>
      </c>
      <c r="AF54">
        <v>0.22529250000000003</v>
      </c>
      <c r="AG54">
        <v>0.31143374999999995</v>
      </c>
      <c r="AH54">
        <v>0.45721125000000001</v>
      </c>
      <c r="AI54">
        <v>0.66262500000000002</v>
      </c>
      <c r="AJ54">
        <v>1.0204424999999999</v>
      </c>
      <c r="AK54">
        <v>1.5505424999999999</v>
      </c>
      <c r="AL54">
        <v>2.3655712499999999</v>
      </c>
      <c r="AM54">
        <v>4.53898125</v>
      </c>
      <c r="AN54">
        <v>8.7135187499999986</v>
      </c>
      <c r="AO54">
        <v>20.250632249999999</v>
      </c>
      <c r="AP54">
        <v>9</v>
      </c>
      <c r="AQ54">
        <v>0.28428750000000003</v>
      </c>
      <c r="AR54">
        <v>0.21930750000000002</v>
      </c>
      <c r="AS54">
        <v>0.27616500000000005</v>
      </c>
      <c r="AT54">
        <v>0.38175749999999997</v>
      </c>
      <c r="AU54">
        <v>0.56045250000000002</v>
      </c>
      <c r="AV54">
        <v>0.81225000000000003</v>
      </c>
      <c r="AW54">
        <v>1.2508650000000001</v>
      </c>
      <c r="AX54">
        <v>1.9006649999999996</v>
      </c>
      <c r="AY54">
        <v>2.9128139563949995</v>
      </c>
      <c r="AZ54">
        <v>5.6308469530499989</v>
      </c>
      <c r="BA54">
        <v>10.889890393050001</v>
      </c>
      <c r="BB54">
        <v>24.660008075339999</v>
      </c>
      <c r="BC54">
        <v>9</v>
      </c>
      <c r="BD54">
        <v>0.32190741449999993</v>
      </c>
      <c r="BE54">
        <v>0.24791650965000001</v>
      </c>
      <c r="BF54">
        <v>0.31167197009999997</v>
      </c>
      <c r="BG54">
        <v>0.43012296045000004</v>
      </c>
      <c r="BH54">
        <v>0.63040346144999992</v>
      </c>
      <c r="BI54">
        <v>0.91210203000000001</v>
      </c>
      <c r="BJ54">
        <v>1.4022854999999999</v>
      </c>
      <c r="BK54">
        <v>2.1271722497999996</v>
      </c>
      <c r="BL54">
        <v>3.2398528081499993</v>
      </c>
      <c r="BM54">
        <v>6.2060641402499979</v>
      </c>
      <c r="BN54">
        <v>11.89375071525</v>
      </c>
      <c r="BO54">
        <v>26.690927239799997</v>
      </c>
      <c r="BP54">
        <v>9</v>
      </c>
      <c r="BQ54">
        <v>0.43017187499999998</v>
      </c>
      <c r="BR54">
        <v>0.33077503845</v>
      </c>
      <c r="BS54">
        <v>0.40822594020000003</v>
      </c>
      <c r="BT54">
        <v>0.55283067089999993</v>
      </c>
      <c r="BU54">
        <v>0.79474701284999993</v>
      </c>
      <c r="BV54">
        <v>1.1273782050000001</v>
      </c>
      <c r="BW54">
        <v>1.6985429999999999</v>
      </c>
      <c r="BX54">
        <v>2.5237410002999998</v>
      </c>
      <c r="BY54">
        <v>3.7631110639499998</v>
      </c>
      <c r="BZ54">
        <v>7.0532020304999996</v>
      </c>
      <c r="CA54">
        <v>13.218846430500001</v>
      </c>
      <c r="CB54">
        <v>28.992662753399994</v>
      </c>
      <c r="CC54">
        <v>9</v>
      </c>
      <c r="CD54">
        <v>0.51492375000000012</v>
      </c>
      <c r="CE54">
        <v>0.56953687500000005</v>
      </c>
      <c r="CF54">
        <v>0.74117812499999991</v>
      </c>
      <c r="CG54">
        <v>0.9284231249999999</v>
      </c>
      <c r="CH54">
        <v>1.3107149999999999</v>
      </c>
      <c r="CI54">
        <v>2.2547418750000001</v>
      </c>
      <c r="CJ54">
        <v>3.9243431249999996</v>
      </c>
      <c r="CK54">
        <v>6.7720274999999992</v>
      </c>
      <c r="CL54">
        <v>11.90566125</v>
      </c>
      <c r="CM54">
        <v>21.494165625000001</v>
      </c>
      <c r="CN54">
        <v>38.876743125000004</v>
      </c>
      <c r="CO54">
        <v>58.395917531249999</v>
      </c>
      <c r="CP54">
        <v>9</v>
      </c>
      <c r="CQ54">
        <v>0.66506761529999991</v>
      </c>
      <c r="CR54">
        <v>0.73003267844999997</v>
      </c>
      <c r="CS54">
        <v>0.94278994649999992</v>
      </c>
      <c r="CT54">
        <v>1.1718846656999999</v>
      </c>
      <c r="CU54">
        <v>1.6415997948000001</v>
      </c>
      <c r="CV54">
        <v>2.8018818625499997</v>
      </c>
      <c r="CW54">
        <v>4.8382312500000006</v>
      </c>
      <c r="CX54">
        <v>8.2828093194000001</v>
      </c>
      <c r="CY54">
        <v>14.4452268639</v>
      </c>
      <c r="CZ54">
        <v>25.868705323499999</v>
      </c>
      <c r="DA54">
        <v>46.408648779899998</v>
      </c>
      <c r="DB54">
        <v>68.71443243165001</v>
      </c>
    </row>
    <row r="55" spans="15:106">
      <c r="O55">
        <v>10</v>
      </c>
      <c r="P55">
        <f t="shared" si="63"/>
        <v>0.23854499999999995</v>
      </c>
      <c r="Q55">
        <f t="shared" si="52"/>
        <v>0.19878750000000001</v>
      </c>
      <c r="R55">
        <f t="shared" si="53"/>
        <v>0.25179750000000001</v>
      </c>
      <c r="S55">
        <f t="shared" si="54"/>
        <v>0.34456500000000001</v>
      </c>
      <c r="T55">
        <f t="shared" si="55"/>
        <v>0.51022124999999996</v>
      </c>
      <c r="U55">
        <f t="shared" si="56"/>
        <v>0.74214000000000013</v>
      </c>
      <c r="V55">
        <f t="shared" si="57"/>
        <v>1.1463412499999999</v>
      </c>
      <c r="W55">
        <f t="shared" si="58"/>
        <v>1.7427037499999998</v>
      </c>
      <c r="X55">
        <f t="shared" si="59"/>
        <v>2.7233887500000002</v>
      </c>
      <c r="Y55">
        <f t="shared" si="60"/>
        <v>5.4202724999999994</v>
      </c>
      <c r="Z55">
        <f t="shared" si="61"/>
        <v>10.442969999999999</v>
      </c>
      <c r="AA55">
        <f t="shared" si="62"/>
        <v>24.931799999999999</v>
      </c>
      <c r="AC55">
        <v>10</v>
      </c>
      <c r="AD55">
        <v>0.23854499999999995</v>
      </c>
      <c r="AE55">
        <v>0.19878750000000001</v>
      </c>
      <c r="AF55">
        <v>0.25179750000000001</v>
      </c>
      <c r="AG55">
        <v>0.34456500000000001</v>
      </c>
      <c r="AH55">
        <v>0.51022124999999996</v>
      </c>
      <c r="AI55">
        <v>0.74214000000000013</v>
      </c>
      <c r="AJ55">
        <v>1.1463412499999999</v>
      </c>
      <c r="AK55">
        <v>1.7427037499999998</v>
      </c>
      <c r="AL55">
        <v>2.7233887500000002</v>
      </c>
      <c r="AM55">
        <v>5.4202724999999994</v>
      </c>
      <c r="AN55">
        <v>10.442969999999999</v>
      </c>
      <c r="AO55">
        <v>24.931799999999999</v>
      </c>
      <c r="AP55">
        <v>10</v>
      </c>
      <c r="AQ55">
        <v>0.29241</v>
      </c>
      <c r="AR55">
        <v>0.243675</v>
      </c>
      <c r="AS55">
        <v>0.30865500000000001</v>
      </c>
      <c r="AT55">
        <v>0.42237000000000002</v>
      </c>
      <c r="AU55">
        <v>0.62543250000000006</v>
      </c>
      <c r="AV55">
        <v>0.90971999999999997</v>
      </c>
      <c r="AW55">
        <v>1.4051924999999998</v>
      </c>
      <c r="AX55">
        <v>2.1362174999999999</v>
      </c>
      <c r="AY55">
        <v>3.3584278359150002</v>
      </c>
      <c r="AZ55">
        <v>6.7341262716899983</v>
      </c>
      <c r="BA55">
        <v>13.070556</v>
      </c>
      <c r="BB55">
        <v>30.076458462000002</v>
      </c>
      <c r="BC55">
        <v>10</v>
      </c>
      <c r="BD55">
        <v>0.33099488459999993</v>
      </c>
      <c r="BE55">
        <v>0.27537096149999996</v>
      </c>
      <c r="BF55">
        <v>0.34822327139999998</v>
      </c>
      <c r="BG55">
        <v>0.47572199999999998</v>
      </c>
      <c r="BH55">
        <v>0.70325868689999993</v>
      </c>
      <c r="BI55">
        <v>1.0212124104000002</v>
      </c>
      <c r="BJ55">
        <v>1.5747666934499998</v>
      </c>
      <c r="BK55">
        <v>2.3899933930500001</v>
      </c>
      <c r="BL55">
        <v>3.72865654755</v>
      </c>
      <c r="BM55">
        <v>7.4085403554000004</v>
      </c>
      <c r="BN55">
        <v>14.249601</v>
      </c>
      <c r="BO55">
        <v>32.494876920000003</v>
      </c>
      <c r="BP55">
        <v>10</v>
      </c>
      <c r="BQ55">
        <v>0.44246249999999993</v>
      </c>
      <c r="BR55">
        <v>0.36606217949999997</v>
      </c>
      <c r="BS55">
        <v>0.45439571790000005</v>
      </c>
      <c r="BT55">
        <v>0.60910200000000014</v>
      </c>
      <c r="BU55">
        <v>0.88312978214999982</v>
      </c>
      <c r="BV55">
        <v>1.2571918632000001</v>
      </c>
      <c r="BW55">
        <v>1.8996516368999998</v>
      </c>
      <c r="BX55">
        <v>2.8236612860999997</v>
      </c>
      <c r="BY55">
        <v>4.3122418591500002</v>
      </c>
      <c r="BZ55">
        <v>8.3826857168999993</v>
      </c>
      <c r="CA55">
        <v>15.765515999999998</v>
      </c>
      <c r="CB55">
        <v>35.133184620000002</v>
      </c>
      <c r="CC55">
        <v>10</v>
      </c>
      <c r="CD55">
        <v>0.55393312500000003</v>
      </c>
      <c r="CE55">
        <v>0.600744375</v>
      </c>
      <c r="CF55">
        <v>0.82699875</v>
      </c>
      <c r="CG55">
        <v>1.0064418749999999</v>
      </c>
      <c r="CH55">
        <v>1.4979599999999997</v>
      </c>
      <c r="CI55">
        <v>2.6292318749999999</v>
      </c>
      <c r="CJ55">
        <v>4.5562950000000004</v>
      </c>
      <c r="CK55">
        <v>7.8876956249999992</v>
      </c>
      <c r="CL55">
        <v>13.988761875</v>
      </c>
      <c r="CM55">
        <v>25.847611875000002</v>
      </c>
      <c r="CN55">
        <v>45.718987499999997</v>
      </c>
      <c r="CO55">
        <v>66.963257999999996</v>
      </c>
      <c r="CP55">
        <v>10</v>
      </c>
      <c r="CQ55">
        <v>0.71436794129999992</v>
      </c>
      <c r="CR55">
        <v>0.76885865595000014</v>
      </c>
      <c r="CS55">
        <v>1.0503373526999999</v>
      </c>
      <c r="CT55">
        <v>1.2683925</v>
      </c>
      <c r="CU55">
        <v>1.8731821535999997</v>
      </c>
      <c r="CV55">
        <v>3.26210023305</v>
      </c>
      <c r="CW55">
        <v>5.6084321447999992</v>
      </c>
      <c r="CX55">
        <v>9.6319438983000012</v>
      </c>
      <c r="CY55">
        <v>16.945288613549998</v>
      </c>
      <c r="CZ55">
        <v>31.057612318349999</v>
      </c>
      <c r="DA55">
        <v>54.487012499999999</v>
      </c>
      <c r="DB55">
        <v>78.505030591649998</v>
      </c>
    </row>
    <row r="56" spans="15:106">
      <c r="O56">
        <v>11</v>
      </c>
      <c r="P56">
        <f t="shared" si="63"/>
        <v>0.24517125000000001</v>
      </c>
      <c r="Q56">
        <f t="shared" si="52"/>
        <v>0.21866625000000003</v>
      </c>
      <c r="R56">
        <f t="shared" si="53"/>
        <v>0.28492875000000001</v>
      </c>
      <c r="S56">
        <f t="shared" si="54"/>
        <v>0.38432249999999996</v>
      </c>
      <c r="T56">
        <f t="shared" si="55"/>
        <v>0.57648374999999996</v>
      </c>
      <c r="U56">
        <f t="shared" si="56"/>
        <v>0.82828124999999997</v>
      </c>
      <c r="V56">
        <f t="shared" si="57"/>
        <v>1.2788662499999999</v>
      </c>
      <c r="W56">
        <f t="shared" si="58"/>
        <v>1.9481174999999997</v>
      </c>
      <c r="X56">
        <f t="shared" si="59"/>
        <v>3.1673475000000004</v>
      </c>
      <c r="Y56">
        <f t="shared" si="60"/>
        <v>6.4009574999999987</v>
      </c>
      <c r="Z56">
        <f t="shared" si="61"/>
        <v>12.629632499999998</v>
      </c>
      <c r="AA56">
        <f t="shared" si="62"/>
        <v>30.304352812500003</v>
      </c>
      <c r="AC56">
        <v>11</v>
      </c>
      <c r="AD56">
        <v>0.24517125000000001</v>
      </c>
      <c r="AE56">
        <v>0.21866625000000003</v>
      </c>
      <c r="AF56">
        <v>0.28492875000000001</v>
      </c>
      <c r="AG56">
        <v>0.38432249999999996</v>
      </c>
      <c r="AH56">
        <v>0.57648374999999996</v>
      </c>
      <c r="AI56">
        <v>0.82828124999999997</v>
      </c>
      <c r="AJ56">
        <v>1.2788662499999999</v>
      </c>
      <c r="AK56">
        <v>1.9481174999999997</v>
      </c>
      <c r="AL56">
        <v>3.1673475000000004</v>
      </c>
      <c r="AM56">
        <v>6.4009574999999987</v>
      </c>
      <c r="AN56">
        <v>12.629632499999998</v>
      </c>
      <c r="AO56">
        <v>30.304352812500003</v>
      </c>
      <c r="AP56">
        <v>11</v>
      </c>
      <c r="AQ56">
        <v>0.30053249999999998</v>
      </c>
      <c r="AR56">
        <v>0.26804250000000002</v>
      </c>
      <c r="AS56">
        <v>0.34926750000000001</v>
      </c>
      <c r="AT56">
        <v>0.47110499999999988</v>
      </c>
      <c r="AU56">
        <v>0.70665749999999994</v>
      </c>
      <c r="AV56">
        <v>1.0153125000000001</v>
      </c>
      <c r="AW56">
        <v>1.5676424999999998</v>
      </c>
      <c r="AX56">
        <v>2.3880150000000002</v>
      </c>
      <c r="AY56">
        <v>3.9117473180100002</v>
      </c>
      <c r="AZ56">
        <v>7.9643248820099997</v>
      </c>
      <c r="BA56">
        <v>15.830691894179997</v>
      </c>
      <c r="BB56">
        <v>36.219814299630002</v>
      </c>
      <c r="BC56">
        <v>11</v>
      </c>
      <c r="BD56">
        <v>0.34007625000000002</v>
      </c>
      <c r="BE56">
        <v>0.30280733010000005</v>
      </c>
      <c r="BF56">
        <v>0.39391087185000001</v>
      </c>
      <c r="BG56">
        <v>0.5304359636999999</v>
      </c>
      <c r="BH56">
        <v>0.79432542945000006</v>
      </c>
      <c r="BI56">
        <v>1.1393633812499999</v>
      </c>
      <c r="BJ56">
        <v>1.7562315428999997</v>
      </c>
      <c r="BK56">
        <v>2.6708062499999996</v>
      </c>
      <c r="BL56">
        <v>4.3350320466000003</v>
      </c>
      <c r="BM56">
        <v>8.7460122897000012</v>
      </c>
      <c r="BN56">
        <v>17.227519470899995</v>
      </c>
      <c r="BO56">
        <v>39.061875873150001</v>
      </c>
      <c r="BP56">
        <v>11</v>
      </c>
      <c r="BQ56">
        <v>0.45475312500000004</v>
      </c>
      <c r="BR56">
        <v>0.40105619235000001</v>
      </c>
      <c r="BS56">
        <v>0.51208387604999994</v>
      </c>
      <c r="BT56">
        <v>0.6765494273999999</v>
      </c>
      <c r="BU56">
        <v>0.99357085890000008</v>
      </c>
      <c r="BV56">
        <v>1.39700908125</v>
      </c>
      <c r="BW56">
        <v>2.1098339356499998</v>
      </c>
      <c r="BX56">
        <v>3.1421249999999996</v>
      </c>
      <c r="BY56">
        <v>4.9918581801000004</v>
      </c>
      <c r="BZ56">
        <v>9.8521638201000012</v>
      </c>
      <c r="CA56">
        <v>18.973553941799999</v>
      </c>
      <c r="CB56">
        <v>42.036125496300002</v>
      </c>
      <c r="CC56">
        <v>11</v>
      </c>
      <c r="CD56">
        <v>0.60854625000000007</v>
      </c>
      <c r="CE56">
        <v>0.64755562500000008</v>
      </c>
      <c r="CF56">
        <v>0.91281937499999988</v>
      </c>
      <c r="CG56">
        <v>1.1078662500000001</v>
      </c>
      <c r="CH56">
        <v>1.7320162500000003</v>
      </c>
      <c r="CI56">
        <v>3.058335</v>
      </c>
      <c r="CJ56">
        <v>5.2740674999999992</v>
      </c>
      <c r="CK56">
        <v>9.1594012500000019</v>
      </c>
      <c r="CL56">
        <v>16.438550625000001</v>
      </c>
      <c r="CM56">
        <v>30.840811875000004</v>
      </c>
      <c r="CN56">
        <v>52.787486249999994</v>
      </c>
      <c r="CO56">
        <v>77.15720390624999</v>
      </c>
      <c r="CP56">
        <v>11</v>
      </c>
      <c r="CQ56">
        <v>0.78360750000000012</v>
      </c>
      <c r="CR56">
        <v>0.82750228514999991</v>
      </c>
      <c r="CS56">
        <v>1.15754800005</v>
      </c>
      <c r="CT56">
        <v>1.3940466173999997</v>
      </c>
      <c r="CU56">
        <v>2.1624787566000001</v>
      </c>
      <c r="CV56">
        <v>3.7885045212000001</v>
      </c>
      <c r="CW56">
        <v>6.4816353341999999</v>
      </c>
      <c r="CX56">
        <v>11.166941250000001</v>
      </c>
      <c r="CY56">
        <v>19.880666029350003</v>
      </c>
      <c r="CZ56">
        <v>36.996908310449996</v>
      </c>
      <c r="DA56">
        <v>62.807794900199994</v>
      </c>
      <c r="DB56">
        <v>90.12262721670001</v>
      </c>
    </row>
    <row r="57" spans="15:106">
      <c r="O57">
        <v>12</v>
      </c>
      <c r="P57">
        <f t="shared" si="63"/>
        <v>0.26505000000000001</v>
      </c>
      <c r="Q57">
        <f t="shared" si="52"/>
        <v>0.24517125000000001</v>
      </c>
      <c r="R57">
        <f t="shared" si="53"/>
        <v>0.31143374999999995</v>
      </c>
      <c r="S57">
        <f t="shared" si="54"/>
        <v>0.42407999999999996</v>
      </c>
      <c r="T57">
        <f t="shared" si="55"/>
        <v>0.63611999999999991</v>
      </c>
      <c r="U57">
        <f t="shared" si="56"/>
        <v>0.92767499999999992</v>
      </c>
      <c r="V57">
        <f t="shared" si="57"/>
        <v>1.4180175000000002</v>
      </c>
      <c r="W57">
        <f t="shared" si="58"/>
        <v>2.1800362500000001</v>
      </c>
      <c r="X57">
        <f t="shared" si="59"/>
        <v>3.7106999999999997</v>
      </c>
      <c r="Y57">
        <f t="shared" si="60"/>
        <v>7.4810362499999998</v>
      </c>
      <c r="Z57">
        <f t="shared" si="61"/>
        <v>15.5397639375</v>
      </c>
      <c r="AA57">
        <f t="shared" si="62"/>
        <v>36.408593250000003</v>
      </c>
      <c r="AC57">
        <v>12</v>
      </c>
      <c r="AD57">
        <v>0.26505000000000001</v>
      </c>
      <c r="AE57">
        <v>0.24517125000000001</v>
      </c>
      <c r="AF57">
        <v>0.31143374999999995</v>
      </c>
      <c r="AG57">
        <v>0.42407999999999996</v>
      </c>
      <c r="AH57">
        <v>0.63611999999999991</v>
      </c>
      <c r="AI57">
        <v>0.92767499999999992</v>
      </c>
      <c r="AJ57">
        <v>1.4180175000000002</v>
      </c>
      <c r="AK57">
        <v>2.1800362500000001</v>
      </c>
      <c r="AL57">
        <v>3.7106999999999997</v>
      </c>
      <c r="AM57">
        <v>7.4810362499999998</v>
      </c>
      <c r="AN57">
        <v>15.5397639375</v>
      </c>
      <c r="AO57">
        <v>36.408593250000003</v>
      </c>
      <c r="AP57">
        <v>12</v>
      </c>
      <c r="AQ57">
        <v>0.32490000000000002</v>
      </c>
      <c r="AR57">
        <v>0.30053249999999998</v>
      </c>
      <c r="AS57">
        <v>0.38175749999999997</v>
      </c>
      <c r="AT57">
        <v>0.51984000000000008</v>
      </c>
      <c r="AU57">
        <v>0.77976000000000001</v>
      </c>
      <c r="AV57">
        <v>1.1371500000000001</v>
      </c>
      <c r="AW57">
        <v>1.7382149999999998</v>
      </c>
      <c r="AX57">
        <v>2.6763210803699997</v>
      </c>
      <c r="AY57">
        <v>4.5896398631999995</v>
      </c>
      <c r="AZ57">
        <v>9.3219918521850005</v>
      </c>
      <c r="BA57">
        <v>19.289275507395001</v>
      </c>
      <c r="BB57">
        <v>43.118333999999997</v>
      </c>
      <c r="BC57">
        <v>12</v>
      </c>
      <c r="BD57">
        <v>0.36752790600000002</v>
      </c>
      <c r="BE57">
        <v>0.33939831194999998</v>
      </c>
      <c r="BF57">
        <v>0.43040988134999997</v>
      </c>
      <c r="BG57">
        <v>0.58511329919999999</v>
      </c>
      <c r="BH57">
        <v>0.87620399999999987</v>
      </c>
      <c r="BI57">
        <v>1.2756596579999997</v>
      </c>
      <c r="BJ57">
        <v>1.9466708912999999</v>
      </c>
      <c r="BK57">
        <v>2.9877551518499996</v>
      </c>
      <c r="BL57">
        <v>5.0769893159999997</v>
      </c>
      <c r="BM57">
        <v>10.21833293445</v>
      </c>
      <c r="BN57">
        <v>20.953371575700004</v>
      </c>
      <c r="BO57">
        <v>46.418206499999997</v>
      </c>
      <c r="BP57">
        <v>12</v>
      </c>
      <c r="BQ57">
        <v>0.49162499999999992</v>
      </c>
      <c r="BR57">
        <v>0.44786112389999999</v>
      </c>
      <c r="BS57">
        <v>0.55742341455000011</v>
      </c>
      <c r="BT57">
        <v>0.74341005120000003</v>
      </c>
      <c r="BU57">
        <v>1.091664</v>
      </c>
      <c r="BV57">
        <v>1.5578105129999997</v>
      </c>
      <c r="BW57">
        <v>2.3289464529000004</v>
      </c>
      <c r="BX57">
        <v>3.5001143036999993</v>
      </c>
      <c r="BY57">
        <v>5.8208386319999992</v>
      </c>
      <c r="BZ57">
        <v>11.459432021849997</v>
      </c>
      <c r="CA57">
        <v>22.97150857395</v>
      </c>
      <c r="CB57">
        <v>49.718079000000003</v>
      </c>
      <c r="CC57">
        <v>12</v>
      </c>
      <c r="CD57">
        <v>0.62414999999999998</v>
      </c>
      <c r="CE57">
        <v>0.68656499999999998</v>
      </c>
      <c r="CF57">
        <v>0.94402687499999993</v>
      </c>
      <c r="CG57">
        <v>1.1858849999999999</v>
      </c>
      <c r="CH57">
        <v>1.9348649999999998</v>
      </c>
      <c r="CI57">
        <v>3.4094193750000001</v>
      </c>
      <c r="CJ57">
        <v>5.8670099999999987</v>
      </c>
      <c r="CK57">
        <v>10.236059999999997</v>
      </c>
      <c r="CL57">
        <v>18.701094375</v>
      </c>
      <c r="CM57">
        <v>34.772956874999998</v>
      </c>
      <c r="CN57">
        <v>57.015990281250012</v>
      </c>
      <c r="CO57">
        <v>85.149011812499978</v>
      </c>
      <c r="CP57">
        <v>12</v>
      </c>
      <c r="CQ57">
        <v>0.80247837600000005</v>
      </c>
      <c r="CR57">
        <v>0.87600878640000013</v>
      </c>
      <c r="CS57">
        <v>1.1952745843500001</v>
      </c>
      <c r="CT57">
        <v>1.4898991283999998</v>
      </c>
      <c r="CU57">
        <v>2.4119549999999998</v>
      </c>
      <c r="CV57">
        <v>4.2167362558500008</v>
      </c>
      <c r="CW57">
        <v>7.1988566327999992</v>
      </c>
      <c r="CX57">
        <v>12.459545366399999</v>
      </c>
      <c r="CY57">
        <v>22.580387909100001</v>
      </c>
      <c r="CZ57">
        <v>41.64588419895</v>
      </c>
      <c r="DA57">
        <v>67.588555384349988</v>
      </c>
      <c r="DB57">
        <v>99.090866249999991</v>
      </c>
    </row>
    <row r="58" spans="15:106">
      <c r="O58">
        <v>13</v>
      </c>
      <c r="P58">
        <f t="shared" si="63"/>
        <v>0.28492875000000001</v>
      </c>
      <c r="Q58">
        <f t="shared" si="52"/>
        <v>0.27167625000000001</v>
      </c>
      <c r="R58">
        <f t="shared" si="53"/>
        <v>0.34456500000000001</v>
      </c>
      <c r="S58">
        <f t="shared" si="54"/>
        <v>0.4770899999999999</v>
      </c>
      <c r="T58">
        <f t="shared" si="55"/>
        <v>0.70238249999999991</v>
      </c>
      <c r="U58">
        <f t="shared" si="56"/>
        <v>1.0270687499999998</v>
      </c>
      <c r="V58">
        <f t="shared" si="57"/>
        <v>1.5637949999999998</v>
      </c>
      <c r="W58">
        <f t="shared" si="58"/>
        <v>2.4384599999999996</v>
      </c>
      <c r="X58">
        <f t="shared" si="59"/>
        <v>4.3799512499999995</v>
      </c>
      <c r="Y58">
        <f t="shared" si="60"/>
        <v>8.7267712499999988</v>
      </c>
      <c r="Z58">
        <f t="shared" si="61"/>
        <v>19.074088124999996</v>
      </c>
      <c r="AA58">
        <f t="shared" si="62"/>
        <v>43.350071062500007</v>
      </c>
      <c r="AC58">
        <v>13</v>
      </c>
      <c r="AD58">
        <v>0.28492875000000001</v>
      </c>
      <c r="AE58">
        <v>0.27167625000000001</v>
      </c>
      <c r="AF58">
        <v>0.34456500000000001</v>
      </c>
      <c r="AG58">
        <v>0.4770899999999999</v>
      </c>
      <c r="AH58">
        <v>0.70238249999999991</v>
      </c>
      <c r="AI58">
        <v>1.0270687499999998</v>
      </c>
      <c r="AJ58">
        <v>1.5637949999999998</v>
      </c>
      <c r="AK58">
        <v>2.4384599999999996</v>
      </c>
      <c r="AL58">
        <v>4.3799512499999995</v>
      </c>
      <c r="AM58">
        <v>8.7267712499999988</v>
      </c>
      <c r="AN58">
        <v>19.074088124999996</v>
      </c>
      <c r="AO58">
        <v>43.350071062500007</v>
      </c>
      <c r="AP58">
        <v>13</v>
      </c>
      <c r="AQ58">
        <v>0.34926750000000001</v>
      </c>
      <c r="AR58">
        <v>0.33302249999999994</v>
      </c>
      <c r="AS58">
        <v>0.42237000000000002</v>
      </c>
      <c r="AT58">
        <v>0.58482000000000001</v>
      </c>
      <c r="AU58">
        <v>0.86098500000000011</v>
      </c>
      <c r="AV58">
        <v>1.2589874999999999</v>
      </c>
      <c r="AW58">
        <v>1.9169099999999997</v>
      </c>
      <c r="AX58">
        <v>2.9980695794400001</v>
      </c>
      <c r="AY58">
        <v>5.4254880000000005</v>
      </c>
      <c r="AZ58">
        <v>10.890367554015002</v>
      </c>
      <c r="BA58">
        <v>23.449351799024996</v>
      </c>
      <c r="BB58">
        <v>50.875933695389996</v>
      </c>
      <c r="BC58">
        <v>13</v>
      </c>
      <c r="BD58">
        <v>0.39496124790000003</v>
      </c>
      <c r="BE58">
        <v>0.37596487499999998</v>
      </c>
      <c r="BF58">
        <v>0.47603944439999996</v>
      </c>
      <c r="BG58">
        <v>0.65803269239999995</v>
      </c>
      <c r="BH58">
        <v>0.96715170089999991</v>
      </c>
      <c r="BI58">
        <v>1.4118643642499999</v>
      </c>
      <c r="BJ58">
        <v>2.1460735638000004</v>
      </c>
      <c r="BK58">
        <v>3.3408034704</v>
      </c>
      <c r="BL58">
        <v>5.9906430000000004</v>
      </c>
      <c r="BM58">
        <v>11.915860014899998</v>
      </c>
      <c r="BN58">
        <v>25.426397279249993</v>
      </c>
      <c r="BO58">
        <v>54.671269351950002</v>
      </c>
      <c r="BP58">
        <v>13</v>
      </c>
      <c r="BQ58">
        <v>0.52849687499999998</v>
      </c>
      <c r="BR58">
        <v>0.49427549999999992</v>
      </c>
      <c r="BS58">
        <v>0.61418333339999998</v>
      </c>
      <c r="BT58">
        <v>0.83281876919999986</v>
      </c>
      <c r="BU58">
        <v>1.2002004017999999</v>
      </c>
      <c r="BV58">
        <v>1.7171449785000001</v>
      </c>
      <c r="BW58">
        <v>2.5568411453999995</v>
      </c>
      <c r="BX58">
        <v>3.8970397944000004</v>
      </c>
      <c r="BY58">
        <v>6.8383755000000006</v>
      </c>
      <c r="BZ58">
        <v>13.30330404015</v>
      </c>
      <c r="CA58">
        <v>27.747250490249996</v>
      </c>
      <c r="CB58">
        <v>58.281468453900011</v>
      </c>
      <c r="CC58">
        <v>13</v>
      </c>
      <c r="CD58">
        <v>0.62414999999999998</v>
      </c>
      <c r="CE58">
        <v>0.74117812499999991</v>
      </c>
      <c r="CF58">
        <v>0.97523437499999999</v>
      </c>
      <c r="CG58">
        <v>1.287309375</v>
      </c>
      <c r="CH58">
        <v>2.1689212499999995</v>
      </c>
      <c r="CI58">
        <v>3.7995131249999998</v>
      </c>
      <c r="CJ58">
        <v>6.5379712500000009</v>
      </c>
      <c r="CK58">
        <v>11.4531525</v>
      </c>
      <c r="CL58">
        <v>21.275713124999999</v>
      </c>
      <c r="CM58">
        <v>39.087393750000004</v>
      </c>
      <c r="CN58">
        <v>61.143882187499997</v>
      </c>
      <c r="CO58">
        <v>94.423052531250008</v>
      </c>
      <c r="CP58">
        <v>13</v>
      </c>
      <c r="CQ58">
        <v>0.80125743599999988</v>
      </c>
      <c r="CR58">
        <v>0.94424062500000006</v>
      </c>
      <c r="CS58">
        <v>1.2328790062500001</v>
      </c>
      <c r="CT58">
        <v>1.6148051122499998</v>
      </c>
      <c r="CU58">
        <v>2.6994786065999996</v>
      </c>
      <c r="CV58">
        <v>4.6917678861000001</v>
      </c>
      <c r="CW58">
        <v>8.0093336193000031</v>
      </c>
      <c r="CX58">
        <v>13.9186114506</v>
      </c>
      <c r="CY58">
        <v>25.647434999999998</v>
      </c>
      <c r="CZ58">
        <v>46.736571820500004</v>
      </c>
      <c r="DA58">
        <v>72.214378283249985</v>
      </c>
      <c r="DB58">
        <v>109.47861380070002</v>
      </c>
    </row>
    <row r="59" spans="15:106">
      <c r="O59">
        <v>14</v>
      </c>
      <c r="P59">
        <f t="shared" si="63"/>
        <v>0.30480749999999995</v>
      </c>
      <c r="Q59">
        <f t="shared" si="52"/>
        <v>0.29818125000000001</v>
      </c>
      <c r="R59">
        <f t="shared" si="53"/>
        <v>0.37107000000000007</v>
      </c>
      <c r="S59">
        <f t="shared" si="54"/>
        <v>0.52347374999999996</v>
      </c>
      <c r="T59">
        <f t="shared" si="55"/>
        <v>0.77527124999999997</v>
      </c>
      <c r="U59">
        <f t="shared" si="56"/>
        <v>1.139715</v>
      </c>
      <c r="V59">
        <f t="shared" si="57"/>
        <v>1.7294512499999999</v>
      </c>
      <c r="W59">
        <f t="shared" si="58"/>
        <v>2.74989375</v>
      </c>
      <c r="X59">
        <f t="shared" si="59"/>
        <v>5.1817275</v>
      </c>
      <c r="Y59">
        <f t="shared" si="60"/>
        <v>10.230929999999999</v>
      </c>
      <c r="Z59">
        <f t="shared" si="61"/>
        <v>23.2443826875</v>
      </c>
      <c r="AA59">
        <f t="shared" si="62"/>
        <v>51.23070225</v>
      </c>
      <c r="AC59">
        <v>14</v>
      </c>
      <c r="AD59">
        <v>0.30480749999999995</v>
      </c>
      <c r="AE59">
        <v>0.29818125000000001</v>
      </c>
      <c r="AF59">
        <v>0.37107000000000007</v>
      </c>
      <c r="AG59">
        <v>0.52347374999999996</v>
      </c>
      <c r="AH59">
        <v>0.77527124999999997</v>
      </c>
      <c r="AI59">
        <v>1.139715</v>
      </c>
      <c r="AJ59">
        <v>1.7294512499999999</v>
      </c>
      <c r="AK59">
        <v>2.74989375</v>
      </c>
      <c r="AL59">
        <v>5.1817275</v>
      </c>
      <c r="AM59">
        <v>10.230929999999999</v>
      </c>
      <c r="AN59">
        <v>23.2443826875</v>
      </c>
      <c r="AO59">
        <v>51.23070225</v>
      </c>
      <c r="AP59">
        <v>14</v>
      </c>
      <c r="AQ59">
        <v>0.37363500000000005</v>
      </c>
      <c r="AR59">
        <v>0.36551249999999996</v>
      </c>
      <c r="AS59">
        <v>0.45485999999999999</v>
      </c>
      <c r="AT59">
        <v>0.6416774999999999</v>
      </c>
      <c r="AU59">
        <v>0.9503324999999998</v>
      </c>
      <c r="AV59">
        <v>1.39707</v>
      </c>
      <c r="AW59">
        <v>2.1199724999999998</v>
      </c>
      <c r="AX59">
        <v>3.3860442350250004</v>
      </c>
      <c r="AY59">
        <v>6.4282077624600005</v>
      </c>
      <c r="AZ59">
        <v>12.786304765679999</v>
      </c>
      <c r="BA59">
        <v>28.305618200144998</v>
      </c>
      <c r="BB59">
        <v>59.588709401654995</v>
      </c>
      <c r="BC59">
        <v>14</v>
      </c>
      <c r="BD59">
        <v>0.42237627570000003</v>
      </c>
      <c r="BE59">
        <v>0.41250701925</v>
      </c>
      <c r="BF59">
        <v>0.51248693160000003</v>
      </c>
      <c r="BG59">
        <v>0.72176628195000003</v>
      </c>
      <c r="BH59">
        <v>1.0671593750999999</v>
      </c>
      <c r="BI59">
        <v>1.5661890000000001</v>
      </c>
      <c r="BJ59">
        <v>2.3726152017</v>
      </c>
      <c r="BK59">
        <v>3.7662154492499993</v>
      </c>
      <c r="BL59">
        <v>7.0848790622999998</v>
      </c>
      <c r="BM59">
        <v>13.964981828399999</v>
      </c>
      <c r="BN59">
        <v>30.636778120650007</v>
      </c>
      <c r="BO59">
        <v>63.919304322299993</v>
      </c>
      <c r="BP59">
        <v>14</v>
      </c>
      <c r="BQ59">
        <v>0.56354265809999993</v>
      </c>
      <c r="BR59">
        <v>0.54029903850000005</v>
      </c>
      <c r="BS59">
        <v>0.65869186320000017</v>
      </c>
      <c r="BT59">
        <v>0.90992773934999993</v>
      </c>
      <c r="BU59">
        <v>1.3190324998499998</v>
      </c>
      <c r="BV59">
        <v>1.8970739999999997</v>
      </c>
      <c r="BW59">
        <v>2.8149418849499996</v>
      </c>
      <c r="BX59">
        <v>4.37448485025</v>
      </c>
      <c r="BY59">
        <v>8.0519766246</v>
      </c>
      <c r="BZ59">
        <v>15.520835656800001</v>
      </c>
      <c r="CA59">
        <v>33.278790501449997</v>
      </c>
      <c r="CB59">
        <v>67.816778516550002</v>
      </c>
      <c r="CC59">
        <v>14</v>
      </c>
      <c r="CD59">
        <v>0.61634812500000002</v>
      </c>
      <c r="CE59">
        <v>0.80359312500000002</v>
      </c>
      <c r="CF59">
        <v>1.0064418749999999</v>
      </c>
      <c r="CG59">
        <v>1.412139375</v>
      </c>
      <c r="CH59">
        <v>2.4341850000000003</v>
      </c>
      <c r="CI59">
        <v>4.2364181249999993</v>
      </c>
      <c r="CJ59">
        <v>7.3103568749999992</v>
      </c>
      <c r="CK59">
        <v>12.85749</v>
      </c>
      <c r="CL59">
        <v>24.13900125</v>
      </c>
      <c r="CM59">
        <v>43.659292499999999</v>
      </c>
      <c r="CN59">
        <v>65.578638937500003</v>
      </c>
      <c r="CO59">
        <v>104.53490774999999</v>
      </c>
      <c r="CP59">
        <v>14</v>
      </c>
      <c r="CQ59">
        <v>0.79003536434999988</v>
      </c>
      <c r="CR59">
        <v>1.0221827840999997</v>
      </c>
      <c r="CS59">
        <v>1.2703623687000001</v>
      </c>
      <c r="CT59">
        <v>1.7686283503500002</v>
      </c>
      <c r="CU59">
        <v>3.0248690003999998</v>
      </c>
      <c r="CV59">
        <v>5.2229812500000001</v>
      </c>
      <c r="CW59">
        <v>8.9412354058499997</v>
      </c>
      <c r="CX59">
        <v>15.6000877272</v>
      </c>
      <c r="CY59">
        <v>29.051823691799999</v>
      </c>
      <c r="CZ59">
        <v>52.117760098799998</v>
      </c>
      <c r="DA59">
        <v>77.166335331900001</v>
      </c>
      <c r="DB59">
        <v>120.75658401689998</v>
      </c>
    </row>
    <row r="60" spans="15:106">
      <c r="O60">
        <v>15</v>
      </c>
      <c r="P60">
        <f t="shared" si="63"/>
        <v>0.33131250000000001</v>
      </c>
      <c r="Q60">
        <f t="shared" si="52"/>
        <v>0.33131250000000001</v>
      </c>
      <c r="R60">
        <f t="shared" si="53"/>
        <v>0.41082749999999996</v>
      </c>
      <c r="S60">
        <f t="shared" si="54"/>
        <v>0.58311000000000002</v>
      </c>
      <c r="T60">
        <f t="shared" si="55"/>
        <v>0.85478625000000008</v>
      </c>
      <c r="U60">
        <f t="shared" si="56"/>
        <v>1.26561375</v>
      </c>
      <c r="V60">
        <f t="shared" si="57"/>
        <v>1.9216124999999999</v>
      </c>
      <c r="W60">
        <f t="shared" si="58"/>
        <v>3.1275899999999996</v>
      </c>
      <c r="X60">
        <f t="shared" si="59"/>
        <v>6.122655</v>
      </c>
      <c r="Y60">
        <f t="shared" si="60"/>
        <v>12.0995325</v>
      </c>
      <c r="Z60">
        <f t="shared" si="61"/>
        <v>28.055200499999998</v>
      </c>
      <c r="AA60">
        <f t="shared" si="62"/>
        <v>60.104597625000004</v>
      </c>
      <c r="AC60">
        <v>15</v>
      </c>
      <c r="AD60">
        <v>0.33131250000000001</v>
      </c>
      <c r="AE60">
        <v>0.33131250000000001</v>
      </c>
      <c r="AF60">
        <v>0.41082749999999996</v>
      </c>
      <c r="AG60">
        <v>0.58311000000000002</v>
      </c>
      <c r="AH60">
        <v>0.85478625000000008</v>
      </c>
      <c r="AI60">
        <v>1.26561375</v>
      </c>
      <c r="AJ60">
        <v>1.9216124999999999</v>
      </c>
      <c r="AK60">
        <v>3.1275899999999996</v>
      </c>
      <c r="AL60">
        <v>6.122655</v>
      </c>
      <c r="AM60">
        <v>12.0995325</v>
      </c>
      <c r="AN60">
        <v>28.055200499999998</v>
      </c>
      <c r="AO60">
        <v>60.104597625000004</v>
      </c>
      <c r="AP60">
        <v>15</v>
      </c>
      <c r="AQ60">
        <v>0.40612500000000001</v>
      </c>
      <c r="AR60">
        <v>0.40612500000000001</v>
      </c>
      <c r="AS60">
        <v>0.50359500000000001</v>
      </c>
      <c r="AT60">
        <v>0.71477999999999997</v>
      </c>
      <c r="AU60">
        <v>1.0478025000000002</v>
      </c>
      <c r="AV60">
        <v>1.5513974999999998</v>
      </c>
      <c r="AW60">
        <v>2.3555250000000001</v>
      </c>
      <c r="AX60">
        <v>3.8568806290799995</v>
      </c>
      <c r="AY60">
        <v>7.6067636614199987</v>
      </c>
      <c r="AZ60">
        <v>15.143931000000004</v>
      </c>
      <c r="BA60">
        <v>33.844370341545002</v>
      </c>
      <c r="BB60">
        <v>69.294402279989995</v>
      </c>
      <c r="BC60">
        <v>15</v>
      </c>
      <c r="BD60">
        <v>0.4589516025</v>
      </c>
      <c r="BE60">
        <v>0.45818851500000002</v>
      </c>
      <c r="BF60">
        <v>0.56720700000000002</v>
      </c>
      <c r="BG60">
        <v>0.80372421360000001</v>
      </c>
      <c r="BH60">
        <v>1.17621786555</v>
      </c>
      <c r="BI60">
        <v>1.7386152511499997</v>
      </c>
      <c r="BJ60">
        <v>2.6353539315000005</v>
      </c>
      <c r="BK60">
        <v>4.2820581276</v>
      </c>
      <c r="BL60">
        <v>8.3685712572000011</v>
      </c>
      <c r="BM60">
        <v>16.510007250000001</v>
      </c>
      <c r="BN60">
        <v>36.565762889699997</v>
      </c>
      <c r="BO60">
        <v>74.197339350299998</v>
      </c>
      <c r="BP60">
        <v>15</v>
      </c>
      <c r="BQ60">
        <v>0.61010363249999999</v>
      </c>
      <c r="BR60">
        <v>0.59788910250000005</v>
      </c>
      <c r="BS60">
        <v>0.72623699999999991</v>
      </c>
      <c r="BT60">
        <v>1.0092911796000001</v>
      </c>
      <c r="BU60">
        <v>1.4480156281499998</v>
      </c>
      <c r="BV60">
        <v>2.0973032522999993</v>
      </c>
      <c r="BW60">
        <v>3.1135428630000002</v>
      </c>
      <c r="BX60">
        <v>4.9522582907999988</v>
      </c>
      <c r="BY60">
        <v>9.4689506142000006</v>
      </c>
      <c r="BZ60">
        <v>18.266390999999999</v>
      </c>
      <c r="CA60">
        <v>39.534591915450001</v>
      </c>
      <c r="CB60">
        <v>78.345911799900009</v>
      </c>
      <c r="CC60">
        <v>15</v>
      </c>
      <c r="CD60">
        <v>0.62414999999999998</v>
      </c>
      <c r="CE60">
        <v>0.85820625000000006</v>
      </c>
      <c r="CF60">
        <v>1.0454512499999999</v>
      </c>
      <c r="CG60">
        <v>1.5525731250000001</v>
      </c>
      <c r="CH60">
        <v>2.73065625</v>
      </c>
      <c r="CI60">
        <v>4.7279362499999991</v>
      </c>
      <c r="CJ60">
        <v>8.184166874999999</v>
      </c>
      <c r="CK60">
        <v>14.503685625000001</v>
      </c>
      <c r="CL60">
        <v>27.314364374999997</v>
      </c>
      <c r="CM60">
        <v>48.30921</v>
      </c>
      <c r="CN60">
        <v>70.75466999999999</v>
      </c>
      <c r="CO60">
        <v>115.06828865625</v>
      </c>
      <c r="CP60">
        <v>15</v>
      </c>
      <c r="CQ60">
        <v>0.79881418800000004</v>
      </c>
      <c r="CR60">
        <v>1.0899727244999999</v>
      </c>
      <c r="CS60">
        <v>1.317555</v>
      </c>
      <c r="CT60">
        <v>1.9414752529500001</v>
      </c>
      <c r="CU60">
        <v>3.3879379274999999</v>
      </c>
      <c r="CV60">
        <v>5.8197086981999986</v>
      </c>
      <c r="CW60">
        <v>9.9939754196999999</v>
      </c>
      <c r="CX60">
        <v>17.569041568649997</v>
      </c>
      <c r="CY60">
        <v>32.820012292949997</v>
      </c>
      <c r="CZ60">
        <v>57.573990000000009</v>
      </c>
      <c r="DA60">
        <v>82.949929539750002</v>
      </c>
      <c r="DB60">
        <v>132.43522741965</v>
      </c>
    </row>
    <row r="61" spans="15:106">
      <c r="O61">
        <v>16</v>
      </c>
      <c r="P61">
        <f t="shared" si="63"/>
        <v>0.35781750000000001</v>
      </c>
      <c r="Q61">
        <f t="shared" si="52"/>
        <v>0.36444375000000001</v>
      </c>
      <c r="R61">
        <f t="shared" si="53"/>
        <v>0.45058500000000007</v>
      </c>
      <c r="S61">
        <f t="shared" si="54"/>
        <v>0.64274624999999996</v>
      </c>
      <c r="T61">
        <f t="shared" si="55"/>
        <v>0.94092749999999992</v>
      </c>
      <c r="U61">
        <f t="shared" si="56"/>
        <v>1.39813875</v>
      </c>
      <c r="V61">
        <f t="shared" si="57"/>
        <v>2.1204000000000001</v>
      </c>
      <c r="W61">
        <f t="shared" si="58"/>
        <v>3.5980537499999996</v>
      </c>
      <c r="X61">
        <f t="shared" si="59"/>
        <v>7.1696024999999999</v>
      </c>
      <c r="Y61">
        <f t="shared" si="60"/>
        <v>14.465103749999997</v>
      </c>
      <c r="Z61">
        <f t="shared" si="61"/>
        <v>33.510495937499996</v>
      </c>
      <c r="AA61">
        <f t="shared" si="62"/>
        <v>70.019690624999996</v>
      </c>
      <c r="AC61">
        <v>16</v>
      </c>
      <c r="AD61">
        <v>0.35781750000000001</v>
      </c>
      <c r="AE61">
        <v>0.36444375000000001</v>
      </c>
      <c r="AF61">
        <v>0.45058500000000007</v>
      </c>
      <c r="AG61">
        <v>0.64274624999999996</v>
      </c>
      <c r="AH61">
        <v>0.94092749999999992</v>
      </c>
      <c r="AI61">
        <v>1.39813875</v>
      </c>
      <c r="AJ61">
        <v>2.1204000000000001</v>
      </c>
      <c r="AK61">
        <v>3.5980537499999996</v>
      </c>
      <c r="AL61">
        <v>7.1696024999999999</v>
      </c>
      <c r="AM61">
        <v>14.465103749999997</v>
      </c>
      <c r="AN61">
        <v>33.510495937499996</v>
      </c>
      <c r="AO61">
        <v>70.019690624999996</v>
      </c>
      <c r="AP61">
        <v>16</v>
      </c>
      <c r="AQ61">
        <v>0.43861500000000003</v>
      </c>
      <c r="AR61">
        <v>0.44673750000000007</v>
      </c>
      <c r="AS61">
        <v>0.5523300000000001</v>
      </c>
      <c r="AT61">
        <v>0.78788249999999982</v>
      </c>
      <c r="AU61">
        <v>1.1533949999999999</v>
      </c>
      <c r="AV61">
        <v>1.7138474999999997</v>
      </c>
      <c r="AW61">
        <v>2.5992000000000002</v>
      </c>
      <c r="AX61">
        <v>4.4436794846850001</v>
      </c>
      <c r="AY61">
        <v>8.9207034392699995</v>
      </c>
      <c r="AZ61">
        <v>18.131374818989997</v>
      </c>
      <c r="BA61">
        <v>40.051802044889996</v>
      </c>
      <c r="BB61">
        <v>80.022504731175019</v>
      </c>
      <c r="BC61">
        <v>16</v>
      </c>
      <c r="BD61">
        <v>0.49550290380000001</v>
      </c>
      <c r="BE61">
        <v>0.50383948725000005</v>
      </c>
      <c r="BF61">
        <v>0.62189044019999995</v>
      </c>
      <c r="BG61">
        <v>0.88562720295000008</v>
      </c>
      <c r="BH61">
        <v>1.2943168011000001</v>
      </c>
      <c r="BI61">
        <v>1.9200251583000001</v>
      </c>
      <c r="BJ61">
        <v>2.907</v>
      </c>
      <c r="BK61">
        <v>4.9245238520999992</v>
      </c>
      <c r="BL61">
        <v>9.7962580719000005</v>
      </c>
      <c r="BM61">
        <v>19.731204094949998</v>
      </c>
      <c r="BN61">
        <v>43.19454834945001</v>
      </c>
      <c r="BO61">
        <v>85.531264314750004</v>
      </c>
      <c r="BP61">
        <v>16</v>
      </c>
      <c r="BQ61">
        <v>0.65627376929999992</v>
      </c>
      <c r="BR61">
        <v>0.65499100425000001</v>
      </c>
      <c r="BS61">
        <v>0.79319588039999989</v>
      </c>
      <c r="BT61">
        <v>1.1077744058999999</v>
      </c>
      <c r="BU61">
        <v>1.5870023163</v>
      </c>
      <c r="BV61">
        <v>2.3066060125499996</v>
      </c>
      <c r="BW61">
        <v>3.42</v>
      </c>
      <c r="BX61">
        <v>5.6706673468499993</v>
      </c>
      <c r="BY61">
        <v>11.035239392699999</v>
      </c>
      <c r="BZ61">
        <v>21.730990689899997</v>
      </c>
      <c r="CA61">
        <v>46.483467948899992</v>
      </c>
      <c r="CB61">
        <v>89.880359811749997</v>
      </c>
      <c r="CC61">
        <v>16</v>
      </c>
      <c r="CD61">
        <v>0.64755562500000008</v>
      </c>
      <c r="CE61">
        <v>0.91281937499999988</v>
      </c>
      <c r="CF61">
        <v>1.1078662500000001</v>
      </c>
      <c r="CG61">
        <v>1.7320162500000003</v>
      </c>
      <c r="CH61">
        <v>3.058335</v>
      </c>
      <c r="CI61">
        <v>5.2740674999999992</v>
      </c>
      <c r="CJ61">
        <v>9.1594012500000019</v>
      </c>
      <c r="CK61">
        <v>16.438550625000001</v>
      </c>
      <c r="CL61">
        <v>30.840811875000004</v>
      </c>
      <c r="CM61">
        <v>52.787486249999994</v>
      </c>
      <c r="CN61">
        <v>77.15720390624999</v>
      </c>
      <c r="CO61">
        <v>125.61943218750001</v>
      </c>
      <c r="CP61">
        <v>16</v>
      </c>
      <c r="CQ61">
        <v>0.82750228514999991</v>
      </c>
      <c r="CR61">
        <v>1.15754800005</v>
      </c>
      <c r="CS61">
        <v>1.3940466173999997</v>
      </c>
      <c r="CT61">
        <v>2.1624787566000001</v>
      </c>
      <c r="CU61">
        <v>3.7885045212000001</v>
      </c>
      <c r="CV61">
        <v>6.4816353341999999</v>
      </c>
      <c r="CW61">
        <v>11.166941250000001</v>
      </c>
      <c r="CX61">
        <v>19.880666029350003</v>
      </c>
      <c r="CY61">
        <v>36.996908310449996</v>
      </c>
      <c r="CZ61">
        <v>62.807794900199994</v>
      </c>
      <c r="DA61">
        <v>90.12262721670001</v>
      </c>
      <c r="DB61">
        <v>144.04680805094998</v>
      </c>
    </row>
    <row r="62" spans="15:106">
      <c r="O62">
        <v>17</v>
      </c>
      <c r="P62">
        <f t="shared" si="63"/>
        <v>0.38432249999999996</v>
      </c>
      <c r="Q62">
        <f t="shared" si="52"/>
        <v>0.39757500000000001</v>
      </c>
      <c r="R62">
        <f t="shared" si="53"/>
        <v>0.49696875000000007</v>
      </c>
      <c r="S62">
        <f t="shared" si="54"/>
        <v>0.70900875000000008</v>
      </c>
      <c r="T62">
        <f t="shared" si="55"/>
        <v>1.0469474999999999</v>
      </c>
      <c r="U62">
        <f t="shared" si="56"/>
        <v>1.5372899999999998</v>
      </c>
      <c r="V62">
        <f t="shared" si="57"/>
        <v>2.3456925000000002</v>
      </c>
      <c r="W62">
        <f t="shared" si="58"/>
        <v>4.1811637500000005</v>
      </c>
      <c r="X62">
        <f t="shared" si="59"/>
        <v>8.3225700000000007</v>
      </c>
      <c r="Y62">
        <f t="shared" si="60"/>
        <v>17.623794374999999</v>
      </c>
      <c r="Z62">
        <f t="shared" si="61"/>
        <v>39.656075625</v>
      </c>
      <c r="AA62">
        <f t="shared" si="62"/>
        <v>80.965218937499984</v>
      </c>
      <c r="AC62">
        <v>17</v>
      </c>
      <c r="AD62">
        <v>0.38432249999999996</v>
      </c>
      <c r="AE62">
        <v>0.39757500000000001</v>
      </c>
      <c r="AF62">
        <v>0.49696875000000007</v>
      </c>
      <c r="AG62">
        <v>0.70900875000000008</v>
      </c>
      <c r="AH62">
        <v>1.0469474999999999</v>
      </c>
      <c r="AI62">
        <v>1.5372899999999998</v>
      </c>
      <c r="AJ62">
        <v>2.3456925000000002</v>
      </c>
      <c r="AK62">
        <v>4.1811637500000005</v>
      </c>
      <c r="AL62">
        <v>8.3225700000000007</v>
      </c>
      <c r="AM62">
        <v>17.623794374999999</v>
      </c>
      <c r="AN62">
        <v>39.656075625</v>
      </c>
      <c r="AO62">
        <v>80.965218937499984</v>
      </c>
      <c r="AP62">
        <v>17</v>
      </c>
      <c r="AQ62">
        <v>0.47110499999999988</v>
      </c>
      <c r="AR62">
        <v>0.48735000000000001</v>
      </c>
      <c r="AS62">
        <v>0.60918749999999999</v>
      </c>
      <c r="AT62">
        <v>0.86910749999999992</v>
      </c>
      <c r="AU62">
        <v>1.2833549999999998</v>
      </c>
      <c r="AV62">
        <v>1.8844199999999995</v>
      </c>
      <c r="AW62">
        <v>2.8796889436199997</v>
      </c>
      <c r="AX62">
        <v>5.1715406315700001</v>
      </c>
      <c r="AY62">
        <v>10.370612724840001</v>
      </c>
      <c r="AZ62">
        <v>21.876151179149996</v>
      </c>
      <c r="BA62">
        <v>46.964294999999993</v>
      </c>
      <c r="BB62">
        <v>91.735140339855008</v>
      </c>
      <c r="BC62">
        <v>17</v>
      </c>
      <c r="BD62">
        <v>0.53202978630000008</v>
      </c>
      <c r="BE62">
        <v>0.54945942299999995</v>
      </c>
      <c r="BF62">
        <v>0.68567964749999999</v>
      </c>
      <c r="BG62">
        <v>0.97660237500000013</v>
      </c>
      <c r="BH62">
        <v>1.4396730426000002</v>
      </c>
      <c r="BI62">
        <v>2.1104095643999994</v>
      </c>
      <c r="BJ62">
        <v>3.2147882181000003</v>
      </c>
      <c r="BK62">
        <v>5.7206790328500006</v>
      </c>
      <c r="BL62">
        <v>11.3677822548</v>
      </c>
      <c r="BM62">
        <v>23.763418389000002</v>
      </c>
      <c r="BN62">
        <v>50.558501249999999</v>
      </c>
      <c r="BO62">
        <v>97.875124359299988</v>
      </c>
      <c r="BP62">
        <v>17</v>
      </c>
      <c r="BQ62">
        <v>0.70205257259999998</v>
      </c>
      <c r="BR62">
        <v>0.71160435900000008</v>
      </c>
      <c r="BS62">
        <v>0.87118365375000006</v>
      </c>
      <c r="BT62">
        <v>1.2167505000000001</v>
      </c>
      <c r="BU62">
        <v>1.7581004361000003</v>
      </c>
      <c r="BV62">
        <v>2.5248391452000001</v>
      </c>
      <c r="BW62">
        <v>3.7660804362000002</v>
      </c>
      <c r="BX62">
        <v>6.5588378156999996</v>
      </c>
      <c r="BY62">
        <v>12.748491248399999</v>
      </c>
      <c r="BZ62">
        <v>26.052206791500002</v>
      </c>
      <c r="CA62">
        <v>54.152707499999991</v>
      </c>
      <c r="CB62">
        <v>102.35574189854998</v>
      </c>
      <c r="CC62">
        <v>17</v>
      </c>
      <c r="CD62">
        <v>0.68656499999999998</v>
      </c>
      <c r="CE62">
        <v>0.94402687499999993</v>
      </c>
      <c r="CF62">
        <v>1.1858849999999999</v>
      </c>
      <c r="CG62">
        <v>1.9348649999999998</v>
      </c>
      <c r="CH62">
        <v>3.4094193750000001</v>
      </c>
      <c r="CI62">
        <v>5.8670099999999987</v>
      </c>
      <c r="CJ62">
        <v>10.236059999999997</v>
      </c>
      <c r="CK62">
        <v>18.701094375</v>
      </c>
      <c r="CL62">
        <v>34.772956874999998</v>
      </c>
      <c r="CM62">
        <v>57.015990281250012</v>
      </c>
      <c r="CN62">
        <v>85.149011812499978</v>
      </c>
      <c r="CO62">
        <v>135.96480393749999</v>
      </c>
      <c r="CP62">
        <v>17</v>
      </c>
      <c r="CQ62">
        <v>0.87600878640000013</v>
      </c>
      <c r="CR62">
        <v>1.1952745843500001</v>
      </c>
      <c r="CS62">
        <v>1.4898991283999998</v>
      </c>
      <c r="CT62">
        <v>2.4119549999999998</v>
      </c>
      <c r="CU62">
        <v>4.2167362558500008</v>
      </c>
      <c r="CV62">
        <v>7.1988566327999992</v>
      </c>
      <c r="CW62">
        <v>12.459545366399999</v>
      </c>
      <c r="CX62">
        <v>22.580387909100001</v>
      </c>
      <c r="CY62">
        <v>41.64588419895</v>
      </c>
      <c r="CZ62">
        <v>67.588555384349988</v>
      </c>
      <c r="DA62">
        <v>99.090866249999991</v>
      </c>
      <c r="DB62">
        <v>155.33624594609998</v>
      </c>
    </row>
    <row r="63" spans="15:106">
      <c r="O63">
        <v>18</v>
      </c>
      <c r="P63">
        <f t="shared" si="63"/>
        <v>0.40420124999999996</v>
      </c>
      <c r="Q63">
        <f t="shared" si="52"/>
        <v>0.43070625000000001</v>
      </c>
      <c r="R63">
        <f t="shared" si="53"/>
        <v>0.54997875000000007</v>
      </c>
      <c r="S63">
        <f t="shared" si="54"/>
        <v>0.77527124999999997</v>
      </c>
      <c r="T63">
        <f t="shared" si="55"/>
        <v>1.1529674999999999</v>
      </c>
      <c r="U63">
        <f t="shared" si="56"/>
        <v>1.6830674999999999</v>
      </c>
      <c r="V63">
        <f t="shared" si="57"/>
        <v>2.5974900000000001</v>
      </c>
      <c r="W63">
        <f t="shared" si="58"/>
        <v>4.9034250000000004</v>
      </c>
      <c r="X63">
        <f t="shared" si="59"/>
        <v>9.6411937499999993</v>
      </c>
      <c r="Y63">
        <f t="shared" si="60"/>
        <v>21.445644374999997</v>
      </c>
      <c r="Z63">
        <f t="shared" si="61"/>
        <v>46.581842812500007</v>
      </c>
      <c r="AA63">
        <f t="shared" si="62"/>
        <v>93.079403999999997</v>
      </c>
      <c r="AC63">
        <v>18</v>
      </c>
      <c r="AD63">
        <v>0.40420124999999996</v>
      </c>
      <c r="AE63">
        <v>0.43070625000000001</v>
      </c>
      <c r="AF63">
        <v>0.54997875000000007</v>
      </c>
      <c r="AG63">
        <v>0.77527124999999997</v>
      </c>
      <c r="AH63">
        <v>1.1529674999999999</v>
      </c>
      <c r="AI63">
        <v>1.6830674999999999</v>
      </c>
      <c r="AJ63">
        <v>2.5974900000000001</v>
      </c>
      <c r="AK63">
        <v>4.9034250000000004</v>
      </c>
      <c r="AL63">
        <v>9.6411937499999993</v>
      </c>
      <c r="AM63">
        <v>21.445644374999997</v>
      </c>
      <c r="AN63">
        <v>46.581842812500007</v>
      </c>
      <c r="AO63">
        <v>93.079403999999997</v>
      </c>
      <c r="AP63">
        <v>18</v>
      </c>
      <c r="AQ63">
        <v>0.49547249999999993</v>
      </c>
      <c r="AR63">
        <v>0.52796250000000011</v>
      </c>
      <c r="AS63">
        <v>0.67416749999999992</v>
      </c>
      <c r="AT63">
        <v>0.9503324999999998</v>
      </c>
      <c r="AU63">
        <v>1.4133149999999999</v>
      </c>
      <c r="AV63">
        <v>2.0631150000000003</v>
      </c>
      <c r="AW63">
        <v>3.1935958563599995</v>
      </c>
      <c r="AX63">
        <v>6.0739200000000011</v>
      </c>
      <c r="AY63">
        <v>12.031499461725002</v>
      </c>
      <c r="AZ63">
        <v>26.364901756274996</v>
      </c>
      <c r="BA63">
        <v>54.668762662950009</v>
      </c>
      <c r="BB63">
        <v>104.56322354936999</v>
      </c>
      <c r="BC63">
        <v>18</v>
      </c>
      <c r="BD63">
        <v>0.55936237499999986</v>
      </c>
      <c r="BE63">
        <v>0.59504930550000001</v>
      </c>
      <c r="BF63">
        <v>0.75856546484999987</v>
      </c>
      <c r="BG63">
        <v>1.0675165000499998</v>
      </c>
      <c r="BH63">
        <v>1.5849316089000001</v>
      </c>
      <c r="BI63">
        <v>2.3097571407000004</v>
      </c>
      <c r="BJ63">
        <v>3.5586819576000006</v>
      </c>
      <c r="BK63">
        <v>6.7066200000000009</v>
      </c>
      <c r="BL63">
        <v>13.164446713499999</v>
      </c>
      <c r="BM63">
        <v>28.587761061750001</v>
      </c>
      <c r="BN63">
        <v>58.747042689749996</v>
      </c>
      <c r="BO63">
        <v>111.36284324685001</v>
      </c>
      <c r="BP63">
        <v>18</v>
      </c>
      <c r="BQ63">
        <v>0.73538550000000003</v>
      </c>
      <c r="BR63">
        <v>0.76772916675000002</v>
      </c>
      <c r="BS63">
        <v>0.96005497004999985</v>
      </c>
      <c r="BT63">
        <v>1.3247495000999996</v>
      </c>
      <c r="BU63">
        <v>1.9276337178000003</v>
      </c>
      <c r="BV63">
        <v>2.7518544530999995</v>
      </c>
      <c r="BW63">
        <v>4.1511945636000007</v>
      </c>
      <c r="BX63">
        <v>7.6556699999999998</v>
      </c>
      <c r="BY63">
        <v>14.69727211725</v>
      </c>
      <c r="BZ63">
        <v>31.197175062749999</v>
      </c>
      <c r="CA63">
        <v>62.626384129500011</v>
      </c>
      <c r="CB63">
        <v>115.89591599369999</v>
      </c>
      <c r="CC63">
        <v>18</v>
      </c>
      <c r="CD63">
        <v>0.74117812499999991</v>
      </c>
      <c r="CE63">
        <v>0.97523437499999999</v>
      </c>
      <c r="CF63">
        <v>1.287309375</v>
      </c>
      <c r="CG63">
        <v>2.1689212499999995</v>
      </c>
      <c r="CH63">
        <v>3.7995131249999998</v>
      </c>
      <c r="CI63">
        <v>6.5379712500000009</v>
      </c>
      <c r="CJ63">
        <v>11.4531525</v>
      </c>
      <c r="CK63">
        <v>21.275713124999999</v>
      </c>
      <c r="CL63">
        <v>39.087393750000004</v>
      </c>
      <c r="CM63">
        <v>61.143882187499997</v>
      </c>
      <c r="CN63">
        <v>94.423052531250008</v>
      </c>
      <c r="CO63">
        <v>146.36672325000001</v>
      </c>
      <c r="CP63">
        <v>18</v>
      </c>
      <c r="CQ63">
        <v>0.94424062500000006</v>
      </c>
      <c r="CR63">
        <v>1.2328790062500001</v>
      </c>
      <c r="CS63">
        <v>1.6148051122499998</v>
      </c>
      <c r="CT63">
        <v>2.6994786065999996</v>
      </c>
      <c r="CU63">
        <v>4.6917678861000001</v>
      </c>
      <c r="CV63">
        <v>8.0093336193000031</v>
      </c>
      <c r="CW63">
        <v>13.9186114506</v>
      </c>
      <c r="CX63">
        <v>25.647434999999998</v>
      </c>
      <c r="CY63">
        <v>46.736571820500004</v>
      </c>
      <c r="CZ63">
        <v>72.214378283249985</v>
      </c>
      <c r="DA63">
        <v>109.47861380070002</v>
      </c>
      <c r="DB63">
        <v>166.6054057977</v>
      </c>
    </row>
    <row r="64" spans="15:106">
      <c r="O64">
        <v>19</v>
      </c>
      <c r="P64">
        <f t="shared" si="63"/>
        <v>0.43070625000000001</v>
      </c>
      <c r="Q64">
        <f t="shared" si="52"/>
        <v>0.47046374999999996</v>
      </c>
      <c r="R64">
        <f t="shared" si="53"/>
        <v>0.60961499999999991</v>
      </c>
      <c r="S64">
        <f t="shared" si="54"/>
        <v>0.85478625000000008</v>
      </c>
      <c r="T64">
        <f t="shared" si="55"/>
        <v>1.2722399999999998</v>
      </c>
      <c r="U64">
        <f t="shared" si="56"/>
        <v>1.8420974999999999</v>
      </c>
      <c r="V64">
        <f t="shared" si="57"/>
        <v>2.9022975</v>
      </c>
      <c r="W64">
        <f t="shared" si="58"/>
        <v>5.7648374999999996</v>
      </c>
      <c r="X64">
        <f t="shared" si="59"/>
        <v>11.24474625</v>
      </c>
      <c r="Y64">
        <f t="shared" si="60"/>
        <v>25.943553562499996</v>
      </c>
      <c r="Z64">
        <f t="shared" si="61"/>
        <v>54.387917999999999</v>
      </c>
      <c r="AA64">
        <f t="shared" si="62"/>
        <v>106.64933343749999</v>
      </c>
      <c r="AC64">
        <v>19</v>
      </c>
      <c r="AD64">
        <v>0.43070625000000001</v>
      </c>
      <c r="AE64">
        <v>0.47046374999999996</v>
      </c>
      <c r="AF64">
        <v>0.60961499999999991</v>
      </c>
      <c r="AG64">
        <v>0.85478625000000008</v>
      </c>
      <c r="AH64">
        <v>1.2722399999999998</v>
      </c>
      <c r="AI64">
        <v>1.8420974999999999</v>
      </c>
      <c r="AJ64">
        <v>2.9022975</v>
      </c>
      <c r="AK64">
        <v>5.7648374999999996</v>
      </c>
      <c r="AL64">
        <v>11.24474625</v>
      </c>
      <c r="AM64">
        <v>25.943553562499996</v>
      </c>
      <c r="AN64">
        <v>54.387917999999999</v>
      </c>
      <c r="AO64">
        <v>106.64933343749999</v>
      </c>
      <c r="AP64">
        <v>19</v>
      </c>
      <c r="AQ64">
        <v>0.52796250000000011</v>
      </c>
      <c r="AR64">
        <v>0.57669749999999997</v>
      </c>
      <c r="AS64">
        <v>0.7472700000000001</v>
      </c>
      <c r="AT64">
        <v>1.0478025000000002</v>
      </c>
      <c r="AU64">
        <v>1.55952</v>
      </c>
      <c r="AV64">
        <v>2.2580549999999997</v>
      </c>
      <c r="AW64">
        <v>3.5737045179299995</v>
      </c>
      <c r="AX64">
        <v>7.1515866410999989</v>
      </c>
      <c r="AY64">
        <v>14.05334144259</v>
      </c>
      <c r="AZ64">
        <v>31.592506962555003</v>
      </c>
      <c r="BA64">
        <v>63.261007527239997</v>
      </c>
      <c r="BB64">
        <v>118.79925749999998</v>
      </c>
      <c r="BC64">
        <v>19</v>
      </c>
      <c r="BD64">
        <v>0.59584347225000001</v>
      </c>
      <c r="BE64">
        <v>0.64976021684999985</v>
      </c>
      <c r="BF64">
        <v>0.84053794860000008</v>
      </c>
      <c r="BG64">
        <v>1.1766116187</v>
      </c>
      <c r="BH64">
        <v>1.7483039999999999</v>
      </c>
      <c r="BI64">
        <v>2.5271533566</v>
      </c>
      <c r="BJ64">
        <v>3.9749454620999995</v>
      </c>
      <c r="BK64">
        <v>7.8821544554999976</v>
      </c>
      <c r="BL64">
        <v>15.348817462949999</v>
      </c>
      <c r="BM64">
        <v>34.194364498349991</v>
      </c>
      <c r="BN64">
        <v>67.858485818399998</v>
      </c>
      <c r="BO64">
        <v>126.29921062500001</v>
      </c>
      <c r="BP64">
        <v>19</v>
      </c>
      <c r="BQ64">
        <v>0.78043194449999986</v>
      </c>
      <c r="BR64">
        <v>0.83512718369999994</v>
      </c>
      <c r="BS64">
        <v>1.0596626838000001</v>
      </c>
      <c r="BT64">
        <v>1.45431788445</v>
      </c>
      <c r="BU64">
        <v>2.117664</v>
      </c>
      <c r="BV64">
        <v>2.9982905900999999</v>
      </c>
      <c r="BW64">
        <v>4.6169261792999992</v>
      </c>
      <c r="BX64">
        <v>8.9580814110000002</v>
      </c>
      <c r="BY64">
        <v>17.058845925899998</v>
      </c>
      <c r="BZ64">
        <v>37.143171125549998</v>
      </c>
      <c r="CA64">
        <v>71.996151272399999</v>
      </c>
      <c r="CB64">
        <v>130.79918249999997</v>
      </c>
      <c r="CC64">
        <v>19</v>
      </c>
      <c r="CD64">
        <v>0.80359312500000002</v>
      </c>
      <c r="CE64">
        <v>1.0064418749999999</v>
      </c>
      <c r="CF64">
        <v>1.412139375</v>
      </c>
      <c r="CG64">
        <v>2.4341850000000003</v>
      </c>
      <c r="CH64">
        <v>4.2364181249999993</v>
      </c>
      <c r="CI64">
        <v>7.3103568749999992</v>
      </c>
      <c r="CJ64">
        <v>12.85749</v>
      </c>
      <c r="CK64">
        <v>24.13900125</v>
      </c>
      <c r="CL64">
        <v>43.659292499999999</v>
      </c>
      <c r="CM64">
        <v>65.578638937500003</v>
      </c>
      <c r="CN64">
        <v>104.53490774999999</v>
      </c>
      <c r="CO64">
        <v>157.13768728124998</v>
      </c>
      <c r="CP64">
        <v>19</v>
      </c>
      <c r="CQ64">
        <v>1.0221827840999997</v>
      </c>
      <c r="CR64">
        <v>1.2703623687000001</v>
      </c>
      <c r="CS64">
        <v>1.7686283503500002</v>
      </c>
      <c r="CT64">
        <v>3.0248690003999998</v>
      </c>
      <c r="CU64">
        <v>5.2229812500000001</v>
      </c>
      <c r="CV64">
        <v>8.9412354058499997</v>
      </c>
      <c r="CW64">
        <v>15.6000877272</v>
      </c>
      <c r="CX64">
        <v>29.051823691799999</v>
      </c>
      <c r="CY64">
        <v>52.117760098799998</v>
      </c>
      <c r="CZ64">
        <v>77.166335331900001</v>
      </c>
      <c r="DA64">
        <v>120.75658401689998</v>
      </c>
      <c r="DB64">
        <v>178.20818437499997</v>
      </c>
    </row>
    <row r="65" spans="15:106">
      <c r="O65">
        <v>20</v>
      </c>
      <c r="P65">
        <f t="shared" si="63"/>
        <v>0.45721125000000001</v>
      </c>
      <c r="Q65">
        <f t="shared" si="52"/>
        <v>0.51022124999999996</v>
      </c>
      <c r="R65">
        <f t="shared" si="53"/>
        <v>0.66925125000000008</v>
      </c>
      <c r="S65">
        <f t="shared" si="54"/>
        <v>0.93430124999999986</v>
      </c>
      <c r="T65">
        <f t="shared" si="55"/>
        <v>1.4047649999999998</v>
      </c>
      <c r="U65">
        <f t="shared" si="56"/>
        <v>2.0276324999999997</v>
      </c>
      <c r="V65">
        <f t="shared" si="57"/>
        <v>3.27999375</v>
      </c>
      <c r="W65">
        <f t="shared" si="58"/>
        <v>6.7720275000000001</v>
      </c>
      <c r="X65">
        <f t="shared" si="59"/>
        <v>13.245873749999999</v>
      </c>
      <c r="Y65">
        <f t="shared" si="60"/>
        <v>31.102420500000001</v>
      </c>
      <c r="Z65">
        <f t="shared" si="61"/>
        <v>63.119316937500002</v>
      </c>
      <c r="AA65">
        <f t="shared" si="62"/>
        <v>122.102721</v>
      </c>
      <c r="AC65">
        <v>20</v>
      </c>
      <c r="AD65">
        <v>0.45721125000000001</v>
      </c>
      <c r="AE65">
        <v>0.51022124999999996</v>
      </c>
      <c r="AF65">
        <v>0.66925125000000008</v>
      </c>
      <c r="AG65">
        <v>0.93430124999999986</v>
      </c>
      <c r="AH65">
        <v>1.4047649999999998</v>
      </c>
      <c r="AI65">
        <v>2.0276324999999997</v>
      </c>
      <c r="AJ65">
        <v>3.27999375</v>
      </c>
      <c r="AK65">
        <v>6.7720275000000001</v>
      </c>
      <c r="AL65">
        <v>13.245873749999999</v>
      </c>
      <c r="AM65">
        <v>31.102420500000001</v>
      </c>
      <c r="AN65">
        <v>63.119316937500002</v>
      </c>
      <c r="AO65">
        <v>122.102721</v>
      </c>
      <c r="AP65">
        <v>20</v>
      </c>
      <c r="AQ65">
        <v>0.56045250000000002</v>
      </c>
      <c r="AR65">
        <v>0.62543250000000006</v>
      </c>
      <c r="AS65">
        <v>0.82037250000000006</v>
      </c>
      <c r="AT65">
        <v>1.1452724999999999</v>
      </c>
      <c r="AU65">
        <v>1.7219700000000002</v>
      </c>
      <c r="AV65">
        <v>2.4854850000000002</v>
      </c>
      <c r="AW65">
        <v>4.0448218461750001</v>
      </c>
      <c r="AX65">
        <v>8.4135416255099997</v>
      </c>
      <c r="AY65">
        <v>16.578706499999996</v>
      </c>
      <c r="AZ65">
        <v>37.520381931345</v>
      </c>
      <c r="BA65">
        <v>72.770062729544989</v>
      </c>
      <c r="BB65">
        <v>134.88148160136001</v>
      </c>
      <c r="BC65">
        <v>20</v>
      </c>
      <c r="BD65">
        <v>0.6323001506999999</v>
      </c>
      <c r="BE65">
        <v>0.70443449999999996</v>
      </c>
      <c r="BF65">
        <v>0.92245619969999981</v>
      </c>
      <c r="BG65">
        <v>1.2856334809500001</v>
      </c>
      <c r="BH65">
        <v>1.9297719018000004</v>
      </c>
      <c r="BI65">
        <v>2.7807527690999998</v>
      </c>
      <c r="BJ65">
        <v>4.49071773975</v>
      </c>
      <c r="BK65">
        <v>9.2561469966000001</v>
      </c>
      <c r="BL65">
        <v>18.074208374999998</v>
      </c>
      <c r="BM65">
        <v>40.537358957699993</v>
      </c>
      <c r="BN65">
        <v>77.918920738650002</v>
      </c>
      <c r="BO65">
        <v>143.1415300068</v>
      </c>
      <c r="BP65">
        <v>20</v>
      </c>
      <c r="BQ65">
        <v>0.82508696144999982</v>
      </c>
      <c r="BR65">
        <v>0.90193950000000012</v>
      </c>
      <c r="BS65">
        <v>1.1583910129500001</v>
      </c>
      <c r="BT65">
        <v>1.5827147563499999</v>
      </c>
      <c r="BU65">
        <v>2.3278968035999998</v>
      </c>
      <c r="BV65">
        <v>3.2853245381999998</v>
      </c>
      <c r="BW65">
        <v>5.1935759617500006</v>
      </c>
      <c r="BX65">
        <v>10.4732332551</v>
      </c>
      <c r="BY65">
        <v>19.996996500000002</v>
      </c>
      <c r="BZ65">
        <v>43.82864781344999</v>
      </c>
      <c r="CA65">
        <v>82.275576795450007</v>
      </c>
      <c r="CB65">
        <v>147.51450801359999</v>
      </c>
      <c r="CC65">
        <v>20</v>
      </c>
      <c r="CD65">
        <v>0.85820625000000006</v>
      </c>
      <c r="CE65">
        <v>1.0454512499999999</v>
      </c>
      <c r="CF65">
        <v>1.5525731250000001</v>
      </c>
      <c r="CG65">
        <v>2.73065625</v>
      </c>
      <c r="CH65">
        <v>4.7279362499999991</v>
      </c>
      <c r="CI65">
        <v>8.184166874999999</v>
      </c>
      <c r="CJ65">
        <v>14.503685625000001</v>
      </c>
      <c r="CK65">
        <v>27.314364374999997</v>
      </c>
      <c r="CL65">
        <v>48.30921</v>
      </c>
      <c r="CM65">
        <v>70.75466999999999</v>
      </c>
      <c r="CN65">
        <v>115.06828865625</v>
      </c>
      <c r="CO65">
        <v>168.53650987499998</v>
      </c>
      <c r="CP65">
        <v>20</v>
      </c>
      <c r="CQ65">
        <v>1.0899727244999999</v>
      </c>
      <c r="CR65">
        <v>1.317555</v>
      </c>
      <c r="CS65">
        <v>1.9414752529500001</v>
      </c>
      <c r="CT65">
        <v>3.3879379274999999</v>
      </c>
      <c r="CU65">
        <v>5.8197086981999986</v>
      </c>
      <c r="CV65">
        <v>9.9939754196999999</v>
      </c>
      <c r="CW65">
        <v>17.569041568649997</v>
      </c>
      <c r="CX65">
        <v>32.820012292949997</v>
      </c>
      <c r="CY65">
        <v>57.573990000000009</v>
      </c>
      <c r="CZ65">
        <v>82.949929539750002</v>
      </c>
      <c r="DA65">
        <v>132.43522741965</v>
      </c>
      <c r="DB65">
        <v>190.43306049059996</v>
      </c>
    </row>
    <row r="66" spans="15:106">
      <c r="O66">
        <v>21</v>
      </c>
      <c r="P66">
        <f t="shared" si="63"/>
        <v>0.48371624999999996</v>
      </c>
      <c r="Q66">
        <f t="shared" si="52"/>
        <v>0.55660499999999991</v>
      </c>
      <c r="R66">
        <f t="shared" si="53"/>
        <v>0.74214000000000013</v>
      </c>
      <c r="S66">
        <f t="shared" si="54"/>
        <v>1.0270687499999998</v>
      </c>
      <c r="T66">
        <f t="shared" si="55"/>
        <v>1.5372899999999998</v>
      </c>
      <c r="U66">
        <f t="shared" si="56"/>
        <v>2.2264199999999996</v>
      </c>
      <c r="V66">
        <f t="shared" si="57"/>
        <v>3.7504575000000004</v>
      </c>
      <c r="W66">
        <f t="shared" si="58"/>
        <v>7.8918637500000006</v>
      </c>
      <c r="X66">
        <f t="shared" si="59"/>
        <v>15.770474999999999</v>
      </c>
      <c r="Y66">
        <f t="shared" si="60"/>
        <v>36.926648437499999</v>
      </c>
      <c r="Z66">
        <f t="shared" si="61"/>
        <v>72.79983</v>
      </c>
      <c r="AA66">
        <f t="shared" si="62"/>
        <v>140.045259375</v>
      </c>
      <c r="AC66">
        <v>21</v>
      </c>
      <c r="AD66">
        <v>0.48371624999999996</v>
      </c>
      <c r="AE66">
        <v>0.55660499999999991</v>
      </c>
      <c r="AF66">
        <v>0.74214000000000013</v>
      </c>
      <c r="AG66">
        <v>1.0270687499999998</v>
      </c>
      <c r="AH66">
        <v>1.5372899999999998</v>
      </c>
      <c r="AI66">
        <v>2.2264199999999996</v>
      </c>
      <c r="AJ66">
        <v>3.7504575000000004</v>
      </c>
      <c r="AK66">
        <v>7.8918637500000006</v>
      </c>
      <c r="AL66">
        <v>15.770474999999999</v>
      </c>
      <c r="AM66">
        <v>36.926648437499999</v>
      </c>
      <c r="AN66">
        <v>72.79983</v>
      </c>
      <c r="AO66">
        <v>140.045259375</v>
      </c>
      <c r="AP66">
        <v>21</v>
      </c>
      <c r="AQ66">
        <v>0.59294249999999993</v>
      </c>
      <c r="AR66">
        <v>0.68228999999999995</v>
      </c>
      <c r="AS66">
        <v>0.90971999999999997</v>
      </c>
      <c r="AT66">
        <v>1.2589874999999999</v>
      </c>
      <c r="AU66">
        <v>1.8844199999999995</v>
      </c>
      <c r="AV66">
        <v>2.7291599999999998</v>
      </c>
      <c r="AW66">
        <v>4.6319016359699994</v>
      </c>
      <c r="AX66">
        <v>9.8193694973850008</v>
      </c>
      <c r="AY66">
        <v>19.767600581399996</v>
      </c>
      <c r="AZ66">
        <v>44.13479335425</v>
      </c>
      <c r="BA66">
        <v>83.199806920079993</v>
      </c>
      <c r="BB66">
        <v>153.42888837717001</v>
      </c>
      <c r="BC66">
        <v>21</v>
      </c>
      <c r="BD66">
        <v>0.66873241034999986</v>
      </c>
      <c r="BE66">
        <v>0.76821760259999994</v>
      </c>
      <c r="BF66">
        <v>1.0225798632000003</v>
      </c>
      <c r="BG66">
        <v>1.4128105927500001</v>
      </c>
      <c r="BH66">
        <v>2.1111177095999998</v>
      </c>
      <c r="BI66">
        <v>3.0523499999999997</v>
      </c>
      <c r="BJ66">
        <v>5.1331132601999991</v>
      </c>
      <c r="BK66">
        <v>10.783126953449997</v>
      </c>
      <c r="BL66">
        <v>21.511802907</v>
      </c>
      <c r="BM66">
        <v>47.597919896250005</v>
      </c>
      <c r="BN66">
        <v>88.927292397599999</v>
      </c>
      <c r="BO66">
        <v>162.5353304022</v>
      </c>
      <c r="BP66">
        <v>21</v>
      </c>
      <c r="BQ66">
        <v>0.86935169654999989</v>
      </c>
      <c r="BR66">
        <v>0.97983020519999997</v>
      </c>
      <c r="BS66">
        <v>1.2790797264000002</v>
      </c>
      <c r="BT66">
        <v>1.7322912607499998</v>
      </c>
      <c r="BU66">
        <v>2.5361734355999999</v>
      </c>
      <c r="BV66">
        <v>3.5909999999999997</v>
      </c>
      <c r="BW66">
        <v>5.9108613597000002</v>
      </c>
      <c r="BX66">
        <v>12.146922473849999</v>
      </c>
      <c r="BY66">
        <v>23.692055814000003</v>
      </c>
      <c r="BZ66">
        <v>51.2221210425</v>
      </c>
      <c r="CA66">
        <v>93.449069200799997</v>
      </c>
      <c r="CB66">
        <v>166.67448877170003</v>
      </c>
      <c r="CC66">
        <v>21</v>
      </c>
      <c r="CD66">
        <v>0.91281937499999988</v>
      </c>
      <c r="CE66">
        <v>1.1078662500000001</v>
      </c>
      <c r="CF66">
        <v>1.7320162500000003</v>
      </c>
      <c r="CG66">
        <v>3.058335</v>
      </c>
      <c r="CH66">
        <v>5.2740674999999992</v>
      </c>
      <c r="CI66">
        <v>9.1594012500000019</v>
      </c>
      <c r="CJ66">
        <v>16.438550625000001</v>
      </c>
      <c r="CK66">
        <v>30.840811875000004</v>
      </c>
      <c r="CL66">
        <v>52.787486249999994</v>
      </c>
      <c r="CM66">
        <v>77.15720390624999</v>
      </c>
      <c r="CN66">
        <v>125.61943218750001</v>
      </c>
      <c r="CO66">
        <v>180.71950640624999</v>
      </c>
      <c r="CP66">
        <v>21</v>
      </c>
      <c r="CQ66">
        <v>1.15754800005</v>
      </c>
      <c r="CR66">
        <v>1.3940466173999997</v>
      </c>
      <c r="CS66">
        <v>2.1624787566000001</v>
      </c>
      <c r="CT66">
        <v>3.7885045212000001</v>
      </c>
      <c r="CU66">
        <v>6.4816353341999999</v>
      </c>
      <c r="CV66">
        <v>11.166941250000001</v>
      </c>
      <c r="CW66">
        <v>19.880666029350003</v>
      </c>
      <c r="CX66">
        <v>36.996908310449996</v>
      </c>
      <c r="CY66">
        <v>62.807794900199994</v>
      </c>
      <c r="CZ66">
        <v>90.12262721670001</v>
      </c>
      <c r="DA66">
        <v>144.04680805094998</v>
      </c>
      <c r="DB66">
        <v>203.44890492944998</v>
      </c>
    </row>
    <row r="67" spans="15:106">
      <c r="O67">
        <v>22</v>
      </c>
      <c r="P67">
        <f t="shared" si="63"/>
        <v>0.51022124999999996</v>
      </c>
      <c r="Q67">
        <f t="shared" si="52"/>
        <v>0.61624124999999996</v>
      </c>
      <c r="R67">
        <f t="shared" si="53"/>
        <v>0.81502874999999997</v>
      </c>
      <c r="S67">
        <f t="shared" si="54"/>
        <v>1.13308875</v>
      </c>
      <c r="T67">
        <f t="shared" si="55"/>
        <v>1.6830674999999999</v>
      </c>
      <c r="U67">
        <f t="shared" si="56"/>
        <v>2.4517125000000002</v>
      </c>
      <c r="V67">
        <f t="shared" si="57"/>
        <v>4.3335675</v>
      </c>
      <c r="W67">
        <f t="shared" si="58"/>
        <v>9.1177200000000003</v>
      </c>
      <c r="X67">
        <f t="shared" si="59"/>
        <v>19.144935562499999</v>
      </c>
      <c r="Y67">
        <f t="shared" si="60"/>
        <v>43.469567999999995</v>
      </c>
      <c r="Z67">
        <f t="shared" si="61"/>
        <v>83.423450812499993</v>
      </c>
      <c r="AA67">
        <f t="shared" si="62"/>
        <v>157.92012450000001</v>
      </c>
      <c r="AC67">
        <v>22</v>
      </c>
      <c r="AD67">
        <v>0.51022124999999996</v>
      </c>
      <c r="AE67">
        <v>0.61624124999999996</v>
      </c>
      <c r="AF67">
        <v>0.81502874999999997</v>
      </c>
      <c r="AG67">
        <v>1.13308875</v>
      </c>
      <c r="AH67">
        <v>1.6830674999999999</v>
      </c>
      <c r="AI67">
        <v>2.4517125000000002</v>
      </c>
      <c r="AJ67">
        <v>4.3335675</v>
      </c>
      <c r="AK67">
        <v>9.1177200000000003</v>
      </c>
      <c r="AL67">
        <v>19.144935562499999</v>
      </c>
      <c r="AM67">
        <v>43.469567999999995</v>
      </c>
      <c r="AN67">
        <v>83.423450812499993</v>
      </c>
      <c r="AO67">
        <v>157.92012450000001</v>
      </c>
      <c r="AP67">
        <v>22</v>
      </c>
      <c r="AQ67">
        <v>0.62543250000000006</v>
      </c>
      <c r="AR67">
        <v>0.75539250000000002</v>
      </c>
      <c r="AS67">
        <v>0.9990675</v>
      </c>
      <c r="AT67">
        <v>1.3889474999999998</v>
      </c>
      <c r="AU67">
        <v>2.0631150000000003</v>
      </c>
      <c r="AV67">
        <v>3.0098443761000002</v>
      </c>
      <c r="AW67">
        <v>5.3600436973800001</v>
      </c>
      <c r="AX67">
        <v>11.361435596640002</v>
      </c>
      <c r="AY67">
        <v>23.764320881684998</v>
      </c>
      <c r="AZ67">
        <v>51.480575999999992</v>
      </c>
      <c r="BA67">
        <v>94.520364032204981</v>
      </c>
      <c r="BB67">
        <v>171.60406724870998</v>
      </c>
      <c r="BC67">
        <v>22</v>
      </c>
      <c r="BD67">
        <v>0.70513959285000005</v>
      </c>
      <c r="BE67">
        <v>0.8502427629</v>
      </c>
      <c r="BF67">
        <v>1.1226363749999999</v>
      </c>
      <c r="BG67">
        <v>1.5581271536999999</v>
      </c>
      <c r="BH67">
        <v>2.3105346092999999</v>
      </c>
      <c r="BI67">
        <v>3.3600893804999998</v>
      </c>
      <c r="BJ67">
        <v>5.9291982368999996</v>
      </c>
      <c r="BK67">
        <v>12.453876100799997</v>
      </c>
      <c r="BL67">
        <v>25.814481497100001</v>
      </c>
      <c r="BM67">
        <v>55.420415999999996</v>
      </c>
      <c r="BN67">
        <v>100.84676766029999</v>
      </c>
      <c r="BO67">
        <v>181.46644653869998</v>
      </c>
      <c r="BP67">
        <v>22</v>
      </c>
      <c r="BQ67">
        <v>0.91322559404999992</v>
      </c>
      <c r="BR67">
        <v>1.0802677306500001</v>
      </c>
      <c r="BS67">
        <v>1.3986945000000002</v>
      </c>
      <c r="BT67">
        <v>1.9027542694499997</v>
      </c>
      <c r="BU67">
        <v>2.7642635469000001</v>
      </c>
      <c r="BV67">
        <v>3.9362987610000002</v>
      </c>
      <c r="BW67">
        <v>6.7979079738000001</v>
      </c>
      <c r="BX67">
        <v>13.966499966400001</v>
      </c>
      <c r="BY67">
        <v>28.300819316849999</v>
      </c>
      <c r="BZ67">
        <v>59.360256</v>
      </c>
      <c r="CA67">
        <v>105.46342382204999</v>
      </c>
      <c r="CB67">
        <v>185.16471148710002</v>
      </c>
      <c r="CC67">
        <v>22</v>
      </c>
      <c r="CD67">
        <v>0.94402687499999993</v>
      </c>
      <c r="CE67">
        <v>1.1858849999999999</v>
      </c>
      <c r="CF67">
        <v>1.9348649999999998</v>
      </c>
      <c r="CG67">
        <v>3.4094193750000001</v>
      </c>
      <c r="CH67">
        <v>5.8670099999999987</v>
      </c>
      <c r="CI67">
        <v>10.236059999999997</v>
      </c>
      <c r="CJ67">
        <v>18.701094375</v>
      </c>
      <c r="CK67">
        <v>34.772956874999998</v>
      </c>
      <c r="CL67">
        <v>57.015990281250012</v>
      </c>
      <c r="CM67">
        <v>85.149011812499978</v>
      </c>
      <c r="CN67">
        <v>135.96480393749999</v>
      </c>
      <c r="CO67">
        <v>193.72333499999999</v>
      </c>
      <c r="CP67">
        <v>22</v>
      </c>
      <c r="CQ67">
        <v>1.1952745843500001</v>
      </c>
      <c r="CR67">
        <v>1.4898991283999998</v>
      </c>
      <c r="CS67">
        <v>2.4119549999999998</v>
      </c>
      <c r="CT67">
        <v>4.2167362558500008</v>
      </c>
      <c r="CU67">
        <v>7.1988566327999992</v>
      </c>
      <c r="CV67">
        <v>12.459545366399999</v>
      </c>
      <c r="CW67">
        <v>22.580387909100001</v>
      </c>
      <c r="CX67">
        <v>41.64588419895</v>
      </c>
      <c r="CY67">
        <v>67.588555384349988</v>
      </c>
      <c r="CZ67">
        <v>99.090866249999991</v>
      </c>
      <c r="DA67">
        <v>155.33624594609998</v>
      </c>
      <c r="DB67">
        <v>217.28728650599999</v>
      </c>
    </row>
    <row r="68" spans="15:106">
      <c r="O68">
        <v>23</v>
      </c>
      <c r="P68">
        <f t="shared" si="63"/>
        <v>0.53672625000000007</v>
      </c>
      <c r="Q68">
        <f t="shared" si="52"/>
        <v>0.67587750000000002</v>
      </c>
      <c r="R68">
        <f t="shared" si="53"/>
        <v>0.89454374999999986</v>
      </c>
      <c r="S68">
        <f t="shared" si="54"/>
        <v>1.2523612499999999</v>
      </c>
      <c r="T68">
        <f t="shared" si="55"/>
        <v>1.8354712499999997</v>
      </c>
      <c r="U68">
        <f t="shared" si="56"/>
        <v>2.69688375</v>
      </c>
      <c r="V68">
        <f t="shared" si="57"/>
        <v>5.0492024999999998</v>
      </c>
      <c r="W68">
        <f t="shared" si="58"/>
        <v>10.529111250000001</v>
      </c>
      <c r="X68">
        <f t="shared" si="59"/>
        <v>23.227699500000003</v>
      </c>
      <c r="Y68">
        <f t="shared" si="60"/>
        <v>50.807455874999995</v>
      </c>
      <c r="Z68">
        <f t="shared" si="61"/>
        <v>95.110883999999984</v>
      </c>
      <c r="AA68">
        <f t="shared" si="62"/>
        <v>177.74589656249998</v>
      </c>
      <c r="AC68">
        <v>23</v>
      </c>
      <c r="AD68">
        <v>0.53672625000000007</v>
      </c>
      <c r="AE68">
        <v>0.67587750000000002</v>
      </c>
      <c r="AF68">
        <v>0.89454374999999986</v>
      </c>
      <c r="AG68">
        <v>1.2523612499999999</v>
      </c>
      <c r="AH68">
        <v>1.8354712499999997</v>
      </c>
      <c r="AI68">
        <v>2.69688375</v>
      </c>
      <c r="AJ68">
        <v>5.0492024999999998</v>
      </c>
      <c r="AK68">
        <v>10.529111250000001</v>
      </c>
      <c r="AL68">
        <v>23.227699500000003</v>
      </c>
      <c r="AM68">
        <v>50.807455874999995</v>
      </c>
      <c r="AN68">
        <v>95.110883999999984</v>
      </c>
      <c r="AO68">
        <v>177.74589656249998</v>
      </c>
      <c r="AP68">
        <v>23</v>
      </c>
      <c r="AQ68">
        <v>0.65792250000000008</v>
      </c>
      <c r="AR68">
        <v>0.82849500000000009</v>
      </c>
      <c r="AS68">
        <v>1.0965374999999999</v>
      </c>
      <c r="AT68">
        <v>1.5351524999999997</v>
      </c>
      <c r="AU68">
        <v>2.2499324999999999</v>
      </c>
      <c r="AV68">
        <v>3.3157997794349998</v>
      </c>
      <c r="AW68">
        <v>6.2544959999999996</v>
      </c>
      <c r="AX68">
        <v>13.139555082255002</v>
      </c>
      <c r="AY68">
        <v>28.555729295579994</v>
      </c>
      <c r="AZ68">
        <v>59.627970450180001</v>
      </c>
      <c r="BA68">
        <v>106.84534062626999</v>
      </c>
      <c r="BB68">
        <v>191.59310524882503</v>
      </c>
      <c r="BC68">
        <v>23</v>
      </c>
      <c r="BD68">
        <v>0.7415229807</v>
      </c>
      <c r="BE68">
        <v>0.93221298090000004</v>
      </c>
      <c r="BF68">
        <v>1.2317498077499998</v>
      </c>
      <c r="BG68">
        <v>1.72156364415</v>
      </c>
      <c r="BH68">
        <v>2.5189083778499999</v>
      </c>
      <c r="BI68">
        <v>3.6948560120999998</v>
      </c>
      <c r="BJ68">
        <v>6.9060059999999988</v>
      </c>
      <c r="BK68">
        <v>14.376842493299998</v>
      </c>
      <c r="BL68">
        <v>30.963300132599997</v>
      </c>
      <c r="BM68">
        <v>64.0762065009</v>
      </c>
      <c r="BN68">
        <v>113.79336363135</v>
      </c>
      <c r="BO68">
        <v>202.24471691025002</v>
      </c>
      <c r="BP68">
        <v>23</v>
      </c>
      <c r="BQ68">
        <v>0.95670865394999993</v>
      </c>
      <c r="BR68">
        <v>1.1798265897</v>
      </c>
      <c r="BS68">
        <v>1.5285571155</v>
      </c>
      <c r="BT68">
        <v>2.0938090383000003</v>
      </c>
      <c r="BU68">
        <v>3.0010381240499995</v>
      </c>
      <c r="BV68">
        <v>4.3100412943500004</v>
      </c>
      <c r="BW68">
        <v>7.8832710000000006</v>
      </c>
      <c r="BX68">
        <v>16.05083532255</v>
      </c>
      <c r="BY68">
        <v>33.789546955800006</v>
      </c>
      <c r="BZ68">
        <v>68.307457501800002</v>
      </c>
      <c r="CA68">
        <v>118.4253717627</v>
      </c>
      <c r="CB68">
        <v>205.33725498825001</v>
      </c>
      <c r="CC68">
        <v>23</v>
      </c>
      <c r="CD68">
        <v>0.97523437499999999</v>
      </c>
      <c r="CE68">
        <v>1.287309375</v>
      </c>
      <c r="CF68">
        <v>2.1689212499999995</v>
      </c>
      <c r="CG68">
        <v>3.7995131249999998</v>
      </c>
      <c r="CH68">
        <v>6.5379712500000009</v>
      </c>
      <c r="CI68">
        <v>11.4531525</v>
      </c>
      <c r="CJ68">
        <v>21.275713124999999</v>
      </c>
      <c r="CK68">
        <v>39.087393750000004</v>
      </c>
      <c r="CL68">
        <v>61.143882187499997</v>
      </c>
      <c r="CM68">
        <v>94.423052531250008</v>
      </c>
      <c r="CN68">
        <v>146.36672325000001</v>
      </c>
      <c r="CO68">
        <v>207.43957096874999</v>
      </c>
      <c r="CP68">
        <v>23</v>
      </c>
      <c r="CQ68">
        <v>1.2328790062500001</v>
      </c>
      <c r="CR68">
        <v>1.6148051122499998</v>
      </c>
      <c r="CS68">
        <v>2.6994786065999996</v>
      </c>
      <c r="CT68">
        <v>4.6917678861000001</v>
      </c>
      <c r="CU68">
        <v>8.0093336193000031</v>
      </c>
      <c r="CV68">
        <v>13.9186114506</v>
      </c>
      <c r="CW68">
        <v>25.647434999999998</v>
      </c>
      <c r="CX68">
        <v>46.736571820500004</v>
      </c>
      <c r="CY68">
        <v>72.214378283249985</v>
      </c>
      <c r="CZ68">
        <v>109.47861380070002</v>
      </c>
      <c r="DA68">
        <v>166.6054057977</v>
      </c>
      <c r="DB68">
        <v>231.81766067385001</v>
      </c>
    </row>
    <row r="69" spans="15:106">
      <c r="O69">
        <v>24</v>
      </c>
      <c r="P69">
        <f t="shared" si="63"/>
        <v>0.56323124999999996</v>
      </c>
      <c r="Q69">
        <f t="shared" si="52"/>
        <v>0.74876624999999986</v>
      </c>
      <c r="R69">
        <f t="shared" si="53"/>
        <v>0.98068500000000003</v>
      </c>
      <c r="S69">
        <f t="shared" si="54"/>
        <v>1.3716337499999998</v>
      </c>
      <c r="T69">
        <f t="shared" si="55"/>
        <v>2.00775375</v>
      </c>
      <c r="U69">
        <f t="shared" si="56"/>
        <v>3.0016912499999999</v>
      </c>
      <c r="V69">
        <f t="shared" si="57"/>
        <v>5.910615</v>
      </c>
      <c r="W69">
        <f t="shared" si="58"/>
        <v>12.23868375</v>
      </c>
      <c r="X69">
        <f t="shared" si="59"/>
        <v>28.019311875</v>
      </c>
      <c r="Y69">
        <f t="shared" si="60"/>
        <v>59.062331249999993</v>
      </c>
      <c r="Z69">
        <f t="shared" si="61"/>
        <v>108.13870068750001</v>
      </c>
      <c r="AA69">
        <f t="shared" si="62"/>
        <v>198.875394</v>
      </c>
      <c r="AC69">
        <v>24</v>
      </c>
      <c r="AD69">
        <v>0.56323124999999996</v>
      </c>
      <c r="AE69">
        <v>0.74876624999999986</v>
      </c>
      <c r="AF69">
        <v>0.98068500000000003</v>
      </c>
      <c r="AG69">
        <v>1.3716337499999998</v>
      </c>
      <c r="AH69">
        <v>2.00775375</v>
      </c>
      <c r="AI69">
        <v>3.0016912499999999</v>
      </c>
      <c r="AJ69">
        <v>5.910615</v>
      </c>
      <c r="AK69">
        <v>12.23868375</v>
      </c>
      <c r="AL69">
        <v>28.019311875</v>
      </c>
      <c r="AM69">
        <v>59.062331249999993</v>
      </c>
      <c r="AN69">
        <v>108.13870068750001</v>
      </c>
      <c r="AO69">
        <v>198.875394</v>
      </c>
      <c r="AP69">
        <v>24</v>
      </c>
      <c r="AQ69">
        <v>0.69041249999999998</v>
      </c>
      <c r="AR69">
        <v>0.91784249999999978</v>
      </c>
      <c r="AS69">
        <v>1.2021299999999999</v>
      </c>
      <c r="AT69">
        <v>1.6813574999999998</v>
      </c>
      <c r="AU69">
        <v>2.4611174999999998</v>
      </c>
      <c r="AV69">
        <v>3.6960916589549995</v>
      </c>
      <c r="AW69">
        <v>7.3324313607599994</v>
      </c>
      <c r="AX69">
        <v>15.295534263089998</v>
      </c>
      <c r="AY69">
        <v>34.120241213850001</v>
      </c>
      <c r="AZ69">
        <v>68.698025575875008</v>
      </c>
      <c r="BA69">
        <v>120.45829950000001</v>
      </c>
      <c r="BB69">
        <v>212.66186285448001</v>
      </c>
      <c r="BC69">
        <v>24</v>
      </c>
      <c r="BD69">
        <v>0.77788194974999991</v>
      </c>
      <c r="BE69">
        <v>1.0323998716499998</v>
      </c>
      <c r="BF69">
        <v>1.3499110044</v>
      </c>
      <c r="BG69">
        <v>1.8848902499999998</v>
      </c>
      <c r="BH69">
        <v>2.7544153490999999</v>
      </c>
      <c r="BI69">
        <v>4.1110737313500003</v>
      </c>
      <c r="BJ69">
        <v>8.0814733037999993</v>
      </c>
      <c r="BK69">
        <v>16.705519065450002</v>
      </c>
      <c r="BL69">
        <v>36.930274834500004</v>
      </c>
      <c r="BM69">
        <v>73.690637827499998</v>
      </c>
      <c r="BN69">
        <v>128.062990125</v>
      </c>
      <c r="BO69">
        <v>224.08703563680001</v>
      </c>
      <c r="BP69">
        <v>24</v>
      </c>
      <c r="BQ69">
        <v>0.99980014950000018</v>
      </c>
      <c r="BR69">
        <v>1.3015422094499998</v>
      </c>
      <c r="BS69">
        <v>1.6685197433999999</v>
      </c>
      <c r="BT69">
        <v>2.2831064999999997</v>
      </c>
      <c r="BU69">
        <v>3.2679210388499995</v>
      </c>
      <c r="BV69">
        <v>4.77504008955</v>
      </c>
      <c r="BW69">
        <v>9.1846076076000003</v>
      </c>
      <c r="BX69">
        <v>18.566699130900002</v>
      </c>
      <c r="BY69">
        <v>40.115017138499994</v>
      </c>
      <c r="BZ69">
        <v>78.183918258749998</v>
      </c>
      <c r="CA69">
        <v>132.62580450000002</v>
      </c>
      <c r="CB69">
        <v>226.37223654479999</v>
      </c>
      <c r="CC69">
        <v>24</v>
      </c>
      <c r="CD69">
        <v>1.0064418749999999</v>
      </c>
      <c r="CE69">
        <v>1.412139375</v>
      </c>
      <c r="CF69">
        <v>2.4341850000000003</v>
      </c>
      <c r="CG69">
        <v>4.2364181249999993</v>
      </c>
      <c r="CH69">
        <v>7.3103568749999992</v>
      </c>
      <c r="CI69">
        <v>12.85749</v>
      </c>
      <c r="CJ69">
        <v>24.13900125</v>
      </c>
      <c r="CK69">
        <v>43.659292499999999</v>
      </c>
      <c r="CL69">
        <v>65.578638937500003</v>
      </c>
      <c r="CM69">
        <v>104.53490774999999</v>
      </c>
      <c r="CN69">
        <v>157.13768728124998</v>
      </c>
      <c r="CO69">
        <v>221.953062375</v>
      </c>
      <c r="CP69">
        <v>24</v>
      </c>
      <c r="CQ69">
        <v>1.2703623687000001</v>
      </c>
      <c r="CR69">
        <v>1.7686283503500002</v>
      </c>
      <c r="CS69">
        <v>3.0248690003999998</v>
      </c>
      <c r="CT69">
        <v>5.2229812500000001</v>
      </c>
      <c r="CU69">
        <v>8.9412354058499997</v>
      </c>
      <c r="CV69">
        <v>15.6000877272</v>
      </c>
      <c r="CW69">
        <v>29.051823691799999</v>
      </c>
      <c r="CX69">
        <v>52.117760098799998</v>
      </c>
      <c r="CY69">
        <v>77.166335331900001</v>
      </c>
      <c r="CZ69">
        <v>120.75658401689998</v>
      </c>
      <c r="DA69">
        <v>178.20818437499997</v>
      </c>
      <c r="DB69">
        <v>247.12635125969993</v>
      </c>
    </row>
    <row r="70" spans="15:106">
      <c r="O70">
        <v>25</v>
      </c>
      <c r="P70">
        <f t="shared" si="63"/>
        <v>0.59636250000000002</v>
      </c>
      <c r="Q70">
        <f t="shared" si="52"/>
        <v>0.82165499999999991</v>
      </c>
      <c r="R70">
        <f t="shared" si="53"/>
        <v>1.0734525000000001</v>
      </c>
      <c r="S70">
        <f t="shared" si="54"/>
        <v>1.5107849999999998</v>
      </c>
      <c r="T70">
        <f t="shared" si="55"/>
        <v>2.1999150000000003</v>
      </c>
      <c r="U70">
        <f t="shared" si="56"/>
        <v>3.3793875</v>
      </c>
      <c r="V70">
        <f t="shared" si="57"/>
        <v>6.9111787499999995</v>
      </c>
      <c r="W70">
        <f t="shared" si="58"/>
        <v>14.372336250000002</v>
      </c>
      <c r="X70">
        <f t="shared" si="59"/>
        <v>33.512494500000003</v>
      </c>
      <c r="Y70">
        <f t="shared" si="60"/>
        <v>68.265508499999996</v>
      </c>
      <c r="Z70">
        <f t="shared" si="61"/>
        <v>122.923798875</v>
      </c>
      <c r="AA70">
        <f t="shared" si="62"/>
        <v>220.77221118749998</v>
      </c>
      <c r="AC70">
        <v>25</v>
      </c>
      <c r="AD70">
        <v>0.59636250000000002</v>
      </c>
      <c r="AE70">
        <v>0.82165499999999991</v>
      </c>
      <c r="AF70">
        <v>1.0734525000000001</v>
      </c>
      <c r="AG70">
        <v>1.5107849999999998</v>
      </c>
      <c r="AH70">
        <v>2.1999150000000003</v>
      </c>
      <c r="AI70">
        <v>3.3793875</v>
      </c>
      <c r="AJ70">
        <v>6.9111787499999995</v>
      </c>
      <c r="AK70">
        <v>14.372336250000002</v>
      </c>
      <c r="AL70">
        <v>33.512494500000003</v>
      </c>
      <c r="AM70">
        <v>68.265508499999996</v>
      </c>
      <c r="AN70">
        <v>122.923798875</v>
      </c>
      <c r="AO70">
        <v>220.77221118749998</v>
      </c>
      <c r="AP70">
        <v>25</v>
      </c>
      <c r="AQ70">
        <v>0.73102499999999992</v>
      </c>
      <c r="AR70">
        <v>1.00719</v>
      </c>
      <c r="AS70">
        <v>1.3158450000000002</v>
      </c>
      <c r="AT70">
        <v>1.8519299999999996</v>
      </c>
      <c r="AU70">
        <v>2.6966699999999997</v>
      </c>
      <c r="AV70">
        <v>4.1673922051499996</v>
      </c>
      <c r="AW70">
        <v>8.5864226178149998</v>
      </c>
      <c r="AX70">
        <v>17.988601500000001</v>
      </c>
      <c r="AY70">
        <v>40.427772916005011</v>
      </c>
      <c r="AZ70">
        <v>78.703090857719985</v>
      </c>
      <c r="BA70">
        <v>135.78849005606997</v>
      </c>
      <c r="BB70">
        <v>234.21706879850998</v>
      </c>
      <c r="BC70">
        <v>25</v>
      </c>
      <c r="BD70">
        <v>0.82336500000000001</v>
      </c>
      <c r="BE70">
        <v>1.1325204828000002</v>
      </c>
      <c r="BF70">
        <v>1.4771108079000002</v>
      </c>
      <c r="BG70">
        <v>2.0754150641999995</v>
      </c>
      <c r="BH70">
        <v>3.0170258801999994</v>
      </c>
      <c r="BI70">
        <v>4.6268000954999993</v>
      </c>
      <c r="BJ70">
        <v>9.4463417978999988</v>
      </c>
      <c r="BK70">
        <v>19.611284625000003</v>
      </c>
      <c r="BL70">
        <v>43.678530393299994</v>
      </c>
      <c r="BM70">
        <v>84.271741268400007</v>
      </c>
      <c r="BN70">
        <v>144.10408303034998</v>
      </c>
      <c r="BO70">
        <v>246.36349261755001</v>
      </c>
      <c r="BP70">
        <v>25</v>
      </c>
      <c r="BQ70">
        <v>1.0542149999999999</v>
      </c>
      <c r="BR70">
        <v>1.4221830258000001</v>
      </c>
      <c r="BS70">
        <v>1.8184382307</v>
      </c>
      <c r="BT70">
        <v>2.5035871283999995</v>
      </c>
      <c r="BU70">
        <v>3.5644697603999997</v>
      </c>
      <c r="BV70">
        <v>5.3509570514999991</v>
      </c>
      <c r="BW70">
        <v>10.68843667815</v>
      </c>
      <c r="BX70">
        <v>21.697591500000001</v>
      </c>
      <c r="BY70">
        <v>47.224855660049997</v>
      </c>
      <c r="BZ70">
        <v>88.983600577199994</v>
      </c>
      <c r="CA70">
        <v>148.50646706070003</v>
      </c>
      <c r="CB70">
        <v>247.61998848509995</v>
      </c>
      <c r="CC70">
        <v>25</v>
      </c>
      <c r="CD70">
        <v>1.0454512499999999</v>
      </c>
      <c r="CE70">
        <v>1.5525731250000001</v>
      </c>
      <c r="CF70">
        <v>2.73065625</v>
      </c>
      <c r="CG70">
        <v>4.7279362499999991</v>
      </c>
      <c r="CH70">
        <v>8.184166874999999</v>
      </c>
      <c r="CI70">
        <v>14.503685625000001</v>
      </c>
      <c r="CJ70">
        <v>27.314364374999997</v>
      </c>
      <c r="CK70">
        <v>48.30921</v>
      </c>
      <c r="CL70">
        <v>70.75466999999999</v>
      </c>
      <c r="CM70">
        <v>115.06828865625</v>
      </c>
      <c r="CN70">
        <v>168.53650987499998</v>
      </c>
      <c r="CO70">
        <v>237.64113140624997</v>
      </c>
      <c r="CP70">
        <v>25</v>
      </c>
      <c r="CQ70">
        <v>1.317555</v>
      </c>
      <c r="CR70">
        <v>1.9414752529500001</v>
      </c>
      <c r="CS70">
        <v>3.3879379274999999</v>
      </c>
      <c r="CT70">
        <v>5.8197086981999986</v>
      </c>
      <c r="CU70">
        <v>9.9939754196999999</v>
      </c>
      <c r="CV70">
        <v>17.569041568649997</v>
      </c>
      <c r="CW70">
        <v>32.820012292949997</v>
      </c>
      <c r="CX70">
        <v>57.573990000000009</v>
      </c>
      <c r="CY70">
        <v>82.949929539750002</v>
      </c>
      <c r="CZ70">
        <v>132.43522741965</v>
      </c>
      <c r="DA70">
        <v>190.43306049059996</v>
      </c>
      <c r="DB70">
        <v>263.6230613445</v>
      </c>
    </row>
    <row r="71" spans="15:106">
      <c r="O71">
        <v>26</v>
      </c>
      <c r="P71">
        <f t="shared" si="63"/>
        <v>0.62949374999999996</v>
      </c>
      <c r="Q71">
        <f t="shared" si="52"/>
        <v>0.90779625000000019</v>
      </c>
      <c r="R71">
        <f t="shared" si="53"/>
        <v>1.1794724999999999</v>
      </c>
      <c r="S71">
        <f t="shared" si="54"/>
        <v>1.6499362500000003</v>
      </c>
      <c r="T71">
        <f t="shared" si="55"/>
        <v>2.4053287500000002</v>
      </c>
      <c r="U71">
        <f t="shared" si="56"/>
        <v>3.8498512499999999</v>
      </c>
      <c r="V71">
        <f t="shared" si="57"/>
        <v>8.0243887499999982</v>
      </c>
      <c r="W71">
        <f t="shared" si="58"/>
        <v>17.062593749999998</v>
      </c>
      <c r="X71">
        <f t="shared" si="59"/>
        <v>39.712772812500006</v>
      </c>
      <c r="Y71">
        <f t="shared" si="60"/>
        <v>78.448601249999996</v>
      </c>
      <c r="Z71">
        <f t="shared" si="61"/>
        <v>140.045259375</v>
      </c>
      <c r="AA71">
        <f t="shared" si="62"/>
        <v>243.03332249999997</v>
      </c>
      <c r="AC71">
        <v>26</v>
      </c>
      <c r="AD71">
        <v>0.62949374999999996</v>
      </c>
      <c r="AE71">
        <v>0.90779625000000019</v>
      </c>
      <c r="AF71">
        <v>1.1794724999999999</v>
      </c>
      <c r="AG71">
        <v>1.6499362500000003</v>
      </c>
      <c r="AH71">
        <v>2.4053287500000002</v>
      </c>
      <c r="AI71">
        <v>3.8498512499999999</v>
      </c>
      <c r="AJ71">
        <v>8.0243887499999982</v>
      </c>
      <c r="AK71">
        <v>17.062593749999998</v>
      </c>
      <c r="AL71">
        <v>39.712772812500006</v>
      </c>
      <c r="AM71">
        <v>78.448601249999996</v>
      </c>
      <c r="AN71">
        <v>140.045259375</v>
      </c>
      <c r="AO71">
        <v>243.03332249999997</v>
      </c>
      <c r="AP71">
        <v>26</v>
      </c>
      <c r="AQ71">
        <v>0.77163749999999987</v>
      </c>
      <c r="AR71">
        <v>1.1127825000000002</v>
      </c>
      <c r="AS71">
        <v>1.4458049999999998</v>
      </c>
      <c r="AT71">
        <v>2.0225024999999999</v>
      </c>
      <c r="AU71">
        <v>2.9484674999999996</v>
      </c>
      <c r="AV71">
        <v>4.7546552128949999</v>
      </c>
      <c r="AW71">
        <v>9.9842623520849987</v>
      </c>
      <c r="AX71">
        <v>21.38721491475</v>
      </c>
      <c r="AY71">
        <v>47.464773971309995</v>
      </c>
      <c r="AZ71">
        <v>89.655545585070001</v>
      </c>
      <c r="BA71">
        <v>153.42888837717001</v>
      </c>
      <c r="BB71">
        <v>255.82454999999996</v>
      </c>
      <c r="BC71">
        <v>26</v>
      </c>
      <c r="BD71">
        <v>0.8688175267499999</v>
      </c>
      <c r="BE71">
        <v>1.2508342969500001</v>
      </c>
      <c r="BF71">
        <v>1.6224534549</v>
      </c>
      <c r="BG71">
        <v>2.2658116797000001</v>
      </c>
      <c r="BH71">
        <v>3.2976281250000001</v>
      </c>
      <c r="BI71">
        <v>5.2691498306999991</v>
      </c>
      <c r="BJ71">
        <v>10.964203812449998</v>
      </c>
      <c r="BK71">
        <v>23.274324573749997</v>
      </c>
      <c r="BL71">
        <v>51.189194231549997</v>
      </c>
      <c r="BM71">
        <v>95.827444947900005</v>
      </c>
      <c r="BN71">
        <v>162.5353304022</v>
      </c>
      <c r="BO71">
        <v>268.61577749999998</v>
      </c>
      <c r="BP71">
        <v>26</v>
      </c>
      <c r="BQ71">
        <v>1.1081413034999998</v>
      </c>
      <c r="BR71">
        <v>1.5645885939000002</v>
      </c>
      <c r="BS71">
        <v>1.9893409317000001</v>
      </c>
      <c r="BT71">
        <v>2.7220137304500001</v>
      </c>
      <c r="BU71">
        <v>3.8795624999999991</v>
      </c>
      <c r="BV71">
        <v>6.067509628949999</v>
      </c>
      <c r="BW71">
        <v>12.350901020849999</v>
      </c>
      <c r="BX71">
        <v>25.633211647500001</v>
      </c>
      <c r="BY71">
        <v>55.086842213099992</v>
      </c>
      <c r="BZ71">
        <v>100.70008085069999</v>
      </c>
      <c r="CA71">
        <v>166.67448877170003</v>
      </c>
      <c r="CB71">
        <v>268.61577749999998</v>
      </c>
      <c r="CC71">
        <v>26</v>
      </c>
      <c r="CD71">
        <v>1.1078662500000001</v>
      </c>
      <c r="CE71">
        <v>1.7320162500000003</v>
      </c>
      <c r="CF71">
        <v>3.058335</v>
      </c>
      <c r="CG71">
        <v>5.2740674999999992</v>
      </c>
      <c r="CH71">
        <v>9.1594012500000019</v>
      </c>
      <c r="CI71">
        <v>16.438550625000001</v>
      </c>
      <c r="CJ71">
        <v>30.840811875000004</v>
      </c>
      <c r="CK71">
        <v>52.787486249999994</v>
      </c>
      <c r="CL71">
        <v>77.15720390624999</v>
      </c>
      <c r="CM71">
        <v>125.61943218750001</v>
      </c>
      <c r="CN71">
        <v>180.71950640624999</v>
      </c>
      <c r="CO71">
        <v>255.18458249999998</v>
      </c>
      <c r="CP71">
        <v>26</v>
      </c>
      <c r="CQ71">
        <v>1.3940466173999997</v>
      </c>
      <c r="CR71">
        <v>2.1624787566000001</v>
      </c>
      <c r="CS71">
        <v>3.7885045212000001</v>
      </c>
      <c r="CT71">
        <v>6.4816353341999999</v>
      </c>
      <c r="CU71">
        <v>11.166941250000001</v>
      </c>
      <c r="CV71">
        <v>19.880666029350003</v>
      </c>
      <c r="CW71">
        <v>36.996908310449996</v>
      </c>
      <c r="CX71">
        <v>62.807794900199994</v>
      </c>
      <c r="CY71">
        <v>90.12262721670001</v>
      </c>
      <c r="CZ71">
        <v>144.04680805094998</v>
      </c>
      <c r="DA71">
        <v>203.44890492944998</v>
      </c>
      <c r="DB71">
        <v>282.04611749999998</v>
      </c>
    </row>
    <row r="72" spans="15:106">
      <c r="O72">
        <v>27</v>
      </c>
      <c r="P72">
        <f t="shared" si="63"/>
        <v>0.67587750000000002</v>
      </c>
      <c r="Q72">
        <f t="shared" si="52"/>
        <v>0.97405874999999986</v>
      </c>
      <c r="R72">
        <f t="shared" si="53"/>
        <v>1.298745</v>
      </c>
      <c r="S72">
        <f t="shared" si="54"/>
        <v>1.8023400000000003</v>
      </c>
      <c r="T72">
        <f t="shared" si="55"/>
        <v>2.6372474999999995</v>
      </c>
      <c r="U72">
        <f t="shared" si="56"/>
        <v>4.43296125</v>
      </c>
      <c r="V72">
        <f t="shared" si="57"/>
        <v>9.2369924999999995</v>
      </c>
      <c r="W72">
        <f t="shared" si="58"/>
        <v>20.364528937500001</v>
      </c>
      <c r="X72">
        <f t="shared" si="59"/>
        <v>46.009537874999999</v>
      </c>
      <c r="Y72">
        <f t="shared" si="60"/>
        <v>88.444203187499994</v>
      </c>
      <c r="Z72">
        <f t="shared" si="61"/>
        <v>157.92012450000001</v>
      </c>
      <c r="AA72">
        <f t="shared" si="62"/>
        <v>262.95781499999998</v>
      </c>
      <c r="AC72">
        <v>27</v>
      </c>
      <c r="AD72">
        <v>0.67587750000000002</v>
      </c>
      <c r="AE72">
        <v>0.97405874999999986</v>
      </c>
      <c r="AF72">
        <v>1.298745</v>
      </c>
      <c r="AG72">
        <v>1.8023400000000003</v>
      </c>
      <c r="AH72">
        <v>2.6372474999999995</v>
      </c>
      <c r="AI72">
        <v>4.43296125</v>
      </c>
      <c r="AJ72">
        <v>9.2369924999999995</v>
      </c>
      <c r="AK72">
        <v>20.364528937500001</v>
      </c>
      <c r="AL72">
        <v>46.009537874999999</v>
      </c>
      <c r="AM72">
        <v>88.444203187499994</v>
      </c>
      <c r="AN72">
        <v>157.92012450000001</v>
      </c>
      <c r="AO72">
        <v>262.95781499999998</v>
      </c>
      <c r="AP72">
        <v>27</v>
      </c>
      <c r="AQ72">
        <v>0.82849500000000009</v>
      </c>
      <c r="AR72">
        <v>1.1940075000000001</v>
      </c>
      <c r="AS72">
        <v>1.5920099999999997</v>
      </c>
      <c r="AT72">
        <v>2.2093200000000004</v>
      </c>
      <c r="AU72">
        <v>3.2376163829399993</v>
      </c>
      <c r="AV72">
        <v>5.4829804794300001</v>
      </c>
      <c r="AW72">
        <v>11.510059027410001</v>
      </c>
      <c r="AX72">
        <v>25.278183814995</v>
      </c>
      <c r="AY72">
        <v>54.488637000000004</v>
      </c>
      <c r="AZ72">
        <v>100.208972422035</v>
      </c>
      <c r="BA72">
        <v>171.60406724870998</v>
      </c>
      <c r="BB72">
        <v>276.79770000000002</v>
      </c>
      <c r="BC72">
        <v>27</v>
      </c>
      <c r="BD72">
        <v>0.93252432060000001</v>
      </c>
      <c r="BE72">
        <v>1.3416873749999998</v>
      </c>
      <c r="BF72">
        <v>1.7859235212</v>
      </c>
      <c r="BG72">
        <v>2.4742732824000004</v>
      </c>
      <c r="BH72">
        <v>3.6143664146999996</v>
      </c>
      <c r="BI72">
        <v>6.0651890221500002</v>
      </c>
      <c r="BJ72">
        <v>12.616790177699999</v>
      </c>
      <c r="BK72">
        <v>27.458946191699997</v>
      </c>
      <c r="BL72">
        <v>58.658685749999997</v>
      </c>
      <c r="BM72">
        <v>106.91612397809999</v>
      </c>
      <c r="BN72">
        <v>181.46644653869998</v>
      </c>
      <c r="BO72">
        <v>290.637585</v>
      </c>
      <c r="BP72">
        <v>27</v>
      </c>
      <c r="BQ72">
        <v>1.1848097690999999</v>
      </c>
      <c r="BR72">
        <v>1.6716104999999999</v>
      </c>
      <c r="BS72">
        <v>2.1809347182000001</v>
      </c>
      <c r="BT72">
        <v>2.9601562392000007</v>
      </c>
      <c r="BU72">
        <v>4.2341808294000005</v>
      </c>
      <c r="BV72">
        <v>6.9538232942999993</v>
      </c>
      <c r="BW72">
        <v>14.149201274099996</v>
      </c>
      <c r="BX72">
        <v>30.103671649950002</v>
      </c>
      <c r="BY72">
        <v>62.82873450000001</v>
      </c>
      <c r="BZ72">
        <v>111.81062872035</v>
      </c>
      <c r="CA72">
        <v>185.16471148710002</v>
      </c>
      <c r="CB72">
        <v>290.637585</v>
      </c>
      <c r="CC72">
        <v>27</v>
      </c>
      <c r="CD72">
        <v>1.1858849999999999</v>
      </c>
      <c r="CE72">
        <v>1.9348649999999998</v>
      </c>
      <c r="CF72">
        <v>3.4094193750000001</v>
      </c>
      <c r="CG72">
        <v>5.8670099999999987</v>
      </c>
      <c r="CH72">
        <v>10.236059999999997</v>
      </c>
      <c r="CI72">
        <v>18.701094375</v>
      </c>
      <c r="CJ72">
        <v>34.772956874999998</v>
      </c>
      <c r="CK72">
        <v>57.015990281250012</v>
      </c>
      <c r="CL72">
        <v>85.149011812499978</v>
      </c>
      <c r="CM72">
        <v>135.96480393749999</v>
      </c>
      <c r="CN72">
        <v>193.72333499999999</v>
      </c>
      <c r="CO72">
        <v>274.60548</v>
      </c>
      <c r="CP72">
        <v>27</v>
      </c>
      <c r="CQ72">
        <v>1.4898991283999998</v>
      </c>
      <c r="CR72">
        <v>2.4119549999999998</v>
      </c>
      <c r="CS72">
        <v>4.2167362558500008</v>
      </c>
      <c r="CT72">
        <v>7.1988566327999992</v>
      </c>
      <c r="CU72">
        <v>12.459545366399999</v>
      </c>
      <c r="CV72">
        <v>22.580387909100001</v>
      </c>
      <c r="CW72">
        <v>41.64588419895</v>
      </c>
      <c r="CX72">
        <v>67.588555384349988</v>
      </c>
      <c r="CY72">
        <v>99.090866249999991</v>
      </c>
      <c r="CZ72">
        <v>155.33624594609998</v>
      </c>
      <c r="DA72">
        <v>217.28728650599999</v>
      </c>
      <c r="DB72">
        <v>303.51132000000001</v>
      </c>
    </row>
    <row r="73" spans="15:106">
      <c r="O73">
        <v>28</v>
      </c>
      <c r="P73">
        <f t="shared" si="63"/>
        <v>0.72888750000000002</v>
      </c>
      <c r="Q73">
        <f t="shared" si="52"/>
        <v>1.0403212500000001</v>
      </c>
      <c r="R73">
        <f t="shared" si="53"/>
        <v>1.43127</v>
      </c>
      <c r="S73">
        <f t="shared" si="54"/>
        <v>1.9613700000000001</v>
      </c>
      <c r="T73">
        <f t="shared" si="55"/>
        <v>2.8956712499999999</v>
      </c>
      <c r="U73">
        <f t="shared" si="56"/>
        <v>5.1485962499999998</v>
      </c>
      <c r="V73">
        <f t="shared" si="57"/>
        <v>10.628504999999999</v>
      </c>
      <c r="W73">
        <f t="shared" si="58"/>
        <v>24.305063624999999</v>
      </c>
      <c r="X73">
        <f t="shared" si="59"/>
        <v>52.973886937499998</v>
      </c>
      <c r="Y73">
        <f t="shared" si="60"/>
        <v>99.279179999999982</v>
      </c>
      <c r="Z73">
        <f t="shared" si="61"/>
        <v>177.74589656249998</v>
      </c>
      <c r="AA73">
        <f t="shared" si="62"/>
        <v>282.45181500000001</v>
      </c>
      <c r="AC73">
        <v>28</v>
      </c>
      <c r="AD73">
        <v>0.72888750000000002</v>
      </c>
      <c r="AE73">
        <v>1.0403212500000001</v>
      </c>
      <c r="AF73">
        <v>1.43127</v>
      </c>
      <c r="AG73">
        <v>1.9613700000000001</v>
      </c>
      <c r="AH73">
        <v>2.8956712499999999</v>
      </c>
      <c r="AI73">
        <v>5.1485962499999998</v>
      </c>
      <c r="AJ73">
        <v>10.628504999999999</v>
      </c>
      <c r="AK73">
        <v>24.305063624999999</v>
      </c>
      <c r="AL73">
        <v>52.973886937499998</v>
      </c>
      <c r="AM73">
        <v>99.279179999999982</v>
      </c>
      <c r="AN73">
        <v>177.74589656249998</v>
      </c>
      <c r="AO73">
        <v>282.45181500000001</v>
      </c>
      <c r="AP73">
        <v>28</v>
      </c>
      <c r="AQ73">
        <v>0.89347500000000013</v>
      </c>
      <c r="AR73">
        <v>1.2752325</v>
      </c>
      <c r="AS73">
        <v>1.7544600000000001</v>
      </c>
      <c r="AT73">
        <v>2.4042599999999998</v>
      </c>
      <c r="AU73">
        <v>3.5602076255849995</v>
      </c>
      <c r="AV73">
        <v>6.3776159999999997</v>
      </c>
      <c r="AW73">
        <v>13.263591159180001</v>
      </c>
      <c r="AX73">
        <v>29.880221990444994</v>
      </c>
      <c r="AY73">
        <v>62.170508452770008</v>
      </c>
      <c r="AZ73">
        <v>111.52790677664998</v>
      </c>
      <c r="BA73">
        <v>191.59310524882503</v>
      </c>
      <c r="BB73">
        <v>297.3177</v>
      </c>
      <c r="BC73">
        <v>28</v>
      </c>
      <c r="BD73">
        <v>1.0053277245000001</v>
      </c>
      <c r="BE73">
        <v>1.4324794060500001</v>
      </c>
      <c r="BF73">
        <v>1.9675013076000001</v>
      </c>
      <c r="BG73">
        <v>2.6916854868000004</v>
      </c>
      <c r="BH73">
        <v>3.9672041211</v>
      </c>
      <c r="BI73">
        <v>7.0419510000000001</v>
      </c>
      <c r="BJ73">
        <v>14.512558438799998</v>
      </c>
      <c r="BK73">
        <v>32.399462536650006</v>
      </c>
      <c r="BL73">
        <v>66.808417388849989</v>
      </c>
      <c r="BM73">
        <v>118.78043138324998</v>
      </c>
      <c r="BN73">
        <v>202.24471691025002</v>
      </c>
      <c r="BO73">
        <v>312.18358500000005</v>
      </c>
      <c r="BP73">
        <v>28</v>
      </c>
      <c r="BQ73">
        <v>1.2723620085</v>
      </c>
      <c r="BR73">
        <v>1.7776553120999998</v>
      </c>
      <c r="BS73">
        <v>2.3929246152000001</v>
      </c>
      <c r="BT73">
        <v>3.2068855044000002</v>
      </c>
      <c r="BU73">
        <v>4.6277347558500006</v>
      </c>
      <c r="BV73">
        <v>8.0384534999999993</v>
      </c>
      <c r="BW73">
        <v>16.202353591799998</v>
      </c>
      <c r="BX73">
        <v>35.356798404449989</v>
      </c>
      <c r="BY73">
        <v>71.220089027699998</v>
      </c>
      <c r="BZ73">
        <v>123.61544026649999</v>
      </c>
      <c r="CA73">
        <v>205.33725498825001</v>
      </c>
      <c r="CB73">
        <v>312.18358500000005</v>
      </c>
      <c r="CC73">
        <v>28</v>
      </c>
      <c r="CD73">
        <v>1.287309375</v>
      </c>
      <c r="CE73">
        <v>2.1689212499999995</v>
      </c>
      <c r="CF73">
        <v>3.7995131249999998</v>
      </c>
      <c r="CG73">
        <v>6.5379712500000009</v>
      </c>
      <c r="CH73">
        <v>11.4531525</v>
      </c>
      <c r="CI73">
        <v>21.275713124999999</v>
      </c>
      <c r="CJ73">
        <v>39.087393750000004</v>
      </c>
      <c r="CK73">
        <v>61.143882187499997</v>
      </c>
      <c r="CL73">
        <v>94.423052531250008</v>
      </c>
      <c r="CM73">
        <v>146.36672325000001</v>
      </c>
      <c r="CN73">
        <v>207.43957096874999</v>
      </c>
      <c r="CO73">
        <v>295.4640599999999</v>
      </c>
      <c r="CP73">
        <v>28</v>
      </c>
      <c r="CQ73">
        <v>1.6148051122499998</v>
      </c>
      <c r="CR73">
        <v>2.6994786065999996</v>
      </c>
      <c r="CS73">
        <v>4.6917678861000001</v>
      </c>
      <c r="CT73">
        <v>8.0093336193000031</v>
      </c>
      <c r="CU73">
        <v>13.9186114506</v>
      </c>
      <c r="CV73">
        <v>25.647434999999998</v>
      </c>
      <c r="CW73">
        <v>46.736571820500004</v>
      </c>
      <c r="CX73">
        <v>72.214378283249985</v>
      </c>
      <c r="CY73">
        <v>109.47861380070002</v>
      </c>
      <c r="CZ73">
        <v>166.6054057977</v>
      </c>
      <c r="DA73">
        <v>231.81766067385001</v>
      </c>
      <c r="DB73">
        <v>326.56554</v>
      </c>
    </row>
    <row r="74" spans="15:106">
      <c r="O74">
        <v>29</v>
      </c>
      <c r="P74">
        <f t="shared" si="63"/>
        <v>0.78189749999999991</v>
      </c>
      <c r="Q74">
        <f t="shared" si="52"/>
        <v>1.1198362499999999</v>
      </c>
      <c r="R74">
        <f t="shared" si="53"/>
        <v>1.5770474999999999</v>
      </c>
      <c r="S74">
        <f t="shared" si="54"/>
        <v>2.1402787499999998</v>
      </c>
      <c r="T74">
        <f t="shared" si="55"/>
        <v>3.2203575</v>
      </c>
      <c r="U74">
        <f t="shared" si="56"/>
        <v>6.0033824999999998</v>
      </c>
      <c r="V74">
        <f t="shared" si="57"/>
        <v>12.311572499999999</v>
      </c>
      <c r="W74">
        <f t="shared" si="58"/>
        <v>28.861946437500002</v>
      </c>
      <c r="X74">
        <f t="shared" si="59"/>
        <v>60.695124749999998</v>
      </c>
      <c r="Y74">
        <f t="shared" si="60"/>
        <v>111.20862093749999</v>
      </c>
      <c r="Z74">
        <f t="shared" si="61"/>
        <v>198.875394</v>
      </c>
      <c r="AA74">
        <f t="shared" si="62"/>
        <v>301.360995</v>
      </c>
      <c r="AC74">
        <v>29</v>
      </c>
      <c r="AD74">
        <v>0.78189749999999991</v>
      </c>
      <c r="AE74">
        <v>1.1198362499999999</v>
      </c>
      <c r="AF74">
        <v>1.5770474999999999</v>
      </c>
      <c r="AG74">
        <v>2.1402787499999998</v>
      </c>
      <c r="AH74">
        <v>3.2203575</v>
      </c>
      <c r="AI74">
        <v>6.0033824999999998</v>
      </c>
      <c r="AJ74">
        <v>12.311572499999999</v>
      </c>
      <c r="AK74">
        <v>28.861946437500002</v>
      </c>
      <c r="AL74">
        <v>60.695124749999998</v>
      </c>
      <c r="AM74">
        <v>111.20862093749999</v>
      </c>
      <c r="AN74">
        <v>198.875394</v>
      </c>
      <c r="AO74">
        <v>301.360995</v>
      </c>
      <c r="AP74">
        <v>29</v>
      </c>
      <c r="AQ74">
        <v>0.95845499999999983</v>
      </c>
      <c r="AR74">
        <v>1.3727024999999999</v>
      </c>
      <c r="AS74">
        <v>1.933155</v>
      </c>
      <c r="AT74">
        <v>2.6235675000000001</v>
      </c>
      <c r="AU74">
        <v>3.9653433692099993</v>
      </c>
      <c r="AV74">
        <v>7.4475143641799999</v>
      </c>
      <c r="AW74">
        <v>15.386628403259996</v>
      </c>
      <c r="AX74">
        <v>35.146351157445004</v>
      </c>
      <c r="AY74">
        <v>70.597200350205</v>
      </c>
      <c r="AZ74">
        <v>123.87795749999998</v>
      </c>
      <c r="BA74">
        <v>212.66186285448001</v>
      </c>
      <c r="BB74">
        <v>317.22210000000001</v>
      </c>
      <c r="BC74">
        <v>29</v>
      </c>
      <c r="BD74">
        <v>1.0780812818999999</v>
      </c>
      <c r="BE74">
        <v>1.5414524306999999</v>
      </c>
      <c r="BF74">
        <v>2.1671684999999998</v>
      </c>
      <c r="BG74">
        <v>2.9362249430999996</v>
      </c>
      <c r="BH74">
        <v>4.4105559237000005</v>
      </c>
      <c r="BI74">
        <v>8.2083125708999987</v>
      </c>
      <c r="BJ74">
        <v>16.805010516300001</v>
      </c>
      <c r="BK74">
        <v>38.040891901650006</v>
      </c>
      <c r="BL74">
        <v>75.727834665299994</v>
      </c>
      <c r="BM74">
        <v>131.69853562500001</v>
      </c>
      <c r="BN74">
        <v>224.08703563680001</v>
      </c>
      <c r="BO74">
        <v>333.08320499999996</v>
      </c>
      <c r="BP74">
        <v>29</v>
      </c>
      <c r="BQ74">
        <v>1.3591325726999999</v>
      </c>
      <c r="BR74">
        <v>1.9052691664500001</v>
      </c>
      <c r="BS74">
        <v>2.6250209999999998</v>
      </c>
      <c r="BT74">
        <v>3.4836253978499996</v>
      </c>
      <c r="BU74">
        <v>5.1228906921000004</v>
      </c>
      <c r="BV74">
        <v>9.3287606418000006</v>
      </c>
      <c r="BW74">
        <v>18.677275032599997</v>
      </c>
      <c r="BX74">
        <v>41.32141007445</v>
      </c>
      <c r="BY74">
        <v>80.345333002049998</v>
      </c>
      <c r="BZ74">
        <v>136.3908825</v>
      </c>
      <c r="CA74">
        <v>226.37223654479999</v>
      </c>
      <c r="CB74">
        <v>333.08320499999996</v>
      </c>
      <c r="CC74">
        <v>29</v>
      </c>
      <c r="CD74">
        <v>1.412139375</v>
      </c>
      <c r="CE74">
        <v>2.4341850000000003</v>
      </c>
      <c r="CF74">
        <v>4.2364181249999993</v>
      </c>
      <c r="CG74">
        <v>7.3103568749999992</v>
      </c>
      <c r="CH74">
        <v>12.85749</v>
      </c>
      <c r="CI74">
        <v>24.13900125</v>
      </c>
      <c r="CJ74">
        <v>43.659292499999999</v>
      </c>
      <c r="CK74">
        <v>65.578638937500003</v>
      </c>
      <c r="CL74">
        <v>104.53490774999999</v>
      </c>
      <c r="CM74">
        <v>157.13768728124998</v>
      </c>
      <c r="CN74">
        <v>221.953062375</v>
      </c>
      <c r="CO74">
        <v>316.44447749999995</v>
      </c>
      <c r="CP74">
        <v>29</v>
      </c>
      <c r="CQ74">
        <v>1.7686283503500002</v>
      </c>
      <c r="CR74">
        <v>3.0248690003999998</v>
      </c>
      <c r="CS74">
        <v>5.2229812500000001</v>
      </c>
      <c r="CT74">
        <v>8.9412354058499997</v>
      </c>
      <c r="CU74">
        <v>15.6000877272</v>
      </c>
      <c r="CV74">
        <v>29.051823691799999</v>
      </c>
      <c r="CW74">
        <v>52.117760098799998</v>
      </c>
      <c r="CX74">
        <v>77.166335331900001</v>
      </c>
      <c r="CY74">
        <v>120.75658401689998</v>
      </c>
      <c r="CZ74">
        <v>178.20818437499997</v>
      </c>
      <c r="DA74">
        <v>247.12635125969993</v>
      </c>
      <c r="DB74">
        <v>349.75442249999992</v>
      </c>
    </row>
    <row r="75" spans="15:106">
      <c r="O75">
        <v>30</v>
      </c>
      <c r="P75">
        <f t="shared" si="63"/>
        <v>0.84153374999999997</v>
      </c>
      <c r="Q75">
        <f t="shared" si="52"/>
        <v>1.1993512500000003</v>
      </c>
      <c r="R75">
        <f t="shared" si="53"/>
        <v>1.7360774999999999</v>
      </c>
      <c r="S75">
        <f t="shared" si="54"/>
        <v>2.3456925000000002</v>
      </c>
      <c r="T75">
        <f t="shared" si="55"/>
        <v>3.6113062499999997</v>
      </c>
      <c r="U75">
        <f t="shared" si="56"/>
        <v>7.0039462500000003</v>
      </c>
      <c r="V75">
        <f t="shared" si="57"/>
        <v>14.412093749999999</v>
      </c>
      <c r="W75">
        <f t="shared" si="58"/>
        <v>34.004204999999999</v>
      </c>
      <c r="X75">
        <f t="shared" si="59"/>
        <v>69.185253375000002</v>
      </c>
      <c r="Y75">
        <f t="shared" si="60"/>
        <v>124.61967</v>
      </c>
      <c r="Z75">
        <f t="shared" si="61"/>
        <v>220.77221118749998</v>
      </c>
      <c r="AA75">
        <f t="shared" si="62"/>
        <v>319.47417000000002</v>
      </c>
      <c r="AC75">
        <v>30</v>
      </c>
      <c r="AD75">
        <v>0.84153374999999997</v>
      </c>
      <c r="AE75">
        <v>1.1993512500000003</v>
      </c>
      <c r="AF75">
        <v>1.7360774999999999</v>
      </c>
      <c r="AG75">
        <v>2.3456925000000002</v>
      </c>
      <c r="AH75">
        <v>3.6113062499999997</v>
      </c>
      <c r="AI75">
        <v>7.0039462500000003</v>
      </c>
      <c r="AJ75">
        <v>14.412093749999999</v>
      </c>
      <c r="AK75">
        <v>34.004204999999999</v>
      </c>
      <c r="AL75">
        <v>69.185253375000002</v>
      </c>
      <c r="AM75">
        <v>124.61967</v>
      </c>
      <c r="AN75">
        <v>220.77221118749998</v>
      </c>
      <c r="AO75">
        <v>319.47417000000002</v>
      </c>
      <c r="AP75">
        <v>30</v>
      </c>
      <c r="AQ75">
        <v>1.0315575000000001</v>
      </c>
      <c r="AR75">
        <v>1.4701725000000001</v>
      </c>
      <c r="AS75">
        <v>2.1280950000000001</v>
      </c>
      <c r="AT75">
        <v>2.8753649999999999</v>
      </c>
      <c r="AU75">
        <v>4.4533897094250001</v>
      </c>
      <c r="AV75">
        <v>8.7016766126850005</v>
      </c>
      <c r="AW75">
        <v>18.038362499999998</v>
      </c>
      <c r="AX75">
        <v>41.020947513450004</v>
      </c>
      <c r="AY75">
        <v>79.763461842330003</v>
      </c>
      <c r="AZ75">
        <v>137.66184396719999</v>
      </c>
      <c r="BA75">
        <v>234.21706879850998</v>
      </c>
      <c r="BB75">
        <v>336.28860000000003</v>
      </c>
      <c r="BC75">
        <v>30</v>
      </c>
      <c r="BD75">
        <v>1.1599201718999999</v>
      </c>
      <c r="BE75">
        <v>1.6503521989499998</v>
      </c>
      <c r="BF75">
        <v>2.3849067843</v>
      </c>
      <c r="BG75">
        <v>3.2169492819000003</v>
      </c>
      <c r="BH75">
        <v>4.9443255922500002</v>
      </c>
      <c r="BI75">
        <v>9.573138332100001</v>
      </c>
      <c r="BJ75">
        <v>19.665534375</v>
      </c>
      <c r="BK75">
        <v>44.319401577000001</v>
      </c>
      <c r="BL75">
        <v>85.407138980099987</v>
      </c>
      <c r="BM75">
        <v>146.09215983599998</v>
      </c>
      <c r="BN75">
        <v>246.36349261755001</v>
      </c>
      <c r="BO75">
        <v>353.10302999999999</v>
      </c>
      <c r="BP75">
        <v>30</v>
      </c>
      <c r="BQ75">
        <v>1.4565906796499999</v>
      </c>
      <c r="BR75">
        <v>2.0317118503499998</v>
      </c>
      <c r="BS75">
        <v>2.8769290686</v>
      </c>
      <c r="BT75">
        <v>3.8006695638000005</v>
      </c>
      <c r="BU75">
        <v>5.7181795942499987</v>
      </c>
      <c r="BV75">
        <v>10.83190562685</v>
      </c>
      <c r="BW75">
        <v>21.7576125</v>
      </c>
      <c r="BX75">
        <v>47.9177601345</v>
      </c>
      <c r="BY75">
        <v>90.18248142329999</v>
      </c>
      <c r="BZ75">
        <v>150.55527967200001</v>
      </c>
      <c r="CA75">
        <v>247.61998848509995</v>
      </c>
      <c r="CB75">
        <v>353.10302999999999</v>
      </c>
      <c r="CC75">
        <v>30</v>
      </c>
      <c r="CD75">
        <v>1.5525731250000001</v>
      </c>
      <c r="CE75">
        <v>2.73065625</v>
      </c>
      <c r="CF75">
        <v>4.7279362499999991</v>
      </c>
      <c r="CG75">
        <v>8.184166874999999</v>
      </c>
      <c r="CH75">
        <v>14.503685625000001</v>
      </c>
      <c r="CI75">
        <v>27.314364374999997</v>
      </c>
      <c r="CJ75">
        <v>48.30921</v>
      </c>
      <c r="CK75">
        <v>70.75466999999999</v>
      </c>
      <c r="CL75">
        <v>115.06828865625</v>
      </c>
      <c r="CM75">
        <v>168.53650987499998</v>
      </c>
      <c r="CN75">
        <v>237.64113140624997</v>
      </c>
      <c r="CO75">
        <v>336.19027499999999</v>
      </c>
      <c r="CP75">
        <v>30</v>
      </c>
      <c r="CQ75">
        <v>1.9414752529500001</v>
      </c>
      <c r="CR75">
        <v>3.3879379274999999</v>
      </c>
      <c r="CS75">
        <v>5.8197086981999986</v>
      </c>
      <c r="CT75">
        <v>9.9939754196999999</v>
      </c>
      <c r="CU75">
        <v>17.569041568649997</v>
      </c>
      <c r="CV75">
        <v>32.820012292949997</v>
      </c>
      <c r="CW75">
        <v>57.573990000000009</v>
      </c>
      <c r="CX75">
        <v>82.949929539750002</v>
      </c>
      <c r="CY75">
        <v>132.43522741965</v>
      </c>
      <c r="CZ75">
        <v>190.43306049059996</v>
      </c>
      <c r="DA75">
        <v>263.6230613445</v>
      </c>
      <c r="DB75">
        <v>371.57872500000002</v>
      </c>
    </row>
    <row r="76" spans="15:106">
      <c r="O76">
        <v>31</v>
      </c>
      <c r="P76">
        <f t="shared" si="63"/>
        <v>0.90779625000000019</v>
      </c>
      <c r="Q76">
        <f t="shared" si="52"/>
        <v>1.29211875</v>
      </c>
      <c r="R76">
        <f t="shared" si="53"/>
        <v>1.8951074999999997</v>
      </c>
      <c r="S76">
        <f t="shared" si="54"/>
        <v>2.5643587500000002</v>
      </c>
      <c r="T76">
        <f t="shared" si="55"/>
        <v>4.108274999999999</v>
      </c>
      <c r="U76">
        <f t="shared" si="56"/>
        <v>8.1105299999999989</v>
      </c>
      <c r="V76">
        <f t="shared" si="57"/>
        <v>17.062593749999998</v>
      </c>
      <c r="W76">
        <f t="shared" si="58"/>
        <v>39.712772812500006</v>
      </c>
      <c r="X76">
        <f t="shared" si="59"/>
        <v>78.448601249999996</v>
      </c>
      <c r="Y76">
        <f t="shared" si="60"/>
        <v>140.045259375</v>
      </c>
      <c r="Z76">
        <f t="shared" si="61"/>
        <v>243.03332249999997</v>
      </c>
      <c r="AA76">
        <f t="shared" si="62"/>
        <v>336.51517499999994</v>
      </c>
      <c r="AC76">
        <v>31</v>
      </c>
      <c r="AD76">
        <v>0.90779625000000019</v>
      </c>
      <c r="AE76">
        <v>1.29211875</v>
      </c>
      <c r="AF76">
        <v>1.8951074999999997</v>
      </c>
      <c r="AG76">
        <v>2.5643587500000002</v>
      </c>
      <c r="AH76">
        <v>4.108274999999999</v>
      </c>
      <c r="AI76">
        <v>8.1105299999999989</v>
      </c>
      <c r="AJ76">
        <v>17.062593749999998</v>
      </c>
      <c r="AK76">
        <v>39.712772812500006</v>
      </c>
      <c r="AL76">
        <v>78.448601249999996</v>
      </c>
      <c r="AM76">
        <v>140.045259375</v>
      </c>
      <c r="AN76">
        <v>243.03332249999997</v>
      </c>
      <c r="AO76">
        <v>336.51517499999994</v>
      </c>
      <c r="AP76">
        <v>31</v>
      </c>
      <c r="AQ76">
        <v>1.1127825000000002</v>
      </c>
      <c r="AR76">
        <v>1.5838874999999999</v>
      </c>
      <c r="AS76">
        <v>2.323035</v>
      </c>
      <c r="AT76">
        <v>3.1434075000000004</v>
      </c>
      <c r="AU76">
        <v>5.0738145129000012</v>
      </c>
      <c r="AV76">
        <v>10.091442707639999</v>
      </c>
      <c r="AW76">
        <v>21.38721491475</v>
      </c>
      <c r="AX76">
        <v>47.464773971309995</v>
      </c>
      <c r="AY76">
        <v>89.655545585070001</v>
      </c>
      <c r="AZ76">
        <v>153.42888837717001</v>
      </c>
      <c r="BA76">
        <v>255.82454999999996</v>
      </c>
      <c r="BB76">
        <v>354.22649999999999</v>
      </c>
      <c r="BC76">
        <v>31</v>
      </c>
      <c r="BD76">
        <v>1.2508342969500001</v>
      </c>
      <c r="BE76">
        <v>1.77740687475</v>
      </c>
      <c r="BF76">
        <v>2.6024985557999996</v>
      </c>
      <c r="BG76">
        <v>3.515653125</v>
      </c>
      <c r="BH76">
        <v>5.6228449139999999</v>
      </c>
      <c r="BI76">
        <v>11.081903770799999</v>
      </c>
      <c r="BJ76">
        <v>23.274324573749997</v>
      </c>
      <c r="BK76">
        <v>51.189194231549997</v>
      </c>
      <c r="BL76">
        <v>95.827444947900005</v>
      </c>
      <c r="BM76">
        <v>162.5353304022</v>
      </c>
      <c r="BN76">
        <v>268.61577749999998</v>
      </c>
      <c r="BO76">
        <v>371.93782499999998</v>
      </c>
      <c r="BP76">
        <v>31</v>
      </c>
      <c r="BQ76">
        <v>1.5645885939000002</v>
      </c>
      <c r="BR76">
        <v>2.1793341667500004</v>
      </c>
      <c r="BS76">
        <v>3.1264896662999999</v>
      </c>
      <c r="BT76">
        <v>4.1360625000000004</v>
      </c>
      <c r="BU76">
        <v>6.4747951289999994</v>
      </c>
      <c r="BV76">
        <v>12.483487076400001</v>
      </c>
      <c r="BW76">
        <v>25.633211647500001</v>
      </c>
      <c r="BX76">
        <v>55.086842213099992</v>
      </c>
      <c r="BY76">
        <v>100.70008085069999</v>
      </c>
      <c r="BZ76">
        <v>166.67448877170003</v>
      </c>
      <c r="CA76">
        <v>268.61577749999998</v>
      </c>
      <c r="CB76">
        <v>371.93782499999998</v>
      </c>
      <c r="CC76">
        <v>31</v>
      </c>
      <c r="CD76">
        <v>1.7320162500000003</v>
      </c>
      <c r="CE76">
        <v>3.058335</v>
      </c>
      <c r="CF76">
        <v>5.2740674999999992</v>
      </c>
      <c r="CG76">
        <v>9.1594012500000019</v>
      </c>
      <c r="CH76">
        <v>16.438550625000001</v>
      </c>
      <c r="CI76">
        <v>30.840811875000004</v>
      </c>
      <c r="CJ76">
        <v>52.787486249999994</v>
      </c>
      <c r="CK76">
        <v>77.15720390624999</v>
      </c>
      <c r="CL76">
        <v>125.61943218750001</v>
      </c>
      <c r="CM76">
        <v>180.71950640624999</v>
      </c>
      <c r="CN76">
        <v>255.18458249999998</v>
      </c>
      <c r="CO76">
        <v>353.34499499999998</v>
      </c>
      <c r="CP76">
        <v>31</v>
      </c>
      <c r="CQ76">
        <v>2.1624787566000001</v>
      </c>
      <c r="CR76">
        <v>3.7885045212000001</v>
      </c>
      <c r="CS76">
        <v>6.4816353341999999</v>
      </c>
      <c r="CT76">
        <v>11.166941250000001</v>
      </c>
      <c r="CU76">
        <v>19.880666029350003</v>
      </c>
      <c r="CV76">
        <v>36.996908310449996</v>
      </c>
      <c r="CW76">
        <v>62.807794900199994</v>
      </c>
      <c r="CX76">
        <v>90.12262721670001</v>
      </c>
      <c r="CY76">
        <v>144.04680805094998</v>
      </c>
      <c r="CZ76">
        <v>203.44890492944998</v>
      </c>
      <c r="DA76">
        <v>282.04611749999998</v>
      </c>
      <c r="DB76">
        <v>390.53920499999998</v>
      </c>
    </row>
    <row r="77" spans="15:106">
      <c r="O77">
        <v>32</v>
      </c>
      <c r="P77">
        <f t="shared" si="63"/>
        <v>0.97405874999999986</v>
      </c>
      <c r="Q77">
        <f t="shared" si="52"/>
        <v>1.39813875</v>
      </c>
      <c r="R77">
        <f t="shared" si="53"/>
        <v>2.0342587499999998</v>
      </c>
      <c r="S77">
        <f t="shared" si="54"/>
        <v>2.80290375</v>
      </c>
      <c r="T77">
        <f t="shared" si="55"/>
        <v>4.7178899999999997</v>
      </c>
      <c r="U77">
        <f t="shared" si="56"/>
        <v>9.3098812500000001</v>
      </c>
      <c r="V77">
        <f t="shared" si="57"/>
        <v>20.364528937500001</v>
      </c>
      <c r="W77">
        <f t="shared" si="58"/>
        <v>46.009537874999999</v>
      </c>
      <c r="X77">
        <f t="shared" si="59"/>
        <v>88.444203187499994</v>
      </c>
      <c r="Y77">
        <f t="shared" si="60"/>
        <v>157.92012450000001</v>
      </c>
      <c r="Z77">
        <f t="shared" si="61"/>
        <v>262.95781499999998</v>
      </c>
      <c r="AA77">
        <f t="shared" si="62"/>
        <v>352.26470250000006</v>
      </c>
      <c r="AC77">
        <v>32</v>
      </c>
      <c r="AD77">
        <v>0.97405874999999986</v>
      </c>
      <c r="AE77">
        <v>1.39813875</v>
      </c>
      <c r="AF77">
        <v>2.0342587499999998</v>
      </c>
      <c r="AG77">
        <v>2.80290375</v>
      </c>
      <c r="AH77">
        <v>4.7178899999999997</v>
      </c>
      <c r="AI77">
        <v>9.3098812500000001</v>
      </c>
      <c r="AJ77">
        <v>20.364528937500001</v>
      </c>
      <c r="AK77">
        <v>46.009537874999999</v>
      </c>
      <c r="AL77">
        <v>88.444203187499994</v>
      </c>
      <c r="AM77">
        <v>157.92012450000001</v>
      </c>
      <c r="AN77">
        <v>262.95781499999998</v>
      </c>
      <c r="AO77">
        <v>352.26470250000006</v>
      </c>
      <c r="AP77">
        <v>32</v>
      </c>
      <c r="AQ77">
        <v>1.1940075000000001</v>
      </c>
      <c r="AR77">
        <v>1.7138474999999997</v>
      </c>
      <c r="AS77">
        <v>2.4936074999999995</v>
      </c>
      <c r="AT77">
        <v>3.4409842461900002</v>
      </c>
      <c r="AU77">
        <v>5.8353992546400004</v>
      </c>
      <c r="AV77">
        <v>11.600884457325</v>
      </c>
      <c r="AW77">
        <v>25.278183814995</v>
      </c>
      <c r="AX77">
        <v>54.488637000000004</v>
      </c>
      <c r="AY77">
        <v>100.208972422035</v>
      </c>
      <c r="AZ77">
        <v>171.60406724870998</v>
      </c>
      <c r="BA77">
        <v>276.79770000000002</v>
      </c>
      <c r="BB77">
        <v>370.80495000000002</v>
      </c>
      <c r="BC77">
        <v>32</v>
      </c>
      <c r="BD77">
        <v>1.3416873749999998</v>
      </c>
      <c r="BE77">
        <v>1.9226013416999999</v>
      </c>
      <c r="BF77">
        <v>2.7926540356499996</v>
      </c>
      <c r="BG77">
        <v>3.8413994809499998</v>
      </c>
      <c r="BH77">
        <v>6.4550292732000001</v>
      </c>
      <c r="BI77">
        <v>12.71634878025</v>
      </c>
      <c r="BJ77">
        <v>27.458946191699997</v>
      </c>
      <c r="BK77">
        <v>58.658685749999997</v>
      </c>
      <c r="BL77">
        <v>106.91612397809999</v>
      </c>
      <c r="BM77">
        <v>181.46644653869998</v>
      </c>
      <c r="BN77">
        <v>290.637585</v>
      </c>
      <c r="BO77">
        <v>389.34519749999993</v>
      </c>
      <c r="BP77">
        <v>32</v>
      </c>
      <c r="BQ77">
        <v>1.6716104999999999</v>
      </c>
      <c r="BR77">
        <v>2.34784298745</v>
      </c>
      <c r="BS77">
        <v>3.3410586964499998</v>
      </c>
      <c r="BT77">
        <v>4.5001469618999996</v>
      </c>
      <c r="BU77">
        <v>7.4007805463999983</v>
      </c>
      <c r="BV77">
        <v>14.26085207325</v>
      </c>
      <c r="BW77">
        <v>30.103671649950002</v>
      </c>
      <c r="BX77">
        <v>62.82873450000001</v>
      </c>
      <c r="BY77">
        <v>111.81062872035</v>
      </c>
      <c r="BZ77">
        <v>185.16471148710002</v>
      </c>
      <c r="CA77">
        <v>290.637585</v>
      </c>
      <c r="CB77">
        <v>389.34519749999993</v>
      </c>
      <c r="CC77">
        <v>32</v>
      </c>
      <c r="CD77">
        <v>1.9348649999999998</v>
      </c>
      <c r="CE77">
        <v>3.4094193750000001</v>
      </c>
      <c r="CF77">
        <v>5.8670099999999987</v>
      </c>
      <c r="CG77">
        <v>10.236059999999997</v>
      </c>
      <c r="CH77">
        <v>18.701094375</v>
      </c>
      <c r="CI77">
        <v>34.772956874999998</v>
      </c>
      <c r="CJ77">
        <v>57.015990281250012</v>
      </c>
      <c r="CK77">
        <v>85.149011812499978</v>
      </c>
      <c r="CL77">
        <v>135.96480393749999</v>
      </c>
      <c r="CM77">
        <v>193.72333499999999</v>
      </c>
      <c r="CN77">
        <v>274.60548</v>
      </c>
      <c r="CO77">
        <v>366.93393750000001</v>
      </c>
      <c r="CP77">
        <v>32</v>
      </c>
      <c r="CQ77">
        <v>2.4119549999999998</v>
      </c>
      <c r="CR77">
        <v>4.2167362558500008</v>
      </c>
      <c r="CS77">
        <v>7.1988566327999992</v>
      </c>
      <c r="CT77">
        <v>12.459545366399999</v>
      </c>
      <c r="CU77">
        <v>22.580387909100001</v>
      </c>
      <c r="CV77">
        <v>41.64588419895</v>
      </c>
      <c r="CW77">
        <v>67.588555384349988</v>
      </c>
      <c r="CX77">
        <v>99.090866249999991</v>
      </c>
      <c r="CY77">
        <v>155.33624594609998</v>
      </c>
      <c r="CZ77">
        <v>217.28728650599999</v>
      </c>
      <c r="DA77">
        <v>303.51132000000001</v>
      </c>
      <c r="DB77">
        <v>405.55856249999999</v>
      </c>
    </row>
    <row r="78" spans="15:106">
      <c r="O78">
        <v>33</v>
      </c>
      <c r="P78">
        <f t="shared" si="63"/>
        <v>1.0403212500000001</v>
      </c>
      <c r="Q78">
        <f t="shared" si="52"/>
        <v>1.5107849999999998</v>
      </c>
      <c r="R78">
        <f t="shared" si="53"/>
        <v>2.1800362500000001</v>
      </c>
      <c r="S78">
        <f t="shared" si="54"/>
        <v>3.0812062499999997</v>
      </c>
      <c r="T78">
        <f t="shared" si="55"/>
        <v>5.4732824999999998</v>
      </c>
      <c r="U78">
        <f t="shared" si="56"/>
        <v>10.688141249999997</v>
      </c>
      <c r="V78">
        <f t="shared" si="57"/>
        <v>24.305063624999999</v>
      </c>
      <c r="W78">
        <f t="shared" si="58"/>
        <v>52.973886937499998</v>
      </c>
      <c r="X78">
        <f t="shared" si="59"/>
        <v>99.279179999999982</v>
      </c>
      <c r="Y78">
        <f t="shared" si="60"/>
        <v>177.74589656249998</v>
      </c>
      <c r="Z78">
        <f t="shared" si="61"/>
        <v>282.45181500000001</v>
      </c>
      <c r="AA78">
        <f t="shared" si="62"/>
        <v>366.67401749999999</v>
      </c>
      <c r="AC78">
        <v>33</v>
      </c>
      <c r="AD78">
        <v>1.0403212500000001</v>
      </c>
      <c r="AE78">
        <v>1.5107849999999998</v>
      </c>
      <c r="AF78">
        <v>2.1800362500000001</v>
      </c>
      <c r="AG78">
        <v>3.0812062499999997</v>
      </c>
      <c r="AH78">
        <v>5.4732824999999998</v>
      </c>
      <c r="AI78">
        <v>10.688141249999997</v>
      </c>
      <c r="AJ78">
        <v>24.305063624999999</v>
      </c>
      <c r="AK78">
        <v>52.973886937499998</v>
      </c>
      <c r="AL78">
        <v>99.279179999999982</v>
      </c>
      <c r="AM78">
        <v>177.74589656249998</v>
      </c>
      <c r="AN78">
        <v>282.45181500000001</v>
      </c>
      <c r="AO78">
        <v>366.67401749999999</v>
      </c>
      <c r="AP78">
        <v>33</v>
      </c>
      <c r="AQ78">
        <v>1.2752325</v>
      </c>
      <c r="AR78">
        <v>1.8519299999999996</v>
      </c>
      <c r="AS78">
        <v>2.6723025000000002</v>
      </c>
      <c r="AT78">
        <v>3.7883216153249997</v>
      </c>
      <c r="AU78">
        <v>6.7798080000000001</v>
      </c>
      <c r="AV78">
        <v>13.338012805335001</v>
      </c>
      <c r="AW78">
        <v>29.880221990444994</v>
      </c>
      <c r="AX78">
        <v>62.170508452770008</v>
      </c>
      <c r="AY78">
        <v>111.52790677664998</v>
      </c>
      <c r="AZ78">
        <v>191.59310524882503</v>
      </c>
      <c r="BA78">
        <v>297.3177</v>
      </c>
      <c r="BB78">
        <v>385.97264999999999</v>
      </c>
      <c r="BC78">
        <v>33</v>
      </c>
      <c r="BD78">
        <v>1.4324794060500001</v>
      </c>
      <c r="BE78">
        <v>2.0768069358000001</v>
      </c>
      <c r="BF78">
        <v>2.9917720444500002</v>
      </c>
      <c r="BG78">
        <v>4.2213956894999995</v>
      </c>
      <c r="BH78">
        <v>7.4860379999999997</v>
      </c>
      <c r="BI78">
        <v>14.593988006099998</v>
      </c>
      <c r="BJ78">
        <v>32.399462536650006</v>
      </c>
      <c r="BK78">
        <v>66.808417388849989</v>
      </c>
      <c r="BL78">
        <v>118.78043138324998</v>
      </c>
      <c r="BM78">
        <v>202.24471691025002</v>
      </c>
      <c r="BN78">
        <v>312.18358500000005</v>
      </c>
      <c r="BO78">
        <v>405.27128249999998</v>
      </c>
      <c r="BP78">
        <v>33</v>
      </c>
      <c r="BQ78">
        <v>1.7776553120999998</v>
      </c>
      <c r="BR78">
        <v>2.5258648716000001</v>
      </c>
      <c r="BS78">
        <v>3.5644099018499995</v>
      </c>
      <c r="BT78">
        <v>4.9242486532499994</v>
      </c>
      <c r="BU78">
        <v>8.5453829999999993</v>
      </c>
      <c r="BV78">
        <v>16.293264553349999</v>
      </c>
      <c r="BW78">
        <v>35.356798404449989</v>
      </c>
      <c r="BX78">
        <v>71.220089027699998</v>
      </c>
      <c r="BY78">
        <v>123.61544026649999</v>
      </c>
      <c r="BZ78">
        <v>205.33725498825001</v>
      </c>
      <c r="CA78">
        <v>312.18358500000005</v>
      </c>
      <c r="CB78">
        <v>405.27128249999998</v>
      </c>
      <c r="CC78">
        <v>33</v>
      </c>
      <c r="CD78">
        <v>2.1689212499999995</v>
      </c>
      <c r="CE78">
        <v>3.7995131249999998</v>
      </c>
      <c r="CF78">
        <v>6.5379712500000009</v>
      </c>
      <c r="CG78">
        <v>11.4531525</v>
      </c>
      <c r="CH78">
        <v>21.275713124999999</v>
      </c>
      <c r="CI78">
        <v>39.087393750000004</v>
      </c>
      <c r="CJ78">
        <v>61.143882187499997</v>
      </c>
      <c r="CK78">
        <v>94.423052531250008</v>
      </c>
      <c r="CL78">
        <v>146.36672325000001</v>
      </c>
      <c r="CM78">
        <v>207.43957096874999</v>
      </c>
      <c r="CN78">
        <v>295.4640599999999</v>
      </c>
      <c r="CO78">
        <v>377.65563750000001</v>
      </c>
      <c r="CP78">
        <v>33</v>
      </c>
      <c r="CQ78">
        <v>2.6994786065999996</v>
      </c>
      <c r="CR78">
        <v>4.6917678861000001</v>
      </c>
      <c r="CS78">
        <v>8.0093336193000031</v>
      </c>
      <c r="CT78">
        <v>13.9186114506</v>
      </c>
      <c r="CU78">
        <v>25.647434999999998</v>
      </c>
      <c r="CV78">
        <v>46.736571820500004</v>
      </c>
      <c r="CW78">
        <v>72.214378283249985</v>
      </c>
      <c r="CX78">
        <v>109.47861380070002</v>
      </c>
      <c r="CY78">
        <v>166.6054057977</v>
      </c>
      <c r="CZ78">
        <v>231.81766067385001</v>
      </c>
      <c r="DA78">
        <v>326.56554</v>
      </c>
      <c r="DB78">
        <v>417.4088625</v>
      </c>
    </row>
    <row r="79" spans="15:106">
      <c r="O79">
        <v>34</v>
      </c>
      <c r="P79">
        <f t="shared" si="63"/>
        <v>1.1198362499999999</v>
      </c>
      <c r="Q79">
        <f t="shared" si="52"/>
        <v>1.6300574999999999</v>
      </c>
      <c r="R79">
        <f t="shared" si="53"/>
        <v>2.3456925000000002</v>
      </c>
      <c r="S79">
        <f t="shared" si="54"/>
        <v>3.4125187499999998</v>
      </c>
      <c r="T79">
        <f t="shared" si="55"/>
        <v>6.3744524999999994</v>
      </c>
      <c r="U79">
        <f t="shared" si="56"/>
        <v>12.357956249999999</v>
      </c>
      <c r="V79">
        <f t="shared" si="57"/>
        <v>28.861946437500002</v>
      </c>
      <c r="W79">
        <f t="shared" si="58"/>
        <v>60.695124749999998</v>
      </c>
      <c r="X79">
        <f t="shared" si="59"/>
        <v>111.20862093749999</v>
      </c>
      <c r="Y79">
        <f t="shared" si="60"/>
        <v>198.875394</v>
      </c>
      <c r="Z79">
        <f t="shared" si="61"/>
        <v>301.360995</v>
      </c>
      <c r="AA79">
        <f t="shared" si="62"/>
        <v>379.54818</v>
      </c>
      <c r="AC79">
        <v>34</v>
      </c>
      <c r="AD79">
        <v>1.1198362499999999</v>
      </c>
      <c r="AE79">
        <v>1.6300574999999999</v>
      </c>
      <c r="AF79">
        <v>2.3456925000000002</v>
      </c>
      <c r="AG79">
        <v>3.4125187499999998</v>
      </c>
      <c r="AH79">
        <v>6.3744524999999994</v>
      </c>
      <c r="AI79">
        <v>12.357956249999999</v>
      </c>
      <c r="AJ79">
        <v>28.861946437500002</v>
      </c>
      <c r="AK79">
        <v>60.695124749999998</v>
      </c>
      <c r="AL79">
        <v>111.20862093749999</v>
      </c>
      <c r="AM79">
        <v>198.875394</v>
      </c>
      <c r="AN79">
        <v>301.360995</v>
      </c>
      <c r="AO79">
        <v>379.54818</v>
      </c>
      <c r="AP79">
        <v>34</v>
      </c>
      <c r="AQ79">
        <v>1.3727024999999999</v>
      </c>
      <c r="AR79">
        <v>1.998135</v>
      </c>
      <c r="AS79">
        <v>2.8753649999999999</v>
      </c>
      <c r="AT79">
        <v>4.2019585085249993</v>
      </c>
      <c r="AU79">
        <v>7.9078463778599994</v>
      </c>
      <c r="AV79">
        <v>15.444597401549998</v>
      </c>
      <c r="AW79">
        <v>35.146351157445004</v>
      </c>
      <c r="AX79">
        <v>70.597200350205</v>
      </c>
      <c r="AY79">
        <v>123.87795749999998</v>
      </c>
      <c r="AZ79">
        <v>212.66186285448001</v>
      </c>
      <c r="BA79">
        <v>317.22210000000001</v>
      </c>
      <c r="BB79">
        <v>399.52439999999996</v>
      </c>
      <c r="BC79">
        <v>34</v>
      </c>
      <c r="BD79">
        <v>1.5414524306999999</v>
      </c>
      <c r="BE79">
        <v>2.2400145</v>
      </c>
      <c r="BF79">
        <v>3.2180298137999999</v>
      </c>
      <c r="BG79">
        <v>4.6737372442499998</v>
      </c>
      <c r="BH79">
        <v>8.7156696392999979</v>
      </c>
      <c r="BI79">
        <v>16.868323257749999</v>
      </c>
      <c r="BJ79">
        <v>38.040891901650006</v>
      </c>
      <c r="BK79">
        <v>75.727834665299994</v>
      </c>
      <c r="BL79">
        <v>131.69853562500001</v>
      </c>
      <c r="BM79">
        <v>224.08703563680001</v>
      </c>
      <c r="BN79">
        <v>333.08320499999996</v>
      </c>
      <c r="BO79">
        <v>419.50061999999991</v>
      </c>
      <c r="BP79">
        <v>34</v>
      </c>
      <c r="BQ79">
        <v>1.9052691664500001</v>
      </c>
      <c r="BR79">
        <v>2.7132569999999996</v>
      </c>
      <c r="BS79">
        <v>3.8179671542999993</v>
      </c>
      <c r="BT79">
        <v>5.4285775852500002</v>
      </c>
      <c r="BU79">
        <v>9.9053727785999985</v>
      </c>
      <c r="BV79">
        <v>18.747641515499996</v>
      </c>
      <c r="BW79">
        <v>41.32141007445</v>
      </c>
      <c r="BX79">
        <v>80.345333002049998</v>
      </c>
      <c r="BY79">
        <v>136.3908825</v>
      </c>
      <c r="BZ79">
        <v>226.37223654479999</v>
      </c>
      <c r="CA79">
        <v>333.08320499999996</v>
      </c>
      <c r="CB79">
        <v>419.50061999999991</v>
      </c>
      <c r="CC79">
        <v>34</v>
      </c>
      <c r="CD79">
        <v>2.4341850000000003</v>
      </c>
      <c r="CE79">
        <v>4.2364181249999993</v>
      </c>
      <c r="CF79">
        <v>7.3103568749999992</v>
      </c>
      <c r="CG79">
        <v>12.85749</v>
      </c>
      <c r="CH79">
        <v>24.13900125</v>
      </c>
      <c r="CI79">
        <v>43.659292499999999</v>
      </c>
      <c r="CJ79">
        <v>65.578638937500003</v>
      </c>
      <c r="CK79">
        <v>104.53490774999999</v>
      </c>
      <c r="CL79">
        <v>157.13768728124998</v>
      </c>
      <c r="CM79">
        <v>221.953062375</v>
      </c>
      <c r="CN79">
        <v>316.44447749999995</v>
      </c>
      <c r="CO79">
        <v>386.28985499999999</v>
      </c>
      <c r="CP79">
        <v>34</v>
      </c>
      <c r="CQ79">
        <v>3.0248690003999998</v>
      </c>
      <c r="CR79">
        <v>5.2229812500000001</v>
      </c>
      <c r="CS79">
        <v>8.9412354058499997</v>
      </c>
      <c r="CT79">
        <v>15.6000877272</v>
      </c>
      <c r="CU79">
        <v>29.051823691799999</v>
      </c>
      <c r="CV79">
        <v>52.117760098799998</v>
      </c>
      <c r="CW79">
        <v>77.166335331900001</v>
      </c>
      <c r="CX79">
        <v>120.75658401689998</v>
      </c>
      <c r="CY79">
        <v>178.20818437499997</v>
      </c>
      <c r="CZ79">
        <v>247.12635125969993</v>
      </c>
      <c r="DA79">
        <v>349.75442249999992</v>
      </c>
      <c r="DB79">
        <v>426.95194500000002</v>
      </c>
    </row>
    <row r="80" spans="15:106">
      <c r="O80">
        <v>35</v>
      </c>
      <c r="P80">
        <f t="shared" si="63"/>
        <v>1.1993512500000003</v>
      </c>
      <c r="Q80">
        <f t="shared" si="52"/>
        <v>1.7625825000000002</v>
      </c>
      <c r="R80">
        <f t="shared" si="53"/>
        <v>2.5312275</v>
      </c>
      <c r="S80">
        <f t="shared" si="54"/>
        <v>3.8299725000000007</v>
      </c>
      <c r="T80">
        <f t="shared" si="55"/>
        <v>7.4213999999999993</v>
      </c>
      <c r="U80">
        <f t="shared" si="56"/>
        <v>14.438598749999999</v>
      </c>
      <c r="V80">
        <f t="shared" si="57"/>
        <v>34.004204999999999</v>
      </c>
      <c r="W80">
        <f t="shared" si="58"/>
        <v>69.185253375000002</v>
      </c>
      <c r="X80">
        <f t="shared" si="59"/>
        <v>124.61967</v>
      </c>
      <c r="Y80">
        <f t="shared" si="60"/>
        <v>220.77221118749998</v>
      </c>
      <c r="Z80">
        <f t="shared" si="61"/>
        <v>319.47417000000002</v>
      </c>
      <c r="AA80">
        <f t="shared" si="62"/>
        <v>390.4079625</v>
      </c>
      <c r="AC80">
        <v>35</v>
      </c>
      <c r="AD80">
        <v>1.1993512500000003</v>
      </c>
      <c r="AE80">
        <v>1.7625825000000002</v>
      </c>
      <c r="AF80">
        <v>2.5312275</v>
      </c>
      <c r="AG80">
        <v>3.8299725000000007</v>
      </c>
      <c r="AH80">
        <v>7.4213999999999993</v>
      </c>
      <c r="AI80">
        <v>14.438598749999999</v>
      </c>
      <c r="AJ80">
        <v>34.004204999999999</v>
      </c>
      <c r="AK80">
        <v>69.185253375000002</v>
      </c>
      <c r="AL80">
        <v>124.61967</v>
      </c>
      <c r="AM80">
        <v>220.77221118749998</v>
      </c>
      <c r="AN80">
        <v>319.47417000000002</v>
      </c>
      <c r="AO80">
        <v>390.4079625</v>
      </c>
      <c r="AP80">
        <v>35</v>
      </c>
      <c r="AQ80">
        <v>1.4701725000000001</v>
      </c>
      <c r="AR80">
        <v>2.1605850000000002</v>
      </c>
      <c r="AS80">
        <v>3.1027949999999995</v>
      </c>
      <c r="AT80">
        <v>4.7230444991700002</v>
      </c>
      <c r="AU80">
        <v>9.2203195895999972</v>
      </c>
      <c r="AV80">
        <v>18.071536500000001</v>
      </c>
      <c r="AW80">
        <v>41.020947513450004</v>
      </c>
      <c r="AX80">
        <v>79.763461842330003</v>
      </c>
      <c r="AY80">
        <v>137.66184396719999</v>
      </c>
      <c r="AZ80">
        <v>234.21706879850998</v>
      </c>
      <c r="BA80">
        <v>336.28860000000003</v>
      </c>
      <c r="BB80">
        <v>410.95574999999997</v>
      </c>
      <c r="BC80">
        <v>35</v>
      </c>
      <c r="BD80">
        <v>1.6503521989499998</v>
      </c>
      <c r="BE80">
        <v>2.4213175749000002</v>
      </c>
      <c r="BF80">
        <v>3.4713972477000001</v>
      </c>
      <c r="BG80">
        <v>5.2437067748999997</v>
      </c>
      <c r="BH80">
        <v>10.143722735999999</v>
      </c>
      <c r="BI80">
        <v>19.701700875</v>
      </c>
      <c r="BJ80">
        <v>44.319401577000001</v>
      </c>
      <c r="BK80">
        <v>85.407138980099987</v>
      </c>
      <c r="BL80">
        <v>146.09215983599998</v>
      </c>
      <c r="BM80">
        <v>246.36349261755001</v>
      </c>
      <c r="BN80">
        <v>353.10302999999999</v>
      </c>
      <c r="BO80">
        <v>431.50353749999999</v>
      </c>
      <c r="BP80">
        <v>35</v>
      </c>
      <c r="BQ80">
        <v>2.0317118503499998</v>
      </c>
      <c r="BR80">
        <v>2.9208516497999999</v>
      </c>
      <c r="BS80">
        <v>4.1012874953999994</v>
      </c>
      <c r="BT80">
        <v>6.0644179917000001</v>
      </c>
      <c r="BU80">
        <v>11.477515896</v>
      </c>
      <c r="BV80">
        <v>21.7976265</v>
      </c>
      <c r="BW80">
        <v>47.9177601345</v>
      </c>
      <c r="BX80">
        <v>90.18248142329999</v>
      </c>
      <c r="BY80">
        <v>150.55527967200001</v>
      </c>
      <c r="BZ80">
        <v>247.61998848509995</v>
      </c>
      <c r="CA80">
        <v>353.10302999999999</v>
      </c>
      <c r="CB80">
        <v>431.50353749999999</v>
      </c>
      <c r="CC80">
        <v>35</v>
      </c>
      <c r="CD80">
        <v>2.73065625</v>
      </c>
      <c r="CE80">
        <v>4.7279362499999991</v>
      </c>
      <c r="CF80">
        <v>8.184166874999999</v>
      </c>
      <c r="CG80">
        <v>14.503685625000001</v>
      </c>
      <c r="CH80">
        <v>27.314364374999997</v>
      </c>
      <c r="CI80">
        <v>48.30921</v>
      </c>
      <c r="CJ80">
        <v>70.75466999999999</v>
      </c>
      <c r="CK80">
        <v>115.06828865625</v>
      </c>
      <c r="CL80">
        <v>168.53650987499998</v>
      </c>
      <c r="CM80">
        <v>237.64113140624997</v>
      </c>
      <c r="CN80">
        <v>336.19027499999999</v>
      </c>
      <c r="CO80">
        <v>393.23459250000002</v>
      </c>
      <c r="CP80">
        <v>35</v>
      </c>
      <c r="CQ80">
        <v>3.3879379274999999</v>
      </c>
      <c r="CR80">
        <v>5.8197086981999986</v>
      </c>
      <c r="CS80">
        <v>9.9939754196999999</v>
      </c>
      <c r="CT80">
        <v>17.569041568649997</v>
      </c>
      <c r="CU80">
        <v>32.820012292949997</v>
      </c>
      <c r="CV80">
        <v>57.573990000000009</v>
      </c>
      <c r="CW80">
        <v>82.949929539750002</v>
      </c>
      <c r="CX80">
        <v>132.43522741965</v>
      </c>
      <c r="CY80">
        <v>190.43306049059996</v>
      </c>
      <c r="CZ80">
        <v>263.6230613445</v>
      </c>
      <c r="DA80">
        <v>371.57872500000002</v>
      </c>
      <c r="DB80">
        <v>434.62770749999999</v>
      </c>
    </row>
    <row r="81" spans="15:106">
      <c r="O81">
        <v>36</v>
      </c>
      <c r="P81">
        <f t="shared" si="63"/>
        <v>1.29211875</v>
      </c>
      <c r="Q81">
        <f t="shared" si="52"/>
        <v>1.8951074999999997</v>
      </c>
      <c r="R81">
        <f t="shared" si="53"/>
        <v>2.7300149999999999</v>
      </c>
      <c r="S81">
        <f t="shared" si="54"/>
        <v>4.3534462500000002</v>
      </c>
      <c r="T81">
        <f t="shared" si="55"/>
        <v>8.5809937500000011</v>
      </c>
      <c r="U81">
        <f t="shared" si="56"/>
        <v>17.062593749999998</v>
      </c>
      <c r="V81">
        <f t="shared" si="57"/>
        <v>39.712772812500006</v>
      </c>
      <c r="W81">
        <f t="shared" si="58"/>
        <v>78.448601249999996</v>
      </c>
      <c r="X81">
        <f t="shared" si="59"/>
        <v>140.045259375</v>
      </c>
      <c r="Y81">
        <f t="shared" si="60"/>
        <v>243.03332249999997</v>
      </c>
      <c r="Z81">
        <f t="shared" si="61"/>
        <v>336.51517499999994</v>
      </c>
      <c r="AA81">
        <f t="shared" si="62"/>
        <v>398.5304625</v>
      </c>
      <c r="AC81">
        <v>36</v>
      </c>
      <c r="AD81">
        <v>1.29211875</v>
      </c>
      <c r="AE81">
        <v>1.8951074999999997</v>
      </c>
      <c r="AF81">
        <v>2.7300149999999999</v>
      </c>
      <c r="AG81">
        <v>4.3534462500000002</v>
      </c>
      <c r="AH81">
        <v>8.5809937500000011</v>
      </c>
      <c r="AI81">
        <v>17.062593749999998</v>
      </c>
      <c r="AJ81">
        <v>39.712772812500006</v>
      </c>
      <c r="AK81">
        <v>78.448601249999996</v>
      </c>
      <c r="AL81">
        <v>140.045259375</v>
      </c>
      <c r="AM81">
        <v>243.03332249999997</v>
      </c>
      <c r="AN81">
        <v>336.51517499999994</v>
      </c>
      <c r="AO81">
        <v>398.5304625</v>
      </c>
      <c r="AP81">
        <v>36</v>
      </c>
      <c r="AQ81">
        <v>1.5838874999999999</v>
      </c>
      <c r="AR81">
        <v>2.323035</v>
      </c>
      <c r="AS81">
        <v>3.3464700000000001</v>
      </c>
      <c r="AT81">
        <v>5.3766066693149996</v>
      </c>
      <c r="AU81">
        <v>10.676812341824998</v>
      </c>
      <c r="AV81">
        <v>21.38721491475</v>
      </c>
      <c r="AW81">
        <v>47.464773971309995</v>
      </c>
      <c r="AX81">
        <v>89.655545585070001</v>
      </c>
      <c r="AY81">
        <v>153.42888837717001</v>
      </c>
      <c r="AZ81">
        <v>255.82454999999996</v>
      </c>
      <c r="BA81">
        <v>354.22649999999999</v>
      </c>
      <c r="BB81">
        <v>419.50574999999998</v>
      </c>
      <c r="BC81">
        <v>36</v>
      </c>
      <c r="BD81">
        <v>1.77740687475</v>
      </c>
      <c r="BE81">
        <v>2.6024985557999996</v>
      </c>
      <c r="BF81">
        <v>3.7427625</v>
      </c>
      <c r="BG81">
        <v>5.9584017879000006</v>
      </c>
      <c r="BH81">
        <v>11.724726620249999</v>
      </c>
      <c r="BI81">
        <v>23.274324573749997</v>
      </c>
      <c r="BJ81">
        <v>51.189194231549997</v>
      </c>
      <c r="BK81">
        <v>95.827444947900005</v>
      </c>
      <c r="BL81">
        <v>162.5353304022</v>
      </c>
      <c r="BM81">
        <v>268.61577749999998</v>
      </c>
      <c r="BN81">
        <v>371.93782499999998</v>
      </c>
      <c r="BO81">
        <v>440.48103749999996</v>
      </c>
      <c r="BP81">
        <v>36</v>
      </c>
      <c r="BQ81">
        <v>2.1793341667500004</v>
      </c>
      <c r="BR81">
        <v>3.1264896662999999</v>
      </c>
      <c r="BS81">
        <v>4.4032499999999999</v>
      </c>
      <c r="BT81">
        <v>6.8611941931500002</v>
      </c>
      <c r="BU81">
        <v>13.207610918249998</v>
      </c>
      <c r="BV81">
        <v>25.633211647500001</v>
      </c>
      <c r="BW81">
        <v>55.086842213099992</v>
      </c>
      <c r="BX81">
        <v>100.70008085069999</v>
      </c>
      <c r="BY81">
        <v>166.67448877170003</v>
      </c>
      <c r="BZ81">
        <v>268.61577749999998</v>
      </c>
      <c r="CA81">
        <v>371.93782499999998</v>
      </c>
      <c r="CB81">
        <v>440.48103749999996</v>
      </c>
      <c r="CC81">
        <v>36</v>
      </c>
      <c r="CD81">
        <v>3.058335</v>
      </c>
      <c r="CE81">
        <v>5.2740674999999992</v>
      </c>
      <c r="CF81">
        <v>9.1594012500000019</v>
      </c>
      <c r="CG81">
        <v>16.438550625000001</v>
      </c>
      <c r="CH81">
        <v>30.840811875000004</v>
      </c>
      <c r="CI81">
        <v>52.787486249999994</v>
      </c>
      <c r="CJ81">
        <v>77.15720390624999</v>
      </c>
      <c r="CK81">
        <v>125.61943218750001</v>
      </c>
      <c r="CL81">
        <v>180.71950640624999</v>
      </c>
      <c r="CM81">
        <v>255.18458249999998</v>
      </c>
      <c r="CN81">
        <v>353.34499499999998</v>
      </c>
      <c r="CO81">
        <v>398.5304625</v>
      </c>
      <c r="CP81">
        <v>36</v>
      </c>
      <c r="CQ81">
        <v>3.7885045212000001</v>
      </c>
      <c r="CR81">
        <v>6.4816353341999999</v>
      </c>
      <c r="CS81">
        <v>11.166941250000001</v>
      </c>
      <c r="CT81">
        <v>19.880666029350003</v>
      </c>
      <c r="CU81">
        <v>36.996908310449996</v>
      </c>
      <c r="CV81">
        <v>62.807794900199994</v>
      </c>
      <c r="CW81">
        <v>90.12262721670001</v>
      </c>
      <c r="CX81">
        <v>144.04680805094998</v>
      </c>
      <c r="CY81">
        <v>203.44890492944998</v>
      </c>
      <c r="CZ81">
        <v>282.04611749999998</v>
      </c>
      <c r="DA81">
        <v>390.53920499999998</v>
      </c>
      <c r="DB81">
        <v>440.48103749999996</v>
      </c>
    </row>
    <row r="82" spans="15:106">
      <c r="O82">
        <v>37</v>
      </c>
      <c r="P82">
        <f t="shared" si="63"/>
        <v>1.39813875</v>
      </c>
      <c r="Q82">
        <f t="shared" si="52"/>
        <v>2.0342587499999998</v>
      </c>
      <c r="R82">
        <f t="shared" si="53"/>
        <v>2.9486812499999999</v>
      </c>
      <c r="S82">
        <f t="shared" si="54"/>
        <v>4.9365562499999998</v>
      </c>
      <c r="T82">
        <f t="shared" si="55"/>
        <v>9.7339612499999983</v>
      </c>
      <c r="U82">
        <f t="shared" si="56"/>
        <v>20.364528937500001</v>
      </c>
      <c r="V82">
        <f t="shared" si="57"/>
        <v>46.009537874999999</v>
      </c>
      <c r="W82">
        <f t="shared" si="58"/>
        <v>88.444203187499994</v>
      </c>
      <c r="X82">
        <f t="shared" si="59"/>
        <v>157.92012450000001</v>
      </c>
      <c r="Y82">
        <f t="shared" si="60"/>
        <v>262.95781499999998</v>
      </c>
      <c r="Z82">
        <f t="shared" si="61"/>
        <v>352.26470250000006</v>
      </c>
      <c r="AA82">
        <f t="shared" si="62"/>
        <v>403.8750675</v>
      </c>
      <c r="AC82">
        <v>37</v>
      </c>
      <c r="AD82">
        <v>1.39813875</v>
      </c>
      <c r="AE82">
        <v>2.0342587499999998</v>
      </c>
      <c r="AF82">
        <v>2.9486812499999999</v>
      </c>
      <c r="AG82">
        <v>4.9365562499999998</v>
      </c>
      <c r="AH82">
        <v>9.7339612499999983</v>
      </c>
      <c r="AI82">
        <v>20.364528937500001</v>
      </c>
      <c r="AJ82">
        <v>46.009537874999999</v>
      </c>
      <c r="AK82">
        <v>88.444203187499994</v>
      </c>
      <c r="AL82">
        <v>157.92012450000001</v>
      </c>
      <c r="AM82">
        <v>262.95781499999998</v>
      </c>
      <c r="AN82">
        <v>352.26470250000006</v>
      </c>
      <c r="AO82">
        <v>403.8750675</v>
      </c>
      <c r="AP82">
        <v>37</v>
      </c>
      <c r="AQ82">
        <v>1.7138474999999997</v>
      </c>
      <c r="AR82">
        <v>2.4936074999999995</v>
      </c>
      <c r="AS82">
        <v>3.6199479658500002</v>
      </c>
      <c r="AT82">
        <v>6.1058601751500001</v>
      </c>
      <c r="AU82">
        <v>12.129323322285</v>
      </c>
      <c r="AV82">
        <v>25.278183814995</v>
      </c>
      <c r="AW82">
        <v>54.488637000000004</v>
      </c>
      <c r="AX82">
        <v>100.208972422035</v>
      </c>
      <c r="AY82">
        <v>171.60406724870998</v>
      </c>
      <c r="AZ82">
        <v>276.79770000000002</v>
      </c>
      <c r="BA82">
        <v>370.80495000000002</v>
      </c>
      <c r="BB82">
        <v>425.13164999999998</v>
      </c>
      <c r="BC82">
        <v>37</v>
      </c>
      <c r="BD82">
        <v>1.9226013416999999</v>
      </c>
      <c r="BE82">
        <v>2.7926540356499996</v>
      </c>
      <c r="BF82">
        <v>4.04118857925</v>
      </c>
      <c r="BG82">
        <v>6.7542090007500013</v>
      </c>
      <c r="BH82">
        <v>13.295598831449999</v>
      </c>
      <c r="BI82">
        <v>27.458946191699997</v>
      </c>
      <c r="BJ82">
        <v>58.658685749999997</v>
      </c>
      <c r="BK82">
        <v>106.91612397809999</v>
      </c>
      <c r="BL82">
        <v>181.46644653869998</v>
      </c>
      <c r="BM82">
        <v>290.637585</v>
      </c>
      <c r="BN82">
        <v>389.34519749999993</v>
      </c>
      <c r="BO82">
        <v>446.38823250000002</v>
      </c>
      <c r="BP82">
        <v>37</v>
      </c>
      <c r="BQ82">
        <v>2.34784298745</v>
      </c>
      <c r="BR82">
        <v>3.3410586964499998</v>
      </c>
      <c r="BS82">
        <v>4.7341971584999998</v>
      </c>
      <c r="BT82">
        <v>7.7437942514999998</v>
      </c>
      <c r="BU82">
        <v>14.91045672285</v>
      </c>
      <c r="BV82">
        <v>30.103671649950002</v>
      </c>
      <c r="BW82">
        <v>62.82873450000001</v>
      </c>
      <c r="BX82">
        <v>111.81062872035</v>
      </c>
      <c r="BY82">
        <v>185.16471148710002</v>
      </c>
      <c r="BZ82">
        <v>290.637585</v>
      </c>
      <c r="CA82">
        <v>389.34519749999993</v>
      </c>
      <c r="CB82">
        <v>446.38823250000002</v>
      </c>
      <c r="CC82">
        <v>37</v>
      </c>
      <c r="CD82">
        <v>3.4094193750000001</v>
      </c>
      <c r="CE82">
        <v>5.8670099999999987</v>
      </c>
      <c r="CF82">
        <v>10.236059999999997</v>
      </c>
      <c r="CG82">
        <v>18.701094375</v>
      </c>
      <c r="CH82">
        <v>34.772956874999998</v>
      </c>
      <c r="CI82">
        <v>57.015990281250012</v>
      </c>
      <c r="CJ82">
        <v>85.149011812499978</v>
      </c>
      <c r="CK82">
        <v>135.96480393749999</v>
      </c>
      <c r="CL82">
        <v>193.72333499999999</v>
      </c>
      <c r="CM82">
        <v>274.60548</v>
      </c>
      <c r="CN82">
        <v>366.93393750000001</v>
      </c>
      <c r="CO82">
        <v>403.8750675</v>
      </c>
      <c r="CP82">
        <v>37</v>
      </c>
      <c r="CQ82">
        <v>4.2167362558500008</v>
      </c>
      <c r="CR82">
        <v>7.1988566327999992</v>
      </c>
      <c r="CS82">
        <v>12.459545366399999</v>
      </c>
      <c r="CT82">
        <v>22.580387909100001</v>
      </c>
      <c r="CU82">
        <v>41.64588419895</v>
      </c>
      <c r="CV82">
        <v>67.588555384349988</v>
      </c>
      <c r="CW82">
        <v>99.090866249999991</v>
      </c>
      <c r="CX82">
        <v>155.33624594609998</v>
      </c>
      <c r="CY82">
        <v>217.28728650599999</v>
      </c>
      <c r="CZ82">
        <v>303.51132000000001</v>
      </c>
      <c r="DA82">
        <v>405.55856249999999</v>
      </c>
      <c r="DB82">
        <v>446.38823250000002</v>
      </c>
    </row>
    <row r="83" spans="15:106">
      <c r="O83">
        <v>38</v>
      </c>
      <c r="P83">
        <f t="shared" si="63"/>
        <v>1.5107849999999998</v>
      </c>
      <c r="Q83">
        <f t="shared" si="52"/>
        <v>2.1800362500000001</v>
      </c>
      <c r="R83">
        <f t="shared" si="53"/>
        <v>3.1938524999999998</v>
      </c>
      <c r="S83">
        <f t="shared" si="54"/>
        <v>5.6588174999999987</v>
      </c>
      <c r="T83">
        <f t="shared" si="55"/>
        <v>11.04595875</v>
      </c>
      <c r="U83">
        <f t="shared" si="56"/>
        <v>24.305063624999999</v>
      </c>
      <c r="V83">
        <f t="shared" si="57"/>
        <v>52.973886937499998</v>
      </c>
      <c r="W83">
        <f t="shared" si="58"/>
        <v>99.279179999999982</v>
      </c>
      <c r="X83">
        <f t="shared" si="59"/>
        <v>177.74589656249998</v>
      </c>
      <c r="Y83">
        <f t="shared" si="60"/>
        <v>282.45181500000001</v>
      </c>
      <c r="Z83">
        <f t="shared" si="61"/>
        <v>366.67401749999999</v>
      </c>
      <c r="AA83">
        <f t="shared" si="62"/>
        <v>406.125</v>
      </c>
      <c r="AC83">
        <v>38</v>
      </c>
      <c r="AD83">
        <v>1.5107849999999998</v>
      </c>
      <c r="AE83">
        <v>2.1800362500000001</v>
      </c>
      <c r="AF83">
        <v>3.1938524999999998</v>
      </c>
      <c r="AG83">
        <v>5.6588174999999987</v>
      </c>
      <c r="AH83">
        <v>11.04595875</v>
      </c>
      <c r="AI83">
        <v>24.305063624999999</v>
      </c>
      <c r="AJ83">
        <v>52.973886937499998</v>
      </c>
      <c r="AK83">
        <v>99.279179999999982</v>
      </c>
      <c r="AL83">
        <v>177.74589656249998</v>
      </c>
      <c r="AM83">
        <v>282.45181500000001</v>
      </c>
      <c r="AN83">
        <v>366.67401749999999</v>
      </c>
      <c r="AO83">
        <v>406.125</v>
      </c>
      <c r="AP83">
        <v>38</v>
      </c>
      <c r="AQ83">
        <v>1.8519299999999996</v>
      </c>
      <c r="AR83">
        <v>2.6723025000000002</v>
      </c>
      <c r="AS83">
        <v>3.9268193948099999</v>
      </c>
      <c r="AT83">
        <v>7.009631999999999</v>
      </c>
      <c r="AU83">
        <v>13.784542682265002</v>
      </c>
      <c r="AV83">
        <v>29.880221990444994</v>
      </c>
      <c r="AW83">
        <v>62.170508452770008</v>
      </c>
      <c r="AX83">
        <v>111.52790677664998</v>
      </c>
      <c r="AY83">
        <v>191.59310524882503</v>
      </c>
      <c r="AZ83">
        <v>297.3177</v>
      </c>
      <c r="BA83">
        <v>385.97264999999999</v>
      </c>
      <c r="BB83">
        <v>427.5</v>
      </c>
      <c r="BC83">
        <v>38</v>
      </c>
      <c r="BD83">
        <v>2.0768069358000001</v>
      </c>
      <c r="BE83">
        <v>2.9917720444500002</v>
      </c>
      <c r="BF83">
        <v>4.3757262845999998</v>
      </c>
      <c r="BG83">
        <v>7.7398019999999992</v>
      </c>
      <c r="BH83">
        <v>15.082565409900003</v>
      </c>
      <c r="BI83">
        <v>32.399462536650006</v>
      </c>
      <c r="BJ83">
        <v>66.808417388849989</v>
      </c>
      <c r="BK83">
        <v>118.78043138324998</v>
      </c>
      <c r="BL83">
        <v>202.24471691025002</v>
      </c>
      <c r="BM83">
        <v>312.18358500000005</v>
      </c>
      <c r="BN83">
        <v>405.27128249999998</v>
      </c>
      <c r="BO83">
        <v>448.875</v>
      </c>
      <c r="BP83">
        <v>38</v>
      </c>
      <c r="BQ83">
        <v>2.5258648716000001</v>
      </c>
      <c r="BR83">
        <v>3.5644099018499995</v>
      </c>
      <c r="BS83">
        <v>5.1042749481000005</v>
      </c>
      <c r="BT83">
        <v>8.8350569999999991</v>
      </c>
      <c r="BU83">
        <v>16.838730322650001</v>
      </c>
      <c r="BV83">
        <v>35.356798404449989</v>
      </c>
      <c r="BW83">
        <v>71.220089027699998</v>
      </c>
      <c r="BX83">
        <v>123.61544026649999</v>
      </c>
      <c r="BY83">
        <v>205.33725498825001</v>
      </c>
      <c r="BZ83">
        <v>312.18358500000005</v>
      </c>
      <c r="CA83">
        <v>405.27128249999998</v>
      </c>
      <c r="CB83">
        <v>448.875</v>
      </c>
      <c r="CC83">
        <v>38</v>
      </c>
      <c r="CD83">
        <v>3.7995131249999998</v>
      </c>
      <c r="CE83">
        <v>6.5379712500000009</v>
      </c>
      <c r="CF83">
        <v>11.4531525</v>
      </c>
      <c r="CG83">
        <v>21.275713124999999</v>
      </c>
      <c r="CH83">
        <v>39.087393750000004</v>
      </c>
      <c r="CI83">
        <v>61.143882187499997</v>
      </c>
      <c r="CJ83">
        <v>94.423052531250008</v>
      </c>
      <c r="CK83">
        <v>146.36672325000001</v>
      </c>
      <c r="CL83">
        <v>207.43957096874999</v>
      </c>
      <c r="CM83">
        <v>295.4640599999999</v>
      </c>
      <c r="CN83">
        <v>377.65563750000001</v>
      </c>
      <c r="CO83">
        <v>406.125</v>
      </c>
      <c r="CP83">
        <v>38</v>
      </c>
      <c r="CQ83">
        <v>4.6917678861000001</v>
      </c>
      <c r="CR83">
        <v>8.0093336193000031</v>
      </c>
      <c r="CS83">
        <v>13.9186114506</v>
      </c>
      <c r="CT83">
        <v>25.647434999999998</v>
      </c>
      <c r="CU83">
        <v>46.736571820500004</v>
      </c>
      <c r="CV83">
        <v>72.214378283249985</v>
      </c>
      <c r="CW83">
        <v>109.47861380070002</v>
      </c>
      <c r="CX83">
        <v>166.6054057977</v>
      </c>
      <c r="CY83">
        <v>231.81766067385001</v>
      </c>
      <c r="CZ83">
        <v>326.56554</v>
      </c>
      <c r="DA83">
        <v>417.4088625</v>
      </c>
      <c r="DB83">
        <v>448.875</v>
      </c>
    </row>
    <row r="84" spans="15:106">
      <c r="O84">
        <v>39</v>
      </c>
      <c r="P84">
        <f t="shared" si="63"/>
        <v>1.6300574999999999</v>
      </c>
      <c r="Q84">
        <f t="shared" si="52"/>
        <v>2.3456925000000002</v>
      </c>
      <c r="R84">
        <f t="shared" si="53"/>
        <v>3.4986600000000005</v>
      </c>
      <c r="S84">
        <f t="shared" si="54"/>
        <v>6.5136037500000006</v>
      </c>
      <c r="T84">
        <f t="shared" si="55"/>
        <v>12.629632499999998</v>
      </c>
      <c r="U84">
        <f t="shared" si="56"/>
        <v>28.861946437500002</v>
      </c>
      <c r="V84">
        <f t="shared" si="57"/>
        <v>60.695124749999998</v>
      </c>
      <c r="W84">
        <f t="shared" si="58"/>
        <v>111.20862093749999</v>
      </c>
      <c r="X84">
        <f t="shared" si="59"/>
        <v>198.875394</v>
      </c>
      <c r="Y84">
        <f t="shared" si="60"/>
        <v>301.360995</v>
      </c>
      <c r="Z84">
        <f t="shared" si="61"/>
        <v>379.54818</v>
      </c>
      <c r="AA84">
        <f t="shared" si="62"/>
        <v>406.125</v>
      </c>
      <c r="AC84">
        <v>39</v>
      </c>
      <c r="AD84">
        <v>1.6300574999999999</v>
      </c>
      <c r="AE84">
        <v>2.3456925000000002</v>
      </c>
      <c r="AF84">
        <v>3.4986600000000005</v>
      </c>
      <c r="AG84">
        <v>6.5136037500000006</v>
      </c>
      <c r="AH84">
        <v>12.629632499999998</v>
      </c>
      <c r="AI84">
        <v>28.861946437500002</v>
      </c>
      <c r="AJ84">
        <v>60.695124749999998</v>
      </c>
      <c r="AK84">
        <v>111.20862093749999</v>
      </c>
      <c r="AL84">
        <v>198.875394</v>
      </c>
      <c r="AM84">
        <v>301.360995</v>
      </c>
      <c r="AN84">
        <v>379.54818</v>
      </c>
      <c r="AO84">
        <v>406.125</v>
      </c>
      <c r="AP84">
        <v>39</v>
      </c>
      <c r="AQ84">
        <v>1.998135</v>
      </c>
      <c r="AR84">
        <v>2.8753649999999999</v>
      </c>
      <c r="AS84">
        <v>4.30802736408</v>
      </c>
      <c r="AT84">
        <v>8.0804708829899994</v>
      </c>
      <c r="AU84">
        <v>15.784130105819999</v>
      </c>
      <c r="AV84">
        <v>35.146351157445004</v>
      </c>
      <c r="AW84">
        <v>70.597200350205</v>
      </c>
      <c r="AX84">
        <v>123.87795749999998</v>
      </c>
      <c r="AY84">
        <v>212.66186285448001</v>
      </c>
      <c r="AZ84">
        <v>317.22210000000001</v>
      </c>
      <c r="BA84">
        <v>399.52439999999996</v>
      </c>
      <c r="BB84">
        <v>427.5</v>
      </c>
      <c r="BC84">
        <v>39</v>
      </c>
      <c r="BD84">
        <v>2.2400145</v>
      </c>
      <c r="BE84">
        <v>3.2180298137999999</v>
      </c>
      <c r="BF84">
        <v>4.7917150776000001</v>
      </c>
      <c r="BG84">
        <v>8.905928539949997</v>
      </c>
      <c r="BH84">
        <v>17.239155029099997</v>
      </c>
      <c r="BI84">
        <v>38.040891901650006</v>
      </c>
      <c r="BJ84">
        <v>75.727834665299994</v>
      </c>
      <c r="BK84">
        <v>131.69853562500001</v>
      </c>
      <c r="BL84">
        <v>224.08703563680001</v>
      </c>
      <c r="BM84">
        <v>333.08320499999996</v>
      </c>
      <c r="BN84">
        <v>419.50061999999991</v>
      </c>
      <c r="BO84">
        <v>448.875</v>
      </c>
      <c r="BP84">
        <v>39</v>
      </c>
      <c r="BQ84">
        <v>2.7132569999999996</v>
      </c>
      <c r="BR84">
        <v>3.8179671542999993</v>
      </c>
      <c r="BS84">
        <v>5.5656096408000009</v>
      </c>
      <c r="BT84">
        <v>10.1216023299</v>
      </c>
      <c r="BU84">
        <v>19.159788058199997</v>
      </c>
      <c r="BV84">
        <v>41.32141007445</v>
      </c>
      <c r="BW84">
        <v>80.345333002049998</v>
      </c>
      <c r="BX84">
        <v>136.3908825</v>
      </c>
      <c r="BY84">
        <v>226.37223654479999</v>
      </c>
      <c r="BZ84">
        <v>333.08320499999996</v>
      </c>
      <c r="CA84">
        <v>419.50061999999991</v>
      </c>
      <c r="CB84">
        <v>448.875</v>
      </c>
      <c r="CC84">
        <v>39</v>
      </c>
      <c r="CD84">
        <v>4.2364181249999993</v>
      </c>
      <c r="CE84">
        <v>7.3103568749999992</v>
      </c>
      <c r="CF84">
        <v>12.85749</v>
      </c>
      <c r="CG84">
        <v>24.13900125</v>
      </c>
      <c r="CH84">
        <v>43.659292499999999</v>
      </c>
      <c r="CI84">
        <v>65.578638937500003</v>
      </c>
      <c r="CJ84">
        <v>104.53490774999999</v>
      </c>
      <c r="CK84">
        <v>157.13768728124998</v>
      </c>
      <c r="CL84">
        <v>221.953062375</v>
      </c>
      <c r="CM84">
        <v>316.44447749999995</v>
      </c>
      <c r="CN84">
        <v>386.28985499999999</v>
      </c>
      <c r="CO84">
        <v>406.125</v>
      </c>
      <c r="CP84">
        <v>39</v>
      </c>
      <c r="CQ84">
        <v>5.2229812500000001</v>
      </c>
      <c r="CR84">
        <v>8.9412354058499997</v>
      </c>
      <c r="CS84">
        <v>15.6000877272</v>
      </c>
      <c r="CT84">
        <v>29.051823691799999</v>
      </c>
      <c r="CU84">
        <v>52.117760098799998</v>
      </c>
      <c r="CV84">
        <v>77.166335331900001</v>
      </c>
      <c r="CW84">
        <v>120.75658401689998</v>
      </c>
      <c r="CX84">
        <v>178.20818437499997</v>
      </c>
      <c r="CY84">
        <v>247.12635125969993</v>
      </c>
      <c r="CZ84">
        <v>349.75442249999992</v>
      </c>
      <c r="DA84">
        <v>426.95194500000002</v>
      </c>
      <c r="DB84">
        <v>448.875</v>
      </c>
    </row>
    <row r="85" spans="15:106">
      <c r="O85">
        <v>40</v>
      </c>
      <c r="P85">
        <f t="shared" si="63"/>
        <v>1.7625825000000002</v>
      </c>
      <c r="Q85">
        <f t="shared" si="52"/>
        <v>2.5312275</v>
      </c>
      <c r="R85">
        <f t="shared" si="53"/>
        <v>3.8763562499999997</v>
      </c>
      <c r="S85">
        <f t="shared" si="54"/>
        <v>7.5009150000000009</v>
      </c>
      <c r="T85">
        <f t="shared" si="55"/>
        <v>14.5910025</v>
      </c>
      <c r="U85">
        <f t="shared" si="56"/>
        <v>34.004204999999999</v>
      </c>
      <c r="V85">
        <f t="shared" si="57"/>
        <v>69.185253375000002</v>
      </c>
      <c r="W85">
        <f t="shared" si="58"/>
        <v>124.61967</v>
      </c>
      <c r="X85">
        <f t="shared" si="59"/>
        <v>220.77221118749998</v>
      </c>
      <c r="Y85">
        <f t="shared" si="60"/>
        <v>319.47417000000002</v>
      </c>
      <c r="Z85">
        <f t="shared" si="61"/>
        <v>390.4079625</v>
      </c>
      <c r="AA85">
        <f t="shared" si="62"/>
        <v>406.125</v>
      </c>
      <c r="AC85">
        <v>40</v>
      </c>
      <c r="AD85">
        <v>1.7625825000000002</v>
      </c>
      <c r="AE85">
        <v>2.5312275</v>
      </c>
      <c r="AF85">
        <v>3.8763562499999997</v>
      </c>
      <c r="AG85">
        <v>7.5009150000000009</v>
      </c>
      <c r="AH85">
        <v>14.5910025</v>
      </c>
      <c r="AI85">
        <v>34.004204999999999</v>
      </c>
      <c r="AJ85">
        <v>69.185253375000002</v>
      </c>
      <c r="AK85">
        <v>124.61967</v>
      </c>
      <c r="AL85">
        <v>220.77221118749998</v>
      </c>
      <c r="AM85">
        <v>319.47417000000002</v>
      </c>
      <c r="AN85">
        <v>390.4079625</v>
      </c>
      <c r="AO85">
        <v>406.125</v>
      </c>
      <c r="AP85">
        <v>40</v>
      </c>
      <c r="AQ85">
        <v>2.1605850000000002</v>
      </c>
      <c r="AR85">
        <v>3.1027949999999995</v>
      </c>
      <c r="AS85">
        <v>4.7802440000250002</v>
      </c>
      <c r="AT85">
        <v>9.3191087280600016</v>
      </c>
      <c r="AU85">
        <v>18.262287000000001</v>
      </c>
      <c r="AV85">
        <v>41.020947513450004</v>
      </c>
      <c r="AW85">
        <v>79.763461842330003</v>
      </c>
      <c r="AX85">
        <v>137.66184396719999</v>
      </c>
      <c r="AY85">
        <v>234.21706879850998</v>
      </c>
      <c r="AZ85">
        <v>336.28860000000003</v>
      </c>
      <c r="BA85">
        <v>410.95574999999997</v>
      </c>
      <c r="BB85">
        <v>427.5</v>
      </c>
      <c r="BC85">
        <v>40</v>
      </c>
      <c r="BD85">
        <v>2.4213175749000002</v>
      </c>
      <c r="BE85">
        <v>3.4713972477000001</v>
      </c>
      <c r="BF85">
        <v>5.3072118742500001</v>
      </c>
      <c r="BG85">
        <v>10.2524054796</v>
      </c>
      <c r="BH85">
        <v>19.90965825</v>
      </c>
      <c r="BI85">
        <v>44.319401577000001</v>
      </c>
      <c r="BJ85">
        <v>85.407138980099987</v>
      </c>
      <c r="BK85">
        <v>146.09215983599998</v>
      </c>
      <c r="BL85">
        <v>246.36349261755001</v>
      </c>
      <c r="BM85">
        <v>353.10302999999999</v>
      </c>
      <c r="BN85">
        <v>431.50353749999999</v>
      </c>
      <c r="BO85">
        <v>448.875</v>
      </c>
      <c r="BP85">
        <v>40</v>
      </c>
      <c r="BQ85">
        <v>2.9208516497999999</v>
      </c>
      <c r="BR85">
        <v>4.1012874953999994</v>
      </c>
      <c r="BS85">
        <v>6.1378625002499989</v>
      </c>
      <c r="BT85">
        <v>11.600489280600002</v>
      </c>
      <c r="BU85">
        <v>22.027706999999999</v>
      </c>
      <c r="BV85">
        <v>47.9177601345</v>
      </c>
      <c r="BW85">
        <v>90.18248142329999</v>
      </c>
      <c r="BX85">
        <v>150.55527967200001</v>
      </c>
      <c r="BY85">
        <v>247.61998848509995</v>
      </c>
      <c r="BZ85">
        <v>353.10302999999999</v>
      </c>
      <c r="CA85">
        <v>431.50353749999999</v>
      </c>
      <c r="CB85">
        <v>448.875</v>
      </c>
      <c r="CC85">
        <v>40</v>
      </c>
      <c r="CD85">
        <v>4.7279362499999991</v>
      </c>
      <c r="CE85">
        <v>8.184166874999999</v>
      </c>
      <c r="CF85">
        <v>14.503685625000001</v>
      </c>
      <c r="CG85">
        <v>27.314364374999997</v>
      </c>
      <c r="CH85">
        <v>48.30921</v>
      </c>
      <c r="CI85">
        <v>70.75466999999999</v>
      </c>
      <c r="CJ85">
        <v>115.06828865625</v>
      </c>
      <c r="CK85">
        <v>168.53650987499998</v>
      </c>
      <c r="CL85">
        <v>237.64113140624997</v>
      </c>
      <c r="CM85">
        <v>336.19027499999999</v>
      </c>
      <c r="CN85">
        <v>393.23459250000002</v>
      </c>
      <c r="CO85">
        <v>406.125</v>
      </c>
      <c r="CP85">
        <v>40</v>
      </c>
      <c r="CQ85">
        <v>5.8197086981999986</v>
      </c>
      <c r="CR85">
        <v>9.9939754196999999</v>
      </c>
      <c r="CS85">
        <v>17.569041568649997</v>
      </c>
      <c r="CT85">
        <v>32.820012292949997</v>
      </c>
      <c r="CU85">
        <v>57.573990000000009</v>
      </c>
      <c r="CV85">
        <v>82.949929539750002</v>
      </c>
      <c r="CW85">
        <v>132.43522741965</v>
      </c>
      <c r="CX85">
        <v>190.43306049059996</v>
      </c>
      <c r="CY85">
        <v>263.6230613445</v>
      </c>
      <c r="CZ85">
        <v>371.57872500000002</v>
      </c>
      <c r="DA85">
        <v>434.62770749999999</v>
      </c>
      <c r="DB85">
        <v>448.875</v>
      </c>
    </row>
    <row r="87" spans="15:106">
      <c r="AD87" t="s">
        <v>334</v>
      </c>
      <c r="AQ87" t="s">
        <v>335</v>
      </c>
      <c r="BD87" t="s">
        <v>336</v>
      </c>
      <c r="BQ87" t="s">
        <v>337</v>
      </c>
      <c r="CD87" t="s">
        <v>338</v>
      </c>
      <c r="CQ87" t="s">
        <v>339</v>
      </c>
    </row>
    <row r="88" spans="15:106">
      <c r="O88" t="s">
        <v>283</v>
      </c>
      <c r="P88">
        <v>20</v>
      </c>
      <c r="Q88">
        <v>25</v>
      </c>
      <c r="R88">
        <v>30</v>
      </c>
      <c r="S88">
        <v>35</v>
      </c>
      <c r="T88">
        <v>40</v>
      </c>
      <c r="U88">
        <v>45</v>
      </c>
      <c r="V88">
        <v>50</v>
      </c>
      <c r="W88">
        <v>55</v>
      </c>
      <c r="X88">
        <v>60</v>
      </c>
      <c r="Y88">
        <v>65</v>
      </c>
      <c r="Z88">
        <v>70</v>
      </c>
      <c r="AA88">
        <v>75</v>
      </c>
      <c r="AC88" t="s">
        <v>283</v>
      </c>
      <c r="AD88">
        <v>20</v>
      </c>
      <c r="AE88">
        <v>25</v>
      </c>
      <c r="AF88">
        <v>30</v>
      </c>
      <c r="AG88">
        <v>35</v>
      </c>
      <c r="AH88">
        <v>40</v>
      </c>
      <c r="AI88">
        <v>45</v>
      </c>
      <c r="AJ88">
        <v>50</v>
      </c>
      <c r="AK88">
        <v>55</v>
      </c>
      <c r="AL88">
        <v>60</v>
      </c>
      <c r="AM88">
        <v>65</v>
      </c>
      <c r="AN88">
        <v>70</v>
      </c>
      <c r="AO88">
        <v>75</v>
      </c>
      <c r="AP88" t="s">
        <v>283</v>
      </c>
      <c r="AQ88">
        <v>20</v>
      </c>
      <c r="AR88">
        <v>25</v>
      </c>
      <c r="AS88">
        <v>30</v>
      </c>
      <c r="AT88">
        <v>35</v>
      </c>
      <c r="AU88">
        <v>40</v>
      </c>
      <c r="AV88">
        <v>45</v>
      </c>
      <c r="AW88">
        <v>50</v>
      </c>
      <c r="AX88">
        <v>55</v>
      </c>
      <c r="AY88">
        <v>60</v>
      </c>
      <c r="AZ88">
        <v>65</v>
      </c>
      <c r="BA88">
        <v>70</v>
      </c>
      <c r="BB88">
        <v>75</v>
      </c>
      <c r="BC88" t="s">
        <v>283</v>
      </c>
      <c r="BD88">
        <v>20</v>
      </c>
      <c r="BE88">
        <v>25</v>
      </c>
      <c r="BF88">
        <v>30</v>
      </c>
      <c r="BG88">
        <v>35</v>
      </c>
      <c r="BH88">
        <v>40</v>
      </c>
      <c r="BI88">
        <v>45</v>
      </c>
      <c r="BJ88">
        <v>50</v>
      </c>
      <c r="BK88">
        <v>55</v>
      </c>
      <c r="BL88">
        <v>60</v>
      </c>
      <c r="BM88">
        <v>65</v>
      </c>
      <c r="BN88">
        <v>70</v>
      </c>
      <c r="BO88">
        <v>75</v>
      </c>
      <c r="BP88" t="s">
        <v>283</v>
      </c>
      <c r="BQ88">
        <v>20</v>
      </c>
      <c r="BR88">
        <v>25</v>
      </c>
      <c r="BS88">
        <v>30</v>
      </c>
      <c r="BT88">
        <v>35</v>
      </c>
      <c r="BU88">
        <v>40</v>
      </c>
      <c r="BV88">
        <v>45</v>
      </c>
      <c r="BW88">
        <v>50</v>
      </c>
      <c r="BX88">
        <v>55</v>
      </c>
      <c r="BY88">
        <v>60</v>
      </c>
      <c r="BZ88">
        <v>65</v>
      </c>
      <c r="CA88">
        <v>70</v>
      </c>
      <c r="CB88">
        <v>75</v>
      </c>
      <c r="CC88" t="s">
        <v>283</v>
      </c>
      <c r="CD88">
        <v>20</v>
      </c>
      <c r="CE88">
        <v>25</v>
      </c>
      <c r="CF88">
        <v>30</v>
      </c>
      <c r="CG88">
        <v>35</v>
      </c>
      <c r="CH88">
        <v>40</v>
      </c>
      <c r="CI88">
        <v>45</v>
      </c>
      <c r="CJ88">
        <v>50</v>
      </c>
      <c r="CK88">
        <v>55</v>
      </c>
      <c r="CL88">
        <v>60</v>
      </c>
      <c r="CM88">
        <v>65</v>
      </c>
      <c r="CN88">
        <v>70</v>
      </c>
      <c r="CO88">
        <v>75</v>
      </c>
      <c r="CP88" t="s">
        <v>283</v>
      </c>
      <c r="CQ88">
        <v>20</v>
      </c>
      <c r="CR88">
        <v>25</v>
      </c>
      <c r="CS88">
        <v>30</v>
      </c>
      <c r="CT88">
        <v>35</v>
      </c>
      <c r="CU88">
        <v>40</v>
      </c>
      <c r="CV88">
        <v>45</v>
      </c>
      <c r="CW88">
        <v>50</v>
      </c>
      <c r="CX88">
        <v>55</v>
      </c>
      <c r="CY88">
        <v>60</v>
      </c>
      <c r="CZ88">
        <v>65</v>
      </c>
      <c r="DA88">
        <v>70</v>
      </c>
      <c r="DB88">
        <v>75</v>
      </c>
    </row>
    <row r="89" spans="15:106">
      <c r="O89">
        <v>1</v>
      </c>
      <c r="P89">
        <f>IF($Z$1=1,AD89,IF($Z$1=2,AQ89,IF($Z$1=3,BD89,IF($Z$1=4,BQ89,IF($Z$1=5,CD89,CQ89)))))</f>
        <v>4.4837625000000006E-2</v>
      </c>
      <c r="Q89">
        <f t="shared" ref="Q89:Q128" si="64">IF($Z$1=1,AE89,IF($Z$1=2,AR89,IF($Z$1=3,BE89,IF($Z$1=4,BR89,IF($Z$1=5,CE89,CR89)))))</f>
        <v>5.1242999999999997E-2</v>
      </c>
      <c r="R89">
        <f t="shared" ref="R89:R128" si="65">IF($Z$1=1,AF89,IF($Z$1=2,AS89,IF($Z$1=3,BF89,IF($Z$1=4,BS89,IF($Z$1=5,CF89,CS89)))))</f>
        <v>5.1242999999999997E-2</v>
      </c>
      <c r="S89">
        <f t="shared" ref="S89:S128" si="66">IF($Z$1=1,AG89,IF($Z$1=2,AT89,IF($Z$1=3,BG89,IF($Z$1=4,BT89,IF($Z$1=5,CG89,CT89)))))</f>
        <v>7.0459124999999997E-2</v>
      </c>
      <c r="T89">
        <f t="shared" ref="T89:T128" si="67">IF($Z$1=1,AH89,IF($Z$1=2,AU89,IF($Z$1=3,BH89,IF($Z$1=4,BU89,IF($Z$1=5,CH89,CU89)))))</f>
        <v>9.6080624999999989E-2</v>
      </c>
      <c r="U89">
        <f t="shared" ref="U89:U128" si="68">IF($Z$1=1,AI89,IF($Z$1=2,AV89,IF($Z$1=3,BI89,IF($Z$1=4,BV89,IF($Z$1=5,CI89,CV89)))))</f>
        <v>0.14091824999999999</v>
      </c>
      <c r="V89">
        <f t="shared" ref="V89:V128" si="69">IF($Z$1=1,AJ89,IF($Z$1=2,AW89,IF($Z$1=3,BJ89,IF($Z$1=4,BW89,IF($Z$1=5,CJ89,CW89)))))</f>
        <v>0.19216124999999998</v>
      </c>
      <c r="W89">
        <f t="shared" ref="W89:W128" si="70">IF($Z$1=1,AK89,IF($Z$1=2,AX89,IF($Z$1=3,BK89,IF($Z$1=4,BX89,IF($Z$1=5,CK89,CX89)))))</f>
        <v>0.26902574999999995</v>
      </c>
      <c r="X89">
        <f t="shared" ref="X89:X128" si="71">IF($Z$1=1,AL89,IF($Z$1=2,AY89,IF($Z$1=3,BL89,IF($Z$1=4,BY89,IF($Z$1=5,CL89,CY89)))))</f>
        <v>0.37151174999999992</v>
      </c>
      <c r="Y89">
        <f t="shared" ref="Y89:Y128" si="72">IF($Z$1=1,AM89,IF($Z$1=2,AZ89,IF($Z$1=3,BM89,IF($Z$1=4,BZ89,IF($Z$1=5,CM89,CZ89)))))</f>
        <v>0.51883537499999999</v>
      </c>
      <c r="Z89">
        <f t="shared" ref="Z89:Z128" si="73">IF($Z$1=1,AN89,IF($Z$1=2,BA89,IF($Z$1=3,BN89,IF($Z$1=4,CA89,IF($Z$1=5,CN89,DA89)))))</f>
        <v>0.7174020000000001</v>
      </c>
      <c r="AA89">
        <f t="shared" ref="AA89:AA128" si="74">IF($Z$1=1,AO89,IF($Z$1=2,BB89,IF($Z$1=3,BO89,IF($Z$1=4,CB89,IF($Z$1=5,CO89,DB89)))))</f>
        <v>0.99923849999999992</v>
      </c>
      <c r="AC89">
        <v>1</v>
      </c>
      <c r="AD89">
        <v>4.4837625000000006E-2</v>
      </c>
      <c r="AE89">
        <v>5.1242999999999997E-2</v>
      </c>
      <c r="AF89">
        <v>5.1242999999999997E-2</v>
      </c>
      <c r="AG89">
        <v>7.0459124999999997E-2</v>
      </c>
      <c r="AH89">
        <v>9.6080624999999989E-2</v>
      </c>
      <c r="AI89">
        <v>0.14091824999999999</v>
      </c>
      <c r="AJ89">
        <v>0.19216124999999998</v>
      </c>
      <c r="AK89">
        <v>0.26902574999999995</v>
      </c>
      <c r="AL89">
        <v>0.37151174999999992</v>
      </c>
      <c r="AM89">
        <v>0.51883537499999999</v>
      </c>
      <c r="AN89">
        <v>0.7174020000000001</v>
      </c>
      <c r="AO89">
        <v>0.99923849999999992</v>
      </c>
      <c r="AP89">
        <v>1</v>
      </c>
      <c r="AQ89">
        <v>5.4962249999999997E-2</v>
      </c>
      <c r="AR89">
        <v>6.2814000000000009E-2</v>
      </c>
      <c r="AS89">
        <v>6.2814000000000009E-2</v>
      </c>
      <c r="AT89">
        <v>8.6369249999999995E-2</v>
      </c>
      <c r="AU89">
        <v>0.11777625</v>
      </c>
      <c r="AV89">
        <v>0.17273849999999999</v>
      </c>
      <c r="AW89">
        <v>0.2355525</v>
      </c>
      <c r="AX89">
        <v>0.32977349999999994</v>
      </c>
      <c r="AY89">
        <v>0.45540149999999985</v>
      </c>
      <c r="AZ89">
        <v>0.63599175000000008</v>
      </c>
      <c r="BA89">
        <v>0.88600803967200015</v>
      </c>
      <c r="BB89">
        <v>1.243292124438</v>
      </c>
      <c r="BC89">
        <v>1</v>
      </c>
      <c r="BD89">
        <v>6.2400725205000007E-2</v>
      </c>
      <c r="BE89">
        <v>7.1197090320000003E-2</v>
      </c>
      <c r="BF89">
        <v>7.1078999999999989E-2</v>
      </c>
      <c r="BG89">
        <v>9.7571250809999996E-2</v>
      </c>
      <c r="BH89">
        <v>0.13283041027499998</v>
      </c>
      <c r="BI89">
        <v>0.19449318668999996</v>
      </c>
      <c r="BJ89">
        <v>0.26477514315</v>
      </c>
      <c r="BK89">
        <v>0.37006522622999999</v>
      </c>
      <c r="BL89">
        <v>0.51018677981999994</v>
      </c>
      <c r="BM89">
        <v>0.71130656249999991</v>
      </c>
      <c r="BN89">
        <v>0.98188173552000002</v>
      </c>
      <c r="BO89">
        <v>1.3653195168599999</v>
      </c>
      <c r="BP89">
        <v>1</v>
      </c>
      <c r="BQ89">
        <v>8.3166562500000013E-2</v>
      </c>
      <c r="BR89">
        <v>9.5047499999999993E-2</v>
      </c>
      <c r="BS89">
        <v>9.5047499999999993E-2</v>
      </c>
      <c r="BT89">
        <v>0.129229217535</v>
      </c>
      <c r="BU89">
        <v>0.17267944657499998</v>
      </c>
      <c r="BV89">
        <v>0.24806812337999995</v>
      </c>
      <c r="BW89">
        <v>0.33119028629999997</v>
      </c>
      <c r="BX89">
        <v>0.45374854958999999</v>
      </c>
      <c r="BY89">
        <v>0.61290858026999995</v>
      </c>
      <c r="BZ89">
        <v>0.83683124999999992</v>
      </c>
      <c r="CA89">
        <v>1.13065239672</v>
      </c>
      <c r="CB89">
        <v>1.53799824438</v>
      </c>
      <c r="CC89">
        <v>1</v>
      </c>
      <c r="CD89">
        <v>0.105585375</v>
      </c>
      <c r="CE89">
        <v>0.18100349999999996</v>
      </c>
      <c r="CF89">
        <v>0.23379618749999997</v>
      </c>
      <c r="CG89">
        <v>0.24887981250000002</v>
      </c>
      <c r="CH89">
        <v>0.35446518749999995</v>
      </c>
      <c r="CI89">
        <v>0.42988331249999995</v>
      </c>
      <c r="CJ89">
        <v>0.67122131250000006</v>
      </c>
      <c r="CK89">
        <v>1.1840645625000001</v>
      </c>
      <c r="CL89">
        <v>2.036289375</v>
      </c>
      <c r="CM89">
        <v>2.2172928750000001</v>
      </c>
      <c r="CN89">
        <v>3.9745351874999999</v>
      </c>
      <c r="CO89">
        <v>7.4513107500000011</v>
      </c>
      <c r="CP89">
        <v>1</v>
      </c>
      <c r="CQ89">
        <v>0.13802548347000002</v>
      </c>
      <c r="CR89">
        <v>0.23484415643999995</v>
      </c>
      <c r="CS89">
        <v>0.30105262499999996</v>
      </c>
      <c r="CT89">
        <v>0.31804003489500005</v>
      </c>
      <c r="CU89">
        <v>0.44949798406499997</v>
      </c>
      <c r="CV89">
        <v>0.54092935646999984</v>
      </c>
      <c r="CW89">
        <v>0.83804169231000003</v>
      </c>
      <c r="CX89">
        <v>1.4667568949850001</v>
      </c>
      <c r="CY89">
        <v>2.5025248849500001</v>
      </c>
      <c r="CZ89">
        <v>2.7032748749999995</v>
      </c>
      <c r="DA89">
        <v>4.806774544005</v>
      </c>
      <c r="DB89">
        <v>8.9386577022600004</v>
      </c>
    </row>
    <row r="90" spans="15:106">
      <c r="O90">
        <v>2</v>
      </c>
      <c r="P90">
        <f t="shared" ref="P90:P128" si="75">IF($Z$1=1,AD90,IF($Z$1=2,AQ90,IF($Z$1=3,BD90,IF($Z$1=4,BQ90,IF($Z$1=5,CD90,CQ90)))))</f>
        <v>7.0459124999999997E-2</v>
      </c>
      <c r="Q90">
        <f t="shared" si="64"/>
        <v>7.6864499999999988E-2</v>
      </c>
      <c r="R90">
        <f t="shared" si="65"/>
        <v>7.0459124999999997E-2</v>
      </c>
      <c r="S90">
        <f t="shared" si="66"/>
        <v>0.10889137500000001</v>
      </c>
      <c r="T90">
        <f t="shared" si="67"/>
        <v>0.160134375</v>
      </c>
      <c r="U90">
        <f t="shared" si="68"/>
        <v>0.21778275000000002</v>
      </c>
      <c r="V90">
        <f t="shared" si="69"/>
        <v>0.32667412499999998</v>
      </c>
      <c r="W90">
        <f t="shared" si="70"/>
        <v>0.46759237499999995</v>
      </c>
      <c r="X90">
        <f t="shared" si="71"/>
        <v>0.66615900000000006</v>
      </c>
      <c r="Y90">
        <f t="shared" si="72"/>
        <v>0.95440087499999993</v>
      </c>
      <c r="Z90">
        <f t="shared" si="73"/>
        <v>1.3707502500000002</v>
      </c>
      <c r="AA90">
        <f t="shared" si="74"/>
        <v>1.9600447499999998</v>
      </c>
      <c r="AC90">
        <v>2</v>
      </c>
      <c r="AD90">
        <v>7.0459124999999997E-2</v>
      </c>
      <c r="AE90">
        <v>7.6864499999999988E-2</v>
      </c>
      <c r="AF90">
        <v>7.0459124999999997E-2</v>
      </c>
      <c r="AG90">
        <v>0.10889137500000001</v>
      </c>
      <c r="AH90">
        <v>0.160134375</v>
      </c>
      <c r="AI90">
        <v>0.21778275000000002</v>
      </c>
      <c r="AJ90">
        <v>0.32667412499999998</v>
      </c>
      <c r="AK90">
        <v>0.46759237499999995</v>
      </c>
      <c r="AL90">
        <v>0.66615900000000006</v>
      </c>
      <c r="AM90">
        <v>0.95440087499999993</v>
      </c>
      <c r="AN90">
        <v>1.3707502500000002</v>
      </c>
      <c r="AO90">
        <v>1.9600447499999998</v>
      </c>
      <c r="AP90">
        <v>2</v>
      </c>
      <c r="AQ90">
        <v>8.6369249999999995E-2</v>
      </c>
      <c r="AR90">
        <v>9.4220999999999999E-2</v>
      </c>
      <c r="AS90">
        <v>8.6369249999999995E-2</v>
      </c>
      <c r="AT90">
        <v>0.13347975000000004</v>
      </c>
      <c r="AU90">
        <v>0.19629374999999999</v>
      </c>
      <c r="AV90">
        <v>0.26695950000000007</v>
      </c>
      <c r="AW90">
        <v>0.40043925000000002</v>
      </c>
      <c r="AX90">
        <v>0.57317774999999993</v>
      </c>
      <c r="AY90">
        <v>0.81658200000000003</v>
      </c>
      <c r="AZ90">
        <v>1.1716700494709997</v>
      </c>
      <c r="BA90">
        <v>1.695434820894</v>
      </c>
      <c r="BB90">
        <v>2.4423783789869997</v>
      </c>
      <c r="BC90">
        <v>2</v>
      </c>
      <c r="BD90">
        <v>9.8025825809999981E-2</v>
      </c>
      <c r="BE90">
        <v>0.10676022822</v>
      </c>
      <c r="BF90">
        <v>9.7701168344999992E-2</v>
      </c>
      <c r="BG90">
        <v>0.15074177278500001</v>
      </c>
      <c r="BH90">
        <v>0.22131004537500004</v>
      </c>
      <c r="BI90">
        <v>0.30048005886000001</v>
      </c>
      <c r="BJ90">
        <v>0.44996726250000008</v>
      </c>
      <c r="BK90">
        <v>0.64299321332999992</v>
      </c>
      <c r="BL90">
        <v>0.91451081123999989</v>
      </c>
      <c r="BM90">
        <v>1.3080131723549997</v>
      </c>
      <c r="BN90">
        <v>1.87546402947</v>
      </c>
      <c r="BO90">
        <v>2.6772213303900001</v>
      </c>
      <c r="BP90">
        <v>2</v>
      </c>
      <c r="BQ90">
        <v>0.13069031249999999</v>
      </c>
      <c r="BR90">
        <v>0.14257124999999998</v>
      </c>
      <c r="BS90">
        <v>0.13069031249999999</v>
      </c>
      <c r="BT90">
        <v>0.19891489557000003</v>
      </c>
      <c r="BU90">
        <v>0.28661842237499996</v>
      </c>
      <c r="BV90">
        <v>0.38177203670999998</v>
      </c>
      <c r="BW90">
        <v>0.56061494999999995</v>
      </c>
      <c r="BX90">
        <v>0.78521068000499994</v>
      </c>
      <c r="BY90">
        <v>1.0940969629199999</v>
      </c>
      <c r="BZ90">
        <v>1.53231954471</v>
      </c>
      <c r="CA90">
        <v>2.1502455089399999</v>
      </c>
      <c r="CB90">
        <v>3.0023914898699999</v>
      </c>
      <c r="CC90">
        <v>2</v>
      </c>
      <c r="CD90">
        <v>0.15837806249999997</v>
      </c>
      <c r="CE90">
        <v>0.24887981250000002</v>
      </c>
      <c r="CF90">
        <v>0.31675612499999994</v>
      </c>
      <c r="CG90">
        <v>0.34692337500000003</v>
      </c>
      <c r="CH90">
        <v>0.47513418749999997</v>
      </c>
      <c r="CI90">
        <v>0.59580318750000005</v>
      </c>
      <c r="CJ90">
        <v>0.97289381249999995</v>
      </c>
      <c r="CK90">
        <v>1.7195332499999998</v>
      </c>
      <c r="CL90">
        <v>2.9563904999999999</v>
      </c>
      <c r="CM90">
        <v>3.6954881250000002</v>
      </c>
      <c r="CN90">
        <v>6.7499221874999993</v>
      </c>
      <c r="CO90">
        <v>12.542034187499999</v>
      </c>
      <c r="CP90">
        <v>2</v>
      </c>
      <c r="CQ90">
        <v>0.20672823811500002</v>
      </c>
      <c r="CR90">
        <v>0.32242359253499997</v>
      </c>
      <c r="CS90">
        <v>0.40725777582</v>
      </c>
      <c r="CT90">
        <v>0.44264989434000002</v>
      </c>
      <c r="CU90">
        <v>0.601588613115</v>
      </c>
      <c r="CV90">
        <v>0.748543619115</v>
      </c>
      <c r="CW90">
        <v>1.2127854375</v>
      </c>
      <c r="CX90">
        <v>2.1267017638199999</v>
      </c>
      <c r="CY90">
        <v>3.6275089628399999</v>
      </c>
      <c r="CZ90">
        <v>4.4982250929000003</v>
      </c>
      <c r="DA90">
        <v>8.1501038545499984</v>
      </c>
      <c r="DB90">
        <v>15.020986143615</v>
      </c>
    </row>
    <row r="91" spans="15:106">
      <c r="O91">
        <v>3</v>
      </c>
      <c r="P91">
        <f t="shared" si="75"/>
        <v>0.10248599999999999</v>
      </c>
      <c r="Q91">
        <f t="shared" si="64"/>
        <v>8.9675250000000012E-2</v>
      </c>
      <c r="R91">
        <f t="shared" si="65"/>
        <v>8.9675250000000012E-2</v>
      </c>
      <c r="S91">
        <f t="shared" si="66"/>
        <v>0.13451287499999998</v>
      </c>
      <c r="T91">
        <f t="shared" si="67"/>
        <v>0.198566625</v>
      </c>
      <c r="U91">
        <f t="shared" si="68"/>
        <v>0.275431125</v>
      </c>
      <c r="V91">
        <f t="shared" si="69"/>
        <v>0.40994399999999998</v>
      </c>
      <c r="W91">
        <f t="shared" si="70"/>
        <v>0.62772675</v>
      </c>
      <c r="X91">
        <f t="shared" si="71"/>
        <v>0.94799549999999999</v>
      </c>
      <c r="Y91">
        <f t="shared" si="72"/>
        <v>1.479641625</v>
      </c>
      <c r="Z91">
        <f t="shared" si="73"/>
        <v>2.5685553749999994</v>
      </c>
      <c r="AA91">
        <f t="shared" si="74"/>
        <v>4.7335721250000002</v>
      </c>
      <c r="AC91">
        <v>3</v>
      </c>
      <c r="AD91">
        <v>0.10248599999999999</v>
      </c>
      <c r="AE91">
        <v>8.9675250000000012E-2</v>
      </c>
      <c r="AF91">
        <v>8.9675250000000012E-2</v>
      </c>
      <c r="AG91">
        <v>0.13451287499999998</v>
      </c>
      <c r="AH91">
        <v>0.198566625</v>
      </c>
      <c r="AI91">
        <v>0.275431125</v>
      </c>
      <c r="AJ91">
        <v>0.40994399999999998</v>
      </c>
      <c r="AK91">
        <v>0.62772675</v>
      </c>
      <c r="AL91">
        <v>0.94799549999999999</v>
      </c>
      <c r="AM91">
        <v>1.479641625</v>
      </c>
      <c r="AN91">
        <v>2.5685553749999994</v>
      </c>
      <c r="AO91">
        <v>4.7335721250000002</v>
      </c>
      <c r="AP91">
        <v>3</v>
      </c>
      <c r="AQ91">
        <v>0.12562800000000002</v>
      </c>
      <c r="AR91">
        <v>0.10992449999999999</v>
      </c>
      <c r="AS91">
        <v>0.10992449999999999</v>
      </c>
      <c r="AT91">
        <v>0.16488674999999997</v>
      </c>
      <c r="AU91">
        <v>0.24340424999999999</v>
      </c>
      <c r="AV91">
        <v>0.33762524999999999</v>
      </c>
      <c r="AW91">
        <v>0.50251200000000007</v>
      </c>
      <c r="AX91">
        <v>0.76947149999999986</v>
      </c>
      <c r="AY91">
        <v>1.162059</v>
      </c>
      <c r="AZ91">
        <v>1.8192090681765001</v>
      </c>
      <c r="BA91">
        <v>3.1816943999999996</v>
      </c>
      <c r="BB91">
        <v>5.9071492546214994</v>
      </c>
      <c r="BC91">
        <v>3</v>
      </c>
      <c r="BD91">
        <v>0.14253580968000001</v>
      </c>
      <c r="BE91">
        <v>0.12451217541000001</v>
      </c>
      <c r="BF91">
        <v>0.12430563306000002</v>
      </c>
      <c r="BG91">
        <v>0.1861484625</v>
      </c>
      <c r="BH91">
        <v>0.27433298750999996</v>
      </c>
      <c r="BI91">
        <v>0.37989202195499999</v>
      </c>
      <c r="BJ91">
        <v>0.56447596127999999</v>
      </c>
      <c r="BK91">
        <v>0.86290720929000009</v>
      </c>
      <c r="BL91">
        <v>1.3009813186200001</v>
      </c>
      <c r="BM91">
        <v>2.0271777579899997</v>
      </c>
      <c r="BN91">
        <v>3.5131209000000001</v>
      </c>
      <c r="BO91">
        <v>6.4633965066899997</v>
      </c>
      <c r="BP91">
        <v>3</v>
      </c>
      <c r="BQ91">
        <v>0.19009499999999999</v>
      </c>
      <c r="BR91">
        <v>0.16633312500000003</v>
      </c>
      <c r="BS91">
        <v>0.16633312500000003</v>
      </c>
      <c r="BT91">
        <v>0.24472664999999996</v>
      </c>
      <c r="BU91">
        <v>0.35394283123499998</v>
      </c>
      <c r="BV91">
        <v>0.48079861351499986</v>
      </c>
      <c r="BW91">
        <v>0.70049432255999988</v>
      </c>
      <c r="BX91">
        <v>1.04948946858</v>
      </c>
      <c r="BY91">
        <v>1.5499946604599999</v>
      </c>
      <c r="BZ91">
        <v>2.3646983317650001</v>
      </c>
      <c r="CA91">
        <v>4.0102606500000002</v>
      </c>
      <c r="CB91">
        <v>7.2159733962149994</v>
      </c>
      <c r="CC91">
        <v>3</v>
      </c>
      <c r="CD91">
        <v>0.21117074999999999</v>
      </c>
      <c r="CE91">
        <v>0.30921431249999992</v>
      </c>
      <c r="CF91">
        <v>0.36954881249999999</v>
      </c>
      <c r="CG91">
        <v>0.43742512499999997</v>
      </c>
      <c r="CH91">
        <v>0.57317774999999993</v>
      </c>
      <c r="CI91">
        <v>0.75418124999999991</v>
      </c>
      <c r="CJ91">
        <v>1.2745663124999997</v>
      </c>
      <c r="CK91">
        <v>2.2323765</v>
      </c>
      <c r="CL91">
        <v>3.8463243749999996</v>
      </c>
      <c r="CM91">
        <v>5.2264760624999997</v>
      </c>
      <c r="CN91">
        <v>9.706312687499997</v>
      </c>
      <c r="CO91">
        <v>17.828844749999998</v>
      </c>
      <c r="CP91">
        <v>3</v>
      </c>
      <c r="CQ91">
        <v>0.27522456612000001</v>
      </c>
      <c r="CR91">
        <v>0.39998167480499996</v>
      </c>
      <c r="CS91">
        <v>0.4744111735649999</v>
      </c>
      <c r="CT91">
        <v>0.55726762499999993</v>
      </c>
      <c r="CU91">
        <v>0.72460408793999997</v>
      </c>
      <c r="CV91">
        <v>0.9460474394999997</v>
      </c>
      <c r="CW91">
        <v>1.5863482794900001</v>
      </c>
      <c r="CX91">
        <v>2.7566143418399998</v>
      </c>
      <c r="CY91">
        <v>4.7119349335499994</v>
      </c>
      <c r="CZ91">
        <v>6.3515516422049991</v>
      </c>
      <c r="DA91">
        <v>11.700760499999998</v>
      </c>
      <c r="DB91">
        <v>21.317847090660003</v>
      </c>
    </row>
    <row r="92" spans="15:106">
      <c r="O92">
        <v>4</v>
      </c>
      <c r="P92">
        <f t="shared" si="75"/>
        <v>0.13451287499999998</v>
      </c>
      <c r="Q92">
        <f t="shared" si="64"/>
        <v>0.10248599999999999</v>
      </c>
      <c r="R92">
        <f t="shared" si="65"/>
        <v>0.10889137500000001</v>
      </c>
      <c r="S92">
        <f t="shared" si="66"/>
        <v>0.16653975000000001</v>
      </c>
      <c r="T92">
        <f t="shared" si="67"/>
        <v>0.23059349999999995</v>
      </c>
      <c r="U92">
        <f t="shared" si="68"/>
        <v>0.33307950000000003</v>
      </c>
      <c r="V92">
        <f t="shared" si="69"/>
        <v>0.49321387499999991</v>
      </c>
      <c r="W92">
        <f t="shared" si="70"/>
        <v>0.75583424999999982</v>
      </c>
      <c r="X92">
        <f t="shared" si="71"/>
        <v>1.1337513749999999</v>
      </c>
      <c r="Y92">
        <f t="shared" si="72"/>
        <v>1.7870996249999995</v>
      </c>
      <c r="Z92">
        <f t="shared" si="73"/>
        <v>3.2731466249999999</v>
      </c>
      <c r="AA92">
        <f t="shared" si="74"/>
        <v>6.1043223749999989</v>
      </c>
      <c r="AC92">
        <v>4</v>
      </c>
      <c r="AD92">
        <v>0.13451287499999998</v>
      </c>
      <c r="AE92">
        <v>0.10248599999999999</v>
      </c>
      <c r="AF92">
        <v>0.10889137500000001</v>
      </c>
      <c r="AG92">
        <v>0.16653975000000001</v>
      </c>
      <c r="AH92">
        <v>0.23059349999999995</v>
      </c>
      <c r="AI92">
        <v>0.33307950000000003</v>
      </c>
      <c r="AJ92">
        <v>0.49321387499999991</v>
      </c>
      <c r="AK92">
        <v>0.75583424999999982</v>
      </c>
      <c r="AL92">
        <v>1.1337513749999999</v>
      </c>
      <c r="AM92">
        <v>1.7870996249999995</v>
      </c>
      <c r="AN92">
        <v>3.2731466249999999</v>
      </c>
      <c r="AO92">
        <v>6.1043223749999989</v>
      </c>
      <c r="AP92">
        <v>4</v>
      </c>
      <c r="AQ92">
        <v>0.16488674999999997</v>
      </c>
      <c r="AR92">
        <v>0.12562800000000002</v>
      </c>
      <c r="AS92">
        <v>0.13347975000000004</v>
      </c>
      <c r="AT92">
        <v>0.20414550000000001</v>
      </c>
      <c r="AU92">
        <v>0.28266299999999994</v>
      </c>
      <c r="AV92">
        <v>0.40829100000000002</v>
      </c>
      <c r="AW92">
        <v>0.60458475</v>
      </c>
      <c r="AX92">
        <v>0.9265064999999999</v>
      </c>
      <c r="AY92">
        <v>1.3897597499999998</v>
      </c>
      <c r="AZ92">
        <v>2.2005207956294996</v>
      </c>
      <c r="BA92">
        <v>4.0605119706690003</v>
      </c>
      <c r="BB92">
        <v>7.6289962178129986</v>
      </c>
      <c r="BC92">
        <v>4</v>
      </c>
      <c r="BD92">
        <v>0.18701628749999996</v>
      </c>
      <c r="BE92">
        <v>0.14225241935999999</v>
      </c>
      <c r="BF92">
        <v>0.15089239414500003</v>
      </c>
      <c r="BG92">
        <v>0.23039280927</v>
      </c>
      <c r="BH92">
        <v>0.31847402178000001</v>
      </c>
      <c r="BI92">
        <v>0.45925044438000007</v>
      </c>
      <c r="BJ92">
        <v>0.6789079443299999</v>
      </c>
      <c r="BK92">
        <v>1.03866255</v>
      </c>
      <c r="BL92">
        <v>1.5553810766699998</v>
      </c>
      <c r="BM92">
        <v>2.4475862811149995</v>
      </c>
      <c r="BN92">
        <v>4.4753121408449994</v>
      </c>
      <c r="BO92">
        <v>8.3322582640649987</v>
      </c>
      <c r="BP92">
        <v>4</v>
      </c>
      <c r="BQ92">
        <v>0.24949968749999998</v>
      </c>
      <c r="BR92">
        <v>0.19009499999999999</v>
      </c>
      <c r="BS92">
        <v>0.20132357278499999</v>
      </c>
      <c r="BT92">
        <v>0.30176701853999993</v>
      </c>
      <c r="BU92">
        <v>0.40932994356000002</v>
      </c>
      <c r="BV92">
        <v>0.57897511854000006</v>
      </c>
      <c r="BW92">
        <v>0.83914517725500004</v>
      </c>
      <c r="BX92">
        <v>1.2580982999999999</v>
      </c>
      <c r="BY92">
        <v>1.8453507912449996</v>
      </c>
      <c r="BZ92">
        <v>2.8428881062949998</v>
      </c>
      <c r="CA92">
        <v>5.0861995566900005</v>
      </c>
      <c r="CB92">
        <v>9.2605642281299989</v>
      </c>
      <c r="CC92">
        <v>4</v>
      </c>
      <c r="CD92">
        <v>0.27150524999999998</v>
      </c>
      <c r="CE92">
        <v>0.36200699999999991</v>
      </c>
      <c r="CF92">
        <v>0.40725787500000005</v>
      </c>
      <c r="CG92">
        <v>0.52792687499999991</v>
      </c>
      <c r="CH92">
        <v>0.66367949999999998</v>
      </c>
      <c r="CI92">
        <v>0.92764293749999993</v>
      </c>
      <c r="CJ92">
        <v>1.5988642499999999</v>
      </c>
      <c r="CK92">
        <v>2.7829288124999998</v>
      </c>
      <c r="CL92">
        <v>4.8041345624999998</v>
      </c>
      <c r="CM92">
        <v>6.923383874999999</v>
      </c>
      <c r="CN92">
        <v>13.002084749999998</v>
      </c>
      <c r="CO92">
        <v>23.515371374999997</v>
      </c>
      <c r="CP92">
        <v>4</v>
      </c>
      <c r="CQ92">
        <v>0.35332874999999997</v>
      </c>
      <c r="CR92">
        <v>0.46756268711999993</v>
      </c>
      <c r="CS92">
        <v>0.52202336732999999</v>
      </c>
      <c r="CT92">
        <v>0.67153108469999978</v>
      </c>
      <c r="CU92">
        <v>0.83771699352000006</v>
      </c>
      <c r="CV92">
        <v>1.161822711915</v>
      </c>
      <c r="CW92">
        <v>1.9868477152200001</v>
      </c>
      <c r="CX92">
        <v>3.431008125</v>
      </c>
      <c r="CY92">
        <v>5.8758961811549995</v>
      </c>
      <c r="CZ92">
        <v>8.4001928696099988</v>
      </c>
      <c r="DA92">
        <v>15.648297536039998</v>
      </c>
      <c r="DB92">
        <v>28.071194327219995</v>
      </c>
    </row>
    <row r="93" spans="15:106">
      <c r="O93">
        <v>5</v>
      </c>
      <c r="P93">
        <f t="shared" si="75"/>
        <v>0.16653975000000001</v>
      </c>
      <c r="Q93">
        <f t="shared" si="64"/>
        <v>0.11529674999999998</v>
      </c>
      <c r="R93">
        <f t="shared" si="65"/>
        <v>0.12810749999999999</v>
      </c>
      <c r="S93">
        <f t="shared" si="66"/>
        <v>0.19216124999999998</v>
      </c>
      <c r="T93">
        <f t="shared" si="67"/>
        <v>0.26902574999999995</v>
      </c>
      <c r="U93">
        <f t="shared" si="68"/>
        <v>0.38432249999999996</v>
      </c>
      <c r="V93">
        <f t="shared" si="69"/>
        <v>0.57648374999999996</v>
      </c>
      <c r="W93">
        <f t="shared" si="70"/>
        <v>0.89675249999999984</v>
      </c>
      <c r="X93">
        <f t="shared" si="71"/>
        <v>1.3323180000000001</v>
      </c>
      <c r="Y93">
        <f t="shared" si="72"/>
        <v>2.1393952499999997</v>
      </c>
      <c r="Z93">
        <f t="shared" si="73"/>
        <v>4.0738184999999998</v>
      </c>
      <c r="AA93">
        <f t="shared" si="74"/>
        <v>7.7376930000000002</v>
      </c>
      <c r="AC93">
        <v>5</v>
      </c>
      <c r="AD93">
        <v>0.16653975000000001</v>
      </c>
      <c r="AE93">
        <v>0.11529674999999998</v>
      </c>
      <c r="AF93">
        <v>0.12810749999999999</v>
      </c>
      <c r="AG93">
        <v>0.19216124999999998</v>
      </c>
      <c r="AH93">
        <v>0.26902574999999995</v>
      </c>
      <c r="AI93">
        <v>0.38432249999999996</v>
      </c>
      <c r="AJ93">
        <v>0.57648374999999996</v>
      </c>
      <c r="AK93">
        <v>0.89675249999999984</v>
      </c>
      <c r="AL93">
        <v>1.3323180000000001</v>
      </c>
      <c r="AM93">
        <v>2.1393952499999997</v>
      </c>
      <c r="AN93">
        <v>4.0738184999999998</v>
      </c>
      <c r="AO93">
        <v>7.7376930000000002</v>
      </c>
      <c r="AP93">
        <v>5</v>
      </c>
      <c r="AQ93">
        <v>0.20414550000000001</v>
      </c>
      <c r="AR93">
        <v>0.14133149999999997</v>
      </c>
      <c r="AS93">
        <v>0.15703499999999998</v>
      </c>
      <c r="AT93">
        <v>0.2355525</v>
      </c>
      <c r="AU93">
        <v>0.32977349999999994</v>
      </c>
      <c r="AV93">
        <v>0.471105</v>
      </c>
      <c r="AW93">
        <v>0.70665749999999994</v>
      </c>
      <c r="AX93">
        <v>1.099245</v>
      </c>
      <c r="AY93">
        <v>1.6331640000000001</v>
      </c>
      <c r="AZ93">
        <v>2.6382588822929995</v>
      </c>
      <c r="BA93">
        <v>5.0612968604339992</v>
      </c>
      <c r="BB93">
        <v>9.6845963999999984</v>
      </c>
      <c r="BC93">
        <v>5</v>
      </c>
      <c r="BD93">
        <v>0.23146725926999995</v>
      </c>
      <c r="BE93">
        <v>0.15998086088999997</v>
      </c>
      <c r="BF93">
        <v>0.17746128630000002</v>
      </c>
      <c r="BG93">
        <v>0.2657493387</v>
      </c>
      <c r="BH93">
        <v>0.37142909999999996</v>
      </c>
      <c r="BI93">
        <v>0.52972732259999999</v>
      </c>
      <c r="BJ93">
        <v>0.79326321165000002</v>
      </c>
      <c r="BK93">
        <v>1.2318984152999997</v>
      </c>
      <c r="BL93">
        <v>1.8271787258400001</v>
      </c>
      <c r="BM93">
        <v>2.92909710621</v>
      </c>
      <c r="BN93">
        <v>5.5681792304400002</v>
      </c>
      <c r="BO93">
        <v>10.558206899999998</v>
      </c>
      <c r="BP93">
        <v>5</v>
      </c>
      <c r="BQ93">
        <v>0.30890437500000001</v>
      </c>
      <c r="BR93">
        <v>0.21385687499999997</v>
      </c>
      <c r="BS93">
        <v>0.2359067379</v>
      </c>
      <c r="BT93">
        <v>0.34677567944999999</v>
      </c>
      <c r="BU93">
        <v>0.47556809999999994</v>
      </c>
      <c r="BV93">
        <v>0.66521464109999995</v>
      </c>
      <c r="BW93">
        <v>0.97656867944999981</v>
      </c>
      <c r="BX93">
        <v>1.4860473305999997</v>
      </c>
      <c r="BY93">
        <v>2.15872305168</v>
      </c>
      <c r="BZ93">
        <v>3.3875405229299997</v>
      </c>
      <c r="CA93">
        <v>6.3003364043400003</v>
      </c>
      <c r="CB93">
        <v>11.681420399999999</v>
      </c>
      <c r="CC93">
        <v>5</v>
      </c>
      <c r="CD93">
        <v>0.31675612499999994</v>
      </c>
      <c r="CE93">
        <v>0.41479968750000001</v>
      </c>
      <c r="CF93">
        <v>0.44496693749999994</v>
      </c>
      <c r="CG93">
        <v>0.61088681249999999</v>
      </c>
      <c r="CH93">
        <v>0.74663943749999995</v>
      </c>
      <c r="CI93">
        <v>1.1086464375</v>
      </c>
      <c r="CJ93">
        <v>1.9533294374999994</v>
      </c>
      <c r="CK93">
        <v>3.3787319999999998</v>
      </c>
      <c r="CL93">
        <v>5.8524465000000001</v>
      </c>
      <c r="CM93">
        <v>8.8842551249999993</v>
      </c>
      <c r="CN93">
        <v>16.735281937499998</v>
      </c>
      <c r="CO93">
        <v>29.601614062499994</v>
      </c>
      <c r="CP93">
        <v>5</v>
      </c>
      <c r="CQ93">
        <v>0.41159690081999994</v>
      </c>
      <c r="CR93">
        <v>0.53493749594999995</v>
      </c>
      <c r="CS93">
        <v>0.56948794819499993</v>
      </c>
      <c r="CT93">
        <v>0.77586240298499998</v>
      </c>
      <c r="CU93">
        <v>0.94097024999999979</v>
      </c>
      <c r="CV93">
        <v>1.386349916805</v>
      </c>
      <c r="CW93">
        <v>2.4235049308049996</v>
      </c>
      <c r="CX93">
        <v>4.1589469420800009</v>
      </c>
      <c r="CY93">
        <v>7.1466292610400002</v>
      </c>
      <c r="CZ93">
        <v>10.761943662689999</v>
      </c>
      <c r="DA93">
        <v>20.108546235014998</v>
      </c>
      <c r="DB93">
        <v>35.278635937499999</v>
      </c>
    </row>
    <row r="94" spans="15:106">
      <c r="O94">
        <v>6</v>
      </c>
      <c r="P94">
        <f t="shared" si="75"/>
        <v>0.19216124999999998</v>
      </c>
      <c r="Q94">
        <f t="shared" si="64"/>
        <v>0.12810749999999999</v>
      </c>
      <c r="R94">
        <f t="shared" si="65"/>
        <v>0.14732362499999999</v>
      </c>
      <c r="S94">
        <f t="shared" si="66"/>
        <v>0.21778275000000002</v>
      </c>
      <c r="T94">
        <f t="shared" si="67"/>
        <v>0.30745799999999995</v>
      </c>
      <c r="U94">
        <f t="shared" si="68"/>
        <v>0.44837624999999992</v>
      </c>
      <c r="V94">
        <f t="shared" si="69"/>
        <v>0.66615900000000006</v>
      </c>
      <c r="W94">
        <f t="shared" si="70"/>
        <v>1.031265375</v>
      </c>
      <c r="X94">
        <f t="shared" si="71"/>
        <v>1.5372899999999998</v>
      </c>
      <c r="Y94">
        <f t="shared" si="72"/>
        <v>2.555744625</v>
      </c>
      <c r="Z94">
        <f t="shared" si="73"/>
        <v>4.9641656249999997</v>
      </c>
      <c r="AA94">
        <f t="shared" si="74"/>
        <v>9.7681968749999992</v>
      </c>
      <c r="AC94">
        <v>6</v>
      </c>
      <c r="AD94">
        <v>0.19216124999999998</v>
      </c>
      <c r="AE94">
        <v>0.12810749999999999</v>
      </c>
      <c r="AF94">
        <v>0.14732362499999999</v>
      </c>
      <c r="AG94">
        <v>0.21778275000000002</v>
      </c>
      <c r="AH94">
        <v>0.30745799999999995</v>
      </c>
      <c r="AI94">
        <v>0.44837624999999992</v>
      </c>
      <c r="AJ94">
        <v>0.66615900000000006</v>
      </c>
      <c r="AK94">
        <v>1.031265375</v>
      </c>
      <c r="AL94">
        <v>1.5372899999999998</v>
      </c>
      <c r="AM94">
        <v>2.555744625</v>
      </c>
      <c r="AN94">
        <v>4.9641656249999997</v>
      </c>
      <c r="AO94">
        <v>9.7681968749999992</v>
      </c>
      <c r="AP94">
        <v>6</v>
      </c>
      <c r="AQ94">
        <v>0.2355525</v>
      </c>
      <c r="AR94">
        <v>0.15703499999999998</v>
      </c>
      <c r="AS94">
        <v>0.18059025000000001</v>
      </c>
      <c r="AT94">
        <v>0.26695950000000007</v>
      </c>
      <c r="AU94">
        <v>0.376884</v>
      </c>
      <c r="AV94">
        <v>0.54962250000000001</v>
      </c>
      <c r="AW94">
        <v>0.81658200000000003</v>
      </c>
      <c r="AX94">
        <v>1.26413175</v>
      </c>
      <c r="AY94">
        <v>1.88442</v>
      </c>
      <c r="AZ94">
        <v>3.1564036413315</v>
      </c>
      <c r="BA94">
        <v>6.1766115156374992</v>
      </c>
      <c r="BB94">
        <v>12.244007502975</v>
      </c>
      <c r="BC94">
        <v>6</v>
      </c>
      <c r="BD94">
        <v>0.26698908869999999</v>
      </c>
      <c r="BE94">
        <v>0.17769749999999998</v>
      </c>
      <c r="BF94">
        <v>0.20401261532999998</v>
      </c>
      <c r="BG94">
        <v>0.30108226329000004</v>
      </c>
      <c r="BH94">
        <v>0.42434877095999995</v>
      </c>
      <c r="BI94">
        <v>0.61780866734999995</v>
      </c>
      <c r="BJ94">
        <v>0.91635198876000001</v>
      </c>
      <c r="BK94">
        <v>1.41620813019</v>
      </c>
      <c r="BL94">
        <v>2.1075749999999998</v>
      </c>
      <c r="BM94">
        <v>3.4979536827900004</v>
      </c>
      <c r="BN94">
        <v>6.7828373433749993</v>
      </c>
      <c r="BO94">
        <v>13.324362514874997</v>
      </c>
      <c r="BP94">
        <v>6</v>
      </c>
      <c r="BQ94">
        <v>0.35642812499999998</v>
      </c>
      <c r="BR94">
        <v>0.23761874999999996</v>
      </c>
      <c r="BS94">
        <v>0.27020654575499997</v>
      </c>
      <c r="BT94">
        <v>0.39140674556999994</v>
      </c>
      <c r="BU94">
        <v>0.5412395419199999</v>
      </c>
      <c r="BV94">
        <v>0.77277733469999998</v>
      </c>
      <c r="BW94">
        <v>1.12356783708</v>
      </c>
      <c r="BX94">
        <v>1.7013496797150001</v>
      </c>
      <c r="BY94">
        <v>2.4794999999999998</v>
      </c>
      <c r="BZ94">
        <v>4.0279491633149993</v>
      </c>
      <c r="CA94">
        <v>7.6406964063750005</v>
      </c>
      <c r="CB94">
        <v>14.674806279750003</v>
      </c>
      <c r="CC94">
        <v>6</v>
      </c>
      <c r="CD94">
        <v>0.36200699999999991</v>
      </c>
      <c r="CE94">
        <v>0.46759237499999995</v>
      </c>
      <c r="CF94">
        <v>0.49775962500000004</v>
      </c>
      <c r="CG94">
        <v>0.70138856250000003</v>
      </c>
      <c r="CH94">
        <v>0.85222481250000004</v>
      </c>
      <c r="CI94">
        <v>1.327359</v>
      </c>
      <c r="CJ94">
        <v>2.3455036874999995</v>
      </c>
      <c r="CK94">
        <v>4.0424115</v>
      </c>
      <c r="CL94">
        <v>7.0214274375000008</v>
      </c>
      <c r="CM94">
        <v>11.192049750000001</v>
      </c>
      <c r="CN94">
        <v>20.996405999999997</v>
      </c>
      <c r="CO94">
        <v>35.944278374999989</v>
      </c>
      <c r="CP94">
        <v>6</v>
      </c>
      <c r="CQ94">
        <v>0.4696883128799999</v>
      </c>
      <c r="CR94">
        <v>0.60210524999999993</v>
      </c>
      <c r="CS94">
        <v>0.63608006979000009</v>
      </c>
      <c r="CT94">
        <v>0.88943218123500001</v>
      </c>
      <c r="CU94">
        <v>1.0723687242299997</v>
      </c>
      <c r="CV94">
        <v>1.6572509870399998</v>
      </c>
      <c r="CW94">
        <v>2.9054865881549996</v>
      </c>
      <c r="CX94">
        <v>4.9679753271600005</v>
      </c>
      <c r="CY94">
        <v>8.5603704374999996</v>
      </c>
      <c r="CZ94">
        <v>13.53558524346</v>
      </c>
      <c r="DA94">
        <v>25.187472715679998</v>
      </c>
      <c r="DB94">
        <v>42.767349316859999</v>
      </c>
    </row>
    <row r="95" spans="15:106">
      <c r="O95">
        <v>7</v>
      </c>
      <c r="P95">
        <f t="shared" si="75"/>
        <v>0.20497199999999999</v>
      </c>
      <c r="Q95">
        <f t="shared" si="64"/>
        <v>0.14091824999999999</v>
      </c>
      <c r="R95">
        <f t="shared" si="65"/>
        <v>0.17294512500000001</v>
      </c>
      <c r="S95">
        <f t="shared" si="66"/>
        <v>0.24980962499999998</v>
      </c>
      <c r="T95">
        <f t="shared" si="67"/>
        <v>0.34589025000000001</v>
      </c>
      <c r="U95">
        <f t="shared" si="68"/>
        <v>0.50602462499999989</v>
      </c>
      <c r="V95">
        <f t="shared" si="69"/>
        <v>0.76864499999999991</v>
      </c>
      <c r="W95">
        <f t="shared" si="70"/>
        <v>1.1785889999999999</v>
      </c>
      <c r="X95">
        <f t="shared" si="71"/>
        <v>1.7550727500000005</v>
      </c>
      <c r="Y95">
        <f t="shared" si="72"/>
        <v>3.0553638749999998</v>
      </c>
      <c r="Z95">
        <f t="shared" si="73"/>
        <v>5.9441879999999987</v>
      </c>
      <c r="AA95">
        <f t="shared" si="74"/>
        <v>12.437171999999999</v>
      </c>
      <c r="AC95">
        <v>7</v>
      </c>
      <c r="AD95">
        <v>0.20497199999999999</v>
      </c>
      <c r="AE95">
        <v>0.14091824999999999</v>
      </c>
      <c r="AF95">
        <v>0.17294512500000001</v>
      </c>
      <c r="AG95">
        <v>0.24980962499999998</v>
      </c>
      <c r="AH95">
        <v>0.34589025000000001</v>
      </c>
      <c r="AI95">
        <v>0.50602462499999989</v>
      </c>
      <c r="AJ95">
        <v>0.76864499999999991</v>
      </c>
      <c r="AK95">
        <v>1.1785889999999999</v>
      </c>
      <c r="AL95">
        <v>1.7550727500000005</v>
      </c>
      <c r="AM95">
        <v>3.0553638749999998</v>
      </c>
      <c r="AN95">
        <v>5.9441879999999987</v>
      </c>
      <c r="AO95">
        <v>12.437171999999999</v>
      </c>
      <c r="AP95">
        <v>7</v>
      </c>
      <c r="AQ95">
        <v>0.25125600000000003</v>
      </c>
      <c r="AR95">
        <v>0.17273849999999999</v>
      </c>
      <c r="AS95">
        <v>0.21199725</v>
      </c>
      <c r="AT95">
        <v>0.30621825000000003</v>
      </c>
      <c r="AU95">
        <v>0.4239945</v>
      </c>
      <c r="AV95">
        <v>0.62028824999999987</v>
      </c>
      <c r="AW95">
        <v>0.94220999999999999</v>
      </c>
      <c r="AX95">
        <v>1.4447220000000001</v>
      </c>
      <c r="AY95">
        <v>2.1546147218460003</v>
      </c>
      <c r="AZ95">
        <v>3.7790766802169995</v>
      </c>
      <c r="BA95">
        <v>7.4069514238559995</v>
      </c>
      <c r="BB95">
        <v>15.438074748479997</v>
      </c>
      <c r="BC95">
        <v>7</v>
      </c>
      <c r="BD95">
        <v>0.28469394192000003</v>
      </c>
      <c r="BE95">
        <v>0.19540233668999998</v>
      </c>
      <c r="BF95">
        <v>0.23941340383500001</v>
      </c>
      <c r="BG95">
        <v>0.34524367078499996</v>
      </c>
      <c r="BH95">
        <v>0.47723303466</v>
      </c>
      <c r="BI95">
        <v>0.69700811250000005</v>
      </c>
      <c r="BJ95">
        <v>1.0569751451999998</v>
      </c>
      <c r="BK95">
        <v>1.61798066604</v>
      </c>
      <c r="BL95">
        <v>2.4053396592299996</v>
      </c>
      <c r="BM95">
        <v>4.1803567385849991</v>
      </c>
      <c r="BN95">
        <v>8.1191548843199985</v>
      </c>
      <c r="BO95">
        <v>16.769925676799996</v>
      </c>
      <c r="BP95">
        <v>7</v>
      </c>
      <c r="BQ95">
        <v>0.38018999999999997</v>
      </c>
      <c r="BR95">
        <v>0.26138062499999998</v>
      </c>
      <c r="BS95">
        <v>0.31592365767000002</v>
      </c>
      <c r="BT95">
        <v>0.44712473890500004</v>
      </c>
      <c r="BU95">
        <v>0.60634382301</v>
      </c>
      <c r="BV95">
        <v>0.86840355000000002</v>
      </c>
      <c r="BW95">
        <v>1.2907572822</v>
      </c>
      <c r="BX95">
        <v>1.9357100113199999</v>
      </c>
      <c r="BY95">
        <v>2.8178225184599999</v>
      </c>
      <c r="BZ95">
        <v>4.7928369521699992</v>
      </c>
      <c r="CA95">
        <v>9.1052918385599977</v>
      </c>
      <c r="CB95">
        <v>18.385131484799999</v>
      </c>
      <c r="CC95">
        <v>7</v>
      </c>
      <c r="CD95">
        <v>0.40725787500000005</v>
      </c>
      <c r="CE95">
        <v>0.50530143750000001</v>
      </c>
      <c r="CF95">
        <v>0.558094125</v>
      </c>
      <c r="CG95">
        <v>0.76926487500000007</v>
      </c>
      <c r="CH95">
        <v>0.96535199999999988</v>
      </c>
      <c r="CI95">
        <v>1.5762388124999998</v>
      </c>
      <c r="CJ95">
        <v>2.7753870000000003</v>
      </c>
      <c r="CK95">
        <v>4.7739673124999991</v>
      </c>
      <c r="CL95">
        <v>8.326160999999999</v>
      </c>
      <c r="CM95">
        <v>13.922185875000002</v>
      </c>
      <c r="CN95">
        <v>25.883500499999997</v>
      </c>
      <c r="CO95">
        <v>42.441849449999999</v>
      </c>
      <c r="CP95">
        <v>7</v>
      </c>
      <c r="CQ95">
        <v>0.52760224232999997</v>
      </c>
      <c r="CR95">
        <v>0.64967311856999999</v>
      </c>
      <c r="CS95">
        <v>0.71208896045999992</v>
      </c>
      <c r="CT95">
        <v>0.97400061170999996</v>
      </c>
      <c r="CU95">
        <v>1.2128301676799997</v>
      </c>
      <c r="CV95">
        <v>1.9649004374999997</v>
      </c>
      <c r="CW95">
        <v>3.4325712679200007</v>
      </c>
      <c r="CX95">
        <v>5.857686667034999</v>
      </c>
      <c r="CY95">
        <v>10.134776535839999</v>
      </c>
      <c r="CZ95">
        <v>16.810158341339999</v>
      </c>
      <c r="DA95">
        <v>30.999413376359996</v>
      </c>
      <c r="DB95">
        <v>50.311908606959996</v>
      </c>
    </row>
    <row r="96" spans="15:106">
      <c r="O96">
        <v>8</v>
      </c>
      <c r="P96">
        <f t="shared" si="75"/>
        <v>0.21137737500000003</v>
      </c>
      <c r="Q96">
        <f t="shared" si="64"/>
        <v>0.15372899999999998</v>
      </c>
      <c r="R96">
        <f t="shared" si="65"/>
        <v>0.19216124999999998</v>
      </c>
      <c r="S96">
        <f t="shared" si="66"/>
        <v>0.275431125</v>
      </c>
      <c r="T96">
        <f t="shared" si="67"/>
        <v>0.39072787499999995</v>
      </c>
      <c r="U96">
        <f t="shared" si="68"/>
        <v>0.57007837500000003</v>
      </c>
      <c r="V96">
        <f t="shared" si="69"/>
        <v>0.8711310000000001</v>
      </c>
      <c r="W96">
        <f t="shared" si="70"/>
        <v>1.3323180000000001</v>
      </c>
      <c r="X96">
        <f t="shared" si="71"/>
        <v>1.9984769999999998</v>
      </c>
      <c r="Y96">
        <f t="shared" si="72"/>
        <v>3.6638744999999995</v>
      </c>
      <c r="Z96">
        <f t="shared" si="73"/>
        <v>7.0715339999999998</v>
      </c>
      <c r="AA96">
        <f t="shared" si="74"/>
        <v>15.69382995</v>
      </c>
      <c r="AC96">
        <v>8</v>
      </c>
      <c r="AD96">
        <v>0.21137737500000003</v>
      </c>
      <c r="AE96">
        <v>0.15372899999999998</v>
      </c>
      <c r="AF96">
        <v>0.19216124999999998</v>
      </c>
      <c r="AG96">
        <v>0.275431125</v>
      </c>
      <c r="AH96">
        <v>0.39072787499999995</v>
      </c>
      <c r="AI96">
        <v>0.57007837500000003</v>
      </c>
      <c r="AJ96">
        <v>0.8711310000000001</v>
      </c>
      <c r="AK96">
        <v>1.3323180000000001</v>
      </c>
      <c r="AL96">
        <v>1.9984769999999998</v>
      </c>
      <c r="AM96">
        <v>3.6638744999999995</v>
      </c>
      <c r="AN96">
        <v>7.0715339999999998</v>
      </c>
      <c r="AO96">
        <v>15.69382995</v>
      </c>
      <c r="AP96">
        <v>8</v>
      </c>
      <c r="AQ96">
        <v>0.25910775000000003</v>
      </c>
      <c r="AR96">
        <v>0.188442</v>
      </c>
      <c r="AS96">
        <v>0.2355525</v>
      </c>
      <c r="AT96">
        <v>0.33762524999999999</v>
      </c>
      <c r="AU96">
        <v>0.47895674999999993</v>
      </c>
      <c r="AV96">
        <v>0.69880574999999989</v>
      </c>
      <c r="AW96">
        <v>1.0678380000000003</v>
      </c>
      <c r="AX96">
        <v>1.6331640000000001</v>
      </c>
      <c r="AY96">
        <v>2.4571135466279999</v>
      </c>
      <c r="AZ96">
        <v>4.5384767999999998</v>
      </c>
      <c r="BA96">
        <v>8.8247534196239972</v>
      </c>
      <c r="BB96">
        <v>19.293721259957998</v>
      </c>
      <c r="BC96">
        <v>8</v>
      </c>
      <c r="BD96">
        <v>0.29349298489500003</v>
      </c>
      <c r="BE96">
        <v>0.21309537096</v>
      </c>
      <c r="BF96">
        <v>0.26592637499999994</v>
      </c>
      <c r="BG96">
        <v>0.38052640202999993</v>
      </c>
      <c r="BH96">
        <v>0.53891658928499986</v>
      </c>
      <c r="BI96">
        <v>0.78497438365499983</v>
      </c>
      <c r="BJ96">
        <v>1.1975038822799999</v>
      </c>
      <c r="BK96">
        <v>1.8284061775199996</v>
      </c>
      <c r="BL96">
        <v>2.73800632248</v>
      </c>
      <c r="BM96">
        <v>5.0112347999999995</v>
      </c>
      <c r="BN96">
        <v>9.6557371358399973</v>
      </c>
      <c r="BO96">
        <v>20.92040010126</v>
      </c>
      <c r="BP96">
        <v>8</v>
      </c>
      <c r="BQ96">
        <v>0.39207093749999999</v>
      </c>
      <c r="BR96">
        <v>0.28514249999999997</v>
      </c>
      <c r="BS96">
        <v>0.34960949999999996</v>
      </c>
      <c r="BT96">
        <v>0.490952959455</v>
      </c>
      <c r="BU96">
        <v>0.68206314940500001</v>
      </c>
      <c r="BV96">
        <v>0.97412491730999973</v>
      </c>
      <c r="BW96">
        <v>1.4564343645600002</v>
      </c>
      <c r="BX96">
        <v>2.1783708741600001</v>
      </c>
      <c r="BY96">
        <v>3.19387826628</v>
      </c>
      <c r="BZ96">
        <v>5.7203717999999997</v>
      </c>
      <c r="CA96">
        <v>10.78001979624</v>
      </c>
      <c r="CB96">
        <v>22.829957999580003</v>
      </c>
      <c r="CC96">
        <v>8</v>
      </c>
      <c r="CD96">
        <v>0.44496693749999994</v>
      </c>
      <c r="CE96">
        <v>0.53546868749999998</v>
      </c>
      <c r="CF96">
        <v>0.63351224999999989</v>
      </c>
      <c r="CG96">
        <v>0.83714118750000011</v>
      </c>
      <c r="CH96">
        <v>1.1011046250000001</v>
      </c>
      <c r="CI96">
        <v>1.8552858749999999</v>
      </c>
      <c r="CJ96">
        <v>3.2505211874999995</v>
      </c>
      <c r="CK96">
        <v>5.5960248750000003</v>
      </c>
      <c r="CL96">
        <v>9.8043562499999997</v>
      </c>
      <c r="CM96">
        <v>17.104830750000001</v>
      </c>
      <c r="CN96">
        <v>31.434274499999997</v>
      </c>
      <c r="CO96">
        <v>49.17023098125</v>
      </c>
      <c r="CP96">
        <v>8</v>
      </c>
      <c r="CQ96">
        <v>0.575583385695</v>
      </c>
      <c r="CR96">
        <v>0.68741210863500002</v>
      </c>
      <c r="CS96">
        <v>0.80707724999999997</v>
      </c>
      <c r="CT96">
        <v>1.0583033389650001</v>
      </c>
      <c r="CU96">
        <v>1.3812292616699999</v>
      </c>
      <c r="CV96">
        <v>2.3091223476600002</v>
      </c>
      <c r="CW96">
        <v>4.0138539909899995</v>
      </c>
      <c r="CX96">
        <v>6.8554033739099998</v>
      </c>
      <c r="CY96">
        <v>11.914887640499998</v>
      </c>
      <c r="CZ96">
        <v>20.619521999999996</v>
      </c>
      <c r="DA96">
        <v>37.58578116492</v>
      </c>
      <c r="DB96">
        <v>58.072819934235</v>
      </c>
    </row>
    <row r="97" spans="15:106">
      <c r="O97">
        <v>9</v>
      </c>
      <c r="P97">
        <f t="shared" si="75"/>
        <v>0.22418812499999996</v>
      </c>
      <c r="Q97">
        <f t="shared" si="64"/>
        <v>0.17294512500000001</v>
      </c>
      <c r="R97">
        <f t="shared" si="65"/>
        <v>0.21778275000000002</v>
      </c>
      <c r="S97">
        <f t="shared" si="66"/>
        <v>0.30105262499999996</v>
      </c>
      <c r="T97">
        <f t="shared" si="67"/>
        <v>0.44197087499999999</v>
      </c>
      <c r="U97">
        <f t="shared" si="68"/>
        <v>0.64053749999999998</v>
      </c>
      <c r="V97">
        <f t="shared" si="69"/>
        <v>0.98642774999999983</v>
      </c>
      <c r="W97">
        <f t="shared" si="70"/>
        <v>1.4988577499999998</v>
      </c>
      <c r="X97">
        <f t="shared" si="71"/>
        <v>2.286718875</v>
      </c>
      <c r="Y97">
        <f t="shared" si="72"/>
        <v>4.3876818750000002</v>
      </c>
      <c r="Z97">
        <f t="shared" si="73"/>
        <v>8.4230681249999986</v>
      </c>
      <c r="AA97">
        <f t="shared" si="74"/>
        <v>19.575611174999999</v>
      </c>
      <c r="AC97">
        <v>9</v>
      </c>
      <c r="AD97">
        <v>0.22418812499999996</v>
      </c>
      <c r="AE97">
        <v>0.17294512500000001</v>
      </c>
      <c r="AF97">
        <v>0.21778275000000002</v>
      </c>
      <c r="AG97">
        <v>0.30105262499999996</v>
      </c>
      <c r="AH97">
        <v>0.44197087499999999</v>
      </c>
      <c r="AI97">
        <v>0.64053749999999998</v>
      </c>
      <c r="AJ97">
        <v>0.98642774999999983</v>
      </c>
      <c r="AK97">
        <v>1.4988577499999998</v>
      </c>
      <c r="AL97">
        <v>2.286718875</v>
      </c>
      <c r="AM97">
        <v>4.3876818750000002</v>
      </c>
      <c r="AN97">
        <v>8.4230681249999986</v>
      </c>
      <c r="AO97">
        <v>19.575611174999999</v>
      </c>
      <c r="AP97">
        <v>9</v>
      </c>
      <c r="AQ97">
        <v>0.27481125000000001</v>
      </c>
      <c r="AR97">
        <v>0.21199725</v>
      </c>
      <c r="AS97">
        <v>0.26695950000000007</v>
      </c>
      <c r="AT97">
        <v>0.36903224999999995</v>
      </c>
      <c r="AU97">
        <v>0.54177074999999997</v>
      </c>
      <c r="AV97">
        <v>0.78517499999999996</v>
      </c>
      <c r="AW97">
        <v>1.2091695</v>
      </c>
      <c r="AX97">
        <v>1.8373094999999997</v>
      </c>
      <c r="AY97">
        <v>2.8157201578484994</v>
      </c>
      <c r="AZ97">
        <v>5.4431520546149992</v>
      </c>
      <c r="BA97">
        <v>10.526894046615</v>
      </c>
      <c r="BB97">
        <v>23.838007806161997</v>
      </c>
      <c r="BC97">
        <v>9</v>
      </c>
      <c r="BD97">
        <v>0.31117716734999995</v>
      </c>
      <c r="BE97">
        <v>0.23965262599500001</v>
      </c>
      <c r="BF97">
        <v>0.30128290443</v>
      </c>
      <c r="BG97">
        <v>0.415785528435</v>
      </c>
      <c r="BH97">
        <v>0.60939001273499993</v>
      </c>
      <c r="BI97">
        <v>0.88169862900000007</v>
      </c>
      <c r="BJ97">
        <v>1.3555426499999998</v>
      </c>
      <c r="BK97">
        <v>2.0562665081399998</v>
      </c>
      <c r="BL97">
        <v>3.1318577145449993</v>
      </c>
      <c r="BM97">
        <v>5.9991953355749983</v>
      </c>
      <c r="BN97">
        <v>11.497292358075001</v>
      </c>
      <c r="BO97">
        <v>25.801229665139996</v>
      </c>
      <c r="BP97">
        <v>9</v>
      </c>
      <c r="BQ97">
        <v>0.41583281249999998</v>
      </c>
      <c r="BR97">
        <v>0.319749203835</v>
      </c>
      <c r="BS97">
        <v>0.39461840885999999</v>
      </c>
      <c r="BT97">
        <v>0.5344029818699999</v>
      </c>
      <c r="BU97">
        <v>0.76825544575499993</v>
      </c>
      <c r="BV97">
        <v>1.0897989315000001</v>
      </c>
      <c r="BW97">
        <v>1.6419248999999998</v>
      </c>
      <c r="BX97">
        <v>2.4396163002899995</v>
      </c>
      <c r="BY97">
        <v>3.6376740284849998</v>
      </c>
      <c r="BZ97">
        <v>6.8180952961499992</v>
      </c>
      <c r="CA97">
        <v>12.778218216150002</v>
      </c>
      <c r="CB97">
        <v>28.02624066161999</v>
      </c>
      <c r="CC97">
        <v>9</v>
      </c>
      <c r="CD97">
        <v>0.49775962500000004</v>
      </c>
      <c r="CE97">
        <v>0.55055231250000003</v>
      </c>
      <c r="CF97">
        <v>0.71647218749999997</v>
      </c>
      <c r="CG97">
        <v>0.89747568749999995</v>
      </c>
      <c r="CH97">
        <v>1.2670244999999998</v>
      </c>
      <c r="CI97">
        <v>2.1795838124999998</v>
      </c>
      <c r="CJ97">
        <v>3.7935316874999998</v>
      </c>
      <c r="CK97">
        <v>6.5462932499999988</v>
      </c>
      <c r="CL97">
        <v>11.508805874999998</v>
      </c>
      <c r="CM97">
        <v>20.777693437499998</v>
      </c>
      <c r="CN97">
        <v>37.580851687500001</v>
      </c>
      <c r="CO97">
        <v>56.449386946874995</v>
      </c>
      <c r="CP97">
        <v>9</v>
      </c>
      <c r="CQ97">
        <v>0.64289869478999995</v>
      </c>
      <c r="CR97">
        <v>0.70569825583500001</v>
      </c>
      <c r="CS97">
        <v>0.91136361494999996</v>
      </c>
      <c r="CT97">
        <v>1.1328218435099999</v>
      </c>
      <c r="CU97">
        <v>1.5868798016400001</v>
      </c>
      <c r="CV97">
        <v>2.7084858004649996</v>
      </c>
      <c r="CW97">
        <v>4.6769568750000001</v>
      </c>
      <c r="CX97">
        <v>8.0067156754199988</v>
      </c>
      <c r="CY97">
        <v>13.963719301769999</v>
      </c>
      <c r="CZ97">
        <v>25.006415146049999</v>
      </c>
      <c r="DA97">
        <v>44.861693820569997</v>
      </c>
      <c r="DB97">
        <v>66.423951350595004</v>
      </c>
    </row>
    <row r="98" spans="15:106">
      <c r="O98">
        <v>10</v>
      </c>
      <c r="P98">
        <f t="shared" si="75"/>
        <v>0.23059349999999995</v>
      </c>
      <c r="Q98">
        <f t="shared" si="64"/>
        <v>0.19216124999999998</v>
      </c>
      <c r="R98">
        <f t="shared" si="65"/>
        <v>0.24340424999999999</v>
      </c>
      <c r="S98">
        <f t="shared" si="66"/>
        <v>0.33307950000000003</v>
      </c>
      <c r="T98">
        <f t="shared" si="67"/>
        <v>0.49321387499999991</v>
      </c>
      <c r="U98">
        <f t="shared" si="68"/>
        <v>0.7174020000000001</v>
      </c>
      <c r="V98">
        <f t="shared" si="69"/>
        <v>1.1081298749999999</v>
      </c>
      <c r="W98">
        <f t="shared" si="70"/>
        <v>1.6846136249999997</v>
      </c>
      <c r="X98">
        <f t="shared" si="71"/>
        <v>2.6326091250000001</v>
      </c>
      <c r="Y98">
        <f t="shared" si="72"/>
        <v>5.2395967499999987</v>
      </c>
      <c r="Z98">
        <f t="shared" si="73"/>
        <v>10.094870999999999</v>
      </c>
      <c r="AA98">
        <f t="shared" si="74"/>
        <v>24.100739999999998</v>
      </c>
      <c r="AC98">
        <v>10</v>
      </c>
      <c r="AD98">
        <v>0.23059349999999995</v>
      </c>
      <c r="AE98">
        <v>0.19216124999999998</v>
      </c>
      <c r="AF98">
        <v>0.24340424999999999</v>
      </c>
      <c r="AG98">
        <v>0.33307950000000003</v>
      </c>
      <c r="AH98">
        <v>0.49321387499999991</v>
      </c>
      <c r="AI98">
        <v>0.7174020000000001</v>
      </c>
      <c r="AJ98">
        <v>1.1081298749999999</v>
      </c>
      <c r="AK98">
        <v>1.6846136249999997</v>
      </c>
      <c r="AL98">
        <v>2.6326091250000001</v>
      </c>
      <c r="AM98">
        <v>5.2395967499999987</v>
      </c>
      <c r="AN98">
        <v>10.094870999999999</v>
      </c>
      <c r="AO98">
        <v>24.100739999999998</v>
      </c>
      <c r="AP98">
        <v>10</v>
      </c>
      <c r="AQ98">
        <v>0.28266299999999994</v>
      </c>
      <c r="AR98">
        <v>0.2355525</v>
      </c>
      <c r="AS98">
        <v>0.29836649999999998</v>
      </c>
      <c r="AT98">
        <v>0.40829100000000002</v>
      </c>
      <c r="AU98">
        <v>0.60458475</v>
      </c>
      <c r="AV98">
        <v>0.87939599999999996</v>
      </c>
      <c r="AW98">
        <v>1.3583527499999999</v>
      </c>
      <c r="AX98">
        <v>2.0650102499999998</v>
      </c>
      <c r="AY98">
        <v>3.2464802413845</v>
      </c>
      <c r="AZ98">
        <v>6.5096553959669983</v>
      </c>
      <c r="BA98">
        <v>12.6348708</v>
      </c>
      <c r="BB98">
        <v>29.073909846599999</v>
      </c>
      <c r="BC98">
        <v>10</v>
      </c>
      <c r="BD98">
        <v>0.31996172177999993</v>
      </c>
      <c r="BE98">
        <v>0.26619192944999998</v>
      </c>
      <c r="BF98">
        <v>0.33661582901999998</v>
      </c>
      <c r="BG98">
        <v>0.45986459999999996</v>
      </c>
      <c r="BH98">
        <v>0.67981673066999992</v>
      </c>
      <c r="BI98">
        <v>0.98717199672000011</v>
      </c>
      <c r="BJ98">
        <v>1.5222744703349997</v>
      </c>
      <c r="BK98">
        <v>2.310326946615</v>
      </c>
      <c r="BL98">
        <v>3.6043679959650001</v>
      </c>
      <c r="BM98">
        <v>7.1615890102200002</v>
      </c>
      <c r="BN98">
        <v>13.7746143</v>
      </c>
      <c r="BO98">
        <v>31.411714356000001</v>
      </c>
      <c r="BP98">
        <v>10</v>
      </c>
      <c r="BQ98">
        <v>0.42771374999999995</v>
      </c>
      <c r="BR98">
        <v>0.35386010684999997</v>
      </c>
      <c r="BS98">
        <v>0.43924919397000006</v>
      </c>
      <c r="BT98">
        <v>0.58879860000000017</v>
      </c>
      <c r="BU98">
        <v>0.85369212274499984</v>
      </c>
      <c r="BV98">
        <v>1.21528546776</v>
      </c>
      <c r="BW98">
        <v>1.8363299156699997</v>
      </c>
      <c r="BX98">
        <v>2.7295392432299996</v>
      </c>
      <c r="BY98">
        <v>4.1685004638449996</v>
      </c>
      <c r="BZ98">
        <v>8.1032628596699983</v>
      </c>
      <c r="CA98">
        <v>15.239998799999997</v>
      </c>
      <c r="CB98">
        <v>33.962078466000001</v>
      </c>
      <c r="CC98">
        <v>10</v>
      </c>
      <c r="CD98">
        <v>0.53546868749999998</v>
      </c>
      <c r="CE98">
        <v>0.58071956250000001</v>
      </c>
      <c r="CF98">
        <v>0.79943212499999994</v>
      </c>
      <c r="CG98">
        <v>0.97289381249999995</v>
      </c>
      <c r="CH98">
        <v>1.4480279999999996</v>
      </c>
      <c r="CI98">
        <v>2.5415908124999995</v>
      </c>
      <c r="CJ98">
        <v>4.4044185000000002</v>
      </c>
      <c r="CK98">
        <v>7.624772437499999</v>
      </c>
      <c r="CL98">
        <v>13.522469812499999</v>
      </c>
      <c r="CM98">
        <v>24.986024812500002</v>
      </c>
      <c r="CN98">
        <v>44.195021249999996</v>
      </c>
      <c r="CO98">
        <v>64.731149399999993</v>
      </c>
      <c r="CP98">
        <v>10</v>
      </c>
      <c r="CQ98">
        <v>0.69055567658999994</v>
      </c>
      <c r="CR98">
        <v>0.7432300340850001</v>
      </c>
      <c r="CS98">
        <v>1.01532610761</v>
      </c>
      <c r="CT98">
        <v>1.22611275</v>
      </c>
      <c r="CU98">
        <v>1.8107427484799998</v>
      </c>
      <c r="CV98">
        <v>3.1533635586149997</v>
      </c>
      <c r="CW98">
        <v>5.4214844066399994</v>
      </c>
      <c r="CX98">
        <v>9.3108791016900003</v>
      </c>
      <c r="CY98">
        <v>16.380445659764998</v>
      </c>
      <c r="CZ98">
        <v>30.022358574405001</v>
      </c>
      <c r="DA98">
        <v>52.670778749999997</v>
      </c>
      <c r="DB98">
        <v>75.888196238594986</v>
      </c>
    </row>
    <row r="99" spans="15:106">
      <c r="O99">
        <v>11</v>
      </c>
      <c r="P99">
        <f t="shared" si="75"/>
        <v>0.236998875</v>
      </c>
      <c r="Q99">
        <f t="shared" si="64"/>
        <v>0.21137737500000003</v>
      </c>
      <c r="R99">
        <f t="shared" si="65"/>
        <v>0.275431125</v>
      </c>
      <c r="S99">
        <f t="shared" si="66"/>
        <v>0.37151174999999992</v>
      </c>
      <c r="T99">
        <f t="shared" si="67"/>
        <v>0.55726762499999993</v>
      </c>
      <c r="U99">
        <f t="shared" si="68"/>
        <v>0.80067187499999992</v>
      </c>
      <c r="V99">
        <f t="shared" si="69"/>
        <v>1.236237375</v>
      </c>
      <c r="W99">
        <f t="shared" si="70"/>
        <v>1.8831802499999997</v>
      </c>
      <c r="X99">
        <f t="shared" si="71"/>
        <v>3.0617692500000002</v>
      </c>
      <c r="Y99">
        <f t="shared" si="72"/>
        <v>6.1875922499999989</v>
      </c>
      <c r="Z99">
        <f t="shared" si="73"/>
        <v>12.208644749999998</v>
      </c>
      <c r="AA99">
        <f t="shared" si="74"/>
        <v>29.294207718750002</v>
      </c>
      <c r="AC99">
        <v>11</v>
      </c>
      <c r="AD99">
        <v>0.236998875</v>
      </c>
      <c r="AE99">
        <v>0.21137737500000003</v>
      </c>
      <c r="AF99">
        <v>0.275431125</v>
      </c>
      <c r="AG99">
        <v>0.37151174999999992</v>
      </c>
      <c r="AH99">
        <v>0.55726762499999993</v>
      </c>
      <c r="AI99">
        <v>0.80067187499999992</v>
      </c>
      <c r="AJ99">
        <v>1.236237375</v>
      </c>
      <c r="AK99">
        <v>1.8831802499999997</v>
      </c>
      <c r="AL99">
        <v>3.0617692500000002</v>
      </c>
      <c r="AM99">
        <v>6.1875922499999989</v>
      </c>
      <c r="AN99">
        <v>12.208644749999998</v>
      </c>
      <c r="AO99">
        <v>29.294207718750002</v>
      </c>
      <c r="AP99">
        <v>11</v>
      </c>
      <c r="AQ99">
        <v>0.29051474999999999</v>
      </c>
      <c r="AR99">
        <v>0.25910775000000003</v>
      </c>
      <c r="AS99">
        <v>0.33762524999999999</v>
      </c>
      <c r="AT99">
        <v>0.45540149999999985</v>
      </c>
      <c r="AU99">
        <v>0.68310224999999991</v>
      </c>
      <c r="AV99">
        <v>0.98146875</v>
      </c>
      <c r="AW99">
        <v>1.5153877499999997</v>
      </c>
      <c r="AX99">
        <v>2.3084145</v>
      </c>
      <c r="AY99">
        <v>3.7813557407430003</v>
      </c>
      <c r="AZ99">
        <v>7.6988473859429991</v>
      </c>
      <c r="BA99">
        <v>15.303002164373996</v>
      </c>
      <c r="BB99">
        <v>35.012487156309</v>
      </c>
      <c r="BC99">
        <v>11</v>
      </c>
      <c r="BD99">
        <v>0.32874037499999997</v>
      </c>
      <c r="BE99">
        <v>0.29271375243000003</v>
      </c>
      <c r="BF99">
        <v>0.38078050945499997</v>
      </c>
      <c r="BG99">
        <v>0.51275476490999983</v>
      </c>
      <c r="BH99">
        <v>0.76784791513500006</v>
      </c>
      <c r="BI99">
        <v>1.101384601875</v>
      </c>
      <c r="BJ99">
        <v>1.6976904914699997</v>
      </c>
      <c r="BK99">
        <v>2.5817793749999995</v>
      </c>
      <c r="BL99">
        <v>4.19053097838</v>
      </c>
      <c r="BM99">
        <v>8.4544785467099999</v>
      </c>
      <c r="BN99">
        <v>16.653268821869997</v>
      </c>
      <c r="BO99">
        <v>37.759813344045</v>
      </c>
      <c r="BP99">
        <v>11</v>
      </c>
      <c r="BQ99">
        <v>0.43959468750000003</v>
      </c>
      <c r="BR99">
        <v>0.38768765260499999</v>
      </c>
      <c r="BS99">
        <v>0.49501441351499986</v>
      </c>
      <c r="BT99">
        <v>0.65399777981999985</v>
      </c>
      <c r="BU99">
        <v>0.96045183027000003</v>
      </c>
      <c r="BV99">
        <v>1.3504421118749999</v>
      </c>
      <c r="BW99">
        <v>2.0395061377949997</v>
      </c>
      <c r="BX99">
        <v>3.0373874999999995</v>
      </c>
      <c r="BY99">
        <v>4.8254629074300004</v>
      </c>
      <c r="BZ99">
        <v>9.5237583594300013</v>
      </c>
      <c r="CA99">
        <v>18.341102143739999</v>
      </c>
      <c r="CB99">
        <v>40.634921313089997</v>
      </c>
      <c r="CC99">
        <v>11</v>
      </c>
      <c r="CD99">
        <v>0.58826137499999998</v>
      </c>
      <c r="CE99">
        <v>0.62597043750000003</v>
      </c>
      <c r="CF99">
        <v>0.88239206249999991</v>
      </c>
      <c r="CG99">
        <v>1.070937375</v>
      </c>
      <c r="CH99">
        <v>1.6742823750000002</v>
      </c>
      <c r="CI99">
        <v>2.9563904999999999</v>
      </c>
      <c r="CJ99">
        <v>5.098265249999999</v>
      </c>
      <c r="CK99">
        <v>8.8540878750000012</v>
      </c>
      <c r="CL99">
        <v>15.8905989375</v>
      </c>
      <c r="CM99">
        <v>29.812784812500002</v>
      </c>
      <c r="CN99">
        <v>51.027903374999994</v>
      </c>
      <c r="CO99">
        <v>74.585297109374991</v>
      </c>
      <c r="CP99">
        <v>11</v>
      </c>
      <c r="CQ99">
        <v>0.75748725000000006</v>
      </c>
      <c r="CR99">
        <v>0.79991887564499986</v>
      </c>
      <c r="CS99">
        <v>1.1189630667149999</v>
      </c>
      <c r="CT99">
        <v>1.3475783968199997</v>
      </c>
      <c r="CU99">
        <v>2.0903961313799999</v>
      </c>
      <c r="CV99">
        <v>3.6622210371599997</v>
      </c>
      <c r="CW99">
        <v>6.2655808230599996</v>
      </c>
      <c r="CX99">
        <v>10.794709875000001</v>
      </c>
      <c r="CY99">
        <v>19.217977161705001</v>
      </c>
      <c r="CZ99">
        <v>35.763678033434992</v>
      </c>
      <c r="DA99">
        <v>60.714201736859991</v>
      </c>
      <c r="DB99">
        <v>87.118539642810006</v>
      </c>
    </row>
    <row r="100" spans="15:106">
      <c r="O100">
        <v>12</v>
      </c>
      <c r="P100">
        <f t="shared" si="75"/>
        <v>0.25621499999999997</v>
      </c>
      <c r="Q100">
        <f t="shared" si="64"/>
        <v>0.236998875</v>
      </c>
      <c r="R100">
        <f t="shared" si="65"/>
        <v>0.30105262499999996</v>
      </c>
      <c r="S100">
        <f t="shared" si="66"/>
        <v>0.40994399999999998</v>
      </c>
      <c r="T100">
        <f t="shared" si="67"/>
        <v>0.61491599999999991</v>
      </c>
      <c r="U100">
        <f t="shared" si="68"/>
        <v>0.89675249999999984</v>
      </c>
      <c r="V100">
        <f t="shared" si="69"/>
        <v>1.3707502500000002</v>
      </c>
      <c r="W100">
        <f t="shared" si="70"/>
        <v>2.1073683750000001</v>
      </c>
      <c r="X100">
        <f t="shared" si="71"/>
        <v>3.5870099999999994</v>
      </c>
      <c r="Y100">
        <f t="shared" si="72"/>
        <v>7.231668374999999</v>
      </c>
      <c r="Z100">
        <f t="shared" si="73"/>
        <v>15.021771806250001</v>
      </c>
      <c r="AA100">
        <f t="shared" si="74"/>
        <v>35.194973474999998</v>
      </c>
      <c r="AC100">
        <v>12</v>
      </c>
      <c r="AD100">
        <v>0.25621499999999997</v>
      </c>
      <c r="AE100">
        <v>0.236998875</v>
      </c>
      <c r="AF100">
        <v>0.30105262499999996</v>
      </c>
      <c r="AG100">
        <v>0.40994399999999998</v>
      </c>
      <c r="AH100">
        <v>0.61491599999999991</v>
      </c>
      <c r="AI100">
        <v>0.89675249999999984</v>
      </c>
      <c r="AJ100">
        <v>1.3707502500000002</v>
      </c>
      <c r="AK100">
        <v>2.1073683750000001</v>
      </c>
      <c r="AL100">
        <v>3.5870099999999994</v>
      </c>
      <c r="AM100">
        <v>7.231668374999999</v>
      </c>
      <c r="AN100">
        <v>15.021771806250001</v>
      </c>
      <c r="AO100">
        <v>35.194973474999998</v>
      </c>
      <c r="AP100">
        <v>12</v>
      </c>
      <c r="AQ100">
        <v>0.31406999999999996</v>
      </c>
      <c r="AR100">
        <v>0.29051474999999999</v>
      </c>
      <c r="AS100">
        <v>0.36903224999999995</v>
      </c>
      <c r="AT100">
        <v>0.50251200000000007</v>
      </c>
      <c r="AU100">
        <v>0.75376799999999999</v>
      </c>
      <c r="AV100">
        <v>1.099245</v>
      </c>
      <c r="AW100">
        <v>1.6802744999999999</v>
      </c>
      <c r="AX100">
        <v>2.5871103776909998</v>
      </c>
      <c r="AY100">
        <v>4.4366518677599993</v>
      </c>
      <c r="AZ100">
        <v>9.0112587904455008</v>
      </c>
      <c r="BA100">
        <v>18.6462996571485</v>
      </c>
      <c r="BB100">
        <v>41.681056199999993</v>
      </c>
      <c r="BC100">
        <v>12</v>
      </c>
      <c r="BD100">
        <v>0.35527697580000001</v>
      </c>
      <c r="BE100">
        <v>0.32808503488499996</v>
      </c>
      <c r="BF100">
        <v>0.41606288530499996</v>
      </c>
      <c r="BG100">
        <v>0.56560952255999997</v>
      </c>
      <c r="BH100">
        <v>0.84699719999999989</v>
      </c>
      <c r="BI100">
        <v>1.2331376693999996</v>
      </c>
      <c r="BJ100">
        <v>1.8817818615899999</v>
      </c>
      <c r="BK100">
        <v>2.8881633134549998</v>
      </c>
      <c r="BL100">
        <v>4.9077563387999996</v>
      </c>
      <c r="BM100">
        <v>9.8777218366349988</v>
      </c>
      <c r="BN100">
        <v>20.254925856510003</v>
      </c>
      <c r="BO100">
        <v>44.870932949999997</v>
      </c>
      <c r="BP100">
        <v>12</v>
      </c>
      <c r="BQ100">
        <v>0.47523749999999992</v>
      </c>
      <c r="BR100">
        <v>0.43293241976999997</v>
      </c>
      <c r="BS100">
        <v>0.53884263406499999</v>
      </c>
      <c r="BT100">
        <v>0.71862971615999993</v>
      </c>
      <c r="BU100">
        <v>1.0552751999999999</v>
      </c>
      <c r="BV100">
        <v>1.5058834958999998</v>
      </c>
      <c r="BW100">
        <v>2.2513149044700005</v>
      </c>
      <c r="BX100">
        <v>3.3834438269099993</v>
      </c>
      <c r="BY100">
        <v>5.6268106775999991</v>
      </c>
      <c r="BZ100">
        <v>11.077450954454998</v>
      </c>
      <c r="CA100">
        <v>22.205791621484998</v>
      </c>
      <c r="CB100">
        <v>48.0608097</v>
      </c>
      <c r="CC100">
        <v>12</v>
      </c>
      <c r="CD100">
        <v>0.60334500000000002</v>
      </c>
      <c r="CE100">
        <v>0.66367949999999998</v>
      </c>
      <c r="CF100">
        <v>0.91255931249999989</v>
      </c>
      <c r="CG100">
        <v>1.1463554999999999</v>
      </c>
      <c r="CH100">
        <v>1.8703694999999998</v>
      </c>
      <c r="CI100">
        <v>3.2957720624999998</v>
      </c>
      <c r="CJ100">
        <v>5.6714429999999991</v>
      </c>
      <c r="CK100">
        <v>9.8948579999999975</v>
      </c>
      <c r="CL100">
        <v>18.077724562499998</v>
      </c>
      <c r="CM100">
        <v>33.6138583125</v>
      </c>
      <c r="CN100">
        <v>55.115457271875009</v>
      </c>
      <c r="CO100">
        <v>82.310711418749989</v>
      </c>
      <c r="CP100">
        <v>12</v>
      </c>
      <c r="CQ100">
        <v>0.77572909680000002</v>
      </c>
      <c r="CR100">
        <v>0.84680849352000009</v>
      </c>
      <c r="CS100">
        <v>1.1554320982050001</v>
      </c>
      <c r="CT100">
        <v>1.44023582412</v>
      </c>
      <c r="CU100">
        <v>2.3315565</v>
      </c>
      <c r="CV100">
        <v>4.0761783806550005</v>
      </c>
      <c r="CW100">
        <v>6.9588947450399994</v>
      </c>
      <c r="CX100">
        <v>12.044227187519999</v>
      </c>
      <c r="CY100">
        <v>21.82770831213</v>
      </c>
      <c r="CZ100">
        <v>40.257688058984996</v>
      </c>
      <c r="DA100">
        <v>65.335603538204992</v>
      </c>
      <c r="DB100">
        <v>95.787837374999995</v>
      </c>
    </row>
    <row r="101" spans="15:106">
      <c r="O101">
        <v>13</v>
      </c>
      <c r="P101">
        <f t="shared" si="75"/>
        <v>0.275431125</v>
      </c>
      <c r="Q101">
        <f t="shared" si="64"/>
        <v>0.26262037499999996</v>
      </c>
      <c r="R101">
        <f t="shared" si="65"/>
        <v>0.33307950000000003</v>
      </c>
      <c r="S101">
        <f t="shared" si="66"/>
        <v>0.4611869999999999</v>
      </c>
      <c r="T101">
        <f t="shared" si="67"/>
        <v>0.67896974999999993</v>
      </c>
      <c r="U101">
        <f t="shared" si="68"/>
        <v>0.99283312499999987</v>
      </c>
      <c r="V101">
        <f t="shared" si="69"/>
        <v>1.5116684999999996</v>
      </c>
      <c r="W101">
        <f t="shared" si="70"/>
        <v>2.3571779999999998</v>
      </c>
      <c r="X101">
        <f t="shared" si="71"/>
        <v>4.2339528749999999</v>
      </c>
      <c r="Y101">
        <f t="shared" si="72"/>
        <v>8.4358788749999984</v>
      </c>
      <c r="Z101">
        <f t="shared" si="73"/>
        <v>18.438285187499996</v>
      </c>
      <c r="AA101">
        <f t="shared" si="74"/>
        <v>41.905068693750003</v>
      </c>
      <c r="AC101">
        <v>13</v>
      </c>
      <c r="AD101">
        <v>0.275431125</v>
      </c>
      <c r="AE101">
        <v>0.26262037499999996</v>
      </c>
      <c r="AF101">
        <v>0.33307950000000003</v>
      </c>
      <c r="AG101">
        <v>0.4611869999999999</v>
      </c>
      <c r="AH101">
        <v>0.67896974999999993</v>
      </c>
      <c r="AI101">
        <v>0.99283312499999987</v>
      </c>
      <c r="AJ101">
        <v>1.5116684999999996</v>
      </c>
      <c r="AK101">
        <v>2.3571779999999998</v>
      </c>
      <c r="AL101">
        <v>4.2339528749999999</v>
      </c>
      <c r="AM101">
        <v>8.4358788749999984</v>
      </c>
      <c r="AN101">
        <v>18.438285187499996</v>
      </c>
      <c r="AO101">
        <v>41.905068693750003</v>
      </c>
      <c r="AP101">
        <v>13</v>
      </c>
      <c r="AQ101">
        <v>0.33762524999999999</v>
      </c>
      <c r="AR101">
        <v>0.32192174999999995</v>
      </c>
      <c r="AS101">
        <v>0.40829100000000002</v>
      </c>
      <c r="AT101">
        <v>0.56532599999999988</v>
      </c>
      <c r="AU101">
        <v>0.83228550000000012</v>
      </c>
      <c r="AV101">
        <v>1.2170212499999999</v>
      </c>
      <c r="AW101">
        <v>1.8530129999999998</v>
      </c>
      <c r="AX101">
        <v>2.8981339267919997</v>
      </c>
      <c r="AY101">
        <v>5.2446384000000004</v>
      </c>
      <c r="AZ101">
        <v>10.527355302214501</v>
      </c>
      <c r="BA101">
        <v>22.667706739057493</v>
      </c>
      <c r="BB101">
        <v>49.180069238876996</v>
      </c>
      <c r="BC101">
        <v>13</v>
      </c>
      <c r="BD101">
        <v>0.38179587297000001</v>
      </c>
      <c r="BE101">
        <v>0.36343271249999992</v>
      </c>
      <c r="BF101">
        <v>0.46017146291999994</v>
      </c>
      <c r="BG101">
        <v>0.63609826931999991</v>
      </c>
      <c r="BH101">
        <v>0.93491331086999996</v>
      </c>
      <c r="BI101">
        <v>1.364802218775</v>
      </c>
      <c r="BJ101">
        <v>2.0745377783399999</v>
      </c>
      <c r="BK101">
        <v>3.2294433547199999</v>
      </c>
      <c r="BL101">
        <v>5.7909549</v>
      </c>
      <c r="BM101">
        <v>11.518664681069998</v>
      </c>
      <c r="BN101">
        <v>24.578850703274995</v>
      </c>
      <c r="BO101">
        <v>52.848893706885001</v>
      </c>
      <c r="BP101">
        <v>13</v>
      </c>
      <c r="BQ101">
        <v>0.51088031249999999</v>
      </c>
      <c r="BR101">
        <v>0.47779964999999991</v>
      </c>
      <c r="BS101">
        <v>0.59371055561999997</v>
      </c>
      <c r="BT101">
        <v>0.80505814355999983</v>
      </c>
      <c r="BU101">
        <v>1.16019372174</v>
      </c>
      <c r="BV101">
        <v>1.6599068125500003</v>
      </c>
      <c r="BW101">
        <v>2.4716131072199996</v>
      </c>
      <c r="BX101">
        <v>3.7671384679200002</v>
      </c>
      <c r="BY101">
        <v>6.6104296500000004</v>
      </c>
      <c r="BZ101">
        <v>12.859860572144999</v>
      </c>
      <c r="CA101">
        <v>26.822342140574996</v>
      </c>
      <c r="CB101">
        <v>56.338752838770013</v>
      </c>
      <c r="CC101">
        <v>13</v>
      </c>
      <c r="CD101">
        <v>0.60334500000000002</v>
      </c>
      <c r="CE101">
        <v>0.71647218749999997</v>
      </c>
      <c r="CF101">
        <v>0.94272656249999986</v>
      </c>
      <c r="CG101">
        <v>1.2443990625000001</v>
      </c>
      <c r="CH101">
        <v>2.0966238749999997</v>
      </c>
      <c r="CI101">
        <v>3.6728626874999994</v>
      </c>
      <c r="CJ101">
        <v>6.3200388750000007</v>
      </c>
      <c r="CK101">
        <v>11.071380749999999</v>
      </c>
      <c r="CL101">
        <v>20.566522687499997</v>
      </c>
      <c r="CM101">
        <v>37.784480625</v>
      </c>
      <c r="CN101">
        <v>59.105752781249997</v>
      </c>
      <c r="CO101">
        <v>91.275617446875003</v>
      </c>
      <c r="CP101">
        <v>13</v>
      </c>
      <c r="CQ101">
        <v>0.77454885479999991</v>
      </c>
      <c r="CR101">
        <v>0.91276593750000001</v>
      </c>
      <c r="CS101">
        <v>1.191783039375</v>
      </c>
      <c r="CT101">
        <v>1.5609782751749997</v>
      </c>
      <c r="CU101">
        <v>2.6094959863799998</v>
      </c>
      <c r="CV101">
        <v>4.5353756232300002</v>
      </c>
      <c r="CW101">
        <v>7.7423558319900021</v>
      </c>
      <c r="CX101">
        <v>13.45465773558</v>
      </c>
      <c r="CY101">
        <v>24.792520499999998</v>
      </c>
      <c r="CZ101">
        <v>45.178686093150006</v>
      </c>
      <c r="DA101">
        <v>69.807232340474982</v>
      </c>
      <c r="DB101">
        <v>105.82932667401002</v>
      </c>
    </row>
    <row r="102" spans="15:106">
      <c r="O102">
        <v>14</v>
      </c>
      <c r="P102">
        <f t="shared" si="75"/>
        <v>0.29464724999999997</v>
      </c>
      <c r="Q102">
        <f t="shared" si="64"/>
        <v>0.28824187499999998</v>
      </c>
      <c r="R102">
        <f t="shared" si="65"/>
        <v>0.35870100000000005</v>
      </c>
      <c r="S102">
        <f t="shared" si="66"/>
        <v>0.50602462499999989</v>
      </c>
      <c r="T102">
        <f t="shared" si="67"/>
        <v>0.74942887499999988</v>
      </c>
      <c r="U102">
        <f t="shared" si="68"/>
        <v>1.1017245</v>
      </c>
      <c r="V102">
        <f t="shared" si="69"/>
        <v>1.6718028749999998</v>
      </c>
      <c r="W102">
        <f t="shared" si="70"/>
        <v>2.6582306249999998</v>
      </c>
      <c r="X102">
        <f t="shared" si="71"/>
        <v>5.0090032500000001</v>
      </c>
      <c r="Y102">
        <f t="shared" si="72"/>
        <v>9.8898989999999998</v>
      </c>
      <c r="Z102">
        <f t="shared" si="73"/>
        <v>22.46956993125</v>
      </c>
      <c r="AA102">
        <f t="shared" si="74"/>
        <v>49.523012174999998</v>
      </c>
      <c r="AC102">
        <v>14</v>
      </c>
      <c r="AD102">
        <v>0.29464724999999997</v>
      </c>
      <c r="AE102">
        <v>0.28824187499999998</v>
      </c>
      <c r="AF102">
        <v>0.35870100000000005</v>
      </c>
      <c r="AG102">
        <v>0.50602462499999989</v>
      </c>
      <c r="AH102">
        <v>0.74942887499999988</v>
      </c>
      <c r="AI102">
        <v>1.1017245</v>
      </c>
      <c r="AJ102">
        <v>1.6718028749999998</v>
      </c>
      <c r="AK102">
        <v>2.6582306249999998</v>
      </c>
      <c r="AL102">
        <v>5.0090032500000001</v>
      </c>
      <c r="AM102">
        <v>9.8898989999999998</v>
      </c>
      <c r="AN102">
        <v>22.46956993125</v>
      </c>
      <c r="AO102">
        <v>49.523012174999998</v>
      </c>
      <c r="AP102">
        <v>14</v>
      </c>
      <c r="AQ102">
        <v>0.36118050000000002</v>
      </c>
      <c r="AR102">
        <v>0.35332874999999997</v>
      </c>
      <c r="AS102">
        <v>0.43969799999999998</v>
      </c>
      <c r="AT102">
        <v>0.62028824999999987</v>
      </c>
      <c r="AU102">
        <v>0.91865474999999985</v>
      </c>
      <c r="AV102">
        <v>1.350501</v>
      </c>
      <c r="AW102">
        <v>2.0493067499999995</v>
      </c>
      <c r="AX102">
        <v>3.2731760938575003</v>
      </c>
      <c r="AY102">
        <v>6.2139341703779998</v>
      </c>
      <c r="AZ102">
        <v>12.360094606823999</v>
      </c>
      <c r="BA102">
        <v>27.362097593473496</v>
      </c>
      <c r="BB102">
        <v>57.602419088266494</v>
      </c>
      <c r="BC102">
        <v>14</v>
      </c>
      <c r="BD102">
        <v>0.40829706651000003</v>
      </c>
      <c r="BE102">
        <v>0.39875678527499997</v>
      </c>
      <c r="BF102">
        <v>0.49540403388000004</v>
      </c>
      <c r="BG102">
        <v>0.69770740588500002</v>
      </c>
      <c r="BH102">
        <v>1.0315873959299999</v>
      </c>
      <c r="BI102">
        <v>1.5139827000000001</v>
      </c>
      <c r="BJ102">
        <v>2.2935280283099999</v>
      </c>
      <c r="BK102">
        <v>3.6406749342749993</v>
      </c>
      <c r="BL102">
        <v>6.8487164268899994</v>
      </c>
      <c r="BM102">
        <v>13.499482434119999</v>
      </c>
      <c r="BN102">
        <v>29.615552183295005</v>
      </c>
      <c r="BO102">
        <v>61.788660844889996</v>
      </c>
      <c r="BP102">
        <v>14</v>
      </c>
      <c r="BQ102">
        <v>0.54475790282999992</v>
      </c>
      <c r="BR102">
        <v>0.52228907055000007</v>
      </c>
      <c r="BS102">
        <v>0.63673546776000012</v>
      </c>
      <c r="BT102">
        <v>0.87959681470499995</v>
      </c>
      <c r="BU102">
        <v>1.2750647498549998</v>
      </c>
      <c r="BV102">
        <v>1.8338381999999998</v>
      </c>
      <c r="BW102">
        <v>2.7211104887849995</v>
      </c>
      <c r="BX102">
        <v>4.2286686885750004</v>
      </c>
      <c r="BY102">
        <v>7.783577403779999</v>
      </c>
      <c r="BZ102">
        <v>15.00347446824</v>
      </c>
      <c r="CA102">
        <v>32.169497484734997</v>
      </c>
      <c r="CB102">
        <v>65.556219232665001</v>
      </c>
      <c r="CC102">
        <v>14</v>
      </c>
      <c r="CD102">
        <v>0.59580318750000005</v>
      </c>
      <c r="CE102">
        <v>0.77680668749999993</v>
      </c>
      <c r="CF102">
        <v>0.97289381249999995</v>
      </c>
      <c r="CG102">
        <v>1.3650680624999998</v>
      </c>
      <c r="CH102">
        <v>2.3530454999999999</v>
      </c>
      <c r="CI102">
        <v>4.0952041874999994</v>
      </c>
      <c r="CJ102">
        <v>7.0666783124999988</v>
      </c>
      <c r="CK102">
        <v>12.428906999999999</v>
      </c>
      <c r="CL102">
        <v>23.334367874999998</v>
      </c>
      <c r="CM102">
        <v>42.203982750000002</v>
      </c>
      <c r="CN102">
        <v>63.392684306250004</v>
      </c>
      <c r="CO102">
        <v>101.05041082499999</v>
      </c>
      <c r="CP102">
        <v>14</v>
      </c>
      <c r="CQ102">
        <v>0.76370085220499984</v>
      </c>
      <c r="CR102">
        <v>0.98811002462999986</v>
      </c>
      <c r="CS102">
        <v>1.2280169564100001</v>
      </c>
      <c r="CT102">
        <v>1.7096740720050001</v>
      </c>
      <c r="CU102">
        <v>2.9240400337199994</v>
      </c>
      <c r="CV102">
        <v>5.0488818749999993</v>
      </c>
      <c r="CW102">
        <v>8.6431942256549998</v>
      </c>
      <c r="CX102">
        <v>15.08008480296</v>
      </c>
      <c r="CY102">
        <v>28.083429568740002</v>
      </c>
      <c r="CZ102">
        <v>50.380501428839999</v>
      </c>
      <c r="DA102">
        <v>74.59412415416999</v>
      </c>
      <c r="DB102">
        <v>116.73136454966998</v>
      </c>
    </row>
    <row r="103" spans="15:106">
      <c r="O103">
        <v>15</v>
      </c>
      <c r="P103">
        <f t="shared" si="75"/>
        <v>0.32026874999999999</v>
      </c>
      <c r="Q103">
        <f t="shared" si="64"/>
        <v>0.32026874999999999</v>
      </c>
      <c r="R103">
        <f t="shared" si="65"/>
        <v>0.39713324999999999</v>
      </c>
      <c r="S103">
        <f t="shared" si="66"/>
        <v>0.56367299999999998</v>
      </c>
      <c r="T103">
        <f t="shared" si="67"/>
        <v>0.82629337500000011</v>
      </c>
      <c r="U103">
        <f t="shared" si="68"/>
        <v>1.2234266250000001</v>
      </c>
      <c r="V103">
        <f t="shared" si="69"/>
        <v>1.8575587499999999</v>
      </c>
      <c r="W103">
        <f t="shared" si="70"/>
        <v>3.0233369999999993</v>
      </c>
      <c r="X103">
        <f t="shared" si="71"/>
        <v>5.9185664999999998</v>
      </c>
      <c r="Y103">
        <f t="shared" si="72"/>
        <v>11.696214749999999</v>
      </c>
      <c r="Z103">
        <f t="shared" si="73"/>
        <v>27.120027149999995</v>
      </c>
      <c r="AA103">
        <f t="shared" si="74"/>
        <v>58.101111037500004</v>
      </c>
      <c r="AC103">
        <v>15</v>
      </c>
      <c r="AD103">
        <v>0.32026874999999999</v>
      </c>
      <c r="AE103">
        <v>0.32026874999999999</v>
      </c>
      <c r="AF103">
        <v>0.39713324999999999</v>
      </c>
      <c r="AG103">
        <v>0.56367299999999998</v>
      </c>
      <c r="AH103">
        <v>0.82629337500000011</v>
      </c>
      <c r="AI103">
        <v>1.2234266250000001</v>
      </c>
      <c r="AJ103">
        <v>1.8575587499999999</v>
      </c>
      <c r="AK103">
        <v>3.0233369999999993</v>
      </c>
      <c r="AL103">
        <v>5.9185664999999998</v>
      </c>
      <c r="AM103">
        <v>11.696214749999999</v>
      </c>
      <c r="AN103">
        <v>27.120027149999995</v>
      </c>
      <c r="AO103">
        <v>58.101111037500004</v>
      </c>
      <c r="AP103">
        <v>15</v>
      </c>
      <c r="AQ103">
        <v>0.39258749999999998</v>
      </c>
      <c r="AR103">
        <v>0.39258749999999998</v>
      </c>
      <c r="AS103">
        <v>0.48680849999999998</v>
      </c>
      <c r="AT103">
        <v>0.69095399999999996</v>
      </c>
      <c r="AU103">
        <v>1.0128757500000001</v>
      </c>
      <c r="AV103">
        <v>1.4996842499999996</v>
      </c>
      <c r="AW103">
        <v>2.2770074999999999</v>
      </c>
      <c r="AX103">
        <v>3.7283179414439993</v>
      </c>
      <c r="AY103">
        <v>7.3532048727059989</v>
      </c>
      <c r="AZ103">
        <v>14.639133300000003</v>
      </c>
      <c r="BA103">
        <v>32.716224663493499</v>
      </c>
      <c r="BB103">
        <v>66.984588870656992</v>
      </c>
      <c r="BC103">
        <v>15</v>
      </c>
      <c r="BD103">
        <v>0.44365321575</v>
      </c>
      <c r="BE103">
        <v>0.44291556450000003</v>
      </c>
      <c r="BF103">
        <v>0.54830009999999996</v>
      </c>
      <c r="BG103">
        <v>0.77693340647999998</v>
      </c>
      <c r="BH103">
        <v>1.1370106033649998</v>
      </c>
      <c r="BI103">
        <v>1.6806614094449996</v>
      </c>
      <c r="BJ103">
        <v>2.5475088004500006</v>
      </c>
      <c r="BK103">
        <v>4.1393228566799998</v>
      </c>
      <c r="BL103">
        <v>8.0896188819599999</v>
      </c>
      <c r="BM103">
        <v>15.959673674999999</v>
      </c>
      <c r="BN103">
        <v>35.346904126709994</v>
      </c>
      <c r="BO103">
        <v>71.72409470529</v>
      </c>
      <c r="BP103">
        <v>15</v>
      </c>
      <c r="BQ103">
        <v>0.58976684474999996</v>
      </c>
      <c r="BR103">
        <v>0.57795946575000001</v>
      </c>
      <c r="BS103">
        <v>0.70202909999999996</v>
      </c>
      <c r="BT103">
        <v>0.97564814028000002</v>
      </c>
      <c r="BU103">
        <v>1.3997484405449998</v>
      </c>
      <c r="BV103">
        <v>2.0273931438899995</v>
      </c>
      <c r="BW103">
        <v>3.0097581009000001</v>
      </c>
      <c r="BX103">
        <v>4.7871830144399992</v>
      </c>
      <c r="BY103">
        <v>9.1533189270599991</v>
      </c>
      <c r="BZ103">
        <v>17.657511299999999</v>
      </c>
      <c r="CA103">
        <v>38.216772184935003</v>
      </c>
      <c r="CB103">
        <v>75.734381406570009</v>
      </c>
      <c r="CC103">
        <v>15</v>
      </c>
      <c r="CD103">
        <v>0.60334500000000002</v>
      </c>
      <c r="CE103">
        <v>0.82959937500000003</v>
      </c>
      <c r="CF103">
        <v>1.010602875</v>
      </c>
      <c r="CG103">
        <v>1.5008206875000001</v>
      </c>
      <c r="CH103">
        <v>2.639634375</v>
      </c>
      <c r="CI103">
        <v>4.5703383749999995</v>
      </c>
      <c r="CJ103">
        <v>7.9113613124999995</v>
      </c>
      <c r="CK103">
        <v>14.020229437499999</v>
      </c>
      <c r="CL103">
        <v>26.403885562499998</v>
      </c>
      <c r="CM103">
        <v>46.698902999999994</v>
      </c>
      <c r="CN103">
        <v>68.396180999999984</v>
      </c>
      <c r="CO103">
        <v>111.232679034375</v>
      </c>
      <c r="CP103">
        <v>15</v>
      </c>
      <c r="CQ103">
        <v>0.77218704840000008</v>
      </c>
      <c r="CR103">
        <v>1.0536403003499999</v>
      </c>
      <c r="CS103">
        <v>1.2736365000000001</v>
      </c>
      <c r="CT103">
        <v>1.8767594111850001</v>
      </c>
      <c r="CU103">
        <v>3.2750066632500001</v>
      </c>
      <c r="CV103">
        <v>5.6257184082599982</v>
      </c>
      <c r="CW103">
        <v>9.66084290571</v>
      </c>
      <c r="CX103">
        <v>16.983406849694997</v>
      </c>
      <c r="CY103">
        <v>31.726011883184995</v>
      </c>
      <c r="CZ103">
        <v>55.654857000000007</v>
      </c>
      <c r="DA103">
        <v>80.184931888424998</v>
      </c>
      <c r="DB103">
        <v>128.02071983899498</v>
      </c>
    </row>
    <row r="104" spans="15:106">
      <c r="O104">
        <v>16</v>
      </c>
      <c r="P104">
        <f t="shared" si="75"/>
        <v>0.34589025000000001</v>
      </c>
      <c r="Q104">
        <f t="shared" si="64"/>
        <v>0.352295625</v>
      </c>
      <c r="R104">
        <f t="shared" si="65"/>
        <v>0.43556550000000005</v>
      </c>
      <c r="S104">
        <f t="shared" si="66"/>
        <v>0.62132137499999995</v>
      </c>
      <c r="T104">
        <f t="shared" si="67"/>
        <v>0.90956324999999993</v>
      </c>
      <c r="U104">
        <f t="shared" si="68"/>
        <v>1.3515341249999999</v>
      </c>
      <c r="V104">
        <f t="shared" si="69"/>
        <v>2.0497199999999998</v>
      </c>
      <c r="W104">
        <f t="shared" si="70"/>
        <v>3.4781186249999991</v>
      </c>
      <c r="X104">
        <f t="shared" si="71"/>
        <v>6.9306157499999994</v>
      </c>
      <c r="Y104">
        <f t="shared" si="72"/>
        <v>13.982933624999996</v>
      </c>
      <c r="Z104">
        <f t="shared" si="73"/>
        <v>32.393479406249995</v>
      </c>
      <c r="AA104">
        <f t="shared" si="74"/>
        <v>67.685700937500002</v>
      </c>
      <c r="AC104">
        <v>16</v>
      </c>
      <c r="AD104">
        <v>0.34589025000000001</v>
      </c>
      <c r="AE104">
        <v>0.352295625</v>
      </c>
      <c r="AF104">
        <v>0.43556550000000005</v>
      </c>
      <c r="AG104">
        <v>0.62132137499999995</v>
      </c>
      <c r="AH104">
        <v>0.90956324999999993</v>
      </c>
      <c r="AI104">
        <v>1.3515341249999999</v>
      </c>
      <c r="AJ104">
        <v>2.0497199999999998</v>
      </c>
      <c r="AK104">
        <v>3.4781186249999991</v>
      </c>
      <c r="AL104">
        <v>6.9306157499999994</v>
      </c>
      <c r="AM104">
        <v>13.982933624999996</v>
      </c>
      <c r="AN104">
        <v>32.393479406249995</v>
      </c>
      <c r="AO104">
        <v>67.685700937500002</v>
      </c>
      <c r="AP104">
        <v>16</v>
      </c>
      <c r="AQ104">
        <v>0.4239945</v>
      </c>
      <c r="AR104">
        <v>0.43184625000000004</v>
      </c>
      <c r="AS104">
        <v>0.53391900000000014</v>
      </c>
      <c r="AT104">
        <v>0.76161974999999982</v>
      </c>
      <c r="AU104">
        <v>1.1149484999999999</v>
      </c>
      <c r="AV104">
        <v>1.6567192499999996</v>
      </c>
      <c r="AW104">
        <v>2.5125599999999997</v>
      </c>
      <c r="AX104">
        <v>4.2955568351954998</v>
      </c>
      <c r="AY104">
        <v>8.6233466579609992</v>
      </c>
      <c r="AZ104">
        <v>17.526995658356999</v>
      </c>
      <c r="BA104">
        <v>38.716741976726993</v>
      </c>
      <c r="BB104">
        <v>77.355087906802524</v>
      </c>
      <c r="BC104">
        <v>16</v>
      </c>
      <c r="BD104">
        <v>0.47898614033999998</v>
      </c>
      <c r="BE104">
        <v>0.48704483767500001</v>
      </c>
      <c r="BF104">
        <v>0.60116075885999998</v>
      </c>
      <c r="BG104">
        <v>0.85610629618500012</v>
      </c>
      <c r="BH104">
        <v>1.25117290773</v>
      </c>
      <c r="BI104">
        <v>1.8560243196899999</v>
      </c>
      <c r="BJ104">
        <v>2.8100999999999998</v>
      </c>
      <c r="BK104">
        <v>4.7603730570299989</v>
      </c>
      <c r="BL104">
        <v>9.4697161361699997</v>
      </c>
      <c r="BM104">
        <v>19.073497291784999</v>
      </c>
      <c r="BN104">
        <v>41.754730071135008</v>
      </c>
      <c r="BO104">
        <v>82.680222170925006</v>
      </c>
      <c r="BP104">
        <v>16</v>
      </c>
      <c r="BQ104">
        <v>0.63439797698999989</v>
      </c>
      <c r="BR104">
        <v>0.63315797077499991</v>
      </c>
      <c r="BS104">
        <v>0.76675601771999979</v>
      </c>
      <c r="BT104">
        <v>1.07084859237</v>
      </c>
      <c r="BU104">
        <v>1.5341022390899999</v>
      </c>
      <c r="BV104">
        <v>2.2297191454649998</v>
      </c>
      <c r="BW104">
        <v>3.306</v>
      </c>
      <c r="BX104">
        <v>5.4816451019549985</v>
      </c>
      <c r="BY104">
        <v>10.667398079609999</v>
      </c>
      <c r="BZ104">
        <v>21.006624333569995</v>
      </c>
      <c r="CA104">
        <v>44.934019017269989</v>
      </c>
      <c r="CB104">
        <v>86.884347818025006</v>
      </c>
      <c r="CC104">
        <v>16</v>
      </c>
      <c r="CD104">
        <v>0.62597043750000003</v>
      </c>
      <c r="CE104">
        <v>0.88239206249999991</v>
      </c>
      <c r="CF104">
        <v>1.070937375</v>
      </c>
      <c r="CG104">
        <v>1.6742823750000002</v>
      </c>
      <c r="CH104">
        <v>2.9563904999999999</v>
      </c>
      <c r="CI104">
        <v>5.098265249999999</v>
      </c>
      <c r="CJ104">
        <v>8.8540878750000012</v>
      </c>
      <c r="CK104">
        <v>15.8905989375</v>
      </c>
      <c r="CL104">
        <v>29.812784812500002</v>
      </c>
      <c r="CM104">
        <v>51.027903374999994</v>
      </c>
      <c r="CN104">
        <v>74.585297109374991</v>
      </c>
      <c r="CO104">
        <v>121.43211778125001</v>
      </c>
      <c r="CP104">
        <v>16</v>
      </c>
      <c r="CQ104">
        <v>0.79991887564499986</v>
      </c>
      <c r="CR104">
        <v>1.1189630667149999</v>
      </c>
      <c r="CS104">
        <v>1.3475783968199997</v>
      </c>
      <c r="CT104">
        <v>2.0903961313799999</v>
      </c>
      <c r="CU104">
        <v>3.6622210371599997</v>
      </c>
      <c r="CV104">
        <v>6.2655808230599996</v>
      </c>
      <c r="CW104">
        <v>10.794709875000001</v>
      </c>
      <c r="CX104">
        <v>19.217977161705001</v>
      </c>
      <c r="CY104">
        <v>35.763678033434992</v>
      </c>
      <c r="CZ104">
        <v>60.714201736859991</v>
      </c>
      <c r="DA104">
        <v>87.118539642810006</v>
      </c>
      <c r="DB104">
        <v>139.24524778258498</v>
      </c>
    </row>
    <row r="105" spans="15:106">
      <c r="O105">
        <v>17</v>
      </c>
      <c r="P105">
        <f t="shared" si="75"/>
        <v>0.37151174999999992</v>
      </c>
      <c r="Q105">
        <f t="shared" si="64"/>
        <v>0.38432249999999996</v>
      </c>
      <c r="R105">
        <f t="shared" si="65"/>
        <v>0.48040312500000004</v>
      </c>
      <c r="S105">
        <f t="shared" si="66"/>
        <v>0.68537512500000008</v>
      </c>
      <c r="T105">
        <f t="shared" si="67"/>
        <v>1.0120492499999998</v>
      </c>
      <c r="U105">
        <f t="shared" si="68"/>
        <v>1.4860469999999997</v>
      </c>
      <c r="V105">
        <f t="shared" si="69"/>
        <v>2.2675027499999998</v>
      </c>
      <c r="W105">
        <f t="shared" si="70"/>
        <v>4.0417916250000001</v>
      </c>
      <c r="X105">
        <f t="shared" si="71"/>
        <v>8.0451510000000006</v>
      </c>
      <c r="Y105">
        <f t="shared" si="72"/>
        <v>17.036334562499999</v>
      </c>
      <c r="Z105">
        <f t="shared" si="73"/>
        <v>38.334206437500001</v>
      </c>
      <c r="AA105">
        <f t="shared" si="74"/>
        <v>78.26637830624999</v>
      </c>
      <c r="AC105">
        <v>17</v>
      </c>
      <c r="AD105">
        <v>0.37151174999999992</v>
      </c>
      <c r="AE105">
        <v>0.38432249999999996</v>
      </c>
      <c r="AF105">
        <v>0.48040312500000004</v>
      </c>
      <c r="AG105">
        <v>0.68537512500000008</v>
      </c>
      <c r="AH105">
        <v>1.0120492499999998</v>
      </c>
      <c r="AI105">
        <v>1.4860469999999997</v>
      </c>
      <c r="AJ105">
        <v>2.2675027499999998</v>
      </c>
      <c r="AK105">
        <v>4.0417916250000001</v>
      </c>
      <c r="AL105">
        <v>8.0451510000000006</v>
      </c>
      <c r="AM105">
        <v>17.036334562499999</v>
      </c>
      <c r="AN105">
        <v>38.334206437500001</v>
      </c>
      <c r="AO105">
        <v>78.26637830624999</v>
      </c>
      <c r="AP105">
        <v>17</v>
      </c>
      <c r="AQ105">
        <v>0.45540149999999985</v>
      </c>
      <c r="AR105">
        <v>0.471105</v>
      </c>
      <c r="AS105">
        <v>0.58888125000000002</v>
      </c>
      <c r="AT105">
        <v>0.84013724999999995</v>
      </c>
      <c r="AU105">
        <v>1.2405764999999997</v>
      </c>
      <c r="AV105">
        <v>1.8216059999999994</v>
      </c>
      <c r="AW105">
        <v>2.7836993121659996</v>
      </c>
      <c r="AX105">
        <v>4.999155943851</v>
      </c>
      <c r="AY105">
        <v>10.024925634012</v>
      </c>
      <c r="AZ105">
        <v>21.146946139844996</v>
      </c>
      <c r="BA105">
        <v>45.39881849999999</v>
      </c>
      <c r="BB105">
        <v>88.677302328526494</v>
      </c>
      <c r="BC105">
        <v>17</v>
      </c>
      <c r="BD105">
        <v>0.51429546009000005</v>
      </c>
      <c r="BE105">
        <v>0.53114410889999997</v>
      </c>
      <c r="BF105">
        <v>0.66282365924999997</v>
      </c>
      <c r="BG105">
        <v>0.94404896250000003</v>
      </c>
      <c r="BH105">
        <v>1.3916839411800002</v>
      </c>
      <c r="BI105">
        <v>2.0400625789199993</v>
      </c>
      <c r="BJ105">
        <v>3.10762861083</v>
      </c>
      <c r="BK105">
        <v>5.5299897317550011</v>
      </c>
      <c r="BL105">
        <v>10.988856179639999</v>
      </c>
      <c r="BM105">
        <v>22.971304442700003</v>
      </c>
      <c r="BN105">
        <v>48.873217874999995</v>
      </c>
      <c r="BO105">
        <v>94.612620213989985</v>
      </c>
      <c r="BP105">
        <v>17</v>
      </c>
      <c r="BQ105">
        <v>0.67865082018</v>
      </c>
      <c r="BR105">
        <v>0.68788421369999997</v>
      </c>
      <c r="BS105">
        <v>0.84214419862500001</v>
      </c>
      <c r="BT105">
        <v>1.1761921499999999</v>
      </c>
      <c r="BU105">
        <v>1.6994970882300002</v>
      </c>
      <c r="BV105">
        <v>2.4406778403599998</v>
      </c>
      <c r="BW105">
        <v>3.64054442166</v>
      </c>
      <c r="BX105">
        <v>6.3402098885099996</v>
      </c>
      <c r="BY105">
        <v>12.323541540119999</v>
      </c>
      <c r="BZ105">
        <v>25.183799898450001</v>
      </c>
      <c r="CA105">
        <v>52.347617249999992</v>
      </c>
      <c r="CB105">
        <v>98.943883835264984</v>
      </c>
      <c r="CC105">
        <v>17</v>
      </c>
      <c r="CD105">
        <v>0.66367949999999998</v>
      </c>
      <c r="CE105">
        <v>0.91255931249999989</v>
      </c>
      <c r="CF105">
        <v>1.1463554999999999</v>
      </c>
      <c r="CG105">
        <v>1.8703694999999998</v>
      </c>
      <c r="CH105">
        <v>3.2957720624999998</v>
      </c>
      <c r="CI105">
        <v>5.6714429999999991</v>
      </c>
      <c r="CJ105">
        <v>9.8948579999999975</v>
      </c>
      <c r="CK105">
        <v>18.077724562499998</v>
      </c>
      <c r="CL105">
        <v>33.6138583125</v>
      </c>
      <c r="CM105">
        <v>55.115457271875009</v>
      </c>
      <c r="CN105">
        <v>82.310711418749989</v>
      </c>
      <c r="CO105">
        <v>131.43264380624998</v>
      </c>
      <c r="CP105">
        <v>17</v>
      </c>
      <c r="CQ105">
        <v>0.84680849352000009</v>
      </c>
      <c r="CR105">
        <v>1.1554320982050001</v>
      </c>
      <c r="CS105">
        <v>1.44023582412</v>
      </c>
      <c r="CT105">
        <v>2.3315565</v>
      </c>
      <c r="CU105">
        <v>4.0761783806550005</v>
      </c>
      <c r="CV105">
        <v>6.9588947450399994</v>
      </c>
      <c r="CW105">
        <v>12.044227187519999</v>
      </c>
      <c r="CX105">
        <v>21.82770831213</v>
      </c>
      <c r="CY105">
        <v>40.257688058984996</v>
      </c>
      <c r="CZ105">
        <v>65.335603538204992</v>
      </c>
      <c r="DA105">
        <v>95.787837374999995</v>
      </c>
      <c r="DB105">
        <v>150.15837108122997</v>
      </c>
    </row>
    <row r="106" spans="15:106">
      <c r="O106">
        <v>18</v>
      </c>
      <c r="P106">
        <f t="shared" si="75"/>
        <v>0.39072787499999995</v>
      </c>
      <c r="Q106">
        <f t="shared" si="64"/>
        <v>0.41634937500000002</v>
      </c>
      <c r="R106">
        <f t="shared" si="65"/>
        <v>0.53164612499999997</v>
      </c>
      <c r="S106">
        <f t="shared" si="66"/>
        <v>0.74942887499999988</v>
      </c>
      <c r="T106">
        <f t="shared" si="67"/>
        <v>1.1145352499999999</v>
      </c>
      <c r="U106">
        <f t="shared" si="68"/>
        <v>1.62696525</v>
      </c>
      <c r="V106">
        <f t="shared" si="69"/>
        <v>2.510907</v>
      </c>
      <c r="W106">
        <f t="shared" si="70"/>
        <v>4.7399775000000002</v>
      </c>
      <c r="X106">
        <f t="shared" si="71"/>
        <v>9.3198206249999984</v>
      </c>
      <c r="Y106">
        <f t="shared" si="72"/>
        <v>20.730789562499996</v>
      </c>
      <c r="Z106">
        <f t="shared" si="73"/>
        <v>45.029114718750002</v>
      </c>
      <c r="AA106">
        <f t="shared" si="74"/>
        <v>89.976757199999994</v>
      </c>
      <c r="AC106">
        <v>18</v>
      </c>
      <c r="AD106">
        <v>0.39072787499999995</v>
      </c>
      <c r="AE106">
        <v>0.41634937500000002</v>
      </c>
      <c r="AF106">
        <v>0.53164612499999997</v>
      </c>
      <c r="AG106">
        <v>0.74942887499999988</v>
      </c>
      <c r="AH106">
        <v>1.1145352499999999</v>
      </c>
      <c r="AI106">
        <v>1.62696525</v>
      </c>
      <c r="AJ106">
        <v>2.510907</v>
      </c>
      <c r="AK106">
        <v>4.7399775000000002</v>
      </c>
      <c r="AL106">
        <v>9.3198206249999984</v>
      </c>
      <c r="AM106">
        <v>20.730789562499996</v>
      </c>
      <c r="AN106">
        <v>45.029114718750002</v>
      </c>
      <c r="AO106">
        <v>89.976757199999994</v>
      </c>
      <c r="AP106">
        <v>18</v>
      </c>
      <c r="AQ106">
        <v>0.47895674999999993</v>
      </c>
      <c r="AR106">
        <v>0.51036375</v>
      </c>
      <c r="AS106">
        <v>0.65169524999999995</v>
      </c>
      <c r="AT106">
        <v>0.91865474999999985</v>
      </c>
      <c r="AU106">
        <v>1.3662044999999998</v>
      </c>
      <c r="AV106">
        <v>1.9943445000000002</v>
      </c>
      <c r="AW106">
        <v>3.0871426611479995</v>
      </c>
      <c r="AX106">
        <v>5.8714560000000011</v>
      </c>
      <c r="AY106">
        <v>11.630449479667501</v>
      </c>
      <c r="AZ106">
        <v>25.486071697732495</v>
      </c>
      <c r="BA106">
        <v>52.846470574185005</v>
      </c>
      <c r="BB106">
        <v>101.07778276439099</v>
      </c>
      <c r="BC106">
        <v>18</v>
      </c>
      <c r="BD106">
        <v>0.5407169624999999</v>
      </c>
      <c r="BE106">
        <v>0.57521432865</v>
      </c>
      <c r="BF106">
        <v>0.73327994935499985</v>
      </c>
      <c r="BG106">
        <v>1.0319326167149998</v>
      </c>
      <c r="BH106">
        <v>1.53210055527</v>
      </c>
      <c r="BI106">
        <v>2.2327652360100001</v>
      </c>
      <c r="BJ106">
        <v>3.4400592256800002</v>
      </c>
      <c r="BK106">
        <v>6.483066</v>
      </c>
      <c r="BL106">
        <v>12.72563182305</v>
      </c>
      <c r="BM106">
        <v>27.634835693025</v>
      </c>
      <c r="BN106">
        <v>56.788807933424998</v>
      </c>
      <c r="BO106">
        <v>107.650748471955</v>
      </c>
      <c r="BP106">
        <v>18</v>
      </c>
      <c r="BQ106">
        <v>0.71087264999999999</v>
      </c>
      <c r="BR106">
        <v>0.74213819452499996</v>
      </c>
      <c r="BS106">
        <v>0.92805313771499987</v>
      </c>
      <c r="BT106">
        <v>1.2805911834299997</v>
      </c>
      <c r="BU106">
        <v>1.8633792605400001</v>
      </c>
      <c r="BV106">
        <v>2.6601259713299994</v>
      </c>
      <c r="BW106">
        <v>4.0128214114800009</v>
      </c>
      <c r="BX106">
        <v>7.4004809999999992</v>
      </c>
      <c r="BY106">
        <v>14.207363046674999</v>
      </c>
      <c r="BZ106">
        <v>30.157269227324999</v>
      </c>
      <c r="CA106">
        <v>60.538837991850009</v>
      </c>
      <c r="CB106">
        <v>112.03271879390998</v>
      </c>
      <c r="CC106">
        <v>18</v>
      </c>
      <c r="CD106">
        <v>0.71647218749999997</v>
      </c>
      <c r="CE106">
        <v>0.94272656249999986</v>
      </c>
      <c r="CF106">
        <v>1.2443990625000001</v>
      </c>
      <c r="CG106">
        <v>2.0966238749999997</v>
      </c>
      <c r="CH106">
        <v>3.6728626874999994</v>
      </c>
      <c r="CI106">
        <v>6.3200388750000007</v>
      </c>
      <c r="CJ106">
        <v>11.071380749999999</v>
      </c>
      <c r="CK106">
        <v>20.566522687499997</v>
      </c>
      <c r="CL106">
        <v>37.784480625</v>
      </c>
      <c r="CM106">
        <v>59.105752781249997</v>
      </c>
      <c r="CN106">
        <v>91.275617446875003</v>
      </c>
      <c r="CO106">
        <v>141.487832475</v>
      </c>
      <c r="CP106">
        <v>18</v>
      </c>
      <c r="CQ106">
        <v>0.91276593750000001</v>
      </c>
      <c r="CR106">
        <v>1.191783039375</v>
      </c>
      <c r="CS106">
        <v>1.5609782751749997</v>
      </c>
      <c r="CT106">
        <v>2.6094959863799998</v>
      </c>
      <c r="CU106">
        <v>4.5353756232300002</v>
      </c>
      <c r="CV106">
        <v>7.7423558319900021</v>
      </c>
      <c r="CW106">
        <v>13.45465773558</v>
      </c>
      <c r="CX106">
        <v>24.792520499999998</v>
      </c>
      <c r="CY106">
        <v>45.178686093150006</v>
      </c>
      <c r="CZ106">
        <v>69.807232340474982</v>
      </c>
      <c r="DA106">
        <v>105.82932667401002</v>
      </c>
      <c r="DB106">
        <v>161.05189227110998</v>
      </c>
    </row>
    <row r="107" spans="15:106">
      <c r="O107">
        <v>19</v>
      </c>
      <c r="P107">
        <f t="shared" si="75"/>
        <v>0.41634937500000002</v>
      </c>
      <c r="Q107">
        <f t="shared" si="64"/>
        <v>0.45478162499999997</v>
      </c>
      <c r="R107">
        <f t="shared" si="65"/>
        <v>0.58929449999999994</v>
      </c>
      <c r="S107">
        <f t="shared" si="66"/>
        <v>0.82629337500000011</v>
      </c>
      <c r="T107">
        <f t="shared" si="67"/>
        <v>1.2298319999999998</v>
      </c>
      <c r="U107">
        <f t="shared" si="68"/>
        <v>1.7806942499999998</v>
      </c>
      <c r="V107">
        <f t="shared" si="69"/>
        <v>2.8055542499999997</v>
      </c>
      <c r="W107">
        <f t="shared" si="70"/>
        <v>5.5726762499999998</v>
      </c>
      <c r="X107">
        <f t="shared" si="71"/>
        <v>10.869921375000001</v>
      </c>
      <c r="Y107">
        <f t="shared" si="72"/>
        <v>25.078768443749997</v>
      </c>
      <c r="Z107">
        <f t="shared" si="73"/>
        <v>52.574987399999998</v>
      </c>
      <c r="AA107">
        <f t="shared" si="74"/>
        <v>103.09435565624999</v>
      </c>
      <c r="AC107">
        <v>19</v>
      </c>
      <c r="AD107">
        <v>0.41634937500000002</v>
      </c>
      <c r="AE107">
        <v>0.45478162499999997</v>
      </c>
      <c r="AF107">
        <v>0.58929449999999994</v>
      </c>
      <c r="AG107">
        <v>0.82629337500000011</v>
      </c>
      <c r="AH107">
        <v>1.2298319999999998</v>
      </c>
      <c r="AI107">
        <v>1.7806942499999998</v>
      </c>
      <c r="AJ107">
        <v>2.8055542499999997</v>
      </c>
      <c r="AK107">
        <v>5.5726762499999998</v>
      </c>
      <c r="AL107">
        <v>10.869921375000001</v>
      </c>
      <c r="AM107">
        <v>25.078768443749997</v>
      </c>
      <c r="AN107">
        <v>52.574987399999998</v>
      </c>
      <c r="AO107">
        <v>103.09435565624999</v>
      </c>
      <c r="AP107">
        <v>19</v>
      </c>
      <c r="AQ107">
        <v>0.51036375</v>
      </c>
      <c r="AR107">
        <v>0.55747424999999995</v>
      </c>
      <c r="AS107">
        <v>0.72236100000000003</v>
      </c>
      <c r="AT107">
        <v>1.0128757500000001</v>
      </c>
      <c r="AU107">
        <v>1.507536</v>
      </c>
      <c r="AV107">
        <v>2.1827864999999997</v>
      </c>
      <c r="AW107">
        <v>3.4545810339989997</v>
      </c>
      <c r="AX107">
        <v>6.913200419729999</v>
      </c>
      <c r="AY107">
        <v>13.584896727837</v>
      </c>
      <c r="AZ107">
        <v>30.539423397136503</v>
      </c>
      <c r="BA107">
        <v>61.152307276331996</v>
      </c>
      <c r="BB107">
        <v>114.83928224999998</v>
      </c>
      <c r="BC107">
        <v>19</v>
      </c>
      <c r="BD107">
        <v>0.57598202317500002</v>
      </c>
      <c r="BE107">
        <v>0.62810154295499987</v>
      </c>
      <c r="BF107">
        <v>0.81252001698000009</v>
      </c>
      <c r="BG107">
        <v>1.1373912314100001</v>
      </c>
      <c r="BH107">
        <v>1.6900271999999998</v>
      </c>
      <c r="BI107">
        <v>2.4429149113799999</v>
      </c>
      <c r="BJ107">
        <v>3.8424472800299996</v>
      </c>
      <c r="BK107">
        <v>7.6194159736499971</v>
      </c>
      <c r="BL107">
        <v>14.837190214184998</v>
      </c>
      <c r="BM107">
        <v>33.054552348404989</v>
      </c>
      <c r="BN107">
        <v>65.596536291120003</v>
      </c>
      <c r="BO107">
        <v>122.0892369375</v>
      </c>
      <c r="BP107">
        <v>19</v>
      </c>
      <c r="BQ107">
        <v>0.75441754634999991</v>
      </c>
      <c r="BR107">
        <v>0.80728961090999996</v>
      </c>
      <c r="BS107">
        <v>1.0243405943400001</v>
      </c>
      <c r="BT107">
        <v>1.4058406216349999</v>
      </c>
      <c r="BU107">
        <v>2.0470752000000001</v>
      </c>
      <c r="BV107">
        <v>2.8983475704299999</v>
      </c>
      <c r="BW107">
        <v>4.4630286399899992</v>
      </c>
      <c r="BX107">
        <v>8.6594786973000009</v>
      </c>
      <c r="BY107">
        <v>16.490217728369998</v>
      </c>
      <c r="BZ107">
        <v>35.905065421364995</v>
      </c>
      <c r="CA107">
        <v>69.596279563319996</v>
      </c>
      <c r="CB107">
        <v>126.43920974999997</v>
      </c>
      <c r="CC107">
        <v>19</v>
      </c>
      <c r="CD107">
        <v>0.77680668749999993</v>
      </c>
      <c r="CE107">
        <v>0.97289381249999995</v>
      </c>
      <c r="CF107">
        <v>1.3650680624999998</v>
      </c>
      <c r="CG107">
        <v>2.3530454999999999</v>
      </c>
      <c r="CH107">
        <v>4.0952041874999994</v>
      </c>
      <c r="CI107">
        <v>7.0666783124999988</v>
      </c>
      <c r="CJ107">
        <v>12.428906999999999</v>
      </c>
      <c r="CK107">
        <v>23.334367874999998</v>
      </c>
      <c r="CL107">
        <v>42.203982750000002</v>
      </c>
      <c r="CM107">
        <v>63.392684306250004</v>
      </c>
      <c r="CN107">
        <v>101.05041082499999</v>
      </c>
      <c r="CO107">
        <v>151.89976437187497</v>
      </c>
      <c r="CP107">
        <v>19</v>
      </c>
      <c r="CQ107">
        <v>0.98811002462999986</v>
      </c>
      <c r="CR107">
        <v>1.2280169564100001</v>
      </c>
      <c r="CS107">
        <v>1.7096740720050001</v>
      </c>
      <c r="CT107">
        <v>2.9240400337199994</v>
      </c>
      <c r="CU107">
        <v>5.0488818749999993</v>
      </c>
      <c r="CV107">
        <v>8.6431942256549998</v>
      </c>
      <c r="CW107">
        <v>15.08008480296</v>
      </c>
      <c r="CX107">
        <v>28.083429568740002</v>
      </c>
      <c r="CY107">
        <v>50.380501428839999</v>
      </c>
      <c r="CZ107">
        <v>74.59412415416999</v>
      </c>
      <c r="DA107">
        <v>116.73136454966998</v>
      </c>
      <c r="DB107">
        <v>172.26791156249999</v>
      </c>
    </row>
    <row r="108" spans="15:106">
      <c r="O108">
        <v>20</v>
      </c>
      <c r="P108">
        <f t="shared" si="75"/>
        <v>0.44197087499999999</v>
      </c>
      <c r="Q108">
        <f t="shared" si="64"/>
        <v>0.49321387499999991</v>
      </c>
      <c r="R108">
        <f t="shared" si="65"/>
        <v>0.64694287500000003</v>
      </c>
      <c r="S108">
        <f t="shared" si="66"/>
        <v>0.90315787499999978</v>
      </c>
      <c r="T108">
        <f t="shared" si="67"/>
        <v>1.3579394999999999</v>
      </c>
      <c r="U108">
        <f t="shared" si="68"/>
        <v>1.9600447499999998</v>
      </c>
      <c r="V108">
        <f t="shared" si="69"/>
        <v>3.170660625</v>
      </c>
      <c r="W108">
        <f t="shared" si="70"/>
        <v>6.5462932499999997</v>
      </c>
      <c r="X108">
        <f t="shared" si="71"/>
        <v>12.804344624999999</v>
      </c>
      <c r="Y108">
        <f t="shared" si="72"/>
        <v>30.065673149999999</v>
      </c>
      <c r="Z108">
        <f t="shared" si="73"/>
        <v>61.015339706250003</v>
      </c>
      <c r="AA108">
        <f t="shared" si="74"/>
        <v>118.03263030000001</v>
      </c>
      <c r="AC108">
        <v>20</v>
      </c>
      <c r="AD108">
        <v>0.44197087499999999</v>
      </c>
      <c r="AE108">
        <v>0.49321387499999991</v>
      </c>
      <c r="AF108">
        <v>0.64694287500000003</v>
      </c>
      <c r="AG108">
        <v>0.90315787499999978</v>
      </c>
      <c r="AH108">
        <v>1.3579394999999999</v>
      </c>
      <c r="AI108">
        <v>1.9600447499999998</v>
      </c>
      <c r="AJ108">
        <v>3.170660625</v>
      </c>
      <c r="AK108">
        <v>6.5462932499999997</v>
      </c>
      <c r="AL108">
        <v>12.804344624999999</v>
      </c>
      <c r="AM108">
        <v>30.065673149999999</v>
      </c>
      <c r="AN108">
        <v>61.015339706250003</v>
      </c>
      <c r="AO108">
        <v>118.03263030000001</v>
      </c>
      <c r="AP108">
        <v>20</v>
      </c>
      <c r="AQ108">
        <v>0.54177074999999997</v>
      </c>
      <c r="AR108">
        <v>0.60458475</v>
      </c>
      <c r="AS108">
        <v>0.79302675</v>
      </c>
      <c r="AT108">
        <v>1.10709675</v>
      </c>
      <c r="AU108">
        <v>1.6645710000000002</v>
      </c>
      <c r="AV108">
        <v>2.4026355000000001</v>
      </c>
      <c r="AW108">
        <v>3.9099944513024996</v>
      </c>
      <c r="AX108">
        <v>8.1330902379930006</v>
      </c>
      <c r="AY108">
        <v>16.026082949999996</v>
      </c>
      <c r="AZ108">
        <v>36.269702533633499</v>
      </c>
      <c r="BA108">
        <v>70.344393971893481</v>
      </c>
      <c r="BB108">
        <v>130.38543221464801</v>
      </c>
      <c r="BC108">
        <v>20</v>
      </c>
      <c r="BD108">
        <v>0.61122347900999996</v>
      </c>
      <c r="BE108">
        <v>0.68095335000000001</v>
      </c>
      <c r="BF108">
        <v>0.89170765970999977</v>
      </c>
      <c r="BG108">
        <v>1.242779031585</v>
      </c>
      <c r="BH108">
        <v>1.8654461717400004</v>
      </c>
      <c r="BI108">
        <v>2.6880610101299993</v>
      </c>
      <c r="BJ108">
        <v>4.3410271484249998</v>
      </c>
      <c r="BK108">
        <v>8.9476087633799999</v>
      </c>
      <c r="BL108">
        <v>17.471734762499995</v>
      </c>
      <c r="BM108">
        <v>39.186113659109992</v>
      </c>
      <c r="BN108">
        <v>75.321623380694987</v>
      </c>
      <c r="BO108">
        <v>138.37014567323999</v>
      </c>
      <c r="BP108">
        <v>20</v>
      </c>
      <c r="BQ108">
        <v>0.79758406273499982</v>
      </c>
      <c r="BR108">
        <v>0.87187485000000009</v>
      </c>
      <c r="BS108">
        <v>1.119777979185</v>
      </c>
      <c r="BT108">
        <v>1.5299575978049997</v>
      </c>
      <c r="BU108">
        <v>2.2503002434799995</v>
      </c>
      <c r="BV108">
        <v>3.1758137202599999</v>
      </c>
      <c r="BW108">
        <v>5.0204567630249999</v>
      </c>
      <c r="BX108">
        <v>10.124125479929999</v>
      </c>
      <c r="BY108">
        <v>19.330429949999999</v>
      </c>
      <c r="BZ108">
        <v>42.367692886334993</v>
      </c>
      <c r="CA108">
        <v>79.533057568934993</v>
      </c>
      <c r="CB108">
        <v>142.59735774647999</v>
      </c>
      <c r="CC108">
        <v>20</v>
      </c>
      <c r="CD108">
        <v>0.82959937500000003</v>
      </c>
      <c r="CE108">
        <v>1.010602875</v>
      </c>
      <c r="CF108">
        <v>1.5008206875000001</v>
      </c>
      <c r="CG108">
        <v>2.639634375</v>
      </c>
      <c r="CH108">
        <v>4.5703383749999995</v>
      </c>
      <c r="CI108">
        <v>7.9113613124999995</v>
      </c>
      <c r="CJ108">
        <v>14.020229437499999</v>
      </c>
      <c r="CK108">
        <v>26.403885562499998</v>
      </c>
      <c r="CL108">
        <v>46.698902999999994</v>
      </c>
      <c r="CM108">
        <v>68.396180999999984</v>
      </c>
      <c r="CN108">
        <v>111.232679034375</v>
      </c>
      <c r="CO108">
        <v>162.91862621249999</v>
      </c>
      <c r="CP108">
        <v>20</v>
      </c>
      <c r="CQ108">
        <v>1.0536403003499999</v>
      </c>
      <c r="CR108">
        <v>1.2736365000000001</v>
      </c>
      <c r="CS108">
        <v>1.8767594111850001</v>
      </c>
      <c r="CT108">
        <v>3.2750066632500001</v>
      </c>
      <c r="CU108">
        <v>5.6257184082599982</v>
      </c>
      <c r="CV108">
        <v>9.66084290571</v>
      </c>
      <c r="CW108">
        <v>16.983406849694997</v>
      </c>
      <c r="CX108">
        <v>31.726011883184995</v>
      </c>
      <c r="CY108">
        <v>55.654857000000007</v>
      </c>
      <c r="CZ108">
        <v>80.184931888424998</v>
      </c>
      <c r="DA108">
        <v>128.02071983899498</v>
      </c>
      <c r="DB108">
        <v>184.08529180757995</v>
      </c>
    </row>
    <row r="109" spans="15:106">
      <c r="O109">
        <v>21</v>
      </c>
      <c r="P109">
        <f t="shared" si="75"/>
        <v>0.46759237499999995</v>
      </c>
      <c r="Q109">
        <f t="shared" si="64"/>
        <v>0.5380514999999999</v>
      </c>
      <c r="R109">
        <f t="shared" si="65"/>
        <v>0.7174020000000001</v>
      </c>
      <c r="S109">
        <f t="shared" si="66"/>
        <v>0.99283312499999987</v>
      </c>
      <c r="T109">
        <f t="shared" si="67"/>
        <v>1.4860469999999997</v>
      </c>
      <c r="U109">
        <f t="shared" si="68"/>
        <v>2.1522059999999996</v>
      </c>
      <c r="V109">
        <f t="shared" si="69"/>
        <v>3.6254422500000003</v>
      </c>
      <c r="W109">
        <f t="shared" si="70"/>
        <v>7.6288016250000004</v>
      </c>
      <c r="X109">
        <f t="shared" si="71"/>
        <v>15.244792499999999</v>
      </c>
      <c r="Y109">
        <f t="shared" si="72"/>
        <v>35.695760156250003</v>
      </c>
      <c r="Z109">
        <f t="shared" si="73"/>
        <v>70.373169000000004</v>
      </c>
      <c r="AA109">
        <f t="shared" si="74"/>
        <v>135.37708406249999</v>
      </c>
      <c r="AC109">
        <v>21</v>
      </c>
      <c r="AD109">
        <v>0.46759237499999995</v>
      </c>
      <c r="AE109">
        <v>0.5380514999999999</v>
      </c>
      <c r="AF109">
        <v>0.7174020000000001</v>
      </c>
      <c r="AG109">
        <v>0.99283312499999987</v>
      </c>
      <c r="AH109">
        <v>1.4860469999999997</v>
      </c>
      <c r="AI109">
        <v>2.1522059999999996</v>
      </c>
      <c r="AJ109">
        <v>3.6254422500000003</v>
      </c>
      <c r="AK109">
        <v>7.6288016250000004</v>
      </c>
      <c r="AL109">
        <v>15.244792499999999</v>
      </c>
      <c r="AM109">
        <v>35.695760156250003</v>
      </c>
      <c r="AN109">
        <v>70.373169000000004</v>
      </c>
      <c r="AO109">
        <v>135.37708406249999</v>
      </c>
      <c r="AP109">
        <v>21</v>
      </c>
      <c r="AQ109">
        <v>0.57317774999999993</v>
      </c>
      <c r="AR109">
        <v>0.65954699999999988</v>
      </c>
      <c r="AS109">
        <v>0.87939599999999996</v>
      </c>
      <c r="AT109">
        <v>1.2170212499999999</v>
      </c>
      <c r="AU109">
        <v>1.8216059999999994</v>
      </c>
      <c r="AV109">
        <v>2.6381879999999995</v>
      </c>
      <c r="AW109">
        <v>4.4775049147709991</v>
      </c>
      <c r="AX109">
        <v>9.4920571808055012</v>
      </c>
      <c r="AY109">
        <v>19.108680562019995</v>
      </c>
      <c r="AZ109">
        <v>42.663633575775002</v>
      </c>
      <c r="BA109">
        <v>80.426480022744002</v>
      </c>
      <c r="BB109">
        <v>148.31459209793101</v>
      </c>
      <c r="BC109">
        <v>21</v>
      </c>
      <c r="BD109">
        <v>0.64644133000499993</v>
      </c>
      <c r="BE109">
        <v>0.74261034917999991</v>
      </c>
      <c r="BF109">
        <v>0.98849386776000014</v>
      </c>
      <c r="BG109">
        <v>1.3657169063250001</v>
      </c>
      <c r="BH109">
        <v>2.0407471192799997</v>
      </c>
      <c r="BI109">
        <v>2.9506049999999999</v>
      </c>
      <c r="BJ109">
        <v>4.9620094848599994</v>
      </c>
      <c r="BK109">
        <v>10.423689388334997</v>
      </c>
      <c r="BL109">
        <v>20.794742810099997</v>
      </c>
      <c r="BM109">
        <v>46.011322566375</v>
      </c>
      <c r="BN109">
        <v>85.963049317680003</v>
      </c>
      <c r="BO109">
        <v>157.11748605546001</v>
      </c>
      <c r="BP109">
        <v>21</v>
      </c>
      <c r="BQ109">
        <v>0.84037330666499988</v>
      </c>
      <c r="BR109">
        <v>0.94716919836000002</v>
      </c>
      <c r="BS109">
        <v>1.2364437355200002</v>
      </c>
      <c r="BT109">
        <v>1.6745482187249998</v>
      </c>
      <c r="BU109">
        <v>2.4516343210799998</v>
      </c>
      <c r="BV109">
        <v>3.4712999999999998</v>
      </c>
      <c r="BW109">
        <v>5.7138326477099994</v>
      </c>
      <c r="BX109">
        <v>11.742025058054999</v>
      </c>
      <c r="BY109">
        <v>22.902320620200001</v>
      </c>
      <c r="BZ109">
        <v>49.514717007750001</v>
      </c>
      <c r="CA109">
        <v>90.33410022743999</v>
      </c>
      <c r="CB109">
        <v>161.11867247931002</v>
      </c>
      <c r="CC109">
        <v>21</v>
      </c>
      <c r="CD109">
        <v>0.88239206249999991</v>
      </c>
      <c r="CE109">
        <v>1.070937375</v>
      </c>
      <c r="CF109">
        <v>1.6742823750000002</v>
      </c>
      <c r="CG109">
        <v>2.9563904999999999</v>
      </c>
      <c r="CH109">
        <v>5.098265249999999</v>
      </c>
      <c r="CI109">
        <v>8.8540878750000012</v>
      </c>
      <c r="CJ109">
        <v>15.8905989375</v>
      </c>
      <c r="CK109">
        <v>29.812784812500002</v>
      </c>
      <c r="CL109">
        <v>51.027903374999994</v>
      </c>
      <c r="CM109">
        <v>74.585297109374991</v>
      </c>
      <c r="CN109">
        <v>121.43211778125001</v>
      </c>
      <c r="CO109">
        <v>174.69552285937499</v>
      </c>
      <c r="CP109">
        <v>21</v>
      </c>
      <c r="CQ109">
        <v>1.1189630667149999</v>
      </c>
      <c r="CR109">
        <v>1.3475783968199997</v>
      </c>
      <c r="CS109">
        <v>2.0903961313799999</v>
      </c>
      <c r="CT109">
        <v>3.6622210371599997</v>
      </c>
      <c r="CU109">
        <v>6.2655808230599996</v>
      </c>
      <c r="CV109">
        <v>10.794709875000001</v>
      </c>
      <c r="CW109">
        <v>19.217977161705001</v>
      </c>
      <c r="CX109">
        <v>35.763678033434992</v>
      </c>
      <c r="CY109">
        <v>60.714201736859991</v>
      </c>
      <c r="CZ109">
        <v>87.118539642810006</v>
      </c>
      <c r="DA109">
        <v>139.24524778258498</v>
      </c>
      <c r="DB109">
        <v>196.66727476513498</v>
      </c>
    </row>
    <row r="110" spans="15:106">
      <c r="O110">
        <v>22</v>
      </c>
      <c r="P110">
        <f t="shared" si="75"/>
        <v>0.49321387499999991</v>
      </c>
      <c r="Q110">
        <f t="shared" si="64"/>
        <v>0.59569987499999999</v>
      </c>
      <c r="R110">
        <f t="shared" si="65"/>
        <v>0.78786112499999994</v>
      </c>
      <c r="S110">
        <f t="shared" si="66"/>
        <v>1.0953191249999998</v>
      </c>
      <c r="T110">
        <f t="shared" si="67"/>
        <v>1.62696525</v>
      </c>
      <c r="U110">
        <f t="shared" si="68"/>
        <v>2.3699887500000001</v>
      </c>
      <c r="V110">
        <f t="shared" si="69"/>
        <v>4.1891152500000004</v>
      </c>
      <c r="W110">
        <f t="shared" si="70"/>
        <v>8.813796</v>
      </c>
      <c r="X110">
        <f t="shared" si="71"/>
        <v>18.50677104375</v>
      </c>
      <c r="Y110">
        <f t="shared" si="72"/>
        <v>42.020582399999995</v>
      </c>
      <c r="Z110">
        <f t="shared" si="73"/>
        <v>80.642669118749993</v>
      </c>
      <c r="AA110">
        <f t="shared" si="74"/>
        <v>152.65612035000001</v>
      </c>
      <c r="AC110">
        <v>22</v>
      </c>
      <c r="AD110">
        <v>0.49321387499999991</v>
      </c>
      <c r="AE110">
        <v>0.59569987499999999</v>
      </c>
      <c r="AF110">
        <v>0.78786112499999994</v>
      </c>
      <c r="AG110">
        <v>1.0953191249999998</v>
      </c>
      <c r="AH110">
        <v>1.62696525</v>
      </c>
      <c r="AI110">
        <v>2.3699887500000001</v>
      </c>
      <c r="AJ110">
        <v>4.1891152500000004</v>
      </c>
      <c r="AK110">
        <v>8.813796</v>
      </c>
      <c r="AL110">
        <v>18.50677104375</v>
      </c>
      <c r="AM110">
        <v>42.020582399999995</v>
      </c>
      <c r="AN110">
        <v>80.642669118749993</v>
      </c>
      <c r="AO110">
        <v>152.65612035000001</v>
      </c>
      <c r="AP110">
        <v>22</v>
      </c>
      <c r="AQ110">
        <v>0.60458475</v>
      </c>
      <c r="AR110">
        <v>0.73021274999999997</v>
      </c>
      <c r="AS110">
        <v>0.96576524999999991</v>
      </c>
      <c r="AT110">
        <v>1.3426492499999998</v>
      </c>
      <c r="AU110">
        <v>1.9943445000000002</v>
      </c>
      <c r="AV110">
        <v>2.9095162302300004</v>
      </c>
      <c r="AW110">
        <v>5.181375574134</v>
      </c>
      <c r="AX110">
        <v>10.982721076752002</v>
      </c>
      <c r="AY110">
        <v>22.972176852295497</v>
      </c>
      <c r="AZ110">
        <v>49.764556799999994</v>
      </c>
      <c r="BA110">
        <v>91.369685231131484</v>
      </c>
      <c r="BB110">
        <v>165.88393167375298</v>
      </c>
      <c r="BC110">
        <v>22</v>
      </c>
      <c r="BD110">
        <v>0.681634939755</v>
      </c>
      <c r="BE110">
        <v>0.82190133747000005</v>
      </c>
      <c r="BF110">
        <v>1.0852151624999999</v>
      </c>
      <c r="BG110">
        <v>1.50618958191</v>
      </c>
      <c r="BH110">
        <v>2.2335167889899998</v>
      </c>
      <c r="BI110">
        <v>3.2480864011499997</v>
      </c>
      <c r="BJ110">
        <v>5.7315582956699993</v>
      </c>
      <c r="BK110">
        <v>12.038746897439998</v>
      </c>
      <c r="BL110">
        <v>24.95399878053</v>
      </c>
      <c r="BM110">
        <v>53.573068799999994</v>
      </c>
      <c r="BN110">
        <v>97.485208738289984</v>
      </c>
      <c r="BO110">
        <v>175.41756498740997</v>
      </c>
      <c r="BP110">
        <v>22</v>
      </c>
      <c r="BQ110">
        <v>0.88278474091499992</v>
      </c>
      <c r="BR110">
        <v>1.044258806295</v>
      </c>
      <c r="BS110">
        <v>1.3520713500000001</v>
      </c>
      <c r="BT110">
        <v>1.8393291271349996</v>
      </c>
      <c r="BU110">
        <v>2.6721214286699997</v>
      </c>
      <c r="BV110">
        <v>3.8050888022999998</v>
      </c>
      <c r="BW110">
        <v>6.5713110413399995</v>
      </c>
      <c r="BX110">
        <v>13.50094996752</v>
      </c>
      <c r="BY110">
        <v>27.357458672954998</v>
      </c>
      <c r="BZ110">
        <v>57.381580799999995</v>
      </c>
      <c r="CA110">
        <v>101.94797636131499</v>
      </c>
      <c r="CB110">
        <v>178.99255443753003</v>
      </c>
      <c r="CC110">
        <v>22</v>
      </c>
      <c r="CD110">
        <v>0.91255931249999989</v>
      </c>
      <c r="CE110">
        <v>1.1463554999999999</v>
      </c>
      <c r="CF110">
        <v>1.8703694999999998</v>
      </c>
      <c r="CG110">
        <v>3.2957720624999998</v>
      </c>
      <c r="CH110">
        <v>5.6714429999999991</v>
      </c>
      <c r="CI110">
        <v>9.8948579999999975</v>
      </c>
      <c r="CJ110">
        <v>18.077724562499998</v>
      </c>
      <c r="CK110">
        <v>33.6138583125</v>
      </c>
      <c r="CL110">
        <v>55.115457271875009</v>
      </c>
      <c r="CM110">
        <v>82.310711418749989</v>
      </c>
      <c r="CN110">
        <v>131.43264380624998</v>
      </c>
      <c r="CO110">
        <v>187.26589049999998</v>
      </c>
      <c r="CP110">
        <v>22</v>
      </c>
      <c r="CQ110">
        <v>1.1554320982050001</v>
      </c>
      <c r="CR110">
        <v>1.44023582412</v>
      </c>
      <c r="CS110">
        <v>2.3315565</v>
      </c>
      <c r="CT110">
        <v>4.0761783806550005</v>
      </c>
      <c r="CU110">
        <v>6.9588947450399994</v>
      </c>
      <c r="CV110">
        <v>12.044227187519999</v>
      </c>
      <c r="CW110">
        <v>21.82770831213</v>
      </c>
      <c r="CX110">
        <v>40.257688058984996</v>
      </c>
      <c r="CY110">
        <v>65.335603538204992</v>
      </c>
      <c r="CZ110">
        <v>95.787837374999995</v>
      </c>
      <c r="DA110">
        <v>150.15837108122997</v>
      </c>
      <c r="DB110">
        <v>210.04437695579998</v>
      </c>
    </row>
    <row r="111" spans="15:106">
      <c r="O111">
        <v>23</v>
      </c>
      <c r="P111">
        <f t="shared" si="75"/>
        <v>0.51883537499999999</v>
      </c>
      <c r="Q111">
        <f t="shared" si="64"/>
        <v>0.65334824999999996</v>
      </c>
      <c r="R111">
        <f t="shared" si="65"/>
        <v>0.86472562499999983</v>
      </c>
      <c r="S111">
        <f t="shared" si="66"/>
        <v>1.210615875</v>
      </c>
      <c r="T111">
        <f t="shared" si="67"/>
        <v>1.7742888749999997</v>
      </c>
      <c r="U111">
        <f t="shared" si="68"/>
        <v>2.6069876249999999</v>
      </c>
      <c r="V111">
        <f t="shared" si="69"/>
        <v>4.8808957499999996</v>
      </c>
      <c r="W111">
        <f t="shared" si="70"/>
        <v>10.178140875000002</v>
      </c>
      <c r="X111">
        <f t="shared" si="71"/>
        <v>22.453442850000002</v>
      </c>
      <c r="Y111">
        <f t="shared" si="72"/>
        <v>49.113874012499991</v>
      </c>
      <c r="Z111">
        <f t="shared" si="73"/>
        <v>91.940521199999978</v>
      </c>
      <c r="AA111">
        <f t="shared" si="74"/>
        <v>171.82103334374997</v>
      </c>
      <c r="AC111">
        <v>23</v>
      </c>
      <c r="AD111">
        <v>0.51883537499999999</v>
      </c>
      <c r="AE111">
        <v>0.65334824999999996</v>
      </c>
      <c r="AF111">
        <v>0.86472562499999983</v>
      </c>
      <c r="AG111">
        <v>1.210615875</v>
      </c>
      <c r="AH111">
        <v>1.7742888749999997</v>
      </c>
      <c r="AI111">
        <v>2.6069876249999999</v>
      </c>
      <c r="AJ111">
        <v>4.8808957499999996</v>
      </c>
      <c r="AK111">
        <v>10.178140875000002</v>
      </c>
      <c r="AL111">
        <v>22.453442850000002</v>
      </c>
      <c r="AM111">
        <v>49.113874012499991</v>
      </c>
      <c r="AN111">
        <v>91.940521199999978</v>
      </c>
      <c r="AO111">
        <v>171.82103334374997</v>
      </c>
      <c r="AP111">
        <v>23</v>
      </c>
      <c r="AQ111">
        <v>0.63599175000000008</v>
      </c>
      <c r="AR111">
        <v>0.80087850000000005</v>
      </c>
      <c r="AS111">
        <v>1.0599862499999999</v>
      </c>
      <c r="AT111">
        <v>1.4839807499999997</v>
      </c>
      <c r="AU111">
        <v>2.1749347499999998</v>
      </c>
      <c r="AV111">
        <v>3.2052731201204998</v>
      </c>
      <c r="AW111">
        <v>6.0460127999999989</v>
      </c>
      <c r="AX111">
        <v>12.701569912846502</v>
      </c>
      <c r="AY111">
        <v>27.603871652393995</v>
      </c>
      <c r="AZ111">
        <v>57.640371435173996</v>
      </c>
      <c r="BA111">
        <v>103.28382927206098</v>
      </c>
      <c r="BB111">
        <v>185.20666840719753</v>
      </c>
      <c r="BC111">
        <v>23</v>
      </c>
      <c r="BD111">
        <v>0.71680554800999996</v>
      </c>
      <c r="BE111">
        <v>0.90113921487000004</v>
      </c>
      <c r="BF111">
        <v>1.1906914808249998</v>
      </c>
      <c r="BG111">
        <v>1.6641781893449998</v>
      </c>
      <c r="BH111">
        <v>2.434944765255</v>
      </c>
      <c r="BI111">
        <v>3.5716941450299995</v>
      </c>
      <c r="BJ111">
        <v>6.6758057999999991</v>
      </c>
      <c r="BK111">
        <v>13.897614410189998</v>
      </c>
      <c r="BL111">
        <v>29.931190128179999</v>
      </c>
      <c r="BM111">
        <v>61.940332950869994</v>
      </c>
      <c r="BN111">
        <v>110.00025151030501</v>
      </c>
      <c r="BO111">
        <v>195.50322634657502</v>
      </c>
      <c r="BP111">
        <v>23</v>
      </c>
      <c r="BQ111">
        <v>0.92481836548499996</v>
      </c>
      <c r="BR111">
        <v>1.1404990367099999</v>
      </c>
      <c r="BS111">
        <v>1.4776052116499998</v>
      </c>
      <c r="BT111">
        <v>2.0240154036900004</v>
      </c>
      <c r="BU111">
        <v>2.9010035199149997</v>
      </c>
      <c r="BV111">
        <v>4.166373251205</v>
      </c>
      <c r="BW111">
        <v>7.6204953</v>
      </c>
      <c r="BX111">
        <v>15.515807478465</v>
      </c>
      <c r="BY111">
        <v>32.663228723940001</v>
      </c>
      <c r="BZ111">
        <v>66.030542251740002</v>
      </c>
      <c r="CA111">
        <v>114.47785937060999</v>
      </c>
      <c r="CB111">
        <v>198.492679821975</v>
      </c>
      <c r="CC111">
        <v>23</v>
      </c>
      <c r="CD111">
        <v>0.94272656249999986</v>
      </c>
      <c r="CE111">
        <v>1.2443990625000001</v>
      </c>
      <c r="CF111">
        <v>2.0966238749999997</v>
      </c>
      <c r="CG111">
        <v>3.6728626874999994</v>
      </c>
      <c r="CH111">
        <v>6.3200388750000007</v>
      </c>
      <c r="CI111">
        <v>11.071380749999999</v>
      </c>
      <c r="CJ111">
        <v>20.566522687499997</v>
      </c>
      <c r="CK111">
        <v>37.784480625</v>
      </c>
      <c r="CL111">
        <v>59.105752781249997</v>
      </c>
      <c r="CM111">
        <v>91.275617446875003</v>
      </c>
      <c r="CN111">
        <v>141.487832475</v>
      </c>
      <c r="CO111">
        <v>200.524918603125</v>
      </c>
      <c r="CP111">
        <v>23</v>
      </c>
      <c r="CQ111">
        <v>1.191783039375</v>
      </c>
      <c r="CR111">
        <v>1.5609782751749997</v>
      </c>
      <c r="CS111">
        <v>2.6094959863799998</v>
      </c>
      <c r="CT111">
        <v>4.5353756232300002</v>
      </c>
      <c r="CU111">
        <v>7.7423558319900021</v>
      </c>
      <c r="CV111">
        <v>13.45465773558</v>
      </c>
      <c r="CW111">
        <v>24.792520499999998</v>
      </c>
      <c r="CX111">
        <v>45.178686093150006</v>
      </c>
      <c r="CY111">
        <v>69.807232340474982</v>
      </c>
      <c r="CZ111">
        <v>105.82932667401002</v>
      </c>
      <c r="DA111">
        <v>161.05189227110998</v>
      </c>
      <c r="DB111">
        <v>224.09040531805499</v>
      </c>
    </row>
    <row r="112" spans="15:106">
      <c r="O112">
        <v>24</v>
      </c>
      <c r="P112">
        <f t="shared" si="75"/>
        <v>0.54445687499999984</v>
      </c>
      <c r="Q112">
        <f t="shared" si="64"/>
        <v>0.72380737499999981</v>
      </c>
      <c r="R112">
        <f t="shared" si="65"/>
        <v>0.94799549999999999</v>
      </c>
      <c r="S112">
        <f t="shared" si="66"/>
        <v>1.3259126249999997</v>
      </c>
      <c r="T112">
        <f t="shared" si="67"/>
        <v>1.9408286249999998</v>
      </c>
      <c r="U112">
        <f t="shared" si="68"/>
        <v>2.9016348750000001</v>
      </c>
      <c r="V112">
        <f t="shared" si="69"/>
        <v>5.7135944999999992</v>
      </c>
      <c r="W112">
        <f t="shared" si="70"/>
        <v>11.830727625</v>
      </c>
      <c r="X112">
        <f t="shared" si="71"/>
        <v>27.085334812499998</v>
      </c>
      <c r="Y112">
        <f t="shared" si="72"/>
        <v>57.093586874999993</v>
      </c>
      <c r="Z112">
        <f t="shared" si="73"/>
        <v>104.53407733125</v>
      </c>
      <c r="AA112">
        <f t="shared" si="74"/>
        <v>192.2462142</v>
      </c>
      <c r="AC112">
        <v>24</v>
      </c>
      <c r="AD112">
        <v>0.54445687499999984</v>
      </c>
      <c r="AE112">
        <v>0.72380737499999981</v>
      </c>
      <c r="AF112">
        <v>0.94799549999999999</v>
      </c>
      <c r="AG112">
        <v>1.3259126249999997</v>
      </c>
      <c r="AH112">
        <v>1.9408286249999998</v>
      </c>
      <c r="AI112">
        <v>2.9016348750000001</v>
      </c>
      <c r="AJ112">
        <v>5.7135944999999992</v>
      </c>
      <c r="AK112">
        <v>11.830727625</v>
      </c>
      <c r="AL112">
        <v>27.085334812499998</v>
      </c>
      <c r="AM112">
        <v>57.093586874999993</v>
      </c>
      <c r="AN112">
        <v>104.53407733125</v>
      </c>
      <c r="AO112">
        <v>192.2462142</v>
      </c>
      <c r="AP112">
        <v>24</v>
      </c>
      <c r="AQ112">
        <v>0.66739874999999993</v>
      </c>
      <c r="AR112">
        <v>0.88724774999999978</v>
      </c>
      <c r="AS112">
        <v>1.162059</v>
      </c>
      <c r="AT112">
        <v>1.6253122499999997</v>
      </c>
      <c r="AU112">
        <v>2.3790802499999995</v>
      </c>
      <c r="AV112">
        <v>3.5728886036564993</v>
      </c>
      <c r="AW112">
        <v>7.088016982067999</v>
      </c>
      <c r="AX112">
        <v>14.785683120986999</v>
      </c>
      <c r="AY112">
        <v>32.982899840055005</v>
      </c>
      <c r="AZ112">
        <v>66.408091390012501</v>
      </c>
      <c r="BA112">
        <v>116.44302285000001</v>
      </c>
      <c r="BB112">
        <v>205.57313409266399</v>
      </c>
      <c r="BC112">
        <v>24</v>
      </c>
      <c r="BD112">
        <v>0.75195255142499984</v>
      </c>
      <c r="BE112">
        <v>0.99798654259499986</v>
      </c>
      <c r="BF112">
        <v>1.3049139709199999</v>
      </c>
      <c r="BG112">
        <v>1.8220605749999996</v>
      </c>
      <c r="BH112">
        <v>2.6626015041299995</v>
      </c>
      <c r="BI112">
        <v>3.9740379403049997</v>
      </c>
      <c r="BJ112">
        <v>7.8120908603399997</v>
      </c>
      <c r="BK112">
        <v>16.148668429935</v>
      </c>
      <c r="BL112">
        <v>35.699265673349998</v>
      </c>
      <c r="BM112">
        <v>71.234283233249997</v>
      </c>
      <c r="BN112">
        <v>123.79422378749999</v>
      </c>
      <c r="BO112">
        <v>216.61746778224</v>
      </c>
      <c r="BP112">
        <v>24</v>
      </c>
      <c r="BQ112">
        <v>0.96647347785000015</v>
      </c>
      <c r="BR112">
        <v>1.2581574691349999</v>
      </c>
      <c r="BS112">
        <v>1.6129024186199998</v>
      </c>
      <c r="BT112">
        <v>2.2070029499999997</v>
      </c>
      <c r="BU112">
        <v>3.1589903375549997</v>
      </c>
      <c r="BV112">
        <v>4.615872086565</v>
      </c>
      <c r="BW112">
        <v>8.8784540206799996</v>
      </c>
      <c r="BX112">
        <v>17.947809159870001</v>
      </c>
      <c r="BY112">
        <v>38.777849900549988</v>
      </c>
      <c r="BZ112">
        <v>75.577787650125003</v>
      </c>
      <c r="CA112">
        <v>128.20494435000001</v>
      </c>
      <c r="CB112">
        <v>218.82649532663999</v>
      </c>
      <c r="CC112">
        <v>24</v>
      </c>
      <c r="CD112">
        <v>0.97289381249999995</v>
      </c>
      <c r="CE112">
        <v>1.3650680624999998</v>
      </c>
      <c r="CF112">
        <v>2.3530454999999999</v>
      </c>
      <c r="CG112">
        <v>4.0952041874999994</v>
      </c>
      <c r="CH112">
        <v>7.0666783124999988</v>
      </c>
      <c r="CI112">
        <v>12.428906999999999</v>
      </c>
      <c r="CJ112">
        <v>23.334367874999998</v>
      </c>
      <c r="CK112">
        <v>42.203982750000002</v>
      </c>
      <c r="CL112">
        <v>63.392684306250004</v>
      </c>
      <c r="CM112">
        <v>101.05041082499999</v>
      </c>
      <c r="CN112">
        <v>151.89976437187497</v>
      </c>
      <c r="CO112">
        <v>214.55462696249998</v>
      </c>
      <c r="CP112">
        <v>24</v>
      </c>
      <c r="CQ112">
        <v>1.2280169564100001</v>
      </c>
      <c r="CR112">
        <v>1.7096740720050001</v>
      </c>
      <c r="CS112">
        <v>2.9240400337199994</v>
      </c>
      <c r="CT112">
        <v>5.0488818749999993</v>
      </c>
      <c r="CU112">
        <v>8.6431942256549998</v>
      </c>
      <c r="CV112">
        <v>15.08008480296</v>
      </c>
      <c r="CW112">
        <v>28.083429568740002</v>
      </c>
      <c r="CX112">
        <v>50.380501428839999</v>
      </c>
      <c r="CY112">
        <v>74.59412415416999</v>
      </c>
      <c r="CZ112">
        <v>116.73136454966998</v>
      </c>
      <c r="DA112">
        <v>172.26791156249999</v>
      </c>
      <c r="DB112">
        <v>238.88880621770994</v>
      </c>
    </row>
    <row r="113" spans="15:106">
      <c r="O113">
        <v>25</v>
      </c>
      <c r="P113">
        <f t="shared" si="75"/>
        <v>0.57648374999999996</v>
      </c>
      <c r="Q113">
        <f t="shared" si="64"/>
        <v>0.79426649999999999</v>
      </c>
      <c r="R113">
        <f t="shared" si="65"/>
        <v>1.03767075</v>
      </c>
      <c r="S113">
        <f t="shared" si="66"/>
        <v>1.4604254999999997</v>
      </c>
      <c r="T113">
        <f t="shared" si="67"/>
        <v>2.1265844999999999</v>
      </c>
      <c r="U113">
        <f t="shared" si="68"/>
        <v>3.2667412499999999</v>
      </c>
      <c r="V113">
        <f t="shared" si="69"/>
        <v>6.6808061249999993</v>
      </c>
      <c r="W113">
        <f t="shared" si="70"/>
        <v>13.893258375</v>
      </c>
      <c r="X113">
        <f t="shared" si="71"/>
        <v>32.395411350000003</v>
      </c>
      <c r="Y113">
        <f t="shared" si="72"/>
        <v>65.989991549999985</v>
      </c>
      <c r="Z113">
        <f t="shared" si="73"/>
        <v>118.82633891249999</v>
      </c>
      <c r="AA113">
        <f t="shared" si="74"/>
        <v>213.41313748124998</v>
      </c>
      <c r="AC113">
        <v>25</v>
      </c>
      <c r="AD113">
        <v>0.57648374999999996</v>
      </c>
      <c r="AE113">
        <v>0.79426649999999999</v>
      </c>
      <c r="AF113">
        <v>1.03767075</v>
      </c>
      <c r="AG113">
        <v>1.4604254999999997</v>
      </c>
      <c r="AH113">
        <v>2.1265844999999999</v>
      </c>
      <c r="AI113">
        <v>3.2667412499999999</v>
      </c>
      <c r="AJ113">
        <v>6.6808061249999993</v>
      </c>
      <c r="AK113">
        <v>13.893258375</v>
      </c>
      <c r="AL113">
        <v>32.395411350000003</v>
      </c>
      <c r="AM113">
        <v>65.989991549999985</v>
      </c>
      <c r="AN113">
        <v>118.82633891249999</v>
      </c>
      <c r="AO113">
        <v>213.41313748124998</v>
      </c>
      <c r="AP113">
        <v>25</v>
      </c>
      <c r="AQ113">
        <v>0.70665749999999994</v>
      </c>
      <c r="AR113">
        <v>0.97361699999999995</v>
      </c>
      <c r="AS113">
        <v>1.2719835000000002</v>
      </c>
      <c r="AT113">
        <v>1.7901989999999997</v>
      </c>
      <c r="AU113">
        <v>2.6067809999999998</v>
      </c>
      <c r="AV113">
        <v>4.0284791316449997</v>
      </c>
      <c r="AW113">
        <v>8.3002085305544995</v>
      </c>
      <c r="AX113">
        <v>17.388981450000003</v>
      </c>
      <c r="AY113">
        <v>39.080180485471509</v>
      </c>
      <c r="AZ113">
        <v>76.079654495795992</v>
      </c>
      <c r="BA113">
        <v>131.26220705420099</v>
      </c>
      <c r="BB113">
        <v>226.40983317189298</v>
      </c>
      <c r="BC113">
        <v>25</v>
      </c>
      <c r="BD113">
        <v>0.79591949999999989</v>
      </c>
      <c r="BE113">
        <v>1.0947698000400001</v>
      </c>
      <c r="BF113">
        <v>1.4278737809700002</v>
      </c>
      <c r="BG113">
        <v>2.0062345620599995</v>
      </c>
      <c r="BH113">
        <v>2.9164583508599993</v>
      </c>
      <c r="BI113">
        <v>4.4725734256499994</v>
      </c>
      <c r="BJ113">
        <v>9.1314637379699981</v>
      </c>
      <c r="BK113">
        <v>18.957575137500005</v>
      </c>
      <c r="BL113">
        <v>42.222579380189991</v>
      </c>
      <c r="BM113">
        <v>81.462683226120006</v>
      </c>
      <c r="BN113">
        <v>139.30061359600498</v>
      </c>
      <c r="BO113">
        <v>238.151376196965</v>
      </c>
      <c r="BP113">
        <v>25</v>
      </c>
      <c r="BQ113">
        <v>1.0190744999999999</v>
      </c>
      <c r="BR113">
        <v>1.3747769249399999</v>
      </c>
      <c r="BS113">
        <v>1.7578236230099999</v>
      </c>
      <c r="BT113">
        <v>2.4201342241199995</v>
      </c>
      <c r="BU113">
        <v>3.4456541017199998</v>
      </c>
      <c r="BV113">
        <v>5.1725918164499989</v>
      </c>
      <c r="BW113">
        <v>10.332155455544999</v>
      </c>
      <c r="BX113">
        <v>20.974338450000001</v>
      </c>
      <c r="BY113">
        <v>45.650693804714997</v>
      </c>
      <c r="BZ113">
        <v>86.017480557959999</v>
      </c>
      <c r="CA113">
        <v>143.55625149201003</v>
      </c>
      <c r="CB113">
        <v>239.36598886892995</v>
      </c>
      <c r="CC113">
        <v>25</v>
      </c>
      <c r="CD113">
        <v>1.010602875</v>
      </c>
      <c r="CE113">
        <v>1.5008206875000001</v>
      </c>
      <c r="CF113">
        <v>2.639634375</v>
      </c>
      <c r="CG113">
        <v>4.5703383749999995</v>
      </c>
      <c r="CH113">
        <v>7.9113613124999995</v>
      </c>
      <c r="CI113">
        <v>14.020229437499999</v>
      </c>
      <c r="CJ113">
        <v>26.403885562499998</v>
      </c>
      <c r="CK113">
        <v>46.698902999999994</v>
      </c>
      <c r="CL113">
        <v>68.396180999999984</v>
      </c>
      <c r="CM113">
        <v>111.232679034375</v>
      </c>
      <c r="CN113">
        <v>162.91862621249999</v>
      </c>
      <c r="CO113">
        <v>229.71976035937499</v>
      </c>
      <c r="CP113">
        <v>25</v>
      </c>
      <c r="CQ113">
        <v>1.2736365000000001</v>
      </c>
      <c r="CR113">
        <v>1.8767594111850001</v>
      </c>
      <c r="CS113">
        <v>3.2750066632500001</v>
      </c>
      <c r="CT113">
        <v>5.6257184082599982</v>
      </c>
      <c r="CU113">
        <v>9.66084290571</v>
      </c>
      <c r="CV113">
        <v>16.983406849694997</v>
      </c>
      <c r="CW113">
        <v>31.726011883184995</v>
      </c>
      <c r="CX113">
        <v>55.654857000000007</v>
      </c>
      <c r="CY113">
        <v>80.184931888424998</v>
      </c>
      <c r="CZ113">
        <v>128.02071983899498</v>
      </c>
      <c r="DA113">
        <v>184.08529180757995</v>
      </c>
      <c r="DB113">
        <v>254.83562596634997</v>
      </c>
    </row>
    <row r="114" spans="15:106">
      <c r="O114">
        <v>26</v>
      </c>
      <c r="P114">
        <f t="shared" si="75"/>
        <v>0.60851062499999997</v>
      </c>
      <c r="Q114">
        <f t="shared" si="64"/>
        <v>0.87753637500000026</v>
      </c>
      <c r="R114">
        <f t="shared" si="65"/>
        <v>1.1401567500000001</v>
      </c>
      <c r="S114">
        <f t="shared" si="66"/>
        <v>1.5949383750000001</v>
      </c>
      <c r="T114">
        <f t="shared" si="67"/>
        <v>2.3251511250000001</v>
      </c>
      <c r="U114">
        <f t="shared" si="68"/>
        <v>3.7215228750000002</v>
      </c>
      <c r="V114">
        <f t="shared" si="69"/>
        <v>7.7569091249999982</v>
      </c>
      <c r="W114">
        <f t="shared" si="70"/>
        <v>16.493840624999997</v>
      </c>
      <c r="X114">
        <f t="shared" si="71"/>
        <v>38.38901371875</v>
      </c>
      <c r="Y114">
        <f t="shared" si="72"/>
        <v>75.833647874999997</v>
      </c>
      <c r="Z114">
        <f t="shared" si="73"/>
        <v>135.37708406249999</v>
      </c>
      <c r="AA114">
        <f t="shared" si="74"/>
        <v>234.93221174999996</v>
      </c>
      <c r="AC114">
        <v>26</v>
      </c>
      <c r="AD114">
        <v>0.60851062499999997</v>
      </c>
      <c r="AE114">
        <v>0.87753637500000026</v>
      </c>
      <c r="AF114">
        <v>1.1401567500000001</v>
      </c>
      <c r="AG114">
        <v>1.5949383750000001</v>
      </c>
      <c r="AH114">
        <v>2.3251511250000001</v>
      </c>
      <c r="AI114">
        <v>3.7215228750000002</v>
      </c>
      <c r="AJ114">
        <v>7.7569091249999982</v>
      </c>
      <c r="AK114">
        <v>16.493840624999997</v>
      </c>
      <c r="AL114">
        <v>38.38901371875</v>
      </c>
      <c r="AM114">
        <v>75.833647874999997</v>
      </c>
      <c r="AN114">
        <v>135.37708406249999</v>
      </c>
      <c r="AO114">
        <v>234.93221174999996</v>
      </c>
      <c r="AP114">
        <v>26</v>
      </c>
      <c r="AQ114">
        <v>0.74591624999999995</v>
      </c>
      <c r="AR114">
        <v>1.07568975</v>
      </c>
      <c r="AS114">
        <v>1.3976114999999998</v>
      </c>
      <c r="AT114">
        <v>1.9550857499999998</v>
      </c>
      <c r="AU114">
        <v>2.8501852499999996</v>
      </c>
      <c r="AV114">
        <v>4.5961667057984998</v>
      </c>
      <c r="AW114">
        <v>9.6514536070154975</v>
      </c>
      <c r="AX114">
        <v>20.674307750924999</v>
      </c>
      <c r="AY114">
        <v>45.882614838932994</v>
      </c>
      <c r="AZ114">
        <v>86.667027398900998</v>
      </c>
      <c r="BA114">
        <v>148.31459209793101</v>
      </c>
      <c r="BB114">
        <v>247.29706499999995</v>
      </c>
      <c r="BC114">
        <v>26</v>
      </c>
      <c r="BD114">
        <v>0.83985694252499987</v>
      </c>
      <c r="BE114">
        <v>1.2091398203849999</v>
      </c>
      <c r="BF114">
        <v>1.5683716730699999</v>
      </c>
      <c r="BG114">
        <v>2.1902846237099998</v>
      </c>
      <c r="BH114">
        <v>3.1877071875</v>
      </c>
      <c r="BI114">
        <v>5.0935115030099993</v>
      </c>
      <c r="BJ114">
        <v>10.598730352034998</v>
      </c>
      <c r="BK114">
        <v>22.498513754624998</v>
      </c>
      <c r="BL114">
        <v>49.482887757164995</v>
      </c>
      <c r="BM114">
        <v>92.633196782970003</v>
      </c>
      <c r="BN114">
        <v>157.11748605546001</v>
      </c>
      <c r="BO114">
        <v>259.66191824999999</v>
      </c>
      <c r="BP114">
        <v>26</v>
      </c>
      <c r="BQ114">
        <v>1.0712032600499999</v>
      </c>
      <c r="BR114">
        <v>1.5124356407700001</v>
      </c>
      <c r="BS114">
        <v>1.9230295673100002</v>
      </c>
      <c r="BT114">
        <v>2.6312799394350002</v>
      </c>
      <c r="BU114">
        <v>3.7502437499999992</v>
      </c>
      <c r="BV114">
        <v>5.8652593079849984</v>
      </c>
      <c r="BW114">
        <v>11.939204320154998</v>
      </c>
      <c r="BX114">
        <v>24.77877125925</v>
      </c>
      <c r="BY114">
        <v>53.250614139329997</v>
      </c>
      <c r="BZ114">
        <v>97.343411489009981</v>
      </c>
      <c r="CA114">
        <v>161.11867247931002</v>
      </c>
      <c r="CB114">
        <v>259.66191824999999</v>
      </c>
      <c r="CC114">
        <v>26</v>
      </c>
      <c r="CD114">
        <v>1.070937375</v>
      </c>
      <c r="CE114">
        <v>1.6742823750000002</v>
      </c>
      <c r="CF114">
        <v>2.9563904999999999</v>
      </c>
      <c r="CG114">
        <v>5.098265249999999</v>
      </c>
      <c r="CH114">
        <v>8.8540878750000012</v>
      </c>
      <c r="CI114">
        <v>15.8905989375</v>
      </c>
      <c r="CJ114">
        <v>29.812784812500002</v>
      </c>
      <c r="CK114">
        <v>51.027903374999994</v>
      </c>
      <c r="CL114">
        <v>74.585297109374991</v>
      </c>
      <c r="CM114">
        <v>121.43211778125001</v>
      </c>
      <c r="CN114">
        <v>174.69552285937499</v>
      </c>
      <c r="CO114">
        <v>246.67842974999996</v>
      </c>
      <c r="CP114">
        <v>26</v>
      </c>
      <c r="CQ114">
        <v>1.3475783968199997</v>
      </c>
      <c r="CR114">
        <v>2.0903961313799999</v>
      </c>
      <c r="CS114">
        <v>3.6622210371599997</v>
      </c>
      <c r="CT114">
        <v>6.2655808230599996</v>
      </c>
      <c r="CU114">
        <v>10.794709875000001</v>
      </c>
      <c r="CV114">
        <v>19.217977161705001</v>
      </c>
      <c r="CW114">
        <v>35.763678033434992</v>
      </c>
      <c r="CX114">
        <v>60.714201736859991</v>
      </c>
      <c r="CY114">
        <v>87.118539642810006</v>
      </c>
      <c r="CZ114">
        <v>139.24524778258498</v>
      </c>
      <c r="DA114">
        <v>196.66727476513498</v>
      </c>
      <c r="DB114">
        <v>272.64458024999999</v>
      </c>
    </row>
    <row r="115" spans="15:106">
      <c r="O115">
        <v>27</v>
      </c>
      <c r="P115">
        <f t="shared" si="75"/>
        <v>0.65334824999999996</v>
      </c>
      <c r="Q115">
        <f t="shared" si="64"/>
        <v>0.94159012499999983</v>
      </c>
      <c r="R115">
        <f t="shared" si="65"/>
        <v>1.2554535</v>
      </c>
      <c r="S115">
        <f t="shared" si="66"/>
        <v>1.7422620000000002</v>
      </c>
      <c r="T115">
        <f t="shared" si="67"/>
        <v>2.5493392499999996</v>
      </c>
      <c r="U115">
        <f t="shared" si="68"/>
        <v>4.2851958750000003</v>
      </c>
      <c r="V115">
        <f t="shared" si="69"/>
        <v>8.9290927500000006</v>
      </c>
      <c r="W115">
        <f t="shared" si="70"/>
        <v>19.685711306249999</v>
      </c>
      <c r="X115">
        <f t="shared" si="71"/>
        <v>44.475886612499998</v>
      </c>
      <c r="Y115">
        <f t="shared" si="72"/>
        <v>85.496063081249986</v>
      </c>
      <c r="Z115">
        <f t="shared" si="73"/>
        <v>152.65612035000001</v>
      </c>
      <c r="AA115">
        <f t="shared" si="74"/>
        <v>254.19255449999997</v>
      </c>
      <c r="AC115">
        <v>27</v>
      </c>
      <c r="AD115">
        <v>0.65334824999999996</v>
      </c>
      <c r="AE115">
        <v>0.94159012499999983</v>
      </c>
      <c r="AF115">
        <v>1.2554535</v>
      </c>
      <c r="AG115">
        <v>1.7422620000000002</v>
      </c>
      <c r="AH115">
        <v>2.5493392499999996</v>
      </c>
      <c r="AI115">
        <v>4.2851958750000003</v>
      </c>
      <c r="AJ115">
        <v>8.9290927500000006</v>
      </c>
      <c r="AK115">
        <v>19.685711306249999</v>
      </c>
      <c r="AL115">
        <v>44.475886612499998</v>
      </c>
      <c r="AM115">
        <v>85.496063081249986</v>
      </c>
      <c r="AN115">
        <v>152.65612035000001</v>
      </c>
      <c r="AO115">
        <v>254.19255449999997</v>
      </c>
      <c r="AP115">
        <v>27</v>
      </c>
      <c r="AQ115">
        <v>0.80087850000000005</v>
      </c>
      <c r="AR115">
        <v>1.15420725</v>
      </c>
      <c r="AS115">
        <v>1.5389429999999997</v>
      </c>
      <c r="AT115">
        <v>2.1356760000000006</v>
      </c>
      <c r="AU115">
        <v>3.1296958368419991</v>
      </c>
      <c r="AV115">
        <v>5.3002144634489996</v>
      </c>
      <c r="AW115">
        <v>11.126390393163</v>
      </c>
      <c r="AX115">
        <v>24.435577687828502</v>
      </c>
      <c r="AY115">
        <v>52.672349100000005</v>
      </c>
      <c r="AZ115">
        <v>96.868673341300507</v>
      </c>
      <c r="BA115">
        <v>165.88393167375298</v>
      </c>
      <c r="BB115">
        <v>267.57110999999998</v>
      </c>
      <c r="BC115">
        <v>27</v>
      </c>
      <c r="BD115">
        <v>0.90144017657999997</v>
      </c>
      <c r="BE115">
        <v>1.2969644624999999</v>
      </c>
      <c r="BF115">
        <v>1.7263927371599999</v>
      </c>
      <c r="BG115">
        <v>2.3917975063200001</v>
      </c>
      <c r="BH115">
        <v>3.4938875342099998</v>
      </c>
      <c r="BI115">
        <v>5.8630160547450005</v>
      </c>
      <c r="BJ115">
        <v>12.19623050511</v>
      </c>
      <c r="BK115">
        <v>26.543647985309995</v>
      </c>
      <c r="BL115">
        <v>56.703396224999999</v>
      </c>
      <c r="BM115">
        <v>103.35225317882998</v>
      </c>
      <c r="BN115">
        <v>175.41756498740997</v>
      </c>
      <c r="BO115">
        <v>280.94966550000004</v>
      </c>
      <c r="BP115">
        <v>27</v>
      </c>
      <c r="BQ115">
        <v>1.1453161101299998</v>
      </c>
      <c r="BR115">
        <v>1.6158901499999998</v>
      </c>
      <c r="BS115">
        <v>2.10823689426</v>
      </c>
      <c r="BT115">
        <v>2.8614843645600008</v>
      </c>
      <c r="BU115">
        <v>4.0930414684200001</v>
      </c>
      <c r="BV115">
        <v>6.7220291844899993</v>
      </c>
      <c r="BW115">
        <v>13.677561231629996</v>
      </c>
      <c r="BX115">
        <v>29.100215928285003</v>
      </c>
      <c r="BY115">
        <v>60.734443350000006</v>
      </c>
      <c r="BZ115">
        <v>108.08360776300499</v>
      </c>
      <c r="CA115">
        <v>178.99255443753003</v>
      </c>
      <c r="CB115">
        <v>280.94966550000004</v>
      </c>
      <c r="CC115">
        <v>27</v>
      </c>
      <c r="CD115">
        <v>1.1463554999999999</v>
      </c>
      <c r="CE115">
        <v>1.8703694999999998</v>
      </c>
      <c r="CF115">
        <v>3.2957720624999998</v>
      </c>
      <c r="CG115">
        <v>5.6714429999999991</v>
      </c>
      <c r="CH115">
        <v>9.8948579999999975</v>
      </c>
      <c r="CI115">
        <v>18.077724562499998</v>
      </c>
      <c r="CJ115">
        <v>33.6138583125</v>
      </c>
      <c r="CK115">
        <v>55.115457271875009</v>
      </c>
      <c r="CL115">
        <v>82.310711418749989</v>
      </c>
      <c r="CM115">
        <v>131.43264380624998</v>
      </c>
      <c r="CN115">
        <v>187.26589049999998</v>
      </c>
      <c r="CO115">
        <v>265.45196399999998</v>
      </c>
      <c r="CP115">
        <v>27</v>
      </c>
      <c r="CQ115">
        <v>1.44023582412</v>
      </c>
      <c r="CR115">
        <v>2.3315565</v>
      </c>
      <c r="CS115">
        <v>4.0761783806550005</v>
      </c>
      <c r="CT115">
        <v>6.9588947450399994</v>
      </c>
      <c r="CU115">
        <v>12.044227187519999</v>
      </c>
      <c r="CV115">
        <v>21.82770831213</v>
      </c>
      <c r="CW115">
        <v>40.257688058984996</v>
      </c>
      <c r="CX115">
        <v>65.335603538204992</v>
      </c>
      <c r="CY115">
        <v>95.787837374999995</v>
      </c>
      <c r="CZ115">
        <v>150.15837108122997</v>
      </c>
      <c r="DA115">
        <v>210.04437695579998</v>
      </c>
      <c r="DB115">
        <v>293.39427599999999</v>
      </c>
    </row>
    <row r="116" spans="15:106">
      <c r="O116">
        <v>28</v>
      </c>
      <c r="P116">
        <f t="shared" si="75"/>
        <v>0.70459125</v>
      </c>
      <c r="Q116">
        <f t="shared" si="64"/>
        <v>1.0056438750000001</v>
      </c>
      <c r="R116">
        <f t="shared" si="65"/>
        <v>1.383561</v>
      </c>
      <c r="S116">
        <f t="shared" si="66"/>
        <v>1.895991</v>
      </c>
      <c r="T116">
        <f t="shared" si="67"/>
        <v>2.7991488750000002</v>
      </c>
      <c r="U116">
        <f t="shared" si="68"/>
        <v>4.9769763749999996</v>
      </c>
      <c r="V116">
        <f t="shared" si="69"/>
        <v>10.274221499999998</v>
      </c>
      <c r="W116">
        <f t="shared" si="70"/>
        <v>23.494894837499999</v>
      </c>
      <c r="X116">
        <f t="shared" si="71"/>
        <v>51.208090706249997</v>
      </c>
      <c r="Y116">
        <f t="shared" si="72"/>
        <v>95.969873999999976</v>
      </c>
      <c r="Z116">
        <f t="shared" si="73"/>
        <v>171.82103334374997</v>
      </c>
      <c r="AA116">
        <f t="shared" si="74"/>
        <v>273.03675450000003</v>
      </c>
      <c r="AC116">
        <v>28</v>
      </c>
      <c r="AD116">
        <v>0.70459125</v>
      </c>
      <c r="AE116">
        <v>1.0056438750000001</v>
      </c>
      <c r="AF116">
        <v>1.383561</v>
      </c>
      <c r="AG116">
        <v>1.895991</v>
      </c>
      <c r="AH116">
        <v>2.7991488750000002</v>
      </c>
      <c r="AI116">
        <v>4.9769763749999996</v>
      </c>
      <c r="AJ116">
        <v>10.274221499999998</v>
      </c>
      <c r="AK116">
        <v>23.494894837499999</v>
      </c>
      <c r="AL116">
        <v>51.208090706249997</v>
      </c>
      <c r="AM116">
        <v>95.969873999999976</v>
      </c>
      <c r="AN116">
        <v>171.82103334374997</v>
      </c>
      <c r="AO116">
        <v>273.03675450000003</v>
      </c>
      <c r="AP116">
        <v>28</v>
      </c>
      <c r="AQ116">
        <v>0.86369250000000009</v>
      </c>
      <c r="AR116">
        <v>1.23272475</v>
      </c>
      <c r="AS116">
        <v>1.695978</v>
      </c>
      <c r="AT116">
        <v>2.3241179999999999</v>
      </c>
      <c r="AU116">
        <v>3.4415340380654995</v>
      </c>
      <c r="AV116">
        <v>6.1650287999999991</v>
      </c>
      <c r="AW116">
        <v>12.821471453873999</v>
      </c>
      <c r="AX116">
        <v>28.884214590763492</v>
      </c>
      <c r="AY116">
        <v>60.098158171011001</v>
      </c>
      <c r="AZ116">
        <v>107.81030988409498</v>
      </c>
      <c r="BA116">
        <v>185.20666840719753</v>
      </c>
      <c r="BB116">
        <v>287.40710999999999</v>
      </c>
      <c r="BC116">
        <v>28</v>
      </c>
      <c r="BD116">
        <v>0.97181680034999995</v>
      </c>
      <c r="BE116">
        <v>1.3847300925149999</v>
      </c>
      <c r="BF116">
        <v>1.90191793068</v>
      </c>
      <c r="BG116">
        <v>2.6019626372400002</v>
      </c>
      <c r="BH116">
        <v>3.8349639837299998</v>
      </c>
      <c r="BI116">
        <v>6.8072192999999999</v>
      </c>
      <c r="BJ116">
        <v>14.028806490839997</v>
      </c>
      <c r="BK116">
        <v>31.319480452095</v>
      </c>
      <c r="BL116">
        <v>64.581470142554991</v>
      </c>
      <c r="BM116">
        <v>114.82108367047498</v>
      </c>
      <c r="BN116">
        <v>195.50322634657502</v>
      </c>
      <c r="BO116">
        <v>301.77746550000006</v>
      </c>
      <c r="BP116">
        <v>28</v>
      </c>
      <c r="BQ116">
        <v>1.2299499415500001</v>
      </c>
      <c r="BR116">
        <v>1.7184001350299998</v>
      </c>
      <c r="BS116">
        <v>2.3131604613599999</v>
      </c>
      <c r="BT116">
        <v>3.0999893209199998</v>
      </c>
      <c r="BU116">
        <v>4.473476930655</v>
      </c>
      <c r="BV116">
        <v>7.7705050499999988</v>
      </c>
      <c r="BW116">
        <v>15.662275138739997</v>
      </c>
      <c r="BX116">
        <v>34.17823845763499</v>
      </c>
      <c r="BY116">
        <v>68.846086060109997</v>
      </c>
      <c r="BZ116">
        <v>119.49492559094999</v>
      </c>
      <c r="CA116">
        <v>198.492679821975</v>
      </c>
      <c r="CB116">
        <v>301.77746550000006</v>
      </c>
      <c r="CC116">
        <v>28</v>
      </c>
      <c r="CD116">
        <v>1.2443990625000001</v>
      </c>
      <c r="CE116">
        <v>2.0966238749999997</v>
      </c>
      <c r="CF116">
        <v>3.6728626874999994</v>
      </c>
      <c r="CG116">
        <v>6.3200388750000007</v>
      </c>
      <c r="CH116">
        <v>11.071380749999999</v>
      </c>
      <c r="CI116">
        <v>20.566522687499997</v>
      </c>
      <c r="CJ116">
        <v>37.784480625</v>
      </c>
      <c r="CK116">
        <v>59.105752781249997</v>
      </c>
      <c r="CL116">
        <v>91.275617446875003</v>
      </c>
      <c r="CM116">
        <v>141.487832475</v>
      </c>
      <c r="CN116">
        <v>200.524918603125</v>
      </c>
      <c r="CO116">
        <v>285.61525799999993</v>
      </c>
      <c r="CP116">
        <v>28</v>
      </c>
      <c r="CQ116">
        <v>1.5609782751749997</v>
      </c>
      <c r="CR116">
        <v>2.6094959863799998</v>
      </c>
      <c r="CS116">
        <v>4.5353756232300002</v>
      </c>
      <c r="CT116">
        <v>7.7423558319900021</v>
      </c>
      <c r="CU116">
        <v>13.45465773558</v>
      </c>
      <c r="CV116">
        <v>24.792520499999998</v>
      </c>
      <c r="CW116">
        <v>45.178686093150006</v>
      </c>
      <c r="CX116">
        <v>69.807232340474982</v>
      </c>
      <c r="CY116">
        <v>105.82932667401002</v>
      </c>
      <c r="CZ116">
        <v>161.05189227110998</v>
      </c>
      <c r="DA116">
        <v>224.09040531805499</v>
      </c>
      <c r="DB116">
        <v>315.68002200000001</v>
      </c>
    </row>
    <row r="117" spans="15:106">
      <c r="O117">
        <v>29</v>
      </c>
      <c r="P117">
        <f t="shared" si="75"/>
        <v>0.75583424999999982</v>
      </c>
      <c r="Q117">
        <f t="shared" si="64"/>
        <v>1.0825083749999997</v>
      </c>
      <c r="R117">
        <f t="shared" si="65"/>
        <v>1.5244792499999997</v>
      </c>
      <c r="S117">
        <f t="shared" si="66"/>
        <v>2.068936125</v>
      </c>
      <c r="T117">
        <f t="shared" si="67"/>
        <v>3.1130122499999997</v>
      </c>
      <c r="U117">
        <f t="shared" si="68"/>
        <v>5.8032697500000001</v>
      </c>
      <c r="V117">
        <f t="shared" si="69"/>
        <v>11.901186749999999</v>
      </c>
      <c r="W117">
        <f t="shared" si="70"/>
        <v>27.899881556250001</v>
      </c>
      <c r="X117">
        <f t="shared" si="71"/>
        <v>58.671953924999997</v>
      </c>
      <c r="Y117">
        <f t="shared" si="72"/>
        <v>107.50166690624998</v>
      </c>
      <c r="Z117">
        <f t="shared" si="73"/>
        <v>192.2462142</v>
      </c>
      <c r="AA117">
        <f t="shared" si="74"/>
        <v>291.3156285</v>
      </c>
      <c r="AC117">
        <v>29</v>
      </c>
      <c r="AD117">
        <v>0.75583424999999982</v>
      </c>
      <c r="AE117">
        <v>1.0825083749999997</v>
      </c>
      <c r="AF117">
        <v>1.5244792499999997</v>
      </c>
      <c r="AG117">
        <v>2.068936125</v>
      </c>
      <c r="AH117">
        <v>3.1130122499999997</v>
      </c>
      <c r="AI117">
        <v>5.8032697500000001</v>
      </c>
      <c r="AJ117">
        <v>11.901186749999999</v>
      </c>
      <c r="AK117">
        <v>27.899881556250001</v>
      </c>
      <c r="AL117">
        <v>58.671953924999997</v>
      </c>
      <c r="AM117">
        <v>107.50166690624998</v>
      </c>
      <c r="AN117">
        <v>192.2462142</v>
      </c>
      <c r="AO117">
        <v>291.3156285</v>
      </c>
      <c r="AP117">
        <v>29</v>
      </c>
      <c r="AQ117">
        <v>0.9265064999999999</v>
      </c>
      <c r="AR117">
        <v>1.3269457499999999</v>
      </c>
      <c r="AS117">
        <v>1.8687164999999999</v>
      </c>
      <c r="AT117">
        <v>2.5361152499999999</v>
      </c>
      <c r="AU117">
        <v>3.833165256902999</v>
      </c>
      <c r="AV117">
        <v>7.1992638853739992</v>
      </c>
      <c r="AW117">
        <v>14.873740789817996</v>
      </c>
      <c r="AX117">
        <v>33.974806118863505</v>
      </c>
      <c r="AY117">
        <v>68.243960338531494</v>
      </c>
      <c r="AZ117">
        <v>119.74869224999998</v>
      </c>
      <c r="BA117">
        <v>205.57313409266399</v>
      </c>
      <c r="BB117">
        <v>306.64803000000001</v>
      </c>
      <c r="BC117">
        <v>29</v>
      </c>
      <c r="BD117">
        <v>1.0421452391699999</v>
      </c>
      <c r="BE117">
        <v>1.4900706830099999</v>
      </c>
      <c r="BF117">
        <v>2.0949295499999998</v>
      </c>
      <c r="BG117">
        <v>2.8383507783299997</v>
      </c>
      <c r="BH117">
        <v>4.26353739291</v>
      </c>
      <c r="BI117">
        <v>7.9347021518699989</v>
      </c>
      <c r="BJ117">
        <v>16.244843499089999</v>
      </c>
      <c r="BK117">
        <v>36.772862171595008</v>
      </c>
      <c r="BL117">
        <v>73.20357350978999</v>
      </c>
      <c r="BM117">
        <v>127.3085844375</v>
      </c>
      <c r="BN117">
        <v>216.61746778224</v>
      </c>
      <c r="BO117">
        <v>321.98043149999995</v>
      </c>
      <c r="BP117">
        <v>29</v>
      </c>
      <c r="BQ117">
        <v>1.3138281536099998</v>
      </c>
      <c r="BR117">
        <v>1.8417601942349999</v>
      </c>
      <c r="BS117">
        <v>2.5375202999999997</v>
      </c>
      <c r="BT117">
        <v>3.3675045512549997</v>
      </c>
      <c r="BU117">
        <v>4.9521276690300002</v>
      </c>
      <c r="BV117">
        <v>9.0178019537400012</v>
      </c>
      <c r="BW117">
        <v>18.054699198179996</v>
      </c>
      <c r="BX117">
        <v>39.944029738634995</v>
      </c>
      <c r="BY117">
        <v>77.667155235315008</v>
      </c>
      <c r="BZ117">
        <v>131.84451974999999</v>
      </c>
      <c r="CA117">
        <v>218.82649532663999</v>
      </c>
      <c r="CB117">
        <v>321.98043149999995</v>
      </c>
      <c r="CC117">
        <v>29</v>
      </c>
      <c r="CD117">
        <v>1.3650680624999998</v>
      </c>
      <c r="CE117">
        <v>2.3530454999999999</v>
      </c>
      <c r="CF117">
        <v>4.0952041874999994</v>
      </c>
      <c r="CG117">
        <v>7.0666783124999988</v>
      </c>
      <c r="CH117">
        <v>12.428906999999999</v>
      </c>
      <c r="CI117">
        <v>23.334367874999998</v>
      </c>
      <c r="CJ117">
        <v>42.203982750000002</v>
      </c>
      <c r="CK117">
        <v>63.392684306250004</v>
      </c>
      <c r="CL117">
        <v>101.05041082499999</v>
      </c>
      <c r="CM117">
        <v>151.89976437187497</v>
      </c>
      <c r="CN117">
        <v>214.55462696249998</v>
      </c>
      <c r="CO117">
        <v>305.8963282499999</v>
      </c>
      <c r="CP117">
        <v>29</v>
      </c>
      <c r="CQ117">
        <v>1.7096740720050001</v>
      </c>
      <c r="CR117">
        <v>2.9240400337199994</v>
      </c>
      <c r="CS117">
        <v>5.0488818749999993</v>
      </c>
      <c r="CT117">
        <v>8.6431942256549998</v>
      </c>
      <c r="CU117">
        <v>15.08008480296</v>
      </c>
      <c r="CV117">
        <v>28.083429568740002</v>
      </c>
      <c r="CW117">
        <v>50.380501428839999</v>
      </c>
      <c r="CX117">
        <v>74.59412415416999</v>
      </c>
      <c r="CY117">
        <v>116.73136454966998</v>
      </c>
      <c r="CZ117">
        <v>172.26791156249999</v>
      </c>
      <c r="DA117">
        <v>238.88880621770994</v>
      </c>
      <c r="DB117">
        <v>338.09594174999995</v>
      </c>
    </row>
    <row r="118" spans="15:106">
      <c r="O118">
        <v>30</v>
      </c>
      <c r="P118">
        <f t="shared" si="75"/>
        <v>0.81348262500000001</v>
      </c>
      <c r="Q118">
        <f t="shared" si="64"/>
        <v>1.1593728750000001</v>
      </c>
      <c r="R118">
        <f t="shared" si="65"/>
        <v>1.67820825</v>
      </c>
      <c r="S118">
        <f t="shared" si="66"/>
        <v>2.2675027499999998</v>
      </c>
      <c r="T118">
        <f t="shared" si="67"/>
        <v>3.4909293749999994</v>
      </c>
      <c r="U118">
        <f t="shared" si="68"/>
        <v>6.7704813750000001</v>
      </c>
      <c r="V118">
        <f t="shared" si="69"/>
        <v>13.931690624999998</v>
      </c>
      <c r="W118">
        <f t="shared" si="70"/>
        <v>32.870731499999998</v>
      </c>
      <c r="X118">
        <f t="shared" si="71"/>
        <v>66.879078262499988</v>
      </c>
      <c r="Y118">
        <f t="shared" si="72"/>
        <v>120.46568099999999</v>
      </c>
      <c r="Z118">
        <f t="shared" si="73"/>
        <v>213.41313748124998</v>
      </c>
      <c r="AA118">
        <f t="shared" si="74"/>
        <v>308.82503099999997</v>
      </c>
      <c r="AC118">
        <v>30</v>
      </c>
      <c r="AD118">
        <v>0.81348262500000001</v>
      </c>
      <c r="AE118">
        <v>1.1593728750000001</v>
      </c>
      <c r="AF118">
        <v>1.67820825</v>
      </c>
      <c r="AG118">
        <v>2.2675027499999998</v>
      </c>
      <c r="AH118">
        <v>3.4909293749999994</v>
      </c>
      <c r="AI118">
        <v>6.7704813750000001</v>
      </c>
      <c r="AJ118">
        <v>13.931690624999998</v>
      </c>
      <c r="AK118">
        <v>32.870731499999998</v>
      </c>
      <c r="AL118">
        <v>66.879078262499988</v>
      </c>
      <c r="AM118">
        <v>120.46568099999999</v>
      </c>
      <c r="AN118">
        <v>213.41313748124998</v>
      </c>
      <c r="AO118">
        <v>308.82503099999997</v>
      </c>
      <c r="AP118">
        <v>30</v>
      </c>
      <c r="AQ118">
        <v>0.99717225000000009</v>
      </c>
      <c r="AR118">
        <v>1.42116675</v>
      </c>
      <c r="AS118">
        <v>2.0571584999999999</v>
      </c>
      <c r="AT118">
        <v>2.7795194999999997</v>
      </c>
      <c r="AU118">
        <v>4.3049433857775004</v>
      </c>
      <c r="AV118">
        <v>8.4116207255954993</v>
      </c>
      <c r="AW118">
        <v>17.437083749999999</v>
      </c>
      <c r="AX118">
        <v>39.653582596334999</v>
      </c>
      <c r="AY118">
        <v>77.104679780919</v>
      </c>
      <c r="AZ118">
        <v>133.07311583495999</v>
      </c>
      <c r="BA118">
        <v>226.40983317189298</v>
      </c>
      <c r="BB118">
        <v>325.07898</v>
      </c>
      <c r="BC118">
        <v>30</v>
      </c>
      <c r="BD118">
        <v>1.1212561661699998</v>
      </c>
      <c r="BE118">
        <v>1.595340458985</v>
      </c>
      <c r="BF118">
        <v>2.3054098914899996</v>
      </c>
      <c r="BG118">
        <v>3.1097176391700003</v>
      </c>
      <c r="BH118">
        <v>4.7795147391750001</v>
      </c>
      <c r="BI118">
        <v>9.2540337210299999</v>
      </c>
      <c r="BJ118">
        <v>19.010016562499999</v>
      </c>
      <c r="BK118">
        <v>42.842088191099997</v>
      </c>
      <c r="BL118">
        <v>82.560234347429983</v>
      </c>
      <c r="BM118">
        <v>141.22242117479999</v>
      </c>
      <c r="BN118">
        <v>238.151376196965</v>
      </c>
      <c r="BO118">
        <v>341.33292899999998</v>
      </c>
      <c r="BP118">
        <v>30</v>
      </c>
      <c r="BQ118">
        <v>1.4080376569949999</v>
      </c>
      <c r="BR118">
        <v>1.9639881220049997</v>
      </c>
      <c r="BS118">
        <v>2.7810314329799999</v>
      </c>
      <c r="BT118">
        <v>3.6739805783400001</v>
      </c>
      <c r="BU118">
        <v>5.5275736077749986</v>
      </c>
      <c r="BV118">
        <v>10.470842105955001</v>
      </c>
      <c r="BW118">
        <v>21.03235875</v>
      </c>
      <c r="BX118">
        <v>46.320501463349999</v>
      </c>
      <c r="BY118">
        <v>87.176398709189996</v>
      </c>
      <c r="BZ118">
        <v>145.5367703496</v>
      </c>
      <c r="CA118">
        <v>239.36598886892995</v>
      </c>
      <c r="CB118">
        <v>341.33292899999998</v>
      </c>
      <c r="CC118">
        <v>30</v>
      </c>
      <c r="CD118">
        <v>1.5008206875000001</v>
      </c>
      <c r="CE118">
        <v>2.639634375</v>
      </c>
      <c r="CF118">
        <v>4.5703383749999995</v>
      </c>
      <c r="CG118">
        <v>7.9113613124999995</v>
      </c>
      <c r="CH118">
        <v>14.020229437499999</v>
      </c>
      <c r="CI118">
        <v>26.403885562499998</v>
      </c>
      <c r="CJ118">
        <v>46.698902999999994</v>
      </c>
      <c r="CK118">
        <v>68.396180999999984</v>
      </c>
      <c r="CL118">
        <v>111.232679034375</v>
      </c>
      <c r="CM118">
        <v>162.91862621249999</v>
      </c>
      <c r="CN118">
        <v>229.71976035937499</v>
      </c>
      <c r="CO118">
        <v>324.98393249999998</v>
      </c>
      <c r="CP118">
        <v>30</v>
      </c>
      <c r="CQ118">
        <v>1.8767594111850001</v>
      </c>
      <c r="CR118">
        <v>3.2750066632500001</v>
      </c>
      <c r="CS118">
        <v>5.6257184082599982</v>
      </c>
      <c r="CT118">
        <v>9.66084290571</v>
      </c>
      <c r="CU118">
        <v>16.983406849694997</v>
      </c>
      <c r="CV118">
        <v>31.726011883184995</v>
      </c>
      <c r="CW118">
        <v>55.654857000000007</v>
      </c>
      <c r="CX118">
        <v>80.184931888424998</v>
      </c>
      <c r="CY118">
        <v>128.02071983899498</v>
      </c>
      <c r="CZ118">
        <v>184.08529180757995</v>
      </c>
      <c r="DA118">
        <v>254.83562596634997</v>
      </c>
      <c r="DB118">
        <v>359.1927675</v>
      </c>
    </row>
    <row r="119" spans="15:106">
      <c r="O119">
        <v>31</v>
      </c>
      <c r="P119">
        <f t="shared" si="75"/>
        <v>0.87753637500000026</v>
      </c>
      <c r="Q119">
        <f t="shared" si="64"/>
        <v>1.2490481250000001</v>
      </c>
      <c r="R119">
        <f t="shared" si="65"/>
        <v>1.8319372499999997</v>
      </c>
      <c r="S119">
        <f t="shared" si="66"/>
        <v>2.4788801249999999</v>
      </c>
      <c r="T119">
        <f t="shared" si="67"/>
        <v>3.9713324999999995</v>
      </c>
      <c r="U119">
        <f t="shared" si="68"/>
        <v>7.8401789999999991</v>
      </c>
      <c r="V119">
        <f t="shared" si="69"/>
        <v>16.493840624999997</v>
      </c>
      <c r="W119">
        <f t="shared" si="70"/>
        <v>38.38901371875</v>
      </c>
      <c r="X119">
        <f t="shared" si="71"/>
        <v>75.833647874999997</v>
      </c>
      <c r="Y119">
        <f t="shared" si="72"/>
        <v>135.37708406249999</v>
      </c>
      <c r="Z119">
        <f t="shared" si="73"/>
        <v>234.93221174999996</v>
      </c>
      <c r="AA119">
        <f t="shared" si="74"/>
        <v>325.29800249999994</v>
      </c>
      <c r="AC119">
        <v>31</v>
      </c>
      <c r="AD119">
        <v>0.87753637500000026</v>
      </c>
      <c r="AE119">
        <v>1.2490481250000001</v>
      </c>
      <c r="AF119">
        <v>1.8319372499999997</v>
      </c>
      <c r="AG119">
        <v>2.4788801249999999</v>
      </c>
      <c r="AH119">
        <v>3.9713324999999995</v>
      </c>
      <c r="AI119">
        <v>7.8401789999999991</v>
      </c>
      <c r="AJ119">
        <v>16.493840624999997</v>
      </c>
      <c r="AK119">
        <v>38.38901371875</v>
      </c>
      <c r="AL119">
        <v>75.833647874999997</v>
      </c>
      <c r="AM119">
        <v>135.37708406249999</v>
      </c>
      <c r="AN119">
        <v>234.93221174999996</v>
      </c>
      <c r="AO119">
        <v>325.29800249999994</v>
      </c>
      <c r="AP119">
        <v>31</v>
      </c>
      <c r="AQ119">
        <v>1.07568975</v>
      </c>
      <c r="AR119">
        <v>1.5310912499999998</v>
      </c>
      <c r="AS119">
        <v>2.2456005000000001</v>
      </c>
      <c r="AT119">
        <v>3.0386272500000002</v>
      </c>
      <c r="AU119">
        <v>4.9046873624700007</v>
      </c>
      <c r="AV119">
        <v>9.7550612840519975</v>
      </c>
      <c r="AW119">
        <v>20.674307750924999</v>
      </c>
      <c r="AX119">
        <v>45.882614838932994</v>
      </c>
      <c r="AY119">
        <v>86.667027398900998</v>
      </c>
      <c r="AZ119">
        <v>148.31459209793101</v>
      </c>
      <c r="BA119">
        <v>247.29706499999995</v>
      </c>
      <c r="BB119">
        <v>342.41895</v>
      </c>
      <c r="BC119">
        <v>31</v>
      </c>
      <c r="BD119">
        <v>1.2091398203849999</v>
      </c>
      <c r="BE119">
        <v>1.7181599789250002</v>
      </c>
      <c r="BF119">
        <v>2.5157486039399997</v>
      </c>
      <c r="BG119">
        <v>3.3984646875000002</v>
      </c>
      <c r="BH119">
        <v>5.4354167501999999</v>
      </c>
      <c r="BI119">
        <v>10.712506978439999</v>
      </c>
      <c r="BJ119">
        <v>22.498513754624998</v>
      </c>
      <c r="BK119">
        <v>49.482887757164995</v>
      </c>
      <c r="BL119">
        <v>92.633196782970003</v>
      </c>
      <c r="BM119">
        <v>157.11748605546001</v>
      </c>
      <c r="BN119">
        <v>259.66191824999999</v>
      </c>
      <c r="BO119">
        <v>359.53989749999994</v>
      </c>
      <c r="BP119">
        <v>31</v>
      </c>
      <c r="BQ119">
        <v>1.5124356407700001</v>
      </c>
      <c r="BR119">
        <v>2.106689694525</v>
      </c>
      <c r="BS119">
        <v>3.0222733440899998</v>
      </c>
      <c r="BT119">
        <v>3.99819375</v>
      </c>
      <c r="BU119">
        <v>6.2589686246999996</v>
      </c>
      <c r="BV119">
        <v>12.067370840520001</v>
      </c>
      <c r="BW119">
        <v>24.77877125925</v>
      </c>
      <c r="BX119">
        <v>53.250614139329997</v>
      </c>
      <c r="BY119">
        <v>97.343411489009981</v>
      </c>
      <c r="BZ119">
        <v>161.11867247931002</v>
      </c>
      <c r="CA119">
        <v>259.66191824999999</v>
      </c>
      <c r="CB119">
        <v>359.53989749999994</v>
      </c>
      <c r="CC119">
        <v>31</v>
      </c>
      <c r="CD119">
        <v>1.6742823750000002</v>
      </c>
      <c r="CE119">
        <v>2.9563904999999999</v>
      </c>
      <c r="CF119">
        <v>5.098265249999999</v>
      </c>
      <c r="CG119">
        <v>8.8540878750000012</v>
      </c>
      <c r="CH119">
        <v>15.8905989375</v>
      </c>
      <c r="CI119">
        <v>29.812784812500002</v>
      </c>
      <c r="CJ119">
        <v>51.027903374999994</v>
      </c>
      <c r="CK119">
        <v>74.585297109374991</v>
      </c>
      <c r="CL119">
        <v>121.43211778125001</v>
      </c>
      <c r="CM119">
        <v>174.69552285937499</v>
      </c>
      <c r="CN119">
        <v>246.67842974999996</v>
      </c>
      <c r="CO119">
        <v>341.56682849999999</v>
      </c>
      <c r="CP119">
        <v>31</v>
      </c>
      <c r="CQ119">
        <v>2.0903961313799999</v>
      </c>
      <c r="CR119">
        <v>3.6622210371599997</v>
      </c>
      <c r="CS119">
        <v>6.2655808230599996</v>
      </c>
      <c r="CT119">
        <v>10.794709875000001</v>
      </c>
      <c r="CU119">
        <v>19.217977161705001</v>
      </c>
      <c r="CV119">
        <v>35.763678033434992</v>
      </c>
      <c r="CW119">
        <v>60.714201736859991</v>
      </c>
      <c r="CX119">
        <v>87.118539642810006</v>
      </c>
      <c r="CY119">
        <v>139.24524778258498</v>
      </c>
      <c r="CZ119">
        <v>196.66727476513498</v>
      </c>
      <c r="DA119">
        <v>272.64458024999999</v>
      </c>
      <c r="DB119">
        <v>377.52123149999994</v>
      </c>
    </row>
    <row r="120" spans="15:106">
      <c r="O120">
        <v>32</v>
      </c>
      <c r="P120">
        <f t="shared" si="75"/>
        <v>0.94159012499999983</v>
      </c>
      <c r="Q120">
        <f t="shared" si="64"/>
        <v>1.3515341249999999</v>
      </c>
      <c r="R120">
        <f t="shared" si="65"/>
        <v>1.9664501249999997</v>
      </c>
      <c r="S120">
        <f t="shared" si="66"/>
        <v>2.7094736249999998</v>
      </c>
      <c r="T120">
        <f t="shared" si="67"/>
        <v>4.5606270000000002</v>
      </c>
      <c r="U120">
        <f t="shared" si="68"/>
        <v>8.9995518749999999</v>
      </c>
      <c r="V120">
        <f t="shared" si="69"/>
        <v>19.685711306249999</v>
      </c>
      <c r="W120">
        <f t="shared" si="70"/>
        <v>44.475886612499998</v>
      </c>
      <c r="X120">
        <f t="shared" si="71"/>
        <v>85.496063081249986</v>
      </c>
      <c r="Y120">
        <f t="shared" si="72"/>
        <v>152.65612035000001</v>
      </c>
      <c r="Z120">
        <f t="shared" si="73"/>
        <v>254.19255449999997</v>
      </c>
      <c r="AA120">
        <f t="shared" si="74"/>
        <v>340.52254575000001</v>
      </c>
      <c r="AC120">
        <v>32</v>
      </c>
      <c r="AD120">
        <v>0.94159012499999983</v>
      </c>
      <c r="AE120">
        <v>1.3515341249999999</v>
      </c>
      <c r="AF120">
        <v>1.9664501249999997</v>
      </c>
      <c r="AG120">
        <v>2.7094736249999998</v>
      </c>
      <c r="AH120">
        <v>4.5606270000000002</v>
      </c>
      <c r="AI120">
        <v>8.9995518749999999</v>
      </c>
      <c r="AJ120">
        <v>19.685711306249999</v>
      </c>
      <c r="AK120">
        <v>44.475886612499998</v>
      </c>
      <c r="AL120">
        <v>85.496063081249986</v>
      </c>
      <c r="AM120">
        <v>152.65612035000001</v>
      </c>
      <c r="AN120">
        <v>254.19255449999997</v>
      </c>
      <c r="AO120">
        <v>340.52254575000001</v>
      </c>
      <c r="AP120">
        <v>32</v>
      </c>
      <c r="AQ120">
        <v>1.15420725</v>
      </c>
      <c r="AR120">
        <v>1.6567192499999996</v>
      </c>
      <c r="AS120">
        <v>2.4104872499999992</v>
      </c>
      <c r="AT120">
        <v>3.3262847713170003</v>
      </c>
      <c r="AU120">
        <v>5.6408859461520002</v>
      </c>
      <c r="AV120">
        <v>11.2141883087475</v>
      </c>
      <c r="AW120">
        <v>24.435577687828502</v>
      </c>
      <c r="AX120">
        <v>52.672349100000005</v>
      </c>
      <c r="AY120">
        <v>96.868673341300507</v>
      </c>
      <c r="AZ120">
        <v>165.88393167375298</v>
      </c>
      <c r="BA120">
        <v>267.57110999999998</v>
      </c>
      <c r="BB120">
        <v>358.44478499999997</v>
      </c>
      <c r="BC120">
        <v>32</v>
      </c>
      <c r="BD120">
        <v>1.2969644624999999</v>
      </c>
      <c r="BE120">
        <v>1.8585146303099997</v>
      </c>
      <c r="BF120">
        <v>2.6995655677949997</v>
      </c>
      <c r="BG120">
        <v>3.7133528315849995</v>
      </c>
      <c r="BH120">
        <v>6.2398616307600001</v>
      </c>
      <c r="BI120">
        <v>12.292470487575001</v>
      </c>
      <c r="BJ120">
        <v>26.543647985309995</v>
      </c>
      <c r="BK120">
        <v>56.703396224999999</v>
      </c>
      <c r="BL120">
        <v>103.35225317882998</v>
      </c>
      <c r="BM120">
        <v>175.41756498740997</v>
      </c>
      <c r="BN120">
        <v>280.94966550000004</v>
      </c>
      <c r="BO120">
        <v>376.36702424999993</v>
      </c>
      <c r="BP120">
        <v>32</v>
      </c>
      <c r="BQ120">
        <v>1.6158901499999998</v>
      </c>
      <c r="BR120">
        <v>2.2695815545350002</v>
      </c>
      <c r="BS120">
        <v>3.2296900732349996</v>
      </c>
      <c r="BT120">
        <v>4.3501420631699999</v>
      </c>
      <c r="BU120">
        <v>7.1540878615199981</v>
      </c>
      <c r="BV120">
        <v>13.785490337475</v>
      </c>
      <c r="BW120">
        <v>29.100215928285003</v>
      </c>
      <c r="BX120">
        <v>60.734443350000006</v>
      </c>
      <c r="BY120">
        <v>108.08360776300499</v>
      </c>
      <c r="BZ120">
        <v>178.99255443753003</v>
      </c>
      <c r="CA120">
        <v>280.94966550000004</v>
      </c>
      <c r="CB120">
        <v>376.36702424999993</v>
      </c>
      <c r="CC120">
        <v>32</v>
      </c>
      <c r="CD120">
        <v>1.8703694999999998</v>
      </c>
      <c r="CE120">
        <v>3.2957720624999998</v>
      </c>
      <c r="CF120">
        <v>5.6714429999999991</v>
      </c>
      <c r="CG120">
        <v>9.8948579999999975</v>
      </c>
      <c r="CH120">
        <v>18.077724562499998</v>
      </c>
      <c r="CI120">
        <v>33.6138583125</v>
      </c>
      <c r="CJ120">
        <v>55.115457271875009</v>
      </c>
      <c r="CK120">
        <v>82.310711418749989</v>
      </c>
      <c r="CL120">
        <v>131.43264380624998</v>
      </c>
      <c r="CM120">
        <v>187.26589049999998</v>
      </c>
      <c r="CN120">
        <v>265.45196399999998</v>
      </c>
      <c r="CO120">
        <v>354.70280625000004</v>
      </c>
      <c r="CP120">
        <v>32</v>
      </c>
      <c r="CQ120">
        <v>2.3315565</v>
      </c>
      <c r="CR120">
        <v>4.0761783806550005</v>
      </c>
      <c r="CS120">
        <v>6.9588947450399994</v>
      </c>
      <c r="CT120">
        <v>12.044227187519999</v>
      </c>
      <c r="CU120">
        <v>21.82770831213</v>
      </c>
      <c r="CV120">
        <v>40.257688058984996</v>
      </c>
      <c r="CW120">
        <v>65.335603538204992</v>
      </c>
      <c r="CX120">
        <v>95.787837374999995</v>
      </c>
      <c r="CY120">
        <v>150.15837108122997</v>
      </c>
      <c r="CZ120">
        <v>210.04437695579998</v>
      </c>
      <c r="DA120">
        <v>293.39427599999999</v>
      </c>
      <c r="DB120">
        <v>392.03994374999996</v>
      </c>
    </row>
    <row r="121" spans="15:106">
      <c r="O121">
        <v>33</v>
      </c>
      <c r="P121">
        <f t="shared" si="75"/>
        <v>1.0056438750000001</v>
      </c>
      <c r="Q121">
        <f t="shared" si="64"/>
        <v>1.4604254999999997</v>
      </c>
      <c r="R121">
        <f t="shared" si="65"/>
        <v>2.1073683750000001</v>
      </c>
      <c r="S121">
        <f t="shared" si="66"/>
        <v>2.9784993749999997</v>
      </c>
      <c r="T121">
        <f t="shared" si="67"/>
        <v>5.2908397499999991</v>
      </c>
      <c r="U121">
        <f t="shared" si="68"/>
        <v>10.331869874999997</v>
      </c>
      <c r="V121">
        <f t="shared" si="69"/>
        <v>23.494894837499999</v>
      </c>
      <c r="W121">
        <f t="shared" si="70"/>
        <v>51.208090706249997</v>
      </c>
      <c r="X121">
        <f t="shared" si="71"/>
        <v>95.969873999999976</v>
      </c>
      <c r="Y121">
        <f t="shared" si="72"/>
        <v>171.82103334374997</v>
      </c>
      <c r="Z121">
        <f t="shared" si="73"/>
        <v>273.03675450000003</v>
      </c>
      <c r="AA121">
        <f t="shared" si="74"/>
        <v>354.45155024999997</v>
      </c>
      <c r="AC121">
        <v>33</v>
      </c>
      <c r="AD121">
        <v>1.0056438750000001</v>
      </c>
      <c r="AE121">
        <v>1.4604254999999997</v>
      </c>
      <c r="AF121">
        <v>2.1073683750000001</v>
      </c>
      <c r="AG121">
        <v>2.9784993749999997</v>
      </c>
      <c r="AH121">
        <v>5.2908397499999991</v>
      </c>
      <c r="AI121">
        <v>10.331869874999997</v>
      </c>
      <c r="AJ121">
        <v>23.494894837499999</v>
      </c>
      <c r="AK121">
        <v>51.208090706249997</v>
      </c>
      <c r="AL121">
        <v>95.969873999999976</v>
      </c>
      <c r="AM121">
        <v>171.82103334374997</v>
      </c>
      <c r="AN121">
        <v>273.03675450000003</v>
      </c>
      <c r="AO121">
        <v>354.45155024999997</v>
      </c>
      <c r="AP121">
        <v>33</v>
      </c>
      <c r="AQ121">
        <v>1.23272475</v>
      </c>
      <c r="AR121">
        <v>1.7901989999999997</v>
      </c>
      <c r="AS121">
        <v>2.58322575</v>
      </c>
      <c r="AT121">
        <v>3.6620442281474999</v>
      </c>
      <c r="AU121">
        <v>6.5538144000000003</v>
      </c>
      <c r="AV121">
        <v>12.893412378490501</v>
      </c>
      <c r="AW121">
        <v>28.884214590763492</v>
      </c>
      <c r="AX121">
        <v>60.098158171011001</v>
      </c>
      <c r="AY121">
        <v>107.81030988409498</v>
      </c>
      <c r="AZ121">
        <v>185.20666840719753</v>
      </c>
      <c r="BA121">
        <v>287.40710999999999</v>
      </c>
      <c r="BB121">
        <v>373.10689500000001</v>
      </c>
      <c r="BC121">
        <v>33</v>
      </c>
      <c r="BD121">
        <v>1.3847300925149999</v>
      </c>
      <c r="BE121">
        <v>2.00758003794</v>
      </c>
      <c r="BF121">
        <v>2.8920463096350004</v>
      </c>
      <c r="BG121">
        <v>4.08068249985</v>
      </c>
      <c r="BH121">
        <v>7.2365033999999993</v>
      </c>
      <c r="BI121">
        <v>14.107521739229997</v>
      </c>
      <c r="BJ121">
        <v>31.319480452095</v>
      </c>
      <c r="BK121">
        <v>64.581470142554991</v>
      </c>
      <c r="BL121">
        <v>114.82108367047498</v>
      </c>
      <c r="BM121">
        <v>195.50322634657502</v>
      </c>
      <c r="BN121">
        <v>301.77746550000006</v>
      </c>
      <c r="BO121">
        <v>391.76223974999999</v>
      </c>
      <c r="BP121">
        <v>33</v>
      </c>
      <c r="BQ121">
        <v>1.7184001350299998</v>
      </c>
      <c r="BR121">
        <v>2.4416693758800001</v>
      </c>
      <c r="BS121">
        <v>3.4455962384549994</v>
      </c>
      <c r="BT121">
        <v>4.760107031475</v>
      </c>
      <c r="BU121">
        <v>8.2605368999999982</v>
      </c>
      <c r="BV121">
        <v>15.750155734905</v>
      </c>
      <c r="BW121">
        <v>34.17823845763499</v>
      </c>
      <c r="BX121">
        <v>68.846086060109997</v>
      </c>
      <c r="BY121">
        <v>119.49492559094999</v>
      </c>
      <c r="BZ121">
        <v>198.492679821975</v>
      </c>
      <c r="CA121">
        <v>301.77746550000006</v>
      </c>
      <c r="CB121">
        <v>391.76223974999999</v>
      </c>
      <c r="CC121">
        <v>33</v>
      </c>
      <c r="CD121">
        <v>2.0966238749999997</v>
      </c>
      <c r="CE121">
        <v>3.6728626874999994</v>
      </c>
      <c r="CF121">
        <v>6.3200388750000007</v>
      </c>
      <c r="CG121">
        <v>11.071380749999999</v>
      </c>
      <c r="CH121">
        <v>20.566522687499997</v>
      </c>
      <c r="CI121">
        <v>37.784480625</v>
      </c>
      <c r="CJ121">
        <v>59.105752781249997</v>
      </c>
      <c r="CK121">
        <v>91.275617446875003</v>
      </c>
      <c r="CL121">
        <v>141.487832475</v>
      </c>
      <c r="CM121">
        <v>200.524918603125</v>
      </c>
      <c r="CN121">
        <v>285.61525799999993</v>
      </c>
      <c r="CO121">
        <v>365.06711624999997</v>
      </c>
      <c r="CP121">
        <v>33</v>
      </c>
      <c r="CQ121">
        <v>2.6094959863799998</v>
      </c>
      <c r="CR121">
        <v>4.5353756232300002</v>
      </c>
      <c r="CS121">
        <v>7.7423558319900021</v>
      </c>
      <c r="CT121">
        <v>13.45465773558</v>
      </c>
      <c r="CU121">
        <v>24.792520499999998</v>
      </c>
      <c r="CV121">
        <v>45.178686093150006</v>
      </c>
      <c r="CW121">
        <v>69.807232340474982</v>
      </c>
      <c r="CX121">
        <v>105.82932667401002</v>
      </c>
      <c r="CY121">
        <v>161.05189227110998</v>
      </c>
      <c r="CZ121">
        <v>224.09040531805499</v>
      </c>
      <c r="DA121">
        <v>315.68002200000001</v>
      </c>
      <c r="DB121">
        <v>403.49523375000001</v>
      </c>
    </row>
    <row r="122" spans="15:106">
      <c r="O122">
        <v>34</v>
      </c>
      <c r="P122">
        <f t="shared" si="75"/>
        <v>1.0825083749999997</v>
      </c>
      <c r="Q122">
        <f t="shared" si="64"/>
        <v>1.5757222499999999</v>
      </c>
      <c r="R122">
        <f t="shared" si="65"/>
        <v>2.2675027499999998</v>
      </c>
      <c r="S122">
        <f t="shared" si="66"/>
        <v>3.2987681249999996</v>
      </c>
      <c r="T122">
        <f t="shared" si="67"/>
        <v>6.1619707499999992</v>
      </c>
      <c r="U122">
        <f t="shared" si="68"/>
        <v>11.946024374999999</v>
      </c>
      <c r="V122">
        <f t="shared" si="69"/>
        <v>27.899881556250001</v>
      </c>
      <c r="W122">
        <f t="shared" si="70"/>
        <v>58.671953924999997</v>
      </c>
      <c r="X122">
        <f t="shared" si="71"/>
        <v>107.50166690624998</v>
      </c>
      <c r="Y122">
        <f t="shared" si="72"/>
        <v>192.2462142</v>
      </c>
      <c r="Z122">
        <f t="shared" si="73"/>
        <v>291.3156285</v>
      </c>
      <c r="AA122">
        <f t="shared" si="74"/>
        <v>366.89657399999999</v>
      </c>
      <c r="AC122">
        <v>34</v>
      </c>
      <c r="AD122">
        <v>1.0825083749999997</v>
      </c>
      <c r="AE122">
        <v>1.5757222499999999</v>
      </c>
      <c r="AF122">
        <v>2.2675027499999998</v>
      </c>
      <c r="AG122">
        <v>3.2987681249999996</v>
      </c>
      <c r="AH122">
        <v>6.1619707499999992</v>
      </c>
      <c r="AI122">
        <v>11.946024374999999</v>
      </c>
      <c r="AJ122">
        <v>27.899881556250001</v>
      </c>
      <c r="AK122">
        <v>58.671953924999997</v>
      </c>
      <c r="AL122">
        <v>107.50166690624998</v>
      </c>
      <c r="AM122">
        <v>192.2462142</v>
      </c>
      <c r="AN122">
        <v>291.3156285</v>
      </c>
      <c r="AO122">
        <v>366.89657399999999</v>
      </c>
      <c r="AP122">
        <v>34</v>
      </c>
      <c r="AQ122">
        <v>1.3269457499999999</v>
      </c>
      <c r="AR122">
        <v>1.9315304999999998</v>
      </c>
      <c r="AS122">
        <v>2.7795194999999997</v>
      </c>
      <c r="AT122">
        <v>4.0618932249074993</v>
      </c>
      <c r="AU122">
        <v>7.644251498597999</v>
      </c>
      <c r="AV122">
        <v>14.929777488164998</v>
      </c>
      <c r="AW122">
        <v>33.974806118863505</v>
      </c>
      <c r="AX122">
        <v>68.243960338531494</v>
      </c>
      <c r="AY122">
        <v>119.74869224999998</v>
      </c>
      <c r="AZ122">
        <v>205.57313409266399</v>
      </c>
      <c r="BA122">
        <v>306.64803000000001</v>
      </c>
      <c r="BB122">
        <v>386.20691999999997</v>
      </c>
      <c r="BC122">
        <v>34</v>
      </c>
      <c r="BD122">
        <v>1.4900706830099999</v>
      </c>
      <c r="BE122">
        <v>2.1653473499999998</v>
      </c>
      <c r="BF122">
        <v>3.1107621533399996</v>
      </c>
      <c r="BG122">
        <v>4.517946002775</v>
      </c>
      <c r="BH122">
        <v>8.4251473179899978</v>
      </c>
      <c r="BI122">
        <v>16.306045815825001</v>
      </c>
      <c r="BJ122">
        <v>36.772862171595008</v>
      </c>
      <c r="BK122">
        <v>73.20357350978999</v>
      </c>
      <c r="BL122">
        <v>127.3085844375</v>
      </c>
      <c r="BM122">
        <v>216.61746778224</v>
      </c>
      <c r="BN122">
        <v>321.98043149999995</v>
      </c>
      <c r="BO122">
        <v>405.51726599999989</v>
      </c>
      <c r="BP122">
        <v>34</v>
      </c>
      <c r="BQ122">
        <v>1.8417601942349999</v>
      </c>
      <c r="BR122">
        <v>2.6228150999999995</v>
      </c>
      <c r="BS122">
        <v>3.6907015824899991</v>
      </c>
      <c r="BT122">
        <v>5.2476249990750006</v>
      </c>
      <c r="BU122">
        <v>9.5751936859799986</v>
      </c>
      <c r="BV122">
        <v>18.122720131649999</v>
      </c>
      <c r="BW122">
        <v>39.944029738634995</v>
      </c>
      <c r="BX122">
        <v>77.667155235315008</v>
      </c>
      <c r="BY122">
        <v>131.84451974999999</v>
      </c>
      <c r="BZ122">
        <v>218.82649532663999</v>
      </c>
      <c r="CA122">
        <v>321.98043149999995</v>
      </c>
      <c r="CB122">
        <v>405.51726599999989</v>
      </c>
      <c r="CC122">
        <v>34</v>
      </c>
      <c r="CD122">
        <v>2.3530454999999999</v>
      </c>
      <c r="CE122">
        <v>4.0952041874999994</v>
      </c>
      <c r="CF122">
        <v>7.0666783124999988</v>
      </c>
      <c r="CG122">
        <v>12.428906999999999</v>
      </c>
      <c r="CH122">
        <v>23.334367874999998</v>
      </c>
      <c r="CI122">
        <v>42.203982750000002</v>
      </c>
      <c r="CJ122">
        <v>63.392684306250004</v>
      </c>
      <c r="CK122">
        <v>101.05041082499999</v>
      </c>
      <c r="CL122">
        <v>151.89976437187497</v>
      </c>
      <c r="CM122">
        <v>214.55462696249998</v>
      </c>
      <c r="CN122">
        <v>305.8963282499999</v>
      </c>
      <c r="CO122">
        <v>373.41352649999999</v>
      </c>
      <c r="CP122">
        <v>34</v>
      </c>
      <c r="CQ122">
        <v>2.9240400337199994</v>
      </c>
      <c r="CR122">
        <v>5.0488818749999993</v>
      </c>
      <c r="CS122">
        <v>8.6431942256549998</v>
      </c>
      <c r="CT122">
        <v>15.08008480296</v>
      </c>
      <c r="CU122">
        <v>28.083429568740002</v>
      </c>
      <c r="CV122">
        <v>50.380501428839999</v>
      </c>
      <c r="CW122">
        <v>74.59412415416999</v>
      </c>
      <c r="CX122">
        <v>116.73136454966998</v>
      </c>
      <c r="CY122">
        <v>172.26791156249999</v>
      </c>
      <c r="CZ122">
        <v>238.88880621770994</v>
      </c>
      <c r="DA122">
        <v>338.09594174999995</v>
      </c>
      <c r="DB122">
        <v>412.7202135</v>
      </c>
    </row>
    <row r="123" spans="15:106">
      <c r="O123">
        <v>35</v>
      </c>
      <c r="P123">
        <f t="shared" si="75"/>
        <v>1.1593728750000001</v>
      </c>
      <c r="Q123">
        <f t="shared" si="64"/>
        <v>1.7038297500000001</v>
      </c>
      <c r="R123">
        <f t="shared" si="65"/>
        <v>2.4468532500000002</v>
      </c>
      <c r="S123">
        <f t="shared" si="66"/>
        <v>3.7023067500000004</v>
      </c>
      <c r="T123">
        <f t="shared" si="67"/>
        <v>7.1740199999999987</v>
      </c>
      <c r="U123">
        <f t="shared" si="68"/>
        <v>13.957312125</v>
      </c>
      <c r="V123">
        <f t="shared" si="69"/>
        <v>32.870731499999998</v>
      </c>
      <c r="W123">
        <f t="shared" si="70"/>
        <v>66.879078262499988</v>
      </c>
      <c r="X123">
        <f t="shared" si="71"/>
        <v>120.46568099999999</v>
      </c>
      <c r="Y123">
        <f t="shared" si="72"/>
        <v>213.41313748124998</v>
      </c>
      <c r="Z123">
        <f t="shared" si="73"/>
        <v>308.82503099999997</v>
      </c>
      <c r="AA123">
        <f t="shared" si="74"/>
        <v>377.39436374999997</v>
      </c>
      <c r="AC123">
        <v>35</v>
      </c>
      <c r="AD123">
        <v>1.1593728750000001</v>
      </c>
      <c r="AE123">
        <v>1.7038297500000001</v>
      </c>
      <c r="AF123">
        <v>2.4468532500000002</v>
      </c>
      <c r="AG123">
        <v>3.7023067500000004</v>
      </c>
      <c r="AH123">
        <v>7.1740199999999987</v>
      </c>
      <c r="AI123">
        <v>13.957312125</v>
      </c>
      <c r="AJ123">
        <v>32.870731499999998</v>
      </c>
      <c r="AK123">
        <v>66.879078262499988</v>
      </c>
      <c r="AL123">
        <v>120.46568099999999</v>
      </c>
      <c r="AM123">
        <v>213.41313748124998</v>
      </c>
      <c r="AN123">
        <v>308.82503099999997</v>
      </c>
      <c r="AO123">
        <v>377.39436374999997</v>
      </c>
      <c r="AP123">
        <v>35</v>
      </c>
      <c r="AQ123">
        <v>1.42116675</v>
      </c>
      <c r="AR123">
        <v>2.0885655000000001</v>
      </c>
      <c r="AS123">
        <v>2.9993684999999992</v>
      </c>
      <c r="AT123">
        <v>4.5656096825310009</v>
      </c>
      <c r="AU123">
        <v>8.9129756032799978</v>
      </c>
      <c r="AV123">
        <v>17.469151950000001</v>
      </c>
      <c r="AW123">
        <v>39.653582596334999</v>
      </c>
      <c r="AX123">
        <v>77.104679780919</v>
      </c>
      <c r="AY123">
        <v>133.07311583495999</v>
      </c>
      <c r="AZ123">
        <v>226.40983317189298</v>
      </c>
      <c r="BA123">
        <v>325.07898</v>
      </c>
      <c r="BB123">
        <v>397.25722499999995</v>
      </c>
      <c r="BC123">
        <v>35</v>
      </c>
      <c r="BD123">
        <v>1.595340458985</v>
      </c>
      <c r="BE123">
        <v>2.3406069890699999</v>
      </c>
      <c r="BF123">
        <v>3.3556840061100002</v>
      </c>
      <c r="BG123">
        <v>5.068916549069999</v>
      </c>
      <c r="BH123">
        <v>9.8055986447999981</v>
      </c>
      <c r="BI123">
        <v>19.044977512499997</v>
      </c>
      <c r="BJ123">
        <v>42.842088191099997</v>
      </c>
      <c r="BK123">
        <v>82.560234347429983</v>
      </c>
      <c r="BL123">
        <v>141.22242117479999</v>
      </c>
      <c r="BM123">
        <v>238.151376196965</v>
      </c>
      <c r="BN123">
        <v>341.33292899999998</v>
      </c>
      <c r="BO123">
        <v>417.12008624999999</v>
      </c>
      <c r="BP123">
        <v>35</v>
      </c>
      <c r="BQ123">
        <v>1.9639881220049997</v>
      </c>
      <c r="BR123">
        <v>2.8234899281399999</v>
      </c>
      <c r="BS123">
        <v>3.9645779122199993</v>
      </c>
      <c r="BT123">
        <v>5.8622707253099993</v>
      </c>
      <c r="BU123">
        <v>11.094932032799999</v>
      </c>
      <c r="BV123">
        <v>21.071038949999998</v>
      </c>
      <c r="BW123">
        <v>46.320501463349999</v>
      </c>
      <c r="BX123">
        <v>87.176398709189996</v>
      </c>
      <c r="BY123">
        <v>145.5367703496</v>
      </c>
      <c r="BZ123">
        <v>239.36598886892995</v>
      </c>
      <c r="CA123">
        <v>341.33292899999998</v>
      </c>
      <c r="CB123">
        <v>417.12008624999999</v>
      </c>
      <c r="CC123">
        <v>35</v>
      </c>
      <c r="CD123">
        <v>2.639634375</v>
      </c>
      <c r="CE123">
        <v>4.5703383749999995</v>
      </c>
      <c r="CF123">
        <v>7.9113613124999995</v>
      </c>
      <c r="CG123">
        <v>14.020229437499999</v>
      </c>
      <c r="CH123">
        <v>26.403885562499998</v>
      </c>
      <c r="CI123">
        <v>46.698902999999994</v>
      </c>
      <c r="CJ123">
        <v>68.396180999999984</v>
      </c>
      <c r="CK123">
        <v>111.232679034375</v>
      </c>
      <c r="CL123">
        <v>162.91862621249999</v>
      </c>
      <c r="CM123">
        <v>229.71976035937499</v>
      </c>
      <c r="CN123">
        <v>324.98393249999998</v>
      </c>
      <c r="CO123">
        <v>380.12677274999999</v>
      </c>
      <c r="CP123">
        <v>35</v>
      </c>
      <c r="CQ123">
        <v>3.2750066632500001</v>
      </c>
      <c r="CR123">
        <v>5.6257184082599982</v>
      </c>
      <c r="CS123">
        <v>9.66084290571</v>
      </c>
      <c r="CT123">
        <v>16.983406849694997</v>
      </c>
      <c r="CU123">
        <v>31.726011883184995</v>
      </c>
      <c r="CV123">
        <v>55.654857000000007</v>
      </c>
      <c r="CW123">
        <v>80.184931888424998</v>
      </c>
      <c r="CX123">
        <v>128.02071983899498</v>
      </c>
      <c r="CY123">
        <v>184.08529180757995</v>
      </c>
      <c r="CZ123">
        <v>254.83562596634997</v>
      </c>
      <c r="DA123">
        <v>359.1927675</v>
      </c>
      <c r="DB123">
        <v>420.14011725</v>
      </c>
    </row>
    <row r="124" spans="15:106">
      <c r="O124">
        <v>36</v>
      </c>
      <c r="P124">
        <f t="shared" si="75"/>
        <v>1.2490481250000001</v>
      </c>
      <c r="Q124">
        <f t="shared" si="64"/>
        <v>1.8319372499999997</v>
      </c>
      <c r="R124">
        <f t="shared" si="65"/>
        <v>2.6390145</v>
      </c>
      <c r="S124">
        <f t="shared" si="66"/>
        <v>4.2083313750000002</v>
      </c>
      <c r="T124">
        <f t="shared" si="67"/>
        <v>8.2949606250000016</v>
      </c>
      <c r="U124">
        <f t="shared" si="68"/>
        <v>16.493840624999997</v>
      </c>
      <c r="V124">
        <f t="shared" si="69"/>
        <v>38.38901371875</v>
      </c>
      <c r="W124">
        <f t="shared" si="70"/>
        <v>75.833647874999997</v>
      </c>
      <c r="X124">
        <f t="shared" si="71"/>
        <v>135.37708406249999</v>
      </c>
      <c r="Y124">
        <f t="shared" si="72"/>
        <v>234.93221174999996</v>
      </c>
      <c r="Z124">
        <f t="shared" si="73"/>
        <v>325.29800249999994</v>
      </c>
      <c r="AA124">
        <f t="shared" si="74"/>
        <v>385.24611375000001</v>
      </c>
      <c r="AC124">
        <v>36</v>
      </c>
      <c r="AD124">
        <v>1.2490481250000001</v>
      </c>
      <c r="AE124">
        <v>1.8319372499999997</v>
      </c>
      <c r="AF124">
        <v>2.6390145</v>
      </c>
      <c r="AG124">
        <v>4.2083313750000002</v>
      </c>
      <c r="AH124">
        <v>8.2949606250000016</v>
      </c>
      <c r="AI124">
        <v>16.493840624999997</v>
      </c>
      <c r="AJ124">
        <v>38.38901371875</v>
      </c>
      <c r="AK124">
        <v>75.833647874999997</v>
      </c>
      <c r="AL124">
        <v>135.37708406249999</v>
      </c>
      <c r="AM124">
        <v>234.93221174999996</v>
      </c>
      <c r="AN124">
        <v>325.29800249999994</v>
      </c>
      <c r="AO124">
        <v>385.24611375000001</v>
      </c>
      <c r="AP124">
        <v>36</v>
      </c>
      <c r="AQ124">
        <v>1.5310912499999998</v>
      </c>
      <c r="AR124">
        <v>2.2456005000000001</v>
      </c>
      <c r="AS124">
        <v>3.2349209999999999</v>
      </c>
      <c r="AT124">
        <v>5.1973864470044999</v>
      </c>
      <c r="AU124">
        <v>10.320918597097499</v>
      </c>
      <c r="AV124">
        <v>20.674307750924999</v>
      </c>
      <c r="AW124">
        <v>45.882614838932994</v>
      </c>
      <c r="AX124">
        <v>86.667027398900998</v>
      </c>
      <c r="AY124">
        <v>148.31459209793101</v>
      </c>
      <c r="AZ124">
        <v>247.29706499999995</v>
      </c>
      <c r="BA124">
        <v>342.41895</v>
      </c>
      <c r="BB124">
        <v>405.52222499999993</v>
      </c>
      <c r="BC124">
        <v>36</v>
      </c>
      <c r="BD124">
        <v>1.7181599789250002</v>
      </c>
      <c r="BE124">
        <v>2.5157486039399997</v>
      </c>
      <c r="BF124">
        <v>3.6180037499999997</v>
      </c>
      <c r="BG124">
        <v>5.7597883949700002</v>
      </c>
      <c r="BH124">
        <v>11.333902399574999</v>
      </c>
      <c r="BI124">
        <v>22.498513754624998</v>
      </c>
      <c r="BJ124">
        <v>49.482887757164995</v>
      </c>
      <c r="BK124">
        <v>92.633196782970003</v>
      </c>
      <c r="BL124">
        <v>157.11748605546001</v>
      </c>
      <c r="BM124">
        <v>259.66191824999999</v>
      </c>
      <c r="BN124">
        <v>359.53989749999994</v>
      </c>
      <c r="BO124">
        <v>425.79833624999998</v>
      </c>
      <c r="BP124">
        <v>36</v>
      </c>
      <c r="BQ124">
        <v>2.106689694525</v>
      </c>
      <c r="BR124">
        <v>3.0222733440899998</v>
      </c>
      <c r="BS124">
        <v>4.256475</v>
      </c>
      <c r="BT124">
        <v>6.6324877200449999</v>
      </c>
      <c r="BU124">
        <v>12.767357220974999</v>
      </c>
      <c r="BV124">
        <v>24.77877125925</v>
      </c>
      <c r="BW124">
        <v>53.250614139329997</v>
      </c>
      <c r="BX124">
        <v>97.343411489009981</v>
      </c>
      <c r="BY124">
        <v>161.11867247931002</v>
      </c>
      <c r="BZ124">
        <v>259.66191824999999</v>
      </c>
      <c r="CA124">
        <v>359.53989749999994</v>
      </c>
      <c r="CB124">
        <v>425.79833624999998</v>
      </c>
      <c r="CC124">
        <v>36</v>
      </c>
      <c r="CD124">
        <v>2.9563904999999999</v>
      </c>
      <c r="CE124">
        <v>5.098265249999999</v>
      </c>
      <c r="CF124">
        <v>8.8540878750000012</v>
      </c>
      <c r="CG124">
        <v>15.8905989375</v>
      </c>
      <c r="CH124">
        <v>29.812784812500002</v>
      </c>
      <c r="CI124">
        <v>51.027903374999994</v>
      </c>
      <c r="CJ124">
        <v>74.585297109374991</v>
      </c>
      <c r="CK124">
        <v>121.43211778125001</v>
      </c>
      <c r="CL124">
        <v>174.69552285937499</v>
      </c>
      <c r="CM124">
        <v>246.67842974999996</v>
      </c>
      <c r="CN124">
        <v>341.56682849999999</v>
      </c>
      <c r="CO124">
        <v>385.24611375000001</v>
      </c>
      <c r="CP124">
        <v>36</v>
      </c>
      <c r="CQ124">
        <v>3.6622210371599997</v>
      </c>
      <c r="CR124">
        <v>6.2655808230599996</v>
      </c>
      <c r="CS124">
        <v>10.794709875000001</v>
      </c>
      <c r="CT124">
        <v>19.217977161705001</v>
      </c>
      <c r="CU124">
        <v>35.763678033434992</v>
      </c>
      <c r="CV124">
        <v>60.714201736859991</v>
      </c>
      <c r="CW124">
        <v>87.118539642810006</v>
      </c>
      <c r="CX124">
        <v>139.24524778258498</v>
      </c>
      <c r="CY124">
        <v>196.66727476513498</v>
      </c>
      <c r="CZ124">
        <v>272.64458024999999</v>
      </c>
      <c r="DA124">
        <v>377.52123149999994</v>
      </c>
      <c r="DB124">
        <v>425.79833624999998</v>
      </c>
    </row>
    <row r="125" spans="15:106">
      <c r="O125">
        <v>37</v>
      </c>
      <c r="P125">
        <f t="shared" si="75"/>
        <v>1.3515341249999999</v>
      </c>
      <c r="Q125">
        <f t="shared" si="64"/>
        <v>1.9664501249999997</v>
      </c>
      <c r="R125">
        <f t="shared" si="65"/>
        <v>2.8503918750000001</v>
      </c>
      <c r="S125">
        <f t="shared" si="66"/>
        <v>4.7720043749999999</v>
      </c>
      <c r="T125">
        <f t="shared" si="67"/>
        <v>9.4094958749999993</v>
      </c>
      <c r="U125">
        <f t="shared" si="68"/>
        <v>19.685711306249999</v>
      </c>
      <c r="V125">
        <f t="shared" si="69"/>
        <v>44.475886612499998</v>
      </c>
      <c r="W125">
        <f t="shared" si="70"/>
        <v>85.496063081249986</v>
      </c>
      <c r="X125">
        <f t="shared" si="71"/>
        <v>152.65612035000001</v>
      </c>
      <c r="Y125">
        <f t="shared" si="72"/>
        <v>254.19255449999997</v>
      </c>
      <c r="Z125">
        <f t="shared" si="73"/>
        <v>340.52254575000001</v>
      </c>
      <c r="AA125">
        <f t="shared" si="74"/>
        <v>390.41256525</v>
      </c>
      <c r="AC125">
        <v>37</v>
      </c>
      <c r="AD125">
        <v>1.3515341249999999</v>
      </c>
      <c r="AE125">
        <v>1.9664501249999997</v>
      </c>
      <c r="AF125">
        <v>2.8503918750000001</v>
      </c>
      <c r="AG125">
        <v>4.7720043749999999</v>
      </c>
      <c r="AH125">
        <v>9.4094958749999993</v>
      </c>
      <c r="AI125">
        <v>19.685711306249999</v>
      </c>
      <c r="AJ125">
        <v>44.475886612499998</v>
      </c>
      <c r="AK125">
        <v>85.496063081249986</v>
      </c>
      <c r="AL125">
        <v>152.65612035000001</v>
      </c>
      <c r="AM125">
        <v>254.19255449999997</v>
      </c>
      <c r="AN125">
        <v>340.52254575000001</v>
      </c>
      <c r="AO125">
        <v>390.41256525</v>
      </c>
      <c r="AP125">
        <v>37</v>
      </c>
      <c r="AQ125">
        <v>1.6567192499999996</v>
      </c>
      <c r="AR125">
        <v>2.4104872499999992</v>
      </c>
      <c r="AS125">
        <v>3.4992830336549998</v>
      </c>
      <c r="AT125">
        <v>5.9023315026449996</v>
      </c>
      <c r="AU125">
        <v>11.725012544875499</v>
      </c>
      <c r="AV125">
        <v>24.435577687828502</v>
      </c>
      <c r="AW125">
        <v>52.672349100000005</v>
      </c>
      <c r="AX125">
        <v>96.868673341300507</v>
      </c>
      <c r="AY125">
        <v>165.88393167375298</v>
      </c>
      <c r="AZ125">
        <v>267.57110999999998</v>
      </c>
      <c r="BA125">
        <v>358.44478499999997</v>
      </c>
      <c r="BB125">
        <v>410.96059499999996</v>
      </c>
      <c r="BC125">
        <v>37</v>
      </c>
      <c r="BD125">
        <v>1.8585146303099997</v>
      </c>
      <c r="BE125">
        <v>2.6995655677949997</v>
      </c>
      <c r="BF125">
        <v>3.9064822932749999</v>
      </c>
      <c r="BG125">
        <v>6.5290687007250012</v>
      </c>
      <c r="BH125">
        <v>12.852412203734998</v>
      </c>
      <c r="BI125">
        <v>26.543647985309995</v>
      </c>
      <c r="BJ125">
        <v>56.703396224999999</v>
      </c>
      <c r="BK125">
        <v>103.35225317882998</v>
      </c>
      <c r="BL125">
        <v>175.41756498740997</v>
      </c>
      <c r="BM125">
        <v>280.94966550000004</v>
      </c>
      <c r="BN125">
        <v>376.36702424999993</v>
      </c>
      <c r="BO125">
        <v>431.50862474999997</v>
      </c>
      <c r="BP125">
        <v>37</v>
      </c>
      <c r="BQ125">
        <v>2.2695815545350002</v>
      </c>
      <c r="BR125">
        <v>3.2296900732349996</v>
      </c>
      <c r="BS125">
        <v>4.5763905865499996</v>
      </c>
      <c r="BT125">
        <v>7.4856677764499997</v>
      </c>
      <c r="BU125">
        <v>14.413441498755001</v>
      </c>
      <c r="BV125">
        <v>29.100215928285003</v>
      </c>
      <c r="BW125">
        <v>60.734443350000006</v>
      </c>
      <c r="BX125">
        <v>108.08360776300499</v>
      </c>
      <c r="BY125">
        <v>178.99255443753003</v>
      </c>
      <c r="BZ125">
        <v>280.94966550000004</v>
      </c>
      <c r="CA125">
        <v>376.36702424999993</v>
      </c>
      <c r="CB125">
        <v>431.50862474999997</v>
      </c>
      <c r="CC125">
        <v>37</v>
      </c>
      <c r="CD125">
        <v>3.2957720624999998</v>
      </c>
      <c r="CE125">
        <v>5.6714429999999991</v>
      </c>
      <c r="CF125">
        <v>9.8948579999999975</v>
      </c>
      <c r="CG125">
        <v>18.077724562499998</v>
      </c>
      <c r="CH125">
        <v>33.6138583125</v>
      </c>
      <c r="CI125">
        <v>55.115457271875009</v>
      </c>
      <c r="CJ125">
        <v>82.310711418749989</v>
      </c>
      <c r="CK125">
        <v>131.43264380624998</v>
      </c>
      <c r="CL125">
        <v>187.26589049999998</v>
      </c>
      <c r="CM125">
        <v>265.45196399999998</v>
      </c>
      <c r="CN125">
        <v>354.70280625000004</v>
      </c>
      <c r="CO125">
        <v>390.41256525</v>
      </c>
      <c r="CP125">
        <v>37</v>
      </c>
      <c r="CQ125">
        <v>4.0761783806550005</v>
      </c>
      <c r="CR125">
        <v>6.9588947450399994</v>
      </c>
      <c r="CS125">
        <v>12.044227187519999</v>
      </c>
      <c r="CT125">
        <v>21.82770831213</v>
      </c>
      <c r="CU125">
        <v>40.257688058984996</v>
      </c>
      <c r="CV125">
        <v>65.335603538204992</v>
      </c>
      <c r="CW125">
        <v>95.787837374999995</v>
      </c>
      <c r="CX125">
        <v>150.15837108122997</v>
      </c>
      <c r="CY125">
        <v>210.04437695579998</v>
      </c>
      <c r="CZ125">
        <v>293.39427599999999</v>
      </c>
      <c r="DA125">
        <v>392.03994374999996</v>
      </c>
      <c r="DB125">
        <v>431.50862474999997</v>
      </c>
    </row>
    <row r="126" spans="15:106">
      <c r="O126">
        <v>38</v>
      </c>
      <c r="P126">
        <f t="shared" si="75"/>
        <v>1.4604254999999997</v>
      </c>
      <c r="Q126">
        <f t="shared" si="64"/>
        <v>2.1073683750000001</v>
      </c>
      <c r="R126">
        <f t="shared" si="65"/>
        <v>3.0873907499999995</v>
      </c>
      <c r="S126">
        <f t="shared" si="66"/>
        <v>5.470190249999999</v>
      </c>
      <c r="T126">
        <f t="shared" si="67"/>
        <v>10.677760125000001</v>
      </c>
      <c r="U126">
        <f t="shared" si="68"/>
        <v>23.494894837499999</v>
      </c>
      <c r="V126">
        <f t="shared" si="69"/>
        <v>51.208090706249997</v>
      </c>
      <c r="W126">
        <f t="shared" si="70"/>
        <v>95.969873999999976</v>
      </c>
      <c r="X126">
        <f t="shared" si="71"/>
        <v>171.82103334374997</v>
      </c>
      <c r="Y126">
        <f t="shared" si="72"/>
        <v>273.03675450000003</v>
      </c>
      <c r="Z126">
        <f t="shared" si="73"/>
        <v>354.45155024999997</v>
      </c>
      <c r="AA126">
        <f t="shared" si="74"/>
        <v>392.58749999999998</v>
      </c>
      <c r="AC126">
        <v>38</v>
      </c>
      <c r="AD126">
        <v>1.4604254999999997</v>
      </c>
      <c r="AE126">
        <v>2.1073683750000001</v>
      </c>
      <c r="AF126">
        <v>3.0873907499999995</v>
      </c>
      <c r="AG126">
        <v>5.470190249999999</v>
      </c>
      <c r="AH126">
        <v>10.677760125000001</v>
      </c>
      <c r="AI126">
        <v>23.494894837499999</v>
      </c>
      <c r="AJ126">
        <v>51.208090706249997</v>
      </c>
      <c r="AK126">
        <v>95.969873999999976</v>
      </c>
      <c r="AL126">
        <v>171.82103334374997</v>
      </c>
      <c r="AM126">
        <v>273.03675450000003</v>
      </c>
      <c r="AN126">
        <v>354.45155024999997</v>
      </c>
      <c r="AO126">
        <v>392.58749999999998</v>
      </c>
      <c r="AP126">
        <v>38</v>
      </c>
      <c r="AQ126">
        <v>1.7901989999999997</v>
      </c>
      <c r="AR126">
        <v>2.58322575</v>
      </c>
      <c r="AS126">
        <v>3.795925414983</v>
      </c>
      <c r="AT126">
        <v>6.7759775999999992</v>
      </c>
      <c r="AU126">
        <v>13.325057926189501</v>
      </c>
      <c r="AV126">
        <v>28.884214590763492</v>
      </c>
      <c r="AW126">
        <v>60.098158171011001</v>
      </c>
      <c r="AX126">
        <v>107.81030988409498</v>
      </c>
      <c r="AY126">
        <v>185.20666840719753</v>
      </c>
      <c r="AZ126">
        <v>287.40710999999999</v>
      </c>
      <c r="BA126">
        <v>373.10689500000001</v>
      </c>
      <c r="BB126">
        <v>413.25</v>
      </c>
      <c r="BC126">
        <v>38</v>
      </c>
      <c r="BD126">
        <v>2.00758003794</v>
      </c>
      <c r="BE126">
        <v>2.8920463096350004</v>
      </c>
      <c r="BF126">
        <v>4.2298687417799998</v>
      </c>
      <c r="BG126">
        <v>7.481808599999999</v>
      </c>
      <c r="BH126">
        <v>14.579813229570002</v>
      </c>
      <c r="BI126">
        <v>31.319480452095</v>
      </c>
      <c r="BJ126">
        <v>64.581470142554991</v>
      </c>
      <c r="BK126">
        <v>114.82108367047498</v>
      </c>
      <c r="BL126">
        <v>195.50322634657502</v>
      </c>
      <c r="BM126">
        <v>301.77746550000006</v>
      </c>
      <c r="BN126">
        <v>391.76223974999999</v>
      </c>
      <c r="BO126">
        <v>433.91250000000002</v>
      </c>
      <c r="BP126">
        <v>38</v>
      </c>
      <c r="BQ126">
        <v>2.4416693758800001</v>
      </c>
      <c r="BR126">
        <v>3.4455962384549994</v>
      </c>
      <c r="BS126">
        <v>4.9341324498300008</v>
      </c>
      <c r="BT126">
        <v>8.5405550999999988</v>
      </c>
      <c r="BU126">
        <v>16.277439311895002</v>
      </c>
      <c r="BV126">
        <v>34.17823845763499</v>
      </c>
      <c r="BW126">
        <v>68.846086060109997</v>
      </c>
      <c r="BX126">
        <v>119.49492559094999</v>
      </c>
      <c r="BY126">
        <v>198.492679821975</v>
      </c>
      <c r="BZ126">
        <v>301.77746550000006</v>
      </c>
      <c r="CA126">
        <v>391.76223974999999</v>
      </c>
      <c r="CB126">
        <v>433.91250000000002</v>
      </c>
      <c r="CC126">
        <v>38</v>
      </c>
      <c r="CD126">
        <v>3.6728626874999994</v>
      </c>
      <c r="CE126">
        <v>6.3200388750000007</v>
      </c>
      <c r="CF126">
        <v>11.071380749999999</v>
      </c>
      <c r="CG126">
        <v>20.566522687499997</v>
      </c>
      <c r="CH126">
        <v>37.784480625</v>
      </c>
      <c r="CI126">
        <v>59.105752781249997</v>
      </c>
      <c r="CJ126">
        <v>91.275617446875003</v>
      </c>
      <c r="CK126">
        <v>141.487832475</v>
      </c>
      <c r="CL126">
        <v>200.524918603125</v>
      </c>
      <c r="CM126">
        <v>285.61525799999993</v>
      </c>
      <c r="CN126">
        <v>365.06711624999997</v>
      </c>
      <c r="CO126">
        <v>392.58749999999998</v>
      </c>
      <c r="CP126">
        <v>38</v>
      </c>
      <c r="CQ126">
        <v>4.5353756232300002</v>
      </c>
      <c r="CR126">
        <v>7.7423558319900021</v>
      </c>
      <c r="CS126">
        <v>13.45465773558</v>
      </c>
      <c r="CT126">
        <v>24.792520499999998</v>
      </c>
      <c r="CU126">
        <v>45.178686093150006</v>
      </c>
      <c r="CV126">
        <v>69.807232340474982</v>
      </c>
      <c r="CW126">
        <v>105.82932667401002</v>
      </c>
      <c r="CX126">
        <v>161.05189227110998</v>
      </c>
      <c r="CY126">
        <v>224.09040531805499</v>
      </c>
      <c r="CZ126">
        <v>315.68002200000001</v>
      </c>
      <c r="DA126">
        <v>403.49523375000001</v>
      </c>
      <c r="DB126">
        <v>433.91250000000002</v>
      </c>
    </row>
    <row r="127" spans="15:106">
      <c r="O127">
        <v>39</v>
      </c>
      <c r="P127">
        <f t="shared" si="75"/>
        <v>1.5757222499999999</v>
      </c>
      <c r="Q127">
        <f t="shared" si="64"/>
        <v>2.2675027499999998</v>
      </c>
      <c r="R127">
        <f t="shared" si="65"/>
        <v>3.3820380000000005</v>
      </c>
      <c r="S127">
        <f t="shared" si="66"/>
        <v>6.2964836250000005</v>
      </c>
      <c r="T127">
        <f t="shared" si="67"/>
        <v>12.208644749999998</v>
      </c>
      <c r="U127">
        <f t="shared" si="68"/>
        <v>27.899881556250001</v>
      </c>
      <c r="V127">
        <f t="shared" si="69"/>
        <v>58.671953924999997</v>
      </c>
      <c r="W127">
        <f t="shared" si="70"/>
        <v>107.50166690624998</v>
      </c>
      <c r="X127">
        <f t="shared" si="71"/>
        <v>192.2462142</v>
      </c>
      <c r="Y127">
        <f t="shared" si="72"/>
        <v>291.3156285</v>
      </c>
      <c r="Z127">
        <f t="shared" si="73"/>
        <v>366.89657399999999</v>
      </c>
      <c r="AA127">
        <f t="shared" si="74"/>
        <v>392.58749999999998</v>
      </c>
      <c r="AC127">
        <v>39</v>
      </c>
      <c r="AD127">
        <v>1.5757222499999999</v>
      </c>
      <c r="AE127">
        <v>2.2675027499999998</v>
      </c>
      <c r="AF127">
        <v>3.3820380000000005</v>
      </c>
      <c r="AG127">
        <v>6.2964836250000005</v>
      </c>
      <c r="AH127">
        <v>12.208644749999998</v>
      </c>
      <c r="AI127">
        <v>27.899881556250001</v>
      </c>
      <c r="AJ127">
        <v>58.671953924999997</v>
      </c>
      <c r="AK127">
        <v>107.50166690624998</v>
      </c>
      <c r="AL127">
        <v>192.2462142</v>
      </c>
      <c r="AM127">
        <v>291.3156285</v>
      </c>
      <c r="AN127">
        <v>366.89657399999999</v>
      </c>
      <c r="AO127">
        <v>392.58749999999998</v>
      </c>
      <c r="AP127">
        <v>39</v>
      </c>
      <c r="AQ127">
        <v>1.9315304999999998</v>
      </c>
      <c r="AR127">
        <v>2.7795194999999997</v>
      </c>
      <c r="AS127">
        <v>4.1644264519440002</v>
      </c>
      <c r="AT127">
        <v>7.8111218535569984</v>
      </c>
      <c r="AU127">
        <v>15.257992435625997</v>
      </c>
      <c r="AV127">
        <v>33.974806118863505</v>
      </c>
      <c r="AW127">
        <v>68.243960338531494</v>
      </c>
      <c r="AX127">
        <v>119.74869224999998</v>
      </c>
      <c r="AY127">
        <v>205.57313409266399</v>
      </c>
      <c r="AZ127">
        <v>306.64803000000001</v>
      </c>
      <c r="BA127">
        <v>386.20691999999997</v>
      </c>
      <c r="BB127">
        <v>413.25</v>
      </c>
      <c r="BC127">
        <v>39</v>
      </c>
      <c r="BD127">
        <v>2.1653473499999998</v>
      </c>
      <c r="BE127">
        <v>3.1107621533399996</v>
      </c>
      <c r="BF127">
        <v>4.6319912416800006</v>
      </c>
      <c r="BG127">
        <v>8.6090642552849967</v>
      </c>
      <c r="BH127">
        <v>16.664516528129997</v>
      </c>
      <c r="BI127">
        <v>36.772862171595008</v>
      </c>
      <c r="BJ127">
        <v>73.20357350978999</v>
      </c>
      <c r="BK127">
        <v>127.3085844375</v>
      </c>
      <c r="BL127">
        <v>216.61746778224</v>
      </c>
      <c r="BM127">
        <v>321.98043149999995</v>
      </c>
      <c r="BN127">
        <v>405.51726599999989</v>
      </c>
      <c r="BO127">
        <v>433.91250000000002</v>
      </c>
      <c r="BP127">
        <v>39</v>
      </c>
      <c r="BQ127">
        <v>2.6228150999999995</v>
      </c>
      <c r="BR127">
        <v>3.6907015824899991</v>
      </c>
      <c r="BS127">
        <v>5.3800893194400006</v>
      </c>
      <c r="BT127">
        <v>9.7842155855699993</v>
      </c>
      <c r="BU127">
        <v>18.521128456259998</v>
      </c>
      <c r="BV127">
        <v>39.944029738634995</v>
      </c>
      <c r="BW127">
        <v>77.667155235315008</v>
      </c>
      <c r="BX127">
        <v>131.84451974999999</v>
      </c>
      <c r="BY127">
        <v>218.82649532663999</v>
      </c>
      <c r="BZ127">
        <v>321.98043149999995</v>
      </c>
      <c r="CA127">
        <v>405.51726599999989</v>
      </c>
      <c r="CB127">
        <v>433.91250000000002</v>
      </c>
      <c r="CC127">
        <v>39</v>
      </c>
      <c r="CD127">
        <v>4.0952041874999994</v>
      </c>
      <c r="CE127">
        <v>7.0666783124999988</v>
      </c>
      <c r="CF127">
        <v>12.428906999999999</v>
      </c>
      <c r="CG127">
        <v>23.334367874999998</v>
      </c>
      <c r="CH127">
        <v>42.203982750000002</v>
      </c>
      <c r="CI127">
        <v>63.392684306250004</v>
      </c>
      <c r="CJ127">
        <v>101.05041082499999</v>
      </c>
      <c r="CK127">
        <v>151.89976437187497</v>
      </c>
      <c r="CL127">
        <v>214.55462696249998</v>
      </c>
      <c r="CM127">
        <v>305.8963282499999</v>
      </c>
      <c r="CN127">
        <v>373.41352649999999</v>
      </c>
      <c r="CO127">
        <v>392.58749999999998</v>
      </c>
      <c r="CP127">
        <v>39</v>
      </c>
      <c r="CQ127">
        <v>5.0488818749999993</v>
      </c>
      <c r="CR127">
        <v>8.6431942256549998</v>
      </c>
      <c r="CS127">
        <v>15.08008480296</v>
      </c>
      <c r="CT127">
        <v>28.083429568740002</v>
      </c>
      <c r="CU127">
        <v>50.380501428839999</v>
      </c>
      <c r="CV127">
        <v>74.59412415416999</v>
      </c>
      <c r="CW127">
        <v>116.73136454966998</v>
      </c>
      <c r="CX127">
        <v>172.26791156249999</v>
      </c>
      <c r="CY127">
        <v>238.88880621770994</v>
      </c>
      <c r="CZ127">
        <v>338.09594174999995</v>
      </c>
      <c r="DA127">
        <v>412.7202135</v>
      </c>
      <c r="DB127">
        <v>433.91250000000002</v>
      </c>
    </row>
    <row r="128" spans="15:106">
      <c r="O128">
        <v>40</v>
      </c>
      <c r="P128">
        <f t="shared" si="75"/>
        <v>1.7038297500000001</v>
      </c>
      <c r="Q128">
        <f t="shared" si="64"/>
        <v>2.4468532500000002</v>
      </c>
      <c r="R128">
        <f t="shared" si="65"/>
        <v>3.747144375</v>
      </c>
      <c r="S128">
        <f t="shared" si="66"/>
        <v>7.2508845000000006</v>
      </c>
      <c r="T128">
        <f t="shared" si="67"/>
        <v>14.10463575</v>
      </c>
      <c r="U128">
        <f t="shared" si="68"/>
        <v>32.870731499999998</v>
      </c>
      <c r="V128">
        <f t="shared" si="69"/>
        <v>66.879078262499988</v>
      </c>
      <c r="W128">
        <f t="shared" si="70"/>
        <v>120.46568099999999</v>
      </c>
      <c r="X128">
        <f t="shared" si="71"/>
        <v>213.41313748124998</v>
      </c>
      <c r="Y128">
        <f t="shared" si="72"/>
        <v>308.82503099999997</v>
      </c>
      <c r="Z128">
        <f t="shared" si="73"/>
        <v>377.39436374999997</v>
      </c>
      <c r="AA128">
        <f t="shared" si="74"/>
        <v>392.58749999999998</v>
      </c>
      <c r="AC128">
        <v>40</v>
      </c>
      <c r="AD128">
        <v>1.7038297500000001</v>
      </c>
      <c r="AE128">
        <v>2.4468532500000002</v>
      </c>
      <c r="AF128">
        <v>3.747144375</v>
      </c>
      <c r="AG128">
        <v>7.2508845000000006</v>
      </c>
      <c r="AH128">
        <v>14.10463575</v>
      </c>
      <c r="AI128">
        <v>32.870731499999998</v>
      </c>
      <c r="AJ128">
        <v>66.879078262499988</v>
      </c>
      <c r="AK128">
        <v>120.46568099999999</v>
      </c>
      <c r="AL128">
        <v>213.41313748124998</v>
      </c>
      <c r="AM128">
        <v>308.82503099999997</v>
      </c>
      <c r="AN128">
        <v>377.39436374999997</v>
      </c>
      <c r="AO128">
        <v>392.58749999999998</v>
      </c>
      <c r="AP128">
        <v>40</v>
      </c>
      <c r="AQ128">
        <v>2.0885655000000001</v>
      </c>
      <c r="AR128">
        <v>2.9993684999999992</v>
      </c>
      <c r="AS128">
        <v>4.6209025333574996</v>
      </c>
      <c r="AT128">
        <v>9.0084717704579997</v>
      </c>
      <c r="AU128">
        <v>17.653544099999998</v>
      </c>
      <c r="AV128">
        <v>39.653582596334999</v>
      </c>
      <c r="AW128">
        <v>77.104679780919</v>
      </c>
      <c r="AX128">
        <v>133.07311583495999</v>
      </c>
      <c r="AY128">
        <v>226.40983317189298</v>
      </c>
      <c r="AZ128">
        <v>325.07898</v>
      </c>
      <c r="BA128">
        <v>397.25722499999995</v>
      </c>
      <c r="BB128">
        <v>413.25</v>
      </c>
      <c r="BC128">
        <v>40</v>
      </c>
      <c r="BD128">
        <v>2.3406069890699999</v>
      </c>
      <c r="BE128">
        <v>3.3556840061100002</v>
      </c>
      <c r="BF128">
        <v>5.1303048117749999</v>
      </c>
      <c r="BG128">
        <v>9.9106586302799986</v>
      </c>
      <c r="BH128">
        <v>19.246002975</v>
      </c>
      <c r="BI128">
        <v>42.842088191099997</v>
      </c>
      <c r="BJ128">
        <v>82.560234347429983</v>
      </c>
      <c r="BK128">
        <v>141.22242117479999</v>
      </c>
      <c r="BL128">
        <v>238.151376196965</v>
      </c>
      <c r="BM128">
        <v>341.33292899999998</v>
      </c>
      <c r="BN128">
        <v>417.12008624999999</v>
      </c>
      <c r="BO128">
        <v>433.91250000000002</v>
      </c>
      <c r="BP128">
        <v>40</v>
      </c>
      <c r="BQ128">
        <v>2.8234899281399999</v>
      </c>
      <c r="BR128">
        <v>3.9645779122199993</v>
      </c>
      <c r="BS128">
        <v>5.9332670835749992</v>
      </c>
      <c r="BT128">
        <v>11.21380630458</v>
      </c>
      <c r="BU128">
        <v>21.293450100000001</v>
      </c>
      <c r="BV128">
        <v>46.320501463349999</v>
      </c>
      <c r="BW128">
        <v>87.176398709189996</v>
      </c>
      <c r="BX128">
        <v>145.5367703496</v>
      </c>
      <c r="BY128">
        <v>239.36598886892995</v>
      </c>
      <c r="BZ128">
        <v>341.33292899999998</v>
      </c>
      <c r="CA128">
        <v>417.12008624999999</v>
      </c>
      <c r="CB128">
        <v>433.91250000000002</v>
      </c>
      <c r="CC128">
        <v>40</v>
      </c>
      <c r="CD128">
        <v>4.5703383749999995</v>
      </c>
      <c r="CE128">
        <v>7.9113613124999995</v>
      </c>
      <c r="CF128">
        <v>14.020229437499999</v>
      </c>
      <c r="CG128">
        <v>26.403885562499998</v>
      </c>
      <c r="CH128">
        <v>46.698902999999994</v>
      </c>
      <c r="CI128">
        <v>68.396180999999984</v>
      </c>
      <c r="CJ128">
        <v>111.232679034375</v>
      </c>
      <c r="CK128">
        <v>162.91862621249999</v>
      </c>
      <c r="CL128">
        <v>229.71976035937499</v>
      </c>
      <c r="CM128">
        <v>324.98393249999998</v>
      </c>
      <c r="CN128">
        <v>380.12677274999999</v>
      </c>
      <c r="CO128">
        <v>392.58749999999998</v>
      </c>
      <c r="CP128">
        <v>40</v>
      </c>
      <c r="CQ128">
        <v>5.6257184082599982</v>
      </c>
      <c r="CR128">
        <v>9.66084290571</v>
      </c>
      <c r="CS128">
        <v>16.983406849694997</v>
      </c>
      <c r="CT128">
        <v>31.726011883184995</v>
      </c>
      <c r="CU128">
        <v>55.654857000000007</v>
      </c>
      <c r="CV128">
        <v>80.184931888424998</v>
      </c>
      <c r="CW128">
        <v>128.02071983899498</v>
      </c>
      <c r="CX128">
        <v>184.08529180757995</v>
      </c>
      <c r="CY128">
        <v>254.83562596634997</v>
      </c>
      <c r="CZ128">
        <v>359.1927675</v>
      </c>
      <c r="DA128">
        <v>420.14011725</v>
      </c>
      <c r="DB128">
        <v>433.91250000000002</v>
      </c>
    </row>
    <row r="130" spans="15:106">
      <c r="AD130" t="s">
        <v>346</v>
      </c>
      <c r="AQ130" t="s">
        <v>347</v>
      </c>
      <c r="BD130" t="s">
        <v>348</v>
      </c>
      <c r="BQ130" t="s">
        <v>349</v>
      </c>
      <c r="CD130" t="s">
        <v>350</v>
      </c>
      <c r="CQ130" t="s">
        <v>351</v>
      </c>
    </row>
    <row r="131" spans="15:106">
      <c r="O131" t="s">
        <v>283</v>
      </c>
      <c r="P131">
        <v>20</v>
      </c>
      <c r="Q131">
        <v>25</v>
      </c>
      <c r="R131">
        <v>30</v>
      </c>
      <c r="S131">
        <v>35</v>
      </c>
      <c r="T131">
        <v>40</v>
      </c>
      <c r="U131">
        <v>45</v>
      </c>
      <c r="V131">
        <v>50</v>
      </c>
      <c r="W131">
        <v>55</v>
      </c>
      <c r="X131">
        <v>60</v>
      </c>
      <c r="Y131">
        <v>65</v>
      </c>
      <c r="Z131">
        <v>70</v>
      </c>
      <c r="AA131">
        <v>75</v>
      </c>
      <c r="AC131" t="s">
        <v>283</v>
      </c>
      <c r="AD131">
        <v>20</v>
      </c>
      <c r="AE131">
        <v>25</v>
      </c>
      <c r="AF131">
        <v>30</v>
      </c>
      <c r="AG131">
        <v>35</v>
      </c>
      <c r="AH131">
        <v>40</v>
      </c>
      <c r="AI131">
        <v>45</v>
      </c>
      <c r="AJ131">
        <v>50</v>
      </c>
      <c r="AK131">
        <v>55</v>
      </c>
      <c r="AL131">
        <v>60</v>
      </c>
      <c r="AM131">
        <v>65</v>
      </c>
      <c r="AN131">
        <v>70</v>
      </c>
      <c r="AO131">
        <v>75</v>
      </c>
      <c r="AP131" t="s">
        <v>283</v>
      </c>
      <c r="AQ131">
        <v>20</v>
      </c>
      <c r="AR131">
        <v>25</v>
      </c>
      <c r="AS131">
        <v>30</v>
      </c>
      <c r="AT131">
        <v>35</v>
      </c>
      <c r="AU131">
        <v>40</v>
      </c>
      <c r="AV131">
        <v>45</v>
      </c>
      <c r="AW131">
        <v>50</v>
      </c>
      <c r="AX131">
        <v>55</v>
      </c>
      <c r="AY131">
        <v>60</v>
      </c>
      <c r="AZ131">
        <v>65</v>
      </c>
      <c r="BA131">
        <v>70</v>
      </c>
      <c r="BB131">
        <v>75</v>
      </c>
      <c r="BC131" t="s">
        <v>283</v>
      </c>
      <c r="BD131">
        <v>20</v>
      </c>
      <c r="BE131">
        <v>25</v>
      </c>
      <c r="BF131">
        <v>30</v>
      </c>
      <c r="BG131">
        <v>35</v>
      </c>
      <c r="BH131">
        <v>40</v>
      </c>
      <c r="BI131">
        <v>45</v>
      </c>
      <c r="BJ131">
        <v>50</v>
      </c>
      <c r="BK131">
        <v>55</v>
      </c>
      <c r="BL131">
        <v>60</v>
      </c>
      <c r="BM131">
        <v>65</v>
      </c>
      <c r="BN131">
        <v>70</v>
      </c>
      <c r="BO131">
        <v>75</v>
      </c>
      <c r="BP131" t="s">
        <v>283</v>
      </c>
      <c r="BQ131">
        <v>20</v>
      </c>
      <c r="BR131">
        <v>25</v>
      </c>
      <c r="BS131">
        <v>30</v>
      </c>
      <c r="BT131">
        <v>35</v>
      </c>
      <c r="BU131">
        <v>40</v>
      </c>
      <c r="BV131">
        <v>45</v>
      </c>
      <c r="BW131">
        <v>50</v>
      </c>
      <c r="BX131">
        <v>55</v>
      </c>
      <c r="BY131">
        <v>60</v>
      </c>
      <c r="BZ131">
        <v>65</v>
      </c>
      <c r="CA131">
        <v>70</v>
      </c>
      <c r="CB131">
        <v>75</v>
      </c>
      <c r="CC131" t="s">
        <v>283</v>
      </c>
      <c r="CD131">
        <v>20</v>
      </c>
      <c r="CE131">
        <v>25</v>
      </c>
      <c r="CF131">
        <v>30</v>
      </c>
      <c r="CG131">
        <v>35</v>
      </c>
      <c r="CH131">
        <v>40</v>
      </c>
      <c r="CI131">
        <v>45</v>
      </c>
      <c r="CJ131">
        <v>50</v>
      </c>
      <c r="CK131">
        <v>55</v>
      </c>
      <c r="CL131">
        <v>60</v>
      </c>
      <c r="CM131">
        <v>65</v>
      </c>
      <c r="CN131">
        <v>70</v>
      </c>
      <c r="CO131">
        <v>75</v>
      </c>
      <c r="CP131" t="s">
        <v>283</v>
      </c>
      <c r="CQ131">
        <v>20</v>
      </c>
      <c r="CR131">
        <v>25</v>
      </c>
      <c r="CS131">
        <v>30</v>
      </c>
      <c r="CT131">
        <v>35</v>
      </c>
      <c r="CU131">
        <v>40</v>
      </c>
      <c r="CV131">
        <v>45</v>
      </c>
      <c r="CW131">
        <v>50</v>
      </c>
      <c r="CX131">
        <v>55</v>
      </c>
      <c r="CY131">
        <v>60</v>
      </c>
      <c r="CZ131">
        <v>65</v>
      </c>
      <c r="DA131">
        <v>70</v>
      </c>
      <c r="DB131">
        <v>75</v>
      </c>
    </row>
    <row r="132" spans="15:106">
      <c r="O132">
        <v>1</v>
      </c>
      <c r="P132">
        <f>IF($Z$1=1,AD132,IF($Z$1=2,AQ132,IF($Z$1=3,BD132,IF($Z$1=4,BQ132,IF($Z$1=5,CD132,CQ132)))))</f>
        <v>5.1022125000000008E-2</v>
      </c>
      <c r="Q132">
        <f t="shared" ref="Q132:Q171" si="76">IF($Z$1=1,AE132,IF($Z$1=2,AR132,IF($Z$1=3,BE132,IF($Z$1=4,BR132,IF($Z$1=5,CE132,CR132)))))</f>
        <v>5.8310999999999995E-2</v>
      </c>
      <c r="R132">
        <f t="shared" ref="R132:R171" si="77">IF($Z$1=1,AF132,IF($Z$1=2,AS132,IF($Z$1=3,BF132,IF($Z$1=4,BS132,IF($Z$1=5,CF132,CS132)))))</f>
        <v>5.8310999999999995E-2</v>
      </c>
      <c r="S132">
        <f t="shared" ref="S132:S171" si="78">IF($Z$1=1,AG132,IF($Z$1=2,AT132,IF($Z$1=3,BG132,IF($Z$1=4,BT132,IF($Z$1=5,CG132,CT132)))))</f>
        <v>8.0177625000000002E-2</v>
      </c>
      <c r="T132">
        <f t="shared" ref="T132:T171" si="79">IF($Z$1=1,AH132,IF($Z$1=2,AU132,IF($Z$1=3,BH132,IF($Z$1=4,BU132,IF($Z$1=5,CH132,CU132)))))</f>
        <v>0.10933312499999999</v>
      </c>
      <c r="U132">
        <f t="shared" ref="U132:U171" si="80">IF($Z$1=1,AI132,IF($Z$1=2,AV132,IF($Z$1=3,BI132,IF($Z$1=4,BV132,IF($Z$1=5,CI132,CV132)))))</f>
        <v>0.16035525</v>
      </c>
      <c r="V132">
        <f t="shared" ref="V132:V171" si="81">IF($Z$1=1,AJ132,IF($Z$1=2,AW132,IF($Z$1=3,BJ132,IF($Z$1=4,BW132,IF($Z$1=5,CJ132,CW132)))))</f>
        <v>0.21866624999999998</v>
      </c>
      <c r="W132">
        <f t="shared" ref="W132:W171" si="82">IF($Z$1=1,AK132,IF($Z$1=2,AX132,IF($Z$1=3,BK132,IF($Z$1=4,BX132,IF($Z$1=5,CK132,CX132)))))</f>
        <v>0.3061327499999999</v>
      </c>
      <c r="X132">
        <f t="shared" ref="X132:X171" si="83">IF($Z$1=1,AL132,IF($Z$1=2,AY132,IF($Z$1=3,BL132,IF($Z$1=4,BY132,IF($Z$1=5,CL132,CY132)))))</f>
        <v>0.42275474999999996</v>
      </c>
      <c r="Y132">
        <f t="shared" ref="Y132:Y171" si="84">IF($Z$1=1,AM132,IF($Z$1=2,AZ132,IF($Z$1=3,BM132,IF($Z$1=4,BZ132,IF($Z$1=5,CM132,CZ132)))))</f>
        <v>0.59039887499999999</v>
      </c>
      <c r="Z132">
        <f t="shared" ref="Z132:Z171" si="85">IF($Z$1=1,AN132,IF($Z$1=2,BA132,IF($Z$1=3,BN132,IF($Z$1=4,CA132,IF($Z$1=5,CN132,DA132)))))</f>
        <v>0.81635400000000014</v>
      </c>
      <c r="AA132">
        <f t="shared" ref="AA132:AA171" si="86">IF($Z$1=1,AO132,IF($Z$1=2,BB132,IF($Z$1=3,BO132,IF($Z$1=4,CB132,IF($Z$1=5,CO132,DB132)))))</f>
        <v>1.1370644999999999</v>
      </c>
      <c r="AC132">
        <v>1</v>
      </c>
      <c r="AD132">
        <v>5.1022125000000008E-2</v>
      </c>
      <c r="AE132">
        <v>5.8310999999999995E-2</v>
      </c>
      <c r="AF132">
        <v>5.8310999999999995E-2</v>
      </c>
      <c r="AG132">
        <v>8.0177625000000002E-2</v>
      </c>
      <c r="AH132">
        <v>0.10933312499999999</v>
      </c>
      <c r="AI132">
        <v>0.16035525</v>
      </c>
      <c r="AJ132">
        <v>0.21866624999999998</v>
      </c>
      <c r="AK132">
        <v>0.3061327499999999</v>
      </c>
      <c r="AL132">
        <v>0.42275474999999996</v>
      </c>
      <c r="AM132">
        <v>0.59039887499999999</v>
      </c>
      <c r="AN132">
        <v>0.81635400000000014</v>
      </c>
      <c r="AO132">
        <v>1.1370644999999999</v>
      </c>
      <c r="AP132">
        <v>1</v>
      </c>
      <c r="AQ132">
        <v>6.2543249999999995E-2</v>
      </c>
      <c r="AR132">
        <v>7.1478000000000014E-2</v>
      </c>
      <c r="AS132">
        <v>7.1478000000000014E-2</v>
      </c>
      <c r="AT132">
        <v>9.8282249999999988E-2</v>
      </c>
      <c r="AU132">
        <v>0.13402124999999998</v>
      </c>
      <c r="AV132">
        <v>0.19656449999999998</v>
      </c>
      <c r="AW132">
        <v>0.26804249999999996</v>
      </c>
      <c r="AX132">
        <v>0.37525949999999991</v>
      </c>
      <c r="AY132">
        <v>0.51821549999999983</v>
      </c>
      <c r="AZ132">
        <v>0.72371475000000007</v>
      </c>
      <c r="BA132">
        <v>1.0082160451440001</v>
      </c>
      <c r="BB132">
        <v>1.4147806933259999</v>
      </c>
      <c r="BC132">
        <v>1</v>
      </c>
      <c r="BD132">
        <v>7.1007721785000005E-2</v>
      </c>
      <c r="BE132">
        <v>8.1017378639999998E-2</v>
      </c>
      <c r="BF132">
        <v>8.0882999999999997E-2</v>
      </c>
      <c r="BG132">
        <v>0.11102935436999999</v>
      </c>
      <c r="BH132">
        <v>0.15115184617499997</v>
      </c>
      <c r="BI132">
        <v>0.22131983312999998</v>
      </c>
      <c r="BJ132">
        <v>0.30129585254999997</v>
      </c>
      <c r="BK132">
        <v>0.42110870570999998</v>
      </c>
      <c r="BL132">
        <v>0.58055737013999997</v>
      </c>
      <c r="BM132">
        <v>0.80941781249999989</v>
      </c>
      <c r="BN132">
        <v>1.1173136990399999</v>
      </c>
      <c r="BO132">
        <v>1.5536394502199999</v>
      </c>
      <c r="BP132">
        <v>1</v>
      </c>
      <c r="BQ132">
        <v>9.4637812500000015E-2</v>
      </c>
      <c r="BR132">
        <v>0.1081575</v>
      </c>
      <c r="BS132">
        <v>0.1081575</v>
      </c>
      <c r="BT132">
        <v>0.14705393719500001</v>
      </c>
      <c r="BU132">
        <v>0.19649730127499998</v>
      </c>
      <c r="BV132">
        <v>0.28228441625999995</v>
      </c>
      <c r="BW132">
        <v>0.37687170509999995</v>
      </c>
      <c r="BX132">
        <v>0.51633455643000004</v>
      </c>
      <c r="BY132">
        <v>0.69744769479000002</v>
      </c>
      <c r="BZ132">
        <v>0.95225624999999992</v>
      </c>
      <c r="CA132">
        <v>1.2866044514400001</v>
      </c>
      <c r="CB132">
        <v>1.7501359332600002</v>
      </c>
      <c r="CC132">
        <v>1</v>
      </c>
      <c r="CD132">
        <v>0.120148875</v>
      </c>
      <c r="CE132">
        <v>0.20596949999999994</v>
      </c>
      <c r="CF132">
        <v>0.26604393749999999</v>
      </c>
      <c r="CG132">
        <v>0.28320806250000002</v>
      </c>
      <c r="CH132">
        <v>0.4033569374999999</v>
      </c>
      <c r="CI132">
        <v>0.48917756249999994</v>
      </c>
      <c r="CJ132">
        <v>0.76380356250000003</v>
      </c>
      <c r="CK132">
        <v>1.3473838125000002</v>
      </c>
      <c r="CL132">
        <v>2.3171568749999998</v>
      </c>
      <c r="CM132">
        <v>2.5231263749999999</v>
      </c>
      <c r="CN132">
        <v>4.5227469375</v>
      </c>
      <c r="CO132">
        <v>8.4790777500000001</v>
      </c>
      <c r="CP132">
        <v>1</v>
      </c>
      <c r="CQ132">
        <v>0.15706348119000002</v>
      </c>
      <c r="CR132">
        <v>0.26723645387999995</v>
      </c>
      <c r="CS132">
        <v>0.34257712499999993</v>
      </c>
      <c r="CT132">
        <v>0.36190762591500003</v>
      </c>
      <c r="CU132">
        <v>0.511497706005</v>
      </c>
      <c r="CV132">
        <v>0.61554030218999989</v>
      </c>
      <c r="CW132">
        <v>0.9536336498700001</v>
      </c>
      <c r="CX132">
        <v>1.669068190845</v>
      </c>
      <c r="CY132">
        <v>2.8477007311499998</v>
      </c>
      <c r="CZ132">
        <v>3.0761403749999996</v>
      </c>
      <c r="DA132">
        <v>5.4697779293849997</v>
      </c>
      <c r="DB132">
        <v>10.17157600602</v>
      </c>
    </row>
    <row r="133" spans="15:106">
      <c r="O133">
        <v>2</v>
      </c>
      <c r="P133">
        <f t="shared" ref="P133:P171" si="87">IF($Z$1=1,AD133,IF($Z$1=2,AQ133,IF($Z$1=3,BD133,IF($Z$1=4,BQ133,IF($Z$1=5,CD133,CQ133)))))</f>
        <v>8.0177625000000002E-2</v>
      </c>
      <c r="Q133">
        <f t="shared" si="76"/>
        <v>8.7466499999999989E-2</v>
      </c>
      <c r="R133">
        <f t="shared" si="77"/>
        <v>8.0177625000000002E-2</v>
      </c>
      <c r="S133">
        <f t="shared" si="78"/>
        <v>0.123910875</v>
      </c>
      <c r="T133">
        <f t="shared" si="79"/>
        <v>0.18222187499999998</v>
      </c>
      <c r="U133">
        <f t="shared" si="80"/>
        <v>0.24782175000000001</v>
      </c>
      <c r="V133">
        <f t="shared" si="81"/>
        <v>0.37173262499999998</v>
      </c>
      <c r="W133">
        <f t="shared" si="82"/>
        <v>0.53208787499999999</v>
      </c>
      <c r="X133">
        <f t="shared" si="83"/>
        <v>0.75804300000000002</v>
      </c>
      <c r="Y133">
        <f t="shared" si="84"/>
        <v>1.0860423749999999</v>
      </c>
      <c r="Z133">
        <f t="shared" si="85"/>
        <v>1.5598192500000001</v>
      </c>
      <c r="AA133">
        <f t="shared" si="86"/>
        <v>2.23039575</v>
      </c>
      <c r="AC133">
        <v>2</v>
      </c>
      <c r="AD133">
        <v>8.0177625000000002E-2</v>
      </c>
      <c r="AE133">
        <v>8.7466499999999989E-2</v>
      </c>
      <c r="AF133">
        <v>8.0177625000000002E-2</v>
      </c>
      <c r="AG133">
        <v>0.123910875</v>
      </c>
      <c r="AH133">
        <v>0.18222187499999998</v>
      </c>
      <c r="AI133">
        <v>0.24782175000000001</v>
      </c>
      <c r="AJ133">
        <v>0.37173262499999998</v>
      </c>
      <c r="AK133">
        <v>0.53208787499999999</v>
      </c>
      <c r="AL133">
        <v>0.75804300000000002</v>
      </c>
      <c r="AM133">
        <v>1.0860423749999999</v>
      </c>
      <c r="AN133">
        <v>1.5598192500000001</v>
      </c>
      <c r="AO133">
        <v>2.23039575</v>
      </c>
      <c r="AP133">
        <v>2</v>
      </c>
      <c r="AQ133">
        <v>9.8282249999999988E-2</v>
      </c>
      <c r="AR133">
        <v>0.10721699999999999</v>
      </c>
      <c r="AS133">
        <v>9.8282249999999988E-2</v>
      </c>
      <c r="AT133">
        <v>0.15189075000000002</v>
      </c>
      <c r="AU133">
        <v>0.22336874999999998</v>
      </c>
      <c r="AV133">
        <v>0.30378150000000004</v>
      </c>
      <c r="AW133">
        <v>0.45567225000000006</v>
      </c>
      <c r="AX133">
        <v>0.65223674999999992</v>
      </c>
      <c r="AY133">
        <v>0.92921399999999998</v>
      </c>
      <c r="AZ133">
        <v>1.3332797114669999</v>
      </c>
      <c r="BA133">
        <v>1.9292878996380001</v>
      </c>
      <c r="BB133">
        <v>2.7792581553989999</v>
      </c>
      <c r="BC133">
        <v>2</v>
      </c>
      <c r="BD133">
        <v>0.11154662936999998</v>
      </c>
      <c r="BE133">
        <v>0.12148577694</v>
      </c>
      <c r="BF133">
        <v>0.11117719156499999</v>
      </c>
      <c r="BG133">
        <v>0.171533741445</v>
      </c>
      <c r="BH133">
        <v>0.25183556887500003</v>
      </c>
      <c r="BI133">
        <v>0.34192558422000002</v>
      </c>
      <c r="BJ133">
        <v>0.51203171250000001</v>
      </c>
      <c r="BK133">
        <v>0.73168193241000001</v>
      </c>
      <c r="BL133">
        <v>1.0406502334799999</v>
      </c>
      <c r="BM133">
        <v>1.4884287823349995</v>
      </c>
      <c r="BN133">
        <v>2.13414872319</v>
      </c>
      <c r="BO133">
        <v>3.0464932380300001</v>
      </c>
      <c r="BP133">
        <v>2</v>
      </c>
      <c r="BQ133">
        <v>0.14871656249999998</v>
      </c>
      <c r="BR133">
        <v>0.16223625</v>
      </c>
      <c r="BS133">
        <v>0.14871656249999998</v>
      </c>
      <c r="BT133">
        <v>0.22635143289000001</v>
      </c>
      <c r="BU133">
        <v>0.32615199787499999</v>
      </c>
      <c r="BV133">
        <v>0.43443024867000002</v>
      </c>
      <c r="BW133">
        <v>0.63794114999999996</v>
      </c>
      <c r="BX133">
        <v>0.89351560138499997</v>
      </c>
      <c r="BY133">
        <v>1.2450068888399999</v>
      </c>
      <c r="BZ133">
        <v>1.7436739646699999</v>
      </c>
      <c r="CA133">
        <v>2.44683109638</v>
      </c>
      <c r="CB133">
        <v>3.4165144539899996</v>
      </c>
      <c r="CC133">
        <v>2</v>
      </c>
      <c r="CD133">
        <v>0.18022331249999998</v>
      </c>
      <c r="CE133">
        <v>0.28320806250000002</v>
      </c>
      <c r="CF133">
        <v>0.36044662499999996</v>
      </c>
      <c r="CG133">
        <v>0.39477487500000003</v>
      </c>
      <c r="CH133">
        <v>0.54066993749999992</v>
      </c>
      <c r="CI133">
        <v>0.67798293750000005</v>
      </c>
      <c r="CJ133">
        <v>1.1070860624999999</v>
      </c>
      <c r="CK133">
        <v>1.9567102499999998</v>
      </c>
      <c r="CL133">
        <v>3.3641684999999999</v>
      </c>
      <c r="CM133">
        <v>4.2052106250000003</v>
      </c>
      <c r="CN133">
        <v>7.6809459374999989</v>
      </c>
      <c r="CO133">
        <v>14.2719699375</v>
      </c>
      <c r="CP133">
        <v>2</v>
      </c>
      <c r="CQ133">
        <v>0.23524247785500002</v>
      </c>
      <c r="CR133">
        <v>0.36689581219499995</v>
      </c>
      <c r="CS133">
        <v>0.46343126213999997</v>
      </c>
      <c r="CT133">
        <v>0.50370505217999995</v>
      </c>
      <c r="CU133">
        <v>0.684566352855</v>
      </c>
      <c r="CV133">
        <v>0.85179101485499997</v>
      </c>
      <c r="CW133">
        <v>1.3800661875000002</v>
      </c>
      <c r="CX133">
        <v>2.42003993814</v>
      </c>
      <c r="CY133">
        <v>4.1278550266799998</v>
      </c>
      <c r="CZ133">
        <v>5.1186699332999996</v>
      </c>
      <c r="DA133">
        <v>9.2742561103499987</v>
      </c>
      <c r="DB133">
        <v>17.092846301354999</v>
      </c>
    </row>
    <row r="134" spans="15:106">
      <c r="O134">
        <v>3</v>
      </c>
      <c r="P134">
        <f t="shared" si="87"/>
        <v>0.11662199999999999</v>
      </c>
      <c r="Q134">
        <f t="shared" si="76"/>
        <v>0.10204425000000002</v>
      </c>
      <c r="R134">
        <f t="shared" si="77"/>
        <v>0.10204425000000002</v>
      </c>
      <c r="S134">
        <f t="shared" si="78"/>
        <v>0.15306637499999995</v>
      </c>
      <c r="T134">
        <f t="shared" si="79"/>
        <v>0.22595512499999998</v>
      </c>
      <c r="U134">
        <f t="shared" si="80"/>
        <v>0.31342162500000004</v>
      </c>
      <c r="V134">
        <f t="shared" si="81"/>
        <v>0.46648799999999996</v>
      </c>
      <c r="W134">
        <f t="shared" si="82"/>
        <v>0.71430974999999997</v>
      </c>
      <c r="X134">
        <f t="shared" si="83"/>
        <v>1.0787534999999999</v>
      </c>
      <c r="Y134">
        <f t="shared" si="84"/>
        <v>1.6837301250000001</v>
      </c>
      <c r="Z134">
        <f t="shared" si="85"/>
        <v>2.9228388749999996</v>
      </c>
      <c r="AA134">
        <f t="shared" si="86"/>
        <v>5.3864786250000005</v>
      </c>
      <c r="AC134">
        <v>3</v>
      </c>
      <c r="AD134">
        <v>0.11662199999999999</v>
      </c>
      <c r="AE134">
        <v>0.10204425000000002</v>
      </c>
      <c r="AF134">
        <v>0.10204425000000002</v>
      </c>
      <c r="AG134">
        <v>0.15306637499999995</v>
      </c>
      <c r="AH134">
        <v>0.22595512499999998</v>
      </c>
      <c r="AI134">
        <v>0.31342162500000004</v>
      </c>
      <c r="AJ134">
        <v>0.46648799999999996</v>
      </c>
      <c r="AK134">
        <v>0.71430974999999997</v>
      </c>
      <c r="AL134">
        <v>1.0787534999999999</v>
      </c>
      <c r="AM134">
        <v>1.6837301250000001</v>
      </c>
      <c r="AN134">
        <v>2.9228388749999996</v>
      </c>
      <c r="AO134">
        <v>5.3864786250000005</v>
      </c>
      <c r="AP134">
        <v>3</v>
      </c>
      <c r="AQ134">
        <v>0.14295600000000003</v>
      </c>
      <c r="AR134">
        <v>0.12508649999999999</v>
      </c>
      <c r="AS134">
        <v>0.12508649999999999</v>
      </c>
      <c r="AT134">
        <v>0.18762974999999996</v>
      </c>
      <c r="AU134">
        <v>0.27697725000000001</v>
      </c>
      <c r="AV134">
        <v>0.38419425000000001</v>
      </c>
      <c r="AW134">
        <v>0.57182400000000011</v>
      </c>
      <c r="AX134">
        <v>0.87560549999999981</v>
      </c>
      <c r="AY134">
        <v>1.3223429999999998</v>
      </c>
      <c r="AZ134">
        <v>2.0701344568905</v>
      </c>
      <c r="BA134">
        <v>3.6205487999999995</v>
      </c>
      <c r="BB134">
        <v>6.7219284621554998</v>
      </c>
      <c r="BC134">
        <v>3</v>
      </c>
      <c r="BD134">
        <v>0.16219592135999999</v>
      </c>
      <c r="BE134">
        <v>0.14168626857</v>
      </c>
      <c r="BF134">
        <v>0.14145123762</v>
      </c>
      <c r="BG134">
        <v>0.21182411249999999</v>
      </c>
      <c r="BH134">
        <v>0.31217202026999996</v>
      </c>
      <c r="BI134">
        <v>0.43229092153499998</v>
      </c>
      <c r="BJ134">
        <v>0.64233471455999991</v>
      </c>
      <c r="BK134">
        <v>0.98192889333000011</v>
      </c>
      <c r="BL134">
        <v>1.4804270177400001</v>
      </c>
      <c r="BM134">
        <v>2.3067884832299996</v>
      </c>
      <c r="BN134">
        <v>3.9976893000000002</v>
      </c>
      <c r="BO134">
        <v>7.3548994731299997</v>
      </c>
      <c r="BP134">
        <v>3</v>
      </c>
      <c r="BQ134">
        <v>0.21631500000000001</v>
      </c>
      <c r="BR134">
        <v>0.18927562500000003</v>
      </c>
      <c r="BS134">
        <v>0.18927562500000003</v>
      </c>
      <c r="BT134">
        <v>0.27848204999999998</v>
      </c>
      <c r="BU134">
        <v>0.40276253209499996</v>
      </c>
      <c r="BV134">
        <v>0.54711566365499986</v>
      </c>
      <c r="BW134">
        <v>0.79711422911999985</v>
      </c>
      <c r="BX134">
        <v>1.19424663666</v>
      </c>
      <c r="BY134">
        <v>1.76378702742</v>
      </c>
      <c r="BZ134">
        <v>2.6908636189049999</v>
      </c>
      <c r="CA134">
        <v>4.5634000500000003</v>
      </c>
      <c r="CB134">
        <v>8.2112800715549987</v>
      </c>
      <c r="CC134">
        <v>3</v>
      </c>
      <c r="CD134">
        <v>0.24029775</v>
      </c>
      <c r="CE134">
        <v>0.35186456249999987</v>
      </c>
      <c r="CF134">
        <v>0.42052106249999999</v>
      </c>
      <c r="CG134">
        <v>0.49775962499999993</v>
      </c>
      <c r="CH134">
        <v>0.65223674999999992</v>
      </c>
      <c r="CI134">
        <v>0.85820624999999995</v>
      </c>
      <c r="CJ134">
        <v>1.4503685624999998</v>
      </c>
      <c r="CK134">
        <v>2.5402904999999998</v>
      </c>
      <c r="CL134">
        <v>4.3768518749999998</v>
      </c>
      <c r="CM134">
        <v>5.9473693124999993</v>
      </c>
      <c r="CN134">
        <v>11.045114437499997</v>
      </c>
      <c r="CO134">
        <v>20.28799575</v>
      </c>
      <c r="CP134">
        <v>3</v>
      </c>
      <c r="CQ134">
        <v>0.31318657524000004</v>
      </c>
      <c r="CR134">
        <v>0.45515156098499993</v>
      </c>
      <c r="CS134">
        <v>0.53984719750499988</v>
      </c>
      <c r="CT134">
        <v>0.63413212499999994</v>
      </c>
      <c r="CU134">
        <v>0.82454947937999989</v>
      </c>
      <c r="CV134">
        <v>1.0765367414999998</v>
      </c>
      <c r="CW134">
        <v>1.8051549387300001</v>
      </c>
      <c r="CX134">
        <v>3.1368370096799998</v>
      </c>
      <c r="CY134">
        <v>5.3618569933499991</v>
      </c>
      <c r="CZ134">
        <v>7.2276277307849996</v>
      </c>
      <c r="DA134">
        <v>13.314658499999998</v>
      </c>
      <c r="DB134">
        <v>24.258239792820003</v>
      </c>
    </row>
    <row r="135" spans="15:106">
      <c r="O135">
        <v>4</v>
      </c>
      <c r="P135">
        <f t="shared" si="87"/>
        <v>0.15306637499999995</v>
      </c>
      <c r="Q135">
        <f t="shared" si="76"/>
        <v>0.11662199999999999</v>
      </c>
      <c r="R135">
        <f t="shared" si="77"/>
        <v>0.123910875</v>
      </c>
      <c r="S135">
        <f t="shared" si="78"/>
        <v>0.18951075000000001</v>
      </c>
      <c r="T135">
        <f t="shared" si="79"/>
        <v>0.26239949999999995</v>
      </c>
      <c r="U135">
        <f t="shared" si="80"/>
        <v>0.37902150000000001</v>
      </c>
      <c r="V135">
        <f t="shared" si="81"/>
        <v>0.56124337499999988</v>
      </c>
      <c r="W135">
        <f t="shared" si="82"/>
        <v>0.86008724999999986</v>
      </c>
      <c r="X135">
        <f t="shared" si="83"/>
        <v>1.290130875</v>
      </c>
      <c r="Y135">
        <f t="shared" si="84"/>
        <v>2.0335961249999994</v>
      </c>
      <c r="Z135">
        <f t="shared" si="85"/>
        <v>3.7246151249999997</v>
      </c>
      <c r="AA135">
        <f t="shared" si="86"/>
        <v>6.9462978749999982</v>
      </c>
      <c r="AC135">
        <v>4</v>
      </c>
      <c r="AD135">
        <v>0.15306637499999995</v>
      </c>
      <c r="AE135">
        <v>0.11662199999999999</v>
      </c>
      <c r="AF135">
        <v>0.123910875</v>
      </c>
      <c r="AG135">
        <v>0.18951075000000001</v>
      </c>
      <c r="AH135">
        <v>0.26239949999999995</v>
      </c>
      <c r="AI135">
        <v>0.37902150000000001</v>
      </c>
      <c r="AJ135">
        <v>0.56124337499999988</v>
      </c>
      <c r="AK135">
        <v>0.86008724999999986</v>
      </c>
      <c r="AL135">
        <v>1.290130875</v>
      </c>
      <c r="AM135">
        <v>2.0335961249999994</v>
      </c>
      <c r="AN135">
        <v>3.7246151249999997</v>
      </c>
      <c r="AO135">
        <v>6.9462978749999982</v>
      </c>
      <c r="AP135">
        <v>4</v>
      </c>
      <c r="AQ135">
        <v>0.18762974999999996</v>
      </c>
      <c r="AR135">
        <v>0.14295600000000003</v>
      </c>
      <c r="AS135">
        <v>0.15189075000000002</v>
      </c>
      <c r="AT135">
        <v>0.2323035</v>
      </c>
      <c r="AU135">
        <v>0.32165099999999996</v>
      </c>
      <c r="AV135">
        <v>0.46460699999999999</v>
      </c>
      <c r="AW135">
        <v>0.68797575</v>
      </c>
      <c r="AX135">
        <v>1.0543004999999999</v>
      </c>
      <c r="AY135">
        <v>1.5814507499999999</v>
      </c>
      <c r="AZ135">
        <v>2.5040409053714994</v>
      </c>
      <c r="BA135">
        <v>4.6205825873129998</v>
      </c>
      <c r="BB135">
        <v>8.6812715582009989</v>
      </c>
      <c r="BC135">
        <v>4</v>
      </c>
      <c r="BD135">
        <v>0.21281163749999996</v>
      </c>
      <c r="BE135">
        <v>0.16187344271999998</v>
      </c>
      <c r="BF135">
        <v>0.17170513816500002</v>
      </c>
      <c r="BG135">
        <v>0.26217112779000001</v>
      </c>
      <c r="BH135">
        <v>0.36240147305999998</v>
      </c>
      <c r="BI135">
        <v>0.52259533326000007</v>
      </c>
      <c r="BJ135">
        <v>0.77255041940999991</v>
      </c>
      <c r="BK135">
        <v>1.1819263499999999</v>
      </c>
      <c r="BL135">
        <v>1.7699163975899999</v>
      </c>
      <c r="BM135">
        <v>2.7851843888549999</v>
      </c>
      <c r="BN135">
        <v>5.0925965740649994</v>
      </c>
      <c r="BO135">
        <v>9.4815352660049985</v>
      </c>
      <c r="BP135">
        <v>4</v>
      </c>
      <c r="BQ135">
        <v>0.28391343749999998</v>
      </c>
      <c r="BR135">
        <v>0.21631500000000001</v>
      </c>
      <c r="BS135">
        <v>0.22909234144499999</v>
      </c>
      <c r="BT135">
        <v>0.34339005557999996</v>
      </c>
      <c r="BU135">
        <v>0.46578924612000006</v>
      </c>
      <c r="BV135">
        <v>0.65883375558000012</v>
      </c>
      <c r="BW135">
        <v>0.95488933963500011</v>
      </c>
      <c r="BX135">
        <v>1.4316290999999999</v>
      </c>
      <c r="BY135">
        <v>2.0998819348649995</v>
      </c>
      <c r="BZ135">
        <v>3.2350106037149997</v>
      </c>
      <c r="CA135">
        <v>5.7877443231300001</v>
      </c>
      <c r="CB135">
        <v>10.537883432009998</v>
      </c>
      <c r="CC135">
        <v>4</v>
      </c>
      <c r="CD135">
        <v>0.30895424999999999</v>
      </c>
      <c r="CE135">
        <v>0.41193899999999989</v>
      </c>
      <c r="CF135">
        <v>0.46343137500000003</v>
      </c>
      <c r="CG135">
        <v>0.60074437499999989</v>
      </c>
      <c r="CH135">
        <v>0.75522149999999988</v>
      </c>
      <c r="CI135">
        <v>1.0555936874999998</v>
      </c>
      <c r="CJ135">
        <v>1.81939725</v>
      </c>
      <c r="CK135">
        <v>3.1667810624999997</v>
      </c>
      <c r="CL135">
        <v>5.4667738124999996</v>
      </c>
      <c r="CM135">
        <v>7.8783333749999986</v>
      </c>
      <c r="CN135">
        <v>14.795475749999998</v>
      </c>
      <c r="CO135">
        <v>26.758870875</v>
      </c>
      <c r="CP135">
        <v>4</v>
      </c>
      <c r="CQ135">
        <v>0.40206374999999994</v>
      </c>
      <c r="CR135">
        <v>0.53205409223999989</v>
      </c>
      <c r="CS135">
        <v>0.59402659040999994</v>
      </c>
      <c r="CT135">
        <v>0.76415606189999985</v>
      </c>
      <c r="CU135">
        <v>0.95326416504</v>
      </c>
      <c r="CV135">
        <v>1.3220741204549999</v>
      </c>
      <c r="CW135">
        <v>2.2608956759400001</v>
      </c>
      <c r="CX135">
        <v>3.904250625</v>
      </c>
      <c r="CY135">
        <v>6.6863646199349995</v>
      </c>
      <c r="CZ135">
        <v>9.5588401619699983</v>
      </c>
      <c r="DA135">
        <v>17.806683403079997</v>
      </c>
      <c r="DB135">
        <v>31.943083199939995</v>
      </c>
    </row>
    <row r="136" spans="15:106">
      <c r="O136">
        <v>5</v>
      </c>
      <c r="P136">
        <f t="shared" si="87"/>
        <v>0.18951075000000001</v>
      </c>
      <c r="Q136">
        <f t="shared" si="76"/>
        <v>0.13119974999999998</v>
      </c>
      <c r="R136">
        <f t="shared" si="77"/>
        <v>0.1457775</v>
      </c>
      <c r="S136">
        <f t="shared" si="78"/>
        <v>0.21866624999999998</v>
      </c>
      <c r="T136">
        <f t="shared" si="79"/>
        <v>0.3061327499999999</v>
      </c>
      <c r="U136">
        <f t="shared" si="80"/>
        <v>0.43733249999999996</v>
      </c>
      <c r="V136">
        <f t="shared" si="81"/>
        <v>0.65599874999999996</v>
      </c>
      <c r="W136">
        <f t="shared" si="82"/>
        <v>1.0204424999999999</v>
      </c>
      <c r="X136">
        <f t="shared" si="83"/>
        <v>1.516086</v>
      </c>
      <c r="Y136">
        <f t="shared" si="84"/>
        <v>2.4344842499999997</v>
      </c>
      <c r="Z136">
        <f t="shared" si="85"/>
        <v>4.6357245000000002</v>
      </c>
      <c r="AA136">
        <f t="shared" si="86"/>
        <v>8.8049610000000005</v>
      </c>
      <c r="AC136">
        <v>5</v>
      </c>
      <c r="AD136">
        <v>0.18951075000000001</v>
      </c>
      <c r="AE136">
        <v>0.13119974999999998</v>
      </c>
      <c r="AF136">
        <v>0.1457775</v>
      </c>
      <c r="AG136">
        <v>0.21866624999999998</v>
      </c>
      <c r="AH136">
        <v>0.3061327499999999</v>
      </c>
      <c r="AI136">
        <v>0.43733249999999996</v>
      </c>
      <c r="AJ136">
        <v>0.65599874999999996</v>
      </c>
      <c r="AK136">
        <v>1.0204424999999999</v>
      </c>
      <c r="AL136">
        <v>1.516086</v>
      </c>
      <c r="AM136">
        <v>2.4344842499999997</v>
      </c>
      <c r="AN136">
        <v>4.6357245000000002</v>
      </c>
      <c r="AO136">
        <v>8.8049610000000005</v>
      </c>
      <c r="AP136">
        <v>5</v>
      </c>
      <c r="AQ136">
        <v>0.2323035</v>
      </c>
      <c r="AR136">
        <v>0.16082549999999998</v>
      </c>
      <c r="AS136">
        <v>0.17869499999999999</v>
      </c>
      <c r="AT136">
        <v>0.26804249999999996</v>
      </c>
      <c r="AU136">
        <v>0.37525949999999991</v>
      </c>
      <c r="AV136">
        <v>0.53608499999999992</v>
      </c>
      <c r="AW136">
        <v>0.80412749999999988</v>
      </c>
      <c r="AX136">
        <v>1.2508650000000001</v>
      </c>
      <c r="AY136">
        <v>1.858428</v>
      </c>
      <c r="AZ136">
        <v>3.0021566591609994</v>
      </c>
      <c r="BA136">
        <v>5.7594067722179991</v>
      </c>
      <c r="BB136">
        <v>11.020402799999998</v>
      </c>
      <c r="BC136">
        <v>5</v>
      </c>
      <c r="BD136">
        <v>0.26339377778999995</v>
      </c>
      <c r="BE136">
        <v>0.18204718652999996</v>
      </c>
      <c r="BF136">
        <v>0.2019387051</v>
      </c>
      <c r="BG136">
        <v>0.3024044199</v>
      </c>
      <c r="BH136">
        <v>0.42266069999999994</v>
      </c>
      <c r="BI136">
        <v>0.60279316019999996</v>
      </c>
      <c r="BJ136">
        <v>0.90267882705000002</v>
      </c>
      <c r="BK136">
        <v>1.4018154380999996</v>
      </c>
      <c r="BL136">
        <v>2.0792033776799999</v>
      </c>
      <c r="BM136">
        <v>3.3331105001700001</v>
      </c>
      <c r="BN136">
        <v>6.33620395188</v>
      </c>
      <c r="BO136">
        <v>12.014511299999999</v>
      </c>
      <c r="BP136">
        <v>5</v>
      </c>
      <c r="BQ136">
        <v>0.35151187499999997</v>
      </c>
      <c r="BR136">
        <v>0.24335437499999996</v>
      </c>
      <c r="BS136">
        <v>0.26844559829999998</v>
      </c>
      <c r="BT136">
        <v>0.39460680764999995</v>
      </c>
      <c r="BU136">
        <v>0.54116369999999991</v>
      </c>
      <c r="BV136">
        <v>0.75696838469999994</v>
      </c>
      <c r="BW136">
        <v>1.1112678076499998</v>
      </c>
      <c r="BX136">
        <v>1.6910193761999996</v>
      </c>
      <c r="BY136">
        <v>2.45647795536</v>
      </c>
      <c r="BZ136">
        <v>3.8547874916099998</v>
      </c>
      <c r="CA136">
        <v>7.1693483221800003</v>
      </c>
      <c r="CB136">
        <v>13.292650799999999</v>
      </c>
      <c r="CC136">
        <v>5</v>
      </c>
      <c r="CD136">
        <v>0.36044662499999996</v>
      </c>
      <c r="CE136">
        <v>0.47201343750000002</v>
      </c>
      <c r="CF136">
        <v>0.50634168749999997</v>
      </c>
      <c r="CG136">
        <v>0.69514706250000002</v>
      </c>
      <c r="CH136">
        <v>0.84962418749999991</v>
      </c>
      <c r="CI136">
        <v>1.2615631875</v>
      </c>
      <c r="CJ136">
        <v>2.2227541874999992</v>
      </c>
      <c r="CK136">
        <v>3.8447640000000001</v>
      </c>
      <c r="CL136">
        <v>6.6596805000000003</v>
      </c>
      <c r="CM136">
        <v>10.109669625</v>
      </c>
      <c r="CN136">
        <v>19.043596687499996</v>
      </c>
      <c r="CO136">
        <v>33.684595312499994</v>
      </c>
      <c r="CP136">
        <v>5</v>
      </c>
      <c r="CQ136">
        <v>0.46836888713999997</v>
      </c>
      <c r="CR136">
        <v>0.60872197814999995</v>
      </c>
      <c r="CS136">
        <v>0.64803801001499994</v>
      </c>
      <c r="CT136">
        <v>0.882877906845</v>
      </c>
      <c r="CU136">
        <v>1.0707592499999998</v>
      </c>
      <c r="CV136">
        <v>1.5775705949849999</v>
      </c>
      <c r="CW136">
        <v>2.7577814729849996</v>
      </c>
      <c r="CX136">
        <v>4.7325947961600008</v>
      </c>
      <c r="CY136">
        <v>8.1323712280800002</v>
      </c>
      <c r="CZ136">
        <v>12.246349685129999</v>
      </c>
      <c r="DA136">
        <v>22.882138819154996</v>
      </c>
      <c r="DB136">
        <v>40.144654687500001</v>
      </c>
    </row>
    <row r="137" spans="15:106">
      <c r="O137">
        <v>6</v>
      </c>
      <c r="P137">
        <f t="shared" si="87"/>
        <v>0.21866624999999998</v>
      </c>
      <c r="Q137">
        <f t="shared" si="76"/>
        <v>0.1457775</v>
      </c>
      <c r="R137">
        <f t="shared" si="77"/>
        <v>0.16764412499999998</v>
      </c>
      <c r="S137">
        <f t="shared" si="78"/>
        <v>0.24782175000000001</v>
      </c>
      <c r="T137">
        <f t="shared" si="79"/>
        <v>0.34986599999999995</v>
      </c>
      <c r="U137">
        <f t="shared" si="80"/>
        <v>0.51022124999999996</v>
      </c>
      <c r="V137">
        <f t="shared" si="81"/>
        <v>0.75804300000000002</v>
      </c>
      <c r="W137">
        <f t="shared" si="82"/>
        <v>1.173508875</v>
      </c>
      <c r="X137">
        <f t="shared" si="83"/>
        <v>1.7493299999999998</v>
      </c>
      <c r="Y137">
        <f t="shared" si="84"/>
        <v>2.9082611250000001</v>
      </c>
      <c r="Z137">
        <f t="shared" si="85"/>
        <v>5.6488781249999995</v>
      </c>
      <c r="AA137">
        <f t="shared" si="86"/>
        <v>11.115534374999999</v>
      </c>
      <c r="AC137">
        <v>6</v>
      </c>
      <c r="AD137">
        <v>0.21866624999999998</v>
      </c>
      <c r="AE137">
        <v>0.1457775</v>
      </c>
      <c r="AF137">
        <v>0.16764412499999998</v>
      </c>
      <c r="AG137">
        <v>0.24782175000000001</v>
      </c>
      <c r="AH137">
        <v>0.34986599999999995</v>
      </c>
      <c r="AI137">
        <v>0.51022124999999996</v>
      </c>
      <c r="AJ137">
        <v>0.75804300000000002</v>
      </c>
      <c r="AK137">
        <v>1.173508875</v>
      </c>
      <c r="AL137">
        <v>1.7493299999999998</v>
      </c>
      <c r="AM137">
        <v>2.9082611250000001</v>
      </c>
      <c r="AN137">
        <v>5.6488781249999995</v>
      </c>
      <c r="AO137">
        <v>11.115534374999999</v>
      </c>
      <c r="AP137">
        <v>6</v>
      </c>
      <c r="AQ137">
        <v>0.26804249999999996</v>
      </c>
      <c r="AR137">
        <v>0.17869499999999999</v>
      </c>
      <c r="AS137">
        <v>0.20549924999999999</v>
      </c>
      <c r="AT137">
        <v>0.30378150000000004</v>
      </c>
      <c r="AU137">
        <v>0.42886799999999997</v>
      </c>
      <c r="AV137">
        <v>0.62543250000000006</v>
      </c>
      <c r="AW137">
        <v>0.92921399999999998</v>
      </c>
      <c r="AX137">
        <v>1.43849475</v>
      </c>
      <c r="AY137">
        <v>2.1443399999999997</v>
      </c>
      <c r="AZ137">
        <v>3.5917696608254999</v>
      </c>
      <c r="BA137">
        <v>7.0285579315874989</v>
      </c>
      <c r="BB137">
        <v>13.932836124074999</v>
      </c>
      <c r="BC137">
        <v>6</v>
      </c>
      <c r="BD137">
        <v>0.30381516989999996</v>
      </c>
      <c r="BE137">
        <v>0.20220749999999998</v>
      </c>
      <c r="BF137">
        <v>0.23215228640999999</v>
      </c>
      <c r="BG137">
        <v>0.34261085133000002</v>
      </c>
      <c r="BH137">
        <v>0.48287963591999994</v>
      </c>
      <c r="BI137">
        <v>0.70302365594999994</v>
      </c>
      <c r="BJ137">
        <v>1.0427453665199999</v>
      </c>
      <c r="BK137">
        <v>1.6115471826300001</v>
      </c>
      <c r="BL137">
        <v>2.3982749999999999</v>
      </c>
      <c r="BM137">
        <v>3.9804300528300005</v>
      </c>
      <c r="BN137">
        <v>7.7184011148749994</v>
      </c>
      <c r="BO137">
        <v>15.162205620374998</v>
      </c>
      <c r="BP137">
        <v>6</v>
      </c>
      <c r="BQ137">
        <v>0.40559062499999998</v>
      </c>
      <c r="BR137">
        <v>0.27039374999999993</v>
      </c>
      <c r="BS137">
        <v>0.30747641413499993</v>
      </c>
      <c r="BT137">
        <v>0.44539388288999993</v>
      </c>
      <c r="BU137">
        <v>0.61589327183999998</v>
      </c>
      <c r="BV137">
        <v>0.87936731190000006</v>
      </c>
      <c r="BW137">
        <v>1.2785427111600001</v>
      </c>
      <c r="BX137">
        <v>1.936018601055</v>
      </c>
      <c r="BY137">
        <v>2.8214999999999995</v>
      </c>
      <c r="BZ137">
        <v>4.5835283582549993</v>
      </c>
      <c r="CA137">
        <v>8.6945855658750002</v>
      </c>
      <c r="CB137">
        <v>16.698917490750002</v>
      </c>
      <c r="CC137">
        <v>6</v>
      </c>
      <c r="CD137">
        <v>0.41193899999999989</v>
      </c>
      <c r="CE137">
        <v>0.53208787499999999</v>
      </c>
      <c r="CF137">
        <v>0.56641612500000005</v>
      </c>
      <c r="CG137">
        <v>0.79813181249999998</v>
      </c>
      <c r="CH137">
        <v>0.96977306249999995</v>
      </c>
      <c r="CI137">
        <v>1.5104429999999998</v>
      </c>
      <c r="CJ137">
        <v>2.6690214374999996</v>
      </c>
      <c r="CK137">
        <v>4.5999854999999998</v>
      </c>
      <c r="CL137">
        <v>7.9899001875000009</v>
      </c>
      <c r="CM137">
        <v>12.73578075</v>
      </c>
      <c r="CN137">
        <v>23.892461999999998</v>
      </c>
      <c r="CO137">
        <v>40.902109874999987</v>
      </c>
      <c r="CP137">
        <v>6</v>
      </c>
      <c r="CQ137">
        <v>0.53447290775999989</v>
      </c>
      <c r="CR137">
        <v>0.68515424999999985</v>
      </c>
      <c r="CS137">
        <v>0.72381525183000006</v>
      </c>
      <c r="CT137">
        <v>1.012112482095</v>
      </c>
      <c r="CU137">
        <v>1.2202816517099997</v>
      </c>
      <c r="CV137">
        <v>1.8858373300799998</v>
      </c>
      <c r="CW137">
        <v>3.3062433589349993</v>
      </c>
      <c r="CX137">
        <v>5.6532133033200003</v>
      </c>
      <c r="CY137">
        <v>9.7411111874999996</v>
      </c>
      <c r="CZ137">
        <v>15.40256251842</v>
      </c>
      <c r="DA137">
        <v>28.661606883359998</v>
      </c>
      <c r="DB137">
        <v>48.666294050219996</v>
      </c>
    </row>
    <row r="138" spans="15:106">
      <c r="O138">
        <v>7</v>
      </c>
      <c r="P138">
        <f t="shared" si="87"/>
        <v>0.23324399999999998</v>
      </c>
      <c r="Q138">
        <f t="shared" si="76"/>
        <v>0.16035525</v>
      </c>
      <c r="R138">
        <f t="shared" si="77"/>
        <v>0.19679962500000001</v>
      </c>
      <c r="S138">
        <f t="shared" si="78"/>
        <v>0.28426612499999998</v>
      </c>
      <c r="T138">
        <f t="shared" si="79"/>
        <v>0.39359925000000001</v>
      </c>
      <c r="U138">
        <f t="shared" si="80"/>
        <v>0.57582112499999993</v>
      </c>
      <c r="V138">
        <f t="shared" si="81"/>
        <v>0.87466499999999991</v>
      </c>
      <c r="W138">
        <f t="shared" si="82"/>
        <v>1.3411529999999998</v>
      </c>
      <c r="X138">
        <f t="shared" si="83"/>
        <v>1.9971517500000004</v>
      </c>
      <c r="Y138">
        <f t="shared" si="84"/>
        <v>3.4767933749999997</v>
      </c>
      <c r="Z138">
        <f t="shared" si="85"/>
        <v>6.7640759999999993</v>
      </c>
      <c r="AA138">
        <f t="shared" si="86"/>
        <v>14.152643999999999</v>
      </c>
      <c r="AC138">
        <v>7</v>
      </c>
      <c r="AD138">
        <v>0.23324399999999998</v>
      </c>
      <c r="AE138">
        <v>0.16035525</v>
      </c>
      <c r="AF138">
        <v>0.19679962500000001</v>
      </c>
      <c r="AG138">
        <v>0.28426612499999998</v>
      </c>
      <c r="AH138">
        <v>0.39359925000000001</v>
      </c>
      <c r="AI138">
        <v>0.57582112499999993</v>
      </c>
      <c r="AJ138">
        <v>0.87466499999999991</v>
      </c>
      <c r="AK138">
        <v>1.3411529999999998</v>
      </c>
      <c r="AL138">
        <v>1.9971517500000004</v>
      </c>
      <c r="AM138">
        <v>3.4767933749999997</v>
      </c>
      <c r="AN138">
        <v>6.7640759999999993</v>
      </c>
      <c r="AO138">
        <v>14.152643999999999</v>
      </c>
      <c r="AP138">
        <v>7</v>
      </c>
      <c r="AQ138">
        <v>0.28591200000000005</v>
      </c>
      <c r="AR138">
        <v>0.19656449999999998</v>
      </c>
      <c r="AS138">
        <v>0.24123824999999999</v>
      </c>
      <c r="AT138">
        <v>0.34845525000000005</v>
      </c>
      <c r="AU138">
        <v>0.48247649999999997</v>
      </c>
      <c r="AV138">
        <v>0.70584524999999987</v>
      </c>
      <c r="AW138">
        <v>1.0721699999999998</v>
      </c>
      <c r="AX138">
        <v>1.643994</v>
      </c>
      <c r="AY138">
        <v>2.4518029593420003</v>
      </c>
      <c r="AZ138">
        <v>4.3003286361089996</v>
      </c>
      <c r="BA138">
        <v>8.428599896111999</v>
      </c>
      <c r="BB138">
        <v>17.567464368959996</v>
      </c>
      <c r="BC138">
        <v>7</v>
      </c>
      <c r="BD138">
        <v>0.32396207184000003</v>
      </c>
      <c r="BE138">
        <v>0.22235438312999997</v>
      </c>
      <c r="BF138">
        <v>0.27243594229500001</v>
      </c>
      <c r="BG138">
        <v>0.39286348744499994</v>
      </c>
      <c r="BH138">
        <v>0.54305828081999996</v>
      </c>
      <c r="BI138">
        <v>0.79314716250000006</v>
      </c>
      <c r="BJ138">
        <v>1.2027648203999999</v>
      </c>
      <c r="BK138">
        <v>1.8411504130799998</v>
      </c>
      <c r="BL138">
        <v>2.7371106467099993</v>
      </c>
      <c r="BM138">
        <v>4.7569576680449996</v>
      </c>
      <c r="BN138">
        <v>9.2390383166399985</v>
      </c>
      <c r="BO138">
        <v>19.083018873599997</v>
      </c>
      <c r="BP138">
        <v>7</v>
      </c>
      <c r="BQ138">
        <v>0.43263000000000001</v>
      </c>
      <c r="BR138">
        <v>0.29743312499999996</v>
      </c>
      <c r="BS138">
        <v>0.35949933459000005</v>
      </c>
      <c r="BT138">
        <v>0.50879711668500005</v>
      </c>
      <c r="BU138">
        <v>0.68997745377000008</v>
      </c>
      <c r="BV138">
        <v>0.9881833499999999</v>
      </c>
      <c r="BW138">
        <v>1.4687927694</v>
      </c>
      <c r="BX138">
        <v>2.2027044956399999</v>
      </c>
      <c r="BY138">
        <v>3.2064876934200002</v>
      </c>
      <c r="BZ138">
        <v>5.4539179110899987</v>
      </c>
      <c r="CA138">
        <v>10.361194161119998</v>
      </c>
      <c r="CB138">
        <v>20.921011689599997</v>
      </c>
      <c r="CC138">
        <v>7</v>
      </c>
      <c r="CD138">
        <v>0.46343137500000003</v>
      </c>
      <c r="CE138">
        <v>0.57499818749999998</v>
      </c>
      <c r="CF138">
        <v>0.63507262499999995</v>
      </c>
      <c r="CG138">
        <v>0.87537037500000003</v>
      </c>
      <c r="CH138">
        <v>1.0985039999999999</v>
      </c>
      <c r="CI138">
        <v>1.7936510624999997</v>
      </c>
      <c r="CJ138">
        <v>3.1581990000000002</v>
      </c>
      <c r="CK138">
        <v>5.432445562499999</v>
      </c>
      <c r="CL138">
        <v>9.4745969999999993</v>
      </c>
      <c r="CM138">
        <v>15.842487375000001</v>
      </c>
      <c r="CN138">
        <v>29.453638499999997</v>
      </c>
      <c r="CO138">
        <v>48.295897650000001</v>
      </c>
      <c r="CP138">
        <v>7</v>
      </c>
      <c r="CQ138">
        <v>0.60037496541000002</v>
      </c>
      <c r="CR138">
        <v>0.73928320389000002</v>
      </c>
      <c r="CS138">
        <v>0.81030812741999991</v>
      </c>
      <c r="CT138">
        <v>1.1083455236699999</v>
      </c>
      <c r="CU138">
        <v>1.3801170873599997</v>
      </c>
      <c r="CV138">
        <v>2.2359211874999994</v>
      </c>
      <c r="CW138">
        <v>3.9060293738400005</v>
      </c>
      <c r="CX138">
        <v>6.6656434486949996</v>
      </c>
      <c r="CY138">
        <v>11.532676747679998</v>
      </c>
      <c r="CZ138">
        <v>19.128800871179998</v>
      </c>
      <c r="DA138">
        <v>35.275194531719997</v>
      </c>
      <c r="DB138">
        <v>57.251482207919992</v>
      </c>
    </row>
    <row r="139" spans="15:106">
      <c r="O139">
        <v>8</v>
      </c>
      <c r="P139">
        <f t="shared" si="87"/>
        <v>0.24053287500000003</v>
      </c>
      <c r="Q139">
        <f t="shared" si="76"/>
        <v>0.17493299999999998</v>
      </c>
      <c r="R139">
        <f t="shared" si="77"/>
        <v>0.21866624999999998</v>
      </c>
      <c r="S139">
        <f t="shared" si="78"/>
        <v>0.31342162500000004</v>
      </c>
      <c r="T139">
        <f t="shared" si="79"/>
        <v>0.44462137499999999</v>
      </c>
      <c r="U139">
        <f t="shared" si="80"/>
        <v>0.64870987499999999</v>
      </c>
      <c r="V139">
        <f t="shared" si="81"/>
        <v>0.99128700000000003</v>
      </c>
      <c r="W139">
        <f t="shared" si="82"/>
        <v>1.516086</v>
      </c>
      <c r="X139">
        <f t="shared" si="83"/>
        <v>2.2741289999999998</v>
      </c>
      <c r="Y139">
        <f t="shared" si="84"/>
        <v>4.1692364999999993</v>
      </c>
      <c r="Z139">
        <f t="shared" si="85"/>
        <v>8.0469179999999998</v>
      </c>
      <c r="AA139">
        <f t="shared" si="86"/>
        <v>17.858496150000001</v>
      </c>
      <c r="AC139">
        <v>8</v>
      </c>
      <c r="AD139">
        <v>0.24053287500000003</v>
      </c>
      <c r="AE139">
        <v>0.17493299999999998</v>
      </c>
      <c r="AF139">
        <v>0.21866624999999998</v>
      </c>
      <c r="AG139">
        <v>0.31342162500000004</v>
      </c>
      <c r="AH139">
        <v>0.44462137499999999</v>
      </c>
      <c r="AI139">
        <v>0.64870987499999999</v>
      </c>
      <c r="AJ139">
        <v>0.99128700000000003</v>
      </c>
      <c r="AK139">
        <v>1.516086</v>
      </c>
      <c r="AL139">
        <v>2.2741289999999998</v>
      </c>
      <c r="AM139">
        <v>4.1692364999999993</v>
      </c>
      <c r="AN139">
        <v>8.0469179999999998</v>
      </c>
      <c r="AO139">
        <v>17.858496150000001</v>
      </c>
      <c r="AP139">
        <v>8</v>
      </c>
      <c r="AQ139">
        <v>0.29484674999999999</v>
      </c>
      <c r="AR139">
        <v>0.21443399999999999</v>
      </c>
      <c r="AS139">
        <v>0.26804249999999996</v>
      </c>
      <c r="AT139">
        <v>0.38419425000000001</v>
      </c>
      <c r="AU139">
        <v>0.54501974999999991</v>
      </c>
      <c r="AV139">
        <v>0.79519274999999989</v>
      </c>
      <c r="AW139">
        <v>1.2151260000000002</v>
      </c>
      <c r="AX139">
        <v>1.858428</v>
      </c>
      <c r="AY139">
        <v>2.7960257599559997</v>
      </c>
      <c r="AZ139">
        <v>5.1644736</v>
      </c>
      <c r="BA139">
        <v>10.041960787847998</v>
      </c>
      <c r="BB139">
        <v>21.954924192366001</v>
      </c>
      <c r="BC139">
        <v>8</v>
      </c>
      <c r="BD139">
        <v>0.33397477591500008</v>
      </c>
      <c r="BE139">
        <v>0.24248783591999998</v>
      </c>
      <c r="BF139">
        <v>0.30260587499999997</v>
      </c>
      <c r="BG139">
        <v>0.43301280230999994</v>
      </c>
      <c r="BH139">
        <v>0.61324991194499989</v>
      </c>
      <c r="BI139">
        <v>0.89324671243499987</v>
      </c>
      <c r="BJ139">
        <v>1.36267683156</v>
      </c>
      <c r="BK139">
        <v>2.0806001330399995</v>
      </c>
      <c r="BL139">
        <v>3.1156623669599997</v>
      </c>
      <c r="BM139">
        <v>5.7024395999999991</v>
      </c>
      <c r="BN139">
        <v>10.987562947679997</v>
      </c>
      <c r="BO139">
        <v>23.80597252902</v>
      </c>
      <c r="BP139">
        <v>8</v>
      </c>
      <c r="BQ139">
        <v>0.4461496875</v>
      </c>
      <c r="BR139">
        <v>0.3244725</v>
      </c>
      <c r="BS139">
        <v>0.3978315</v>
      </c>
      <c r="BT139">
        <v>0.55867060903499999</v>
      </c>
      <c r="BU139">
        <v>0.77614082518499994</v>
      </c>
      <c r="BV139">
        <v>1.1084869748699997</v>
      </c>
      <c r="BW139">
        <v>1.6573218631200004</v>
      </c>
      <c r="BX139">
        <v>2.4788358223200002</v>
      </c>
      <c r="BY139">
        <v>3.63441319956</v>
      </c>
      <c r="BZ139">
        <v>6.5093885999999994</v>
      </c>
      <c r="CA139">
        <v>12.266919078479999</v>
      </c>
      <c r="CB139">
        <v>25.97891772366</v>
      </c>
      <c r="CC139">
        <v>8</v>
      </c>
      <c r="CD139">
        <v>0.50634168749999997</v>
      </c>
      <c r="CE139">
        <v>0.60932643749999993</v>
      </c>
      <c r="CF139">
        <v>0.72089324999999993</v>
      </c>
      <c r="CG139">
        <v>0.95260893750000009</v>
      </c>
      <c r="CH139">
        <v>1.252981125</v>
      </c>
      <c r="CI139">
        <v>2.1111873749999996</v>
      </c>
      <c r="CJ139">
        <v>3.6988689374999995</v>
      </c>
      <c r="CK139">
        <v>6.367890375</v>
      </c>
      <c r="CL139">
        <v>11.15668125</v>
      </c>
      <c r="CM139">
        <v>19.464117750000003</v>
      </c>
      <c r="CN139">
        <v>35.770036499999996</v>
      </c>
      <c r="CO139">
        <v>55.952331806250001</v>
      </c>
      <c r="CP139">
        <v>8</v>
      </c>
      <c r="CQ139">
        <v>0.65497419751499997</v>
      </c>
      <c r="CR139">
        <v>0.78222757189499992</v>
      </c>
      <c r="CS139">
        <v>0.91839824999999986</v>
      </c>
      <c r="CT139">
        <v>1.2042762133050002</v>
      </c>
      <c r="CU139">
        <v>1.57174364259</v>
      </c>
      <c r="CV139">
        <v>2.62762198182</v>
      </c>
      <c r="CW139">
        <v>4.5674890242299995</v>
      </c>
      <c r="CX139">
        <v>7.80097625307</v>
      </c>
      <c r="CY139">
        <v>13.558320418499997</v>
      </c>
      <c r="CZ139">
        <v>23.463593999999997</v>
      </c>
      <c r="DA139">
        <v>42.770026842839997</v>
      </c>
      <c r="DB139">
        <v>66.082864063095002</v>
      </c>
    </row>
    <row r="140" spans="15:106">
      <c r="O140">
        <v>9</v>
      </c>
      <c r="P140">
        <f t="shared" si="87"/>
        <v>0.25511062499999998</v>
      </c>
      <c r="Q140">
        <f t="shared" si="76"/>
        <v>0.19679962500000001</v>
      </c>
      <c r="R140">
        <f t="shared" si="77"/>
        <v>0.24782175000000001</v>
      </c>
      <c r="S140">
        <f t="shared" si="78"/>
        <v>0.34257712499999993</v>
      </c>
      <c r="T140">
        <f t="shared" si="79"/>
        <v>0.50293237499999999</v>
      </c>
      <c r="U140">
        <f t="shared" si="80"/>
        <v>0.72888749999999991</v>
      </c>
      <c r="V140">
        <f t="shared" si="81"/>
        <v>1.1224867499999998</v>
      </c>
      <c r="W140">
        <f t="shared" si="82"/>
        <v>1.7055967499999998</v>
      </c>
      <c r="X140">
        <f t="shared" si="83"/>
        <v>2.6021283749999999</v>
      </c>
      <c r="Y140">
        <f t="shared" si="84"/>
        <v>4.9928793750000002</v>
      </c>
      <c r="Z140">
        <f t="shared" si="85"/>
        <v>9.5848706249999989</v>
      </c>
      <c r="AA140">
        <f t="shared" si="86"/>
        <v>22.275695474999999</v>
      </c>
      <c r="AC140">
        <v>9</v>
      </c>
      <c r="AD140">
        <v>0.25511062499999998</v>
      </c>
      <c r="AE140">
        <v>0.19679962500000001</v>
      </c>
      <c r="AF140">
        <v>0.24782175000000001</v>
      </c>
      <c r="AG140">
        <v>0.34257712499999993</v>
      </c>
      <c r="AH140">
        <v>0.50293237499999999</v>
      </c>
      <c r="AI140">
        <v>0.72888749999999991</v>
      </c>
      <c r="AJ140">
        <v>1.1224867499999998</v>
      </c>
      <c r="AK140">
        <v>1.7055967499999998</v>
      </c>
      <c r="AL140">
        <v>2.6021283749999999</v>
      </c>
      <c r="AM140">
        <v>4.9928793750000002</v>
      </c>
      <c r="AN140">
        <v>9.5848706249999989</v>
      </c>
      <c r="AO140">
        <v>22.275695474999999</v>
      </c>
      <c r="AP140">
        <v>9</v>
      </c>
      <c r="AQ140">
        <v>0.31271625000000003</v>
      </c>
      <c r="AR140">
        <v>0.24123824999999999</v>
      </c>
      <c r="AS140">
        <v>0.30378150000000004</v>
      </c>
      <c r="AT140">
        <v>0.41993324999999998</v>
      </c>
      <c r="AU140">
        <v>0.61649774999999996</v>
      </c>
      <c r="AV140">
        <v>0.89347499999999991</v>
      </c>
      <c r="AW140">
        <v>1.3759515</v>
      </c>
      <c r="AX140">
        <v>2.0907314999999995</v>
      </c>
      <c r="AY140">
        <v>3.204095352034499</v>
      </c>
      <c r="AZ140">
        <v>6.1939316483549991</v>
      </c>
      <c r="BA140">
        <v>11.978879432355001</v>
      </c>
      <c r="BB140">
        <v>27.126008882873997</v>
      </c>
      <c r="BC140">
        <v>9</v>
      </c>
      <c r="BD140">
        <v>0.35409815594999994</v>
      </c>
      <c r="BE140">
        <v>0.27270816061499997</v>
      </c>
      <c r="BF140">
        <v>0.34283916710999995</v>
      </c>
      <c r="BG140">
        <v>0.47313525649499999</v>
      </c>
      <c r="BH140">
        <v>0.69344380759499991</v>
      </c>
      <c r="BI140">
        <v>1.0033122329999999</v>
      </c>
      <c r="BJ140">
        <v>1.5425140499999999</v>
      </c>
      <c r="BK140">
        <v>2.3398894747799996</v>
      </c>
      <c r="BL140">
        <v>3.563838088964999</v>
      </c>
      <c r="BM140">
        <v>6.8266705542749975</v>
      </c>
      <c r="BN140">
        <v>13.083125786775001</v>
      </c>
      <c r="BO140">
        <v>29.360019963779997</v>
      </c>
      <c r="BP140">
        <v>9</v>
      </c>
      <c r="BQ140">
        <v>0.47318906249999998</v>
      </c>
      <c r="BR140">
        <v>0.36385254229499997</v>
      </c>
      <c r="BS140">
        <v>0.44904853422000002</v>
      </c>
      <c r="BT140">
        <v>0.6081137379899999</v>
      </c>
      <c r="BU140">
        <v>0.87422171413499983</v>
      </c>
      <c r="BV140">
        <v>1.2401160254999999</v>
      </c>
      <c r="BW140">
        <v>1.8683972999999998</v>
      </c>
      <c r="BX140">
        <v>2.7761151003299993</v>
      </c>
      <c r="BY140">
        <v>4.139422170345</v>
      </c>
      <c r="BZ140">
        <v>7.758522233549999</v>
      </c>
      <c r="CA140">
        <v>14.540731073550001</v>
      </c>
      <c r="CB140">
        <v>31.891929028739991</v>
      </c>
      <c r="CC140">
        <v>9</v>
      </c>
      <c r="CD140">
        <v>0.56641612500000005</v>
      </c>
      <c r="CE140">
        <v>0.62649056250000001</v>
      </c>
      <c r="CF140">
        <v>0.81529593749999996</v>
      </c>
      <c r="CG140">
        <v>1.0212654374999999</v>
      </c>
      <c r="CH140">
        <v>1.4417864999999999</v>
      </c>
      <c r="CI140">
        <v>2.4802160624999998</v>
      </c>
      <c r="CJ140">
        <v>4.3167774374999999</v>
      </c>
      <c r="CK140">
        <v>7.4492302499999985</v>
      </c>
      <c r="CL140">
        <v>13.096227375</v>
      </c>
      <c r="CM140">
        <v>23.643582187499998</v>
      </c>
      <c r="CN140">
        <v>42.764417437500001</v>
      </c>
      <c r="CO140">
        <v>64.235509284374999</v>
      </c>
      <c r="CP140">
        <v>9</v>
      </c>
      <c r="CQ140">
        <v>0.73157437682999993</v>
      </c>
      <c r="CR140">
        <v>0.80303594629499997</v>
      </c>
      <c r="CS140">
        <v>1.0370689411499998</v>
      </c>
      <c r="CT140">
        <v>1.28907313227</v>
      </c>
      <c r="CU140">
        <v>1.80575977428</v>
      </c>
      <c r="CV140">
        <v>3.0820700488049999</v>
      </c>
      <c r="CW140">
        <v>5.3220543750000004</v>
      </c>
      <c r="CX140">
        <v>9.1110902513399985</v>
      </c>
      <c r="CY140">
        <v>15.889749550289999</v>
      </c>
      <c r="CZ140">
        <v>28.455575855849997</v>
      </c>
      <c r="DA140">
        <v>51.049513657889996</v>
      </c>
      <c r="DB140">
        <v>75.585875674815</v>
      </c>
    </row>
    <row r="141" spans="15:106">
      <c r="O141">
        <v>10</v>
      </c>
      <c r="P141">
        <f t="shared" si="87"/>
        <v>0.26239949999999995</v>
      </c>
      <c r="Q141">
        <f t="shared" si="76"/>
        <v>0.21866624999999998</v>
      </c>
      <c r="R141">
        <f t="shared" si="77"/>
        <v>0.27697725000000001</v>
      </c>
      <c r="S141">
        <f t="shared" si="78"/>
        <v>0.37902150000000001</v>
      </c>
      <c r="T141">
        <f t="shared" si="79"/>
        <v>0.56124337499999988</v>
      </c>
      <c r="U141">
        <f t="shared" si="80"/>
        <v>0.81635400000000014</v>
      </c>
      <c r="V141">
        <f t="shared" si="81"/>
        <v>1.2609753749999999</v>
      </c>
      <c r="W141">
        <f t="shared" si="82"/>
        <v>1.9169741249999996</v>
      </c>
      <c r="X141">
        <f t="shared" si="83"/>
        <v>2.9957276250000002</v>
      </c>
      <c r="Y141">
        <f t="shared" si="84"/>
        <v>5.9622997499999988</v>
      </c>
      <c r="Z141">
        <f t="shared" si="85"/>
        <v>11.487266999999999</v>
      </c>
      <c r="AA141">
        <f t="shared" si="86"/>
        <v>27.424979999999998</v>
      </c>
      <c r="AC141">
        <v>10</v>
      </c>
      <c r="AD141">
        <v>0.26239949999999995</v>
      </c>
      <c r="AE141">
        <v>0.21866624999999998</v>
      </c>
      <c r="AF141">
        <v>0.27697725000000001</v>
      </c>
      <c r="AG141">
        <v>0.37902150000000001</v>
      </c>
      <c r="AH141">
        <v>0.56124337499999988</v>
      </c>
      <c r="AI141">
        <v>0.81635400000000014</v>
      </c>
      <c r="AJ141">
        <v>1.2609753749999999</v>
      </c>
      <c r="AK141">
        <v>1.9169741249999996</v>
      </c>
      <c r="AL141">
        <v>2.9957276250000002</v>
      </c>
      <c r="AM141">
        <v>5.9622997499999988</v>
      </c>
      <c r="AN141">
        <v>11.487266999999999</v>
      </c>
      <c r="AO141">
        <v>27.424979999999998</v>
      </c>
      <c r="AP141">
        <v>10</v>
      </c>
      <c r="AQ141">
        <v>0.32165099999999996</v>
      </c>
      <c r="AR141">
        <v>0.26804249999999996</v>
      </c>
      <c r="AS141">
        <v>0.33952049999999995</v>
      </c>
      <c r="AT141">
        <v>0.46460699999999999</v>
      </c>
      <c r="AU141">
        <v>0.68797575</v>
      </c>
      <c r="AV141">
        <v>1.0006919999999999</v>
      </c>
      <c r="AW141">
        <v>1.5457117499999999</v>
      </c>
      <c r="AX141">
        <v>2.3498392499999996</v>
      </c>
      <c r="AY141">
        <v>3.6942706195065003</v>
      </c>
      <c r="AZ141">
        <v>7.4075388988589985</v>
      </c>
      <c r="BA141">
        <v>14.3776116</v>
      </c>
      <c r="BB141">
        <v>33.084104308199997</v>
      </c>
      <c r="BC141">
        <v>10</v>
      </c>
      <c r="BD141">
        <v>0.36409437305999992</v>
      </c>
      <c r="BE141">
        <v>0.30290805764999995</v>
      </c>
      <c r="BF141">
        <v>0.38304559853999998</v>
      </c>
      <c r="BG141">
        <v>0.52329419999999993</v>
      </c>
      <c r="BH141">
        <v>0.77358455558999994</v>
      </c>
      <c r="BI141">
        <v>1.1233336514400001</v>
      </c>
      <c r="BJ141">
        <v>1.7322433627949996</v>
      </c>
      <c r="BK141">
        <v>2.628992732355</v>
      </c>
      <c r="BL141">
        <v>4.1015222023050004</v>
      </c>
      <c r="BM141">
        <v>8.1493943909399995</v>
      </c>
      <c r="BN141">
        <v>15.674561099999998</v>
      </c>
      <c r="BO141">
        <v>35.744364612000005</v>
      </c>
      <c r="BP141">
        <v>10</v>
      </c>
      <c r="BQ141">
        <v>0.48670874999999991</v>
      </c>
      <c r="BR141">
        <v>0.40266839744999999</v>
      </c>
      <c r="BS141">
        <v>0.49983528969000007</v>
      </c>
      <c r="BT141">
        <v>0.67001220000000017</v>
      </c>
      <c r="BU141">
        <v>0.97144276036499988</v>
      </c>
      <c r="BV141">
        <v>1.3829110495199999</v>
      </c>
      <c r="BW141">
        <v>2.0896168005899995</v>
      </c>
      <c r="BX141">
        <v>3.1060274147099998</v>
      </c>
      <c r="BY141">
        <v>4.7434660450649995</v>
      </c>
      <c r="BZ141">
        <v>9.2209542885899989</v>
      </c>
      <c r="CA141">
        <v>17.342067599999996</v>
      </c>
      <c r="CB141">
        <v>38.646503082000002</v>
      </c>
      <c r="CC141">
        <v>10</v>
      </c>
      <c r="CD141">
        <v>0.60932643749999993</v>
      </c>
      <c r="CE141">
        <v>0.66081881249999996</v>
      </c>
      <c r="CF141">
        <v>0.90969862499999998</v>
      </c>
      <c r="CG141">
        <v>1.1070860624999999</v>
      </c>
      <c r="CH141">
        <v>1.6477559999999996</v>
      </c>
      <c r="CI141">
        <v>2.8921550624999997</v>
      </c>
      <c r="CJ141">
        <v>5.0119245000000001</v>
      </c>
      <c r="CK141">
        <v>8.6764651874999998</v>
      </c>
      <c r="CL141">
        <v>15.387638062499999</v>
      </c>
      <c r="CM141">
        <v>28.432373062500002</v>
      </c>
      <c r="CN141">
        <v>50.290886249999993</v>
      </c>
      <c r="CO141">
        <v>73.659583799999993</v>
      </c>
      <c r="CP141">
        <v>10</v>
      </c>
      <c r="CQ141">
        <v>0.78580473542999996</v>
      </c>
      <c r="CR141">
        <v>0.84574452154500013</v>
      </c>
      <c r="CS141">
        <v>1.1553710879699999</v>
      </c>
      <c r="CT141">
        <v>1.39523175</v>
      </c>
      <c r="CU141">
        <v>2.0605003689599997</v>
      </c>
      <c r="CV141">
        <v>3.5883102563549998</v>
      </c>
      <c r="CW141">
        <v>6.1692753592799994</v>
      </c>
      <c r="CX141">
        <v>10.59513828813</v>
      </c>
      <c r="CY141">
        <v>18.639817474904998</v>
      </c>
      <c r="CZ141">
        <v>34.163373550185</v>
      </c>
      <c r="DA141">
        <v>59.935713749999991</v>
      </c>
      <c r="DB141">
        <v>86.355533650814991</v>
      </c>
    </row>
    <row r="142" spans="15:106">
      <c r="O142">
        <v>11</v>
      </c>
      <c r="P142">
        <f t="shared" si="87"/>
        <v>0.26968837499999998</v>
      </c>
      <c r="Q142">
        <f t="shared" si="76"/>
        <v>0.24053287500000003</v>
      </c>
      <c r="R142">
        <f t="shared" si="77"/>
        <v>0.31342162500000004</v>
      </c>
      <c r="S142">
        <f t="shared" si="78"/>
        <v>0.42275474999999996</v>
      </c>
      <c r="T142">
        <f t="shared" si="79"/>
        <v>0.63413212499999994</v>
      </c>
      <c r="U142">
        <f t="shared" si="80"/>
        <v>0.911109375</v>
      </c>
      <c r="V142">
        <f t="shared" si="81"/>
        <v>1.4067528749999998</v>
      </c>
      <c r="W142">
        <f t="shared" si="82"/>
        <v>2.1429292499999999</v>
      </c>
      <c r="X142">
        <f t="shared" si="83"/>
        <v>3.4840822500000002</v>
      </c>
      <c r="Y142">
        <f t="shared" si="84"/>
        <v>7.0410532499999992</v>
      </c>
      <c r="Z142">
        <f t="shared" si="85"/>
        <v>13.892595749999996</v>
      </c>
      <c r="AA142">
        <f t="shared" si="86"/>
        <v>33.334788093749999</v>
      </c>
      <c r="AC142">
        <v>11</v>
      </c>
      <c r="AD142">
        <v>0.26968837499999998</v>
      </c>
      <c r="AE142">
        <v>0.24053287500000003</v>
      </c>
      <c r="AF142">
        <v>0.31342162500000004</v>
      </c>
      <c r="AG142">
        <v>0.42275474999999996</v>
      </c>
      <c r="AH142">
        <v>0.63413212499999994</v>
      </c>
      <c r="AI142">
        <v>0.911109375</v>
      </c>
      <c r="AJ142">
        <v>1.4067528749999998</v>
      </c>
      <c r="AK142">
        <v>2.1429292499999999</v>
      </c>
      <c r="AL142">
        <v>3.4840822500000002</v>
      </c>
      <c r="AM142">
        <v>7.0410532499999992</v>
      </c>
      <c r="AN142">
        <v>13.892595749999996</v>
      </c>
      <c r="AO142">
        <v>33.334788093749999</v>
      </c>
      <c r="AP142">
        <v>11</v>
      </c>
      <c r="AQ142">
        <v>0.33058574999999996</v>
      </c>
      <c r="AR142">
        <v>0.29484674999999999</v>
      </c>
      <c r="AS142">
        <v>0.38419425000000001</v>
      </c>
      <c r="AT142">
        <v>0.51821549999999983</v>
      </c>
      <c r="AU142">
        <v>0.77732324999999991</v>
      </c>
      <c r="AV142">
        <v>1.1168437500000001</v>
      </c>
      <c r="AW142">
        <v>1.7244067499999998</v>
      </c>
      <c r="AX142">
        <v>2.6268164999999999</v>
      </c>
      <c r="AY142">
        <v>4.3029220498110003</v>
      </c>
      <c r="AZ142">
        <v>8.7607573702109995</v>
      </c>
      <c r="BA142">
        <v>17.413761083597997</v>
      </c>
      <c r="BB142">
        <v>39.841795729593002</v>
      </c>
      <c r="BC142">
        <v>11</v>
      </c>
      <c r="BD142">
        <v>0.37408387500000001</v>
      </c>
      <c r="BE142">
        <v>0.33308806311</v>
      </c>
      <c r="BF142">
        <v>0.43330195903500002</v>
      </c>
      <c r="BG142">
        <v>0.5834795600699999</v>
      </c>
      <c r="BH142">
        <v>0.87375797239499997</v>
      </c>
      <c r="BI142">
        <v>1.253299719375</v>
      </c>
      <c r="BJ142">
        <v>1.9318546971899997</v>
      </c>
      <c r="BK142">
        <v>2.9378868749999998</v>
      </c>
      <c r="BL142">
        <v>4.7685352512599994</v>
      </c>
      <c r="BM142">
        <v>9.6206135186699999</v>
      </c>
      <c r="BN142">
        <v>18.950271417989995</v>
      </c>
      <c r="BO142">
        <v>42.968063460464997</v>
      </c>
      <c r="BP142">
        <v>11</v>
      </c>
      <c r="BQ142">
        <v>0.50022843750000001</v>
      </c>
      <c r="BR142">
        <v>0.44116181158499995</v>
      </c>
      <c r="BS142">
        <v>0.56329226365499985</v>
      </c>
      <c r="BT142">
        <v>0.74420437013999985</v>
      </c>
      <c r="BU142">
        <v>1.09292794479</v>
      </c>
      <c r="BV142">
        <v>1.536709989375</v>
      </c>
      <c r="BW142">
        <v>2.3208173292149996</v>
      </c>
      <c r="BX142">
        <v>3.4563374999999996</v>
      </c>
      <c r="BY142">
        <v>5.4910439981100003</v>
      </c>
      <c r="BZ142">
        <v>10.837380202110001</v>
      </c>
      <c r="CA142">
        <v>20.870909335979999</v>
      </c>
      <c r="CB142">
        <v>46.239738045929997</v>
      </c>
      <c r="CC142">
        <v>11</v>
      </c>
      <c r="CD142">
        <v>0.66940087500000001</v>
      </c>
      <c r="CE142">
        <v>0.7123111875</v>
      </c>
      <c r="CF142">
        <v>1.0041013124999998</v>
      </c>
      <c r="CG142">
        <v>1.2186528749999999</v>
      </c>
      <c r="CH142">
        <v>1.9052178750000002</v>
      </c>
      <c r="CI142">
        <v>3.3641684999999999</v>
      </c>
      <c r="CJ142">
        <v>5.8014742499999992</v>
      </c>
      <c r="CK142">
        <v>10.075341375000001</v>
      </c>
      <c r="CL142">
        <v>18.0824056875</v>
      </c>
      <c r="CM142">
        <v>33.924893062500004</v>
      </c>
      <c r="CN142">
        <v>58.066234874999992</v>
      </c>
      <c r="CO142">
        <v>84.872924296874999</v>
      </c>
      <c r="CP142">
        <v>11</v>
      </c>
      <c r="CQ142">
        <v>0.8619682500000001</v>
      </c>
      <c r="CR142">
        <v>0.91025251366499982</v>
      </c>
      <c r="CS142">
        <v>1.273302800055</v>
      </c>
      <c r="CT142">
        <v>1.5334512791399997</v>
      </c>
      <c r="CU142">
        <v>2.3787266322599998</v>
      </c>
      <c r="CV142">
        <v>4.1673549733200002</v>
      </c>
      <c r="CW142">
        <v>7.1297988676199999</v>
      </c>
      <c r="CX142">
        <v>12.283635375000001</v>
      </c>
      <c r="CY142">
        <v>21.868732632284999</v>
      </c>
      <c r="CZ142">
        <v>40.696599141494993</v>
      </c>
      <c r="DA142">
        <v>69.088574390219989</v>
      </c>
      <c r="DB142">
        <v>99.134889938370009</v>
      </c>
    </row>
    <row r="143" spans="15:106">
      <c r="O143">
        <v>12</v>
      </c>
      <c r="P143">
        <f t="shared" si="87"/>
        <v>0.29155500000000001</v>
      </c>
      <c r="Q143">
        <f t="shared" si="76"/>
        <v>0.26968837499999998</v>
      </c>
      <c r="R143">
        <f t="shared" si="77"/>
        <v>0.34257712499999993</v>
      </c>
      <c r="S143">
        <f t="shared" si="78"/>
        <v>0.46648799999999996</v>
      </c>
      <c r="T143">
        <f t="shared" si="79"/>
        <v>0.69973199999999991</v>
      </c>
      <c r="U143">
        <f t="shared" si="80"/>
        <v>1.0204424999999999</v>
      </c>
      <c r="V143">
        <f t="shared" si="81"/>
        <v>1.5598192500000001</v>
      </c>
      <c r="W143">
        <f t="shared" si="82"/>
        <v>2.3980398749999998</v>
      </c>
      <c r="X143">
        <f t="shared" si="83"/>
        <v>4.0817699999999997</v>
      </c>
      <c r="Y143">
        <f t="shared" si="84"/>
        <v>8.2291398749999995</v>
      </c>
      <c r="Z143">
        <f t="shared" si="85"/>
        <v>17.09374033125</v>
      </c>
      <c r="AA143">
        <f t="shared" si="86"/>
        <v>40.049452574999997</v>
      </c>
      <c r="AC143">
        <v>12</v>
      </c>
      <c r="AD143">
        <v>0.29155500000000001</v>
      </c>
      <c r="AE143">
        <v>0.26968837499999998</v>
      </c>
      <c r="AF143">
        <v>0.34257712499999993</v>
      </c>
      <c r="AG143">
        <v>0.46648799999999996</v>
      </c>
      <c r="AH143">
        <v>0.69973199999999991</v>
      </c>
      <c r="AI143">
        <v>1.0204424999999999</v>
      </c>
      <c r="AJ143">
        <v>1.5598192500000001</v>
      </c>
      <c r="AK143">
        <v>2.3980398749999998</v>
      </c>
      <c r="AL143">
        <v>4.0817699999999997</v>
      </c>
      <c r="AM143">
        <v>8.2291398749999995</v>
      </c>
      <c r="AN143">
        <v>17.09374033125</v>
      </c>
      <c r="AO143">
        <v>40.049452574999997</v>
      </c>
      <c r="AP143">
        <v>12</v>
      </c>
      <c r="AQ143">
        <v>0.35738999999999999</v>
      </c>
      <c r="AR143">
        <v>0.33058574999999996</v>
      </c>
      <c r="AS143">
        <v>0.41993324999999998</v>
      </c>
      <c r="AT143">
        <v>0.57182400000000011</v>
      </c>
      <c r="AU143">
        <v>0.85773599999999994</v>
      </c>
      <c r="AV143">
        <v>1.2508650000000001</v>
      </c>
      <c r="AW143">
        <v>1.9120364999999999</v>
      </c>
      <c r="AX143">
        <v>2.9439531884069998</v>
      </c>
      <c r="AY143">
        <v>5.0486038495199992</v>
      </c>
      <c r="AZ143">
        <v>10.254191037403501</v>
      </c>
      <c r="BA143">
        <v>21.218203058134499</v>
      </c>
      <c r="BB143">
        <v>47.430167399999995</v>
      </c>
      <c r="BC143">
        <v>12</v>
      </c>
      <c r="BD143">
        <v>0.40428069659999999</v>
      </c>
      <c r="BE143">
        <v>0.37333814314499997</v>
      </c>
      <c r="BF143">
        <v>0.47345086948499998</v>
      </c>
      <c r="BG143">
        <v>0.64362462911999996</v>
      </c>
      <c r="BH143">
        <v>0.96382439999999991</v>
      </c>
      <c r="BI143">
        <v>1.4032256237999996</v>
      </c>
      <c r="BJ143">
        <v>2.1413379804299999</v>
      </c>
      <c r="BK143">
        <v>3.2865306670349996</v>
      </c>
      <c r="BL143">
        <v>5.5846882475999999</v>
      </c>
      <c r="BM143">
        <v>11.240166227894999</v>
      </c>
      <c r="BN143">
        <v>23.048708733270001</v>
      </c>
      <c r="BO143">
        <v>51.060027149999996</v>
      </c>
      <c r="BP143">
        <v>12</v>
      </c>
      <c r="BQ143">
        <v>0.54078749999999987</v>
      </c>
      <c r="BR143">
        <v>0.49264723628999996</v>
      </c>
      <c r="BS143">
        <v>0.61316575600500001</v>
      </c>
      <c r="BT143">
        <v>0.81775105632</v>
      </c>
      <c r="BU143">
        <v>1.2008303999999999</v>
      </c>
      <c r="BV143">
        <v>1.7135915642999997</v>
      </c>
      <c r="BW143">
        <v>2.5618410981900004</v>
      </c>
      <c r="BX143">
        <v>3.8501257340699993</v>
      </c>
      <c r="BY143">
        <v>6.4029224951999986</v>
      </c>
      <c r="BZ143">
        <v>12.605375224034997</v>
      </c>
      <c r="CA143">
        <v>25.268659431345</v>
      </c>
      <c r="CB143">
        <v>54.689886900000005</v>
      </c>
      <c r="CC143">
        <v>12</v>
      </c>
      <c r="CD143">
        <v>0.68656499999999998</v>
      </c>
      <c r="CE143">
        <v>0.75522149999999988</v>
      </c>
      <c r="CF143">
        <v>1.0384295625</v>
      </c>
      <c r="CG143">
        <v>1.3044734999999998</v>
      </c>
      <c r="CH143">
        <v>2.1283515</v>
      </c>
      <c r="CI143">
        <v>3.7503613124999999</v>
      </c>
      <c r="CJ143">
        <v>6.4537109999999984</v>
      </c>
      <c r="CK143">
        <v>11.259665999999996</v>
      </c>
      <c r="CL143">
        <v>20.571203812499999</v>
      </c>
      <c r="CM143">
        <v>38.250252562499995</v>
      </c>
      <c r="CN143">
        <v>62.717589309375008</v>
      </c>
      <c r="CO143">
        <v>93.663912993749975</v>
      </c>
      <c r="CP143">
        <v>12</v>
      </c>
      <c r="CQ143">
        <v>0.88272621360000003</v>
      </c>
      <c r="CR143">
        <v>0.96360966504000012</v>
      </c>
      <c r="CS143">
        <v>1.3148020427850002</v>
      </c>
      <c r="CT143">
        <v>1.6388890412399999</v>
      </c>
      <c r="CU143">
        <v>2.6531504999999997</v>
      </c>
      <c r="CV143">
        <v>4.6384098814350008</v>
      </c>
      <c r="CW143">
        <v>7.9187422960799996</v>
      </c>
      <c r="CX143">
        <v>13.705499903039998</v>
      </c>
      <c r="CY143">
        <v>24.83842670001</v>
      </c>
      <c r="CZ143">
        <v>45.810472618844997</v>
      </c>
      <c r="DA143">
        <v>74.347410922784988</v>
      </c>
      <c r="DB143">
        <v>108.99995287499999</v>
      </c>
    </row>
    <row r="144" spans="15:106">
      <c r="O144">
        <v>13</v>
      </c>
      <c r="P144">
        <f t="shared" si="87"/>
        <v>0.31342162500000004</v>
      </c>
      <c r="Q144">
        <f t="shared" si="76"/>
        <v>0.29884387499999998</v>
      </c>
      <c r="R144">
        <f t="shared" si="77"/>
        <v>0.37902150000000001</v>
      </c>
      <c r="S144">
        <f t="shared" si="78"/>
        <v>0.5247989999999999</v>
      </c>
      <c r="T144">
        <f t="shared" si="79"/>
        <v>0.77262074999999997</v>
      </c>
      <c r="U144">
        <f t="shared" si="80"/>
        <v>1.1297756249999997</v>
      </c>
      <c r="V144">
        <f t="shared" si="81"/>
        <v>1.7201744999999997</v>
      </c>
      <c r="W144">
        <f t="shared" si="82"/>
        <v>2.6823059999999996</v>
      </c>
      <c r="X144">
        <f t="shared" si="83"/>
        <v>4.8179463749999991</v>
      </c>
      <c r="Y144">
        <f t="shared" si="84"/>
        <v>9.5994483749999997</v>
      </c>
      <c r="Z144">
        <f t="shared" si="85"/>
        <v>20.981496937499998</v>
      </c>
      <c r="AA144">
        <f t="shared" si="86"/>
        <v>47.685078168750003</v>
      </c>
      <c r="AC144">
        <v>13</v>
      </c>
      <c r="AD144">
        <v>0.31342162500000004</v>
      </c>
      <c r="AE144">
        <v>0.29884387499999998</v>
      </c>
      <c r="AF144">
        <v>0.37902150000000001</v>
      </c>
      <c r="AG144">
        <v>0.5247989999999999</v>
      </c>
      <c r="AH144">
        <v>0.77262074999999997</v>
      </c>
      <c r="AI144">
        <v>1.1297756249999997</v>
      </c>
      <c r="AJ144">
        <v>1.7201744999999997</v>
      </c>
      <c r="AK144">
        <v>2.6823059999999996</v>
      </c>
      <c r="AL144">
        <v>4.8179463749999991</v>
      </c>
      <c r="AM144">
        <v>9.5994483749999997</v>
      </c>
      <c r="AN144">
        <v>20.981496937499998</v>
      </c>
      <c r="AO144">
        <v>47.685078168750003</v>
      </c>
      <c r="AP144">
        <v>13</v>
      </c>
      <c r="AQ144">
        <v>0.38419425000000001</v>
      </c>
      <c r="AR144">
        <v>0.36632474999999992</v>
      </c>
      <c r="AS144">
        <v>0.46460699999999999</v>
      </c>
      <c r="AT144">
        <v>0.64330199999999993</v>
      </c>
      <c r="AU144">
        <v>0.94708350000000008</v>
      </c>
      <c r="AV144">
        <v>1.3848862499999999</v>
      </c>
      <c r="AW144">
        <v>2.1086009999999997</v>
      </c>
      <c r="AX144">
        <v>3.297876537384</v>
      </c>
      <c r="AY144">
        <v>5.968036800000001</v>
      </c>
      <c r="AZ144">
        <v>11.979404309416502</v>
      </c>
      <c r="BA144">
        <v>25.794286978927492</v>
      </c>
      <c r="BB144">
        <v>55.963527064928996</v>
      </c>
      <c r="BC144">
        <v>13</v>
      </c>
      <c r="BD144">
        <v>0.43445737269000001</v>
      </c>
      <c r="BE144">
        <v>0.41356136249999992</v>
      </c>
      <c r="BF144">
        <v>0.52364338883999995</v>
      </c>
      <c r="BG144">
        <v>0.72383596163999986</v>
      </c>
      <c r="BH144">
        <v>1.0638668709899999</v>
      </c>
      <c r="BI144">
        <v>1.5530508006749999</v>
      </c>
      <c r="BJ144">
        <v>2.3606809201800001</v>
      </c>
      <c r="BK144">
        <v>3.67488381744</v>
      </c>
      <c r="BL144">
        <v>6.5897072999999997</v>
      </c>
      <c r="BM144">
        <v>13.107446016389996</v>
      </c>
      <c r="BN144">
        <v>27.969037007174993</v>
      </c>
      <c r="BO144">
        <v>60.138396287145</v>
      </c>
      <c r="BP144">
        <v>13</v>
      </c>
      <c r="BQ144">
        <v>0.58134656250000005</v>
      </c>
      <c r="BR144">
        <v>0.54370304999999985</v>
      </c>
      <c r="BS144">
        <v>0.67560166674</v>
      </c>
      <c r="BT144">
        <v>0.91610064611999975</v>
      </c>
      <c r="BU144">
        <v>1.3202204419799999</v>
      </c>
      <c r="BV144">
        <v>1.8888594763500002</v>
      </c>
      <c r="BW144">
        <v>2.8125252599399992</v>
      </c>
      <c r="BX144">
        <v>4.2867437738400005</v>
      </c>
      <c r="BY144">
        <v>7.5222130500000004</v>
      </c>
      <c r="BZ144">
        <v>14.633634444164999</v>
      </c>
      <c r="CA144">
        <v>30.521975539274997</v>
      </c>
      <c r="CB144">
        <v>64.109615299290013</v>
      </c>
      <c r="CC144">
        <v>13</v>
      </c>
      <c r="CD144">
        <v>0.68656499999999998</v>
      </c>
      <c r="CE144">
        <v>0.81529593749999996</v>
      </c>
      <c r="CF144">
        <v>1.0727578124999999</v>
      </c>
      <c r="CG144">
        <v>1.4160403125000001</v>
      </c>
      <c r="CH144">
        <v>2.3858133749999992</v>
      </c>
      <c r="CI144">
        <v>4.1794644374999992</v>
      </c>
      <c r="CJ144">
        <v>7.1917683750000005</v>
      </c>
      <c r="CK144">
        <v>12.598467749999999</v>
      </c>
      <c r="CL144">
        <v>23.403284437499998</v>
      </c>
      <c r="CM144">
        <v>42.996133125</v>
      </c>
      <c r="CN144">
        <v>67.258270406249991</v>
      </c>
      <c r="CO144">
        <v>103.86535778437501</v>
      </c>
      <c r="CP144">
        <v>13</v>
      </c>
      <c r="CQ144">
        <v>0.8813831795999999</v>
      </c>
      <c r="CR144">
        <v>1.0386646875000001</v>
      </c>
      <c r="CS144">
        <v>1.356166906875</v>
      </c>
      <c r="CT144">
        <v>1.7762856234749995</v>
      </c>
      <c r="CU144">
        <v>2.9694264672599995</v>
      </c>
      <c r="CV144">
        <v>5.1609446747099996</v>
      </c>
      <c r="CW144">
        <v>8.8102669812300025</v>
      </c>
      <c r="CX144">
        <v>15.31047259566</v>
      </c>
      <c r="CY144">
        <v>28.212178499999997</v>
      </c>
      <c r="CZ144">
        <v>51.410229002550004</v>
      </c>
      <c r="DA144">
        <v>79.435816111574979</v>
      </c>
      <c r="DB144">
        <v>120.42647518077001</v>
      </c>
    </row>
    <row r="145" spans="15:106">
      <c r="O145">
        <v>14</v>
      </c>
      <c r="P145">
        <f t="shared" si="87"/>
        <v>0.33528824999999995</v>
      </c>
      <c r="Q145">
        <f t="shared" si="76"/>
        <v>0.32799937499999998</v>
      </c>
      <c r="R145">
        <f t="shared" si="77"/>
        <v>0.40817700000000007</v>
      </c>
      <c r="S145">
        <f t="shared" si="78"/>
        <v>0.57582112499999993</v>
      </c>
      <c r="T145">
        <f t="shared" si="79"/>
        <v>0.85279837499999989</v>
      </c>
      <c r="U145">
        <f t="shared" si="80"/>
        <v>1.2536865000000001</v>
      </c>
      <c r="V145">
        <f t="shared" si="81"/>
        <v>1.9023963749999997</v>
      </c>
      <c r="W145">
        <f t="shared" si="82"/>
        <v>3.0248831250000001</v>
      </c>
      <c r="X145">
        <f t="shared" si="83"/>
        <v>5.6999002500000007</v>
      </c>
      <c r="Y145">
        <f t="shared" si="84"/>
        <v>11.254022999999998</v>
      </c>
      <c r="Z145">
        <f t="shared" si="85"/>
        <v>25.568820956250001</v>
      </c>
      <c r="AA145">
        <f t="shared" si="86"/>
        <v>56.353772474999992</v>
      </c>
      <c r="AC145">
        <v>14</v>
      </c>
      <c r="AD145">
        <v>0.33528824999999995</v>
      </c>
      <c r="AE145">
        <v>0.32799937499999998</v>
      </c>
      <c r="AF145">
        <v>0.40817700000000007</v>
      </c>
      <c r="AG145">
        <v>0.57582112499999993</v>
      </c>
      <c r="AH145">
        <v>0.85279837499999989</v>
      </c>
      <c r="AI145">
        <v>1.2536865000000001</v>
      </c>
      <c r="AJ145">
        <v>1.9023963749999997</v>
      </c>
      <c r="AK145">
        <v>3.0248831250000001</v>
      </c>
      <c r="AL145">
        <v>5.6999002500000007</v>
      </c>
      <c r="AM145">
        <v>11.254022999999998</v>
      </c>
      <c r="AN145">
        <v>25.568820956250001</v>
      </c>
      <c r="AO145">
        <v>56.353772474999992</v>
      </c>
      <c r="AP145">
        <v>14</v>
      </c>
      <c r="AQ145">
        <v>0.41099849999999999</v>
      </c>
      <c r="AR145">
        <v>0.40206374999999994</v>
      </c>
      <c r="AS145">
        <v>0.50034599999999996</v>
      </c>
      <c r="AT145">
        <v>0.70584524999999987</v>
      </c>
      <c r="AU145">
        <v>1.0453657499999998</v>
      </c>
      <c r="AV145">
        <v>1.5367770000000001</v>
      </c>
      <c r="AW145">
        <v>2.3319697499999998</v>
      </c>
      <c r="AX145">
        <v>3.7246486585275003</v>
      </c>
      <c r="AY145">
        <v>7.0710285387059999</v>
      </c>
      <c r="AZ145">
        <v>14.064935242247998</v>
      </c>
      <c r="BA145">
        <v>31.136180020159497</v>
      </c>
      <c r="BB145">
        <v>65.547580341820492</v>
      </c>
      <c r="BC145">
        <v>14</v>
      </c>
      <c r="BD145">
        <v>0.46461390327000002</v>
      </c>
      <c r="BE145">
        <v>0.45375772117499996</v>
      </c>
      <c r="BF145">
        <v>0.56373562476000005</v>
      </c>
      <c r="BG145">
        <v>0.79394291014500007</v>
      </c>
      <c r="BH145">
        <v>1.1738753126099999</v>
      </c>
      <c r="BI145">
        <v>1.7228079000000001</v>
      </c>
      <c r="BJ145">
        <v>2.6098767218699996</v>
      </c>
      <c r="BK145">
        <v>4.1428369941749992</v>
      </c>
      <c r="BL145">
        <v>7.7933669685299991</v>
      </c>
      <c r="BM145">
        <v>15.361480011239998</v>
      </c>
      <c r="BN145">
        <v>33.700455932715009</v>
      </c>
      <c r="BO145">
        <v>70.311234754529991</v>
      </c>
      <c r="BP145">
        <v>14</v>
      </c>
      <c r="BQ145">
        <v>0.61989692390999995</v>
      </c>
      <c r="BR145">
        <v>0.59432894235</v>
      </c>
      <c r="BS145">
        <v>0.72456104952000011</v>
      </c>
      <c r="BT145">
        <v>1.0009205132849999</v>
      </c>
      <c r="BU145">
        <v>1.4509357498349997</v>
      </c>
      <c r="BV145">
        <v>2.0867813999999996</v>
      </c>
      <c r="BW145">
        <v>3.0964360734449996</v>
      </c>
      <c r="BX145">
        <v>4.8119333352750004</v>
      </c>
      <c r="BY145">
        <v>8.8571742870599994</v>
      </c>
      <c r="BZ145">
        <v>17.072919222479999</v>
      </c>
      <c r="CA145">
        <v>36.606669551594997</v>
      </c>
      <c r="CB145">
        <v>74.598456368205007</v>
      </c>
      <c r="CC145">
        <v>14</v>
      </c>
      <c r="CD145">
        <v>0.67798293750000005</v>
      </c>
      <c r="CE145">
        <v>0.88395243749999997</v>
      </c>
      <c r="CF145">
        <v>1.1070860624999999</v>
      </c>
      <c r="CG145">
        <v>1.5533533124999999</v>
      </c>
      <c r="CH145">
        <v>2.6776035</v>
      </c>
      <c r="CI145">
        <v>4.6600599374999989</v>
      </c>
      <c r="CJ145">
        <v>8.0413925624999987</v>
      </c>
      <c r="CK145">
        <v>14.143238999999999</v>
      </c>
      <c r="CL145">
        <v>26.552901374999998</v>
      </c>
      <c r="CM145">
        <v>48.02522175</v>
      </c>
      <c r="CN145">
        <v>72.136502831249999</v>
      </c>
      <c r="CO145">
        <v>114.98839852499998</v>
      </c>
      <c r="CP145">
        <v>14</v>
      </c>
      <c r="CQ145">
        <v>0.8690389007849999</v>
      </c>
      <c r="CR145">
        <v>1.1244010625099998</v>
      </c>
      <c r="CS145">
        <v>1.3973986055700001</v>
      </c>
      <c r="CT145">
        <v>1.9454911853850001</v>
      </c>
      <c r="CU145">
        <v>3.3273559004399997</v>
      </c>
      <c r="CV145">
        <v>5.745279375</v>
      </c>
      <c r="CW145">
        <v>9.8353589464349991</v>
      </c>
      <c r="CX145">
        <v>17.160096499919998</v>
      </c>
      <c r="CY145">
        <v>31.95700606098</v>
      </c>
      <c r="CZ145">
        <v>57.329536108680003</v>
      </c>
      <c r="DA145">
        <v>84.882968865089993</v>
      </c>
      <c r="DB145">
        <v>132.83224241858997</v>
      </c>
    </row>
    <row r="146" spans="15:106">
      <c r="O146">
        <v>15</v>
      </c>
      <c r="P146">
        <f t="shared" si="87"/>
        <v>0.36444374999999996</v>
      </c>
      <c r="Q146">
        <f t="shared" si="76"/>
        <v>0.36444374999999996</v>
      </c>
      <c r="R146">
        <f t="shared" si="77"/>
        <v>0.45191024999999996</v>
      </c>
      <c r="S146">
        <f t="shared" si="78"/>
        <v>0.64142100000000002</v>
      </c>
      <c r="T146">
        <f t="shared" si="79"/>
        <v>0.94026487500000011</v>
      </c>
      <c r="U146">
        <f t="shared" si="80"/>
        <v>1.3921751250000001</v>
      </c>
      <c r="V146">
        <f t="shared" si="81"/>
        <v>2.11377375</v>
      </c>
      <c r="W146">
        <f t="shared" si="82"/>
        <v>3.4403489999999994</v>
      </c>
      <c r="X146">
        <f t="shared" si="83"/>
        <v>6.7349205000000003</v>
      </c>
      <c r="Y146">
        <f t="shared" si="84"/>
        <v>13.30948575</v>
      </c>
      <c r="Z146">
        <f t="shared" si="85"/>
        <v>30.860720549999996</v>
      </c>
      <c r="AA146">
        <f t="shared" si="86"/>
        <v>66.115057387500002</v>
      </c>
      <c r="AC146">
        <v>15</v>
      </c>
      <c r="AD146">
        <v>0.36444374999999996</v>
      </c>
      <c r="AE146">
        <v>0.36444374999999996</v>
      </c>
      <c r="AF146">
        <v>0.45191024999999996</v>
      </c>
      <c r="AG146">
        <v>0.64142100000000002</v>
      </c>
      <c r="AH146">
        <v>0.94026487500000011</v>
      </c>
      <c r="AI146">
        <v>1.3921751250000001</v>
      </c>
      <c r="AJ146">
        <v>2.11377375</v>
      </c>
      <c r="AK146">
        <v>3.4403489999999994</v>
      </c>
      <c r="AL146">
        <v>6.7349205000000003</v>
      </c>
      <c r="AM146">
        <v>13.30948575</v>
      </c>
      <c r="AN146">
        <v>30.860720549999996</v>
      </c>
      <c r="AO146">
        <v>66.115057387500002</v>
      </c>
      <c r="AP146">
        <v>15</v>
      </c>
      <c r="AQ146">
        <v>0.44673749999999995</v>
      </c>
      <c r="AR146">
        <v>0.44673749999999995</v>
      </c>
      <c r="AS146">
        <v>0.55395450000000002</v>
      </c>
      <c r="AT146">
        <v>0.7862579999999999</v>
      </c>
      <c r="AU146">
        <v>1.1525827500000001</v>
      </c>
      <c r="AV146">
        <v>1.7065372499999996</v>
      </c>
      <c r="AW146">
        <v>2.5910774999999999</v>
      </c>
      <c r="AX146">
        <v>4.2425686919879997</v>
      </c>
      <c r="AY146">
        <v>8.3674400275619991</v>
      </c>
      <c r="AZ146">
        <v>16.658324100000002</v>
      </c>
      <c r="BA146">
        <v>37.228807375699496</v>
      </c>
      <c r="BB146">
        <v>76.223842507988991</v>
      </c>
      <c r="BC146">
        <v>15</v>
      </c>
      <c r="BD146">
        <v>0.50484676274999996</v>
      </c>
      <c r="BE146">
        <v>0.5040073665</v>
      </c>
      <c r="BF146">
        <v>0.62392769999999997</v>
      </c>
      <c r="BG146">
        <v>0.88409663495999991</v>
      </c>
      <c r="BH146">
        <v>1.293839652105</v>
      </c>
      <c r="BI146">
        <v>1.9124767762649997</v>
      </c>
      <c r="BJ146">
        <v>2.8988893246500007</v>
      </c>
      <c r="BK146">
        <v>4.71026394036</v>
      </c>
      <c r="BL146">
        <v>9.205428382920001</v>
      </c>
      <c r="BM146">
        <v>18.161007975</v>
      </c>
      <c r="BN146">
        <v>40.222339178669998</v>
      </c>
      <c r="BO146">
        <v>81.617073285330008</v>
      </c>
      <c r="BP146">
        <v>15</v>
      </c>
      <c r="BQ146">
        <v>0.67111399574999997</v>
      </c>
      <c r="BR146">
        <v>0.65767801275000004</v>
      </c>
      <c r="BS146">
        <v>0.79886069999999987</v>
      </c>
      <c r="BT146">
        <v>1.11022029756</v>
      </c>
      <c r="BU146">
        <v>1.5928171909649997</v>
      </c>
      <c r="BV146">
        <v>2.307033577529999</v>
      </c>
      <c r="BW146">
        <v>3.4248971493</v>
      </c>
      <c r="BX146">
        <v>5.4474841198799986</v>
      </c>
      <c r="BY146">
        <v>10.41584567562</v>
      </c>
      <c r="BZ146">
        <v>20.0930301</v>
      </c>
      <c r="CA146">
        <v>43.488051106995002</v>
      </c>
      <c r="CB146">
        <v>86.180502979890008</v>
      </c>
      <c r="CC146">
        <v>15</v>
      </c>
      <c r="CD146">
        <v>0.68656499999999998</v>
      </c>
      <c r="CE146">
        <v>0.94402687500000004</v>
      </c>
      <c r="CF146">
        <v>1.149996375</v>
      </c>
      <c r="CG146">
        <v>1.7078304375000002</v>
      </c>
      <c r="CH146">
        <v>3.0037218750000001</v>
      </c>
      <c r="CI146">
        <v>5.2007298749999986</v>
      </c>
      <c r="CJ146">
        <v>9.0025835624999999</v>
      </c>
      <c r="CK146">
        <v>15.954054187500001</v>
      </c>
      <c r="CL146">
        <v>30.045800812499998</v>
      </c>
      <c r="CM146">
        <v>53.140130999999997</v>
      </c>
      <c r="CN146">
        <v>77.830136999999979</v>
      </c>
      <c r="CO146">
        <v>126.575117521875</v>
      </c>
      <c r="CP146">
        <v>15</v>
      </c>
      <c r="CQ146">
        <v>0.87869560680000003</v>
      </c>
      <c r="CR146">
        <v>1.1989699969499998</v>
      </c>
      <c r="CS146">
        <v>1.4493105000000002</v>
      </c>
      <c r="CT146">
        <v>2.1356227782450001</v>
      </c>
      <c r="CU146">
        <v>3.7267317202500001</v>
      </c>
      <c r="CV146">
        <v>6.4016795680199978</v>
      </c>
      <c r="CW146">
        <v>10.99337296167</v>
      </c>
      <c r="CX146">
        <v>19.325945725514998</v>
      </c>
      <c r="CY146">
        <v>36.102013522244995</v>
      </c>
      <c r="CZ146">
        <v>63.331389000000009</v>
      </c>
      <c r="DA146">
        <v>91.244922493724999</v>
      </c>
      <c r="DB146">
        <v>145.678750161615</v>
      </c>
    </row>
    <row r="147" spans="15:106">
      <c r="O147">
        <v>16</v>
      </c>
      <c r="P147">
        <f t="shared" si="87"/>
        <v>0.39359925000000001</v>
      </c>
      <c r="Q147">
        <f t="shared" si="76"/>
        <v>0.40088812499999998</v>
      </c>
      <c r="R147">
        <f t="shared" si="77"/>
        <v>0.49564350000000001</v>
      </c>
      <c r="S147">
        <f t="shared" si="78"/>
        <v>0.70702087499999988</v>
      </c>
      <c r="T147">
        <f t="shared" si="79"/>
        <v>1.0350202499999999</v>
      </c>
      <c r="U147">
        <f t="shared" si="80"/>
        <v>1.537952625</v>
      </c>
      <c r="V147">
        <f t="shared" si="81"/>
        <v>2.3324400000000001</v>
      </c>
      <c r="W147">
        <f t="shared" si="82"/>
        <v>3.9578591249999993</v>
      </c>
      <c r="X147">
        <f t="shared" si="83"/>
        <v>7.8865627499999995</v>
      </c>
      <c r="Y147">
        <f t="shared" si="84"/>
        <v>15.911614124999996</v>
      </c>
      <c r="Z147">
        <f t="shared" si="85"/>
        <v>36.861545531249995</v>
      </c>
      <c r="AA147">
        <f t="shared" si="86"/>
        <v>77.021659687499991</v>
      </c>
      <c r="AC147">
        <v>16</v>
      </c>
      <c r="AD147">
        <v>0.39359925000000001</v>
      </c>
      <c r="AE147">
        <v>0.40088812499999998</v>
      </c>
      <c r="AF147">
        <v>0.49564350000000001</v>
      </c>
      <c r="AG147">
        <v>0.70702087499999988</v>
      </c>
      <c r="AH147">
        <v>1.0350202499999999</v>
      </c>
      <c r="AI147">
        <v>1.537952625</v>
      </c>
      <c r="AJ147">
        <v>2.3324400000000001</v>
      </c>
      <c r="AK147">
        <v>3.9578591249999993</v>
      </c>
      <c r="AL147">
        <v>7.8865627499999995</v>
      </c>
      <c r="AM147">
        <v>15.911614124999996</v>
      </c>
      <c r="AN147">
        <v>36.861545531249995</v>
      </c>
      <c r="AO147">
        <v>77.021659687499991</v>
      </c>
      <c r="AP147">
        <v>16</v>
      </c>
      <c r="AQ147">
        <v>0.48247649999999997</v>
      </c>
      <c r="AR147">
        <v>0.49141125000000008</v>
      </c>
      <c r="AS147">
        <v>0.60756300000000008</v>
      </c>
      <c r="AT147">
        <v>0.86667074999999982</v>
      </c>
      <c r="AU147">
        <v>1.2687344999999999</v>
      </c>
      <c r="AV147">
        <v>1.8852322499999996</v>
      </c>
      <c r="AW147">
        <v>2.8591199999999999</v>
      </c>
      <c r="AX147">
        <v>4.8880474331535</v>
      </c>
      <c r="AY147">
        <v>9.8127737831969988</v>
      </c>
      <c r="AZ147">
        <v>19.944512300888995</v>
      </c>
      <c r="BA147">
        <v>44.05698224937899</v>
      </c>
      <c r="BB147">
        <v>88.024755204292518</v>
      </c>
      <c r="BC147">
        <v>16</v>
      </c>
      <c r="BD147">
        <v>0.54505319417999998</v>
      </c>
      <c r="BE147">
        <v>0.55422343597500001</v>
      </c>
      <c r="BF147">
        <v>0.68407948421999998</v>
      </c>
      <c r="BG147">
        <v>0.97418992324500009</v>
      </c>
      <c r="BH147">
        <v>1.4237484812100001</v>
      </c>
      <c r="BI147">
        <v>2.1120276741300001</v>
      </c>
      <c r="BJ147">
        <v>3.1976999999999998</v>
      </c>
      <c r="BK147">
        <v>5.4169762373099992</v>
      </c>
      <c r="BL147">
        <v>10.775883879089999</v>
      </c>
      <c r="BM147">
        <v>21.704324504444998</v>
      </c>
      <c r="BN147">
        <v>47.514003184395008</v>
      </c>
      <c r="BO147">
        <v>94.084390746225012</v>
      </c>
      <c r="BP147">
        <v>16</v>
      </c>
      <c r="BQ147">
        <v>0.7219011462299999</v>
      </c>
      <c r="BR147">
        <v>0.72049010467499996</v>
      </c>
      <c r="BS147">
        <v>0.87251546843999983</v>
      </c>
      <c r="BT147">
        <v>1.2185518464899998</v>
      </c>
      <c r="BU147">
        <v>1.7457025479299999</v>
      </c>
      <c r="BV147">
        <v>2.5372666138049995</v>
      </c>
      <c r="BW147">
        <v>3.762</v>
      </c>
      <c r="BX147">
        <v>6.2377340815349989</v>
      </c>
      <c r="BY147">
        <v>12.138763331969999</v>
      </c>
      <c r="BZ147">
        <v>23.904089758889995</v>
      </c>
      <c r="CA147">
        <v>51.131814743789988</v>
      </c>
      <c r="CB147">
        <v>98.868395792925</v>
      </c>
      <c r="CC147">
        <v>16</v>
      </c>
      <c r="CD147">
        <v>0.7123111875</v>
      </c>
      <c r="CE147">
        <v>1.0041013124999998</v>
      </c>
      <c r="CF147">
        <v>1.2186528749999999</v>
      </c>
      <c r="CG147">
        <v>1.9052178750000002</v>
      </c>
      <c r="CH147">
        <v>3.3641684999999999</v>
      </c>
      <c r="CI147">
        <v>5.8014742499999992</v>
      </c>
      <c r="CJ147">
        <v>10.075341375000001</v>
      </c>
      <c r="CK147">
        <v>18.0824056875</v>
      </c>
      <c r="CL147">
        <v>33.924893062500004</v>
      </c>
      <c r="CM147">
        <v>58.066234874999992</v>
      </c>
      <c r="CN147">
        <v>84.872924296874999</v>
      </c>
      <c r="CO147">
        <v>138.18137540625</v>
      </c>
      <c r="CP147">
        <v>16</v>
      </c>
      <c r="CQ147">
        <v>0.91025251366499982</v>
      </c>
      <c r="CR147">
        <v>1.273302800055</v>
      </c>
      <c r="CS147">
        <v>1.5334512791399997</v>
      </c>
      <c r="CT147">
        <v>2.3787266322599998</v>
      </c>
      <c r="CU147">
        <v>4.1673549733200002</v>
      </c>
      <c r="CV147">
        <v>7.1297988676199999</v>
      </c>
      <c r="CW147">
        <v>12.283635375000001</v>
      </c>
      <c r="CX147">
        <v>21.868732632284999</v>
      </c>
      <c r="CY147">
        <v>40.696599141494993</v>
      </c>
      <c r="CZ147">
        <v>69.088574390219989</v>
      </c>
      <c r="DA147">
        <v>99.134889938370009</v>
      </c>
      <c r="DB147">
        <v>158.45148885604499</v>
      </c>
    </row>
    <row r="148" spans="15:106">
      <c r="O148">
        <v>17</v>
      </c>
      <c r="P148">
        <f t="shared" si="87"/>
        <v>0.42275474999999996</v>
      </c>
      <c r="Q148">
        <f t="shared" si="76"/>
        <v>0.43733249999999996</v>
      </c>
      <c r="R148">
        <f t="shared" si="77"/>
        <v>0.54666562500000004</v>
      </c>
      <c r="S148">
        <f t="shared" si="78"/>
        <v>0.77990962500000005</v>
      </c>
      <c r="T148">
        <f t="shared" si="79"/>
        <v>1.1516422499999999</v>
      </c>
      <c r="U148">
        <f t="shared" si="80"/>
        <v>1.6910189999999998</v>
      </c>
      <c r="V148">
        <f t="shared" si="81"/>
        <v>2.58026175</v>
      </c>
      <c r="W148">
        <f t="shared" si="82"/>
        <v>4.5992801249999999</v>
      </c>
      <c r="X148">
        <f t="shared" si="83"/>
        <v>9.1548270000000009</v>
      </c>
      <c r="Y148">
        <f t="shared" si="84"/>
        <v>19.386173812499997</v>
      </c>
      <c r="Z148">
        <f t="shared" si="85"/>
        <v>43.621683187499997</v>
      </c>
      <c r="AA148">
        <f t="shared" si="86"/>
        <v>89.061740831249978</v>
      </c>
      <c r="AC148">
        <v>17</v>
      </c>
      <c r="AD148">
        <v>0.42275474999999996</v>
      </c>
      <c r="AE148">
        <v>0.43733249999999996</v>
      </c>
      <c r="AF148">
        <v>0.54666562500000004</v>
      </c>
      <c r="AG148">
        <v>0.77990962500000005</v>
      </c>
      <c r="AH148">
        <v>1.1516422499999999</v>
      </c>
      <c r="AI148">
        <v>1.6910189999999998</v>
      </c>
      <c r="AJ148">
        <v>2.58026175</v>
      </c>
      <c r="AK148">
        <v>4.5992801249999999</v>
      </c>
      <c r="AL148">
        <v>9.1548270000000009</v>
      </c>
      <c r="AM148">
        <v>19.386173812499997</v>
      </c>
      <c r="AN148">
        <v>43.621683187499997</v>
      </c>
      <c r="AO148">
        <v>89.061740831249978</v>
      </c>
      <c r="AP148">
        <v>17</v>
      </c>
      <c r="AQ148">
        <v>0.51821549999999983</v>
      </c>
      <c r="AR148">
        <v>0.53608499999999992</v>
      </c>
      <c r="AS148">
        <v>0.67010625000000001</v>
      </c>
      <c r="AT148">
        <v>0.95601824999999996</v>
      </c>
      <c r="AU148">
        <v>1.4116904999999997</v>
      </c>
      <c r="AV148">
        <v>2.0728619999999993</v>
      </c>
      <c r="AW148">
        <v>3.1676578379819995</v>
      </c>
      <c r="AX148">
        <v>5.6886946947270003</v>
      </c>
      <c r="AY148">
        <v>11.407673997324</v>
      </c>
      <c r="AZ148">
        <v>24.063766297064998</v>
      </c>
      <c r="BA148">
        <v>51.660724499999993</v>
      </c>
      <c r="BB148">
        <v>100.90865437384051</v>
      </c>
      <c r="BC148">
        <v>17</v>
      </c>
      <c r="BD148">
        <v>0.58523276492999998</v>
      </c>
      <c r="BE148">
        <v>0.60440536529999989</v>
      </c>
      <c r="BF148">
        <v>0.75424761224999992</v>
      </c>
      <c r="BG148">
        <v>1.0742626125000001</v>
      </c>
      <c r="BH148">
        <v>1.58364034686</v>
      </c>
      <c r="BI148">
        <v>2.3214505208399996</v>
      </c>
      <c r="BJ148">
        <v>3.5362670399099998</v>
      </c>
      <c r="BK148">
        <v>6.2927469361350008</v>
      </c>
      <c r="BL148">
        <v>12.504560480279999</v>
      </c>
      <c r="BM148">
        <v>26.139760227900002</v>
      </c>
      <c r="BN148">
        <v>55.614351374999991</v>
      </c>
      <c r="BO148">
        <v>107.66263679522999</v>
      </c>
      <c r="BP148">
        <v>17</v>
      </c>
      <c r="BQ148">
        <v>0.77225782986000002</v>
      </c>
      <c r="BR148">
        <v>0.78276479490000006</v>
      </c>
      <c r="BS148">
        <v>0.95830201912500002</v>
      </c>
      <c r="BT148">
        <v>1.33842555</v>
      </c>
      <c r="BU148">
        <v>1.9339104797100002</v>
      </c>
      <c r="BV148">
        <v>2.77732305972</v>
      </c>
      <c r="BW148">
        <v>4.1426884798200003</v>
      </c>
      <c r="BX148">
        <v>7.2147215972699996</v>
      </c>
      <c r="BY148">
        <v>14.02334037324</v>
      </c>
      <c r="BZ148">
        <v>28.657427470650003</v>
      </c>
      <c r="CA148">
        <v>59.567978249999989</v>
      </c>
      <c r="CB148">
        <v>112.59131608840498</v>
      </c>
      <c r="CC148">
        <v>17</v>
      </c>
      <c r="CD148">
        <v>0.75522149999999988</v>
      </c>
      <c r="CE148">
        <v>1.0384295625</v>
      </c>
      <c r="CF148">
        <v>1.3044734999999998</v>
      </c>
      <c r="CG148">
        <v>2.1283515</v>
      </c>
      <c r="CH148">
        <v>3.7503613124999999</v>
      </c>
      <c r="CI148">
        <v>6.4537109999999984</v>
      </c>
      <c r="CJ148">
        <v>11.259665999999996</v>
      </c>
      <c r="CK148">
        <v>20.571203812499999</v>
      </c>
      <c r="CL148">
        <v>38.250252562499995</v>
      </c>
      <c r="CM148">
        <v>62.717589309375008</v>
      </c>
      <c r="CN148">
        <v>93.663912993749975</v>
      </c>
      <c r="CO148">
        <v>149.56128433124996</v>
      </c>
      <c r="CP148">
        <v>17</v>
      </c>
      <c r="CQ148">
        <v>0.96360966504000012</v>
      </c>
      <c r="CR148">
        <v>1.3148020427850002</v>
      </c>
      <c r="CS148">
        <v>1.6388890412399999</v>
      </c>
      <c r="CT148">
        <v>2.6531504999999997</v>
      </c>
      <c r="CU148">
        <v>4.6384098814350008</v>
      </c>
      <c r="CV148">
        <v>7.9187422960799996</v>
      </c>
      <c r="CW148">
        <v>13.705499903039998</v>
      </c>
      <c r="CX148">
        <v>24.83842670001</v>
      </c>
      <c r="CY148">
        <v>45.810472618844997</v>
      </c>
      <c r="CZ148">
        <v>74.347410922784988</v>
      </c>
      <c r="DA148">
        <v>108.99995287499999</v>
      </c>
      <c r="DB148">
        <v>170.86987054070997</v>
      </c>
    </row>
    <row r="149" spans="15:106">
      <c r="O149">
        <v>18</v>
      </c>
      <c r="P149">
        <f t="shared" si="87"/>
        <v>0.44462137499999999</v>
      </c>
      <c r="Q149">
        <f t="shared" si="76"/>
        <v>0.47377687499999999</v>
      </c>
      <c r="R149">
        <f t="shared" si="77"/>
        <v>0.60497662500000005</v>
      </c>
      <c r="S149">
        <f t="shared" si="78"/>
        <v>0.85279837499999989</v>
      </c>
      <c r="T149">
        <f t="shared" si="79"/>
        <v>1.2682642499999999</v>
      </c>
      <c r="U149">
        <f t="shared" si="80"/>
        <v>1.8513742499999999</v>
      </c>
      <c r="V149">
        <f t="shared" si="81"/>
        <v>2.8572389999999999</v>
      </c>
      <c r="W149">
        <f t="shared" si="82"/>
        <v>5.3937675</v>
      </c>
      <c r="X149">
        <f t="shared" si="83"/>
        <v>10.605313124999999</v>
      </c>
      <c r="Y149">
        <f t="shared" si="84"/>
        <v>23.590208812499995</v>
      </c>
      <c r="Z149">
        <f t="shared" si="85"/>
        <v>51.240027093750001</v>
      </c>
      <c r="AA149">
        <f t="shared" si="86"/>
        <v>102.3873444</v>
      </c>
      <c r="AC149">
        <v>18</v>
      </c>
      <c r="AD149">
        <v>0.44462137499999999</v>
      </c>
      <c r="AE149">
        <v>0.47377687499999999</v>
      </c>
      <c r="AF149">
        <v>0.60497662500000005</v>
      </c>
      <c r="AG149">
        <v>0.85279837499999989</v>
      </c>
      <c r="AH149">
        <v>1.2682642499999999</v>
      </c>
      <c r="AI149">
        <v>1.8513742499999999</v>
      </c>
      <c r="AJ149">
        <v>2.8572389999999999</v>
      </c>
      <c r="AK149">
        <v>5.3937675</v>
      </c>
      <c r="AL149">
        <v>10.605313124999999</v>
      </c>
      <c r="AM149">
        <v>23.590208812499995</v>
      </c>
      <c r="AN149">
        <v>51.240027093750001</v>
      </c>
      <c r="AO149">
        <v>102.3873444</v>
      </c>
      <c r="AP149">
        <v>18</v>
      </c>
      <c r="AQ149">
        <v>0.54501974999999991</v>
      </c>
      <c r="AR149">
        <v>0.5807587500000001</v>
      </c>
      <c r="AS149">
        <v>0.74158424999999994</v>
      </c>
      <c r="AT149">
        <v>1.0453657499999998</v>
      </c>
      <c r="AU149">
        <v>1.5546464999999998</v>
      </c>
      <c r="AV149">
        <v>2.2694265000000002</v>
      </c>
      <c r="AW149">
        <v>3.5129554419959996</v>
      </c>
      <c r="AX149">
        <v>6.681312000000001</v>
      </c>
      <c r="AY149">
        <v>13.234649407897502</v>
      </c>
      <c r="AZ149">
        <v>29.001391931902493</v>
      </c>
      <c r="BA149">
        <v>60.135638929245005</v>
      </c>
      <c r="BB149">
        <v>115.01954590430698</v>
      </c>
      <c r="BC149">
        <v>18</v>
      </c>
      <c r="BD149">
        <v>0.61529861249999984</v>
      </c>
      <c r="BE149">
        <v>0.65455423604999996</v>
      </c>
      <c r="BF149">
        <v>0.83442201133499982</v>
      </c>
      <c r="BG149">
        <v>1.1742681500549996</v>
      </c>
      <c r="BH149">
        <v>1.7434247697899998</v>
      </c>
      <c r="BI149">
        <v>2.5407328547700003</v>
      </c>
      <c r="BJ149">
        <v>3.9145501533600005</v>
      </c>
      <c r="BK149">
        <v>7.3772820000000001</v>
      </c>
      <c r="BL149">
        <v>14.480891384849999</v>
      </c>
      <c r="BM149">
        <v>31.446537167925001</v>
      </c>
      <c r="BN149">
        <v>64.621746958724998</v>
      </c>
      <c r="BO149">
        <v>122.499127571535</v>
      </c>
      <c r="BP149">
        <v>18</v>
      </c>
      <c r="BQ149">
        <v>0.80892405000000001</v>
      </c>
      <c r="BR149">
        <v>0.84450208342499999</v>
      </c>
      <c r="BS149">
        <v>1.0560604670549998</v>
      </c>
      <c r="BT149">
        <v>1.4572244501099996</v>
      </c>
      <c r="BU149">
        <v>2.1203970895800004</v>
      </c>
      <c r="BV149">
        <v>3.0270398984099995</v>
      </c>
      <c r="BW149">
        <v>4.566314019960001</v>
      </c>
      <c r="BX149">
        <v>8.4212369999999996</v>
      </c>
      <c r="BY149">
        <v>16.166999328974999</v>
      </c>
      <c r="BZ149">
        <v>34.316892569025001</v>
      </c>
      <c r="CA149">
        <v>68.889022542450007</v>
      </c>
      <c r="CB149">
        <v>127.48550759306997</v>
      </c>
      <c r="CC149">
        <v>18</v>
      </c>
      <c r="CD149">
        <v>0.81529593749999996</v>
      </c>
      <c r="CE149">
        <v>1.0727578124999999</v>
      </c>
      <c r="CF149">
        <v>1.4160403125000001</v>
      </c>
      <c r="CG149">
        <v>2.3858133749999992</v>
      </c>
      <c r="CH149">
        <v>4.1794644374999992</v>
      </c>
      <c r="CI149">
        <v>7.1917683750000005</v>
      </c>
      <c r="CJ149">
        <v>12.598467749999999</v>
      </c>
      <c r="CK149">
        <v>23.403284437499998</v>
      </c>
      <c r="CL149">
        <v>42.996133125</v>
      </c>
      <c r="CM149">
        <v>67.258270406249991</v>
      </c>
      <c r="CN149">
        <v>103.86535778437501</v>
      </c>
      <c r="CO149">
        <v>161.00339557500001</v>
      </c>
      <c r="CP149">
        <v>18</v>
      </c>
      <c r="CQ149">
        <v>1.0386646875000001</v>
      </c>
      <c r="CR149">
        <v>1.356166906875</v>
      </c>
      <c r="CS149">
        <v>1.7762856234749995</v>
      </c>
      <c r="CT149">
        <v>2.9694264672599995</v>
      </c>
      <c r="CU149">
        <v>5.1609446747099996</v>
      </c>
      <c r="CV149">
        <v>8.8102669812300025</v>
      </c>
      <c r="CW149">
        <v>15.31047259566</v>
      </c>
      <c r="CX149">
        <v>28.212178499999997</v>
      </c>
      <c r="CY149">
        <v>51.410229002550004</v>
      </c>
      <c r="CZ149">
        <v>79.435816111574979</v>
      </c>
      <c r="DA149">
        <v>120.42647518077001</v>
      </c>
      <c r="DB149">
        <v>183.26594637746999</v>
      </c>
    </row>
    <row r="150" spans="15:106">
      <c r="O150">
        <v>19</v>
      </c>
      <c r="P150">
        <f t="shared" si="87"/>
        <v>0.47377687499999999</v>
      </c>
      <c r="Q150">
        <f t="shared" si="76"/>
        <v>0.51751012499999993</v>
      </c>
      <c r="R150">
        <f t="shared" si="77"/>
        <v>0.67057649999999991</v>
      </c>
      <c r="S150">
        <f t="shared" si="78"/>
        <v>0.94026487500000011</v>
      </c>
      <c r="T150">
        <f t="shared" si="79"/>
        <v>1.3994639999999998</v>
      </c>
      <c r="U150">
        <f t="shared" si="80"/>
        <v>2.0263072499999999</v>
      </c>
      <c r="V150">
        <f t="shared" si="81"/>
        <v>3.1925272499999995</v>
      </c>
      <c r="W150">
        <f t="shared" si="82"/>
        <v>6.3413212499999991</v>
      </c>
      <c r="X150">
        <f t="shared" si="83"/>
        <v>12.369220875</v>
      </c>
      <c r="Y150">
        <f t="shared" si="84"/>
        <v>28.537908918749995</v>
      </c>
      <c r="Z150">
        <f t="shared" si="85"/>
        <v>59.826709799999996</v>
      </c>
      <c r="AA150">
        <f t="shared" si="86"/>
        <v>117.31426678124998</v>
      </c>
      <c r="AC150">
        <v>19</v>
      </c>
      <c r="AD150">
        <v>0.47377687499999999</v>
      </c>
      <c r="AE150">
        <v>0.51751012499999993</v>
      </c>
      <c r="AF150">
        <v>0.67057649999999991</v>
      </c>
      <c r="AG150">
        <v>0.94026487500000011</v>
      </c>
      <c r="AH150">
        <v>1.3994639999999998</v>
      </c>
      <c r="AI150">
        <v>2.0263072499999999</v>
      </c>
      <c r="AJ150">
        <v>3.1925272499999995</v>
      </c>
      <c r="AK150">
        <v>6.3413212499999991</v>
      </c>
      <c r="AL150">
        <v>12.369220875</v>
      </c>
      <c r="AM150">
        <v>28.537908918749995</v>
      </c>
      <c r="AN150">
        <v>59.826709799999996</v>
      </c>
      <c r="AO150">
        <v>117.31426678124998</v>
      </c>
      <c r="AP150">
        <v>19</v>
      </c>
      <c r="AQ150">
        <v>0.5807587500000001</v>
      </c>
      <c r="AR150">
        <v>0.63436724999999994</v>
      </c>
      <c r="AS150">
        <v>0.82199699999999998</v>
      </c>
      <c r="AT150">
        <v>1.1525827500000001</v>
      </c>
      <c r="AU150">
        <v>1.7154719999999999</v>
      </c>
      <c r="AV150">
        <v>2.4838604999999996</v>
      </c>
      <c r="AW150">
        <v>3.9310749697229994</v>
      </c>
      <c r="AX150">
        <v>7.8667453052099985</v>
      </c>
      <c r="AY150">
        <v>15.458675586849001</v>
      </c>
      <c r="AZ150">
        <v>34.751757658810504</v>
      </c>
      <c r="BA150">
        <v>69.587108279963999</v>
      </c>
      <c r="BB150">
        <v>130.67918324999997</v>
      </c>
      <c r="BC150">
        <v>19</v>
      </c>
      <c r="BD150">
        <v>0.65542781947500006</v>
      </c>
      <c r="BE150">
        <v>0.7147362385349999</v>
      </c>
      <c r="BF150">
        <v>0.92459174346000006</v>
      </c>
      <c r="BG150">
        <v>1.2942727805700001</v>
      </c>
      <c r="BH150">
        <v>1.9231343999999999</v>
      </c>
      <c r="BI150">
        <v>2.77986869226</v>
      </c>
      <c r="BJ150">
        <v>4.372440008309999</v>
      </c>
      <c r="BK150">
        <v>8.6703699010499964</v>
      </c>
      <c r="BL150">
        <v>16.883699209244998</v>
      </c>
      <c r="BM150">
        <v>37.613800948184988</v>
      </c>
      <c r="BN150">
        <v>74.644334400239998</v>
      </c>
      <c r="BO150">
        <v>138.92913168750002</v>
      </c>
      <c r="BP150">
        <v>19</v>
      </c>
      <c r="BQ150">
        <v>0.85847513894999983</v>
      </c>
      <c r="BR150">
        <v>0.91863990207000001</v>
      </c>
      <c r="BS150">
        <v>1.1656289521800001</v>
      </c>
      <c r="BT150">
        <v>1.599749672895</v>
      </c>
      <c r="BU150">
        <v>2.3294304000000001</v>
      </c>
      <c r="BV150">
        <v>3.2981196491099998</v>
      </c>
      <c r="BW150">
        <v>5.078618797229999</v>
      </c>
      <c r="BX150">
        <v>9.8538895521000001</v>
      </c>
      <c r="BY150">
        <v>18.764730518489998</v>
      </c>
      <c r="BZ150">
        <v>40.857488238104992</v>
      </c>
      <c r="CA150">
        <v>79.195766399639993</v>
      </c>
      <c r="CB150">
        <v>143.87910074999996</v>
      </c>
      <c r="CC150">
        <v>19</v>
      </c>
      <c r="CD150">
        <v>0.88395243749999997</v>
      </c>
      <c r="CE150">
        <v>1.1070860624999999</v>
      </c>
      <c r="CF150">
        <v>1.5533533124999999</v>
      </c>
      <c r="CG150">
        <v>2.6776035</v>
      </c>
      <c r="CH150">
        <v>4.6600599374999989</v>
      </c>
      <c r="CI150">
        <v>8.0413925624999987</v>
      </c>
      <c r="CJ150">
        <v>14.143238999999999</v>
      </c>
      <c r="CK150">
        <v>26.552901374999998</v>
      </c>
      <c r="CL150">
        <v>48.02522175</v>
      </c>
      <c r="CM150">
        <v>72.136502831249999</v>
      </c>
      <c r="CN150">
        <v>114.98839852499998</v>
      </c>
      <c r="CO150">
        <v>172.85145600937497</v>
      </c>
      <c r="CP150">
        <v>19</v>
      </c>
      <c r="CQ150">
        <v>1.1244010625099998</v>
      </c>
      <c r="CR150">
        <v>1.3973986055700001</v>
      </c>
      <c r="CS150">
        <v>1.9454911853850001</v>
      </c>
      <c r="CT150">
        <v>3.3273559004399997</v>
      </c>
      <c r="CU150">
        <v>5.745279375</v>
      </c>
      <c r="CV150">
        <v>9.8353589464349991</v>
      </c>
      <c r="CW150">
        <v>17.160096499919998</v>
      </c>
      <c r="CX150">
        <v>31.95700606098</v>
      </c>
      <c r="CY150">
        <v>57.329536108680003</v>
      </c>
      <c r="CZ150">
        <v>84.882968865089993</v>
      </c>
      <c r="DA150">
        <v>132.83224241858997</v>
      </c>
      <c r="DB150">
        <v>196.02900281249998</v>
      </c>
    </row>
    <row r="151" spans="15:106">
      <c r="O151">
        <v>20</v>
      </c>
      <c r="P151">
        <f t="shared" si="87"/>
        <v>0.50293237499999999</v>
      </c>
      <c r="Q151">
        <f t="shared" si="76"/>
        <v>0.56124337499999988</v>
      </c>
      <c r="R151">
        <f t="shared" si="77"/>
        <v>0.73617637499999999</v>
      </c>
      <c r="S151">
        <f t="shared" si="78"/>
        <v>1.0277313749999997</v>
      </c>
      <c r="T151">
        <f t="shared" si="79"/>
        <v>1.5452414999999999</v>
      </c>
      <c r="U151">
        <f t="shared" si="80"/>
        <v>2.23039575</v>
      </c>
      <c r="V151">
        <f t="shared" si="81"/>
        <v>3.6079931250000001</v>
      </c>
      <c r="W151">
        <f t="shared" si="82"/>
        <v>7.4492302499999994</v>
      </c>
      <c r="X151">
        <f t="shared" si="83"/>
        <v>14.570461124999998</v>
      </c>
      <c r="Y151">
        <f t="shared" si="84"/>
        <v>34.212662549999997</v>
      </c>
      <c r="Z151">
        <f t="shared" si="85"/>
        <v>69.43124863125</v>
      </c>
      <c r="AA151">
        <f t="shared" si="86"/>
        <v>134.3129931</v>
      </c>
      <c r="AC151">
        <v>20</v>
      </c>
      <c r="AD151">
        <v>0.50293237499999999</v>
      </c>
      <c r="AE151">
        <v>0.56124337499999988</v>
      </c>
      <c r="AF151">
        <v>0.73617637499999999</v>
      </c>
      <c r="AG151">
        <v>1.0277313749999997</v>
      </c>
      <c r="AH151">
        <v>1.5452414999999999</v>
      </c>
      <c r="AI151">
        <v>2.23039575</v>
      </c>
      <c r="AJ151">
        <v>3.6079931250000001</v>
      </c>
      <c r="AK151">
        <v>7.4492302499999994</v>
      </c>
      <c r="AL151">
        <v>14.570461124999998</v>
      </c>
      <c r="AM151">
        <v>34.212662549999997</v>
      </c>
      <c r="AN151">
        <v>69.43124863125</v>
      </c>
      <c r="AO151">
        <v>134.3129931</v>
      </c>
      <c r="AP151">
        <v>20</v>
      </c>
      <c r="AQ151">
        <v>0.61649774999999996</v>
      </c>
      <c r="AR151">
        <v>0.68797575</v>
      </c>
      <c r="AS151">
        <v>0.90240975000000001</v>
      </c>
      <c r="AT151">
        <v>1.25979975</v>
      </c>
      <c r="AU151">
        <v>1.8941670000000002</v>
      </c>
      <c r="AV151">
        <v>2.7340334999999998</v>
      </c>
      <c r="AW151">
        <v>4.4493040307924998</v>
      </c>
      <c r="AX151">
        <v>9.254895788060999</v>
      </c>
      <c r="AY151">
        <v>18.236577149999995</v>
      </c>
      <c r="AZ151">
        <v>41.272420124479495</v>
      </c>
      <c r="BA151">
        <v>80.047069002499484</v>
      </c>
      <c r="BB151">
        <v>148.36962976149601</v>
      </c>
      <c r="BC151">
        <v>20</v>
      </c>
      <c r="BD151">
        <v>0.69553016576999993</v>
      </c>
      <c r="BE151">
        <v>0.77487794999999993</v>
      </c>
      <c r="BF151">
        <v>1.0147018196699997</v>
      </c>
      <c r="BG151">
        <v>1.414196829045</v>
      </c>
      <c r="BH151">
        <v>2.1227490919800003</v>
      </c>
      <c r="BI151">
        <v>3.0588280460099995</v>
      </c>
      <c r="BJ151">
        <v>4.9397895137249996</v>
      </c>
      <c r="BK151">
        <v>10.181761696259999</v>
      </c>
      <c r="BL151">
        <v>19.881629212499995</v>
      </c>
      <c r="BM151">
        <v>44.591094853469997</v>
      </c>
      <c r="BN151">
        <v>85.710812812514988</v>
      </c>
      <c r="BO151">
        <v>157.45568300747999</v>
      </c>
      <c r="BP151">
        <v>20</v>
      </c>
      <c r="BQ151">
        <v>0.90759565759499983</v>
      </c>
      <c r="BR151">
        <v>0.99213345000000008</v>
      </c>
      <c r="BS151">
        <v>1.2742301142449999</v>
      </c>
      <c r="BT151">
        <v>1.7409862319849998</v>
      </c>
      <c r="BU151">
        <v>2.5606864839599996</v>
      </c>
      <c r="BV151">
        <v>3.6138569920199997</v>
      </c>
      <c r="BW151">
        <v>5.712933557925</v>
      </c>
      <c r="BX151">
        <v>11.52055658061</v>
      </c>
      <c r="BY151">
        <v>21.996696150000002</v>
      </c>
      <c r="BZ151">
        <v>48.211512594794989</v>
      </c>
      <c r="CA151">
        <v>90.503134474994994</v>
      </c>
      <c r="CB151">
        <v>162.26595881495999</v>
      </c>
      <c r="CC151">
        <v>20</v>
      </c>
      <c r="CD151">
        <v>0.94402687500000004</v>
      </c>
      <c r="CE151">
        <v>1.149996375</v>
      </c>
      <c r="CF151">
        <v>1.7078304375000002</v>
      </c>
      <c r="CG151">
        <v>3.0037218750000001</v>
      </c>
      <c r="CH151">
        <v>5.2007298749999986</v>
      </c>
      <c r="CI151">
        <v>9.0025835624999999</v>
      </c>
      <c r="CJ151">
        <v>15.954054187500001</v>
      </c>
      <c r="CK151">
        <v>30.045800812499998</v>
      </c>
      <c r="CL151">
        <v>53.140130999999997</v>
      </c>
      <c r="CM151">
        <v>77.830136999999979</v>
      </c>
      <c r="CN151">
        <v>126.575117521875</v>
      </c>
      <c r="CO151">
        <v>185.39016086249998</v>
      </c>
      <c r="CP151">
        <v>20</v>
      </c>
      <c r="CQ151">
        <v>1.1989699969499998</v>
      </c>
      <c r="CR151">
        <v>1.4493105000000002</v>
      </c>
      <c r="CS151">
        <v>2.1356227782450001</v>
      </c>
      <c r="CT151">
        <v>3.7267317202500001</v>
      </c>
      <c r="CU151">
        <v>6.4016795680199978</v>
      </c>
      <c r="CV151">
        <v>10.99337296167</v>
      </c>
      <c r="CW151">
        <v>19.325945725514998</v>
      </c>
      <c r="CX151">
        <v>36.102013522244995</v>
      </c>
      <c r="CY151">
        <v>63.331389000000009</v>
      </c>
      <c r="CZ151">
        <v>91.244922493724999</v>
      </c>
      <c r="DA151">
        <v>145.678750161615</v>
      </c>
      <c r="DB151">
        <v>209.47636653965995</v>
      </c>
    </row>
    <row r="152" spans="15:106">
      <c r="O152">
        <v>21</v>
      </c>
      <c r="P152">
        <f t="shared" si="87"/>
        <v>0.53208787499999999</v>
      </c>
      <c r="Q152">
        <f t="shared" si="76"/>
        <v>0.6122654999999998</v>
      </c>
      <c r="R152">
        <f t="shared" si="77"/>
        <v>0.81635400000000014</v>
      </c>
      <c r="S152">
        <f t="shared" si="78"/>
        <v>1.1297756249999997</v>
      </c>
      <c r="T152">
        <f t="shared" si="79"/>
        <v>1.6910189999999998</v>
      </c>
      <c r="U152">
        <f t="shared" si="80"/>
        <v>2.4490619999999992</v>
      </c>
      <c r="V152">
        <f t="shared" si="81"/>
        <v>4.1255032500000004</v>
      </c>
      <c r="W152">
        <f t="shared" si="82"/>
        <v>8.6810501250000005</v>
      </c>
      <c r="X152">
        <f t="shared" si="83"/>
        <v>17.347522499999997</v>
      </c>
      <c r="Y152">
        <f t="shared" si="84"/>
        <v>40.619313281250001</v>
      </c>
      <c r="Z152">
        <f t="shared" si="85"/>
        <v>80.079813000000001</v>
      </c>
      <c r="AA152">
        <f t="shared" si="86"/>
        <v>154.04978531249998</v>
      </c>
      <c r="AC152">
        <v>21</v>
      </c>
      <c r="AD152">
        <v>0.53208787499999999</v>
      </c>
      <c r="AE152">
        <v>0.6122654999999998</v>
      </c>
      <c r="AF152">
        <v>0.81635400000000014</v>
      </c>
      <c r="AG152">
        <v>1.1297756249999997</v>
      </c>
      <c r="AH152">
        <v>1.6910189999999998</v>
      </c>
      <c r="AI152">
        <v>2.4490619999999992</v>
      </c>
      <c r="AJ152">
        <v>4.1255032500000004</v>
      </c>
      <c r="AK152">
        <v>8.6810501250000005</v>
      </c>
      <c r="AL152">
        <v>17.347522499999997</v>
      </c>
      <c r="AM152">
        <v>40.619313281250001</v>
      </c>
      <c r="AN152">
        <v>80.079813000000001</v>
      </c>
      <c r="AO152">
        <v>154.04978531249998</v>
      </c>
      <c r="AP152">
        <v>21</v>
      </c>
      <c r="AQ152">
        <v>0.65223674999999992</v>
      </c>
      <c r="AR152">
        <v>0.75051899999999983</v>
      </c>
      <c r="AS152">
        <v>1.0006919999999999</v>
      </c>
      <c r="AT152">
        <v>1.3848862499999999</v>
      </c>
      <c r="AU152">
        <v>2.0728619999999993</v>
      </c>
      <c r="AV152">
        <v>3.0020759999999993</v>
      </c>
      <c r="AW152">
        <v>5.0950917995669993</v>
      </c>
      <c r="AX152">
        <v>10.801306447123501</v>
      </c>
      <c r="AY152">
        <v>21.744360639539995</v>
      </c>
      <c r="AZ152">
        <v>48.548272689675002</v>
      </c>
      <c r="BA152">
        <v>91.519787612087995</v>
      </c>
      <c r="BB152">
        <v>168.77177721488701</v>
      </c>
      <c r="BC152">
        <v>21</v>
      </c>
      <c r="BD152">
        <v>0.73560565138499989</v>
      </c>
      <c r="BE152">
        <v>0.84503936285999981</v>
      </c>
      <c r="BF152">
        <v>1.1248378495200002</v>
      </c>
      <c r="BG152">
        <v>1.5540916520250001</v>
      </c>
      <c r="BH152">
        <v>2.3222294805599999</v>
      </c>
      <c r="BI152">
        <v>3.3575849999999998</v>
      </c>
      <c r="BJ152">
        <v>5.6464245862199993</v>
      </c>
      <c r="BK152">
        <v>11.861439648794997</v>
      </c>
      <c r="BL152">
        <v>23.662983197699997</v>
      </c>
      <c r="BM152">
        <v>52.357711885874998</v>
      </c>
      <c r="BN152">
        <v>97.82002163736</v>
      </c>
      <c r="BO152">
        <v>178.78886344241999</v>
      </c>
      <c r="BP152">
        <v>21</v>
      </c>
      <c r="BQ152">
        <v>0.95628686620499981</v>
      </c>
      <c r="BR152">
        <v>1.0778132257199999</v>
      </c>
      <c r="BS152">
        <v>1.4069876990400001</v>
      </c>
      <c r="BT152">
        <v>1.9055203868249999</v>
      </c>
      <c r="BU152">
        <v>2.7897907791600001</v>
      </c>
      <c r="BV152">
        <v>3.9500999999999999</v>
      </c>
      <c r="BW152">
        <v>6.5019474956699996</v>
      </c>
      <c r="BX152">
        <v>13.361614721234998</v>
      </c>
      <c r="BY152">
        <v>26.061261395400003</v>
      </c>
      <c r="BZ152">
        <v>56.344333146749996</v>
      </c>
      <c r="CA152">
        <v>102.79397612087999</v>
      </c>
      <c r="CB152">
        <v>183.34193764887002</v>
      </c>
      <c r="CC152">
        <v>21</v>
      </c>
      <c r="CD152">
        <v>1.0041013124999998</v>
      </c>
      <c r="CE152">
        <v>1.2186528749999999</v>
      </c>
      <c r="CF152">
        <v>1.9052178750000002</v>
      </c>
      <c r="CG152">
        <v>3.3641684999999999</v>
      </c>
      <c r="CH152">
        <v>5.8014742499999992</v>
      </c>
      <c r="CI152">
        <v>10.075341375000001</v>
      </c>
      <c r="CJ152">
        <v>18.0824056875</v>
      </c>
      <c r="CK152">
        <v>33.924893062500004</v>
      </c>
      <c r="CL152">
        <v>58.066234874999992</v>
      </c>
      <c r="CM152">
        <v>84.872924296874999</v>
      </c>
      <c r="CN152">
        <v>138.18137540625</v>
      </c>
      <c r="CO152">
        <v>198.791457046875</v>
      </c>
      <c r="CP152">
        <v>21</v>
      </c>
      <c r="CQ152">
        <v>1.273302800055</v>
      </c>
      <c r="CR152">
        <v>1.5334512791399997</v>
      </c>
      <c r="CS152">
        <v>2.3787266322599998</v>
      </c>
      <c r="CT152">
        <v>4.1673549733200002</v>
      </c>
      <c r="CU152">
        <v>7.1297988676199999</v>
      </c>
      <c r="CV152">
        <v>12.283635375000001</v>
      </c>
      <c r="CW152">
        <v>21.868732632284999</v>
      </c>
      <c r="CX152">
        <v>40.696599141494993</v>
      </c>
      <c r="CY152">
        <v>69.088574390219989</v>
      </c>
      <c r="CZ152">
        <v>99.134889938370009</v>
      </c>
      <c r="DA152">
        <v>158.45148885604499</v>
      </c>
      <c r="DB152">
        <v>223.79379542239499</v>
      </c>
    </row>
    <row r="153" spans="15:106">
      <c r="O153">
        <v>22</v>
      </c>
      <c r="P153">
        <f t="shared" si="87"/>
        <v>0.56124337499999988</v>
      </c>
      <c r="Q153">
        <f t="shared" si="76"/>
        <v>0.67786537499999999</v>
      </c>
      <c r="R153">
        <f t="shared" si="77"/>
        <v>0.89653162499999994</v>
      </c>
      <c r="S153">
        <f t="shared" si="78"/>
        <v>1.246397625</v>
      </c>
      <c r="T153">
        <f t="shared" si="79"/>
        <v>1.8513742499999999</v>
      </c>
      <c r="U153">
        <f t="shared" si="80"/>
        <v>2.69688375</v>
      </c>
      <c r="V153">
        <f t="shared" si="81"/>
        <v>4.7669242499999998</v>
      </c>
      <c r="W153">
        <f t="shared" si="82"/>
        <v>10.029492000000001</v>
      </c>
      <c r="X153">
        <f t="shared" si="83"/>
        <v>21.05942911875</v>
      </c>
      <c r="Y153">
        <f t="shared" si="84"/>
        <v>47.816524799999996</v>
      </c>
      <c r="Z153">
        <f t="shared" si="85"/>
        <v>91.765795893749981</v>
      </c>
      <c r="AA153">
        <f t="shared" si="86"/>
        <v>173.71213695000003</v>
      </c>
      <c r="AC153">
        <v>22</v>
      </c>
      <c r="AD153">
        <v>0.56124337499999988</v>
      </c>
      <c r="AE153">
        <v>0.67786537499999999</v>
      </c>
      <c r="AF153">
        <v>0.89653162499999994</v>
      </c>
      <c r="AG153">
        <v>1.246397625</v>
      </c>
      <c r="AH153">
        <v>1.8513742499999999</v>
      </c>
      <c r="AI153">
        <v>2.69688375</v>
      </c>
      <c r="AJ153">
        <v>4.7669242499999998</v>
      </c>
      <c r="AK153">
        <v>10.029492000000001</v>
      </c>
      <c r="AL153">
        <v>21.05942911875</v>
      </c>
      <c r="AM153">
        <v>47.816524799999996</v>
      </c>
      <c r="AN153">
        <v>91.765795893749981</v>
      </c>
      <c r="AO153">
        <v>173.71213695000003</v>
      </c>
      <c r="AP153">
        <v>22</v>
      </c>
      <c r="AQ153">
        <v>0.68797575</v>
      </c>
      <c r="AR153">
        <v>0.83093174999999997</v>
      </c>
      <c r="AS153">
        <v>1.0989742499999999</v>
      </c>
      <c r="AT153">
        <v>1.5278422499999997</v>
      </c>
      <c r="AU153">
        <v>2.2694265000000002</v>
      </c>
      <c r="AV153">
        <v>3.3108288137100002</v>
      </c>
      <c r="AW153">
        <v>5.8960480671180004</v>
      </c>
      <c r="AX153">
        <v>12.497579156304001</v>
      </c>
      <c r="AY153">
        <v>26.140752969853498</v>
      </c>
      <c r="AZ153">
        <v>56.628633599999993</v>
      </c>
      <c r="BA153">
        <v>103.97240043542548</v>
      </c>
      <c r="BB153">
        <v>188.76447397358098</v>
      </c>
      <c r="BC153">
        <v>22</v>
      </c>
      <c r="BD153">
        <v>0.77565355213499998</v>
      </c>
      <c r="BE153">
        <v>0.93526703918999998</v>
      </c>
      <c r="BF153">
        <v>1.2349000125</v>
      </c>
      <c r="BG153">
        <v>1.7139398690699998</v>
      </c>
      <c r="BH153">
        <v>2.5415880702299996</v>
      </c>
      <c r="BI153">
        <v>3.6960983185499998</v>
      </c>
      <c r="BJ153">
        <v>6.5221180605899995</v>
      </c>
      <c r="BK153">
        <v>13.699263710879997</v>
      </c>
      <c r="BL153">
        <v>28.39592964681</v>
      </c>
      <c r="BM153">
        <v>60.962457599999993</v>
      </c>
      <c r="BN153">
        <v>110.93144442632999</v>
      </c>
      <c r="BO153">
        <v>199.61309119256998</v>
      </c>
      <c r="BP153">
        <v>22</v>
      </c>
      <c r="BQ153">
        <v>1.0045481534549998</v>
      </c>
      <c r="BR153">
        <v>1.1882945037149999</v>
      </c>
      <c r="BS153">
        <v>1.5385639500000001</v>
      </c>
      <c r="BT153">
        <v>2.0930296963949995</v>
      </c>
      <c r="BU153">
        <v>3.04068990159</v>
      </c>
      <c r="BV153">
        <v>4.3299286371000001</v>
      </c>
      <c r="BW153">
        <v>7.47769877118</v>
      </c>
      <c r="BX153">
        <v>15.36314996304</v>
      </c>
      <c r="BY153">
        <v>31.130901248534997</v>
      </c>
      <c r="BZ153">
        <v>65.2962816</v>
      </c>
      <c r="CA153">
        <v>116.00976620425499</v>
      </c>
      <c r="CB153">
        <v>203.68118263581002</v>
      </c>
      <c r="CC153">
        <v>22</v>
      </c>
      <c r="CD153">
        <v>1.0384295625</v>
      </c>
      <c r="CE153">
        <v>1.3044734999999998</v>
      </c>
      <c r="CF153">
        <v>2.1283515</v>
      </c>
      <c r="CG153">
        <v>3.7503613124999999</v>
      </c>
      <c r="CH153">
        <v>6.4537109999999984</v>
      </c>
      <c r="CI153">
        <v>11.259665999999996</v>
      </c>
      <c r="CJ153">
        <v>20.571203812499999</v>
      </c>
      <c r="CK153">
        <v>38.250252562499995</v>
      </c>
      <c r="CL153">
        <v>62.717589309375008</v>
      </c>
      <c r="CM153">
        <v>93.663912993749975</v>
      </c>
      <c r="CN153">
        <v>149.56128433124996</v>
      </c>
      <c r="CO153">
        <v>213.09566849999999</v>
      </c>
      <c r="CP153">
        <v>22</v>
      </c>
      <c r="CQ153">
        <v>1.3148020427850002</v>
      </c>
      <c r="CR153">
        <v>1.6388890412399999</v>
      </c>
      <c r="CS153">
        <v>2.6531504999999997</v>
      </c>
      <c r="CT153">
        <v>4.6384098814350008</v>
      </c>
      <c r="CU153">
        <v>7.9187422960799996</v>
      </c>
      <c r="CV153">
        <v>13.705499903039998</v>
      </c>
      <c r="CW153">
        <v>24.83842670001</v>
      </c>
      <c r="CX153">
        <v>45.810472618844997</v>
      </c>
      <c r="CY153">
        <v>74.347410922784988</v>
      </c>
      <c r="CZ153">
        <v>108.99995287499999</v>
      </c>
      <c r="DA153">
        <v>170.86987054070997</v>
      </c>
      <c r="DB153">
        <v>239.01601515659999</v>
      </c>
    </row>
    <row r="154" spans="15:106">
      <c r="O154">
        <v>23</v>
      </c>
      <c r="P154">
        <f t="shared" si="87"/>
        <v>0.59039887499999999</v>
      </c>
      <c r="Q154">
        <f t="shared" si="76"/>
        <v>0.74346524999999997</v>
      </c>
      <c r="R154">
        <f t="shared" si="77"/>
        <v>0.98399812499999983</v>
      </c>
      <c r="S154">
        <f t="shared" si="78"/>
        <v>1.3775973749999999</v>
      </c>
      <c r="T154">
        <f t="shared" si="79"/>
        <v>2.0190183749999995</v>
      </c>
      <c r="U154">
        <f t="shared" si="80"/>
        <v>2.9665721249999999</v>
      </c>
      <c r="V154">
        <f t="shared" si="81"/>
        <v>5.5541227499999994</v>
      </c>
      <c r="W154">
        <f t="shared" si="82"/>
        <v>11.582022375000001</v>
      </c>
      <c r="X154">
        <f t="shared" si="83"/>
        <v>25.550469450000001</v>
      </c>
      <c r="Y154">
        <f t="shared" si="84"/>
        <v>55.888201462499993</v>
      </c>
      <c r="Z154">
        <f t="shared" si="85"/>
        <v>104.62197239999998</v>
      </c>
      <c r="AA154">
        <f t="shared" si="86"/>
        <v>195.52048621874999</v>
      </c>
      <c r="AC154">
        <v>23</v>
      </c>
      <c r="AD154">
        <v>0.59039887499999999</v>
      </c>
      <c r="AE154">
        <v>0.74346524999999997</v>
      </c>
      <c r="AF154">
        <v>0.98399812499999983</v>
      </c>
      <c r="AG154">
        <v>1.3775973749999999</v>
      </c>
      <c r="AH154">
        <v>2.0190183749999995</v>
      </c>
      <c r="AI154">
        <v>2.9665721249999999</v>
      </c>
      <c r="AJ154">
        <v>5.5541227499999994</v>
      </c>
      <c r="AK154">
        <v>11.582022375000001</v>
      </c>
      <c r="AL154">
        <v>25.550469450000001</v>
      </c>
      <c r="AM154">
        <v>55.888201462499993</v>
      </c>
      <c r="AN154">
        <v>104.62197239999998</v>
      </c>
      <c r="AO154">
        <v>195.52048621874999</v>
      </c>
      <c r="AP154">
        <v>23</v>
      </c>
      <c r="AQ154">
        <v>0.72371475000000007</v>
      </c>
      <c r="AR154">
        <v>0.91134450000000011</v>
      </c>
      <c r="AS154">
        <v>1.20619125</v>
      </c>
      <c r="AT154">
        <v>1.6886677499999998</v>
      </c>
      <c r="AU154">
        <v>2.4749257499999997</v>
      </c>
      <c r="AV154">
        <v>3.6473797573784994</v>
      </c>
      <c r="AW154">
        <v>6.8799455999999992</v>
      </c>
      <c r="AX154">
        <v>14.453510590480501</v>
      </c>
      <c r="AY154">
        <v>31.411302225137995</v>
      </c>
      <c r="AZ154">
        <v>65.590767495197994</v>
      </c>
      <c r="BA154">
        <v>117.52987468889698</v>
      </c>
      <c r="BB154">
        <v>210.75241577370753</v>
      </c>
      <c r="BC154">
        <v>23</v>
      </c>
      <c r="BD154">
        <v>0.8156752787699999</v>
      </c>
      <c r="BE154">
        <v>1.0254342789899999</v>
      </c>
      <c r="BF154">
        <v>1.3549247885249998</v>
      </c>
      <c r="BG154">
        <v>1.8937200085649999</v>
      </c>
      <c r="BH154">
        <v>2.7707992156349999</v>
      </c>
      <c r="BI154">
        <v>4.0643416133099999</v>
      </c>
      <c r="BJ154">
        <v>7.5966065999999985</v>
      </c>
      <c r="BK154">
        <v>15.814526742629999</v>
      </c>
      <c r="BL154">
        <v>34.059630145859998</v>
      </c>
      <c r="BM154">
        <v>70.483827150989995</v>
      </c>
      <c r="BN154">
        <v>125.172699994485</v>
      </c>
      <c r="BO154">
        <v>222.46918860127502</v>
      </c>
      <c r="BP154">
        <v>23</v>
      </c>
      <c r="BQ154">
        <v>1.0523795193449998</v>
      </c>
      <c r="BR154">
        <v>1.2978092486699999</v>
      </c>
      <c r="BS154">
        <v>1.6814128270499997</v>
      </c>
      <c r="BT154">
        <v>2.3031899421300004</v>
      </c>
      <c r="BU154">
        <v>3.3011419364549996</v>
      </c>
      <c r="BV154">
        <v>4.7410454237849997</v>
      </c>
      <c r="BW154">
        <v>8.6715981000000006</v>
      </c>
      <c r="BX154">
        <v>17.655918854804998</v>
      </c>
      <c r="BY154">
        <v>37.168501651379998</v>
      </c>
      <c r="BZ154">
        <v>75.138203251980002</v>
      </c>
      <c r="CA154">
        <v>130.26790893896998</v>
      </c>
      <c r="CB154">
        <v>225.870980487075</v>
      </c>
      <c r="CC154">
        <v>23</v>
      </c>
      <c r="CD154">
        <v>1.0727578124999999</v>
      </c>
      <c r="CE154">
        <v>1.4160403125000001</v>
      </c>
      <c r="CF154">
        <v>2.3858133749999992</v>
      </c>
      <c r="CG154">
        <v>4.1794644374999992</v>
      </c>
      <c r="CH154">
        <v>7.1917683750000005</v>
      </c>
      <c r="CI154">
        <v>12.598467749999999</v>
      </c>
      <c r="CJ154">
        <v>23.403284437499998</v>
      </c>
      <c r="CK154">
        <v>42.996133125</v>
      </c>
      <c r="CL154">
        <v>67.258270406249991</v>
      </c>
      <c r="CM154">
        <v>103.86535778437501</v>
      </c>
      <c r="CN154">
        <v>161.00339557500001</v>
      </c>
      <c r="CO154">
        <v>228.18352806562498</v>
      </c>
      <c r="CP154">
        <v>23</v>
      </c>
      <c r="CQ154">
        <v>1.356166906875</v>
      </c>
      <c r="CR154">
        <v>1.7762856234749995</v>
      </c>
      <c r="CS154">
        <v>2.9694264672599995</v>
      </c>
      <c r="CT154">
        <v>5.1609446747099996</v>
      </c>
      <c r="CU154">
        <v>8.8102669812300025</v>
      </c>
      <c r="CV154">
        <v>15.31047259566</v>
      </c>
      <c r="CW154">
        <v>28.212178499999997</v>
      </c>
      <c r="CX154">
        <v>51.410229002550004</v>
      </c>
      <c r="CY154">
        <v>79.435816111574979</v>
      </c>
      <c r="CZ154">
        <v>120.42647518077001</v>
      </c>
      <c r="DA154">
        <v>183.26594637746999</v>
      </c>
      <c r="DB154">
        <v>254.999426741235</v>
      </c>
    </row>
    <row r="155" spans="15:106">
      <c r="O155">
        <v>24</v>
      </c>
      <c r="P155">
        <f t="shared" si="87"/>
        <v>0.61955437499999988</v>
      </c>
      <c r="Q155">
        <f t="shared" si="76"/>
        <v>0.82364287499999977</v>
      </c>
      <c r="R155">
        <f t="shared" si="77"/>
        <v>1.0787534999999999</v>
      </c>
      <c r="S155">
        <f t="shared" si="78"/>
        <v>1.5087971249999996</v>
      </c>
      <c r="T155">
        <f t="shared" si="79"/>
        <v>2.2085291249999996</v>
      </c>
      <c r="U155">
        <f t="shared" si="80"/>
        <v>3.301860375</v>
      </c>
      <c r="V155">
        <f t="shared" si="81"/>
        <v>6.5016764999999994</v>
      </c>
      <c r="W155">
        <f t="shared" si="82"/>
        <v>13.462552124999998</v>
      </c>
      <c r="X155">
        <f t="shared" si="83"/>
        <v>30.821243062499995</v>
      </c>
      <c r="Y155">
        <f t="shared" si="84"/>
        <v>64.968564374999985</v>
      </c>
      <c r="Z155">
        <f t="shared" si="85"/>
        <v>118.95257075625</v>
      </c>
      <c r="AA155">
        <f t="shared" si="86"/>
        <v>218.76293339999998</v>
      </c>
      <c r="AC155">
        <v>24</v>
      </c>
      <c r="AD155">
        <v>0.61955437499999988</v>
      </c>
      <c r="AE155">
        <v>0.82364287499999977</v>
      </c>
      <c r="AF155">
        <v>1.0787534999999999</v>
      </c>
      <c r="AG155">
        <v>1.5087971249999996</v>
      </c>
      <c r="AH155">
        <v>2.2085291249999996</v>
      </c>
      <c r="AI155">
        <v>3.301860375</v>
      </c>
      <c r="AJ155">
        <v>6.5016764999999994</v>
      </c>
      <c r="AK155">
        <v>13.462552124999998</v>
      </c>
      <c r="AL155">
        <v>30.821243062499995</v>
      </c>
      <c r="AM155">
        <v>64.968564374999985</v>
      </c>
      <c r="AN155">
        <v>118.95257075625</v>
      </c>
      <c r="AO155">
        <v>218.76293339999998</v>
      </c>
      <c r="AP155">
        <v>24</v>
      </c>
      <c r="AQ155">
        <v>0.75945374999999993</v>
      </c>
      <c r="AR155">
        <v>1.0096267499999998</v>
      </c>
      <c r="AS155">
        <v>1.3223429999999998</v>
      </c>
      <c r="AT155">
        <v>1.8494932499999996</v>
      </c>
      <c r="AU155">
        <v>2.7072292499999997</v>
      </c>
      <c r="AV155">
        <v>4.0657008248504996</v>
      </c>
      <c r="AW155">
        <v>8.0656744968359995</v>
      </c>
      <c r="AX155">
        <v>16.825087689398998</v>
      </c>
      <c r="AY155">
        <v>37.532265335235003</v>
      </c>
      <c r="AZ155">
        <v>75.567828133462498</v>
      </c>
      <c r="BA155">
        <v>132.50412944999999</v>
      </c>
      <c r="BB155">
        <v>233.92804913992799</v>
      </c>
      <c r="BC155">
        <v>24</v>
      </c>
      <c r="BD155">
        <v>0.85567014472499991</v>
      </c>
      <c r="BE155">
        <v>1.1356398588149998</v>
      </c>
      <c r="BF155">
        <v>1.48490210484</v>
      </c>
      <c r="BG155">
        <v>2.0733792749999997</v>
      </c>
      <c r="BH155">
        <v>3.0298568840099995</v>
      </c>
      <c r="BI155">
        <v>4.522181104485</v>
      </c>
      <c r="BJ155">
        <v>8.8896206341799999</v>
      </c>
      <c r="BK155">
        <v>18.376070971994999</v>
      </c>
      <c r="BL155">
        <v>40.623302317949999</v>
      </c>
      <c r="BM155">
        <v>81.059701610250002</v>
      </c>
      <c r="BN155">
        <v>140.86928913749998</v>
      </c>
      <c r="BO155">
        <v>246.49573920047999</v>
      </c>
      <c r="BP155">
        <v>24</v>
      </c>
      <c r="BQ155">
        <v>1.09978016445</v>
      </c>
      <c r="BR155">
        <v>1.4316964303949997</v>
      </c>
      <c r="BS155">
        <v>1.83537171774</v>
      </c>
      <c r="BT155">
        <v>2.5114171499999998</v>
      </c>
      <c r="BU155">
        <v>3.5947131427349994</v>
      </c>
      <c r="BV155">
        <v>5.252544098505</v>
      </c>
      <c r="BW155">
        <v>10.103068368360001</v>
      </c>
      <c r="BX155">
        <v>20.42336904399</v>
      </c>
      <c r="BY155">
        <v>44.126518852349989</v>
      </c>
      <c r="BZ155">
        <v>86.002310084624995</v>
      </c>
      <c r="CA155">
        <v>145.88838495000002</v>
      </c>
      <c r="CB155">
        <v>249.00946019927997</v>
      </c>
      <c r="CC155">
        <v>24</v>
      </c>
      <c r="CD155">
        <v>1.1070860624999999</v>
      </c>
      <c r="CE155">
        <v>1.5533533124999999</v>
      </c>
      <c r="CF155">
        <v>2.6776035</v>
      </c>
      <c r="CG155">
        <v>4.6600599374999989</v>
      </c>
      <c r="CH155">
        <v>8.0413925624999987</v>
      </c>
      <c r="CI155">
        <v>14.143238999999999</v>
      </c>
      <c r="CJ155">
        <v>26.552901374999998</v>
      </c>
      <c r="CK155">
        <v>48.02522175</v>
      </c>
      <c r="CL155">
        <v>72.136502831249999</v>
      </c>
      <c r="CM155">
        <v>114.98839852499998</v>
      </c>
      <c r="CN155">
        <v>172.85145600937497</v>
      </c>
      <c r="CO155">
        <v>244.14836861249998</v>
      </c>
      <c r="CP155">
        <v>24</v>
      </c>
      <c r="CQ155">
        <v>1.3973986055700001</v>
      </c>
      <c r="CR155">
        <v>1.9454911853850001</v>
      </c>
      <c r="CS155">
        <v>3.3273559004399997</v>
      </c>
      <c r="CT155">
        <v>5.745279375</v>
      </c>
      <c r="CU155">
        <v>9.8353589464349991</v>
      </c>
      <c r="CV155">
        <v>17.160096499919998</v>
      </c>
      <c r="CW155">
        <v>31.95700606098</v>
      </c>
      <c r="CX155">
        <v>57.329536108680003</v>
      </c>
      <c r="CY155">
        <v>84.882968865089993</v>
      </c>
      <c r="CZ155">
        <v>132.83224241858997</v>
      </c>
      <c r="DA155">
        <v>196.02900281249998</v>
      </c>
      <c r="DB155">
        <v>271.8389863856699</v>
      </c>
    </row>
    <row r="156" spans="15:106">
      <c r="O156">
        <v>25</v>
      </c>
      <c r="P156">
        <f t="shared" si="87"/>
        <v>0.65599874999999996</v>
      </c>
      <c r="Q156">
        <f t="shared" si="76"/>
        <v>0.90382049999999992</v>
      </c>
      <c r="R156">
        <f t="shared" si="77"/>
        <v>1.18079775</v>
      </c>
      <c r="S156">
        <f t="shared" si="78"/>
        <v>1.6618634999999997</v>
      </c>
      <c r="T156">
        <f t="shared" si="79"/>
        <v>2.4199065000000002</v>
      </c>
      <c r="U156">
        <f t="shared" si="80"/>
        <v>3.7173262499999997</v>
      </c>
      <c r="V156">
        <f t="shared" si="81"/>
        <v>7.6022966249999993</v>
      </c>
      <c r="W156">
        <f t="shared" si="82"/>
        <v>15.809569875000001</v>
      </c>
      <c r="X156">
        <f t="shared" si="83"/>
        <v>36.86374395</v>
      </c>
      <c r="Y156">
        <f t="shared" si="84"/>
        <v>75.092059349999985</v>
      </c>
      <c r="Z156">
        <f t="shared" si="85"/>
        <v>135.21617876249999</v>
      </c>
      <c r="AA156">
        <f t="shared" si="86"/>
        <v>242.84943230624995</v>
      </c>
      <c r="AC156">
        <v>25</v>
      </c>
      <c r="AD156">
        <v>0.65599874999999996</v>
      </c>
      <c r="AE156">
        <v>0.90382049999999992</v>
      </c>
      <c r="AF156">
        <v>1.18079775</v>
      </c>
      <c r="AG156">
        <v>1.6618634999999997</v>
      </c>
      <c r="AH156">
        <v>2.4199065000000002</v>
      </c>
      <c r="AI156">
        <v>3.7173262499999997</v>
      </c>
      <c r="AJ156">
        <v>7.6022966249999993</v>
      </c>
      <c r="AK156">
        <v>15.809569875000001</v>
      </c>
      <c r="AL156">
        <v>36.86374395</v>
      </c>
      <c r="AM156">
        <v>75.092059349999985</v>
      </c>
      <c r="AN156">
        <v>135.21617876249999</v>
      </c>
      <c r="AO156">
        <v>242.84943230624995</v>
      </c>
      <c r="AP156">
        <v>25</v>
      </c>
      <c r="AQ156">
        <v>0.80412749999999988</v>
      </c>
      <c r="AR156">
        <v>1.107909</v>
      </c>
      <c r="AS156">
        <v>1.4474295000000001</v>
      </c>
      <c r="AT156">
        <v>2.0371229999999998</v>
      </c>
      <c r="AU156">
        <v>2.9663369999999998</v>
      </c>
      <c r="AV156">
        <v>4.5841314256649994</v>
      </c>
      <c r="AW156">
        <v>9.4450648795964991</v>
      </c>
      <c r="AX156">
        <v>19.787461650000001</v>
      </c>
      <c r="AY156">
        <v>44.470550207605505</v>
      </c>
      <c r="AZ156">
        <v>86.573399943491978</v>
      </c>
      <c r="BA156">
        <v>149.36733906167697</v>
      </c>
      <c r="BB156">
        <v>257.63877567836096</v>
      </c>
      <c r="BC156">
        <v>25</v>
      </c>
      <c r="BD156">
        <v>0.90570149999999994</v>
      </c>
      <c r="BE156">
        <v>1.2457725310800001</v>
      </c>
      <c r="BF156">
        <v>1.6248218886900001</v>
      </c>
      <c r="BG156">
        <v>2.2829565706199992</v>
      </c>
      <c r="BH156">
        <v>3.3187284682199993</v>
      </c>
      <c r="BI156">
        <v>5.0894801050499989</v>
      </c>
      <c r="BJ156">
        <v>10.390975977689997</v>
      </c>
      <c r="BK156">
        <v>21.572413087500003</v>
      </c>
      <c r="BL156">
        <v>48.046383432629987</v>
      </c>
      <c r="BM156">
        <v>92.698915395240007</v>
      </c>
      <c r="BN156">
        <v>158.51449133338497</v>
      </c>
      <c r="BO156">
        <v>270.999841879305</v>
      </c>
      <c r="BP156">
        <v>25</v>
      </c>
      <c r="BQ156">
        <v>1.1596365</v>
      </c>
      <c r="BR156">
        <v>1.56440132838</v>
      </c>
      <c r="BS156">
        <v>2.0002820537699999</v>
      </c>
      <c r="BT156">
        <v>2.7539458412399997</v>
      </c>
      <c r="BU156">
        <v>3.9209167364399997</v>
      </c>
      <c r="BV156">
        <v>5.8860527566499989</v>
      </c>
      <c r="BW156">
        <v>11.757280345965</v>
      </c>
      <c r="BX156">
        <v>23.867350649999999</v>
      </c>
      <c r="BY156">
        <v>51.947341226054995</v>
      </c>
      <c r="BZ156">
        <v>97.881960634919992</v>
      </c>
      <c r="CA156">
        <v>163.35711376677003</v>
      </c>
      <c r="CB156">
        <v>272.38198733360997</v>
      </c>
      <c r="CC156">
        <v>25</v>
      </c>
      <c r="CD156">
        <v>1.149996375</v>
      </c>
      <c r="CE156">
        <v>1.7078304375000002</v>
      </c>
      <c r="CF156">
        <v>3.0037218750000001</v>
      </c>
      <c r="CG156">
        <v>5.2007298749999986</v>
      </c>
      <c r="CH156">
        <v>9.0025835624999999</v>
      </c>
      <c r="CI156">
        <v>15.954054187500001</v>
      </c>
      <c r="CJ156">
        <v>30.045800812499998</v>
      </c>
      <c r="CK156">
        <v>53.140130999999997</v>
      </c>
      <c r="CL156">
        <v>77.830136999999979</v>
      </c>
      <c r="CM156">
        <v>126.575117521875</v>
      </c>
      <c r="CN156">
        <v>185.39016086249998</v>
      </c>
      <c r="CO156">
        <v>261.405244546875</v>
      </c>
      <c r="CP156">
        <v>25</v>
      </c>
      <c r="CQ156">
        <v>1.4493105000000002</v>
      </c>
      <c r="CR156">
        <v>2.1356227782450001</v>
      </c>
      <c r="CS156">
        <v>3.7267317202500001</v>
      </c>
      <c r="CT156">
        <v>6.4016795680199978</v>
      </c>
      <c r="CU156">
        <v>10.99337296167</v>
      </c>
      <c r="CV156">
        <v>19.325945725514998</v>
      </c>
      <c r="CW156">
        <v>36.102013522244995</v>
      </c>
      <c r="CX156">
        <v>63.331389000000009</v>
      </c>
      <c r="CY156">
        <v>91.244922493724999</v>
      </c>
      <c r="CZ156">
        <v>145.678750161615</v>
      </c>
      <c r="DA156">
        <v>209.47636653965995</v>
      </c>
      <c r="DB156">
        <v>289.98536747894997</v>
      </c>
    </row>
    <row r="157" spans="15:106">
      <c r="O157">
        <v>26</v>
      </c>
      <c r="P157">
        <f t="shared" si="87"/>
        <v>0.69244312499999994</v>
      </c>
      <c r="Q157">
        <f t="shared" si="76"/>
        <v>0.99857587500000022</v>
      </c>
      <c r="R157">
        <f t="shared" si="77"/>
        <v>1.29741975</v>
      </c>
      <c r="S157">
        <f t="shared" si="78"/>
        <v>1.8149298750000002</v>
      </c>
      <c r="T157">
        <f t="shared" si="79"/>
        <v>2.6458616250000002</v>
      </c>
      <c r="U157">
        <f t="shared" si="80"/>
        <v>4.2348363750000004</v>
      </c>
      <c r="V157">
        <f t="shared" si="81"/>
        <v>8.8268276249999982</v>
      </c>
      <c r="W157">
        <f t="shared" si="82"/>
        <v>18.768853125</v>
      </c>
      <c r="X157">
        <f t="shared" si="83"/>
        <v>43.684050093750002</v>
      </c>
      <c r="Y157">
        <f t="shared" si="84"/>
        <v>86.293461374999993</v>
      </c>
      <c r="Z157">
        <f t="shared" si="85"/>
        <v>154.04978531249998</v>
      </c>
      <c r="AA157">
        <f t="shared" si="86"/>
        <v>267.33665474999998</v>
      </c>
      <c r="AC157">
        <v>26</v>
      </c>
      <c r="AD157">
        <v>0.69244312499999994</v>
      </c>
      <c r="AE157">
        <v>0.99857587500000022</v>
      </c>
      <c r="AF157">
        <v>1.29741975</v>
      </c>
      <c r="AG157">
        <v>1.8149298750000002</v>
      </c>
      <c r="AH157">
        <v>2.6458616250000002</v>
      </c>
      <c r="AI157">
        <v>4.2348363750000004</v>
      </c>
      <c r="AJ157">
        <v>8.8268276249999982</v>
      </c>
      <c r="AK157">
        <v>18.768853125</v>
      </c>
      <c r="AL157">
        <v>43.684050093750002</v>
      </c>
      <c r="AM157">
        <v>86.293461374999993</v>
      </c>
      <c r="AN157">
        <v>154.04978531249998</v>
      </c>
      <c r="AO157">
        <v>267.33665474999998</v>
      </c>
      <c r="AP157">
        <v>26</v>
      </c>
      <c r="AQ157">
        <v>0.84880124999999984</v>
      </c>
      <c r="AR157">
        <v>1.22406075</v>
      </c>
      <c r="AS157">
        <v>1.5903854999999998</v>
      </c>
      <c r="AT157">
        <v>2.2247527499999999</v>
      </c>
      <c r="AU157">
        <v>3.2433142499999996</v>
      </c>
      <c r="AV157">
        <v>5.2301207341844993</v>
      </c>
      <c r="AW157">
        <v>10.982688587293497</v>
      </c>
      <c r="AX157">
        <v>23.525936406224996</v>
      </c>
      <c r="AY157">
        <v>52.21125136844099</v>
      </c>
      <c r="AZ157">
        <v>98.62110014357701</v>
      </c>
      <c r="BA157">
        <v>168.77177721488701</v>
      </c>
      <c r="BB157">
        <v>281.40700499999997</v>
      </c>
      <c r="BC157">
        <v>26</v>
      </c>
      <c r="BD157">
        <v>0.95569927942499988</v>
      </c>
      <c r="BE157">
        <v>1.375917726645</v>
      </c>
      <c r="BF157">
        <v>1.78469880039</v>
      </c>
      <c r="BG157">
        <v>2.4923928476700001</v>
      </c>
      <c r="BH157">
        <v>3.6273909375</v>
      </c>
      <c r="BI157">
        <v>5.7960648137699993</v>
      </c>
      <c r="BJ157">
        <v>12.060624193694998</v>
      </c>
      <c r="BK157">
        <v>25.601757031124997</v>
      </c>
      <c r="BL157">
        <v>56.308113654704997</v>
      </c>
      <c r="BM157">
        <v>105.41018944269</v>
      </c>
      <c r="BN157">
        <v>178.78886344241999</v>
      </c>
      <c r="BO157">
        <v>295.47735525000002</v>
      </c>
      <c r="BP157">
        <v>26</v>
      </c>
      <c r="BQ157">
        <v>1.2189554338499997</v>
      </c>
      <c r="BR157">
        <v>1.7210474532900002</v>
      </c>
      <c r="BS157">
        <v>2.1882750248700003</v>
      </c>
      <c r="BT157">
        <v>2.9942151034950002</v>
      </c>
      <c r="BU157">
        <v>4.2675187499999989</v>
      </c>
      <c r="BV157">
        <v>6.6742605918449982</v>
      </c>
      <c r="BW157">
        <v>13.585991122934999</v>
      </c>
      <c r="BX157">
        <v>28.196532812249998</v>
      </c>
      <c r="BY157">
        <v>60.59552643440999</v>
      </c>
      <c r="BZ157">
        <v>110.77008893576998</v>
      </c>
      <c r="CA157">
        <v>183.34193764887002</v>
      </c>
      <c r="CB157">
        <v>295.47735525000002</v>
      </c>
      <c r="CC157">
        <v>26</v>
      </c>
      <c r="CD157">
        <v>1.2186528749999999</v>
      </c>
      <c r="CE157">
        <v>1.9052178750000002</v>
      </c>
      <c r="CF157">
        <v>3.3641684999999999</v>
      </c>
      <c r="CG157">
        <v>5.8014742499999992</v>
      </c>
      <c r="CH157">
        <v>10.075341375000001</v>
      </c>
      <c r="CI157">
        <v>18.0824056875</v>
      </c>
      <c r="CJ157">
        <v>33.924893062500004</v>
      </c>
      <c r="CK157">
        <v>58.066234874999992</v>
      </c>
      <c r="CL157">
        <v>84.872924296874999</v>
      </c>
      <c r="CM157">
        <v>138.18137540625</v>
      </c>
      <c r="CN157">
        <v>198.791457046875</v>
      </c>
      <c r="CO157">
        <v>280.70304074999996</v>
      </c>
      <c r="CP157">
        <v>26</v>
      </c>
      <c r="CQ157">
        <v>1.5334512791399997</v>
      </c>
      <c r="CR157">
        <v>2.3787266322599998</v>
      </c>
      <c r="CS157">
        <v>4.1673549733200002</v>
      </c>
      <c r="CT157">
        <v>7.1297988676199999</v>
      </c>
      <c r="CU157">
        <v>12.283635375000001</v>
      </c>
      <c r="CV157">
        <v>21.868732632284999</v>
      </c>
      <c r="CW157">
        <v>40.696599141494993</v>
      </c>
      <c r="CX157">
        <v>69.088574390219989</v>
      </c>
      <c r="CY157">
        <v>99.134889938370009</v>
      </c>
      <c r="CZ157">
        <v>158.45148885604499</v>
      </c>
      <c r="DA157">
        <v>223.79379542239499</v>
      </c>
      <c r="DB157">
        <v>310.25072925000001</v>
      </c>
    </row>
    <row r="158" spans="15:106">
      <c r="O158">
        <v>27</v>
      </c>
      <c r="P158">
        <f t="shared" si="87"/>
        <v>0.74346524999999997</v>
      </c>
      <c r="Q158">
        <f t="shared" si="76"/>
        <v>1.0714646249999999</v>
      </c>
      <c r="R158">
        <f t="shared" si="77"/>
        <v>1.4286194999999999</v>
      </c>
      <c r="S158">
        <f t="shared" si="78"/>
        <v>1.9825740000000001</v>
      </c>
      <c r="T158">
        <f t="shared" si="79"/>
        <v>2.9009722499999997</v>
      </c>
      <c r="U158">
        <f t="shared" si="80"/>
        <v>4.8762573749999998</v>
      </c>
      <c r="V158">
        <f t="shared" si="81"/>
        <v>10.16069175</v>
      </c>
      <c r="W158">
        <f t="shared" si="82"/>
        <v>22.40098183125</v>
      </c>
      <c r="X158">
        <f t="shared" si="83"/>
        <v>50.610491662499996</v>
      </c>
      <c r="Y158">
        <f t="shared" si="84"/>
        <v>97.288623506249991</v>
      </c>
      <c r="Z158">
        <f t="shared" si="85"/>
        <v>173.71213695000003</v>
      </c>
      <c r="AA158">
        <f t="shared" si="86"/>
        <v>289.25359649999996</v>
      </c>
      <c r="AC158">
        <v>27</v>
      </c>
      <c r="AD158">
        <v>0.74346524999999997</v>
      </c>
      <c r="AE158">
        <v>1.0714646249999999</v>
      </c>
      <c r="AF158">
        <v>1.4286194999999999</v>
      </c>
      <c r="AG158">
        <v>1.9825740000000001</v>
      </c>
      <c r="AH158">
        <v>2.9009722499999997</v>
      </c>
      <c r="AI158">
        <v>4.8762573749999998</v>
      </c>
      <c r="AJ158">
        <v>10.16069175</v>
      </c>
      <c r="AK158">
        <v>22.40098183125</v>
      </c>
      <c r="AL158">
        <v>50.610491662499996</v>
      </c>
      <c r="AM158">
        <v>97.288623506249991</v>
      </c>
      <c r="AN158">
        <v>173.71213695000003</v>
      </c>
      <c r="AO158">
        <v>289.25359649999996</v>
      </c>
      <c r="AP158">
        <v>27</v>
      </c>
      <c r="AQ158">
        <v>0.91134450000000011</v>
      </c>
      <c r="AR158">
        <v>1.3134082499999999</v>
      </c>
      <c r="AS158">
        <v>1.7512109999999996</v>
      </c>
      <c r="AT158">
        <v>2.4302520000000003</v>
      </c>
      <c r="AU158">
        <v>3.5613780212339994</v>
      </c>
      <c r="AV158">
        <v>6.0312785273729999</v>
      </c>
      <c r="AW158">
        <v>12.661064930151001</v>
      </c>
      <c r="AX158">
        <v>27.8060021964945</v>
      </c>
      <c r="AY158">
        <v>59.937500700000008</v>
      </c>
      <c r="AZ158">
        <v>110.22986966423851</v>
      </c>
      <c r="BA158">
        <v>188.76447397358098</v>
      </c>
      <c r="BB158">
        <v>304.47746999999998</v>
      </c>
      <c r="BC158">
        <v>27</v>
      </c>
      <c r="BD158">
        <v>1.0257767526599999</v>
      </c>
      <c r="BE158">
        <v>1.4758561124999998</v>
      </c>
      <c r="BF158">
        <v>1.9645158733199999</v>
      </c>
      <c r="BG158">
        <v>2.7217006106400001</v>
      </c>
      <c r="BH158">
        <v>3.9758030561699997</v>
      </c>
      <c r="BI158">
        <v>6.6717079243650002</v>
      </c>
      <c r="BJ158">
        <v>13.878469195469998</v>
      </c>
      <c r="BK158">
        <v>30.204840810869996</v>
      </c>
      <c r="BL158">
        <v>64.524554324999997</v>
      </c>
      <c r="BM158">
        <v>117.60773637590998</v>
      </c>
      <c r="BN158">
        <v>199.61309119256998</v>
      </c>
      <c r="BO158">
        <v>319.70134350000001</v>
      </c>
      <c r="BP158">
        <v>27</v>
      </c>
      <c r="BQ158">
        <v>1.3032907460099998</v>
      </c>
      <c r="BR158">
        <v>1.8387715499999997</v>
      </c>
      <c r="BS158">
        <v>2.3990281900199997</v>
      </c>
      <c r="BT158">
        <v>3.256171863120001</v>
      </c>
      <c r="BU158">
        <v>4.6575989123400001</v>
      </c>
      <c r="BV158">
        <v>7.6492056237299995</v>
      </c>
      <c r="BW158">
        <v>15.564121401509995</v>
      </c>
      <c r="BX158">
        <v>33.114038814945005</v>
      </c>
      <c r="BY158">
        <v>69.111607950000007</v>
      </c>
      <c r="BZ158">
        <v>122.991691592385</v>
      </c>
      <c r="CA158">
        <v>203.68118263581002</v>
      </c>
      <c r="CB158">
        <v>319.70134350000001</v>
      </c>
      <c r="CC158">
        <v>27</v>
      </c>
      <c r="CD158">
        <v>1.3044734999999998</v>
      </c>
      <c r="CE158">
        <v>2.1283515</v>
      </c>
      <c r="CF158">
        <v>3.7503613124999999</v>
      </c>
      <c r="CG158">
        <v>6.4537109999999984</v>
      </c>
      <c r="CH158">
        <v>11.259665999999996</v>
      </c>
      <c r="CI158">
        <v>20.571203812499999</v>
      </c>
      <c r="CJ158">
        <v>38.250252562499995</v>
      </c>
      <c r="CK158">
        <v>62.717589309375008</v>
      </c>
      <c r="CL158">
        <v>93.663912993749975</v>
      </c>
      <c r="CM158">
        <v>149.56128433124996</v>
      </c>
      <c r="CN158">
        <v>213.09566849999999</v>
      </c>
      <c r="CO158">
        <v>302.06602799999996</v>
      </c>
      <c r="CP158">
        <v>27</v>
      </c>
      <c r="CQ158">
        <v>1.6388890412399999</v>
      </c>
      <c r="CR158">
        <v>2.6531504999999997</v>
      </c>
      <c r="CS158">
        <v>4.6384098814350008</v>
      </c>
      <c r="CT158">
        <v>7.9187422960799996</v>
      </c>
      <c r="CU158">
        <v>13.705499903039998</v>
      </c>
      <c r="CV158">
        <v>24.83842670001</v>
      </c>
      <c r="CW158">
        <v>45.810472618844997</v>
      </c>
      <c r="CX158">
        <v>74.347410922784988</v>
      </c>
      <c r="CY158">
        <v>108.99995287499999</v>
      </c>
      <c r="CZ158">
        <v>170.86987054070997</v>
      </c>
      <c r="DA158">
        <v>239.01601515659999</v>
      </c>
      <c r="DB158">
        <v>333.86245200000002</v>
      </c>
    </row>
    <row r="159" spans="15:106">
      <c r="O159">
        <v>28</v>
      </c>
      <c r="P159">
        <f t="shared" si="87"/>
        <v>0.80177624999999997</v>
      </c>
      <c r="Q159">
        <f t="shared" si="76"/>
        <v>1.1443533750000001</v>
      </c>
      <c r="R159">
        <f t="shared" si="77"/>
        <v>1.574397</v>
      </c>
      <c r="S159">
        <f t="shared" si="78"/>
        <v>2.1575069999999998</v>
      </c>
      <c r="T159">
        <f t="shared" si="79"/>
        <v>3.185238375</v>
      </c>
      <c r="U159">
        <f t="shared" si="80"/>
        <v>5.6634558749999995</v>
      </c>
      <c r="V159">
        <f t="shared" si="81"/>
        <v>11.691355499999998</v>
      </c>
      <c r="W159">
        <f t="shared" si="82"/>
        <v>26.7355699875</v>
      </c>
      <c r="X159">
        <f t="shared" si="83"/>
        <v>58.271275631249999</v>
      </c>
      <c r="Y159">
        <f t="shared" si="84"/>
        <v>109.20709799999997</v>
      </c>
      <c r="Z159">
        <f t="shared" si="85"/>
        <v>195.52048621874999</v>
      </c>
      <c r="AA159">
        <f t="shared" si="86"/>
        <v>310.69699650000001</v>
      </c>
      <c r="AC159">
        <v>28</v>
      </c>
      <c r="AD159">
        <v>0.80177624999999997</v>
      </c>
      <c r="AE159">
        <v>1.1443533750000001</v>
      </c>
      <c r="AF159">
        <v>1.574397</v>
      </c>
      <c r="AG159">
        <v>2.1575069999999998</v>
      </c>
      <c r="AH159">
        <v>3.185238375</v>
      </c>
      <c r="AI159">
        <v>5.6634558749999995</v>
      </c>
      <c r="AJ159">
        <v>11.691355499999998</v>
      </c>
      <c r="AK159">
        <v>26.7355699875</v>
      </c>
      <c r="AL159">
        <v>58.271275631249999</v>
      </c>
      <c r="AM159">
        <v>109.20709799999997</v>
      </c>
      <c r="AN159">
        <v>195.52048621874999</v>
      </c>
      <c r="AO159">
        <v>310.69699650000001</v>
      </c>
      <c r="AP159">
        <v>28</v>
      </c>
      <c r="AQ159">
        <v>0.98282250000000015</v>
      </c>
      <c r="AR159">
        <v>1.4027557500000001</v>
      </c>
      <c r="AS159">
        <v>1.9299059999999999</v>
      </c>
      <c r="AT159">
        <v>2.6446859999999996</v>
      </c>
      <c r="AU159">
        <v>3.9162283881434994</v>
      </c>
      <c r="AV159">
        <v>7.015377599999999</v>
      </c>
      <c r="AW159">
        <v>14.589950275097999</v>
      </c>
      <c r="AX159">
        <v>32.868244189489488</v>
      </c>
      <c r="AY159">
        <v>68.387559298047009</v>
      </c>
      <c r="AZ159">
        <v>122.68069745431497</v>
      </c>
      <c r="BA159">
        <v>210.75241577370753</v>
      </c>
      <c r="BB159">
        <v>327.04946999999999</v>
      </c>
      <c r="BC159">
        <v>28</v>
      </c>
      <c r="BD159">
        <v>1.1058604969499999</v>
      </c>
      <c r="BE159">
        <v>1.5757273466549999</v>
      </c>
      <c r="BF159">
        <v>2.16425143836</v>
      </c>
      <c r="BG159">
        <v>2.9608540354800001</v>
      </c>
      <c r="BH159">
        <v>4.3639245332099996</v>
      </c>
      <c r="BI159">
        <v>7.7461460999999998</v>
      </c>
      <c r="BJ159">
        <v>15.963814282679998</v>
      </c>
      <c r="BK159">
        <v>35.639408790315002</v>
      </c>
      <c r="BL159">
        <v>73.489259127734996</v>
      </c>
      <c r="BM159">
        <v>130.65847452157496</v>
      </c>
      <c r="BN159">
        <v>222.46918860127502</v>
      </c>
      <c r="BO159">
        <v>343.40194350000007</v>
      </c>
      <c r="BP159">
        <v>28</v>
      </c>
      <c r="BQ159">
        <v>1.3995982093500001</v>
      </c>
      <c r="BR159">
        <v>1.9554208433099998</v>
      </c>
      <c r="BS159">
        <v>2.6322170767199999</v>
      </c>
      <c r="BT159">
        <v>3.5275740548400001</v>
      </c>
      <c r="BU159">
        <v>5.0905082314349999</v>
      </c>
      <c r="BV159">
        <v>8.8422988499999988</v>
      </c>
      <c r="BW159">
        <v>17.822588950979995</v>
      </c>
      <c r="BX159">
        <v>38.892478244894988</v>
      </c>
      <c r="BY159">
        <v>78.34209793046999</v>
      </c>
      <c r="BZ159">
        <v>135.97698429315</v>
      </c>
      <c r="CA159">
        <v>225.870980487075</v>
      </c>
      <c r="CB159">
        <v>343.40194350000007</v>
      </c>
      <c r="CC159">
        <v>28</v>
      </c>
      <c r="CD159">
        <v>1.4160403125000001</v>
      </c>
      <c r="CE159">
        <v>2.3858133749999992</v>
      </c>
      <c r="CF159">
        <v>4.1794644374999992</v>
      </c>
      <c r="CG159">
        <v>7.1917683750000005</v>
      </c>
      <c r="CH159">
        <v>12.598467749999999</v>
      </c>
      <c r="CI159">
        <v>23.403284437499998</v>
      </c>
      <c r="CJ159">
        <v>42.996133125</v>
      </c>
      <c r="CK159">
        <v>67.258270406249991</v>
      </c>
      <c r="CL159">
        <v>103.86535778437501</v>
      </c>
      <c r="CM159">
        <v>161.00339557500001</v>
      </c>
      <c r="CN159">
        <v>228.18352806562498</v>
      </c>
      <c r="CO159">
        <v>325.01046599999989</v>
      </c>
      <c r="CP159">
        <v>28</v>
      </c>
      <c r="CQ159">
        <v>1.7762856234749995</v>
      </c>
      <c r="CR159">
        <v>2.9694264672599995</v>
      </c>
      <c r="CS159">
        <v>5.1609446747099996</v>
      </c>
      <c r="CT159">
        <v>8.8102669812300025</v>
      </c>
      <c r="CU159">
        <v>15.31047259566</v>
      </c>
      <c r="CV159">
        <v>28.212178499999997</v>
      </c>
      <c r="CW159">
        <v>51.410229002550004</v>
      </c>
      <c r="CX159">
        <v>79.435816111574979</v>
      </c>
      <c r="CY159">
        <v>120.42647518077001</v>
      </c>
      <c r="CZ159">
        <v>183.26594637746999</v>
      </c>
      <c r="DA159">
        <v>254.999426741235</v>
      </c>
      <c r="DB159">
        <v>359.22209399999997</v>
      </c>
    </row>
    <row r="160" spans="15:106">
      <c r="O160">
        <v>29</v>
      </c>
      <c r="P160">
        <f t="shared" si="87"/>
        <v>0.86008724999999986</v>
      </c>
      <c r="Q160">
        <f t="shared" si="76"/>
        <v>1.2318198749999998</v>
      </c>
      <c r="R160">
        <f t="shared" si="77"/>
        <v>1.7347522499999999</v>
      </c>
      <c r="S160">
        <f t="shared" si="78"/>
        <v>2.354306625</v>
      </c>
      <c r="T160">
        <f t="shared" si="79"/>
        <v>3.5423932499999999</v>
      </c>
      <c r="U160">
        <f t="shared" si="80"/>
        <v>6.6037207499999999</v>
      </c>
      <c r="V160">
        <f t="shared" si="81"/>
        <v>13.542729749999998</v>
      </c>
      <c r="W160">
        <f t="shared" si="82"/>
        <v>31.748141081250001</v>
      </c>
      <c r="X160">
        <f t="shared" si="83"/>
        <v>66.764637224999987</v>
      </c>
      <c r="Y160">
        <f t="shared" si="84"/>
        <v>122.32948303124998</v>
      </c>
      <c r="Z160">
        <f t="shared" si="85"/>
        <v>218.76293339999998</v>
      </c>
      <c r="AA160">
        <f t="shared" si="86"/>
        <v>331.4970945</v>
      </c>
      <c r="AC160">
        <v>29</v>
      </c>
      <c r="AD160">
        <v>0.86008724999999986</v>
      </c>
      <c r="AE160">
        <v>1.2318198749999998</v>
      </c>
      <c r="AF160">
        <v>1.7347522499999999</v>
      </c>
      <c r="AG160">
        <v>2.354306625</v>
      </c>
      <c r="AH160">
        <v>3.5423932499999999</v>
      </c>
      <c r="AI160">
        <v>6.6037207499999999</v>
      </c>
      <c r="AJ160">
        <v>13.542729749999998</v>
      </c>
      <c r="AK160">
        <v>31.748141081250001</v>
      </c>
      <c r="AL160">
        <v>66.764637224999987</v>
      </c>
      <c r="AM160">
        <v>122.32948303124998</v>
      </c>
      <c r="AN160">
        <v>218.76293339999998</v>
      </c>
      <c r="AO160">
        <v>331.4970945</v>
      </c>
      <c r="AP160">
        <v>29</v>
      </c>
      <c r="AQ160">
        <v>1.0543004999999999</v>
      </c>
      <c r="AR160">
        <v>1.5099727499999998</v>
      </c>
      <c r="AS160">
        <v>2.1264704999999999</v>
      </c>
      <c r="AT160">
        <v>2.88592425</v>
      </c>
      <c r="AU160">
        <v>4.3618777061309988</v>
      </c>
      <c r="AV160">
        <v>8.1922658005979994</v>
      </c>
      <c r="AW160">
        <v>16.925291243585995</v>
      </c>
      <c r="AX160">
        <v>38.660986273189508</v>
      </c>
      <c r="AY160">
        <v>77.65692038522549</v>
      </c>
      <c r="AZ160">
        <v>136.26575324999999</v>
      </c>
      <c r="BA160">
        <v>233.92804913992799</v>
      </c>
      <c r="BB160">
        <v>348.94430999999997</v>
      </c>
      <c r="BC160">
        <v>29</v>
      </c>
      <c r="BD160">
        <v>1.1858894100899999</v>
      </c>
      <c r="BE160">
        <v>1.6955976737699998</v>
      </c>
      <c r="BF160">
        <v>2.3838853499999999</v>
      </c>
      <c r="BG160">
        <v>3.2298474374099997</v>
      </c>
      <c r="BH160">
        <v>4.8516115160700002</v>
      </c>
      <c r="BI160">
        <v>9.0291438279899996</v>
      </c>
      <c r="BJ160">
        <v>18.485511567929997</v>
      </c>
      <c r="BK160">
        <v>41.844981091815008</v>
      </c>
      <c r="BL160">
        <v>83.300618131829992</v>
      </c>
      <c r="BM160">
        <v>144.86838918749999</v>
      </c>
      <c r="BN160">
        <v>246.49573920047999</v>
      </c>
      <c r="BO160">
        <v>366.39152549999994</v>
      </c>
      <c r="BP160">
        <v>29</v>
      </c>
      <c r="BQ160">
        <v>1.4950458299699998</v>
      </c>
      <c r="BR160">
        <v>2.0957960830949998</v>
      </c>
      <c r="BS160">
        <v>2.8875230999999997</v>
      </c>
      <c r="BT160">
        <v>3.8319879376349997</v>
      </c>
      <c r="BU160">
        <v>5.6351797613100008</v>
      </c>
      <c r="BV160">
        <v>10.261636705980001</v>
      </c>
      <c r="BW160">
        <v>20.545002535859997</v>
      </c>
      <c r="BX160">
        <v>45.453551081895</v>
      </c>
      <c r="BY160">
        <v>88.379866302254996</v>
      </c>
      <c r="BZ160">
        <v>150.02997074999999</v>
      </c>
      <c r="CA160">
        <v>249.00946019927997</v>
      </c>
      <c r="CB160">
        <v>366.39152549999994</v>
      </c>
      <c r="CC160">
        <v>29</v>
      </c>
      <c r="CD160">
        <v>1.5533533124999999</v>
      </c>
      <c r="CE160">
        <v>2.6776035</v>
      </c>
      <c r="CF160">
        <v>4.6600599374999989</v>
      </c>
      <c r="CG160">
        <v>8.0413925624999987</v>
      </c>
      <c r="CH160">
        <v>14.143238999999999</v>
      </c>
      <c r="CI160">
        <v>26.552901374999998</v>
      </c>
      <c r="CJ160">
        <v>48.02522175</v>
      </c>
      <c r="CK160">
        <v>72.136502831249999</v>
      </c>
      <c r="CL160">
        <v>114.98839852499998</v>
      </c>
      <c r="CM160">
        <v>172.85145600937497</v>
      </c>
      <c r="CN160">
        <v>244.14836861249998</v>
      </c>
      <c r="CO160">
        <v>348.08892524999993</v>
      </c>
      <c r="CP160">
        <v>29</v>
      </c>
      <c r="CQ160">
        <v>1.9454911853850001</v>
      </c>
      <c r="CR160">
        <v>3.3273559004399997</v>
      </c>
      <c r="CS160">
        <v>5.745279375</v>
      </c>
      <c r="CT160">
        <v>9.8353589464349991</v>
      </c>
      <c r="CU160">
        <v>17.160096499919998</v>
      </c>
      <c r="CV160">
        <v>31.95700606098</v>
      </c>
      <c r="CW160">
        <v>57.329536108680003</v>
      </c>
      <c r="CX160">
        <v>84.882968865089993</v>
      </c>
      <c r="CY160">
        <v>132.83224241858997</v>
      </c>
      <c r="CZ160">
        <v>196.02900281249998</v>
      </c>
      <c r="DA160">
        <v>271.8389863856699</v>
      </c>
      <c r="DB160">
        <v>384.72986474999993</v>
      </c>
    </row>
    <row r="161" spans="15:106">
      <c r="O161">
        <v>30</v>
      </c>
      <c r="P161">
        <f t="shared" si="87"/>
        <v>0.92568712499999994</v>
      </c>
      <c r="Q161">
        <f t="shared" si="76"/>
        <v>1.3192863750000001</v>
      </c>
      <c r="R161">
        <f t="shared" si="77"/>
        <v>1.9096852499999999</v>
      </c>
      <c r="S161">
        <f t="shared" si="78"/>
        <v>2.58026175</v>
      </c>
      <c r="T161">
        <f t="shared" si="79"/>
        <v>3.9724368749999996</v>
      </c>
      <c r="U161">
        <f t="shared" si="80"/>
        <v>7.7043408749999998</v>
      </c>
      <c r="V161">
        <f t="shared" si="81"/>
        <v>15.853303124999998</v>
      </c>
      <c r="W161">
        <f t="shared" si="82"/>
        <v>37.404625499999995</v>
      </c>
      <c r="X161">
        <f t="shared" si="83"/>
        <v>76.103778712499988</v>
      </c>
      <c r="Y161">
        <f t="shared" si="84"/>
        <v>137.081637</v>
      </c>
      <c r="Z161">
        <f t="shared" si="85"/>
        <v>242.84943230624995</v>
      </c>
      <c r="AA161">
        <f t="shared" si="86"/>
        <v>351.42158699999999</v>
      </c>
      <c r="AC161">
        <v>30</v>
      </c>
      <c r="AD161">
        <v>0.92568712499999994</v>
      </c>
      <c r="AE161">
        <v>1.3192863750000001</v>
      </c>
      <c r="AF161">
        <v>1.9096852499999999</v>
      </c>
      <c r="AG161">
        <v>2.58026175</v>
      </c>
      <c r="AH161">
        <v>3.9724368749999996</v>
      </c>
      <c r="AI161">
        <v>7.7043408749999998</v>
      </c>
      <c r="AJ161">
        <v>15.853303124999998</v>
      </c>
      <c r="AK161">
        <v>37.404625499999995</v>
      </c>
      <c r="AL161">
        <v>76.103778712499988</v>
      </c>
      <c r="AM161">
        <v>137.081637</v>
      </c>
      <c r="AN161">
        <v>242.84943230624995</v>
      </c>
      <c r="AO161">
        <v>351.42158699999999</v>
      </c>
      <c r="AP161">
        <v>30</v>
      </c>
      <c r="AQ161">
        <v>1.1347132500000001</v>
      </c>
      <c r="AR161">
        <v>1.6171897500000001</v>
      </c>
      <c r="AS161">
        <v>2.3409044999999997</v>
      </c>
      <c r="AT161">
        <v>3.1629014999999998</v>
      </c>
      <c r="AU161">
        <v>4.8987286803675003</v>
      </c>
      <c r="AV161">
        <v>9.5718442739535003</v>
      </c>
      <c r="AW161">
        <v>19.842198749999998</v>
      </c>
      <c r="AX161">
        <v>45.123042264795004</v>
      </c>
      <c r="AY161">
        <v>87.739808026562997</v>
      </c>
      <c r="AZ161">
        <v>151.42802836391999</v>
      </c>
      <c r="BA161">
        <v>257.63877567836096</v>
      </c>
      <c r="BB161">
        <v>369.91746000000001</v>
      </c>
      <c r="BC161">
        <v>30</v>
      </c>
      <c r="BD161">
        <v>1.2759121890899998</v>
      </c>
      <c r="BE161">
        <v>1.8153874188449999</v>
      </c>
      <c r="BF161">
        <v>2.6233974627299999</v>
      </c>
      <c r="BG161">
        <v>3.5386442100900002</v>
      </c>
      <c r="BH161">
        <v>5.4387581514750005</v>
      </c>
      <c r="BI161">
        <v>10.530452165310001</v>
      </c>
      <c r="BJ161">
        <v>21.632087812499996</v>
      </c>
      <c r="BK161">
        <v>48.751341734699999</v>
      </c>
      <c r="BL161">
        <v>93.947852878109984</v>
      </c>
      <c r="BM161">
        <v>160.70137581959997</v>
      </c>
      <c r="BN161">
        <v>270.999841879305</v>
      </c>
      <c r="BO161">
        <v>388.41333299999997</v>
      </c>
      <c r="BP161">
        <v>30</v>
      </c>
      <c r="BQ161">
        <v>1.6022497476149999</v>
      </c>
      <c r="BR161">
        <v>2.2348830353849998</v>
      </c>
      <c r="BS161">
        <v>3.1646219754600002</v>
      </c>
      <c r="BT161">
        <v>4.18073652018</v>
      </c>
      <c r="BU161">
        <v>6.2899975536749988</v>
      </c>
      <c r="BV161">
        <v>11.915096189534999</v>
      </c>
      <c r="BW161">
        <v>23.933373750000001</v>
      </c>
      <c r="BX161">
        <v>52.709536147949997</v>
      </c>
      <c r="BY161">
        <v>99.200729565629985</v>
      </c>
      <c r="BZ161">
        <v>165.6108076392</v>
      </c>
      <c r="CA161">
        <v>272.38198733360997</v>
      </c>
      <c r="CB161">
        <v>388.41333299999997</v>
      </c>
      <c r="CC161">
        <v>30</v>
      </c>
      <c r="CD161">
        <v>1.7078304375000002</v>
      </c>
      <c r="CE161">
        <v>3.0037218750000001</v>
      </c>
      <c r="CF161">
        <v>5.2007298749999986</v>
      </c>
      <c r="CG161">
        <v>9.0025835624999999</v>
      </c>
      <c r="CH161">
        <v>15.954054187500001</v>
      </c>
      <c r="CI161">
        <v>30.045800812499998</v>
      </c>
      <c r="CJ161">
        <v>53.140130999999997</v>
      </c>
      <c r="CK161">
        <v>77.830136999999979</v>
      </c>
      <c r="CL161">
        <v>126.575117521875</v>
      </c>
      <c r="CM161">
        <v>185.39016086249998</v>
      </c>
      <c r="CN161">
        <v>261.405244546875</v>
      </c>
      <c r="CO161">
        <v>369.80930249999994</v>
      </c>
      <c r="CP161">
        <v>30</v>
      </c>
      <c r="CQ161">
        <v>2.1356227782450001</v>
      </c>
      <c r="CR161">
        <v>3.7267317202500001</v>
      </c>
      <c r="CS161">
        <v>6.4016795680199978</v>
      </c>
      <c r="CT161">
        <v>10.99337296167</v>
      </c>
      <c r="CU161">
        <v>19.325945725514998</v>
      </c>
      <c r="CV161">
        <v>36.102013522244995</v>
      </c>
      <c r="CW161">
        <v>63.331389000000009</v>
      </c>
      <c r="CX161">
        <v>91.244922493724999</v>
      </c>
      <c r="CY161">
        <v>145.678750161615</v>
      </c>
      <c r="CZ161">
        <v>209.47636653965995</v>
      </c>
      <c r="DA161">
        <v>289.98536747894997</v>
      </c>
      <c r="DB161">
        <v>408.73659750000002</v>
      </c>
    </row>
    <row r="162" spans="15:106">
      <c r="O162">
        <v>31</v>
      </c>
      <c r="P162">
        <f t="shared" si="87"/>
        <v>0.99857587500000022</v>
      </c>
      <c r="Q162">
        <f t="shared" si="76"/>
        <v>1.421330625</v>
      </c>
      <c r="R162">
        <f t="shared" si="77"/>
        <v>2.0846182499999997</v>
      </c>
      <c r="S162">
        <f t="shared" si="78"/>
        <v>2.820794625</v>
      </c>
      <c r="T162">
        <f t="shared" si="79"/>
        <v>4.5191024999999989</v>
      </c>
      <c r="U162">
        <f t="shared" si="80"/>
        <v>8.921583</v>
      </c>
      <c r="V162">
        <f t="shared" si="81"/>
        <v>18.768853125</v>
      </c>
      <c r="W162">
        <f t="shared" si="82"/>
        <v>43.684050093750002</v>
      </c>
      <c r="X162">
        <f t="shared" si="83"/>
        <v>86.293461374999993</v>
      </c>
      <c r="Y162">
        <f t="shared" si="84"/>
        <v>154.04978531249998</v>
      </c>
      <c r="Z162">
        <f t="shared" si="85"/>
        <v>267.33665474999998</v>
      </c>
      <c r="AA162">
        <f t="shared" si="86"/>
        <v>370.16669249999995</v>
      </c>
      <c r="AC162">
        <v>31</v>
      </c>
      <c r="AD162">
        <v>0.99857587500000022</v>
      </c>
      <c r="AE162">
        <v>1.421330625</v>
      </c>
      <c r="AF162">
        <v>2.0846182499999997</v>
      </c>
      <c r="AG162">
        <v>2.820794625</v>
      </c>
      <c r="AH162">
        <v>4.5191024999999989</v>
      </c>
      <c r="AI162">
        <v>8.921583</v>
      </c>
      <c r="AJ162">
        <v>18.768853125</v>
      </c>
      <c r="AK162">
        <v>43.684050093750002</v>
      </c>
      <c r="AL162">
        <v>86.293461374999993</v>
      </c>
      <c r="AM162">
        <v>154.04978531249998</v>
      </c>
      <c r="AN162">
        <v>267.33665474999998</v>
      </c>
      <c r="AO162">
        <v>370.16669249999995</v>
      </c>
      <c r="AP162">
        <v>31</v>
      </c>
      <c r="AQ162">
        <v>1.22406075</v>
      </c>
      <c r="AR162">
        <v>1.7422762499999997</v>
      </c>
      <c r="AS162">
        <v>2.5553385</v>
      </c>
      <c r="AT162">
        <v>3.4577482500000003</v>
      </c>
      <c r="AU162">
        <v>5.5811959641900009</v>
      </c>
      <c r="AV162">
        <v>11.100586978403998</v>
      </c>
      <c r="AW162">
        <v>23.525936406224996</v>
      </c>
      <c r="AX162">
        <v>52.21125136844099</v>
      </c>
      <c r="AY162">
        <v>98.62110014357701</v>
      </c>
      <c r="AZ162">
        <v>168.77177721488701</v>
      </c>
      <c r="BA162">
        <v>281.40700499999997</v>
      </c>
      <c r="BB162">
        <v>389.64914999999996</v>
      </c>
      <c r="BC162">
        <v>31</v>
      </c>
      <c r="BD162">
        <v>1.375917726645</v>
      </c>
      <c r="BE162">
        <v>1.9551475622250001</v>
      </c>
      <c r="BF162">
        <v>2.8627484113799997</v>
      </c>
      <c r="BG162">
        <v>3.8672184375000001</v>
      </c>
      <c r="BH162">
        <v>6.1851294053999997</v>
      </c>
      <c r="BI162">
        <v>12.190094147879998</v>
      </c>
      <c r="BJ162">
        <v>25.601757031124997</v>
      </c>
      <c r="BK162">
        <v>56.308113654704997</v>
      </c>
      <c r="BL162">
        <v>105.41018944269</v>
      </c>
      <c r="BM162">
        <v>178.78886344241999</v>
      </c>
      <c r="BN162">
        <v>295.47735525000002</v>
      </c>
      <c r="BO162">
        <v>409.13160749999992</v>
      </c>
      <c r="BP162">
        <v>31</v>
      </c>
      <c r="BQ162">
        <v>1.7210474532900002</v>
      </c>
      <c r="BR162">
        <v>2.3972675834250001</v>
      </c>
      <c r="BS162">
        <v>3.4391386329299998</v>
      </c>
      <c r="BT162">
        <v>4.5496687500000004</v>
      </c>
      <c r="BU162">
        <v>7.1222746418999998</v>
      </c>
      <c r="BV162">
        <v>13.731835784040001</v>
      </c>
      <c r="BW162">
        <v>28.196532812249998</v>
      </c>
      <c r="BX162">
        <v>60.59552643440999</v>
      </c>
      <c r="BY162">
        <v>110.77008893576998</v>
      </c>
      <c r="BZ162">
        <v>183.34193764887002</v>
      </c>
      <c r="CA162">
        <v>295.47735525000002</v>
      </c>
      <c r="CB162">
        <v>409.13160749999992</v>
      </c>
      <c r="CC162">
        <v>31</v>
      </c>
      <c r="CD162">
        <v>1.9052178750000002</v>
      </c>
      <c r="CE162">
        <v>3.3641684999999999</v>
      </c>
      <c r="CF162">
        <v>5.8014742499999992</v>
      </c>
      <c r="CG162">
        <v>10.075341375000001</v>
      </c>
      <c r="CH162">
        <v>18.0824056875</v>
      </c>
      <c r="CI162">
        <v>33.924893062500004</v>
      </c>
      <c r="CJ162">
        <v>58.066234874999992</v>
      </c>
      <c r="CK162">
        <v>84.872924296874999</v>
      </c>
      <c r="CL162">
        <v>138.18137540625</v>
      </c>
      <c r="CM162">
        <v>198.791457046875</v>
      </c>
      <c r="CN162">
        <v>280.70304074999996</v>
      </c>
      <c r="CO162">
        <v>388.67949449999998</v>
      </c>
      <c r="CP162">
        <v>31</v>
      </c>
      <c r="CQ162">
        <v>2.3787266322599998</v>
      </c>
      <c r="CR162">
        <v>4.1673549733200002</v>
      </c>
      <c r="CS162">
        <v>7.1297988676199999</v>
      </c>
      <c r="CT162">
        <v>12.283635375000001</v>
      </c>
      <c r="CU162">
        <v>21.868732632284999</v>
      </c>
      <c r="CV162">
        <v>40.696599141494993</v>
      </c>
      <c r="CW162">
        <v>69.088574390219989</v>
      </c>
      <c r="CX162">
        <v>99.134889938370009</v>
      </c>
      <c r="CY162">
        <v>158.45148885604499</v>
      </c>
      <c r="CZ162">
        <v>223.79379542239499</v>
      </c>
      <c r="DA162">
        <v>310.25072925000001</v>
      </c>
      <c r="DB162">
        <v>429.59312549999999</v>
      </c>
    </row>
    <row r="163" spans="15:106">
      <c r="O163">
        <v>32</v>
      </c>
      <c r="P163">
        <f t="shared" si="87"/>
        <v>1.0714646249999999</v>
      </c>
      <c r="Q163">
        <f t="shared" si="76"/>
        <v>1.537952625</v>
      </c>
      <c r="R163">
        <f t="shared" si="77"/>
        <v>2.2376846249999995</v>
      </c>
      <c r="S163">
        <f t="shared" si="78"/>
        <v>3.0831941249999999</v>
      </c>
      <c r="T163">
        <f t="shared" si="79"/>
        <v>5.1896789999999999</v>
      </c>
      <c r="U163">
        <f t="shared" si="80"/>
        <v>10.240869374999999</v>
      </c>
      <c r="V163">
        <f t="shared" si="81"/>
        <v>22.40098183125</v>
      </c>
      <c r="W163">
        <f t="shared" si="82"/>
        <v>50.610491662499996</v>
      </c>
      <c r="X163">
        <f t="shared" si="83"/>
        <v>97.288623506249991</v>
      </c>
      <c r="Y163">
        <f t="shared" si="84"/>
        <v>173.71213695000003</v>
      </c>
      <c r="Z163">
        <f t="shared" si="85"/>
        <v>289.25359649999996</v>
      </c>
      <c r="AA163">
        <f t="shared" si="86"/>
        <v>387.49117275000003</v>
      </c>
      <c r="AC163">
        <v>32</v>
      </c>
      <c r="AD163">
        <v>1.0714646249999999</v>
      </c>
      <c r="AE163">
        <v>1.537952625</v>
      </c>
      <c r="AF163">
        <v>2.2376846249999995</v>
      </c>
      <c r="AG163">
        <v>3.0831941249999999</v>
      </c>
      <c r="AH163">
        <v>5.1896789999999999</v>
      </c>
      <c r="AI163">
        <v>10.240869374999999</v>
      </c>
      <c r="AJ163">
        <v>22.40098183125</v>
      </c>
      <c r="AK163">
        <v>50.610491662499996</v>
      </c>
      <c r="AL163">
        <v>97.288623506249991</v>
      </c>
      <c r="AM163">
        <v>173.71213695000003</v>
      </c>
      <c r="AN163">
        <v>289.25359649999996</v>
      </c>
      <c r="AO163">
        <v>387.49117275000003</v>
      </c>
      <c r="AP163">
        <v>32</v>
      </c>
      <c r="AQ163">
        <v>1.3134082499999999</v>
      </c>
      <c r="AR163">
        <v>1.8852322499999996</v>
      </c>
      <c r="AS163">
        <v>2.7429682499999992</v>
      </c>
      <c r="AT163">
        <v>3.7850826708090004</v>
      </c>
      <c r="AU163">
        <v>6.4189391801040001</v>
      </c>
      <c r="AV163">
        <v>12.7609729030575</v>
      </c>
      <c r="AW163">
        <v>27.8060021964945</v>
      </c>
      <c r="AX163">
        <v>59.937500700000008</v>
      </c>
      <c r="AY163">
        <v>110.22986966423851</v>
      </c>
      <c r="AZ163">
        <v>188.76447397358098</v>
      </c>
      <c r="BA163">
        <v>304.47746999999998</v>
      </c>
      <c r="BB163">
        <v>407.885445</v>
      </c>
      <c r="BC163">
        <v>32</v>
      </c>
      <c r="BD163">
        <v>1.4758561124999998</v>
      </c>
      <c r="BE163">
        <v>2.1148614758699997</v>
      </c>
      <c r="BF163">
        <v>3.0719194392149998</v>
      </c>
      <c r="BG163">
        <v>4.2255394290449999</v>
      </c>
      <c r="BH163">
        <v>7.10053220052</v>
      </c>
      <c r="BI163">
        <v>13.987983658275001</v>
      </c>
      <c r="BJ163">
        <v>30.204840810869996</v>
      </c>
      <c r="BK163">
        <v>64.524554324999997</v>
      </c>
      <c r="BL163">
        <v>117.60773637590998</v>
      </c>
      <c r="BM163">
        <v>199.61309119256998</v>
      </c>
      <c r="BN163">
        <v>319.70134350000001</v>
      </c>
      <c r="BO163">
        <v>428.27971724999992</v>
      </c>
      <c r="BP163">
        <v>32</v>
      </c>
      <c r="BQ163">
        <v>1.8387715499999997</v>
      </c>
      <c r="BR163">
        <v>2.5826272861950001</v>
      </c>
      <c r="BS163">
        <v>3.6751645660949994</v>
      </c>
      <c r="BT163">
        <v>4.9501616580899999</v>
      </c>
      <c r="BU163">
        <v>8.1408586010399979</v>
      </c>
      <c r="BV163">
        <v>15.686937280575</v>
      </c>
      <c r="BW163">
        <v>33.114038814945005</v>
      </c>
      <c r="BX163">
        <v>69.111607950000007</v>
      </c>
      <c r="BY163">
        <v>122.991691592385</v>
      </c>
      <c r="BZ163">
        <v>203.68118263581002</v>
      </c>
      <c r="CA163">
        <v>319.70134350000001</v>
      </c>
      <c r="CB163">
        <v>428.27971724999992</v>
      </c>
      <c r="CC163">
        <v>32</v>
      </c>
      <c r="CD163">
        <v>2.1283515</v>
      </c>
      <c r="CE163">
        <v>3.7503613124999999</v>
      </c>
      <c r="CF163">
        <v>6.4537109999999984</v>
      </c>
      <c r="CG163">
        <v>11.259665999999996</v>
      </c>
      <c r="CH163">
        <v>20.571203812499999</v>
      </c>
      <c r="CI163">
        <v>38.250252562499995</v>
      </c>
      <c r="CJ163">
        <v>62.717589309375008</v>
      </c>
      <c r="CK163">
        <v>93.663912993749975</v>
      </c>
      <c r="CL163">
        <v>149.56128433124996</v>
      </c>
      <c r="CM163">
        <v>213.09566849999999</v>
      </c>
      <c r="CN163">
        <v>302.06602799999996</v>
      </c>
      <c r="CO163">
        <v>403.62733125</v>
      </c>
      <c r="CP163">
        <v>32</v>
      </c>
      <c r="CQ163">
        <v>2.6531504999999997</v>
      </c>
      <c r="CR163">
        <v>4.6384098814350008</v>
      </c>
      <c r="CS163">
        <v>7.9187422960799996</v>
      </c>
      <c r="CT163">
        <v>13.705499903039998</v>
      </c>
      <c r="CU163">
        <v>24.83842670001</v>
      </c>
      <c r="CV163">
        <v>45.810472618844997</v>
      </c>
      <c r="CW163">
        <v>74.347410922784988</v>
      </c>
      <c r="CX163">
        <v>108.99995287499999</v>
      </c>
      <c r="CY163">
        <v>170.86987054070997</v>
      </c>
      <c r="CZ163">
        <v>239.01601515659999</v>
      </c>
      <c r="DA163">
        <v>333.86245200000002</v>
      </c>
      <c r="DB163">
        <v>446.11441874999997</v>
      </c>
    </row>
    <row r="164" spans="15:106">
      <c r="O164">
        <v>33</v>
      </c>
      <c r="P164">
        <f t="shared" si="87"/>
        <v>1.1443533750000001</v>
      </c>
      <c r="Q164">
        <f t="shared" si="76"/>
        <v>1.6618634999999997</v>
      </c>
      <c r="R164">
        <f t="shared" si="77"/>
        <v>2.3980398749999998</v>
      </c>
      <c r="S164">
        <f t="shared" si="78"/>
        <v>3.3893268749999996</v>
      </c>
      <c r="T164">
        <f t="shared" si="79"/>
        <v>6.0206107499999995</v>
      </c>
      <c r="U164">
        <f t="shared" si="80"/>
        <v>11.756955374999997</v>
      </c>
      <c r="V164">
        <f t="shared" si="81"/>
        <v>26.7355699875</v>
      </c>
      <c r="W164">
        <f t="shared" si="82"/>
        <v>58.271275631249999</v>
      </c>
      <c r="X164">
        <f t="shared" si="83"/>
        <v>109.20709799999997</v>
      </c>
      <c r="Y164">
        <f t="shared" si="84"/>
        <v>195.52048621874999</v>
      </c>
      <c r="Z164">
        <f t="shared" si="85"/>
        <v>310.69699650000001</v>
      </c>
      <c r="AA164">
        <f t="shared" si="86"/>
        <v>403.34141925</v>
      </c>
      <c r="AC164">
        <v>33</v>
      </c>
      <c r="AD164">
        <v>1.1443533750000001</v>
      </c>
      <c r="AE164">
        <v>1.6618634999999997</v>
      </c>
      <c r="AF164">
        <v>2.3980398749999998</v>
      </c>
      <c r="AG164">
        <v>3.3893268749999996</v>
      </c>
      <c r="AH164">
        <v>6.0206107499999995</v>
      </c>
      <c r="AI164">
        <v>11.756955374999997</v>
      </c>
      <c r="AJ164">
        <v>26.7355699875</v>
      </c>
      <c r="AK164">
        <v>58.271275631249999</v>
      </c>
      <c r="AL164">
        <v>109.20709799999997</v>
      </c>
      <c r="AM164">
        <v>195.52048621874999</v>
      </c>
      <c r="AN164">
        <v>310.69699650000001</v>
      </c>
      <c r="AO164">
        <v>403.34141925</v>
      </c>
      <c r="AP164">
        <v>33</v>
      </c>
      <c r="AQ164">
        <v>1.4027557500000001</v>
      </c>
      <c r="AR164">
        <v>2.0371229999999998</v>
      </c>
      <c r="AS164">
        <v>2.9395327500000001</v>
      </c>
      <c r="AT164">
        <v>4.1671537768575</v>
      </c>
      <c r="AU164">
        <v>7.4577888000000003</v>
      </c>
      <c r="AV164">
        <v>14.671814085868501</v>
      </c>
      <c r="AW164">
        <v>32.868244189489488</v>
      </c>
      <c r="AX164">
        <v>68.387559298047009</v>
      </c>
      <c r="AY164">
        <v>122.68069745431497</v>
      </c>
      <c r="AZ164">
        <v>210.75241577370753</v>
      </c>
      <c r="BA164">
        <v>327.04946999999999</v>
      </c>
      <c r="BB164">
        <v>424.56991499999998</v>
      </c>
      <c r="BC164">
        <v>33</v>
      </c>
      <c r="BD164">
        <v>1.5757273466549999</v>
      </c>
      <c r="BE164">
        <v>2.2844876293800001</v>
      </c>
      <c r="BF164">
        <v>3.2909492488950001</v>
      </c>
      <c r="BG164">
        <v>4.6435352584499991</v>
      </c>
      <c r="BH164">
        <v>8.2346417999999986</v>
      </c>
      <c r="BI164">
        <v>16.053386806709998</v>
      </c>
      <c r="BJ164">
        <v>35.639408790315002</v>
      </c>
      <c r="BK164">
        <v>73.489259127734996</v>
      </c>
      <c r="BL164">
        <v>130.65847452157496</v>
      </c>
      <c r="BM164">
        <v>222.46918860127502</v>
      </c>
      <c r="BN164">
        <v>343.40194350000007</v>
      </c>
      <c r="BO164">
        <v>445.79841075000002</v>
      </c>
      <c r="BP164">
        <v>33</v>
      </c>
      <c r="BQ164">
        <v>1.9554208433099998</v>
      </c>
      <c r="BR164">
        <v>2.7784513587599999</v>
      </c>
      <c r="BS164">
        <v>3.9208508920349994</v>
      </c>
      <c r="BT164">
        <v>5.4166735185749992</v>
      </c>
      <c r="BU164">
        <v>9.399921299999999</v>
      </c>
      <c r="BV164">
        <v>17.922591008685</v>
      </c>
      <c r="BW164">
        <v>38.892478244894988</v>
      </c>
      <c r="BX164">
        <v>78.34209793046999</v>
      </c>
      <c r="BY164">
        <v>135.97698429315</v>
      </c>
      <c r="BZ164">
        <v>225.870980487075</v>
      </c>
      <c r="CA164">
        <v>343.40194350000007</v>
      </c>
      <c r="CB164">
        <v>445.79841075000002</v>
      </c>
      <c r="CC164">
        <v>33</v>
      </c>
      <c r="CD164">
        <v>2.3858133749999992</v>
      </c>
      <c r="CE164">
        <v>4.1794644374999992</v>
      </c>
      <c r="CF164">
        <v>7.1917683750000005</v>
      </c>
      <c r="CG164">
        <v>12.598467749999999</v>
      </c>
      <c r="CH164">
        <v>23.403284437499998</v>
      </c>
      <c r="CI164">
        <v>42.996133125</v>
      </c>
      <c r="CJ164">
        <v>67.258270406249991</v>
      </c>
      <c r="CK164">
        <v>103.86535778437501</v>
      </c>
      <c r="CL164">
        <v>161.00339557500001</v>
      </c>
      <c r="CM164">
        <v>228.18352806562498</v>
      </c>
      <c r="CN164">
        <v>325.01046599999989</v>
      </c>
      <c r="CO164">
        <v>415.42120124999997</v>
      </c>
      <c r="CP164">
        <v>33</v>
      </c>
      <c r="CQ164">
        <v>2.9694264672599995</v>
      </c>
      <c r="CR164">
        <v>5.1609446747099996</v>
      </c>
      <c r="CS164">
        <v>8.8102669812300025</v>
      </c>
      <c r="CT164">
        <v>15.31047259566</v>
      </c>
      <c r="CU164">
        <v>28.212178499999997</v>
      </c>
      <c r="CV164">
        <v>51.410229002550004</v>
      </c>
      <c r="CW164">
        <v>79.435816111574979</v>
      </c>
      <c r="CX164">
        <v>120.42647518077001</v>
      </c>
      <c r="CY164">
        <v>183.26594637746999</v>
      </c>
      <c r="CZ164">
        <v>254.999426741235</v>
      </c>
      <c r="DA164">
        <v>359.22209399999997</v>
      </c>
      <c r="DB164">
        <v>459.14974875000001</v>
      </c>
    </row>
    <row r="165" spans="15:106">
      <c r="O165">
        <v>34</v>
      </c>
      <c r="P165">
        <f t="shared" si="87"/>
        <v>1.2318198749999998</v>
      </c>
      <c r="Q165">
        <f t="shared" si="76"/>
        <v>1.7930632499999999</v>
      </c>
      <c r="R165">
        <f t="shared" si="77"/>
        <v>2.58026175</v>
      </c>
      <c r="S165">
        <f t="shared" si="78"/>
        <v>3.7537706249999996</v>
      </c>
      <c r="T165">
        <f t="shared" si="79"/>
        <v>7.0118977499999993</v>
      </c>
      <c r="U165">
        <f t="shared" si="80"/>
        <v>13.593751874999999</v>
      </c>
      <c r="V165">
        <f t="shared" si="81"/>
        <v>31.748141081250001</v>
      </c>
      <c r="W165">
        <f t="shared" si="82"/>
        <v>66.764637224999987</v>
      </c>
      <c r="X165">
        <f t="shared" si="83"/>
        <v>122.32948303124998</v>
      </c>
      <c r="Y165">
        <f t="shared" si="84"/>
        <v>218.76293339999998</v>
      </c>
      <c r="Z165">
        <f t="shared" si="85"/>
        <v>331.4970945</v>
      </c>
      <c r="AA165">
        <f t="shared" si="86"/>
        <v>417.50299799999999</v>
      </c>
      <c r="AC165">
        <v>34</v>
      </c>
      <c r="AD165">
        <v>1.2318198749999998</v>
      </c>
      <c r="AE165">
        <v>1.7930632499999999</v>
      </c>
      <c r="AF165">
        <v>2.58026175</v>
      </c>
      <c r="AG165">
        <v>3.7537706249999996</v>
      </c>
      <c r="AH165">
        <v>7.0118977499999993</v>
      </c>
      <c r="AI165">
        <v>13.593751874999999</v>
      </c>
      <c r="AJ165">
        <v>31.748141081250001</v>
      </c>
      <c r="AK165">
        <v>66.764637224999987</v>
      </c>
      <c r="AL165">
        <v>122.32948303124998</v>
      </c>
      <c r="AM165">
        <v>218.76293339999998</v>
      </c>
      <c r="AN165">
        <v>331.4970945</v>
      </c>
      <c r="AO165">
        <v>417.50299799999999</v>
      </c>
      <c r="AP165">
        <v>34</v>
      </c>
      <c r="AQ165">
        <v>1.5099727499999998</v>
      </c>
      <c r="AR165">
        <v>2.1979484999999999</v>
      </c>
      <c r="AS165">
        <v>3.1629014999999998</v>
      </c>
      <c r="AT165">
        <v>4.6221543593774994</v>
      </c>
      <c r="AU165">
        <v>8.6986310156459989</v>
      </c>
      <c r="AV165">
        <v>16.989057141704997</v>
      </c>
      <c r="AW165">
        <v>38.660986273189508</v>
      </c>
      <c r="AX165">
        <v>77.65692038522549</v>
      </c>
      <c r="AY165">
        <v>136.26575324999999</v>
      </c>
      <c r="AZ165">
        <v>233.92804913992799</v>
      </c>
      <c r="BA165">
        <v>348.94430999999997</v>
      </c>
      <c r="BB165">
        <v>439.47683999999992</v>
      </c>
      <c r="BC165">
        <v>34</v>
      </c>
      <c r="BD165">
        <v>1.6955976737699998</v>
      </c>
      <c r="BE165">
        <v>2.4640159499999998</v>
      </c>
      <c r="BF165">
        <v>3.5398327951799997</v>
      </c>
      <c r="BG165">
        <v>5.1411109686750001</v>
      </c>
      <c r="BH165">
        <v>9.5872366032299983</v>
      </c>
      <c r="BI165">
        <v>18.555155583525</v>
      </c>
      <c r="BJ165">
        <v>41.844981091815008</v>
      </c>
      <c r="BK165">
        <v>83.300618131829992</v>
      </c>
      <c r="BL165">
        <v>144.86838918749999</v>
      </c>
      <c r="BM165">
        <v>246.49573920047999</v>
      </c>
      <c r="BN165">
        <v>366.39152549999994</v>
      </c>
      <c r="BO165">
        <v>461.45068199999992</v>
      </c>
      <c r="BP165">
        <v>34</v>
      </c>
      <c r="BQ165">
        <v>2.0957960830949998</v>
      </c>
      <c r="BR165">
        <v>2.9845826999999994</v>
      </c>
      <c r="BS165">
        <v>4.199763869729999</v>
      </c>
      <c r="BT165">
        <v>5.9714353437750001</v>
      </c>
      <c r="BU165">
        <v>10.895910056459998</v>
      </c>
      <c r="BV165">
        <v>20.622405667049996</v>
      </c>
      <c r="BW165">
        <v>45.453551081895</v>
      </c>
      <c r="BX165">
        <v>88.379866302254996</v>
      </c>
      <c r="BY165">
        <v>150.02997074999999</v>
      </c>
      <c r="BZ165">
        <v>249.00946019927997</v>
      </c>
      <c r="CA165">
        <v>366.39152549999994</v>
      </c>
      <c r="CB165">
        <v>461.45068199999992</v>
      </c>
      <c r="CC165">
        <v>34</v>
      </c>
      <c r="CD165">
        <v>2.6776035</v>
      </c>
      <c r="CE165">
        <v>4.6600599374999989</v>
      </c>
      <c r="CF165">
        <v>8.0413925624999987</v>
      </c>
      <c r="CG165">
        <v>14.143238999999999</v>
      </c>
      <c r="CH165">
        <v>26.552901374999998</v>
      </c>
      <c r="CI165">
        <v>48.02522175</v>
      </c>
      <c r="CJ165">
        <v>72.136502831249999</v>
      </c>
      <c r="CK165">
        <v>114.98839852499998</v>
      </c>
      <c r="CL165">
        <v>172.85145600937497</v>
      </c>
      <c r="CM165">
        <v>244.14836861249998</v>
      </c>
      <c r="CN165">
        <v>348.08892524999993</v>
      </c>
      <c r="CO165">
        <v>424.91884049999999</v>
      </c>
      <c r="CP165">
        <v>34</v>
      </c>
      <c r="CQ165">
        <v>3.3273559004399997</v>
      </c>
      <c r="CR165">
        <v>5.745279375</v>
      </c>
      <c r="CS165">
        <v>9.8353589464349991</v>
      </c>
      <c r="CT165">
        <v>17.160096499919998</v>
      </c>
      <c r="CU165">
        <v>31.95700606098</v>
      </c>
      <c r="CV165">
        <v>57.329536108680003</v>
      </c>
      <c r="CW165">
        <v>84.882968865089993</v>
      </c>
      <c r="CX165">
        <v>132.83224241858997</v>
      </c>
      <c r="CY165">
        <v>196.02900281249998</v>
      </c>
      <c r="CZ165">
        <v>271.8389863856699</v>
      </c>
      <c r="DA165">
        <v>384.72986474999993</v>
      </c>
      <c r="DB165">
        <v>469.64713949999998</v>
      </c>
    </row>
    <row r="166" spans="15:106">
      <c r="O166">
        <v>35</v>
      </c>
      <c r="P166">
        <f t="shared" si="87"/>
        <v>1.3192863750000001</v>
      </c>
      <c r="Q166">
        <f t="shared" si="76"/>
        <v>1.93884075</v>
      </c>
      <c r="R166">
        <f t="shared" si="77"/>
        <v>2.7843502500000001</v>
      </c>
      <c r="S166">
        <f t="shared" si="78"/>
        <v>4.2129697500000001</v>
      </c>
      <c r="T166">
        <f t="shared" si="79"/>
        <v>8.1635399999999994</v>
      </c>
      <c r="U166">
        <f t="shared" si="80"/>
        <v>15.882458624999998</v>
      </c>
      <c r="V166">
        <f t="shared" si="81"/>
        <v>37.404625499999995</v>
      </c>
      <c r="W166">
        <f t="shared" si="82"/>
        <v>76.103778712499988</v>
      </c>
      <c r="X166">
        <f t="shared" si="83"/>
        <v>137.081637</v>
      </c>
      <c r="Y166">
        <f t="shared" si="84"/>
        <v>242.84943230624995</v>
      </c>
      <c r="Z166">
        <f t="shared" si="85"/>
        <v>351.42158699999999</v>
      </c>
      <c r="AA166">
        <f t="shared" si="86"/>
        <v>429.44875874999997</v>
      </c>
      <c r="AC166">
        <v>35</v>
      </c>
      <c r="AD166">
        <v>1.3192863750000001</v>
      </c>
      <c r="AE166">
        <v>1.93884075</v>
      </c>
      <c r="AF166">
        <v>2.7843502500000001</v>
      </c>
      <c r="AG166">
        <v>4.2129697500000001</v>
      </c>
      <c r="AH166">
        <v>8.1635399999999994</v>
      </c>
      <c r="AI166">
        <v>15.882458624999998</v>
      </c>
      <c r="AJ166">
        <v>37.404625499999995</v>
      </c>
      <c r="AK166">
        <v>76.103778712499988</v>
      </c>
      <c r="AL166">
        <v>137.081637</v>
      </c>
      <c r="AM166">
        <v>242.84943230624995</v>
      </c>
      <c r="AN166">
        <v>351.42158699999999</v>
      </c>
      <c r="AO166">
        <v>429.44875874999997</v>
      </c>
      <c r="AP166">
        <v>35</v>
      </c>
      <c r="AQ166">
        <v>1.6171897500000001</v>
      </c>
      <c r="AR166">
        <v>2.3766435000000001</v>
      </c>
      <c r="AS166">
        <v>3.4130744999999991</v>
      </c>
      <c r="AT166">
        <v>5.1953489490870002</v>
      </c>
      <c r="AU166">
        <v>10.142351548559997</v>
      </c>
      <c r="AV166">
        <v>19.878690150000001</v>
      </c>
      <c r="AW166">
        <v>45.123042264795004</v>
      </c>
      <c r="AX166">
        <v>87.739808026562997</v>
      </c>
      <c r="AY166">
        <v>151.42802836391999</v>
      </c>
      <c r="AZ166">
        <v>257.63877567836096</v>
      </c>
      <c r="BA166">
        <v>369.91746000000001</v>
      </c>
      <c r="BB166">
        <v>452.05132499999996</v>
      </c>
      <c r="BC166">
        <v>35</v>
      </c>
      <c r="BD166">
        <v>1.8153874188449999</v>
      </c>
      <c r="BE166">
        <v>2.6634493323899999</v>
      </c>
      <c r="BF166">
        <v>3.81853697247</v>
      </c>
      <c r="BG166">
        <v>5.7680774523899991</v>
      </c>
      <c r="BH166">
        <v>11.158095009599998</v>
      </c>
      <c r="BI166">
        <v>21.671870962499998</v>
      </c>
      <c r="BJ166">
        <v>48.751341734699999</v>
      </c>
      <c r="BK166">
        <v>93.947852878109984</v>
      </c>
      <c r="BL166">
        <v>160.70137581959997</v>
      </c>
      <c r="BM166">
        <v>270.999841879305</v>
      </c>
      <c r="BN166">
        <v>388.41333299999997</v>
      </c>
      <c r="BO166">
        <v>474.65389125000002</v>
      </c>
      <c r="BP166">
        <v>35</v>
      </c>
      <c r="BQ166">
        <v>2.2348830353849998</v>
      </c>
      <c r="BR166">
        <v>3.2129368147799999</v>
      </c>
      <c r="BS166">
        <v>4.5114162449399995</v>
      </c>
      <c r="BT166">
        <v>6.6708597908699998</v>
      </c>
      <c r="BU166">
        <v>12.6252674856</v>
      </c>
      <c r="BV166">
        <v>23.977389149999997</v>
      </c>
      <c r="BW166">
        <v>52.709536147949997</v>
      </c>
      <c r="BX166">
        <v>99.200729565629985</v>
      </c>
      <c r="BY166">
        <v>165.6108076392</v>
      </c>
      <c r="BZ166">
        <v>272.38198733360997</v>
      </c>
      <c r="CA166">
        <v>388.41333299999997</v>
      </c>
      <c r="CB166">
        <v>474.65389125000002</v>
      </c>
      <c r="CC166">
        <v>35</v>
      </c>
      <c r="CD166">
        <v>3.0037218750000001</v>
      </c>
      <c r="CE166">
        <v>5.2007298749999986</v>
      </c>
      <c r="CF166">
        <v>9.0025835624999999</v>
      </c>
      <c r="CG166">
        <v>15.954054187500001</v>
      </c>
      <c r="CH166">
        <v>30.045800812499998</v>
      </c>
      <c r="CI166">
        <v>53.140130999999997</v>
      </c>
      <c r="CJ166">
        <v>77.830136999999979</v>
      </c>
      <c r="CK166">
        <v>126.575117521875</v>
      </c>
      <c r="CL166">
        <v>185.39016086249998</v>
      </c>
      <c r="CM166">
        <v>261.405244546875</v>
      </c>
      <c r="CN166">
        <v>369.80930249999994</v>
      </c>
      <c r="CO166">
        <v>432.55805175</v>
      </c>
      <c r="CP166">
        <v>35</v>
      </c>
      <c r="CQ166">
        <v>3.7267317202500001</v>
      </c>
      <c r="CR166">
        <v>6.4016795680199978</v>
      </c>
      <c r="CS166">
        <v>10.99337296167</v>
      </c>
      <c r="CT166">
        <v>19.325945725514998</v>
      </c>
      <c r="CU166">
        <v>36.102013522244995</v>
      </c>
      <c r="CV166">
        <v>63.331389000000009</v>
      </c>
      <c r="CW166">
        <v>91.244922493724999</v>
      </c>
      <c r="CX166">
        <v>145.678750161615</v>
      </c>
      <c r="CY166">
        <v>209.47636653965995</v>
      </c>
      <c r="CZ166">
        <v>289.98536747894997</v>
      </c>
      <c r="DA166">
        <v>408.73659750000002</v>
      </c>
      <c r="DB166">
        <v>478.09047824999999</v>
      </c>
    </row>
    <row r="167" spans="15:106">
      <c r="O167">
        <v>36</v>
      </c>
      <c r="P167">
        <f t="shared" si="87"/>
        <v>1.421330625</v>
      </c>
      <c r="Q167">
        <f t="shared" si="76"/>
        <v>2.0846182499999997</v>
      </c>
      <c r="R167">
        <f t="shared" si="77"/>
        <v>3.0030164999999998</v>
      </c>
      <c r="S167">
        <f t="shared" si="78"/>
        <v>4.7887908750000001</v>
      </c>
      <c r="T167">
        <f t="shared" si="79"/>
        <v>9.4390931250000012</v>
      </c>
      <c r="U167">
        <f t="shared" si="80"/>
        <v>18.768853125</v>
      </c>
      <c r="V167">
        <f t="shared" si="81"/>
        <v>43.684050093750002</v>
      </c>
      <c r="W167">
        <f t="shared" si="82"/>
        <v>86.293461374999993</v>
      </c>
      <c r="X167">
        <f t="shared" si="83"/>
        <v>154.04978531249998</v>
      </c>
      <c r="Y167">
        <f t="shared" si="84"/>
        <v>267.33665474999998</v>
      </c>
      <c r="Z167">
        <f t="shared" si="85"/>
        <v>370.16669249999995</v>
      </c>
      <c r="AA167">
        <f t="shared" si="86"/>
        <v>438.38350874999998</v>
      </c>
      <c r="AC167">
        <v>36</v>
      </c>
      <c r="AD167">
        <v>1.421330625</v>
      </c>
      <c r="AE167">
        <v>2.0846182499999997</v>
      </c>
      <c r="AF167">
        <v>3.0030164999999998</v>
      </c>
      <c r="AG167">
        <v>4.7887908750000001</v>
      </c>
      <c r="AH167">
        <v>9.4390931250000012</v>
      </c>
      <c r="AI167">
        <v>18.768853125</v>
      </c>
      <c r="AJ167">
        <v>43.684050093750002</v>
      </c>
      <c r="AK167">
        <v>86.293461374999993</v>
      </c>
      <c r="AL167">
        <v>154.04978531249998</v>
      </c>
      <c r="AM167">
        <v>267.33665474999998</v>
      </c>
      <c r="AN167">
        <v>370.16669249999995</v>
      </c>
      <c r="AO167">
        <v>438.38350874999998</v>
      </c>
      <c r="AP167">
        <v>36</v>
      </c>
      <c r="AQ167">
        <v>1.7422762499999997</v>
      </c>
      <c r="AR167">
        <v>2.5553385</v>
      </c>
      <c r="AS167">
        <v>3.681117</v>
      </c>
      <c r="AT167">
        <v>5.9142673362464997</v>
      </c>
      <c r="AU167">
        <v>11.744493576007498</v>
      </c>
      <c r="AV167">
        <v>23.525936406224996</v>
      </c>
      <c r="AW167">
        <v>52.21125136844099</v>
      </c>
      <c r="AX167">
        <v>98.62110014357701</v>
      </c>
      <c r="AY167">
        <v>168.77177721488701</v>
      </c>
      <c r="AZ167">
        <v>281.40700499999997</v>
      </c>
      <c r="BA167">
        <v>389.64914999999996</v>
      </c>
      <c r="BB167">
        <v>461.45632499999994</v>
      </c>
      <c r="BC167">
        <v>36</v>
      </c>
      <c r="BD167">
        <v>1.9551475622250001</v>
      </c>
      <c r="BE167">
        <v>2.8627484113799997</v>
      </c>
      <c r="BF167">
        <v>4.1170387499999999</v>
      </c>
      <c r="BG167">
        <v>6.5542419666900003</v>
      </c>
      <c r="BH167">
        <v>12.897199282274999</v>
      </c>
      <c r="BI167">
        <v>25.601757031124997</v>
      </c>
      <c r="BJ167">
        <v>56.308113654704997</v>
      </c>
      <c r="BK167">
        <v>105.41018944269</v>
      </c>
      <c r="BL167">
        <v>178.78886344241999</v>
      </c>
      <c r="BM167">
        <v>295.47735525000002</v>
      </c>
      <c r="BN167">
        <v>409.13160749999992</v>
      </c>
      <c r="BO167">
        <v>484.52914124999995</v>
      </c>
      <c r="BP167">
        <v>36</v>
      </c>
      <c r="BQ167">
        <v>2.3972675834250001</v>
      </c>
      <c r="BR167">
        <v>3.4391386329299998</v>
      </c>
      <c r="BS167">
        <v>4.8435750000000004</v>
      </c>
      <c r="BT167">
        <v>7.5473136124650004</v>
      </c>
      <c r="BU167">
        <v>14.528372010074998</v>
      </c>
      <c r="BV167">
        <v>28.196532812249998</v>
      </c>
      <c r="BW167">
        <v>60.59552643440999</v>
      </c>
      <c r="BX167">
        <v>110.77008893576998</v>
      </c>
      <c r="BY167">
        <v>183.34193764887002</v>
      </c>
      <c r="BZ167">
        <v>295.47735525000002</v>
      </c>
      <c r="CA167">
        <v>409.13160749999992</v>
      </c>
      <c r="CB167">
        <v>484.52914124999995</v>
      </c>
      <c r="CC167">
        <v>36</v>
      </c>
      <c r="CD167">
        <v>3.3641684999999999</v>
      </c>
      <c r="CE167">
        <v>5.8014742499999992</v>
      </c>
      <c r="CF167">
        <v>10.075341375000001</v>
      </c>
      <c r="CG167">
        <v>18.0824056875</v>
      </c>
      <c r="CH167">
        <v>33.924893062500004</v>
      </c>
      <c r="CI167">
        <v>58.066234874999992</v>
      </c>
      <c r="CJ167">
        <v>84.872924296874999</v>
      </c>
      <c r="CK167">
        <v>138.18137540625</v>
      </c>
      <c r="CL167">
        <v>198.791457046875</v>
      </c>
      <c r="CM167">
        <v>280.70304074999996</v>
      </c>
      <c r="CN167">
        <v>388.67949449999998</v>
      </c>
      <c r="CO167">
        <v>438.38350874999998</v>
      </c>
      <c r="CP167">
        <v>36</v>
      </c>
      <c r="CQ167">
        <v>4.1673549733200002</v>
      </c>
      <c r="CR167">
        <v>7.1297988676199999</v>
      </c>
      <c r="CS167">
        <v>12.283635375000001</v>
      </c>
      <c r="CT167">
        <v>21.868732632284999</v>
      </c>
      <c r="CU167">
        <v>40.696599141494993</v>
      </c>
      <c r="CV167">
        <v>69.088574390219989</v>
      </c>
      <c r="CW167">
        <v>99.134889938370009</v>
      </c>
      <c r="CX167">
        <v>158.45148885604499</v>
      </c>
      <c r="CY167">
        <v>223.79379542239499</v>
      </c>
      <c r="CZ167">
        <v>310.25072925000001</v>
      </c>
      <c r="DA167">
        <v>429.59312549999999</v>
      </c>
      <c r="DB167">
        <v>484.52914124999995</v>
      </c>
    </row>
    <row r="168" spans="15:106">
      <c r="O168">
        <v>37</v>
      </c>
      <c r="P168">
        <f t="shared" si="87"/>
        <v>1.537952625</v>
      </c>
      <c r="Q168">
        <f t="shared" si="76"/>
        <v>2.2376846249999995</v>
      </c>
      <c r="R168">
        <f t="shared" si="77"/>
        <v>3.2435493749999997</v>
      </c>
      <c r="S168">
        <f t="shared" si="78"/>
        <v>5.4302118749999995</v>
      </c>
      <c r="T168">
        <f t="shared" si="79"/>
        <v>10.707357374999999</v>
      </c>
      <c r="U168">
        <f t="shared" si="80"/>
        <v>22.40098183125</v>
      </c>
      <c r="V168">
        <f t="shared" si="81"/>
        <v>50.610491662499996</v>
      </c>
      <c r="W168">
        <f t="shared" si="82"/>
        <v>97.288623506249991</v>
      </c>
      <c r="X168">
        <f t="shared" si="83"/>
        <v>173.71213695000003</v>
      </c>
      <c r="Y168">
        <f t="shared" si="84"/>
        <v>289.25359649999996</v>
      </c>
      <c r="Z168">
        <f t="shared" si="85"/>
        <v>387.49117275000003</v>
      </c>
      <c r="AA168">
        <f t="shared" si="86"/>
        <v>444.26257425</v>
      </c>
      <c r="AC168">
        <v>37</v>
      </c>
      <c r="AD168">
        <v>1.537952625</v>
      </c>
      <c r="AE168">
        <v>2.2376846249999995</v>
      </c>
      <c r="AF168">
        <v>3.2435493749999997</v>
      </c>
      <c r="AG168">
        <v>5.4302118749999995</v>
      </c>
      <c r="AH168">
        <v>10.707357374999999</v>
      </c>
      <c r="AI168">
        <v>22.40098183125</v>
      </c>
      <c r="AJ168">
        <v>50.610491662499996</v>
      </c>
      <c r="AK168">
        <v>97.288623506249991</v>
      </c>
      <c r="AL168">
        <v>173.71213695000003</v>
      </c>
      <c r="AM168">
        <v>289.25359649999996</v>
      </c>
      <c r="AN168">
        <v>387.49117275000003</v>
      </c>
      <c r="AO168">
        <v>444.26257425</v>
      </c>
      <c r="AP168">
        <v>37</v>
      </c>
      <c r="AQ168">
        <v>1.8852322499999996</v>
      </c>
      <c r="AR168">
        <v>2.7429682499999992</v>
      </c>
      <c r="AS168">
        <v>3.9819427624350001</v>
      </c>
      <c r="AT168">
        <v>6.7164461926649999</v>
      </c>
      <c r="AU168">
        <v>13.342255654513499</v>
      </c>
      <c r="AV168">
        <v>27.8060021964945</v>
      </c>
      <c r="AW168">
        <v>59.937500700000008</v>
      </c>
      <c r="AX168">
        <v>110.22986966423851</v>
      </c>
      <c r="AY168">
        <v>188.76447397358098</v>
      </c>
      <c r="AZ168">
        <v>304.47746999999998</v>
      </c>
      <c r="BA168">
        <v>407.885445</v>
      </c>
      <c r="BB168">
        <v>467.64481499999999</v>
      </c>
      <c r="BC168">
        <v>37</v>
      </c>
      <c r="BD168">
        <v>2.1148614758699997</v>
      </c>
      <c r="BE168">
        <v>3.0719194392149998</v>
      </c>
      <c r="BF168">
        <v>4.4453074371749999</v>
      </c>
      <c r="BG168">
        <v>7.4296299008250006</v>
      </c>
      <c r="BH168">
        <v>14.625158714594997</v>
      </c>
      <c r="BI168">
        <v>30.204840810869996</v>
      </c>
      <c r="BJ168">
        <v>64.524554324999997</v>
      </c>
      <c r="BK168">
        <v>117.60773637590998</v>
      </c>
      <c r="BL168">
        <v>199.61309119256998</v>
      </c>
      <c r="BM168">
        <v>319.70134350000001</v>
      </c>
      <c r="BN168">
        <v>428.27971724999992</v>
      </c>
      <c r="BO168">
        <v>491.02705574999999</v>
      </c>
      <c r="BP168">
        <v>37</v>
      </c>
      <c r="BQ168">
        <v>2.5826272861950001</v>
      </c>
      <c r="BR168">
        <v>3.6751645660949994</v>
      </c>
      <c r="BS168">
        <v>5.2076168743499993</v>
      </c>
      <c r="BT168">
        <v>8.5181736766499991</v>
      </c>
      <c r="BU168">
        <v>16.401502395135001</v>
      </c>
      <c r="BV168">
        <v>33.114038814945005</v>
      </c>
      <c r="BW168">
        <v>69.111607950000007</v>
      </c>
      <c r="BX168">
        <v>122.991691592385</v>
      </c>
      <c r="BY168">
        <v>203.68118263581002</v>
      </c>
      <c r="BZ168">
        <v>319.70134350000001</v>
      </c>
      <c r="CA168">
        <v>428.27971724999992</v>
      </c>
      <c r="CB168">
        <v>491.02705574999999</v>
      </c>
      <c r="CC168">
        <v>37</v>
      </c>
      <c r="CD168">
        <v>3.7503613124999999</v>
      </c>
      <c r="CE168">
        <v>6.4537109999999984</v>
      </c>
      <c r="CF168">
        <v>11.259665999999996</v>
      </c>
      <c r="CG168">
        <v>20.571203812499999</v>
      </c>
      <c r="CH168">
        <v>38.250252562499995</v>
      </c>
      <c r="CI168">
        <v>62.717589309375008</v>
      </c>
      <c r="CJ168">
        <v>93.663912993749975</v>
      </c>
      <c r="CK168">
        <v>149.56128433124996</v>
      </c>
      <c r="CL168">
        <v>213.09566849999999</v>
      </c>
      <c r="CM168">
        <v>302.06602799999996</v>
      </c>
      <c r="CN168">
        <v>403.62733125</v>
      </c>
      <c r="CO168">
        <v>444.26257425</v>
      </c>
      <c r="CP168">
        <v>37</v>
      </c>
      <c r="CQ168">
        <v>4.6384098814350008</v>
      </c>
      <c r="CR168">
        <v>7.9187422960799996</v>
      </c>
      <c r="CS168">
        <v>13.705499903039998</v>
      </c>
      <c r="CT168">
        <v>24.83842670001</v>
      </c>
      <c r="CU168">
        <v>45.810472618844997</v>
      </c>
      <c r="CV168">
        <v>74.347410922784988</v>
      </c>
      <c r="CW168">
        <v>108.99995287499999</v>
      </c>
      <c r="CX168">
        <v>170.86987054070997</v>
      </c>
      <c r="CY168">
        <v>239.01601515659999</v>
      </c>
      <c r="CZ168">
        <v>333.86245200000002</v>
      </c>
      <c r="DA168">
        <v>446.11441874999997</v>
      </c>
      <c r="DB168">
        <v>491.02705574999999</v>
      </c>
    </row>
    <row r="169" spans="15:106">
      <c r="O169">
        <v>38</v>
      </c>
      <c r="P169">
        <f t="shared" si="87"/>
        <v>1.6618634999999997</v>
      </c>
      <c r="Q169">
        <f t="shared" si="76"/>
        <v>2.3980398749999998</v>
      </c>
      <c r="R169">
        <f t="shared" si="77"/>
        <v>3.5132377499999996</v>
      </c>
      <c r="S169">
        <f t="shared" si="78"/>
        <v>6.2246992499999987</v>
      </c>
      <c r="T169">
        <f t="shared" si="79"/>
        <v>12.150554625</v>
      </c>
      <c r="U169">
        <f t="shared" si="80"/>
        <v>26.7355699875</v>
      </c>
      <c r="V169">
        <f t="shared" si="81"/>
        <v>58.271275631249999</v>
      </c>
      <c r="W169">
        <f t="shared" si="82"/>
        <v>109.20709799999997</v>
      </c>
      <c r="X169">
        <f t="shared" si="83"/>
        <v>195.52048621874999</v>
      </c>
      <c r="Y169">
        <f t="shared" si="84"/>
        <v>310.69699650000001</v>
      </c>
      <c r="Z169">
        <f t="shared" si="85"/>
        <v>403.34141925</v>
      </c>
      <c r="AA169">
        <f t="shared" si="86"/>
        <v>446.73750000000001</v>
      </c>
      <c r="AC169">
        <v>38</v>
      </c>
      <c r="AD169">
        <v>1.6618634999999997</v>
      </c>
      <c r="AE169">
        <v>2.3980398749999998</v>
      </c>
      <c r="AF169">
        <v>3.5132377499999996</v>
      </c>
      <c r="AG169">
        <v>6.2246992499999987</v>
      </c>
      <c r="AH169">
        <v>12.150554625</v>
      </c>
      <c r="AI169">
        <v>26.7355699875</v>
      </c>
      <c r="AJ169">
        <v>58.271275631249999</v>
      </c>
      <c r="AK169">
        <v>109.20709799999997</v>
      </c>
      <c r="AL169">
        <v>195.52048621874999</v>
      </c>
      <c r="AM169">
        <v>310.69699650000001</v>
      </c>
      <c r="AN169">
        <v>403.34141925</v>
      </c>
      <c r="AO169">
        <v>446.73750000000001</v>
      </c>
      <c r="AP169">
        <v>38</v>
      </c>
      <c r="AQ169">
        <v>2.0371229999999998</v>
      </c>
      <c r="AR169">
        <v>2.9395327500000001</v>
      </c>
      <c r="AS169">
        <v>4.319501334291</v>
      </c>
      <c r="AT169">
        <v>7.7105951999999993</v>
      </c>
      <c r="AU169">
        <v>15.162996950491502</v>
      </c>
      <c r="AV169">
        <v>32.868244189489488</v>
      </c>
      <c r="AW169">
        <v>68.387559298047009</v>
      </c>
      <c r="AX169">
        <v>122.68069745431497</v>
      </c>
      <c r="AY169">
        <v>210.75241577370753</v>
      </c>
      <c r="AZ169">
        <v>327.04946999999999</v>
      </c>
      <c r="BA169">
        <v>424.56991499999998</v>
      </c>
      <c r="BB169">
        <v>470.25</v>
      </c>
      <c r="BC169">
        <v>38</v>
      </c>
      <c r="BD169">
        <v>2.2844876293800001</v>
      </c>
      <c r="BE169">
        <v>3.2909492488950001</v>
      </c>
      <c r="BF169">
        <v>4.8132989130599997</v>
      </c>
      <c r="BG169">
        <v>8.5137821999999996</v>
      </c>
      <c r="BH169">
        <v>16.590821950890003</v>
      </c>
      <c r="BI169">
        <v>35.639408790315002</v>
      </c>
      <c r="BJ169">
        <v>73.489259127734996</v>
      </c>
      <c r="BK169">
        <v>130.65847452157496</v>
      </c>
      <c r="BL169">
        <v>222.46918860127502</v>
      </c>
      <c r="BM169">
        <v>343.40194350000007</v>
      </c>
      <c r="BN169">
        <v>445.79841075000002</v>
      </c>
      <c r="BO169">
        <v>493.76249999999999</v>
      </c>
      <c r="BP169">
        <v>38</v>
      </c>
      <c r="BQ169">
        <v>2.7784513587599999</v>
      </c>
      <c r="BR169">
        <v>3.9208508920349994</v>
      </c>
      <c r="BS169">
        <v>5.6147024429100005</v>
      </c>
      <c r="BT169">
        <v>9.7185626999999979</v>
      </c>
      <c r="BU169">
        <v>18.522603354915002</v>
      </c>
      <c r="BV169">
        <v>38.892478244894988</v>
      </c>
      <c r="BW169">
        <v>78.34209793046999</v>
      </c>
      <c r="BX169">
        <v>135.97698429315</v>
      </c>
      <c r="BY169">
        <v>225.870980487075</v>
      </c>
      <c r="BZ169">
        <v>343.40194350000007</v>
      </c>
      <c r="CA169">
        <v>445.79841075000002</v>
      </c>
      <c r="CB169">
        <v>493.76249999999999</v>
      </c>
      <c r="CC169">
        <v>38</v>
      </c>
      <c r="CD169">
        <v>4.1794644374999992</v>
      </c>
      <c r="CE169">
        <v>7.1917683750000005</v>
      </c>
      <c r="CF169">
        <v>12.598467749999999</v>
      </c>
      <c r="CG169">
        <v>23.403284437499998</v>
      </c>
      <c r="CH169">
        <v>42.996133125</v>
      </c>
      <c r="CI169">
        <v>67.258270406249991</v>
      </c>
      <c r="CJ169">
        <v>103.86535778437501</v>
      </c>
      <c r="CK169">
        <v>161.00339557500001</v>
      </c>
      <c r="CL169">
        <v>228.18352806562498</v>
      </c>
      <c r="CM169">
        <v>325.01046599999989</v>
      </c>
      <c r="CN169">
        <v>415.42120124999997</v>
      </c>
      <c r="CO169">
        <v>446.73750000000001</v>
      </c>
      <c r="CP169">
        <v>38</v>
      </c>
      <c r="CQ169">
        <v>5.1609446747099996</v>
      </c>
      <c r="CR169">
        <v>8.8102669812300025</v>
      </c>
      <c r="CS169">
        <v>15.31047259566</v>
      </c>
      <c r="CT169">
        <v>28.212178499999997</v>
      </c>
      <c r="CU169">
        <v>51.410229002550004</v>
      </c>
      <c r="CV169">
        <v>79.435816111574979</v>
      </c>
      <c r="CW169">
        <v>120.42647518077001</v>
      </c>
      <c r="CX169">
        <v>183.26594637746999</v>
      </c>
      <c r="CY169">
        <v>254.999426741235</v>
      </c>
      <c r="CZ169">
        <v>359.22209399999997</v>
      </c>
      <c r="DA169">
        <v>459.14974875000001</v>
      </c>
      <c r="DB169">
        <v>493.76249999999999</v>
      </c>
    </row>
    <row r="170" spans="15:106">
      <c r="O170">
        <v>39</v>
      </c>
      <c r="P170">
        <f t="shared" si="87"/>
        <v>1.7930632499999999</v>
      </c>
      <c r="Q170">
        <f t="shared" si="76"/>
        <v>2.58026175</v>
      </c>
      <c r="R170">
        <f t="shared" si="77"/>
        <v>3.8485260000000006</v>
      </c>
      <c r="S170">
        <f t="shared" si="78"/>
        <v>7.1649641250000009</v>
      </c>
      <c r="T170">
        <f t="shared" si="79"/>
        <v>13.892595749999996</v>
      </c>
      <c r="U170">
        <f t="shared" si="80"/>
        <v>31.748141081250001</v>
      </c>
      <c r="V170">
        <f t="shared" si="81"/>
        <v>66.764637224999987</v>
      </c>
      <c r="W170">
        <f t="shared" si="82"/>
        <v>122.32948303124998</v>
      </c>
      <c r="X170">
        <f t="shared" si="83"/>
        <v>218.76293339999998</v>
      </c>
      <c r="Y170">
        <f t="shared" si="84"/>
        <v>331.4970945</v>
      </c>
      <c r="Z170">
        <f t="shared" si="85"/>
        <v>417.50299799999999</v>
      </c>
      <c r="AA170">
        <f t="shared" si="86"/>
        <v>446.73750000000001</v>
      </c>
      <c r="AC170">
        <v>39</v>
      </c>
      <c r="AD170">
        <v>1.7930632499999999</v>
      </c>
      <c r="AE170">
        <v>2.58026175</v>
      </c>
      <c r="AF170">
        <v>3.8485260000000006</v>
      </c>
      <c r="AG170">
        <v>7.1649641250000009</v>
      </c>
      <c r="AH170">
        <v>13.892595749999996</v>
      </c>
      <c r="AI170">
        <v>31.748141081250001</v>
      </c>
      <c r="AJ170">
        <v>66.764637224999987</v>
      </c>
      <c r="AK170">
        <v>122.32948303124998</v>
      </c>
      <c r="AL170">
        <v>218.76293339999998</v>
      </c>
      <c r="AM170">
        <v>331.4970945</v>
      </c>
      <c r="AN170">
        <v>417.50299799999999</v>
      </c>
      <c r="AO170">
        <v>446.73750000000001</v>
      </c>
      <c r="AP170">
        <v>39</v>
      </c>
      <c r="AQ170">
        <v>2.1979484999999999</v>
      </c>
      <c r="AR170">
        <v>3.1629014999999998</v>
      </c>
      <c r="AS170">
        <v>4.7388301004880002</v>
      </c>
      <c r="AT170">
        <v>8.8885179712889979</v>
      </c>
      <c r="AU170">
        <v>17.362543116401998</v>
      </c>
      <c r="AV170">
        <v>38.660986273189508</v>
      </c>
      <c r="AW170">
        <v>77.65692038522549</v>
      </c>
      <c r="AX170">
        <v>136.26575324999999</v>
      </c>
      <c r="AY170">
        <v>233.92804913992799</v>
      </c>
      <c r="AZ170">
        <v>348.94430999999997</v>
      </c>
      <c r="BA170">
        <v>439.47683999999992</v>
      </c>
      <c r="BB170">
        <v>470.25</v>
      </c>
      <c r="BC170">
        <v>39</v>
      </c>
      <c r="BD170">
        <v>2.4640159499999998</v>
      </c>
      <c r="BE170">
        <v>3.5398327951799997</v>
      </c>
      <c r="BF170">
        <v>5.2708865853600004</v>
      </c>
      <c r="BG170">
        <v>9.7965213939449978</v>
      </c>
      <c r="BH170">
        <v>18.963070532009997</v>
      </c>
      <c r="BI170">
        <v>41.844981091815008</v>
      </c>
      <c r="BJ170">
        <v>83.300618131829992</v>
      </c>
      <c r="BK170">
        <v>144.86838918749999</v>
      </c>
      <c r="BL170">
        <v>246.49573920047999</v>
      </c>
      <c r="BM170">
        <v>366.39152549999994</v>
      </c>
      <c r="BN170">
        <v>461.45068199999992</v>
      </c>
      <c r="BO170">
        <v>493.76249999999999</v>
      </c>
      <c r="BP170">
        <v>39</v>
      </c>
      <c r="BQ170">
        <v>2.9845826999999994</v>
      </c>
      <c r="BR170">
        <v>4.199763869729999</v>
      </c>
      <c r="BS170">
        <v>6.1221706048800009</v>
      </c>
      <c r="BT170">
        <v>11.133762562889999</v>
      </c>
      <c r="BU170">
        <v>21.075766864019997</v>
      </c>
      <c r="BV170">
        <v>45.453551081895</v>
      </c>
      <c r="BW170">
        <v>88.379866302254996</v>
      </c>
      <c r="BX170">
        <v>150.02997074999999</v>
      </c>
      <c r="BY170">
        <v>249.00946019927997</v>
      </c>
      <c r="BZ170">
        <v>366.39152549999994</v>
      </c>
      <c r="CA170">
        <v>461.45068199999992</v>
      </c>
      <c r="CB170">
        <v>493.76249999999999</v>
      </c>
      <c r="CC170">
        <v>39</v>
      </c>
      <c r="CD170">
        <v>4.6600599374999989</v>
      </c>
      <c r="CE170">
        <v>8.0413925624999987</v>
      </c>
      <c r="CF170">
        <v>14.143238999999999</v>
      </c>
      <c r="CG170">
        <v>26.552901374999998</v>
      </c>
      <c r="CH170">
        <v>48.02522175</v>
      </c>
      <c r="CI170">
        <v>72.136502831249999</v>
      </c>
      <c r="CJ170">
        <v>114.98839852499998</v>
      </c>
      <c r="CK170">
        <v>172.85145600937497</v>
      </c>
      <c r="CL170">
        <v>244.14836861249998</v>
      </c>
      <c r="CM170">
        <v>348.08892524999993</v>
      </c>
      <c r="CN170">
        <v>424.91884049999999</v>
      </c>
      <c r="CO170">
        <v>446.73750000000001</v>
      </c>
      <c r="CP170">
        <v>39</v>
      </c>
      <c r="CQ170">
        <v>5.745279375</v>
      </c>
      <c r="CR170">
        <v>9.8353589464349991</v>
      </c>
      <c r="CS170">
        <v>17.160096499919998</v>
      </c>
      <c r="CT170">
        <v>31.95700606098</v>
      </c>
      <c r="CU170">
        <v>57.329536108680003</v>
      </c>
      <c r="CV170">
        <v>84.882968865089993</v>
      </c>
      <c r="CW170">
        <v>132.83224241858997</v>
      </c>
      <c r="CX170">
        <v>196.02900281249998</v>
      </c>
      <c r="CY170">
        <v>271.8389863856699</v>
      </c>
      <c r="CZ170">
        <v>384.72986474999993</v>
      </c>
      <c r="DA170">
        <v>469.64713949999998</v>
      </c>
      <c r="DB170">
        <v>493.76249999999999</v>
      </c>
    </row>
    <row r="171" spans="15:106">
      <c r="O171">
        <v>40</v>
      </c>
      <c r="P171">
        <f t="shared" si="87"/>
        <v>1.93884075</v>
      </c>
      <c r="Q171">
        <f t="shared" si="76"/>
        <v>2.7843502500000001</v>
      </c>
      <c r="R171">
        <f t="shared" si="77"/>
        <v>4.2639918749999994</v>
      </c>
      <c r="S171">
        <f t="shared" si="78"/>
        <v>8.2510065000000008</v>
      </c>
      <c r="T171">
        <f t="shared" si="79"/>
        <v>16.050102750000001</v>
      </c>
      <c r="U171">
        <f t="shared" si="80"/>
        <v>37.404625499999995</v>
      </c>
      <c r="V171">
        <f t="shared" si="81"/>
        <v>76.103778712499988</v>
      </c>
      <c r="W171">
        <f t="shared" si="82"/>
        <v>137.081637</v>
      </c>
      <c r="X171">
        <f t="shared" si="83"/>
        <v>242.84943230624995</v>
      </c>
      <c r="Y171">
        <f t="shared" si="84"/>
        <v>351.42158699999999</v>
      </c>
      <c r="Z171">
        <f t="shared" si="85"/>
        <v>429.44875874999997</v>
      </c>
      <c r="AA171">
        <f t="shared" si="86"/>
        <v>446.73750000000001</v>
      </c>
      <c r="AC171">
        <v>40</v>
      </c>
      <c r="AD171">
        <v>1.93884075</v>
      </c>
      <c r="AE171">
        <v>2.7843502500000001</v>
      </c>
      <c r="AF171">
        <v>4.2639918749999994</v>
      </c>
      <c r="AG171">
        <v>8.2510065000000008</v>
      </c>
      <c r="AH171">
        <v>16.050102750000001</v>
      </c>
      <c r="AI171">
        <v>37.404625499999995</v>
      </c>
      <c r="AJ171">
        <v>76.103778712499988</v>
      </c>
      <c r="AK171">
        <v>137.081637</v>
      </c>
      <c r="AL171">
        <v>242.84943230624995</v>
      </c>
      <c r="AM171">
        <v>351.42158699999999</v>
      </c>
      <c r="AN171">
        <v>429.44875874999997</v>
      </c>
      <c r="AO171">
        <v>446.73750000000001</v>
      </c>
      <c r="AP171">
        <v>40</v>
      </c>
      <c r="AQ171">
        <v>2.3766435000000001</v>
      </c>
      <c r="AR171">
        <v>3.4130744999999991</v>
      </c>
      <c r="AS171">
        <v>5.2582684000275002</v>
      </c>
      <c r="AT171">
        <v>10.251019600866</v>
      </c>
      <c r="AU171">
        <v>20.088515699999999</v>
      </c>
      <c r="AV171">
        <v>45.123042264795004</v>
      </c>
      <c r="AW171">
        <v>87.739808026562997</v>
      </c>
      <c r="AX171">
        <v>151.42802836391999</v>
      </c>
      <c r="AY171">
        <v>257.63877567836096</v>
      </c>
      <c r="AZ171">
        <v>369.91746000000001</v>
      </c>
      <c r="BA171">
        <v>452.05132499999996</v>
      </c>
      <c r="BB171">
        <v>470.25</v>
      </c>
      <c r="BC171">
        <v>40</v>
      </c>
      <c r="BD171">
        <v>2.6634493323899999</v>
      </c>
      <c r="BE171">
        <v>3.81853697247</v>
      </c>
      <c r="BF171">
        <v>5.8379330616749998</v>
      </c>
      <c r="BG171">
        <v>11.277646027559999</v>
      </c>
      <c r="BH171">
        <v>21.900624075</v>
      </c>
      <c r="BI171">
        <v>48.751341734699999</v>
      </c>
      <c r="BJ171">
        <v>93.947852878109984</v>
      </c>
      <c r="BK171">
        <v>160.70137581959997</v>
      </c>
      <c r="BL171">
        <v>270.999841879305</v>
      </c>
      <c r="BM171">
        <v>388.41333299999997</v>
      </c>
      <c r="BN171">
        <v>474.65389125000002</v>
      </c>
      <c r="BO171">
        <v>493.76249999999999</v>
      </c>
      <c r="BP171">
        <v>40</v>
      </c>
      <c r="BQ171">
        <v>3.2129368147799999</v>
      </c>
      <c r="BR171">
        <v>4.5114162449399995</v>
      </c>
      <c r="BS171">
        <v>6.7516487502749989</v>
      </c>
      <c r="BT171">
        <v>12.76053820866</v>
      </c>
      <c r="BU171">
        <v>24.230477699999998</v>
      </c>
      <c r="BV171">
        <v>52.709536147949997</v>
      </c>
      <c r="BW171">
        <v>99.200729565629985</v>
      </c>
      <c r="BX171">
        <v>165.6108076392</v>
      </c>
      <c r="BY171">
        <v>272.38198733360997</v>
      </c>
      <c r="BZ171">
        <v>388.41333299999997</v>
      </c>
      <c r="CA171">
        <v>474.65389125000002</v>
      </c>
      <c r="CB171">
        <v>493.76249999999999</v>
      </c>
      <c r="CC171">
        <v>40</v>
      </c>
      <c r="CD171">
        <v>5.2007298749999986</v>
      </c>
      <c r="CE171">
        <v>9.0025835624999999</v>
      </c>
      <c r="CF171">
        <v>15.954054187500001</v>
      </c>
      <c r="CG171">
        <v>30.045800812499998</v>
      </c>
      <c r="CH171">
        <v>53.140130999999997</v>
      </c>
      <c r="CI171">
        <v>77.830136999999979</v>
      </c>
      <c r="CJ171">
        <v>126.575117521875</v>
      </c>
      <c r="CK171">
        <v>185.39016086249998</v>
      </c>
      <c r="CL171">
        <v>261.405244546875</v>
      </c>
      <c r="CM171">
        <v>369.80930249999994</v>
      </c>
      <c r="CN171">
        <v>432.55805175</v>
      </c>
      <c r="CO171">
        <v>446.73750000000001</v>
      </c>
      <c r="CP171">
        <v>40</v>
      </c>
      <c r="CQ171">
        <v>6.4016795680199978</v>
      </c>
      <c r="CR171">
        <v>10.99337296167</v>
      </c>
      <c r="CS171">
        <v>19.325945725514998</v>
      </c>
      <c r="CT171">
        <v>36.102013522244995</v>
      </c>
      <c r="CU171">
        <v>63.331389000000009</v>
      </c>
      <c r="CV171">
        <v>91.244922493724999</v>
      </c>
      <c r="CW171">
        <v>145.678750161615</v>
      </c>
      <c r="CX171">
        <v>209.47636653965995</v>
      </c>
      <c r="CY171">
        <v>289.98536747894997</v>
      </c>
      <c r="CZ171">
        <v>408.73659750000002</v>
      </c>
      <c r="DA171">
        <v>478.09047824999999</v>
      </c>
      <c r="DB171">
        <v>493.76249999999999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3199-5418-40C6-BC43-2B3EC123F849}">
  <dimension ref="A1:DB171"/>
  <sheetViews>
    <sheetView workbookViewId="0">
      <selection activeCell="J1" sqref="J1"/>
    </sheetView>
  </sheetViews>
  <sheetFormatPr defaultRowHeight="15"/>
  <cols>
    <col min="2" max="4" width="6" bestFit="1" customWidth="1"/>
    <col min="5" max="6" width="7" bestFit="1" customWidth="1"/>
    <col min="7" max="13" width="7.7109375" customWidth="1"/>
  </cols>
  <sheetData>
    <row r="1" spans="1:106">
      <c r="A1" s="224" t="s">
        <v>378</v>
      </c>
      <c r="E1" s="224" t="s">
        <v>379</v>
      </c>
      <c r="F1" s="200">
        <f>Assms!G37</f>
        <v>2</v>
      </c>
      <c r="H1" s="224" t="s">
        <v>380</v>
      </c>
      <c r="J1" s="61">
        <f>Assms!C37</f>
        <v>842000</v>
      </c>
      <c r="O1" s="171" t="s">
        <v>361</v>
      </c>
      <c r="S1" s="224" t="s">
        <v>371</v>
      </c>
      <c r="T1" s="224" t="s">
        <v>372</v>
      </c>
      <c r="U1" s="224" t="s">
        <v>373</v>
      </c>
      <c r="V1" s="224" t="s">
        <v>374</v>
      </c>
      <c r="W1" s="224" t="s">
        <v>375</v>
      </c>
      <c r="X1" s="224" t="s">
        <v>376</v>
      </c>
      <c r="Y1" s="224" t="s">
        <v>377</v>
      </c>
      <c r="Z1" s="200">
        <f>Assms!$C$35</f>
        <v>1</v>
      </c>
      <c r="AD1" t="s">
        <v>304</v>
      </c>
      <c r="AQ1" t="s">
        <v>305</v>
      </c>
      <c r="BD1" t="s">
        <v>306</v>
      </c>
      <c r="BQ1" t="s">
        <v>307</v>
      </c>
      <c r="CD1" t="s">
        <v>308</v>
      </c>
      <c r="CQ1" t="s">
        <v>309</v>
      </c>
    </row>
    <row r="2" spans="1:106">
      <c r="A2" s="157" t="s">
        <v>283</v>
      </c>
      <c r="B2">
        <v>20</v>
      </c>
      <c r="C2">
        <v>25</v>
      </c>
      <c r="D2">
        <v>30</v>
      </c>
      <c r="E2">
        <v>35</v>
      </c>
      <c r="F2">
        <v>40</v>
      </c>
      <c r="G2">
        <v>45</v>
      </c>
      <c r="H2">
        <v>50</v>
      </c>
      <c r="I2">
        <v>55</v>
      </c>
      <c r="J2">
        <v>60</v>
      </c>
      <c r="K2">
        <v>65</v>
      </c>
      <c r="L2">
        <v>70</v>
      </c>
      <c r="M2">
        <v>75</v>
      </c>
      <c r="O2" s="157" t="s">
        <v>283</v>
      </c>
      <c r="P2">
        <v>20</v>
      </c>
      <c r="Q2">
        <v>25</v>
      </c>
      <c r="R2">
        <v>30</v>
      </c>
      <c r="S2">
        <v>35</v>
      </c>
      <c r="T2">
        <v>40</v>
      </c>
      <c r="U2">
        <v>45</v>
      </c>
      <c r="V2">
        <v>50</v>
      </c>
      <c r="W2">
        <v>55</v>
      </c>
      <c r="X2">
        <v>60</v>
      </c>
      <c r="Y2">
        <v>65</v>
      </c>
      <c r="Z2">
        <v>70</v>
      </c>
      <c r="AA2">
        <v>75</v>
      </c>
      <c r="AD2">
        <v>20</v>
      </c>
      <c r="AE2">
        <v>25</v>
      </c>
      <c r="AF2">
        <v>30</v>
      </c>
      <c r="AG2">
        <v>35</v>
      </c>
      <c r="AH2">
        <v>40</v>
      </c>
      <c r="AI2">
        <v>45</v>
      </c>
      <c r="AJ2">
        <v>50</v>
      </c>
      <c r="AK2">
        <v>55</v>
      </c>
      <c r="AL2">
        <v>60</v>
      </c>
      <c r="AM2">
        <v>65</v>
      </c>
      <c r="AN2">
        <v>70</v>
      </c>
      <c r="AO2">
        <v>75</v>
      </c>
      <c r="AP2" t="s">
        <v>283</v>
      </c>
      <c r="AQ2">
        <v>20</v>
      </c>
      <c r="AR2">
        <v>25</v>
      </c>
      <c r="AS2">
        <v>30</v>
      </c>
      <c r="AT2">
        <v>35</v>
      </c>
      <c r="AU2">
        <v>40</v>
      </c>
      <c r="AV2">
        <v>45</v>
      </c>
      <c r="AW2">
        <v>50</v>
      </c>
      <c r="AX2">
        <v>55</v>
      </c>
      <c r="AY2">
        <v>60</v>
      </c>
      <c r="AZ2">
        <v>65</v>
      </c>
      <c r="BA2">
        <v>70</v>
      </c>
      <c r="BB2">
        <v>75</v>
      </c>
      <c r="BC2" t="s">
        <v>283</v>
      </c>
      <c r="BD2">
        <v>20</v>
      </c>
      <c r="BE2">
        <v>25</v>
      </c>
      <c r="BF2">
        <v>30</v>
      </c>
      <c r="BG2">
        <v>35</v>
      </c>
      <c r="BH2">
        <v>40</v>
      </c>
      <c r="BI2">
        <v>45</v>
      </c>
      <c r="BJ2">
        <v>50</v>
      </c>
      <c r="BK2">
        <v>55</v>
      </c>
      <c r="BL2">
        <v>60</v>
      </c>
      <c r="BM2">
        <v>65</v>
      </c>
      <c r="BN2">
        <v>70</v>
      </c>
      <c r="BO2">
        <v>75</v>
      </c>
      <c r="BP2" t="s">
        <v>283</v>
      </c>
      <c r="BQ2">
        <v>20</v>
      </c>
      <c r="BR2">
        <v>25</v>
      </c>
      <c r="BS2">
        <v>30</v>
      </c>
      <c r="BT2">
        <v>35</v>
      </c>
      <c r="BU2">
        <v>40</v>
      </c>
      <c r="BV2">
        <v>45</v>
      </c>
      <c r="BW2">
        <v>50</v>
      </c>
      <c r="BX2">
        <v>55</v>
      </c>
      <c r="BY2">
        <v>60</v>
      </c>
      <c r="BZ2">
        <v>65</v>
      </c>
      <c r="CA2">
        <v>70</v>
      </c>
      <c r="CB2">
        <v>75</v>
      </c>
      <c r="CC2" t="s">
        <v>283</v>
      </c>
      <c r="CD2">
        <v>20</v>
      </c>
      <c r="CE2">
        <v>25</v>
      </c>
      <c r="CF2">
        <v>30</v>
      </c>
      <c r="CG2">
        <v>35</v>
      </c>
      <c r="CH2">
        <v>40</v>
      </c>
      <c r="CI2">
        <v>45</v>
      </c>
      <c r="CJ2">
        <v>50</v>
      </c>
      <c r="CK2">
        <v>55</v>
      </c>
      <c r="CL2">
        <v>60</v>
      </c>
      <c r="CM2">
        <v>65</v>
      </c>
      <c r="CN2">
        <v>70</v>
      </c>
      <c r="CO2">
        <v>75</v>
      </c>
      <c r="CP2" t="s">
        <v>283</v>
      </c>
      <c r="CQ2">
        <v>20</v>
      </c>
      <c r="CR2">
        <v>25</v>
      </c>
      <c r="CS2">
        <v>30</v>
      </c>
      <c r="CT2">
        <v>35</v>
      </c>
      <c r="CU2">
        <v>40</v>
      </c>
      <c r="CV2">
        <v>45</v>
      </c>
      <c r="CW2">
        <v>50</v>
      </c>
      <c r="CX2">
        <v>55</v>
      </c>
      <c r="CY2">
        <v>60</v>
      </c>
      <c r="CZ2">
        <v>65</v>
      </c>
      <c r="DA2">
        <v>70</v>
      </c>
      <c r="DB2">
        <v>75</v>
      </c>
    </row>
    <row r="3" spans="1:106">
      <c r="A3">
        <v>1</v>
      </c>
      <c r="B3" s="131">
        <f>IF($F$1=1,P3,IF($F$1=2,P46,IF($F$1=3,P89,P132)))</f>
        <v>0.19216124999999998</v>
      </c>
      <c r="C3" s="131">
        <f t="shared" ref="C3:M3" si="0">IF($F$1=1,Q3,IF($F$1=2,Q46,IF($F$1=3,Q89,Q132)))</f>
        <v>0.16565625</v>
      </c>
      <c r="D3" s="131">
        <f t="shared" si="0"/>
        <v>9.9393750000000003E-2</v>
      </c>
      <c r="E3" s="131">
        <f t="shared" si="0"/>
        <v>0.11927249999999998</v>
      </c>
      <c r="F3" s="131">
        <f t="shared" si="0"/>
        <v>0.17228250000000001</v>
      </c>
      <c r="G3" s="131">
        <f t="shared" si="0"/>
        <v>0.24517125000000001</v>
      </c>
      <c r="H3" s="131">
        <f t="shared" si="0"/>
        <v>0.34456500000000001</v>
      </c>
      <c r="I3" s="131">
        <f t="shared" si="0"/>
        <v>0.48371624999999996</v>
      </c>
      <c r="J3" s="131">
        <f t="shared" si="0"/>
        <v>0.66925125000000008</v>
      </c>
      <c r="K3" s="131">
        <f t="shared" si="0"/>
        <v>0.93430124999999986</v>
      </c>
      <c r="L3" s="131">
        <f t="shared" si="0"/>
        <v>1.298745</v>
      </c>
      <c r="M3" s="131">
        <f t="shared" si="0"/>
        <v>1.8089662499999999</v>
      </c>
      <c r="O3">
        <v>1</v>
      </c>
      <c r="P3">
        <f>IF($Z$1=1,AD3,IF($Z$1=2,AQ3,IF($Z$1=3,BD3,IF($Z$1=4,BQ3,IF($Z$1=5,CD3,CQ3)))))</f>
        <v>0.19856662499999997</v>
      </c>
      <c r="Q3">
        <f t="shared" ref="Q3:AA26" si="1">IF($Z$1=1,AE3,IF($Z$1=2,AR3,IF($Z$1=3,BE3,IF($Z$1=4,BR3,IF($Z$1=5,CE3,CR3)))))</f>
        <v>0.17117812499999999</v>
      </c>
      <c r="R3">
        <f t="shared" si="1"/>
        <v>0.102706875</v>
      </c>
      <c r="S3">
        <f t="shared" si="1"/>
        <v>0.12324824999999999</v>
      </c>
      <c r="T3">
        <f t="shared" si="1"/>
        <v>0.17802525000000002</v>
      </c>
      <c r="U3">
        <f t="shared" si="1"/>
        <v>0.25334362500000002</v>
      </c>
      <c r="V3">
        <f t="shared" si="1"/>
        <v>0.35605050000000005</v>
      </c>
      <c r="W3">
        <f t="shared" si="1"/>
        <v>0.49984012499999997</v>
      </c>
      <c r="X3">
        <f t="shared" si="1"/>
        <v>0.69155962500000001</v>
      </c>
      <c r="Y3">
        <f t="shared" si="1"/>
        <v>0.96544462499999983</v>
      </c>
      <c r="Z3">
        <f t="shared" si="1"/>
        <v>1.3420365000000001</v>
      </c>
      <c r="AA3">
        <f t="shared" si="1"/>
        <v>1.8692651250000001</v>
      </c>
      <c r="AC3">
        <v>1</v>
      </c>
      <c r="AD3">
        <v>0.19856662499999997</v>
      </c>
      <c r="AE3">
        <v>0.17117812499999999</v>
      </c>
      <c r="AF3">
        <v>0.102706875</v>
      </c>
      <c r="AG3">
        <v>0.12324824999999999</v>
      </c>
      <c r="AH3">
        <v>0.17802525000000002</v>
      </c>
      <c r="AI3">
        <v>0.25334362500000002</v>
      </c>
      <c r="AJ3">
        <v>0.35605050000000005</v>
      </c>
      <c r="AK3">
        <v>0.49984012499999997</v>
      </c>
      <c r="AL3">
        <v>0.69155962500000001</v>
      </c>
      <c r="AM3">
        <v>0.96544462499999983</v>
      </c>
      <c r="AN3">
        <v>1.3420365000000001</v>
      </c>
      <c r="AO3">
        <v>1.8692651250000001</v>
      </c>
      <c r="AP3">
        <v>1</v>
      </c>
      <c r="AQ3">
        <v>0.24340424999999996</v>
      </c>
      <c r="AR3">
        <v>0.20983125</v>
      </c>
      <c r="AS3">
        <v>0.12589875</v>
      </c>
      <c r="AT3">
        <v>0.1510785</v>
      </c>
      <c r="AU3">
        <v>0.21822450000000002</v>
      </c>
      <c r="AV3">
        <v>0.31055024999999997</v>
      </c>
      <c r="AW3">
        <v>0.43644900000000003</v>
      </c>
      <c r="AX3">
        <v>0.61270724999999993</v>
      </c>
      <c r="AY3">
        <v>0.84771825000000012</v>
      </c>
      <c r="AZ3">
        <v>1.1834482499999999</v>
      </c>
      <c r="BA3">
        <v>1.6574460742140003</v>
      </c>
      <c r="BB3">
        <v>2.3258137155435001</v>
      </c>
      <c r="BC3">
        <v>1</v>
      </c>
      <c r="BD3">
        <v>0.27634606876500001</v>
      </c>
      <c r="BE3">
        <v>0.23783510775</v>
      </c>
      <c r="BF3">
        <v>0.142464375</v>
      </c>
      <c r="BG3">
        <v>0.17067322241999999</v>
      </c>
      <c r="BH3">
        <v>0.24611795559000002</v>
      </c>
      <c r="BI3">
        <v>0.34966094848500001</v>
      </c>
      <c r="BJ3">
        <v>0.49059486294000004</v>
      </c>
      <c r="BK3">
        <v>0.68756782180499998</v>
      </c>
      <c r="BL3">
        <v>0.94969964780999994</v>
      </c>
      <c r="BM3">
        <v>1.3235934375</v>
      </c>
      <c r="BN3">
        <v>1.8367960052399996</v>
      </c>
      <c r="BO3">
        <v>2.5540890961950002</v>
      </c>
      <c r="BP3">
        <v>1</v>
      </c>
      <c r="BQ3">
        <v>0.36830906250000001</v>
      </c>
      <c r="BR3">
        <v>0.31750781249999999</v>
      </c>
      <c r="BS3">
        <v>0.19050468749999999</v>
      </c>
      <c r="BT3">
        <v>0.22604985386999998</v>
      </c>
      <c r="BU3">
        <v>0.31995318147000001</v>
      </c>
      <c r="BV3">
        <v>0.44597827196999995</v>
      </c>
      <c r="BW3">
        <v>0.61365372588000011</v>
      </c>
      <c r="BX3">
        <v>0.84304841356500004</v>
      </c>
      <c r="BY3">
        <v>1.1409136532849999</v>
      </c>
      <c r="BZ3">
        <v>1.55716875</v>
      </c>
      <c r="CA3">
        <v>2.11509974214</v>
      </c>
      <c r="CB3">
        <v>2.8771174054350004</v>
      </c>
      <c r="CC3">
        <v>1</v>
      </c>
      <c r="CD3">
        <v>0.41922075000000003</v>
      </c>
      <c r="CE3">
        <v>0.5643356249999999</v>
      </c>
      <c r="CF3">
        <v>0.39503493750000002</v>
      </c>
      <c r="CG3">
        <v>0.41922075000000003</v>
      </c>
      <c r="CH3">
        <v>0.58852143749999997</v>
      </c>
      <c r="CI3">
        <v>0.71751243750000004</v>
      </c>
      <c r="CJ3">
        <v>1.1206093124999998</v>
      </c>
      <c r="CK3">
        <v>1.983236625</v>
      </c>
      <c r="CL3">
        <v>3.2650846874999999</v>
      </c>
      <c r="CM3">
        <v>3.1522175625000002</v>
      </c>
      <c r="CN3">
        <v>5.2241355</v>
      </c>
      <c r="CO3">
        <v>8.9165028750000008</v>
      </c>
      <c r="CP3">
        <v>1</v>
      </c>
      <c r="CQ3">
        <v>0.54802236294000006</v>
      </c>
      <c r="CR3">
        <v>0.73220089005</v>
      </c>
      <c r="CS3">
        <v>0.50867512499999989</v>
      </c>
      <c r="CT3">
        <v>0.53571633882000014</v>
      </c>
      <c r="CU3">
        <v>0.74630516356499987</v>
      </c>
      <c r="CV3">
        <v>0.90285789140999995</v>
      </c>
      <c r="CW3">
        <v>1.3991172615899998</v>
      </c>
      <c r="CX3">
        <v>2.4567292073700004</v>
      </c>
      <c r="CY3">
        <v>4.012669212075</v>
      </c>
      <c r="CZ3">
        <v>3.8431145625000003</v>
      </c>
      <c r="DA3">
        <v>6.3180322606799999</v>
      </c>
      <c r="DB3">
        <v>10.696315020930001</v>
      </c>
    </row>
    <row r="4" spans="1:106">
      <c r="A4">
        <v>2</v>
      </c>
      <c r="B4" s="131">
        <f t="shared" ref="B4:M19" si="2">IF($F$1=1,P4,IF($F$1=2,P47,IF($F$1=3,P90,P133)))</f>
        <v>0.25842375000000001</v>
      </c>
      <c r="C4" s="131">
        <f t="shared" si="2"/>
        <v>0.20541374999999998</v>
      </c>
      <c r="D4" s="131">
        <f t="shared" si="2"/>
        <v>0.13915124999999998</v>
      </c>
      <c r="E4" s="131">
        <f t="shared" si="2"/>
        <v>0.15902999999999998</v>
      </c>
      <c r="F4" s="131">
        <f t="shared" si="2"/>
        <v>0.23191874999999998</v>
      </c>
      <c r="G4" s="131">
        <f t="shared" si="2"/>
        <v>0.32468625000000001</v>
      </c>
      <c r="H4" s="131">
        <f t="shared" si="2"/>
        <v>0.47046374999999996</v>
      </c>
      <c r="I4" s="131">
        <f t="shared" si="2"/>
        <v>0.70238249999999991</v>
      </c>
      <c r="J4" s="131">
        <f t="shared" si="2"/>
        <v>1.0602</v>
      </c>
      <c r="K4" s="131">
        <f t="shared" si="2"/>
        <v>1.6035524999999997</v>
      </c>
      <c r="L4" s="131">
        <f t="shared" si="2"/>
        <v>2.3589449999999998</v>
      </c>
      <c r="M4" s="131">
        <f t="shared" si="2"/>
        <v>3.38601375</v>
      </c>
      <c r="O4">
        <v>2</v>
      </c>
      <c r="P4">
        <f t="shared" ref="P4:R42" si="3">IF($Z$1=1,AD4,IF($Z$1=2,AQ4,IF($Z$1=3,BD4,IF($Z$1=4,BQ4,IF($Z$1=5,CD4,CQ4)))))</f>
        <v>0.26703787499999998</v>
      </c>
      <c r="Q4">
        <f t="shared" si="1"/>
        <v>0.21226087499999999</v>
      </c>
      <c r="R4">
        <f t="shared" si="1"/>
        <v>0.14378962499999998</v>
      </c>
      <c r="S4">
        <f t="shared" si="1"/>
        <v>0.16433099999999998</v>
      </c>
      <c r="T4">
        <f t="shared" si="1"/>
        <v>0.23964937499999997</v>
      </c>
      <c r="U4">
        <f t="shared" si="1"/>
        <v>0.33550912500000002</v>
      </c>
      <c r="V4">
        <f t="shared" si="1"/>
        <v>0.48614587500000001</v>
      </c>
      <c r="W4">
        <f t="shared" si="1"/>
        <v>0.72579525</v>
      </c>
      <c r="X4">
        <f t="shared" si="1"/>
        <v>1.09554</v>
      </c>
      <c r="Y4">
        <f t="shared" si="1"/>
        <v>1.6570042499999997</v>
      </c>
      <c r="Z4">
        <f t="shared" si="1"/>
        <v>2.4375765</v>
      </c>
      <c r="AA4">
        <f t="shared" si="1"/>
        <v>3.4988808750000002</v>
      </c>
      <c r="AC4">
        <v>2</v>
      </c>
      <c r="AD4">
        <v>0.26703787499999998</v>
      </c>
      <c r="AE4">
        <v>0.21226087499999999</v>
      </c>
      <c r="AF4">
        <v>0.14378962499999998</v>
      </c>
      <c r="AG4">
        <v>0.16433099999999998</v>
      </c>
      <c r="AH4">
        <v>0.23964937499999997</v>
      </c>
      <c r="AI4">
        <v>0.33550912500000002</v>
      </c>
      <c r="AJ4">
        <v>0.48614587500000001</v>
      </c>
      <c r="AK4">
        <v>0.72579525</v>
      </c>
      <c r="AL4">
        <v>1.09554</v>
      </c>
      <c r="AM4">
        <v>1.6570042499999997</v>
      </c>
      <c r="AN4">
        <v>2.4375765</v>
      </c>
      <c r="AO4">
        <v>3.4988808750000002</v>
      </c>
      <c r="AP4">
        <v>2</v>
      </c>
      <c r="AQ4">
        <v>0.32733675000000007</v>
      </c>
      <c r="AR4">
        <v>0.26019075000000003</v>
      </c>
      <c r="AS4">
        <v>0.17625824999999998</v>
      </c>
      <c r="AT4">
        <v>0.20143800000000001</v>
      </c>
      <c r="AU4">
        <v>0.29376375000000005</v>
      </c>
      <c r="AV4">
        <v>0.41126924999999998</v>
      </c>
      <c r="AW4">
        <v>0.59592075</v>
      </c>
      <c r="AX4">
        <v>0.8896845000000001</v>
      </c>
      <c r="AY4">
        <v>1.3429200000000001</v>
      </c>
      <c r="AZ4">
        <v>2.0342209468019998</v>
      </c>
      <c r="BA4">
        <v>3.0149562815640003</v>
      </c>
      <c r="BB4">
        <v>4.3598958644955008</v>
      </c>
      <c r="BC4">
        <v>2</v>
      </c>
      <c r="BD4">
        <v>0.37151480691</v>
      </c>
      <c r="BE4">
        <v>0.29481775666499993</v>
      </c>
      <c r="BF4">
        <v>0.19938388900499998</v>
      </c>
      <c r="BG4">
        <v>0.22748859827999998</v>
      </c>
      <c r="BH4">
        <v>0.33120192997500003</v>
      </c>
      <c r="BI4">
        <v>0.46290994869000007</v>
      </c>
      <c r="BJ4">
        <v>0.66962673749999979</v>
      </c>
      <c r="BK4">
        <v>0.99805181813999999</v>
      </c>
      <c r="BL4">
        <v>1.5039700344</v>
      </c>
      <c r="BM4">
        <v>2.2709360840099997</v>
      </c>
      <c r="BN4">
        <v>3.3350984578200005</v>
      </c>
      <c r="BO4">
        <v>4.7791146151350006</v>
      </c>
      <c r="BP4">
        <v>2</v>
      </c>
      <c r="BQ4">
        <v>0.4953121875</v>
      </c>
      <c r="BR4">
        <v>0.39370968749999996</v>
      </c>
      <c r="BS4">
        <v>0.26670656250000002</v>
      </c>
      <c r="BT4">
        <v>0.30018799656</v>
      </c>
      <c r="BU4">
        <v>0.42893929417499993</v>
      </c>
      <c r="BV4">
        <v>0.588145764465</v>
      </c>
      <c r="BW4">
        <v>0.83428904999999998</v>
      </c>
      <c r="BX4">
        <v>1.2188012727899997</v>
      </c>
      <c r="BY4">
        <v>1.7993106552</v>
      </c>
      <c r="BZ4">
        <v>2.6603705680199998</v>
      </c>
      <c r="CA4">
        <v>3.8237366156399992</v>
      </c>
      <c r="CB4">
        <v>5.3595766949550008</v>
      </c>
      <c r="CC4">
        <v>2</v>
      </c>
      <c r="CD4">
        <v>0.57239756249999996</v>
      </c>
      <c r="CE4">
        <v>0.66914081250000002</v>
      </c>
      <c r="CF4">
        <v>0.48371624999999996</v>
      </c>
      <c r="CG4">
        <v>0.5643356249999999</v>
      </c>
      <c r="CH4">
        <v>0.77394599999999991</v>
      </c>
      <c r="CI4">
        <v>0.96743249999999992</v>
      </c>
      <c r="CJ4">
        <v>1.5801397500000001</v>
      </c>
      <c r="CK4">
        <v>2.757182625</v>
      </c>
      <c r="CL4">
        <v>4.5953043750000004</v>
      </c>
      <c r="CM4">
        <v>5.2080116250000001</v>
      </c>
      <c r="CN4">
        <v>8.6585208750000007</v>
      </c>
      <c r="CO4">
        <v>14.954894062500001</v>
      </c>
      <c r="CP4">
        <v>2</v>
      </c>
      <c r="CQ4">
        <v>0.74714097223500009</v>
      </c>
      <c r="CR4">
        <v>0.86687137261499991</v>
      </c>
      <c r="CS4">
        <v>0.62192074139999998</v>
      </c>
      <c r="CT4">
        <v>0.72005267669999995</v>
      </c>
      <c r="CU4">
        <v>0.97992759312</v>
      </c>
      <c r="CV4">
        <v>1.2154440257999999</v>
      </c>
      <c r="CW4">
        <v>1.96976325</v>
      </c>
      <c r="CX4">
        <v>3.4100562764699998</v>
      </c>
      <c r="CY4">
        <v>5.6384661658499997</v>
      </c>
      <c r="CZ4">
        <v>6.3393001907400004</v>
      </c>
      <c r="DA4">
        <v>10.45461597894</v>
      </c>
      <c r="DB4">
        <v>17.910751408725002</v>
      </c>
    </row>
    <row r="5" spans="1:106">
      <c r="A5">
        <v>3</v>
      </c>
      <c r="B5" s="131">
        <f t="shared" si="2"/>
        <v>0.31143374999999995</v>
      </c>
      <c r="C5" s="131">
        <f t="shared" si="2"/>
        <v>0.23191874999999998</v>
      </c>
      <c r="D5" s="131">
        <f t="shared" si="2"/>
        <v>0.16565625</v>
      </c>
      <c r="E5" s="131">
        <f t="shared" si="2"/>
        <v>0.19878750000000001</v>
      </c>
      <c r="F5" s="131">
        <f t="shared" si="2"/>
        <v>0.28492875000000001</v>
      </c>
      <c r="G5" s="131">
        <f t="shared" si="2"/>
        <v>0.39757500000000001</v>
      </c>
      <c r="H5" s="131">
        <f t="shared" si="2"/>
        <v>0.58311000000000002</v>
      </c>
      <c r="I5" s="131">
        <f t="shared" si="2"/>
        <v>0.89454374999999986</v>
      </c>
      <c r="J5" s="131">
        <f t="shared" si="2"/>
        <v>1.3451287499999998</v>
      </c>
      <c r="K5" s="131">
        <f t="shared" si="2"/>
        <v>2.0475112499999999</v>
      </c>
      <c r="L5" s="131">
        <f t="shared" si="2"/>
        <v>3.7305787499999998</v>
      </c>
      <c r="M5" s="131">
        <f t="shared" si="2"/>
        <v>6.3346950000000009</v>
      </c>
      <c r="O5">
        <v>3</v>
      </c>
      <c r="P5">
        <f t="shared" si="3"/>
        <v>0.32181487499999994</v>
      </c>
      <c r="Q5">
        <f t="shared" si="1"/>
        <v>0.23964937499999997</v>
      </c>
      <c r="R5">
        <f t="shared" si="1"/>
        <v>0.17117812499999999</v>
      </c>
      <c r="S5">
        <f t="shared" si="1"/>
        <v>0.20541375000000001</v>
      </c>
      <c r="T5">
        <f t="shared" si="1"/>
        <v>0.29442637500000002</v>
      </c>
      <c r="U5">
        <f t="shared" si="1"/>
        <v>0.41082750000000001</v>
      </c>
      <c r="V5">
        <f t="shared" si="1"/>
        <v>0.60254700000000005</v>
      </c>
      <c r="W5">
        <f t="shared" si="1"/>
        <v>0.92436187499999989</v>
      </c>
      <c r="X5">
        <f t="shared" si="1"/>
        <v>1.3899663749999998</v>
      </c>
      <c r="Y5">
        <f t="shared" si="1"/>
        <v>2.1157616250000002</v>
      </c>
      <c r="Z5">
        <f t="shared" si="1"/>
        <v>3.854931375</v>
      </c>
      <c r="AA5">
        <f t="shared" si="1"/>
        <v>6.5458515000000013</v>
      </c>
      <c r="AC5">
        <v>3</v>
      </c>
      <c r="AD5">
        <v>0.32181487499999994</v>
      </c>
      <c r="AE5">
        <v>0.23964937499999997</v>
      </c>
      <c r="AF5">
        <v>0.17117812499999999</v>
      </c>
      <c r="AG5">
        <v>0.20541375000000001</v>
      </c>
      <c r="AH5">
        <v>0.29442637500000002</v>
      </c>
      <c r="AI5">
        <v>0.41082750000000001</v>
      </c>
      <c r="AJ5">
        <v>0.60254700000000005</v>
      </c>
      <c r="AK5">
        <v>0.92436187499999989</v>
      </c>
      <c r="AL5">
        <v>1.3899663749999998</v>
      </c>
      <c r="AM5">
        <v>2.1157616250000002</v>
      </c>
      <c r="AN5">
        <v>3.854931375</v>
      </c>
      <c r="AO5">
        <v>6.5458515000000013</v>
      </c>
      <c r="AP5">
        <v>3</v>
      </c>
      <c r="AQ5">
        <v>0.39448274999999999</v>
      </c>
      <c r="AR5">
        <v>0.29376375000000005</v>
      </c>
      <c r="AS5">
        <v>0.20983125</v>
      </c>
      <c r="AT5">
        <v>0.25179750000000001</v>
      </c>
      <c r="AU5">
        <v>0.36090975000000003</v>
      </c>
      <c r="AV5">
        <v>0.50359500000000001</v>
      </c>
      <c r="AW5">
        <v>0.73860599999999998</v>
      </c>
      <c r="AX5">
        <v>1.13308875</v>
      </c>
      <c r="AY5">
        <v>1.7038297499999999</v>
      </c>
      <c r="AZ5">
        <v>2.6013141758564995</v>
      </c>
      <c r="BA5">
        <v>4.7751408</v>
      </c>
      <c r="BB5">
        <v>8.1687403905540013</v>
      </c>
      <c r="BC5">
        <v>3</v>
      </c>
      <c r="BD5">
        <v>0.44757472996500003</v>
      </c>
      <c r="BE5">
        <v>0.33274805497499998</v>
      </c>
      <c r="BF5">
        <v>0.23728292025000003</v>
      </c>
      <c r="BG5">
        <v>0.28426612499999998</v>
      </c>
      <c r="BH5">
        <v>0.40676960216999997</v>
      </c>
      <c r="BI5">
        <v>0.5666392629</v>
      </c>
      <c r="BJ5">
        <v>0.82968233964000004</v>
      </c>
      <c r="BK5">
        <v>1.2706779278250002</v>
      </c>
      <c r="BL5">
        <v>1.9075199063550001</v>
      </c>
      <c r="BM5">
        <v>2.8986917067900002</v>
      </c>
      <c r="BN5">
        <v>5.2725512999999999</v>
      </c>
      <c r="BO5">
        <v>8.9379505796400025</v>
      </c>
      <c r="BP5">
        <v>3</v>
      </c>
      <c r="BQ5">
        <v>0.5969146875000001</v>
      </c>
      <c r="BR5">
        <v>0.44451093750000004</v>
      </c>
      <c r="BS5">
        <v>0.31750781249999999</v>
      </c>
      <c r="BT5">
        <v>0.37372050000000001</v>
      </c>
      <c r="BU5">
        <v>0.52481178424499997</v>
      </c>
      <c r="BV5">
        <v>0.71714949569999997</v>
      </c>
      <c r="BW5">
        <v>1.02960587928</v>
      </c>
      <c r="BX5">
        <v>1.5454304806500001</v>
      </c>
      <c r="BY5">
        <v>2.2726273062149995</v>
      </c>
      <c r="BZ5">
        <v>3.3813174085649997</v>
      </c>
      <c r="CA5">
        <v>6.0186670500000004</v>
      </c>
      <c r="CB5">
        <v>9.9786565055400001</v>
      </c>
      <c r="CC5">
        <v>3</v>
      </c>
      <c r="CD5">
        <v>0.70945049999999998</v>
      </c>
      <c r="CE5">
        <v>0.71751243750000004</v>
      </c>
      <c r="CF5">
        <v>0.55627368750000006</v>
      </c>
      <c r="CG5">
        <v>0.69332662499999997</v>
      </c>
      <c r="CH5">
        <v>0.91099893750000005</v>
      </c>
      <c r="CI5">
        <v>1.2012286875</v>
      </c>
      <c r="CJ5">
        <v>2.0316082500000001</v>
      </c>
      <c r="CK5">
        <v>3.4746950624999995</v>
      </c>
      <c r="CL5">
        <v>5.8932763124999985</v>
      </c>
      <c r="CM5">
        <v>7.2638056874999997</v>
      </c>
      <c r="CN5">
        <v>12.149339812500001</v>
      </c>
      <c r="CO5">
        <v>21.235143375</v>
      </c>
      <c r="CP5">
        <v>3</v>
      </c>
      <c r="CQ5">
        <v>0.92464607927999998</v>
      </c>
      <c r="CR5">
        <v>0.92813241445500017</v>
      </c>
      <c r="CS5">
        <v>0.71412068983499988</v>
      </c>
      <c r="CT5">
        <v>0.88327912499999994</v>
      </c>
      <c r="CU5">
        <v>1.1516733757049999</v>
      </c>
      <c r="CV5">
        <v>1.5068252148449999</v>
      </c>
      <c r="CW5">
        <v>2.5285763638800001</v>
      </c>
      <c r="CX5">
        <v>4.2906715076099999</v>
      </c>
      <c r="CY5">
        <v>7.2195508809449995</v>
      </c>
      <c r="CZ5">
        <v>8.8274463312149987</v>
      </c>
      <c r="DA5">
        <v>14.645779500000002</v>
      </c>
      <c r="DB5">
        <v>25.390738758690002</v>
      </c>
    </row>
    <row r="6" spans="1:106">
      <c r="A6">
        <v>4</v>
      </c>
      <c r="B6" s="131">
        <f t="shared" si="2"/>
        <v>0.35781750000000001</v>
      </c>
      <c r="C6" s="131">
        <f t="shared" si="2"/>
        <v>0.25179750000000001</v>
      </c>
      <c r="D6" s="131">
        <f t="shared" si="2"/>
        <v>0.18553500000000003</v>
      </c>
      <c r="E6" s="131">
        <f t="shared" si="2"/>
        <v>0.23854499999999995</v>
      </c>
      <c r="F6" s="131">
        <f t="shared" si="2"/>
        <v>0.33131250000000001</v>
      </c>
      <c r="G6" s="131">
        <f t="shared" si="2"/>
        <v>0.47046374999999996</v>
      </c>
      <c r="H6" s="131">
        <f t="shared" si="2"/>
        <v>0.69575624999999997</v>
      </c>
      <c r="I6" s="131">
        <f t="shared" si="2"/>
        <v>1.08007875</v>
      </c>
      <c r="J6" s="131">
        <f t="shared" si="2"/>
        <v>1.6433099999999998</v>
      </c>
      <c r="K6" s="131">
        <f t="shared" si="2"/>
        <v>2.5246012499999999</v>
      </c>
      <c r="L6" s="131">
        <f t="shared" si="2"/>
        <v>4.8437887499999999</v>
      </c>
      <c r="M6" s="131">
        <f t="shared" si="2"/>
        <v>8.1767924999999995</v>
      </c>
      <c r="O6">
        <v>4</v>
      </c>
      <c r="P6">
        <f t="shared" si="3"/>
        <v>0.36974475000000001</v>
      </c>
      <c r="Q6">
        <f t="shared" si="1"/>
        <v>0.26019075000000003</v>
      </c>
      <c r="R6">
        <f t="shared" si="1"/>
        <v>0.19171950000000004</v>
      </c>
      <c r="S6">
        <f t="shared" si="1"/>
        <v>0.24649649999999998</v>
      </c>
      <c r="T6">
        <f t="shared" si="1"/>
        <v>0.34235624999999997</v>
      </c>
      <c r="U6">
        <f t="shared" si="1"/>
        <v>0.48614587500000001</v>
      </c>
      <c r="V6">
        <f t="shared" si="1"/>
        <v>0.71894812500000005</v>
      </c>
      <c r="W6">
        <f t="shared" si="1"/>
        <v>1.116081375</v>
      </c>
      <c r="X6">
        <f t="shared" si="1"/>
        <v>1.6980869999999999</v>
      </c>
      <c r="Y6">
        <f t="shared" si="1"/>
        <v>2.608754625</v>
      </c>
      <c r="Z6">
        <f t="shared" si="1"/>
        <v>5.0052483749999999</v>
      </c>
      <c r="AA6">
        <f t="shared" si="1"/>
        <v>8.4493522500000005</v>
      </c>
      <c r="AC6">
        <v>4</v>
      </c>
      <c r="AD6">
        <v>0.36974475000000001</v>
      </c>
      <c r="AE6">
        <v>0.26019075000000003</v>
      </c>
      <c r="AF6">
        <v>0.19171950000000004</v>
      </c>
      <c r="AG6">
        <v>0.24649649999999998</v>
      </c>
      <c r="AH6">
        <v>0.34235624999999997</v>
      </c>
      <c r="AI6">
        <v>0.48614587500000001</v>
      </c>
      <c r="AJ6">
        <v>0.71894812500000005</v>
      </c>
      <c r="AK6">
        <v>1.116081375</v>
      </c>
      <c r="AL6">
        <v>1.6980869999999999</v>
      </c>
      <c r="AM6">
        <v>2.608754625</v>
      </c>
      <c r="AN6">
        <v>5.0052483749999999</v>
      </c>
      <c r="AO6">
        <v>8.4493522500000005</v>
      </c>
      <c r="AP6">
        <v>4</v>
      </c>
      <c r="AQ6">
        <v>0.45323550000000001</v>
      </c>
      <c r="AR6">
        <v>0.31894349999999999</v>
      </c>
      <c r="AS6">
        <v>0.235011</v>
      </c>
      <c r="AT6">
        <v>0.30215700000000001</v>
      </c>
      <c r="AU6">
        <v>0.41966249999999999</v>
      </c>
      <c r="AV6">
        <v>0.59592075</v>
      </c>
      <c r="AW6">
        <v>0.88129125000000008</v>
      </c>
      <c r="AX6">
        <v>1.3680997500000001</v>
      </c>
      <c r="AY6">
        <v>2.0815260000000002</v>
      </c>
      <c r="AZ6">
        <v>3.2122544947694998</v>
      </c>
      <c r="BA6">
        <v>6.2092760488109988</v>
      </c>
      <c r="BB6">
        <v>10.559743145645999</v>
      </c>
      <c r="BC6">
        <v>4</v>
      </c>
      <c r="BD6">
        <v>0.51406447499999997</v>
      </c>
      <c r="BE6">
        <v>0.36114946121999997</v>
      </c>
      <c r="BF6">
        <v>0.26566855602</v>
      </c>
      <c r="BG6">
        <v>0.34100580257999996</v>
      </c>
      <c r="BH6">
        <v>0.47283020475000004</v>
      </c>
      <c r="BI6">
        <v>0.67029855973499997</v>
      </c>
      <c r="BJ6">
        <v>0.98963070255000007</v>
      </c>
      <c r="BK6">
        <v>1.5337118249999999</v>
      </c>
      <c r="BL6">
        <v>2.3295869311200001</v>
      </c>
      <c r="BM6">
        <v>3.5729133069150003</v>
      </c>
      <c r="BN6">
        <v>6.8435824565549996</v>
      </c>
      <c r="BO6">
        <v>11.53316957823</v>
      </c>
      <c r="BP6">
        <v>4</v>
      </c>
      <c r="BQ6">
        <v>0.68581687499999999</v>
      </c>
      <c r="BR6">
        <v>0.48261187499999997</v>
      </c>
      <c r="BS6">
        <v>0.35446016466000002</v>
      </c>
      <c r="BT6">
        <v>0.44664720516</v>
      </c>
      <c r="BU6">
        <v>0.60772165950000001</v>
      </c>
      <c r="BV6">
        <v>0.84504259675500004</v>
      </c>
      <c r="BW6">
        <v>1.2232053524250002</v>
      </c>
      <c r="BX6">
        <v>1.8577354499999998</v>
      </c>
      <c r="BY6">
        <v>2.7638918533200001</v>
      </c>
      <c r="BZ6">
        <v>4.1499630976950002</v>
      </c>
      <c r="CA6">
        <v>7.7777426381099994</v>
      </c>
      <c r="CB6">
        <v>12.81809255646</v>
      </c>
      <c r="CC6">
        <v>4</v>
      </c>
      <c r="CD6">
        <v>0.8303795625</v>
      </c>
      <c r="CE6">
        <v>0.73363631250000005</v>
      </c>
      <c r="CF6">
        <v>0.61270724999999993</v>
      </c>
      <c r="CG6">
        <v>0.82231762500000005</v>
      </c>
      <c r="CH6">
        <v>1.031928</v>
      </c>
      <c r="CI6">
        <v>1.4430868125</v>
      </c>
      <c r="CJ6">
        <v>2.5233864375000001</v>
      </c>
      <c r="CK6">
        <v>4.2163933125000002</v>
      </c>
      <c r="CL6">
        <v>7.2557437500000006</v>
      </c>
      <c r="CM6">
        <v>9.4808385000000008</v>
      </c>
      <c r="CN6">
        <v>15.946512374999999</v>
      </c>
      <c r="CO6">
        <v>28.031356687500001</v>
      </c>
      <c r="CP6">
        <v>4</v>
      </c>
      <c r="CQ6">
        <v>1.0806309375000001</v>
      </c>
      <c r="CR6">
        <v>0.947553405435</v>
      </c>
      <c r="CS6">
        <v>0.78536848877999998</v>
      </c>
      <c r="CT6">
        <v>1.04600063538</v>
      </c>
      <c r="CU6">
        <v>1.3025317516799999</v>
      </c>
      <c r="CV6">
        <v>1.8073883455050002</v>
      </c>
      <c r="CW6">
        <v>3.1357162297949999</v>
      </c>
      <c r="CX6">
        <v>5.1982931250000002</v>
      </c>
      <c r="CY6">
        <v>8.8744385564999995</v>
      </c>
      <c r="CZ6">
        <v>11.503171484279999</v>
      </c>
      <c r="DA6">
        <v>19.191981524820001</v>
      </c>
      <c r="DB6">
        <v>33.462097973370007</v>
      </c>
    </row>
    <row r="7" spans="1:106">
      <c r="A7">
        <v>5</v>
      </c>
      <c r="B7" s="131">
        <f t="shared" si="2"/>
        <v>0.39757500000000001</v>
      </c>
      <c r="C7" s="131">
        <f t="shared" si="2"/>
        <v>0.26505000000000001</v>
      </c>
      <c r="D7" s="131">
        <f t="shared" si="2"/>
        <v>0.21203999999999998</v>
      </c>
      <c r="E7" s="131">
        <f t="shared" si="2"/>
        <v>0.27830249999999995</v>
      </c>
      <c r="F7" s="131">
        <f t="shared" si="2"/>
        <v>0.37769624999999996</v>
      </c>
      <c r="G7" s="131">
        <f t="shared" si="2"/>
        <v>0.54335250000000002</v>
      </c>
      <c r="H7" s="131">
        <f t="shared" si="2"/>
        <v>0.81502874999999997</v>
      </c>
      <c r="I7" s="131">
        <f t="shared" si="2"/>
        <v>1.2854924999999999</v>
      </c>
      <c r="J7" s="131">
        <f t="shared" si="2"/>
        <v>1.9613700000000001</v>
      </c>
      <c r="K7" s="131">
        <f t="shared" si="2"/>
        <v>3.0745799999999996</v>
      </c>
      <c r="L7" s="131">
        <f t="shared" si="2"/>
        <v>6.0895237499999997</v>
      </c>
      <c r="M7" s="131">
        <f t="shared" si="2"/>
        <v>10.31707125</v>
      </c>
      <c r="O7">
        <v>5</v>
      </c>
      <c r="P7">
        <f t="shared" si="3"/>
        <v>0.41082750000000001</v>
      </c>
      <c r="Q7">
        <f t="shared" si="1"/>
        <v>0.27388499999999999</v>
      </c>
      <c r="R7">
        <f t="shared" si="1"/>
        <v>0.219108</v>
      </c>
      <c r="S7">
        <f t="shared" si="1"/>
        <v>0.28757924999999995</v>
      </c>
      <c r="T7">
        <f t="shared" si="1"/>
        <v>0.39028612499999998</v>
      </c>
      <c r="U7">
        <f t="shared" si="1"/>
        <v>0.56146425</v>
      </c>
      <c r="V7">
        <f t="shared" si="1"/>
        <v>0.842196375</v>
      </c>
      <c r="W7">
        <f t="shared" si="1"/>
        <v>1.3283422499999999</v>
      </c>
      <c r="X7">
        <f t="shared" si="1"/>
        <v>2.0267490000000001</v>
      </c>
      <c r="Y7">
        <f t="shared" si="1"/>
        <v>3.1770659999999995</v>
      </c>
      <c r="Z7">
        <f t="shared" si="1"/>
        <v>6.2925078749999992</v>
      </c>
      <c r="AA7">
        <f t="shared" si="1"/>
        <v>10.660973624999999</v>
      </c>
      <c r="AC7">
        <v>5</v>
      </c>
      <c r="AD7">
        <v>0.41082750000000001</v>
      </c>
      <c r="AE7">
        <v>0.27388499999999999</v>
      </c>
      <c r="AF7">
        <v>0.219108</v>
      </c>
      <c r="AG7">
        <v>0.28757924999999995</v>
      </c>
      <c r="AH7">
        <v>0.39028612499999998</v>
      </c>
      <c r="AI7">
        <v>0.56146425</v>
      </c>
      <c r="AJ7">
        <v>0.842196375</v>
      </c>
      <c r="AK7">
        <v>1.3283422499999999</v>
      </c>
      <c r="AL7">
        <v>2.0267490000000001</v>
      </c>
      <c r="AM7">
        <v>3.1770659999999995</v>
      </c>
      <c r="AN7">
        <v>6.2925078749999992</v>
      </c>
      <c r="AO7">
        <v>10.660973624999999</v>
      </c>
      <c r="AP7">
        <v>5</v>
      </c>
      <c r="AQ7">
        <v>0.50359500000000001</v>
      </c>
      <c r="AR7">
        <v>0.33573000000000003</v>
      </c>
      <c r="AS7">
        <v>0.26858400000000004</v>
      </c>
      <c r="AT7">
        <v>0.35251649999999995</v>
      </c>
      <c r="AU7">
        <v>0.47841524999999996</v>
      </c>
      <c r="AV7">
        <v>0.68824649999999987</v>
      </c>
      <c r="AW7">
        <v>1.03236975</v>
      </c>
      <c r="AX7">
        <v>1.6282904999999996</v>
      </c>
      <c r="AY7">
        <v>2.4844019999999998</v>
      </c>
      <c r="AZ7">
        <v>3.9178934299920001</v>
      </c>
      <c r="BA7">
        <v>7.8177882377414996</v>
      </c>
      <c r="BB7">
        <v>13.343412150000001</v>
      </c>
      <c r="BC7">
        <v>5</v>
      </c>
      <c r="BD7">
        <v>0.57099350429999995</v>
      </c>
      <c r="BE7">
        <v>0.38003116380000002</v>
      </c>
      <c r="BF7">
        <v>0.30351999312</v>
      </c>
      <c r="BG7">
        <v>0.39770763102000001</v>
      </c>
      <c r="BH7">
        <v>0.53884664999999998</v>
      </c>
      <c r="BI7">
        <v>0.77388899657999999</v>
      </c>
      <c r="BJ7">
        <v>1.1588937264449999</v>
      </c>
      <c r="BK7">
        <v>1.8247874555700001</v>
      </c>
      <c r="BL7">
        <v>2.7795411121200004</v>
      </c>
      <c r="BM7">
        <v>4.3497969002399994</v>
      </c>
      <c r="BN7">
        <v>8.6007296733900009</v>
      </c>
      <c r="BO7">
        <v>14.547070462499999</v>
      </c>
      <c r="BP7">
        <v>5</v>
      </c>
      <c r="BQ7">
        <v>0.76201874999999997</v>
      </c>
      <c r="BR7">
        <v>0.50801249999999998</v>
      </c>
      <c r="BS7">
        <v>0.40348186895999999</v>
      </c>
      <c r="BT7">
        <v>0.51896774096999998</v>
      </c>
      <c r="BU7">
        <v>0.68992514999999999</v>
      </c>
      <c r="BV7">
        <v>0.97182506762999998</v>
      </c>
      <c r="BW7">
        <v>1.4266882661849998</v>
      </c>
      <c r="BX7">
        <v>2.2012533611399996</v>
      </c>
      <c r="BY7">
        <v>3.2838930242400002</v>
      </c>
      <c r="BZ7">
        <v>5.0305990999199999</v>
      </c>
      <c r="CA7">
        <v>9.7316354274150001</v>
      </c>
      <c r="CB7">
        <v>16.094631149999998</v>
      </c>
      <c r="CC7">
        <v>5</v>
      </c>
      <c r="CD7">
        <v>0.95130862499999991</v>
      </c>
      <c r="CE7">
        <v>0.73363631250000005</v>
      </c>
      <c r="CF7">
        <v>0.68526468750000002</v>
      </c>
      <c r="CG7">
        <v>0.95130862499999991</v>
      </c>
      <c r="CH7">
        <v>1.160919</v>
      </c>
      <c r="CI7">
        <v>1.7171926875000001</v>
      </c>
      <c r="CJ7">
        <v>3.0393504375</v>
      </c>
      <c r="CK7">
        <v>5.0225870625000013</v>
      </c>
      <c r="CL7">
        <v>8.7310783124999993</v>
      </c>
      <c r="CM7">
        <v>11.9397294375</v>
      </c>
      <c r="CN7">
        <v>20.211277312499998</v>
      </c>
      <c r="CO7">
        <v>35.303224312499999</v>
      </c>
      <c r="CP7">
        <v>5</v>
      </c>
      <c r="CQ7">
        <v>1.2361424164199999</v>
      </c>
      <c r="CR7">
        <v>0.94611829221000032</v>
      </c>
      <c r="CS7">
        <v>0.877031410575</v>
      </c>
      <c r="CT7">
        <v>1.2082182503699999</v>
      </c>
      <c r="CU7">
        <v>1.463076</v>
      </c>
      <c r="CV7">
        <v>2.1473301667049998</v>
      </c>
      <c r="CW7">
        <v>3.770936243685</v>
      </c>
      <c r="CX7">
        <v>6.182400114870001</v>
      </c>
      <c r="CY7">
        <v>10.661828305230001</v>
      </c>
      <c r="CZ7">
        <v>14.463192889695003</v>
      </c>
      <c r="DA7">
        <v>24.285184189004998</v>
      </c>
      <c r="DB7">
        <v>42.073705687499995</v>
      </c>
    </row>
    <row r="8" spans="1:106">
      <c r="A8">
        <v>6</v>
      </c>
      <c r="B8" s="131">
        <f t="shared" si="2"/>
        <v>0.40420124999999996</v>
      </c>
      <c r="C8" s="131">
        <f t="shared" si="2"/>
        <v>0.27167625000000001</v>
      </c>
      <c r="D8" s="131">
        <f t="shared" si="2"/>
        <v>0.23854499999999995</v>
      </c>
      <c r="E8" s="131">
        <f t="shared" si="2"/>
        <v>0.31805999999999995</v>
      </c>
      <c r="F8" s="131">
        <f t="shared" si="2"/>
        <v>0.43070625000000001</v>
      </c>
      <c r="G8" s="131">
        <f t="shared" si="2"/>
        <v>0.61624124999999996</v>
      </c>
      <c r="H8" s="131">
        <f t="shared" si="2"/>
        <v>0.94092749999999992</v>
      </c>
      <c r="I8" s="131">
        <f t="shared" si="2"/>
        <v>1.4975324999999997</v>
      </c>
      <c r="J8" s="131">
        <f t="shared" si="2"/>
        <v>2.2993087499999998</v>
      </c>
      <c r="K8" s="131">
        <f t="shared" si="2"/>
        <v>3.7504575000000004</v>
      </c>
      <c r="L8" s="131">
        <f t="shared" si="2"/>
        <v>7.4346525000000012</v>
      </c>
      <c r="M8" s="131">
        <f t="shared" si="2"/>
        <v>12.88143</v>
      </c>
      <c r="O8">
        <v>6</v>
      </c>
      <c r="P8">
        <f t="shared" si="3"/>
        <v>0.41767462500000002</v>
      </c>
      <c r="Q8">
        <f t="shared" si="1"/>
        <v>0.280732125</v>
      </c>
      <c r="R8">
        <f t="shared" si="1"/>
        <v>0.24649649999999998</v>
      </c>
      <c r="S8">
        <f t="shared" si="1"/>
        <v>0.32866199999999995</v>
      </c>
      <c r="T8">
        <f t="shared" si="1"/>
        <v>0.445063125</v>
      </c>
      <c r="U8">
        <f t="shared" si="1"/>
        <v>0.63678262499999994</v>
      </c>
      <c r="V8">
        <f t="shared" si="1"/>
        <v>0.97229175000000001</v>
      </c>
      <c r="W8">
        <f t="shared" si="1"/>
        <v>1.5474502499999998</v>
      </c>
      <c r="X8">
        <f t="shared" si="1"/>
        <v>2.3759523749999998</v>
      </c>
      <c r="Y8">
        <f t="shared" si="1"/>
        <v>3.8754727500000006</v>
      </c>
      <c r="Z8">
        <f t="shared" si="1"/>
        <v>7.6824742500000012</v>
      </c>
      <c r="AA8">
        <f t="shared" si="1"/>
        <v>13.310811000000001</v>
      </c>
      <c r="AC8">
        <v>6</v>
      </c>
      <c r="AD8">
        <v>0.41767462500000002</v>
      </c>
      <c r="AE8">
        <v>0.280732125</v>
      </c>
      <c r="AF8">
        <v>0.24649649999999998</v>
      </c>
      <c r="AG8">
        <v>0.32866199999999995</v>
      </c>
      <c r="AH8">
        <v>0.445063125</v>
      </c>
      <c r="AI8">
        <v>0.63678262499999994</v>
      </c>
      <c r="AJ8">
        <v>0.97229175000000001</v>
      </c>
      <c r="AK8">
        <v>1.5474502499999998</v>
      </c>
      <c r="AL8">
        <v>2.3759523749999998</v>
      </c>
      <c r="AM8">
        <v>3.8754727500000006</v>
      </c>
      <c r="AN8">
        <v>7.6824742500000012</v>
      </c>
      <c r="AO8">
        <v>13.310811000000001</v>
      </c>
      <c r="AP8">
        <v>6</v>
      </c>
      <c r="AQ8">
        <v>0.51198824999999992</v>
      </c>
      <c r="AR8">
        <v>0.34412324999999994</v>
      </c>
      <c r="AS8">
        <v>0.30215700000000001</v>
      </c>
      <c r="AT8">
        <v>0.40287600000000001</v>
      </c>
      <c r="AU8">
        <v>0.54556125000000011</v>
      </c>
      <c r="AV8">
        <v>0.78057225000000008</v>
      </c>
      <c r="AW8">
        <v>1.1918415</v>
      </c>
      <c r="AX8">
        <v>1.8968744999999996</v>
      </c>
      <c r="AY8">
        <v>2.9124577500000006</v>
      </c>
      <c r="AZ8">
        <v>4.7862983571689997</v>
      </c>
      <c r="BA8">
        <v>9.5588387869590008</v>
      </c>
      <c r="BB8">
        <v>16.684519347864001</v>
      </c>
      <c r="BC8">
        <v>6</v>
      </c>
      <c r="BD8">
        <v>0.58031766291000009</v>
      </c>
      <c r="BE8">
        <v>0.38940262499999995</v>
      </c>
      <c r="BF8">
        <v>0.34134644483999999</v>
      </c>
      <c r="BG8">
        <v>0.45437161031999995</v>
      </c>
      <c r="BH8">
        <v>0.61426923382499998</v>
      </c>
      <c r="BI8">
        <v>0.87741004333500017</v>
      </c>
      <c r="BJ8">
        <v>1.33746069447</v>
      </c>
      <c r="BK8">
        <v>2.1250704990599996</v>
      </c>
      <c r="BL8">
        <v>3.2573540625000001</v>
      </c>
      <c r="BM8">
        <v>5.3042170355399998</v>
      </c>
      <c r="BN8">
        <v>10.497025516229998</v>
      </c>
      <c r="BO8">
        <v>18.156684739319996</v>
      </c>
      <c r="BP8">
        <v>6</v>
      </c>
      <c r="BQ8">
        <v>0.77471906249999989</v>
      </c>
      <c r="BR8">
        <v>0.52071281250000001</v>
      </c>
      <c r="BS8">
        <v>0.45209970773999997</v>
      </c>
      <c r="BT8">
        <v>0.59068279655999989</v>
      </c>
      <c r="BU8">
        <v>0.78347534265000007</v>
      </c>
      <c r="BV8">
        <v>1.0974960866699999</v>
      </c>
      <c r="BW8">
        <v>1.6399023935099999</v>
      </c>
      <c r="BX8">
        <v>2.5529355014099999</v>
      </c>
      <c r="BY8">
        <v>3.8321812500000005</v>
      </c>
      <c r="BZ8">
        <v>6.10789007169</v>
      </c>
      <c r="CA8">
        <v>11.824636369590001</v>
      </c>
      <c r="CB8">
        <v>19.996891478640006</v>
      </c>
      <c r="CC8">
        <v>6</v>
      </c>
      <c r="CD8">
        <v>1.0238660625000002</v>
      </c>
      <c r="CE8">
        <v>0.71751243750000004</v>
      </c>
      <c r="CF8">
        <v>0.7578221249999999</v>
      </c>
      <c r="CG8">
        <v>1.0722376875000001</v>
      </c>
      <c r="CH8">
        <v>1.2979719375000003</v>
      </c>
      <c r="CI8">
        <v>2.0316082500000001</v>
      </c>
      <c r="CJ8">
        <v>3.5956241250000001</v>
      </c>
      <c r="CK8">
        <v>5.9335860000000009</v>
      </c>
      <c r="CL8">
        <v>10.311218062499998</v>
      </c>
      <c r="CM8">
        <v>14.713035937499999</v>
      </c>
      <c r="CN8">
        <v>25.112935312500003</v>
      </c>
      <c r="CO8">
        <v>42.833073937500004</v>
      </c>
      <c r="CP8">
        <v>6</v>
      </c>
      <c r="CQ8">
        <v>1.3284216148049999</v>
      </c>
      <c r="CR8">
        <v>0.92392012499999998</v>
      </c>
      <c r="CS8">
        <v>0.9684103047899999</v>
      </c>
      <c r="CT8">
        <v>1.3597066678650003</v>
      </c>
      <c r="CU8">
        <v>1.63325978109</v>
      </c>
      <c r="CV8">
        <v>2.53652913612</v>
      </c>
      <c r="CW8">
        <v>4.4540700263700002</v>
      </c>
      <c r="CX8">
        <v>7.2921593582400002</v>
      </c>
      <c r="CY8">
        <v>12.571211062499998</v>
      </c>
      <c r="CZ8">
        <v>17.793840857624996</v>
      </c>
      <c r="DA8">
        <v>30.125697369074999</v>
      </c>
      <c r="DB8">
        <v>50.963800588470001</v>
      </c>
    </row>
    <row r="9" spans="1:106">
      <c r="A9">
        <v>7</v>
      </c>
      <c r="B9" s="131">
        <f t="shared" si="2"/>
        <v>0.41745375000000001</v>
      </c>
      <c r="C9" s="131">
        <f t="shared" si="2"/>
        <v>0.28492875000000001</v>
      </c>
      <c r="D9" s="131">
        <f t="shared" si="2"/>
        <v>0.26505000000000001</v>
      </c>
      <c r="E9" s="131">
        <f t="shared" si="2"/>
        <v>0.35781750000000001</v>
      </c>
      <c r="F9" s="131">
        <f t="shared" si="2"/>
        <v>0.4770899999999999</v>
      </c>
      <c r="G9" s="131">
        <f t="shared" si="2"/>
        <v>0.70238249999999991</v>
      </c>
      <c r="H9" s="131">
        <f t="shared" si="2"/>
        <v>1.08007875</v>
      </c>
      <c r="I9" s="131">
        <f t="shared" si="2"/>
        <v>1.7228250000000001</v>
      </c>
      <c r="J9" s="131">
        <f t="shared" si="2"/>
        <v>2.6505000000000001</v>
      </c>
      <c r="K9" s="131">
        <f t="shared" si="2"/>
        <v>4.5853649999999995</v>
      </c>
      <c r="L9" s="131">
        <f t="shared" si="2"/>
        <v>8.8394174999999997</v>
      </c>
      <c r="M9" s="131">
        <f t="shared" si="2"/>
        <v>16.169663812499998</v>
      </c>
      <c r="O9">
        <v>7</v>
      </c>
      <c r="P9">
        <f t="shared" si="3"/>
        <v>0.43136887500000004</v>
      </c>
      <c r="Q9">
        <f t="shared" si="1"/>
        <v>0.29442637500000002</v>
      </c>
      <c r="R9">
        <f t="shared" si="1"/>
        <v>0.27388499999999999</v>
      </c>
      <c r="S9">
        <f t="shared" si="1"/>
        <v>0.36974475000000001</v>
      </c>
      <c r="T9">
        <f t="shared" si="1"/>
        <v>0.49299299999999996</v>
      </c>
      <c r="U9">
        <f t="shared" si="1"/>
        <v>0.72579525</v>
      </c>
      <c r="V9">
        <f t="shared" si="1"/>
        <v>1.116081375</v>
      </c>
      <c r="W9">
        <f t="shared" si="1"/>
        <v>1.7802525</v>
      </c>
      <c r="X9">
        <f t="shared" si="1"/>
        <v>2.7388499999999998</v>
      </c>
      <c r="Y9">
        <f t="shared" si="1"/>
        <v>4.7382104999999992</v>
      </c>
      <c r="Z9">
        <f t="shared" si="1"/>
        <v>9.1340647500000003</v>
      </c>
      <c r="AA9">
        <f t="shared" si="1"/>
        <v>16.708652606249998</v>
      </c>
      <c r="AC9">
        <v>7</v>
      </c>
      <c r="AD9">
        <v>0.43136887500000004</v>
      </c>
      <c r="AE9">
        <v>0.29442637500000002</v>
      </c>
      <c r="AF9">
        <v>0.27388499999999999</v>
      </c>
      <c r="AG9">
        <v>0.36974475000000001</v>
      </c>
      <c r="AH9">
        <v>0.49299299999999996</v>
      </c>
      <c r="AI9">
        <v>0.72579525</v>
      </c>
      <c r="AJ9">
        <v>1.116081375</v>
      </c>
      <c r="AK9">
        <v>1.7802525</v>
      </c>
      <c r="AL9">
        <v>2.7388499999999998</v>
      </c>
      <c r="AM9">
        <v>4.7382104999999992</v>
      </c>
      <c r="AN9">
        <v>9.1340647500000003</v>
      </c>
      <c r="AO9">
        <v>16.708652606249998</v>
      </c>
      <c r="AP9">
        <v>7</v>
      </c>
      <c r="AQ9">
        <v>0.52877475000000007</v>
      </c>
      <c r="AR9">
        <v>0.36090975000000003</v>
      </c>
      <c r="AS9">
        <v>0.33573000000000003</v>
      </c>
      <c r="AT9">
        <v>0.45323550000000001</v>
      </c>
      <c r="AU9">
        <v>0.60431400000000002</v>
      </c>
      <c r="AV9">
        <v>0.8896845000000001</v>
      </c>
      <c r="AW9">
        <v>1.3680997500000001</v>
      </c>
      <c r="AX9">
        <v>2.1822450000000004</v>
      </c>
      <c r="AY9">
        <v>3.3623486723999996</v>
      </c>
      <c r="AZ9">
        <v>5.8605329967479998</v>
      </c>
      <c r="BA9">
        <v>11.381802511227001</v>
      </c>
      <c r="BB9">
        <v>20.740199450620498</v>
      </c>
      <c r="BC9">
        <v>7</v>
      </c>
      <c r="BD9">
        <v>0.59914576354500004</v>
      </c>
      <c r="BE9">
        <v>0.40826224891499996</v>
      </c>
      <c r="BF9">
        <v>0.37914766380000003</v>
      </c>
      <c r="BG9">
        <v>0.51099726339000007</v>
      </c>
      <c r="BH9">
        <v>0.68019421032000005</v>
      </c>
      <c r="BI9">
        <v>0.99972442500000014</v>
      </c>
      <c r="BJ9">
        <v>1.5347400599699998</v>
      </c>
      <c r="BK9">
        <v>2.4439513058999998</v>
      </c>
      <c r="BL9">
        <v>3.7536133619999998</v>
      </c>
      <c r="BM9">
        <v>6.4828318337400006</v>
      </c>
      <c r="BN9">
        <v>12.47620136319</v>
      </c>
      <c r="BO9">
        <v>22.529467500029998</v>
      </c>
      <c r="BP9">
        <v>7</v>
      </c>
      <c r="BQ9">
        <v>0.80011968749999995</v>
      </c>
      <c r="BR9">
        <v>0.54611343750000008</v>
      </c>
      <c r="BS9">
        <v>0.50031332760000002</v>
      </c>
      <c r="BT9">
        <v>0.66179205387000006</v>
      </c>
      <c r="BU9">
        <v>0.86421418451999998</v>
      </c>
      <c r="BV9">
        <v>1.2455583000000001</v>
      </c>
      <c r="BW9">
        <v>1.8741944100450001</v>
      </c>
      <c r="BX9">
        <v>2.9238798147000002</v>
      </c>
      <c r="BY9">
        <v>4.3973067240000008</v>
      </c>
      <c r="BZ9">
        <v>7.4326565674799996</v>
      </c>
      <c r="CA9">
        <v>13.991536812269997</v>
      </c>
      <c r="CB9">
        <v>24.699407156205002</v>
      </c>
      <c r="CC9">
        <v>7</v>
      </c>
      <c r="CD9">
        <v>1.0158041250000001</v>
      </c>
      <c r="CE9">
        <v>0.73363631250000005</v>
      </c>
      <c r="CF9">
        <v>0.85456537499999996</v>
      </c>
      <c r="CG9">
        <v>1.1689809375</v>
      </c>
      <c r="CH9">
        <v>1.4672726250000001</v>
      </c>
      <c r="CI9">
        <v>2.402457375</v>
      </c>
      <c r="CJ9">
        <v>4.1841455625000004</v>
      </c>
      <c r="CK9">
        <v>6.9735759375000006</v>
      </c>
      <c r="CL9">
        <v>11.996163000000001</v>
      </c>
      <c r="CM9">
        <v>17.857191562499999</v>
      </c>
      <c r="CN9">
        <v>30.844972875000003</v>
      </c>
      <c r="CO9">
        <v>50.466409021875002</v>
      </c>
      <c r="CP9">
        <v>7</v>
      </c>
      <c r="CQ9">
        <v>1.3159734090299999</v>
      </c>
      <c r="CR9">
        <v>0.94324645779000016</v>
      </c>
      <c r="CS9">
        <v>1.0903654818599999</v>
      </c>
      <c r="CT9">
        <v>1.4800989687750001</v>
      </c>
      <c r="CU9">
        <v>1.8434234391300002</v>
      </c>
      <c r="CV9">
        <v>2.9948441250000002</v>
      </c>
      <c r="CW9">
        <v>5.1749099634150015</v>
      </c>
      <c r="CX9">
        <v>8.5566197078249999</v>
      </c>
      <c r="CY9">
        <v>14.601979386720002</v>
      </c>
      <c r="CZ9">
        <v>21.561428671649999</v>
      </c>
      <c r="DA9">
        <v>36.94152824247</v>
      </c>
      <c r="DB9">
        <v>59.824474930605</v>
      </c>
    </row>
    <row r="10" spans="1:106">
      <c r="A10">
        <v>8</v>
      </c>
      <c r="B10" s="131">
        <f t="shared" si="2"/>
        <v>0.42407999999999996</v>
      </c>
      <c r="C10" s="131">
        <f t="shared" si="2"/>
        <v>0.29155500000000001</v>
      </c>
      <c r="D10" s="131">
        <f t="shared" si="2"/>
        <v>0.29818125000000001</v>
      </c>
      <c r="E10" s="131">
        <f t="shared" si="2"/>
        <v>0.39094874999999996</v>
      </c>
      <c r="F10" s="131">
        <f t="shared" si="2"/>
        <v>0.53672625000000007</v>
      </c>
      <c r="G10" s="131">
        <f t="shared" si="2"/>
        <v>0.78852374999999997</v>
      </c>
      <c r="H10" s="131">
        <f t="shared" si="2"/>
        <v>1.2324824999999999</v>
      </c>
      <c r="I10" s="131">
        <f t="shared" si="2"/>
        <v>1.9746224999999999</v>
      </c>
      <c r="J10" s="131">
        <f t="shared" si="2"/>
        <v>3.0414487499999998</v>
      </c>
      <c r="K10" s="131">
        <f t="shared" si="2"/>
        <v>5.59918125</v>
      </c>
      <c r="L10" s="131">
        <f t="shared" si="2"/>
        <v>10.383333749999998</v>
      </c>
      <c r="M10" s="131">
        <f t="shared" si="2"/>
        <v>20.124348749999999</v>
      </c>
      <c r="O10">
        <v>8</v>
      </c>
      <c r="P10">
        <f t="shared" si="3"/>
        <v>0.43821599999999999</v>
      </c>
      <c r="Q10">
        <f t="shared" si="1"/>
        <v>0.30127350000000003</v>
      </c>
      <c r="R10">
        <f t="shared" si="1"/>
        <v>0.30812062500000004</v>
      </c>
      <c r="S10">
        <f t="shared" si="1"/>
        <v>0.40398037499999995</v>
      </c>
      <c r="T10">
        <f t="shared" si="1"/>
        <v>0.55461712500000004</v>
      </c>
      <c r="U10">
        <f t="shared" si="1"/>
        <v>0.81480787499999996</v>
      </c>
      <c r="V10">
        <f t="shared" si="1"/>
        <v>1.2735652499999999</v>
      </c>
      <c r="W10">
        <f t="shared" si="1"/>
        <v>2.04044325</v>
      </c>
      <c r="X10">
        <f t="shared" si="1"/>
        <v>3.142830375</v>
      </c>
      <c r="Y10">
        <f t="shared" si="1"/>
        <v>5.7858206250000004</v>
      </c>
      <c r="Z10">
        <f t="shared" si="1"/>
        <v>10.729444874999999</v>
      </c>
      <c r="AA10">
        <f t="shared" si="1"/>
        <v>20.795160374999998</v>
      </c>
      <c r="AC10">
        <v>8</v>
      </c>
      <c r="AD10">
        <v>0.43821599999999999</v>
      </c>
      <c r="AE10">
        <v>0.30127350000000003</v>
      </c>
      <c r="AF10">
        <v>0.30812062500000004</v>
      </c>
      <c r="AG10">
        <v>0.40398037499999995</v>
      </c>
      <c r="AH10">
        <v>0.55461712500000004</v>
      </c>
      <c r="AI10">
        <v>0.81480787499999996</v>
      </c>
      <c r="AJ10">
        <v>1.2735652499999999</v>
      </c>
      <c r="AK10">
        <v>2.04044325</v>
      </c>
      <c r="AL10">
        <v>3.142830375</v>
      </c>
      <c r="AM10">
        <v>5.7858206250000004</v>
      </c>
      <c r="AN10">
        <v>10.729444874999999</v>
      </c>
      <c r="AO10">
        <v>20.795160374999998</v>
      </c>
      <c r="AP10">
        <v>8</v>
      </c>
      <c r="AQ10">
        <v>0.53716800000000009</v>
      </c>
      <c r="AR10">
        <v>0.36930299999999999</v>
      </c>
      <c r="AS10">
        <v>0.37769624999999996</v>
      </c>
      <c r="AT10">
        <v>0.49520174999999994</v>
      </c>
      <c r="AU10">
        <v>0.67985325000000008</v>
      </c>
      <c r="AV10">
        <v>0.99879675000000001</v>
      </c>
      <c r="AW10">
        <v>1.5611445000000002</v>
      </c>
      <c r="AX10">
        <v>2.5011885000000005</v>
      </c>
      <c r="AY10">
        <v>3.8640880476314989</v>
      </c>
      <c r="AZ10">
        <v>7.1669520000000002</v>
      </c>
      <c r="BA10">
        <v>13.389556686190501</v>
      </c>
      <c r="BB10">
        <v>25.565208053714997</v>
      </c>
      <c r="BC10">
        <v>8</v>
      </c>
      <c r="BD10">
        <v>0.60845358624000001</v>
      </c>
      <c r="BE10">
        <v>0.41761793964000005</v>
      </c>
      <c r="BF10">
        <v>0.4263991875</v>
      </c>
      <c r="BG10">
        <v>0.55812573321000003</v>
      </c>
      <c r="BH10">
        <v>0.76496300491500013</v>
      </c>
      <c r="BI10">
        <v>1.1219568001949998</v>
      </c>
      <c r="BJ10">
        <v>1.75071181167</v>
      </c>
      <c r="BK10">
        <v>2.8002016359300002</v>
      </c>
      <c r="BL10">
        <v>4.3058236032900004</v>
      </c>
      <c r="BM10">
        <v>7.9135094999999991</v>
      </c>
      <c r="BN10">
        <v>14.65038552123</v>
      </c>
      <c r="BO10">
        <v>27.72064413855</v>
      </c>
      <c r="BP10">
        <v>8</v>
      </c>
      <c r="BQ10">
        <v>0.81281999999999999</v>
      </c>
      <c r="BR10">
        <v>0.55881375</v>
      </c>
      <c r="BS10">
        <v>0.56058075000000007</v>
      </c>
      <c r="BT10">
        <v>0.72009058768499989</v>
      </c>
      <c r="BU10">
        <v>0.96815181919499982</v>
      </c>
      <c r="BV10">
        <v>1.3923079503899998</v>
      </c>
      <c r="BW10">
        <v>2.1292597733400003</v>
      </c>
      <c r="BX10">
        <v>3.3361721046899997</v>
      </c>
      <c r="BY10">
        <v>5.0227336263149995</v>
      </c>
      <c r="BZ10">
        <v>9.0333457500000005</v>
      </c>
      <c r="CA10">
        <v>16.356228811905002</v>
      </c>
      <c r="CB10">
        <v>30.250910037150003</v>
      </c>
      <c r="CC10">
        <v>8</v>
      </c>
      <c r="CD10">
        <v>0.99161831249999999</v>
      </c>
      <c r="CE10">
        <v>0.76588406249999996</v>
      </c>
      <c r="CF10">
        <v>0.95937056249999997</v>
      </c>
      <c r="CG10">
        <v>1.2576622500000001</v>
      </c>
      <c r="CH10">
        <v>1.660759125</v>
      </c>
      <c r="CI10">
        <v>2.821678125</v>
      </c>
      <c r="CJ10">
        <v>4.8129766874999991</v>
      </c>
      <c r="CK10">
        <v>8.1748046250000019</v>
      </c>
      <c r="CL10">
        <v>13.850408625</v>
      </c>
      <c r="CM10">
        <v>21.428629874999999</v>
      </c>
      <c r="CN10">
        <v>37.439637749999996</v>
      </c>
      <c r="CO10">
        <v>58.284495</v>
      </c>
      <c r="CP10">
        <v>8</v>
      </c>
      <c r="CQ10">
        <v>1.2826998536849998</v>
      </c>
      <c r="CR10">
        <v>0.98320964542500011</v>
      </c>
      <c r="CS10">
        <v>1.2222118125000001</v>
      </c>
      <c r="CT10">
        <v>1.5899207664600001</v>
      </c>
      <c r="CU10">
        <v>2.0832617064300001</v>
      </c>
      <c r="CV10">
        <v>3.5119116164999995</v>
      </c>
      <c r="CW10">
        <v>5.9432271230699998</v>
      </c>
      <c r="CX10">
        <v>10.014534327330001</v>
      </c>
      <c r="CY10">
        <v>16.831912094369997</v>
      </c>
      <c r="CZ10">
        <v>25.831772999999998</v>
      </c>
      <c r="DA10">
        <v>44.766359451539998</v>
      </c>
      <c r="DB10">
        <v>68.837280515999993</v>
      </c>
    </row>
    <row r="11" spans="1:106">
      <c r="A11">
        <v>9</v>
      </c>
      <c r="B11" s="131">
        <f t="shared" si="2"/>
        <v>0.43733250000000007</v>
      </c>
      <c r="C11" s="131">
        <f t="shared" si="2"/>
        <v>0.30480749999999995</v>
      </c>
      <c r="D11" s="131">
        <f t="shared" si="2"/>
        <v>0.33131250000000001</v>
      </c>
      <c r="E11" s="131">
        <f t="shared" si="2"/>
        <v>0.43070625000000001</v>
      </c>
      <c r="F11" s="131">
        <f t="shared" si="2"/>
        <v>0.59636250000000002</v>
      </c>
      <c r="G11" s="131">
        <f t="shared" si="2"/>
        <v>0.88129125000000008</v>
      </c>
      <c r="H11" s="131">
        <f t="shared" si="2"/>
        <v>1.39813875</v>
      </c>
      <c r="I11" s="131">
        <f t="shared" si="2"/>
        <v>2.2595512500000003</v>
      </c>
      <c r="J11" s="131">
        <f t="shared" si="2"/>
        <v>3.5052862500000002</v>
      </c>
      <c r="K11" s="131">
        <f t="shared" si="2"/>
        <v>6.7919062499999994</v>
      </c>
      <c r="L11" s="131">
        <f t="shared" si="2"/>
        <v>12.185673750000001</v>
      </c>
      <c r="M11" s="131">
        <f t="shared" si="2"/>
        <v>24.8337421875</v>
      </c>
      <c r="O11">
        <v>9</v>
      </c>
      <c r="P11">
        <f t="shared" si="3"/>
        <v>0.45191025000000007</v>
      </c>
      <c r="Q11">
        <f t="shared" si="1"/>
        <v>0.31496774999999999</v>
      </c>
      <c r="R11">
        <f t="shared" si="1"/>
        <v>0.34235624999999997</v>
      </c>
      <c r="S11">
        <f t="shared" si="1"/>
        <v>0.445063125</v>
      </c>
      <c r="T11">
        <f t="shared" si="1"/>
        <v>0.61624125000000007</v>
      </c>
      <c r="U11">
        <f t="shared" si="1"/>
        <v>0.91066762500000009</v>
      </c>
      <c r="V11">
        <f t="shared" si="1"/>
        <v>1.4447433750000001</v>
      </c>
      <c r="W11">
        <f t="shared" si="1"/>
        <v>2.3348696250000001</v>
      </c>
      <c r="X11">
        <f t="shared" si="1"/>
        <v>3.6221291250000003</v>
      </c>
      <c r="Y11">
        <f t="shared" si="1"/>
        <v>7.0183031250000001</v>
      </c>
      <c r="Z11">
        <f t="shared" si="1"/>
        <v>12.591862875000002</v>
      </c>
      <c r="AA11">
        <f t="shared" si="1"/>
        <v>25.661533593750001</v>
      </c>
      <c r="AC11">
        <v>9</v>
      </c>
      <c r="AD11">
        <v>0.45191025000000007</v>
      </c>
      <c r="AE11">
        <v>0.31496774999999999</v>
      </c>
      <c r="AF11">
        <v>0.34235624999999997</v>
      </c>
      <c r="AG11">
        <v>0.445063125</v>
      </c>
      <c r="AH11">
        <v>0.61624125000000007</v>
      </c>
      <c r="AI11">
        <v>0.91066762500000009</v>
      </c>
      <c r="AJ11">
        <v>1.4447433750000001</v>
      </c>
      <c r="AK11">
        <v>2.3348696250000001</v>
      </c>
      <c r="AL11">
        <v>3.6221291250000003</v>
      </c>
      <c r="AM11">
        <v>7.0183031250000001</v>
      </c>
      <c r="AN11">
        <v>12.591862875000002</v>
      </c>
      <c r="AO11">
        <v>25.661533593750001</v>
      </c>
      <c r="AP11">
        <v>9</v>
      </c>
      <c r="AQ11">
        <v>0.55395450000000002</v>
      </c>
      <c r="AR11">
        <v>0.38608950000000003</v>
      </c>
      <c r="AS11">
        <v>0.41966249999999999</v>
      </c>
      <c r="AT11">
        <v>0.54556125000000011</v>
      </c>
      <c r="AU11">
        <v>0.75539249999999991</v>
      </c>
      <c r="AV11">
        <v>1.1163022500000002</v>
      </c>
      <c r="AW11">
        <v>1.7709757499999998</v>
      </c>
      <c r="AX11">
        <v>2.8620982500000003</v>
      </c>
      <c r="AY11">
        <v>4.4600593903755001</v>
      </c>
      <c r="AZ11">
        <v>8.7065772230249987</v>
      </c>
      <c r="BA11">
        <v>15.736926778641003</v>
      </c>
      <c r="BB11">
        <v>31.249079921812498</v>
      </c>
      <c r="BC11">
        <v>9</v>
      </c>
      <c r="BD11">
        <v>0.62725959054000002</v>
      </c>
      <c r="BE11">
        <v>0.43645548489000002</v>
      </c>
      <c r="BF11">
        <v>0.47361917025</v>
      </c>
      <c r="BG11">
        <v>0.61467926617500013</v>
      </c>
      <c r="BH11">
        <v>0.84967423065000003</v>
      </c>
      <c r="BI11">
        <v>1.2535322232300001</v>
      </c>
      <c r="BJ11">
        <v>1.9853570249999999</v>
      </c>
      <c r="BK11">
        <v>3.2031820302899998</v>
      </c>
      <c r="BL11">
        <v>4.9608166387350003</v>
      </c>
      <c r="BM11">
        <v>9.595994552625001</v>
      </c>
      <c r="BN11">
        <v>17.187600368205004</v>
      </c>
      <c r="BO11">
        <v>33.822653908125005</v>
      </c>
      <c r="BP11">
        <v>9</v>
      </c>
      <c r="BQ11">
        <v>0.83822062500000005</v>
      </c>
      <c r="BR11">
        <v>0.58232741336999994</v>
      </c>
      <c r="BS11">
        <v>0.62034334050000006</v>
      </c>
      <c r="BT11">
        <v>0.79003815735000005</v>
      </c>
      <c r="BU11">
        <v>1.07118075645</v>
      </c>
      <c r="BV11">
        <v>1.5493934464050001</v>
      </c>
      <c r="BW11">
        <v>2.40479865</v>
      </c>
      <c r="BX11">
        <v>3.8003512983150003</v>
      </c>
      <c r="BY11">
        <v>5.7620222537550001</v>
      </c>
      <c r="BZ11">
        <v>10.905863480250002</v>
      </c>
      <c r="CA11">
        <v>19.102489636410002</v>
      </c>
      <c r="CB11">
        <v>36.739405468125</v>
      </c>
      <c r="CC11">
        <v>9</v>
      </c>
      <c r="CD11">
        <v>0.95937056249999997</v>
      </c>
      <c r="CE11">
        <v>0.80619375000000004</v>
      </c>
      <c r="CF11">
        <v>1.0802996250000001</v>
      </c>
      <c r="CG11">
        <v>1.3463435625</v>
      </c>
      <c r="CH11">
        <v>1.8945553125000003</v>
      </c>
      <c r="CI11">
        <v>3.3053943749999997</v>
      </c>
      <c r="CJ11">
        <v>5.5224271875000008</v>
      </c>
      <c r="CK11">
        <v>9.505024312499998</v>
      </c>
      <c r="CL11">
        <v>15.914264624999996</v>
      </c>
      <c r="CM11">
        <v>25.483784437499999</v>
      </c>
      <c r="CN11">
        <v>44.800186687500002</v>
      </c>
      <c r="CO11">
        <v>66.701969465625012</v>
      </c>
      <c r="CP11">
        <v>9</v>
      </c>
      <c r="CQ11">
        <v>1.2391082994149998</v>
      </c>
      <c r="CR11">
        <v>1.0333795904999998</v>
      </c>
      <c r="CS11">
        <v>1.37415769746</v>
      </c>
      <c r="CT11">
        <v>1.69939689477</v>
      </c>
      <c r="CU11">
        <v>2.3728282748249998</v>
      </c>
      <c r="CV11">
        <v>4.1074877131499994</v>
      </c>
      <c r="CW11">
        <v>6.8084718749999995</v>
      </c>
      <c r="CX11">
        <v>11.625514509014998</v>
      </c>
      <c r="CY11">
        <v>19.308894991469998</v>
      </c>
      <c r="CZ11">
        <v>30.670300101090003</v>
      </c>
      <c r="DA11">
        <v>53.479688938170007</v>
      </c>
      <c r="DB11">
        <v>78.488157523185009</v>
      </c>
    </row>
    <row r="12" spans="1:106">
      <c r="A12">
        <v>10</v>
      </c>
      <c r="B12" s="131">
        <f t="shared" si="2"/>
        <v>0.43733250000000007</v>
      </c>
      <c r="C12" s="131">
        <f t="shared" si="2"/>
        <v>0.32468625000000001</v>
      </c>
      <c r="D12" s="131">
        <f t="shared" si="2"/>
        <v>0.37107000000000007</v>
      </c>
      <c r="E12" s="131">
        <f t="shared" si="2"/>
        <v>0.47046374999999996</v>
      </c>
      <c r="F12" s="131">
        <f t="shared" si="2"/>
        <v>0.66262500000000002</v>
      </c>
      <c r="G12" s="131">
        <f t="shared" si="2"/>
        <v>0.99393750000000014</v>
      </c>
      <c r="H12" s="131">
        <f t="shared" si="2"/>
        <v>1.5836737500000002</v>
      </c>
      <c r="I12" s="131">
        <f t="shared" si="2"/>
        <v>2.5776112500000004</v>
      </c>
      <c r="J12" s="131">
        <f t="shared" si="2"/>
        <v>4.0751437500000005</v>
      </c>
      <c r="K12" s="131">
        <f t="shared" si="2"/>
        <v>8.1304087499999991</v>
      </c>
      <c r="L12" s="131">
        <f t="shared" si="2"/>
        <v>14.34583125</v>
      </c>
      <c r="M12" s="131">
        <f t="shared" si="2"/>
        <v>30.430647</v>
      </c>
      <c r="O12">
        <v>10</v>
      </c>
      <c r="P12">
        <f t="shared" si="3"/>
        <v>0.45191025000000007</v>
      </c>
      <c r="Q12">
        <f t="shared" si="1"/>
        <v>0.33550912500000002</v>
      </c>
      <c r="R12">
        <f t="shared" si="1"/>
        <v>0.38343900000000009</v>
      </c>
      <c r="S12">
        <f t="shared" si="1"/>
        <v>0.48614587500000001</v>
      </c>
      <c r="T12">
        <f t="shared" si="1"/>
        <v>0.68471249999999995</v>
      </c>
      <c r="U12">
        <f t="shared" si="1"/>
        <v>1.0270687500000002</v>
      </c>
      <c r="V12">
        <f t="shared" si="1"/>
        <v>1.6364628750000003</v>
      </c>
      <c r="W12">
        <f t="shared" si="1"/>
        <v>2.6635316250000005</v>
      </c>
      <c r="X12">
        <f t="shared" si="1"/>
        <v>4.2109818750000008</v>
      </c>
      <c r="Y12">
        <f t="shared" si="1"/>
        <v>8.4014223749999992</v>
      </c>
      <c r="Z12">
        <f t="shared" si="1"/>
        <v>14.824025624999999</v>
      </c>
      <c r="AA12">
        <f t="shared" si="1"/>
        <v>31.445001900000001</v>
      </c>
      <c r="AC12">
        <v>10</v>
      </c>
      <c r="AD12">
        <v>0.45191025000000007</v>
      </c>
      <c r="AE12">
        <v>0.33550912500000002</v>
      </c>
      <c r="AF12">
        <v>0.38343900000000009</v>
      </c>
      <c r="AG12">
        <v>0.48614587500000001</v>
      </c>
      <c r="AH12">
        <v>0.68471249999999995</v>
      </c>
      <c r="AI12">
        <v>1.0270687500000002</v>
      </c>
      <c r="AJ12">
        <v>1.6364628750000003</v>
      </c>
      <c r="AK12">
        <v>2.6635316250000005</v>
      </c>
      <c r="AL12">
        <v>4.2109818750000008</v>
      </c>
      <c r="AM12">
        <v>8.4014223749999992</v>
      </c>
      <c r="AN12">
        <v>14.824025624999999</v>
      </c>
      <c r="AO12">
        <v>31.445001900000001</v>
      </c>
      <c r="AP12">
        <v>10</v>
      </c>
      <c r="AQ12">
        <v>0.55395450000000002</v>
      </c>
      <c r="AR12">
        <v>0.41126924999999998</v>
      </c>
      <c r="AS12">
        <v>0.470022</v>
      </c>
      <c r="AT12">
        <v>0.59592075</v>
      </c>
      <c r="AU12">
        <v>0.83932499999999999</v>
      </c>
      <c r="AV12">
        <v>1.2589875000000001</v>
      </c>
      <c r="AW12">
        <v>2.0059867500000004</v>
      </c>
      <c r="AX12">
        <v>3.2649742499999999</v>
      </c>
      <c r="AY12">
        <v>5.1928975419075014</v>
      </c>
      <c r="AZ12">
        <v>10.437895721119499</v>
      </c>
      <c r="BA12">
        <v>18.55394175</v>
      </c>
      <c r="BB12">
        <v>37.933654749471003</v>
      </c>
      <c r="BC12">
        <v>10</v>
      </c>
      <c r="BD12">
        <v>0.62705142027000005</v>
      </c>
      <c r="BE12">
        <v>0.46476498946499994</v>
      </c>
      <c r="BF12">
        <v>0.53027684136000008</v>
      </c>
      <c r="BG12">
        <v>0.67119495000000007</v>
      </c>
      <c r="BH12">
        <v>0.94376706899999996</v>
      </c>
      <c r="BI12">
        <v>1.4132850322500001</v>
      </c>
      <c r="BJ12">
        <v>2.2480628962950004</v>
      </c>
      <c r="BK12">
        <v>3.6528428804550002</v>
      </c>
      <c r="BL12">
        <v>5.765355805275</v>
      </c>
      <c r="BM12">
        <v>11.483237550869999</v>
      </c>
      <c r="BN12">
        <v>20.2276220625</v>
      </c>
      <c r="BO12">
        <v>40.983862636860003</v>
      </c>
      <c r="BP12">
        <v>10</v>
      </c>
      <c r="BQ12">
        <v>0.83822062500000005</v>
      </c>
      <c r="BR12">
        <v>0.61783161184500013</v>
      </c>
      <c r="BS12">
        <v>0.69195698796000005</v>
      </c>
      <c r="BT12">
        <v>0.85938044999999996</v>
      </c>
      <c r="BU12">
        <v>1.1851525215000001</v>
      </c>
      <c r="BV12">
        <v>1.7398637392499998</v>
      </c>
      <c r="BW12">
        <v>2.7118533675899998</v>
      </c>
      <c r="BX12">
        <v>4.3156567109099999</v>
      </c>
      <c r="BY12">
        <v>6.6677121690750001</v>
      </c>
      <c r="BZ12">
        <v>12.993162861195</v>
      </c>
      <c r="CA12">
        <v>22.379496749999998</v>
      </c>
      <c r="CB12">
        <v>44.311403794709996</v>
      </c>
      <c r="CC12">
        <v>10</v>
      </c>
      <c r="CD12">
        <v>0.91906087499999989</v>
      </c>
      <c r="CE12">
        <v>0.86262731250000002</v>
      </c>
      <c r="CF12">
        <v>1.2012286875</v>
      </c>
      <c r="CG12">
        <v>1.4592106874999999</v>
      </c>
      <c r="CH12">
        <v>2.1605992500000002</v>
      </c>
      <c r="CI12">
        <v>3.8294203124999999</v>
      </c>
      <c r="CJ12">
        <v>6.3286209375000002</v>
      </c>
      <c r="CK12">
        <v>10.99648275</v>
      </c>
      <c r="CL12">
        <v>18.2441645625</v>
      </c>
      <c r="CM12">
        <v>30.167770125000001</v>
      </c>
      <c r="CN12">
        <v>52.708947374999994</v>
      </c>
      <c r="CO12">
        <v>76.315669800000009</v>
      </c>
      <c r="CP12">
        <v>10</v>
      </c>
      <c r="CQ12">
        <v>1.1852470913399999</v>
      </c>
      <c r="CR12">
        <v>1.1040277756650001</v>
      </c>
      <c r="CS12">
        <v>1.5256315195349999</v>
      </c>
      <c r="CT12">
        <v>1.83900525</v>
      </c>
      <c r="CU12">
        <v>2.7018050923799999</v>
      </c>
      <c r="CV12">
        <v>4.7511796173749996</v>
      </c>
      <c r="CW12">
        <v>7.79002261665</v>
      </c>
      <c r="CX12">
        <v>13.428193728840002</v>
      </c>
      <c r="CY12">
        <v>22.100071241984999</v>
      </c>
      <c r="CZ12">
        <v>36.248567704529997</v>
      </c>
      <c r="DA12">
        <v>62.817512625000013</v>
      </c>
      <c r="DB12">
        <v>89.469422056364991</v>
      </c>
    </row>
    <row r="13" spans="1:106">
      <c r="A13">
        <v>11</v>
      </c>
      <c r="B13" s="131">
        <f t="shared" si="2"/>
        <v>0.43733250000000007</v>
      </c>
      <c r="C13" s="131">
        <f t="shared" si="2"/>
        <v>0.34456500000000001</v>
      </c>
      <c r="D13" s="131">
        <f t="shared" si="2"/>
        <v>0.41082749999999996</v>
      </c>
      <c r="E13" s="131">
        <f t="shared" si="2"/>
        <v>0.51684750000000002</v>
      </c>
      <c r="F13" s="131">
        <f t="shared" si="2"/>
        <v>0.73551375000000008</v>
      </c>
      <c r="G13" s="131">
        <f t="shared" si="2"/>
        <v>1.10658375</v>
      </c>
      <c r="H13" s="131">
        <f t="shared" si="2"/>
        <v>1.7890874999999997</v>
      </c>
      <c r="I13" s="131">
        <f t="shared" si="2"/>
        <v>2.9221762500000001</v>
      </c>
      <c r="J13" s="131">
        <f t="shared" si="2"/>
        <v>4.7907787500000003</v>
      </c>
      <c r="K13" s="131">
        <f t="shared" si="2"/>
        <v>9.5749312500000006</v>
      </c>
      <c r="L13" s="131">
        <f t="shared" si="2"/>
        <v>17.002957500000001</v>
      </c>
      <c r="M13" s="131">
        <f t="shared" si="2"/>
        <v>37.101656249999998</v>
      </c>
      <c r="O13">
        <v>11</v>
      </c>
      <c r="P13">
        <f t="shared" si="3"/>
        <v>0.45191025000000007</v>
      </c>
      <c r="Q13">
        <f t="shared" si="1"/>
        <v>0.35605050000000005</v>
      </c>
      <c r="R13">
        <f t="shared" si="1"/>
        <v>0.42452174999999998</v>
      </c>
      <c r="S13">
        <f t="shared" si="1"/>
        <v>0.53407574999999996</v>
      </c>
      <c r="T13">
        <f t="shared" si="1"/>
        <v>0.76003087500000011</v>
      </c>
      <c r="U13">
        <f t="shared" si="1"/>
        <v>1.1434698750000001</v>
      </c>
      <c r="V13">
        <f t="shared" si="1"/>
        <v>1.8487237499999998</v>
      </c>
      <c r="W13">
        <f t="shared" si="1"/>
        <v>3.0195821250000003</v>
      </c>
      <c r="X13">
        <f t="shared" si="1"/>
        <v>4.9504713750000002</v>
      </c>
      <c r="Y13">
        <f t="shared" si="1"/>
        <v>9.8940956250000003</v>
      </c>
      <c r="Z13">
        <f t="shared" si="1"/>
        <v>17.569722750000004</v>
      </c>
      <c r="AA13">
        <f t="shared" si="1"/>
        <v>38.338378124999998</v>
      </c>
      <c r="AC13">
        <v>11</v>
      </c>
      <c r="AD13">
        <v>0.45191025000000007</v>
      </c>
      <c r="AE13">
        <v>0.35605050000000005</v>
      </c>
      <c r="AF13">
        <v>0.42452174999999998</v>
      </c>
      <c r="AG13">
        <v>0.53407574999999996</v>
      </c>
      <c r="AH13">
        <v>0.76003087500000011</v>
      </c>
      <c r="AI13">
        <v>1.1434698750000001</v>
      </c>
      <c r="AJ13">
        <v>1.8487237499999998</v>
      </c>
      <c r="AK13">
        <v>3.0195821250000003</v>
      </c>
      <c r="AL13">
        <v>4.9504713750000002</v>
      </c>
      <c r="AM13">
        <v>9.8940956250000003</v>
      </c>
      <c r="AN13">
        <v>17.569722750000004</v>
      </c>
      <c r="AO13">
        <v>38.338378124999998</v>
      </c>
      <c r="AP13">
        <v>11</v>
      </c>
      <c r="AQ13">
        <v>0.55395450000000002</v>
      </c>
      <c r="AR13">
        <v>0.43644900000000003</v>
      </c>
      <c r="AS13">
        <v>0.52038150000000005</v>
      </c>
      <c r="AT13">
        <v>0.65467350000000013</v>
      </c>
      <c r="AU13">
        <v>0.93165074999999997</v>
      </c>
      <c r="AV13">
        <v>1.4016727499999999</v>
      </c>
      <c r="AW13">
        <v>2.2661775</v>
      </c>
      <c r="AX13">
        <v>3.7014232499999995</v>
      </c>
      <c r="AY13">
        <v>6.1139464880445011</v>
      </c>
      <c r="AZ13">
        <v>12.310625710477499</v>
      </c>
      <c r="BA13">
        <v>22.022878933445998</v>
      </c>
      <c r="BB13">
        <v>45.822095090700003</v>
      </c>
      <c r="BC13">
        <v>11</v>
      </c>
      <c r="BD13">
        <v>0.62684325000000007</v>
      </c>
      <c r="BE13">
        <v>0.49305597587999994</v>
      </c>
      <c r="BF13">
        <v>0.5868966633299999</v>
      </c>
      <c r="BG13">
        <v>0.73712308058999998</v>
      </c>
      <c r="BH13">
        <v>1.0472313420450003</v>
      </c>
      <c r="BI13">
        <v>1.5729291265950001</v>
      </c>
      <c r="BJ13">
        <v>2.5388010387000004</v>
      </c>
      <c r="BK13">
        <v>4.1397496875000002</v>
      </c>
      <c r="BL13">
        <v>6.7755281213700007</v>
      </c>
      <c r="BM13">
        <v>13.518896498174998</v>
      </c>
      <c r="BN13">
        <v>23.966076667229999</v>
      </c>
      <c r="BO13">
        <v>49.417619203500003</v>
      </c>
      <c r="BP13">
        <v>11</v>
      </c>
      <c r="BQ13">
        <v>0.83822062500000005</v>
      </c>
      <c r="BR13">
        <v>0.65303291118000006</v>
      </c>
      <c r="BS13">
        <v>0.76296527888999999</v>
      </c>
      <c r="BT13">
        <v>0.94017041118</v>
      </c>
      <c r="BU13">
        <v>1.3099146840900002</v>
      </c>
      <c r="BV13">
        <v>1.928617603635</v>
      </c>
      <c r="BW13">
        <v>3.0499671919500004</v>
      </c>
      <c r="BX13">
        <v>4.8702937500000001</v>
      </c>
      <c r="BY13">
        <v>7.8021281304449994</v>
      </c>
      <c r="BZ13">
        <v>15.228698354774998</v>
      </c>
      <c r="CA13">
        <v>26.395073834460003</v>
      </c>
      <c r="CB13">
        <v>53.180375906999998</v>
      </c>
      <c r="CC13">
        <v>11</v>
      </c>
      <c r="CD13">
        <v>0.87875118750000014</v>
      </c>
      <c r="CE13">
        <v>0.92712281249999995</v>
      </c>
      <c r="CF13">
        <v>1.3140958125</v>
      </c>
      <c r="CG13">
        <v>1.5882016874999998</v>
      </c>
      <c r="CH13">
        <v>2.4830767499999999</v>
      </c>
      <c r="CI13">
        <v>4.4018178750000008</v>
      </c>
      <c r="CJ13">
        <v>7.2638056874999997</v>
      </c>
      <c r="CK13">
        <v>12.6169321875</v>
      </c>
      <c r="CL13">
        <v>20.888480062500001</v>
      </c>
      <c r="CM13">
        <v>35.649887624999998</v>
      </c>
      <c r="CN13">
        <v>60.811194562499999</v>
      </c>
      <c r="CO13">
        <v>87.906455390624998</v>
      </c>
      <c r="CP13">
        <v>11</v>
      </c>
      <c r="CQ13">
        <v>1.1315426250000002</v>
      </c>
      <c r="CR13">
        <v>1.1847572877750001</v>
      </c>
      <c r="CS13">
        <v>1.6664074200150001</v>
      </c>
      <c r="CT13">
        <v>1.9984607259299998</v>
      </c>
      <c r="CU13">
        <v>3.1002022774800002</v>
      </c>
      <c r="CV13">
        <v>5.4527404358700009</v>
      </c>
      <c r="CW13">
        <v>8.9269505187149996</v>
      </c>
      <c r="CX13">
        <v>15.382287187500001</v>
      </c>
      <c r="CY13">
        <v>25.262378992935002</v>
      </c>
      <c r="CZ13">
        <v>42.765917741909995</v>
      </c>
      <c r="DA13">
        <v>72.354592102170002</v>
      </c>
      <c r="DB13">
        <v>102.67817271783001</v>
      </c>
    </row>
    <row r="14" spans="1:106">
      <c r="A14">
        <v>12</v>
      </c>
      <c r="B14" s="131">
        <f t="shared" si="2"/>
        <v>0.44395875000000001</v>
      </c>
      <c r="C14" s="131">
        <f t="shared" si="2"/>
        <v>0.37107000000000007</v>
      </c>
      <c r="D14" s="131">
        <f t="shared" si="2"/>
        <v>0.44395875000000001</v>
      </c>
      <c r="E14" s="131">
        <f t="shared" si="2"/>
        <v>0.56323124999999996</v>
      </c>
      <c r="F14" s="131">
        <f t="shared" si="2"/>
        <v>0.81502874999999997</v>
      </c>
      <c r="G14" s="131">
        <f t="shared" si="2"/>
        <v>1.23910875</v>
      </c>
      <c r="H14" s="131">
        <f t="shared" si="2"/>
        <v>2.00775375</v>
      </c>
      <c r="I14" s="131">
        <f t="shared" si="2"/>
        <v>3.27999375</v>
      </c>
      <c r="J14" s="131">
        <f t="shared" si="2"/>
        <v>5.70520125</v>
      </c>
      <c r="K14" s="131">
        <f t="shared" si="2"/>
        <v>11.072463749999999</v>
      </c>
      <c r="L14" s="131">
        <f t="shared" si="2"/>
        <v>20.465044874999997</v>
      </c>
      <c r="M14" s="131">
        <f t="shared" si="2"/>
        <v>45.075621375000004</v>
      </c>
      <c r="O14">
        <v>12</v>
      </c>
      <c r="P14">
        <f t="shared" si="3"/>
        <v>0.45875737500000002</v>
      </c>
      <c r="Q14">
        <f t="shared" si="1"/>
        <v>0.38343900000000009</v>
      </c>
      <c r="R14">
        <f t="shared" si="1"/>
        <v>0.45875737500000002</v>
      </c>
      <c r="S14">
        <f t="shared" si="1"/>
        <v>0.58200562499999997</v>
      </c>
      <c r="T14">
        <f t="shared" si="1"/>
        <v>0.842196375</v>
      </c>
      <c r="U14">
        <f t="shared" si="1"/>
        <v>1.280412375</v>
      </c>
      <c r="V14">
        <f t="shared" si="1"/>
        <v>2.074678875</v>
      </c>
      <c r="W14">
        <f t="shared" si="1"/>
        <v>3.3893268750000001</v>
      </c>
      <c r="X14">
        <f t="shared" si="1"/>
        <v>5.8953746249999996</v>
      </c>
      <c r="Y14">
        <f t="shared" si="1"/>
        <v>11.441545874999999</v>
      </c>
      <c r="Z14">
        <f t="shared" si="1"/>
        <v>21.147213037499998</v>
      </c>
      <c r="AA14">
        <f t="shared" si="1"/>
        <v>46.578142087500012</v>
      </c>
      <c r="AC14">
        <v>12</v>
      </c>
      <c r="AD14">
        <v>0.45875737500000002</v>
      </c>
      <c r="AE14">
        <v>0.38343900000000009</v>
      </c>
      <c r="AF14">
        <v>0.45875737500000002</v>
      </c>
      <c r="AG14">
        <v>0.58200562499999997</v>
      </c>
      <c r="AH14">
        <v>0.842196375</v>
      </c>
      <c r="AI14">
        <v>1.280412375</v>
      </c>
      <c r="AJ14">
        <v>2.074678875</v>
      </c>
      <c r="AK14">
        <v>3.3893268750000001</v>
      </c>
      <c r="AL14">
        <v>5.8953746249999996</v>
      </c>
      <c r="AM14">
        <v>11.441545874999999</v>
      </c>
      <c r="AN14">
        <v>21.147213037499998</v>
      </c>
      <c r="AO14">
        <v>46.578142087500012</v>
      </c>
      <c r="AP14">
        <v>12</v>
      </c>
      <c r="AQ14">
        <v>0.56234775000000015</v>
      </c>
      <c r="AR14">
        <v>0.470022</v>
      </c>
      <c r="AS14">
        <v>0.56234775000000015</v>
      </c>
      <c r="AT14">
        <v>0.71342625000000004</v>
      </c>
      <c r="AU14">
        <v>1.03236975</v>
      </c>
      <c r="AV14">
        <v>1.5695377499999998</v>
      </c>
      <c r="AW14">
        <v>2.5431547499999998</v>
      </c>
      <c r="AX14">
        <v>4.1609064820949992</v>
      </c>
      <c r="AY14">
        <v>7.2917903326590006</v>
      </c>
      <c r="AZ14">
        <v>14.257115439475504</v>
      </c>
      <c r="BA14">
        <v>26.249717829338998</v>
      </c>
      <c r="BB14">
        <v>55.1620293</v>
      </c>
      <c r="BC14">
        <v>12</v>
      </c>
      <c r="BD14">
        <v>0.63612955063499999</v>
      </c>
      <c r="BE14">
        <v>0.53080672932000006</v>
      </c>
      <c r="BF14">
        <v>0.63401512309500008</v>
      </c>
      <c r="BG14">
        <v>0.80300705384999993</v>
      </c>
      <c r="BH14">
        <v>1.1600575875000001</v>
      </c>
      <c r="BI14">
        <v>1.7607140565299999</v>
      </c>
      <c r="BJ14">
        <v>2.8481432526449995</v>
      </c>
      <c r="BK14">
        <v>4.6450965354749991</v>
      </c>
      <c r="BL14">
        <v>8.0660667757950009</v>
      </c>
      <c r="BM14">
        <v>15.627985365734999</v>
      </c>
      <c r="BN14">
        <v>28.514294962740006</v>
      </c>
      <c r="BO14">
        <v>59.383613175000001</v>
      </c>
      <c r="BP14">
        <v>12</v>
      </c>
      <c r="BQ14">
        <v>0.85092093750000009</v>
      </c>
      <c r="BR14">
        <v>0.70043865864000021</v>
      </c>
      <c r="BS14">
        <v>0.82111236313500013</v>
      </c>
      <c r="BT14">
        <v>1.020252856725</v>
      </c>
      <c r="BU14">
        <v>1.4453176500000002</v>
      </c>
      <c r="BV14">
        <v>2.150149415205</v>
      </c>
      <c r="BW14">
        <v>3.4074445532849995</v>
      </c>
      <c r="BX14">
        <v>5.4416670709500004</v>
      </c>
      <c r="BY14">
        <v>9.2478573765899981</v>
      </c>
      <c r="BZ14">
        <v>17.526130444754997</v>
      </c>
      <c r="CA14">
        <v>31.260666993390004</v>
      </c>
      <c r="CB14">
        <v>63.605197050000001</v>
      </c>
      <c r="CC14">
        <v>12</v>
      </c>
      <c r="CD14">
        <v>0.85456537499999996</v>
      </c>
      <c r="CE14">
        <v>0.99161831249999999</v>
      </c>
      <c r="CF14">
        <v>1.3624674374999999</v>
      </c>
      <c r="CG14">
        <v>1.7010688124999997</v>
      </c>
      <c r="CH14">
        <v>2.7894303750000002</v>
      </c>
      <c r="CI14">
        <v>4.8613483125000014</v>
      </c>
      <c r="CJ14">
        <v>8.1103091250000006</v>
      </c>
      <c r="CK14">
        <v>13.947151875000001</v>
      </c>
      <c r="CL14">
        <v>23.194194187499996</v>
      </c>
      <c r="CM14">
        <v>40.059767437499993</v>
      </c>
      <c r="CN14">
        <v>65.540895853124994</v>
      </c>
      <c r="CO14">
        <v>97.185132524999986</v>
      </c>
      <c r="CP14">
        <v>12</v>
      </c>
      <c r="CQ14">
        <v>1.09872664314</v>
      </c>
      <c r="CR14">
        <v>1.26523541763</v>
      </c>
      <c r="CS14">
        <v>1.7250808670550002</v>
      </c>
      <c r="CT14">
        <v>2.1371557453649999</v>
      </c>
      <c r="CU14">
        <v>3.477235125</v>
      </c>
      <c r="CV14">
        <v>6.0124676453550006</v>
      </c>
      <c r="CW14">
        <v>9.9513981804299991</v>
      </c>
      <c r="CX14">
        <v>16.976763668699999</v>
      </c>
      <c r="CY14">
        <v>28.005521574869999</v>
      </c>
      <c r="CZ14">
        <v>47.977640835555007</v>
      </c>
      <c r="DA14">
        <v>77.694247656794985</v>
      </c>
      <c r="DB14">
        <v>113.0977185</v>
      </c>
    </row>
    <row r="15" spans="1:106">
      <c r="A15">
        <v>13</v>
      </c>
      <c r="B15" s="131">
        <f t="shared" si="2"/>
        <v>0.45058500000000007</v>
      </c>
      <c r="C15" s="131">
        <f t="shared" si="2"/>
        <v>0.39757500000000001</v>
      </c>
      <c r="D15" s="131">
        <f t="shared" si="2"/>
        <v>0.48371624999999996</v>
      </c>
      <c r="E15" s="131">
        <f t="shared" si="2"/>
        <v>0.62286749999999991</v>
      </c>
      <c r="F15" s="131">
        <f t="shared" si="2"/>
        <v>0.90117000000000014</v>
      </c>
      <c r="G15" s="131">
        <f t="shared" si="2"/>
        <v>1.3915124999999999</v>
      </c>
      <c r="H15" s="131">
        <f t="shared" si="2"/>
        <v>2.2529249999999998</v>
      </c>
      <c r="I15" s="131">
        <f t="shared" si="2"/>
        <v>3.6908212499999999</v>
      </c>
      <c r="J15" s="131">
        <f t="shared" si="2"/>
        <v>6.8250374999999996</v>
      </c>
      <c r="K15" s="131">
        <f t="shared" si="2"/>
        <v>12.7224</v>
      </c>
      <c r="L15" s="131">
        <f t="shared" si="2"/>
        <v>24.616753874999997</v>
      </c>
      <c r="M15" s="131">
        <f t="shared" si="2"/>
        <v>54.339524999999995</v>
      </c>
      <c r="O15">
        <v>13</v>
      </c>
      <c r="P15">
        <f t="shared" si="3"/>
        <v>0.46560450000000009</v>
      </c>
      <c r="Q15">
        <f t="shared" si="1"/>
        <v>0.41082750000000001</v>
      </c>
      <c r="R15">
        <f t="shared" si="1"/>
        <v>0.49984012499999997</v>
      </c>
      <c r="S15">
        <f t="shared" si="1"/>
        <v>0.64362974999999989</v>
      </c>
      <c r="T15">
        <f t="shared" si="1"/>
        <v>0.93120900000000018</v>
      </c>
      <c r="U15">
        <f t="shared" si="1"/>
        <v>1.4378962500000001</v>
      </c>
      <c r="V15">
        <f t="shared" si="1"/>
        <v>2.3280224999999999</v>
      </c>
      <c r="W15">
        <f t="shared" si="1"/>
        <v>3.8138486249999999</v>
      </c>
      <c r="X15">
        <f t="shared" si="1"/>
        <v>7.0525387500000001</v>
      </c>
      <c r="Y15">
        <f t="shared" si="1"/>
        <v>13.14648</v>
      </c>
      <c r="Z15">
        <f t="shared" si="1"/>
        <v>25.437312337499996</v>
      </c>
      <c r="AA15">
        <f t="shared" si="1"/>
        <v>56.150842500000003</v>
      </c>
      <c r="AC15">
        <v>13</v>
      </c>
      <c r="AD15">
        <v>0.46560450000000009</v>
      </c>
      <c r="AE15">
        <v>0.41082750000000001</v>
      </c>
      <c r="AF15">
        <v>0.49984012499999997</v>
      </c>
      <c r="AG15">
        <v>0.64362974999999989</v>
      </c>
      <c r="AH15">
        <v>0.93120900000000018</v>
      </c>
      <c r="AI15">
        <v>1.4378962500000001</v>
      </c>
      <c r="AJ15">
        <v>2.3280224999999999</v>
      </c>
      <c r="AK15">
        <v>3.8138486249999999</v>
      </c>
      <c r="AL15">
        <v>7.0525387500000001</v>
      </c>
      <c r="AM15">
        <v>13.14648</v>
      </c>
      <c r="AN15">
        <v>25.437312337499996</v>
      </c>
      <c r="AO15">
        <v>56.150842500000003</v>
      </c>
      <c r="AP15">
        <v>13</v>
      </c>
      <c r="AQ15">
        <v>0.57074100000000016</v>
      </c>
      <c r="AR15">
        <v>0.50359500000000001</v>
      </c>
      <c r="AS15">
        <v>0.61270724999999993</v>
      </c>
      <c r="AT15">
        <v>0.78896549999999999</v>
      </c>
      <c r="AU15">
        <v>1.1414820000000003</v>
      </c>
      <c r="AV15">
        <v>1.7625825000000002</v>
      </c>
      <c r="AW15">
        <v>2.8537050000000002</v>
      </c>
      <c r="AX15">
        <v>4.6891003105245002</v>
      </c>
      <c r="AY15">
        <v>8.7360480000000003</v>
      </c>
      <c r="AZ15">
        <v>16.40583844128</v>
      </c>
      <c r="BA15">
        <v>31.2721888414635</v>
      </c>
      <c r="BB15">
        <v>65.899004775600005</v>
      </c>
      <c r="BC15">
        <v>13</v>
      </c>
      <c r="BD15">
        <v>0.64540954308000009</v>
      </c>
      <c r="BE15">
        <v>0.56853224999999996</v>
      </c>
      <c r="BF15">
        <v>0.69056234786999993</v>
      </c>
      <c r="BG15">
        <v>0.88773484520999979</v>
      </c>
      <c r="BH15">
        <v>1.2822363430799999</v>
      </c>
      <c r="BI15">
        <v>1.97661010995</v>
      </c>
      <c r="BJ15">
        <v>3.1948609269000001</v>
      </c>
      <c r="BK15">
        <v>5.2251497756699994</v>
      </c>
      <c r="BL15">
        <v>9.6460530000000002</v>
      </c>
      <c r="BM15">
        <v>17.950695724799999</v>
      </c>
      <c r="BN15">
        <v>33.908787931094999</v>
      </c>
      <c r="BO15">
        <v>70.815058878000002</v>
      </c>
      <c r="BP15">
        <v>13</v>
      </c>
      <c r="BQ15">
        <v>0.86362125000000012</v>
      </c>
      <c r="BR15">
        <v>0.74744100000000002</v>
      </c>
      <c r="BS15">
        <v>0.89095954069499983</v>
      </c>
      <c r="BT15">
        <v>1.1235342099299999</v>
      </c>
      <c r="BU15">
        <v>1.5912090861599999</v>
      </c>
      <c r="BV15">
        <v>2.4040029699000005</v>
      </c>
      <c r="BW15">
        <v>3.8063708576999997</v>
      </c>
      <c r="BX15">
        <v>6.0951255552449997</v>
      </c>
      <c r="BY15">
        <v>11.011060500000001</v>
      </c>
      <c r="BZ15">
        <v>20.040816412799998</v>
      </c>
      <c r="CA15">
        <v>37.003890964634998</v>
      </c>
      <c r="CB15">
        <v>75.491307755999998</v>
      </c>
      <c r="CC15">
        <v>13</v>
      </c>
      <c r="CD15">
        <v>0.85456537499999996</v>
      </c>
      <c r="CE15">
        <v>1.0641757500000002</v>
      </c>
      <c r="CF15">
        <v>1.4027771249999998</v>
      </c>
      <c r="CG15">
        <v>1.8461836874999999</v>
      </c>
      <c r="CH15">
        <v>3.1360936875000003</v>
      </c>
      <c r="CI15">
        <v>5.3531265000000001</v>
      </c>
      <c r="CJ15">
        <v>9.0858035625000007</v>
      </c>
      <c r="CK15">
        <v>15.398300624999999</v>
      </c>
      <c r="CL15">
        <v>25.757890312500002</v>
      </c>
      <c r="CM15">
        <v>45.009797062500006</v>
      </c>
      <c r="CN15">
        <v>70.070915100000008</v>
      </c>
      <c r="CO15">
        <v>108.0463735125</v>
      </c>
      <c r="CP15">
        <v>13</v>
      </c>
      <c r="CQ15">
        <v>1.0970549727899999</v>
      </c>
      <c r="CR15">
        <v>1.3557307500000002</v>
      </c>
      <c r="CS15">
        <v>1.77337316259</v>
      </c>
      <c r="CT15">
        <v>2.3158588872450001</v>
      </c>
      <c r="CU15">
        <v>3.9032389109100003</v>
      </c>
      <c r="CV15">
        <v>6.6102224618399994</v>
      </c>
      <c r="CW15">
        <v>11.130552452565002</v>
      </c>
      <c r="CX15">
        <v>18.713010535650003</v>
      </c>
      <c r="CY15">
        <v>31.050607500000005</v>
      </c>
      <c r="CZ15">
        <v>53.817955387155003</v>
      </c>
      <c r="DA15">
        <v>82.757708353679988</v>
      </c>
      <c r="DB15">
        <v>125.27414525627999</v>
      </c>
    </row>
    <row r="16" spans="1:106">
      <c r="A16">
        <v>14</v>
      </c>
      <c r="B16" s="131">
        <f t="shared" si="2"/>
        <v>0.46383749999999996</v>
      </c>
      <c r="C16" s="131">
        <f t="shared" si="2"/>
        <v>0.43733250000000007</v>
      </c>
      <c r="D16" s="131">
        <f t="shared" si="2"/>
        <v>0.52347374999999996</v>
      </c>
      <c r="E16" s="131">
        <f t="shared" si="2"/>
        <v>0.68250374999999996</v>
      </c>
      <c r="F16" s="131">
        <f t="shared" si="2"/>
        <v>1.00056375</v>
      </c>
      <c r="G16" s="131">
        <f t="shared" si="2"/>
        <v>1.55716875</v>
      </c>
      <c r="H16" s="131">
        <f t="shared" si="2"/>
        <v>2.5312275</v>
      </c>
      <c r="I16" s="131">
        <f t="shared" si="2"/>
        <v>4.1745375000000005</v>
      </c>
      <c r="J16" s="131">
        <f t="shared" si="2"/>
        <v>8.1304087499999991</v>
      </c>
      <c r="K16" s="131">
        <f t="shared" si="2"/>
        <v>14.650638749999997</v>
      </c>
      <c r="L16" s="131">
        <f t="shared" si="2"/>
        <v>29.512761749999996</v>
      </c>
      <c r="M16" s="131">
        <f t="shared" si="2"/>
        <v>64.755434249999993</v>
      </c>
      <c r="O16">
        <v>14</v>
      </c>
      <c r="P16">
        <f t="shared" si="3"/>
        <v>0.47929874999999994</v>
      </c>
      <c r="Q16">
        <f t="shared" si="1"/>
        <v>0.45191025000000007</v>
      </c>
      <c r="R16">
        <f t="shared" si="1"/>
        <v>0.54092287499999991</v>
      </c>
      <c r="S16">
        <f t="shared" si="1"/>
        <v>0.70525387500000003</v>
      </c>
      <c r="T16">
        <f t="shared" si="1"/>
        <v>1.0339158750000002</v>
      </c>
      <c r="U16">
        <f t="shared" si="1"/>
        <v>1.6090743750000001</v>
      </c>
      <c r="V16">
        <f t="shared" si="1"/>
        <v>2.6156017500000002</v>
      </c>
      <c r="W16">
        <f t="shared" si="1"/>
        <v>4.3136887499999998</v>
      </c>
      <c r="X16">
        <f t="shared" si="1"/>
        <v>8.4014223749999992</v>
      </c>
      <c r="Y16">
        <f t="shared" si="1"/>
        <v>15.138993374999998</v>
      </c>
      <c r="Z16">
        <f t="shared" si="1"/>
        <v>30.496520474999997</v>
      </c>
      <c r="AA16">
        <f t="shared" si="1"/>
        <v>66.913948724999997</v>
      </c>
      <c r="AC16">
        <v>14</v>
      </c>
      <c r="AD16">
        <v>0.47929874999999994</v>
      </c>
      <c r="AE16">
        <v>0.45191025000000007</v>
      </c>
      <c r="AF16">
        <v>0.54092287499999991</v>
      </c>
      <c r="AG16">
        <v>0.70525387500000003</v>
      </c>
      <c r="AH16">
        <v>1.0339158750000002</v>
      </c>
      <c r="AI16">
        <v>1.6090743750000001</v>
      </c>
      <c r="AJ16">
        <v>2.6156017500000002</v>
      </c>
      <c r="AK16">
        <v>4.3136887499999998</v>
      </c>
      <c r="AL16">
        <v>8.4014223749999992</v>
      </c>
      <c r="AM16">
        <v>15.138993374999998</v>
      </c>
      <c r="AN16">
        <v>30.496520474999997</v>
      </c>
      <c r="AO16">
        <v>66.913948724999997</v>
      </c>
      <c r="AP16">
        <v>14</v>
      </c>
      <c r="AQ16">
        <v>0.58752750000000009</v>
      </c>
      <c r="AR16">
        <v>0.55395450000000002</v>
      </c>
      <c r="AS16">
        <v>0.66306674999999993</v>
      </c>
      <c r="AT16">
        <v>0.86450475000000004</v>
      </c>
      <c r="AU16">
        <v>1.2673807499999998</v>
      </c>
      <c r="AV16">
        <v>1.9724137499999999</v>
      </c>
      <c r="AW16">
        <v>3.2062214999999994</v>
      </c>
      <c r="AX16">
        <v>5.3116019204849998</v>
      </c>
      <c r="AY16">
        <v>10.422410002587</v>
      </c>
      <c r="AZ16">
        <v>18.920252913309003</v>
      </c>
      <c r="BA16">
        <v>37.136837600873996</v>
      </c>
      <c r="BB16">
        <v>77.830591234795492</v>
      </c>
      <c r="BC16">
        <v>14</v>
      </c>
      <c r="BD16">
        <v>0.66417139004999992</v>
      </c>
      <c r="BE16">
        <v>0.62517730472999999</v>
      </c>
      <c r="BF16">
        <v>0.74707172350500006</v>
      </c>
      <c r="BG16">
        <v>0.97240495285499995</v>
      </c>
      <c r="BH16">
        <v>1.42318320081</v>
      </c>
      <c r="BI16">
        <v>2.2111796250000002</v>
      </c>
      <c r="BJ16">
        <v>3.5883153535799996</v>
      </c>
      <c r="BK16">
        <v>5.9079668854499987</v>
      </c>
      <c r="BL16">
        <v>11.487107625435</v>
      </c>
      <c r="BM16">
        <v>20.664374341545003</v>
      </c>
      <c r="BN16">
        <v>40.195308423780006</v>
      </c>
      <c r="BO16">
        <v>83.486910468030004</v>
      </c>
      <c r="BP16">
        <v>14</v>
      </c>
      <c r="BQ16">
        <v>0.88615041164999986</v>
      </c>
      <c r="BR16">
        <v>0.81885320945999995</v>
      </c>
      <c r="BS16">
        <v>0.96020022200999999</v>
      </c>
      <c r="BT16">
        <v>1.2259068657150001</v>
      </c>
      <c r="BU16">
        <v>1.7590857925350001</v>
      </c>
      <c r="BV16">
        <v>2.6783302500000001</v>
      </c>
      <c r="BW16">
        <v>4.2572850321299995</v>
      </c>
      <c r="BX16">
        <v>6.8621437048500002</v>
      </c>
      <c r="BY16">
        <v>13.055116575870001</v>
      </c>
      <c r="BZ16">
        <v>22.966614783089998</v>
      </c>
      <c r="CA16">
        <v>43.66161620874</v>
      </c>
      <c r="CB16">
        <v>88.577517797954982</v>
      </c>
      <c r="CC16">
        <v>14</v>
      </c>
      <c r="CD16">
        <v>0.86262731250000002</v>
      </c>
      <c r="CE16">
        <v>1.1528570624999999</v>
      </c>
      <c r="CF16">
        <v>1.4430868125</v>
      </c>
      <c r="CG16">
        <v>2.0235463124999997</v>
      </c>
      <c r="CH16">
        <v>3.531128625</v>
      </c>
      <c r="CI16">
        <v>5.9013382500000002</v>
      </c>
      <c r="CJ16">
        <v>10.166103187500001</v>
      </c>
      <c r="CK16">
        <v>17.010688125000001</v>
      </c>
      <c r="CL16">
        <v>28.619878124999996</v>
      </c>
      <c r="CM16">
        <v>50.314551937499999</v>
      </c>
      <c r="CN16">
        <v>74.910943453125</v>
      </c>
      <c r="CO16">
        <v>119.80304174999999</v>
      </c>
      <c r="CP16">
        <v>14</v>
      </c>
      <c r="CQ16">
        <v>1.105716161835</v>
      </c>
      <c r="CR16">
        <v>1.4664518711699999</v>
      </c>
      <c r="CS16">
        <v>1.82150924649</v>
      </c>
      <c r="CT16">
        <v>2.5343825403449998</v>
      </c>
      <c r="CU16">
        <v>4.3879990691700002</v>
      </c>
      <c r="CV16">
        <v>7.275622499999999</v>
      </c>
      <c r="CW16">
        <v>12.434074466385001</v>
      </c>
      <c r="CX16">
        <v>20.639193734550002</v>
      </c>
      <c r="CY16">
        <v>34.444658449499997</v>
      </c>
      <c r="CZ16">
        <v>60.062396736210012</v>
      </c>
      <c r="DA16">
        <v>88.147651067325</v>
      </c>
      <c r="DB16">
        <v>138.39401964329997</v>
      </c>
    </row>
    <row r="17" spans="1:106">
      <c r="A17">
        <v>15</v>
      </c>
      <c r="B17" s="131">
        <f t="shared" si="2"/>
        <v>0.48371624999999996</v>
      </c>
      <c r="C17" s="131">
        <f t="shared" si="2"/>
        <v>0.4770899999999999</v>
      </c>
      <c r="D17" s="131">
        <f t="shared" si="2"/>
        <v>0.56323124999999996</v>
      </c>
      <c r="E17" s="131">
        <f t="shared" si="2"/>
        <v>0.74876624999999986</v>
      </c>
      <c r="F17" s="131">
        <f t="shared" si="2"/>
        <v>1.1132099999999998</v>
      </c>
      <c r="G17" s="131">
        <f t="shared" si="2"/>
        <v>1.7427037499999998</v>
      </c>
      <c r="H17" s="131">
        <f t="shared" si="2"/>
        <v>2.8492875</v>
      </c>
      <c r="I17" s="131">
        <f t="shared" si="2"/>
        <v>4.7775262499999993</v>
      </c>
      <c r="J17" s="131">
        <f t="shared" si="2"/>
        <v>9.5881837499999989</v>
      </c>
      <c r="K17" s="131">
        <f t="shared" si="2"/>
        <v>16.989705000000001</v>
      </c>
      <c r="L17" s="131">
        <f t="shared" si="2"/>
        <v>35.285422499999996</v>
      </c>
      <c r="M17" s="131">
        <f t="shared" si="2"/>
        <v>76.127137312500011</v>
      </c>
      <c r="O17">
        <v>15</v>
      </c>
      <c r="P17">
        <f t="shared" si="3"/>
        <v>0.49984012499999997</v>
      </c>
      <c r="Q17">
        <f t="shared" si="1"/>
        <v>0.49299299999999996</v>
      </c>
      <c r="R17">
        <f t="shared" si="1"/>
        <v>0.58200562499999997</v>
      </c>
      <c r="S17">
        <f t="shared" si="1"/>
        <v>0.7737251249999999</v>
      </c>
      <c r="T17">
        <f t="shared" si="1"/>
        <v>1.1503169999999998</v>
      </c>
      <c r="U17">
        <f t="shared" si="1"/>
        <v>1.8007938749999997</v>
      </c>
      <c r="V17">
        <f t="shared" si="1"/>
        <v>2.9442637499999997</v>
      </c>
      <c r="W17">
        <f t="shared" si="1"/>
        <v>4.9367771249999999</v>
      </c>
      <c r="X17">
        <f t="shared" si="1"/>
        <v>9.9077898749999989</v>
      </c>
      <c r="Y17">
        <f t="shared" si="1"/>
        <v>17.5560285</v>
      </c>
      <c r="Z17">
        <f t="shared" si="1"/>
        <v>36.461603249999996</v>
      </c>
      <c r="AA17">
        <f t="shared" si="1"/>
        <v>78.664708556250019</v>
      </c>
      <c r="AC17">
        <v>15</v>
      </c>
      <c r="AD17">
        <v>0.49984012499999997</v>
      </c>
      <c r="AE17">
        <v>0.49299299999999996</v>
      </c>
      <c r="AF17">
        <v>0.58200562499999997</v>
      </c>
      <c r="AG17">
        <v>0.7737251249999999</v>
      </c>
      <c r="AH17">
        <v>1.1503169999999998</v>
      </c>
      <c r="AI17">
        <v>1.8007938749999997</v>
      </c>
      <c r="AJ17">
        <v>2.9442637499999997</v>
      </c>
      <c r="AK17">
        <v>4.9367771249999999</v>
      </c>
      <c r="AL17">
        <v>9.9077898749999989</v>
      </c>
      <c r="AM17">
        <v>17.5560285</v>
      </c>
      <c r="AN17">
        <v>36.461603249999996</v>
      </c>
      <c r="AO17">
        <v>78.664708556250019</v>
      </c>
      <c r="AP17">
        <v>15</v>
      </c>
      <c r="AQ17">
        <v>0.61270724999999993</v>
      </c>
      <c r="AR17">
        <v>0.60431400000000002</v>
      </c>
      <c r="AS17">
        <v>0.71342625000000004</v>
      </c>
      <c r="AT17">
        <v>0.94843724999999979</v>
      </c>
      <c r="AU17">
        <v>1.4100659999999998</v>
      </c>
      <c r="AV17">
        <v>2.2074247499999999</v>
      </c>
      <c r="AW17">
        <v>3.6090975000000003</v>
      </c>
      <c r="AX17">
        <v>6.0879335410005009</v>
      </c>
      <c r="AY17">
        <v>12.309401066389499</v>
      </c>
      <c r="AZ17">
        <v>21.9733518</v>
      </c>
      <c r="BA17">
        <v>43.985428072042509</v>
      </c>
      <c r="BB17">
        <v>90.692296019425498</v>
      </c>
      <c r="BC17">
        <v>15</v>
      </c>
      <c r="BD17">
        <v>0.69240498430499997</v>
      </c>
      <c r="BE17">
        <v>0.68178451032000009</v>
      </c>
      <c r="BF17">
        <v>0.80354324999999993</v>
      </c>
      <c r="BG17">
        <v>1.0664567879699998</v>
      </c>
      <c r="BH17">
        <v>1.5828792361199999</v>
      </c>
      <c r="BI17">
        <v>2.473809798015</v>
      </c>
      <c r="BJ17">
        <v>4.0378468858499996</v>
      </c>
      <c r="BK17">
        <v>6.7590594074849992</v>
      </c>
      <c r="BL17">
        <v>13.542171749070002</v>
      </c>
      <c r="BM17">
        <v>23.955484050000003</v>
      </c>
      <c r="BN17">
        <v>47.522253103049998</v>
      </c>
      <c r="BO17">
        <v>97.109244654735008</v>
      </c>
      <c r="BP17">
        <v>15</v>
      </c>
      <c r="BQ17">
        <v>0.92044301356499991</v>
      </c>
      <c r="BR17">
        <v>0.88965898451999992</v>
      </c>
      <c r="BS17">
        <v>1.0288357500000003</v>
      </c>
      <c r="BT17">
        <v>1.3392223492949997</v>
      </c>
      <c r="BU17">
        <v>1.9486473879599995</v>
      </c>
      <c r="BV17">
        <v>2.9841733710299994</v>
      </c>
      <c r="BW17">
        <v>4.7705202716999988</v>
      </c>
      <c r="BX17">
        <v>7.8169438600049999</v>
      </c>
      <c r="BY17">
        <v>15.322825313894999</v>
      </c>
      <c r="BZ17">
        <v>26.503939800000001</v>
      </c>
      <c r="CA17">
        <v>51.380655970425003</v>
      </c>
      <c r="CB17">
        <v>102.53888324425502</v>
      </c>
      <c r="CC17">
        <v>15</v>
      </c>
      <c r="CD17">
        <v>0.88681312500000009</v>
      </c>
      <c r="CE17">
        <v>1.241538375</v>
      </c>
      <c r="CF17">
        <v>1.5075823125000001</v>
      </c>
      <c r="CG17">
        <v>2.2331566875000002</v>
      </c>
      <c r="CH17">
        <v>3.9503493750000005</v>
      </c>
      <c r="CI17">
        <v>6.5301693749999998</v>
      </c>
      <c r="CJ17">
        <v>11.351208</v>
      </c>
      <c r="CK17">
        <v>18.832685999999999</v>
      </c>
      <c r="CL17">
        <v>31.876900875</v>
      </c>
      <c r="CM17">
        <v>55.691864250000002</v>
      </c>
      <c r="CN17">
        <v>80.639872200000013</v>
      </c>
      <c r="CO17">
        <v>131.77057934999999</v>
      </c>
      <c r="CP17">
        <v>15</v>
      </c>
      <c r="CQ17">
        <v>1.1349818254500001</v>
      </c>
      <c r="CR17">
        <v>1.5768272081099999</v>
      </c>
      <c r="CS17">
        <v>1.8999667499999999</v>
      </c>
      <c r="CT17">
        <v>2.7925373529449997</v>
      </c>
      <c r="CU17">
        <v>4.9012168684500006</v>
      </c>
      <c r="CV17">
        <v>8.0381125088999994</v>
      </c>
      <c r="CW17">
        <v>13.86136126848</v>
      </c>
      <c r="CX17">
        <v>22.812976765920002</v>
      </c>
      <c r="CY17">
        <v>38.302201150110001</v>
      </c>
      <c r="CZ17">
        <v>66.372495749999999</v>
      </c>
      <c r="DA17">
        <v>94.538943041985007</v>
      </c>
      <c r="DB17">
        <v>151.65834868343998</v>
      </c>
    </row>
    <row r="18" spans="1:106">
      <c r="A18">
        <v>16</v>
      </c>
      <c r="B18" s="131">
        <f t="shared" si="2"/>
        <v>0.51022124999999996</v>
      </c>
      <c r="C18" s="131">
        <f t="shared" si="2"/>
        <v>0.51684750000000002</v>
      </c>
      <c r="D18" s="131">
        <f t="shared" si="2"/>
        <v>0.61624124999999996</v>
      </c>
      <c r="E18" s="131">
        <f t="shared" si="2"/>
        <v>0.82165499999999991</v>
      </c>
      <c r="F18" s="131">
        <f t="shared" si="2"/>
        <v>1.2324824999999999</v>
      </c>
      <c r="G18" s="131">
        <f t="shared" si="2"/>
        <v>1.9414912500000001</v>
      </c>
      <c r="H18" s="131">
        <f t="shared" si="2"/>
        <v>3.1872262499999997</v>
      </c>
      <c r="I18" s="131">
        <f t="shared" si="2"/>
        <v>5.5527975000000005</v>
      </c>
      <c r="J18" s="131">
        <f t="shared" si="2"/>
        <v>11.138726249999999</v>
      </c>
      <c r="K18" s="131">
        <f t="shared" si="2"/>
        <v>19.87212375</v>
      </c>
      <c r="L18" s="131">
        <f t="shared" si="2"/>
        <v>42.106879687499998</v>
      </c>
      <c r="M18" s="131">
        <f t="shared" si="2"/>
        <v>88.227022500000004</v>
      </c>
      <c r="O18">
        <v>16</v>
      </c>
      <c r="P18">
        <f t="shared" si="3"/>
        <v>0.52722862500000001</v>
      </c>
      <c r="Q18">
        <f t="shared" si="1"/>
        <v>0.53407574999999996</v>
      </c>
      <c r="R18">
        <f t="shared" si="1"/>
        <v>0.63678262499999994</v>
      </c>
      <c r="S18">
        <f t="shared" si="1"/>
        <v>0.84904349999999995</v>
      </c>
      <c r="T18">
        <f t="shared" si="1"/>
        <v>1.2735652499999999</v>
      </c>
      <c r="U18">
        <f t="shared" si="1"/>
        <v>2.006207625</v>
      </c>
      <c r="V18">
        <f t="shared" si="1"/>
        <v>3.2934671249999998</v>
      </c>
      <c r="W18">
        <f t="shared" si="1"/>
        <v>5.7378907500000009</v>
      </c>
      <c r="X18">
        <f t="shared" si="1"/>
        <v>11.510017124999999</v>
      </c>
      <c r="Y18">
        <f t="shared" si="1"/>
        <v>20.534527875000002</v>
      </c>
      <c r="Z18">
        <f t="shared" si="1"/>
        <v>43.51044234375</v>
      </c>
      <c r="AA18">
        <f t="shared" si="1"/>
        <v>91.167923250000015</v>
      </c>
      <c r="AC18">
        <v>16</v>
      </c>
      <c r="AD18">
        <v>0.52722862500000001</v>
      </c>
      <c r="AE18">
        <v>0.53407574999999996</v>
      </c>
      <c r="AF18">
        <v>0.63678262499999994</v>
      </c>
      <c r="AG18">
        <v>0.84904349999999995</v>
      </c>
      <c r="AH18">
        <v>1.2735652499999999</v>
      </c>
      <c r="AI18">
        <v>2.006207625</v>
      </c>
      <c r="AJ18">
        <v>3.2934671249999998</v>
      </c>
      <c r="AK18">
        <v>5.7378907500000009</v>
      </c>
      <c r="AL18">
        <v>11.510017124999999</v>
      </c>
      <c r="AM18">
        <v>20.534527875000002</v>
      </c>
      <c r="AN18">
        <v>43.51044234375</v>
      </c>
      <c r="AO18">
        <v>91.167923250000015</v>
      </c>
      <c r="AP18">
        <v>16</v>
      </c>
      <c r="AQ18">
        <v>0.64628025</v>
      </c>
      <c r="AR18">
        <v>0.65467350000000013</v>
      </c>
      <c r="AS18">
        <v>0.78057225000000008</v>
      </c>
      <c r="AT18">
        <v>1.0407630000000001</v>
      </c>
      <c r="AU18">
        <v>1.5611445000000002</v>
      </c>
      <c r="AV18">
        <v>2.4592222499999998</v>
      </c>
      <c r="AW18">
        <v>4.0371532499999994</v>
      </c>
      <c r="AX18">
        <v>7.0864276030170013</v>
      </c>
      <c r="AY18">
        <v>14.321219252119496</v>
      </c>
      <c r="AZ18">
        <v>25.739132471319</v>
      </c>
      <c r="BA18">
        <v>52.003755088785006</v>
      </c>
      <c r="BB18">
        <v>104.191913795742</v>
      </c>
      <c r="BC18">
        <v>16</v>
      </c>
      <c r="BD18">
        <v>0.73010211812999992</v>
      </c>
      <c r="BE18">
        <v>0.73835386676999992</v>
      </c>
      <c r="BF18">
        <v>0.87887751916500001</v>
      </c>
      <c r="BG18">
        <v>1.1698800577799999</v>
      </c>
      <c r="BH18">
        <v>1.7518851350100002</v>
      </c>
      <c r="BI18">
        <v>2.7550692753300003</v>
      </c>
      <c r="BJ18">
        <v>4.5152371874999995</v>
      </c>
      <c r="BK18">
        <v>7.8532400632200012</v>
      </c>
      <c r="BL18">
        <v>15.726826998914996</v>
      </c>
      <c r="BM18">
        <v>28.010235356594997</v>
      </c>
      <c r="BN18">
        <v>56.084335756424991</v>
      </c>
      <c r="BO18">
        <v>111.36449862774001</v>
      </c>
      <c r="BP18">
        <v>16</v>
      </c>
      <c r="BQ18">
        <v>0.96699104155500015</v>
      </c>
      <c r="BR18">
        <v>0.95985954440999988</v>
      </c>
      <c r="BS18">
        <v>1.1209724133299999</v>
      </c>
      <c r="BT18">
        <v>1.4633281155600002</v>
      </c>
      <c r="BU18">
        <v>2.1480411633300003</v>
      </c>
      <c r="BV18">
        <v>3.309779212005</v>
      </c>
      <c r="BW18">
        <v>5.31204375</v>
      </c>
      <c r="BX18">
        <v>9.04313053017</v>
      </c>
      <c r="BY18">
        <v>17.715876771194999</v>
      </c>
      <c r="BZ18">
        <v>30.84911396319</v>
      </c>
      <c r="CA18">
        <v>60.35470963785</v>
      </c>
      <c r="CB18">
        <v>117.02716295742</v>
      </c>
      <c r="CC18">
        <v>16</v>
      </c>
      <c r="CD18">
        <v>0.92712281249999995</v>
      </c>
      <c r="CE18">
        <v>1.3140958125</v>
      </c>
      <c r="CF18">
        <v>1.5882016874999998</v>
      </c>
      <c r="CG18">
        <v>2.4830767499999999</v>
      </c>
      <c r="CH18">
        <v>4.4018178750000008</v>
      </c>
      <c r="CI18">
        <v>7.2638056874999997</v>
      </c>
      <c r="CJ18">
        <v>12.6169321875</v>
      </c>
      <c r="CK18">
        <v>20.888480062500001</v>
      </c>
      <c r="CL18">
        <v>35.649887624999998</v>
      </c>
      <c r="CM18">
        <v>60.811194562499999</v>
      </c>
      <c r="CN18">
        <v>87.906455390624998</v>
      </c>
      <c r="CO18">
        <v>143.26708996874999</v>
      </c>
      <c r="CP18">
        <v>16</v>
      </c>
      <c r="CQ18">
        <v>1.1847572877750001</v>
      </c>
      <c r="CR18">
        <v>1.6664074200150001</v>
      </c>
      <c r="CS18">
        <v>1.9984607259299998</v>
      </c>
      <c r="CT18">
        <v>3.1002022774800002</v>
      </c>
      <c r="CU18">
        <v>5.4527404358700009</v>
      </c>
      <c r="CV18">
        <v>8.9269505187149996</v>
      </c>
      <c r="CW18">
        <v>15.382287187500001</v>
      </c>
      <c r="CX18">
        <v>25.262378992935002</v>
      </c>
      <c r="CY18">
        <v>42.765917741909995</v>
      </c>
      <c r="CZ18">
        <v>72.354592102170002</v>
      </c>
      <c r="DA18">
        <v>102.67817271783001</v>
      </c>
      <c r="DB18">
        <v>164.283237468735</v>
      </c>
    </row>
    <row r="19" spans="1:106">
      <c r="A19">
        <v>17</v>
      </c>
      <c r="B19" s="131">
        <f t="shared" si="2"/>
        <v>0.53010000000000002</v>
      </c>
      <c r="C19" s="131">
        <f t="shared" si="2"/>
        <v>0.55660499999999991</v>
      </c>
      <c r="D19" s="131">
        <f t="shared" si="2"/>
        <v>0.66925125000000008</v>
      </c>
      <c r="E19" s="131">
        <f t="shared" si="2"/>
        <v>0.90779625000000019</v>
      </c>
      <c r="F19" s="131">
        <f t="shared" si="2"/>
        <v>1.3716337499999998</v>
      </c>
      <c r="G19" s="131">
        <f t="shared" si="2"/>
        <v>2.1601575</v>
      </c>
      <c r="H19" s="131">
        <f t="shared" si="2"/>
        <v>3.5384174999999995</v>
      </c>
      <c r="I19" s="131">
        <f t="shared" si="2"/>
        <v>6.5401087499999999</v>
      </c>
      <c r="J19" s="131">
        <f t="shared" si="2"/>
        <v>12.742278749999999</v>
      </c>
      <c r="K19" s="131">
        <f t="shared" si="2"/>
        <v>23.654750624999998</v>
      </c>
      <c r="L19" s="131">
        <f t="shared" si="2"/>
        <v>50.198011874999999</v>
      </c>
      <c r="M19" s="131">
        <f t="shared" si="2"/>
        <v>100.81730362499999</v>
      </c>
      <c r="O19">
        <v>17</v>
      </c>
      <c r="P19">
        <f t="shared" si="3"/>
        <v>0.54776999999999998</v>
      </c>
      <c r="Q19">
        <f t="shared" si="1"/>
        <v>0.57515849999999991</v>
      </c>
      <c r="R19">
        <f t="shared" si="1"/>
        <v>0.69155962500000001</v>
      </c>
      <c r="S19">
        <f t="shared" si="1"/>
        <v>0.93805612500000024</v>
      </c>
      <c r="T19">
        <f t="shared" si="1"/>
        <v>1.4173548749999998</v>
      </c>
      <c r="U19">
        <f t="shared" si="1"/>
        <v>2.2321627500000001</v>
      </c>
      <c r="V19">
        <f t="shared" si="1"/>
        <v>3.6563647499999998</v>
      </c>
      <c r="W19">
        <f t="shared" si="1"/>
        <v>6.7581123749999996</v>
      </c>
      <c r="X19">
        <f t="shared" si="1"/>
        <v>13.167021374999999</v>
      </c>
      <c r="Y19">
        <f t="shared" si="1"/>
        <v>24.443242312500001</v>
      </c>
      <c r="Z19">
        <f t="shared" si="1"/>
        <v>51.871278937500001</v>
      </c>
      <c r="AA19">
        <f t="shared" si="1"/>
        <v>104.17788041249999</v>
      </c>
      <c r="AC19">
        <v>17</v>
      </c>
      <c r="AD19">
        <v>0.54776999999999998</v>
      </c>
      <c r="AE19">
        <v>0.57515849999999991</v>
      </c>
      <c r="AF19">
        <v>0.69155962500000001</v>
      </c>
      <c r="AG19">
        <v>0.93805612500000024</v>
      </c>
      <c r="AH19">
        <v>1.4173548749999998</v>
      </c>
      <c r="AI19">
        <v>2.2321627500000001</v>
      </c>
      <c r="AJ19">
        <v>3.6563647499999998</v>
      </c>
      <c r="AK19">
        <v>6.7581123749999996</v>
      </c>
      <c r="AL19">
        <v>13.167021374999999</v>
      </c>
      <c r="AM19">
        <v>24.443242312500001</v>
      </c>
      <c r="AN19">
        <v>51.871278937500001</v>
      </c>
      <c r="AO19">
        <v>104.17788041249999</v>
      </c>
      <c r="AP19">
        <v>17</v>
      </c>
      <c r="AQ19">
        <v>0.67146000000000006</v>
      </c>
      <c r="AR19">
        <v>0.70503299999999991</v>
      </c>
      <c r="AS19">
        <v>0.84771825000000012</v>
      </c>
      <c r="AT19">
        <v>1.1498752500000002</v>
      </c>
      <c r="AU19">
        <v>1.7374027499999998</v>
      </c>
      <c r="AV19">
        <v>2.7361995000000001</v>
      </c>
      <c r="AW19">
        <v>4.4887354776540009</v>
      </c>
      <c r="AX19">
        <v>8.3588816008529996</v>
      </c>
      <c r="AY19">
        <v>16.407201071281502</v>
      </c>
      <c r="AZ19">
        <v>30.341029449105001</v>
      </c>
      <c r="BA19">
        <v>61.430638500000008</v>
      </c>
      <c r="BB19">
        <v>118.035529395981</v>
      </c>
      <c r="BC19">
        <v>17</v>
      </c>
      <c r="BD19">
        <v>0.75829532760000007</v>
      </c>
      <c r="BE19">
        <v>0.79488463194000003</v>
      </c>
      <c r="BF19">
        <v>0.95416132280999999</v>
      </c>
      <c r="BG19">
        <v>1.2920966624999999</v>
      </c>
      <c r="BH19">
        <v>1.9490257203300001</v>
      </c>
      <c r="BI19">
        <v>3.0643389450900003</v>
      </c>
      <c r="BJ19">
        <v>5.0110738382699997</v>
      </c>
      <c r="BK19">
        <v>9.2464667917649983</v>
      </c>
      <c r="BL19">
        <v>17.984809011555004</v>
      </c>
      <c r="BM19">
        <v>32.958566214299999</v>
      </c>
      <c r="BN19">
        <v>66.131962874999999</v>
      </c>
      <c r="BO19">
        <v>125.93584176845999</v>
      </c>
      <c r="BP19">
        <v>17</v>
      </c>
      <c r="BQ19">
        <v>1.0006266552</v>
      </c>
      <c r="BR19">
        <v>1.0294543060200001</v>
      </c>
      <c r="BS19">
        <v>1.2123004532849999</v>
      </c>
      <c r="BT19">
        <v>1.6098253500000002</v>
      </c>
      <c r="BU19">
        <v>2.380111919505</v>
      </c>
      <c r="BV19">
        <v>3.6660954599699993</v>
      </c>
      <c r="BW19">
        <v>5.8704044765400001</v>
      </c>
      <c r="BX19">
        <v>10.601202358529999</v>
      </c>
      <c r="BY19">
        <v>20.169209362815</v>
      </c>
      <c r="BZ19">
        <v>36.132990991050001</v>
      </c>
      <c r="CA19">
        <v>70.833287249999998</v>
      </c>
      <c r="CB19">
        <v>131.70104865981</v>
      </c>
      <c r="CC19">
        <v>17</v>
      </c>
      <c r="CD19">
        <v>0.99161831249999999</v>
      </c>
      <c r="CE19">
        <v>1.3624674374999999</v>
      </c>
      <c r="CF19">
        <v>1.7010688124999997</v>
      </c>
      <c r="CG19">
        <v>2.7894303750000002</v>
      </c>
      <c r="CH19">
        <v>4.8613483125000014</v>
      </c>
      <c r="CI19">
        <v>8.1103091250000006</v>
      </c>
      <c r="CJ19">
        <v>13.947151875000001</v>
      </c>
      <c r="CK19">
        <v>23.194194187499996</v>
      </c>
      <c r="CL19">
        <v>40.059767437499993</v>
      </c>
      <c r="CM19">
        <v>65.540895853124994</v>
      </c>
      <c r="CN19">
        <v>97.185132524999986</v>
      </c>
      <c r="CO19">
        <v>153.83601393749998</v>
      </c>
      <c r="CP19">
        <v>17</v>
      </c>
      <c r="CQ19">
        <v>1.26523541763</v>
      </c>
      <c r="CR19">
        <v>1.7250808670550002</v>
      </c>
      <c r="CS19">
        <v>2.1371557453649999</v>
      </c>
      <c r="CT19">
        <v>3.477235125</v>
      </c>
      <c r="CU19">
        <v>6.0124676453550006</v>
      </c>
      <c r="CV19">
        <v>9.9513981804299991</v>
      </c>
      <c r="CW19">
        <v>16.976763668699999</v>
      </c>
      <c r="CX19">
        <v>28.005521574869999</v>
      </c>
      <c r="CY19">
        <v>47.977640835555007</v>
      </c>
      <c r="CZ19">
        <v>77.694247656794985</v>
      </c>
      <c r="DA19">
        <v>113.0977185</v>
      </c>
      <c r="DB19">
        <v>175.75363773809997</v>
      </c>
    </row>
    <row r="20" spans="1:106">
      <c r="A20">
        <v>18</v>
      </c>
      <c r="B20" s="131">
        <f t="shared" ref="B20:M35" si="4">IF($F$1=1,P20,IF($F$1=2,P63,IF($F$1=3,P106,P149)))</f>
        <v>0.55660499999999991</v>
      </c>
      <c r="C20" s="131">
        <f t="shared" si="4"/>
        <v>0.58973624999999996</v>
      </c>
      <c r="D20" s="131">
        <f t="shared" si="4"/>
        <v>0.72888750000000002</v>
      </c>
      <c r="E20" s="131">
        <f t="shared" si="4"/>
        <v>1.00056375</v>
      </c>
      <c r="F20" s="131">
        <f t="shared" si="4"/>
        <v>1.5240374999999999</v>
      </c>
      <c r="G20" s="131">
        <f t="shared" si="4"/>
        <v>2.4053287500000002</v>
      </c>
      <c r="H20" s="131">
        <f t="shared" si="4"/>
        <v>3.9359925000000002</v>
      </c>
      <c r="I20" s="131">
        <f t="shared" si="4"/>
        <v>7.7527124999999995</v>
      </c>
      <c r="J20" s="131">
        <f t="shared" si="4"/>
        <v>14.504861250000003</v>
      </c>
      <c r="K20" s="131">
        <f t="shared" si="4"/>
        <v>28.174088249999993</v>
      </c>
      <c r="L20" s="131">
        <f t="shared" si="4"/>
        <v>59.501779875000004</v>
      </c>
      <c r="M20" s="131">
        <f t="shared" si="4"/>
        <v>114.07888799999999</v>
      </c>
      <c r="O20">
        <v>18</v>
      </c>
      <c r="P20">
        <f t="shared" si="3"/>
        <v>0.57515849999999991</v>
      </c>
      <c r="Q20">
        <f t="shared" si="1"/>
        <v>0.60939412500000001</v>
      </c>
      <c r="R20">
        <f t="shared" si="1"/>
        <v>0.75318375000000004</v>
      </c>
      <c r="S20">
        <f t="shared" si="1"/>
        <v>1.0339158750000002</v>
      </c>
      <c r="T20">
        <f t="shared" si="1"/>
        <v>1.5748387499999998</v>
      </c>
      <c r="U20">
        <f t="shared" si="1"/>
        <v>2.4855063750000004</v>
      </c>
      <c r="V20">
        <f t="shared" si="1"/>
        <v>4.0671922500000006</v>
      </c>
      <c r="W20">
        <f t="shared" si="1"/>
        <v>8.0111362499999998</v>
      </c>
      <c r="X20">
        <f t="shared" si="1"/>
        <v>14.988356625000003</v>
      </c>
      <c r="Y20">
        <f t="shared" si="1"/>
        <v>29.113224524999996</v>
      </c>
      <c r="Z20">
        <f t="shared" si="1"/>
        <v>61.485172537500006</v>
      </c>
      <c r="AA20">
        <f t="shared" si="1"/>
        <v>117.8815176</v>
      </c>
      <c r="AC20">
        <v>18</v>
      </c>
      <c r="AD20">
        <v>0.57515849999999991</v>
      </c>
      <c r="AE20">
        <v>0.60939412500000001</v>
      </c>
      <c r="AF20">
        <v>0.75318375000000004</v>
      </c>
      <c r="AG20">
        <v>1.0339158750000002</v>
      </c>
      <c r="AH20">
        <v>1.5748387499999998</v>
      </c>
      <c r="AI20">
        <v>2.4855063750000004</v>
      </c>
      <c r="AJ20">
        <v>4.0671922500000006</v>
      </c>
      <c r="AK20">
        <v>8.0111362499999998</v>
      </c>
      <c r="AL20">
        <v>14.988356625000003</v>
      </c>
      <c r="AM20">
        <v>29.113224524999996</v>
      </c>
      <c r="AN20">
        <v>61.485172537500006</v>
      </c>
      <c r="AO20">
        <v>117.8815176</v>
      </c>
      <c r="AP20">
        <v>18</v>
      </c>
      <c r="AQ20">
        <v>0.70503299999999991</v>
      </c>
      <c r="AR20">
        <v>0.74699924999999989</v>
      </c>
      <c r="AS20">
        <v>0.92325750000000018</v>
      </c>
      <c r="AT20">
        <v>1.2673807499999998</v>
      </c>
      <c r="AU20">
        <v>1.9304474999999994</v>
      </c>
      <c r="AV20">
        <v>3.04674975</v>
      </c>
      <c r="AW20">
        <v>5.0005845322290003</v>
      </c>
      <c r="AX20">
        <v>9.9234719999999985</v>
      </c>
      <c r="AY20">
        <v>18.704364764563501</v>
      </c>
      <c r="AZ20">
        <v>35.791291275200997</v>
      </c>
      <c r="BA20">
        <v>72.159410229282003</v>
      </c>
      <c r="BB20">
        <v>132.425337372678</v>
      </c>
      <c r="BC20">
        <v>18</v>
      </c>
      <c r="BD20">
        <v>0.7959451500000001</v>
      </c>
      <c r="BE20">
        <v>0.84191847890999993</v>
      </c>
      <c r="BF20">
        <v>1.0388386486500001</v>
      </c>
      <c r="BG20">
        <v>1.423659469155</v>
      </c>
      <c r="BH20">
        <v>2.1648586918500001</v>
      </c>
      <c r="BI20">
        <v>3.4109838719550001</v>
      </c>
      <c r="BJ20">
        <v>5.5722423101400009</v>
      </c>
      <c r="BK20">
        <v>10.957166999999998</v>
      </c>
      <c r="BL20">
        <v>20.465662990409999</v>
      </c>
      <c r="BM20">
        <v>38.808901793969994</v>
      </c>
      <c r="BN20">
        <v>77.542489471409979</v>
      </c>
      <c r="BO20">
        <v>141.03679656339</v>
      </c>
      <c r="BP20">
        <v>18</v>
      </c>
      <c r="BQ20">
        <v>1.0464173999999999</v>
      </c>
      <c r="BR20">
        <v>1.0862383441349999</v>
      </c>
      <c r="BS20">
        <v>1.3147740754500001</v>
      </c>
      <c r="BT20">
        <v>1.76671008831</v>
      </c>
      <c r="BU20">
        <v>2.6329556337000004</v>
      </c>
      <c r="BV20">
        <v>4.0638606510149993</v>
      </c>
      <c r="BW20">
        <v>6.5000082222900009</v>
      </c>
      <c r="BX20">
        <v>12.507709499999999</v>
      </c>
      <c r="BY20">
        <v>22.848618295634999</v>
      </c>
      <c r="BZ20">
        <v>42.351274052009998</v>
      </c>
      <c r="CA20">
        <v>82.662981992819994</v>
      </c>
      <c r="CB20">
        <v>146.77776042678002</v>
      </c>
      <c r="CC20">
        <v>18</v>
      </c>
      <c r="CD20">
        <v>1.0641757500000002</v>
      </c>
      <c r="CE20">
        <v>1.4027771249999998</v>
      </c>
      <c r="CF20">
        <v>1.8461836874999999</v>
      </c>
      <c r="CG20">
        <v>3.1360936875000003</v>
      </c>
      <c r="CH20">
        <v>5.3531265000000001</v>
      </c>
      <c r="CI20">
        <v>9.0858035625000007</v>
      </c>
      <c r="CJ20">
        <v>15.398300624999999</v>
      </c>
      <c r="CK20">
        <v>25.757890312500002</v>
      </c>
      <c r="CL20">
        <v>45.009797062500006</v>
      </c>
      <c r="CM20">
        <v>70.070915100000008</v>
      </c>
      <c r="CN20">
        <v>108.0463735125</v>
      </c>
      <c r="CO20">
        <v>163.94234835000003</v>
      </c>
      <c r="CP20">
        <v>18</v>
      </c>
      <c r="CQ20">
        <v>1.3557307500000002</v>
      </c>
      <c r="CR20">
        <v>1.77337316259</v>
      </c>
      <c r="CS20">
        <v>2.3158588872450001</v>
      </c>
      <c r="CT20">
        <v>3.9032389109100003</v>
      </c>
      <c r="CU20">
        <v>6.6102224618399994</v>
      </c>
      <c r="CV20">
        <v>11.130552452565002</v>
      </c>
      <c r="CW20">
        <v>18.713010535650003</v>
      </c>
      <c r="CX20">
        <v>31.050607500000005</v>
      </c>
      <c r="CY20">
        <v>53.817955387155003</v>
      </c>
      <c r="CZ20">
        <v>82.757708353679988</v>
      </c>
      <c r="DA20">
        <v>125.27414525627999</v>
      </c>
      <c r="DB20">
        <v>186.61127931126001</v>
      </c>
    </row>
    <row r="21" spans="1:106">
      <c r="A21">
        <v>19</v>
      </c>
      <c r="B21" s="131">
        <f t="shared" si="4"/>
        <v>0.58973624999999996</v>
      </c>
      <c r="C21" s="131">
        <f t="shared" si="4"/>
        <v>0.62949374999999996</v>
      </c>
      <c r="D21" s="131">
        <f t="shared" si="4"/>
        <v>0.80177624999999986</v>
      </c>
      <c r="E21" s="131">
        <f t="shared" si="4"/>
        <v>1.0933312500000001</v>
      </c>
      <c r="F21" s="131">
        <f t="shared" si="4"/>
        <v>1.6963199999999998</v>
      </c>
      <c r="G21" s="131">
        <f t="shared" si="4"/>
        <v>2.6836312499999999</v>
      </c>
      <c r="H21" s="131">
        <f t="shared" si="4"/>
        <v>4.4197087499999999</v>
      </c>
      <c r="I21" s="131">
        <f t="shared" si="4"/>
        <v>9.1574775000000006</v>
      </c>
      <c r="J21" s="131">
        <f t="shared" si="4"/>
        <v>16.565625000000001</v>
      </c>
      <c r="K21" s="131">
        <f t="shared" si="4"/>
        <v>33.486160500000004</v>
      </c>
      <c r="L21" s="131">
        <f t="shared" si="4"/>
        <v>69.834433499999989</v>
      </c>
      <c r="M21" s="131">
        <f t="shared" si="4"/>
        <v>128.28315262499999</v>
      </c>
      <c r="O21">
        <v>19</v>
      </c>
      <c r="P21">
        <f t="shared" si="3"/>
        <v>0.60939412500000001</v>
      </c>
      <c r="Q21">
        <f t="shared" si="1"/>
        <v>0.65047687499999995</v>
      </c>
      <c r="R21">
        <f t="shared" si="1"/>
        <v>0.82850212499999987</v>
      </c>
      <c r="S21">
        <f t="shared" si="1"/>
        <v>1.1297756250000002</v>
      </c>
      <c r="T21">
        <f t="shared" si="1"/>
        <v>1.752864</v>
      </c>
      <c r="U21">
        <f t="shared" si="1"/>
        <v>2.7730856249999998</v>
      </c>
      <c r="V21">
        <f t="shared" si="1"/>
        <v>4.5670323750000001</v>
      </c>
      <c r="W21">
        <f t="shared" si="1"/>
        <v>9.4627267499999999</v>
      </c>
      <c r="X21">
        <f t="shared" si="1"/>
        <v>17.117812499999999</v>
      </c>
      <c r="Y21">
        <f t="shared" si="1"/>
        <v>34.602365850000005</v>
      </c>
      <c r="Z21">
        <f t="shared" si="1"/>
        <v>72.162247949999994</v>
      </c>
      <c r="AA21">
        <f t="shared" si="1"/>
        <v>132.5592577125</v>
      </c>
      <c r="AC21">
        <v>19</v>
      </c>
      <c r="AD21">
        <v>0.60939412500000001</v>
      </c>
      <c r="AE21">
        <v>0.65047687499999995</v>
      </c>
      <c r="AF21">
        <v>0.82850212499999987</v>
      </c>
      <c r="AG21">
        <v>1.1297756250000002</v>
      </c>
      <c r="AH21">
        <v>1.752864</v>
      </c>
      <c r="AI21">
        <v>2.7730856249999998</v>
      </c>
      <c r="AJ21">
        <v>4.5670323750000001</v>
      </c>
      <c r="AK21">
        <v>9.4627267499999999</v>
      </c>
      <c r="AL21">
        <v>17.117812499999999</v>
      </c>
      <c r="AM21">
        <v>34.602365850000005</v>
      </c>
      <c r="AN21">
        <v>72.162247949999994</v>
      </c>
      <c r="AO21">
        <v>132.5592577125</v>
      </c>
      <c r="AP21">
        <v>19</v>
      </c>
      <c r="AQ21">
        <v>0.74699924999999989</v>
      </c>
      <c r="AR21">
        <v>0.79735874999999989</v>
      </c>
      <c r="AS21">
        <v>1.0155832500000002</v>
      </c>
      <c r="AT21">
        <v>1.3848862499999999</v>
      </c>
      <c r="AU21">
        <v>2.1486720000000004</v>
      </c>
      <c r="AV21">
        <v>3.3992662500000002</v>
      </c>
      <c r="AW21">
        <v>5.6235531443864994</v>
      </c>
      <c r="AX21">
        <v>11.739014363142001</v>
      </c>
      <c r="AY21">
        <v>21.393320797499999</v>
      </c>
      <c r="AZ21">
        <v>42.136690388364002</v>
      </c>
      <c r="BA21">
        <v>83.935121597180995</v>
      </c>
      <c r="BB21">
        <v>147.66094530000001</v>
      </c>
      <c r="BC21">
        <v>19</v>
      </c>
      <c r="BD21">
        <v>0.84304212304499992</v>
      </c>
      <c r="BE21">
        <v>0.89837738902499997</v>
      </c>
      <c r="BF21">
        <v>1.1423397989849999</v>
      </c>
      <c r="BG21">
        <v>1.5551339611500001</v>
      </c>
      <c r="BH21">
        <v>2.4087744</v>
      </c>
      <c r="BI21">
        <v>3.80436575445</v>
      </c>
      <c r="BJ21">
        <v>6.2549427184049993</v>
      </c>
      <c r="BK21">
        <v>12.93820924071</v>
      </c>
      <c r="BL21">
        <v>23.365416487499999</v>
      </c>
      <c r="BM21">
        <v>45.606933049080006</v>
      </c>
      <c r="BN21">
        <v>90.035086085459994</v>
      </c>
      <c r="BO21">
        <v>156.98297467500001</v>
      </c>
      <c r="BP21">
        <v>19</v>
      </c>
      <c r="BQ21">
        <v>1.1042111460899997</v>
      </c>
      <c r="BR21">
        <v>1.15467115305</v>
      </c>
      <c r="BS21">
        <v>1.440143017005</v>
      </c>
      <c r="BT21">
        <v>1.9221798395249998</v>
      </c>
      <c r="BU21">
        <v>2.9176704</v>
      </c>
      <c r="BV21">
        <v>4.5136137120749993</v>
      </c>
      <c r="BW21">
        <v>7.2651584938650009</v>
      </c>
      <c r="BX21">
        <v>14.704295931420001</v>
      </c>
      <c r="BY21">
        <v>25.968582974999997</v>
      </c>
      <c r="BZ21">
        <v>49.539921083639996</v>
      </c>
      <c r="CA21">
        <v>95.524967871809991</v>
      </c>
      <c r="CB21">
        <v>162.5761923</v>
      </c>
      <c r="CC21">
        <v>19</v>
      </c>
      <c r="CD21">
        <v>1.1528570624999999</v>
      </c>
      <c r="CE21">
        <v>1.4430868125</v>
      </c>
      <c r="CF21">
        <v>2.0235463124999997</v>
      </c>
      <c r="CG21">
        <v>3.531128625</v>
      </c>
      <c r="CH21">
        <v>5.9013382500000002</v>
      </c>
      <c r="CI21">
        <v>10.166103187500001</v>
      </c>
      <c r="CJ21">
        <v>17.010688125000001</v>
      </c>
      <c r="CK21">
        <v>28.619878124999996</v>
      </c>
      <c r="CL21">
        <v>50.314551937499999</v>
      </c>
      <c r="CM21">
        <v>74.910943453125</v>
      </c>
      <c r="CN21">
        <v>119.80304174999999</v>
      </c>
      <c r="CO21">
        <v>174.228690365625</v>
      </c>
      <c r="CP21">
        <v>19</v>
      </c>
      <c r="CQ21">
        <v>1.4664518711699999</v>
      </c>
      <c r="CR21">
        <v>1.82150924649</v>
      </c>
      <c r="CS21">
        <v>2.5343825403449998</v>
      </c>
      <c r="CT21">
        <v>4.3879990691700002</v>
      </c>
      <c r="CU21">
        <v>7.275622499999999</v>
      </c>
      <c r="CV21">
        <v>12.434074466385001</v>
      </c>
      <c r="CW21">
        <v>20.639193734550002</v>
      </c>
      <c r="CX21">
        <v>34.444658449499997</v>
      </c>
      <c r="CY21">
        <v>60.062396736210012</v>
      </c>
      <c r="CZ21">
        <v>88.147651067325</v>
      </c>
      <c r="DA21">
        <v>138.39401964329997</v>
      </c>
      <c r="DB21">
        <v>197.59090968749999</v>
      </c>
    </row>
    <row r="22" spans="1:106">
      <c r="A22">
        <v>20</v>
      </c>
      <c r="B22" s="131">
        <f t="shared" si="4"/>
        <v>0.62949374999999996</v>
      </c>
      <c r="C22" s="131">
        <f t="shared" si="4"/>
        <v>0.67587750000000002</v>
      </c>
      <c r="D22" s="131">
        <f t="shared" si="4"/>
        <v>0.87466500000000014</v>
      </c>
      <c r="E22" s="131">
        <f t="shared" si="4"/>
        <v>1.2126037500000002</v>
      </c>
      <c r="F22" s="131">
        <f t="shared" si="4"/>
        <v>1.8884812500000001</v>
      </c>
      <c r="G22" s="131">
        <f t="shared" si="4"/>
        <v>2.9950649999999994</v>
      </c>
      <c r="H22" s="131">
        <f t="shared" si="4"/>
        <v>5.0226975000000005</v>
      </c>
      <c r="I22" s="131">
        <f t="shared" si="4"/>
        <v>10.721272500000001</v>
      </c>
      <c r="J22" s="131">
        <f t="shared" si="4"/>
        <v>19.063721250000004</v>
      </c>
      <c r="K22" s="131">
        <f t="shared" si="4"/>
        <v>39.724667999999994</v>
      </c>
      <c r="L22" s="131">
        <f t="shared" si="4"/>
        <v>80.98864593750001</v>
      </c>
      <c r="M22" s="131">
        <f t="shared" si="4"/>
        <v>143.750017125</v>
      </c>
      <c r="O22">
        <v>20</v>
      </c>
      <c r="P22">
        <f t="shared" si="3"/>
        <v>0.65047687499999995</v>
      </c>
      <c r="Q22">
        <f t="shared" si="1"/>
        <v>0.69840674999999997</v>
      </c>
      <c r="R22">
        <f t="shared" si="1"/>
        <v>0.90382050000000014</v>
      </c>
      <c r="S22">
        <f t="shared" si="1"/>
        <v>1.2530238750000002</v>
      </c>
      <c r="T22">
        <f t="shared" si="1"/>
        <v>1.9514306250000002</v>
      </c>
      <c r="U22">
        <f t="shared" si="1"/>
        <v>3.0949004999999996</v>
      </c>
      <c r="V22">
        <f t="shared" si="1"/>
        <v>5.1901207500000002</v>
      </c>
      <c r="W22">
        <f t="shared" si="1"/>
        <v>11.078648250000001</v>
      </c>
      <c r="X22">
        <f t="shared" si="1"/>
        <v>19.699178625000005</v>
      </c>
      <c r="Y22">
        <f t="shared" si="1"/>
        <v>41.048823599999999</v>
      </c>
      <c r="Z22">
        <f t="shared" si="1"/>
        <v>83.688267468750013</v>
      </c>
      <c r="AA22">
        <f t="shared" si="1"/>
        <v>148.54168436250001</v>
      </c>
      <c r="AC22">
        <v>20</v>
      </c>
      <c r="AD22">
        <v>0.65047687499999995</v>
      </c>
      <c r="AE22">
        <v>0.69840674999999997</v>
      </c>
      <c r="AF22">
        <v>0.90382050000000014</v>
      </c>
      <c r="AG22">
        <v>1.2530238750000002</v>
      </c>
      <c r="AH22">
        <v>1.9514306250000002</v>
      </c>
      <c r="AI22">
        <v>3.0949004999999996</v>
      </c>
      <c r="AJ22">
        <v>5.1901207500000002</v>
      </c>
      <c r="AK22">
        <v>11.078648250000001</v>
      </c>
      <c r="AL22">
        <v>19.699178625000005</v>
      </c>
      <c r="AM22">
        <v>41.048823599999999</v>
      </c>
      <c r="AN22">
        <v>83.688267468750013</v>
      </c>
      <c r="AO22">
        <v>148.54168436250001</v>
      </c>
      <c r="AP22">
        <v>20</v>
      </c>
      <c r="AQ22">
        <v>0.79735874999999989</v>
      </c>
      <c r="AR22">
        <v>0.85611150000000014</v>
      </c>
      <c r="AS22">
        <v>1.107909</v>
      </c>
      <c r="AT22">
        <v>1.53596475</v>
      </c>
      <c r="AU22">
        <v>2.3920762500000001</v>
      </c>
      <c r="AV22">
        <v>3.7937489999999991</v>
      </c>
      <c r="AW22">
        <v>6.4003517670990009</v>
      </c>
      <c r="AX22">
        <v>13.764071130213001</v>
      </c>
      <c r="AY22">
        <v>24.655746149999999</v>
      </c>
      <c r="AZ22">
        <v>49.519217943323994</v>
      </c>
      <c r="BA22">
        <v>96.483941349652497</v>
      </c>
      <c r="BB22">
        <v>164.08743640017303</v>
      </c>
      <c r="BC22">
        <v>20</v>
      </c>
      <c r="BD22">
        <v>0.89957678445000011</v>
      </c>
      <c r="BE22">
        <v>0.96425189999999994</v>
      </c>
      <c r="BF22">
        <v>1.2457725310799999</v>
      </c>
      <c r="BG22">
        <v>1.7242077393450002</v>
      </c>
      <c r="BH22">
        <v>2.6807444579249999</v>
      </c>
      <c r="BI22">
        <v>4.2444344009400004</v>
      </c>
      <c r="BJ22">
        <v>7.1059182120300006</v>
      </c>
      <c r="BK22">
        <v>15.142525148579997</v>
      </c>
      <c r="BL22">
        <v>26.879846962499997</v>
      </c>
      <c r="BM22">
        <v>53.501009577839994</v>
      </c>
      <c r="BN22">
        <v>103.310678822925</v>
      </c>
      <c r="BO22">
        <v>174.13603722586498</v>
      </c>
      <c r="BP22">
        <v>20</v>
      </c>
      <c r="BQ22">
        <v>1.1738556045749999</v>
      </c>
      <c r="BR22">
        <v>1.2346029000000001</v>
      </c>
      <c r="BS22">
        <v>1.5644013283800002</v>
      </c>
      <c r="BT22">
        <v>2.1226337618849995</v>
      </c>
      <c r="BU22">
        <v>3.2338000408499998</v>
      </c>
      <c r="BV22">
        <v>5.01459340188</v>
      </c>
      <c r="BW22">
        <v>8.2180907709899991</v>
      </c>
      <c r="BX22">
        <v>17.133608402130001</v>
      </c>
      <c r="BY22">
        <v>29.73940515</v>
      </c>
      <c r="BZ22">
        <v>57.84483663324</v>
      </c>
      <c r="CA22">
        <v>109.08705624652501</v>
      </c>
      <c r="CB22">
        <v>179.45589835173001</v>
      </c>
      <c r="CC22">
        <v>20</v>
      </c>
      <c r="CD22">
        <v>1.241538375</v>
      </c>
      <c r="CE22">
        <v>1.5075823125000001</v>
      </c>
      <c r="CF22">
        <v>2.2331566875000002</v>
      </c>
      <c r="CG22">
        <v>3.9503493750000005</v>
      </c>
      <c r="CH22">
        <v>6.5301693749999998</v>
      </c>
      <c r="CI22">
        <v>11.351208</v>
      </c>
      <c r="CJ22">
        <v>18.832685999999999</v>
      </c>
      <c r="CK22">
        <v>31.876900875</v>
      </c>
      <c r="CL22">
        <v>55.691864250000002</v>
      </c>
      <c r="CM22">
        <v>80.639872200000013</v>
      </c>
      <c r="CN22">
        <v>131.77057934999999</v>
      </c>
      <c r="CO22">
        <v>185.28474862499999</v>
      </c>
      <c r="CP22">
        <v>20</v>
      </c>
      <c r="CQ22">
        <v>1.5768272081099999</v>
      </c>
      <c r="CR22">
        <v>1.8999667499999999</v>
      </c>
      <c r="CS22">
        <v>2.7925373529449997</v>
      </c>
      <c r="CT22">
        <v>4.9012168684500006</v>
      </c>
      <c r="CU22">
        <v>8.0381125088999994</v>
      </c>
      <c r="CV22">
        <v>13.86136126848</v>
      </c>
      <c r="CW22">
        <v>22.812976765920002</v>
      </c>
      <c r="CX22">
        <v>38.302201150110001</v>
      </c>
      <c r="CY22">
        <v>66.372495749999999</v>
      </c>
      <c r="CZ22">
        <v>94.538943041985007</v>
      </c>
      <c r="DA22">
        <v>151.65834868343998</v>
      </c>
      <c r="DB22">
        <v>209.35725896460002</v>
      </c>
    </row>
    <row r="23" spans="1:106">
      <c r="A23">
        <v>21</v>
      </c>
      <c r="B23" s="131">
        <f t="shared" si="4"/>
        <v>0.66262500000000002</v>
      </c>
      <c r="C23" s="131">
        <f t="shared" si="4"/>
        <v>0.72226125000000008</v>
      </c>
      <c r="D23" s="131">
        <f t="shared" si="4"/>
        <v>0.95417999999999981</v>
      </c>
      <c r="E23" s="131">
        <f t="shared" si="4"/>
        <v>1.3385025000000002</v>
      </c>
      <c r="F23" s="131">
        <f t="shared" si="4"/>
        <v>2.1005212499999999</v>
      </c>
      <c r="G23" s="131">
        <f t="shared" si="4"/>
        <v>3.3330037500000005</v>
      </c>
      <c r="H23" s="131">
        <f t="shared" si="4"/>
        <v>5.7979687499999999</v>
      </c>
      <c r="I23" s="131">
        <f t="shared" si="4"/>
        <v>12.384461250000001</v>
      </c>
      <c r="J23" s="131">
        <f t="shared" si="4"/>
        <v>22.144927499999998</v>
      </c>
      <c r="K23" s="131">
        <f t="shared" si="4"/>
        <v>47.084101875000009</v>
      </c>
      <c r="L23" s="131">
        <f t="shared" si="4"/>
        <v>92.695893749999996</v>
      </c>
      <c r="M23" s="131">
        <f t="shared" si="4"/>
        <v>160.80332343749998</v>
      </c>
      <c r="O23">
        <v>21</v>
      </c>
      <c r="P23">
        <f t="shared" si="3"/>
        <v>0.68471249999999995</v>
      </c>
      <c r="Q23">
        <f t="shared" si="1"/>
        <v>0.74633662500000009</v>
      </c>
      <c r="R23">
        <f t="shared" si="1"/>
        <v>0.98598599999999992</v>
      </c>
      <c r="S23">
        <f t="shared" si="1"/>
        <v>1.38311925</v>
      </c>
      <c r="T23">
        <f t="shared" si="1"/>
        <v>2.1705386249999998</v>
      </c>
      <c r="U23">
        <f t="shared" si="1"/>
        <v>3.4441038750000006</v>
      </c>
      <c r="V23">
        <f t="shared" si="1"/>
        <v>5.9912343749999994</v>
      </c>
      <c r="W23">
        <f t="shared" si="1"/>
        <v>12.797276625000002</v>
      </c>
      <c r="X23">
        <f t="shared" si="1"/>
        <v>22.883091749999998</v>
      </c>
      <c r="Y23">
        <f t="shared" si="1"/>
        <v>48.653571937500011</v>
      </c>
      <c r="Z23">
        <f t="shared" si="1"/>
        <v>95.785756875000004</v>
      </c>
      <c r="AA23">
        <f t="shared" si="1"/>
        <v>166.16343421874998</v>
      </c>
      <c r="AC23">
        <v>21</v>
      </c>
      <c r="AD23">
        <v>0.68471249999999995</v>
      </c>
      <c r="AE23">
        <v>0.74633662500000009</v>
      </c>
      <c r="AF23">
        <v>0.98598599999999992</v>
      </c>
      <c r="AG23">
        <v>1.38311925</v>
      </c>
      <c r="AH23">
        <v>2.1705386249999998</v>
      </c>
      <c r="AI23">
        <v>3.4441038750000006</v>
      </c>
      <c r="AJ23">
        <v>5.9912343749999994</v>
      </c>
      <c r="AK23">
        <v>12.797276625000002</v>
      </c>
      <c r="AL23">
        <v>22.883091749999998</v>
      </c>
      <c r="AM23">
        <v>48.653571937500011</v>
      </c>
      <c r="AN23">
        <v>95.785756875000004</v>
      </c>
      <c r="AO23">
        <v>166.16343421874998</v>
      </c>
      <c r="AP23">
        <v>21</v>
      </c>
      <c r="AQ23">
        <v>0.83932499999999999</v>
      </c>
      <c r="AR23">
        <v>0.91486425000000016</v>
      </c>
      <c r="AS23">
        <v>1.208628</v>
      </c>
      <c r="AT23">
        <v>1.6954365000000002</v>
      </c>
      <c r="AU23">
        <v>2.6606602499999998</v>
      </c>
      <c r="AV23">
        <v>4.2218047500000004</v>
      </c>
      <c r="AW23">
        <v>7.3993128313125007</v>
      </c>
      <c r="AX23">
        <v>15.9228785141055</v>
      </c>
      <c r="AY23">
        <v>28.682954557902001</v>
      </c>
      <c r="AZ23">
        <v>58.150832373594007</v>
      </c>
      <c r="BA23">
        <v>109.46943801508502</v>
      </c>
      <c r="BB23">
        <v>182.04308460631052</v>
      </c>
      <c r="BC23">
        <v>21</v>
      </c>
      <c r="BD23">
        <v>0.94660752150000005</v>
      </c>
      <c r="BE23">
        <v>1.0300822536450001</v>
      </c>
      <c r="BF23">
        <v>1.3585703896799999</v>
      </c>
      <c r="BG23">
        <v>1.9025849315700001</v>
      </c>
      <c r="BH23">
        <v>2.9807404787700005</v>
      </c>
      <c r="BI23">
        <v>4.7217553125</v>
      </c>
      <c r="BJ23">
        <v>8.199982166249999</v>
      </c>
      <c r="BK23">
        <v>17.485686889335003</v>
      </c>
      <c r="BL23">
        <v>31.213806789510002</v>
      </c>
      <c r="BM23">
        <v>62.713755992970007</v>
      </c>
      <c r="BN23">
        <v>117.00532829745002</v>
      </c>
      <c r="BO23">
        <v>192.84786077042997</v>
      </c>
      <c r="BP23">
        <v>21</v>
      </c>
      <c r="BQ23">
        <v>1.2305891595</v>
      </c>
      <c r="BR23">
        <v>1.3138278822900002</v>
      </c>
      <c r="BS23">
        <v>1.6993487793600002</v>
      </c>
      <c r="BT23">
        <v>2.3328188978100002</v>
      </c>
      <c r="BU23">
        <v>3.5808874068450005</v>
      </c>
      <c r="BV23">
        <v>5.5550062499999999</v>
      </c>
      <c r="BW23">
        <v>9.4424095631250022</v>
      </c>
      <c r="BX23">
        <v>19.697188391055001</v>
      </c>
      <c r="BY23">
        <v>34.377372079019999</v>
      </c>
      <c r="BZ23">
        <v>67.488907235940005</v>
      </c>
      <c r="CA23">
        <v>122.95481765085</v>
      </c>
      <c r="CB23">
        <v>197.758964313105</v>
      </c>
      <c r="CC23">
        <v>21</v>
      </c>
      <c r="CD23">
        <v>1.3140958125</v>
      </c>
      <c r="CE23">
        <v>1.5882016874999998</v>
      </c>
      <c r="CF23">
        <v>2.4830767499999999</v>
      </c>
      <c r="CG23">
        <v>4.4018178750000008</v>
      </c>
      <c r="CH23">
        <v>7.2638056874999997</v>
      </c>
      <c r="CI23">
        <v>12.6169321875</v>
      </c>
      <c r="CJ23">
        <v>20.888480062500001</v>
      </c>
      <c r="CK23">
        <v>35.649887624999998</v>
      </c>
      <c r="CL23">
        <v>60.811194562499999</v>
      </c>
      <c r="CM23">
        <v>87.906455390624998</v>
      </c>
      <c r="CN23">
        <v>143.26708996874999</v>
      </c>
      <c r="CO23">
        <v>197.66338429687499</v>
      </c>
      <c r="CP23">
        <v>21</v>
      </c>
      <c r="CQ23">
        <v>1.6664074200150001</v>
      </c>
      <c r="CR23">
        <v>1.9984607259299998</v>
      </c>
      <c r="CS23">
        <v>3.1002022774800002</v>
      </c>
      <c r="CT23">
        <v>5.4527404358700009</v>
      </c>
      <c r="CU23">
        <v>8.9269505187149996</v>
      </c>
      <c r="CV23">
        <v>15.382287187500001</v>
      </c>
      <c r="CW23">
        <v>25.262378992935002</v>
      </c>
      <c r="CX23">
        <v>42.765917741909995</v>
      </c>
      <c r="CY23">
        <v>72.354592102170002</v>
      </c>
      <c r="CZ23">
        <v>102.67817271783001</v>
      </c>
      <c r="DA23">
        <v>164.283237468735</v>
      </c>
      <c r="DB23">
        <v>222.52384305127498</v>
      </c>
    </row>
    <row r="24" spans="1:106">
      <c r="A24">
        <v>22</v>
      </c>
      <c r="B24" s="131">
        <f t="shared" si="4"/>
        <v>0.69575624999999997</v>
      </c>
      <c r="C24" s="131">
        <f t="shared" si="4"/>
        <v>0.78189749999999991</v>
      </c>
      <c r="D24" s="131">
        <f t="shared" si="4"/>
        <v>1.0469474999999999</v>
      </c>
      <c r="E24" s="131">
        <f t="shared" si="4"/>
        <v>1.4842800000000003</v>
      </c>
      <c r="F24" s="131">
        <f t="shared" si="4"/>
        <v>2.3324400000000001</v>
      </c>
      <c r="G24" s="131">
        <f t="shared" si="4"/>
        <v>3.6841949999999999</v>
      </c>
      <c r="H24" s="131">
        <f t="shared" si="4"/>
        <v>6.7852799999999993</v>
      </c>
      <c r="I24" s="131">
        <f t="shared" si="4"/>
        <v>14.080781249999999</v>
      </c>
      <c r="J24" s="131">
        <f t="shared" si="4"/>
        <v>26.207855437500001</v>
      </c>
      <c r="K24" s="131">
        <f t="shared" si="4"/>
        <v>55.780285499999998</v>
      </c>
      <c r="L24" s="131">
        <f t="shared" si="4"/>
        <v>104.72067787499999</v>
      </c>
      <c r="M24" s="131">
        <f t="shared" si="4"/>
        <v>175.59284625000001</v>
      </c>
      <c r="O24">
        <v>22</v>
      </c>
      <c r="P24">
        <f t="shared" si="3"/>
        <v>0.71894812500000005</v>
      </c>
      <c r="Q24">
        <f t="shared" si="1"/>
        <v>0.80796074999999989</v>
      </c>
      <c r="R24">
        <f t="shared" si="1"/>
        <v>1.0818457499999998</v>
      </c>
      <c r="S24">
        <f t="shared" si="1"/>
        <v>1.5337560000000003</v>
      </c>
      <c r="T24">
        <f t="shared" si="1"/>
        <v>2.4101880000000002</v>
      </c>
      <c r="U24">
        <f t="shared" si="1"/>
        <v>3.8070014999999997</v>
      </c>
      <c r="V24">
        <f t="shared" si="1"/>
        <v>7.0114559999999999</v>
      </c>
      <c r="W24">
        <f t="shared" si="1"/>
        <v>14.550140625000001</v>
      </c>
      <c r="X24">
        <f t="shared" si="1"/>
        <v>27.081450618750004</v>
      </c>
      <c r="Y24">
        <f t="shared" si="1"/>
        <v>57.639628350000002</v>
      </c>
      <c r="Z24">
        <f t="shared" si="1"/>
        <v>108.21136713750001</v>
      </c>
      <c r="AA24">
        <f t="shared" si="1"/>
        <v>181.44594112500002</v>
      </c>
      <c r="AC24">
        <v>22</v>
      </c>
      <c r="AD24">
        <v>0.71894812500000005</v>
      </c>
      <c r="AE24">
        <v>0.80796074999999989</v>
      </c>
      <c r="AF24">
        <v>1.0818457499999998</v>
      </c>
      <c r="AG24">
        <v>1.5337560000000003</v>
      </c>
      <c r="AH24">
        <v>2.4101880000000002</v>
      </c>
      <c r="AI24">
        <v>3.8070014999999997</v>
      </c>
      <c r="AJ24">
        <v>7.0114559999999999</v>
      </c>
      <c r="AK24">
        <v>14.550140625000001</v>
      </c>
      <c r="AL24">
        <v>27.081450618750004</v>
      </c>
      <c r="AM24">
        <v>57.639628350000002</v>
      </c>
      <c r="AN24">
        <v>108.21136713750001</v>
      </c>
      <c r="AO24">
        <v>181.44594112500002</v>
      </c>
      <c r="AP24">
        <v>22</v>
      </c>
      <c r="AQ24">
        <v>0.88129125000000008</v>
      </c>
      <c r="AR24">
        <v>0.99040349999999988</v>
      </c>
      <c r="AS24">
        <v>1.3261334999999999</v>
      </c>
      <c r="AT24">
        <v>1.880088</v>
      </c>
      <c r="AU24">
        <v>2.9544239999999999</v>
      </c>
      <c r="AV24">
        <v>4.6736646546359992</v>
      </c>
      <c r="AW24">
        <v>8.6722337986560003</v>
      </c>
      <c r="AX24">
        <v>18.130682411062502</v>
      </c>
      <c r="AY24">
        <v>33.615797783413498</v>
      </c>
      <c r="AZ24">
        <v>68.262037200000009</v>
      </c>
      <c r="BA24">
        <v>122.60554693724703</v>
      </c>
      <c r="BB24">
        <v>197.16842030997748</v>
      </c>
      <c r="BC24">
        <v>22</v>
      </c>
      <c r="BD24">
        <v>0.99360578992500004</v>
      </c>
      <c r="BE24">
        <v>1.1147627335800001</v>
      </c>
      <c r="BF24">
        <v>1.4901552750000002</v>
      </c>
      <c r="BG24">
        <v>2.1090906345600007</v>
      </c>
      <c r="BH24">
        <v>3.3087340756799999</v>
      </c>
      <c r="BI24">
        <v>5.2175225731799992</v>
      </c>
      <c r="BJ24">
        <v>9.5930921932800004</v>
      </c>
      <c r="BK24">
        <v>19.874008918125</v>
      </c>
      <c r="BL24">
        <v>36.515850556410001</v>
      </c>
      <c r="BM24">
        <v>73.486172700000012</v>
      </c>
      <c r="BN24">
        <v>130.81173811002</v>
      </c>
      <c r="BO24">
        <v>208.50002670067499</v>
      </c>
      <c r="BP24">
        <v>22</v>
      </c>
      <c r="BQ24">
        <v>1.2868178825250003</v>
      </c>
      <c r="BR24">
        <v>1.41635102463</v>
      </c>
      <c r="BS24">
        <v>1.8565868999999999</v>
      </c>
      <c r="BT24">
        <v>2.5755800481600004</v>
      </c>
      <c r="BU24">
        <v>3.9584834414400007</v>
      </c>
      <c r="BV24">
        <v>6.1122563463599997</v>
      </c>
      <c r="BW24">
        <v>10.998613186560002</v>
      </c>
      <c r="BX24">
        <v>22.287867860624999</v>
      </c>
      <c r="BY24">
        <v>40.032897384134998</v>
      </c>
      <c r="BZ24">
        <v>78.710308200000014</v>
      </c>
      <c r="CA24">
        <v>136.80015827247001</v>
      </c>
      <c r="CB24">
        <v>212.74923284977498</v>
      </c>
      <c r="CC24">
        <v>22</v>
      </c>
      <c r="CD24">
        <v>1.3624674374999999</v>
      </c>
      <c r="CE24">
        <v>1.7010688124999997</v>
      </c>
      <c r="CF24">
        <v>2.7894303750000002</v>
      </c>
      <c r="CG24">
        <v>4.8613483125000014</v>
      </c>
      <c r="CH24">
        <v>8.1103091250000006</v>
      </c>
      <c r="CI24">
        <v>13.947151875000001</v>
      </c>
      <c r="CJ24">
        <v>23.194194187499996</v>
      </c>
      <c r="CK24">
        <v>40.059767437499993</v>
      </c>
      <c r="CL24">
        <v>65.540895853124994</v>
      </c>
      <c r="CM24">
        <v>97.185132524999986</v>
      </c>
      <c r="CN24">
        <v>153.83601393749998</v>
      </c>
      <c r="CO24">
        <v>211.63871429999998</v>
      </c>
      <c r="CP24">
        <v>22</v>
      </c>
      <c r="CQ24">
        <v>1.7250808670550002</v>
      </c>
      <c r="CR24">
        <v>2.1371557453649999</v>
      </c>
      <c r="CS24">
        <v>3.477235125</v>
      </c>
      <c r="CT24">
        <v>6.0124676453550006</v>
      </c>
      <c r="CU24">
        <v>9.9513981804299991</v>
      </c>
      <c r="CV24">
        <v>16.976763668699999</v>
      </c>
      <c r="CW24">
        <v>28.005521574869999</v>
      </c>
      <c r="CX24">
        <v>47.977640835555007</v>
      </c>
      <c r="CY24">
        <v>77.694247656794985</v>
      </c>
      <c r="CZ24">
        <v>113.0977185</v>
      </c>
      <c r="DA24">
        <v>175.75363773809997</v>
      </c>
      <c r="DB24">
        <v>237.38184122147996</v>
      </c>
    </row>
    <row r="25" spans="1:106">
      <c r="A25">
        <v>23</v>
      </c>
      <c r="B25" s="131">
        <f t="shared" si="4"/>
        <v>0.72888750000000002</v>
      </c>
      <c r="C25" s="131">
        <f t="shared" si="4"/>
        <v>0.84153374999999997</v>
      </c>
      <c r="D25" s="131">
        <f t="shared" si="4"/>
        <v>1.1529674999999999</v>
      </c>
      <c r="E25" s="131">
        <f t="shared" si="4"/>
        <v>1.6499362500000003</v>
      </c>
      <c r="F25" s="131">
        <f t="shared" si="4"/>
        <v>2.5842375</v>
      </c>
      <c r="G25" s="131">
        <f t="shared" si="4"/>
        <v>4.0817699999999997</v>
      </c>
      <c r="H25" s="131">
        <f t="shared" si="4"/>
        <v>7.9978837499999997</v>
      </c>
      <c r="I25" s="131">
        <f t="shared" si="4"/>
        <v>15.942757499999997</v>
      </c>
      <c r="J25" s="131">
        <f t="shared" si="4"/>
        <v>31.04705925</v>
      </c>
      <c r="K25" s="131">
        <f t="shared" si="4"/>
        <v>65.750825250000005</v>
      </c>
      <c r="L25" s="131">
        <f t="shared" si="4"/>
        <v>117.24649199999999</v>
      </c>
      <c r="M25" s="131">
        <f t="shared" si="4"/>
        <v>191.46483112499999</v>
      </c>
      <c r="O25">
        <v>23</v>
      </c>
      <c r="P25">
        <f t="shared" si="3"/>
        <v>0.75318375000000004</v>
      </c>
      <c r="Q25">
        <f t="shared" si="1"/>
        <v>0.86958487500000003</v>
      </c>
      <c r="R25">
        <f t="shared" si="1"/>
        <v>1.19139975</v>
      </c>
      <c r="S25">
        <f t="shared" si="1"/>
        <v>1.7049341250000003</v>
      </c>
      <c r="T25">
        <f t="shared" si="1"/>
        <v>2.6703787500000002</v>
      </c>
      <c r="U25">
        <f t="shared" si="1"/>
        <v>4.2178290000000001</v>
      </c>
      <c r="V25">
        <f t="shared" si="1"/>
        <v>8.2644798749999993</v>
      </c>
      <c r="W25">
        <f t="shared" si="1"/>
        <v>16.474182749999997</v>
      </c>
      <c r="X25">
        <f t="shared" si="1"/>
        <v>32.081961225000001</v>
      </c>
      <c r="Y25">
        <f t="shared" si="1"/>
        <v>67.942519425</v>
      </c>
      <c r="Z25">
        <f t="shared" si="1"/>
        <v>121.1547084</v>
      </c>
      <c r="AA25">
        <f t="shared" si="1"/>
        <v>197.84699216250002</v>
      </c>
      <c r="AC25">
        <v>23</v>
      </c>
      <c r="AD25">
        <v>0.75318375000000004</v>
      </c>
      <c r="AE25">
        <v>0.86958487500000003</v>
      </c>
      <c r="AF25">
        <v>1.19139975</v>
      </c>
      <c r="AG25">
        <v>1.7049341250000003</v>
      </c>
      <c r="AH25">
        <v>2.6703787500000002</v>
      </c>
      <c r="AI25">
        <v>4.2178290000000001</v>
      </c>
      <c r="AJ25">
        <v>8.2644798749999993</v>
      </c>
      <c r="AK25">
        <v>16.474182749999997</v>
      </c>
      <c r="AL25">
        <v>32.081961225000001</v>
      </c>
      <c r="AM25">
        <v>67.942519425</v>
      </c>
      <c r="AN25">
        <v>121.1547084</v>
      </c>
      <c r="AO25">
        <v>197.84699216250002</v>
      </c>
      <c r="AP25">
        <v>23</v>
      </c>
      <c r="AQ25">
        <v>0.92325750000000018</v>
      </c>
      <c r="AR25">
        <v>1.0659427500000003</v>
      </c>
      <c r="AS25">
        <v>1.4604254999999999</v>
      </c>
      <c r="AT25">
        <v>2.0899192499999999</v>
      </c>
      <c r="AU25">
        <v>3.2733675</v>
      </c>
      <c r="AV25">
        <v>5.1857913667560007</v>
      </c>
      <c r="AW25">
        <v>10.2372912</v>
      </c>
      <c r="AX25">
        <v>20.558566296729001</v>
      </c>
      <c r="AY25">
        <v>39.441004478828994</v>
      </c>
      <c r="AZ25">
        <v>79.737795778475984</v>
      </c>
      <c r="BA25">
        <v>136.10236329497701</v>
      </c>
      <c r="BB25">
        <v>213.260167045401</v>
      </c>
      <c r="BC25">
        <v>23</v>
      </c>
      <c r="BD25">
        <v>1.0405734009000001</v>
      </c>
      <c r="BE25">
        <v>1.199386439805</v>
      </c>
      <c r="BF25">
        <v>1.6405082624699998</v>
      </c>
      <c r="BG25">
        <v>2.3436948446550003</v>
      </c>
      <c r="BH25">
        <v>3.66469341615</v>
      </c>
      <c r="BI25">
        <v>5.7786216549600011</v>
      </c>
      <c r="BJ25">
        <v>11.303675699999999</v>
      </c>
      <c r="BK25">
        <v>22.494465580139998</v>
      </c>
      <c r="BL25">
        <v>42.766327085130001</v>
      </c>
      <c r="BM25">
        <v>85.686221242379986</v>
      </c>
      <c r="BN25">
        <v>144.95293502488502</v>
      </c>
      <c r="BO25">
        <v>225.11635821296997</v>
      </c>
      <c r="BP25">
        <v>23</v>
      </c>
      <c r="BQ25">
        <v>1.3425417736499998</v>
      </c>
      <c r="BR25">
        <v>1.517966432565</v>
      </c>
      <c r="BS25">
        <v>2.0358116249399996</v>
      </c>
      <c r="BT25">
        <v>2.8504606643100003</v>
      </c>
      <c r="BU25">
        <v>4.3661312779500001</v>
      </c>
      <c r="BV25">
        <v>6.74074926756</v>
      </c>
      <c r="BW25">
        <v>12.903252450000002</v>
      </c>
      <c r="BX25">
        <v>25.113648067289997</v>
      </c>
      <c r="BY25">
        <v>46.669922488290005</v>
      </c>
      <c r="BZ25">
        <v>91.344482384759999</v>
      </c>
      <c r="CA25">
        <v>150.85330699977001</v>
      </c>
      <c r="CB25">
        <v>228.55862815400997</v>
      </c>
      <c r="CC25">
        <v>23</v>
      </c>
      <c r="CD25">
        <v>1.4027771249999998</v>
      </c>
      <c r="CE25">
        <v>1.8461836874999999</v>
      </c>
      <c r="CF25">
        <v>3.1360936875000003</v>
      </c>
      <c r="CG25">
        <v>5.3531265000000001</v>
      </c>
      <c r="CH25">
        <v>9.0858035625000007</v>
      </c>
      <c r="CI25">
        <v>15.398300624999999</v>
      </c>
      <c r="CJ25">
        <v>25.757890312500002</v>
      </c>
      <c r="CK25">
        <v>45.009797062500006</v>
      </c>
      <c r="CL25">
        <v>70.070915100000008</v>
      </c>
      <c r="CM25">
        <v>108.0463735125</v>
      </c>
      <c r="CN25">
        <v>163.94234835000003</v>
      </c>
      <c r="CO25">
        <v>226.84452236249996</v>
      </c>
      <c r="CP25">
        <v>23</v>
      </c>
      <c r="CQ25">
        <v>1.77337316259</v>
      </c>
      <c r="CR25">
        <v>2.3158588872450001</v>
      </c>
      <c r="CS25">
        <v>3.9032389109100003</v>
      </c>
      <c r="CT25">
        <v>6.6102224618399994</v>
      </c>
      <c r="CU25">
        <v>11.130552452565002</v>
      </c>
      <c r="CV25">
        <v>18.713010535650003</v>
      </c>
      <c r="CW25">
        <v>31.050607500000005</v>
      </c>
      <c r="CX25">
        <v>53.817955387155003</v>
      </c>
      <c r="CY25">
        <v>82.757708353679988</v>
      </c>
      <c r="CZ25">
        <v>125.27414525627999</v>
      </c>
      <c r="DA25">
        <v>186.61127931126001</v>
      </c>
      <c r="DB25">
        <v>253.50306243486</v>
      </c>
    </row>
    <row r="26" spans="1:106">
      <c r="A26">
        <v>24</v>
      </c>
      <c r="B26" s="131">
        <f t="shared" si="4"/>
        <v>0.76201874999999997</v>
      </c>
      <c r="C26" s="131">
        <f t="shared" si="4"/>
        <v>0.91442250000000003</v>
      </c>
      <c r="D26" s="131">
        <f t="shared" si="4"/>
        <v>1.26561375</v>
      </c>
      <c r="E26" s="131">
        <f t="shared" si="4"/>
        <v>1.8288450000000001</v>
      </c>
      <c r="F26" s="131">
        <f t="shared" si="4"/>
        <v>2.8757924999999998</v>
      </c>
      <c r="G26" s="131">
        <f t="shared" si="4"/>
        <v>4.5588600000000001</v>
      </c>
      <c r="H26" s="131">
        <f t="shared" si="4"/>
        <v>9.4026487499999991</v>
      </c>
      <c r="I26" s="131">
        <f t="shared" si="4"/>
        <v>18.116167499999996</v>
      </c>
      <c r="J26" s="131">
        <f t="shared" si="4"/>
        <v>36.719684999999991</v>
      </c>
      <c r="K26" s="131">
        <f t="shared" si="4"/>
        <v>76.777418250000011</v>
      </c>
      <c r="L26" s="131">
        <f t="shared" si="4"/>
        <v>130.56279637499998</v>
      </c>
      <c r="M26" s="131">
        <f t="shared" si="4"/>
        <v>208.17176625000002</v>
      </c>
      <c r="O26">
        <v>24</v>
      </c>
      <c r="P26">
        <f t="shared" si="3"/>
        <v>0.78741937499999992</v>
      </c>
      <c r="Q26">
        <f t="shared" si="1"/>
        <v>0.94490324999999997</v>
      </c>
      <c r="R26">
        <f t="shared" si="1"/>
        <v>1.3078008750000001</v>
      </c>
      <c r="S26">
        <f t="shared" ref="S26:AA42" si="5">IF($Z$1=1,AG26,IF($Z$1=2,AT26,IF($Z$1=3,BG26,IF($Z$1=4,BT26,IF($Z$1=5,CG26,CT26)))))</f>
        <v>1.8898064999999999</v>
      </c>
      <c r="T26">
        <f t="shared" si="5"/>
        <v>2.9716522499999996</v>
      </c>
      <c r="U26">
        <f t="shared" si="5"/>
        <v>4.7108220000000003</v>
      </c>
      <c r="V26">
        <f t="shared" si="5"/>
        <v>9.7160703749999993</v>
      </c>
      <c r="W26">
        <f t="shared" si="5"/>
        <v>18.720039749999998</v>
      </c>
      <c r="X26">
        <f t="shared" si="5"/>
        <v>37.943674499999993</v>
      </c>
      <c r="Y26">
        <f t="shared" si="5"/>
        <v>79.336665525000015</v>
      </c>
      <c r="Z26">
        <f t="shared" si="5"/>
        <v>134.91488958749997</v>
      </c>
      <c r="AA26">
        <f t="shared" si="5"/>
        <v>215.11082512500002</v>
      </c>
      <c r="AC26">
        <v>24</v>
      </c>
      <c r="AD26">
        <v>0.78741937499999992</v>
      </c>
      <c r="AE26">
        <v>0.94490324999999997</v>
      </c>
      <c r="AF26">
        <v>1.3078008750000001</v>
      </c>
      <c r="AG26">
        <v>1.8898064999999999</v>
      </c>
      <c r="AH26">
        <v>2.9716522499999996</v>
      </c>
      <c r="AI26">
        <v>4.7108220000000003</v>
      </c>
      <c r="AJ26">
        <v>9.7160703749999993</v>
      </c>
      <c r="AK26">
        <v>18.720039749999998</v>
      </c>
      <c r="AL26">
        <v>37.943674499999993</v>
      </c>
      <c r="AM26">
        <v>79.336665525000015</v>
      </c>
      <c r="AN26">
        <v>134.91488958749997</v>
      </c>
      <c r="AO26">
        <v>215.11082512500002</v>
      </c>
      <c r="AP26">
        <v>24</v>
      </c>
      <c r="AQ26">
        <v>0.96522374999999971</v>
      </c>
      <c r="AR26">
        <v>1.1582684999999999</v>
      </c>
      <c r="AS26">
        <v>1.6031107499999997</v>
      </c>
      <c r="AT26">
        <v>2.3165369999999998</v>
      </c>
      <c r="AU26">
        <v>3.6426705000000004</v>
      </c>
      <c r="AV26">
        <v>5.8006065417360002</v>
      </c>
      <c r="AW26">
        <v>12.053300565338999</v>
      </c>
      <c r="AX26">
        <v>23.395735624146003</v>
      </c>
      <c r="AY26">
        <v>46.205536105080007</v>
      </c>
      <c r="AZ26">
        <v>92.280005919019487</v>
      </c>
      <c r="BA26">
        <v>150.28494030000002</v>
      </c>
      <c r="BB26">
        <v>230.02276888636499</v>
      </c>
      <c r="BC26">
        <v>24</v>
      </c>
      <c r="BD26">
        <v>1.0875094709249999</v>
      </c>
      <c r="BE26">
        <v>1.3028338203299998</v>
      </c>
      <c r="BF26">
        <v>1.8001853732099999</v>
      </c>
      <c r="BG26">
        <v>2.5969599000000003</v>
      </c>
      <c r="BH26">
        <v>4.0767771294599999</v>
      </c>
      <c r="BI26">
        <v>6.4518749479200004</v>
      </c>
      <c r="BJ26">
        <v>13.284601239194998</v>
      </c>
      <c r="BK26">
        <v>25.552419470730001</v>
      </c>
      <c r="BL26">
        <v>50.010875847600005</v>
      </c>
      <c r="BM26">
        <v>98.986432839870005</v>
      </c>
      <c r="BN26">
        <v>159.772625925</v>
      </c>
      <c r="BO26">
        <v>242.38064934089999</v>
      </c>
      <c r="BP26">
        <v>24</v>
      </c>
      <c r="BQ26">
        <v>1.3977598168500001</v>
      </c>
      <c r="BR26">
        <v>1.6424771598899999</v>
      </c>
      <c r="BS26">
        <v>2.2250687839349998</v>
      </c>
      <c r="BT26">
        <v>3.1456133999999998</v>
      </c>
      <c r="BU26">
        <v>4.83681074331</v>
      </c>
      <c r="BV26">
        <v>7.4938966173600008</v>
      </c>
      <c r="BW26">
        <v>15.097971003389999</v>
      </c>
      <c r="BX26">
        <v>28.399242341459995</v>
      </c>
      <c r="BY26">
        <v>54.323645050800003</v>
      </c>
      <c r="BZ26">
        <v>105.022122240195</v>
      </c>
      <c r="CA26">
        <v>165.46523730000001</v>
      </c>
      <c r="CB26">
        <v>244.85240536365006</v>
      </c>
      <c r="CC26">
        <v>24</v>
      </c>
      <c r="CD26">
        <v>1.4430868125</v>
      </c>
      <c r="CE26">
        <v>2.0235463124999997</v>
      </c>
      <c r="CF26">
        <v>3.531128625</v>
      </c>
      <c r="CG26">
        <v>5.9013382500000002</v>
      </c>
      <c r="CH26">
        <v>10.166103187500001</v>
      </c>
      <c r="CI26">
        <v>17.010688125000001</v>
      </c>
      <c r="CJ26">
        <v>28.619878124999996</v>
      </c>
      <c r="CK26">
        <v>50.314551937499999</v>
      </c>
      <c r="CL26">
        <v>74.910943453125</v>
      </c>
      <c r="CM26">
        <v>119.80304174999999</v>
      </c>
      <c r="CN26">
        <v>174.228690365625</v>
      </c>
      <c r="CO26">
        <v>242.95341099374997</v>
      </c>
      <c r="CP26">
        <v>24</v>
      </c>
      <c r="CQ26">
        <v>1.82150924649</v>
      </c>
      <c r="CR26">
        <v>2.5343825403449998</v>
      </c>
      <c r="CS26">
        <v>4.3879990691700002</v>
      </c>
      <c r="CT26">
        <v>7.275622499999999</v>
      </c>
      <c r="CU26">
        <v>12.434074466385001</v>
      </c>
      <c r="CV26">
        <v>20.639193734550002</v>
      </c>
      <c r="CW26">
        <v>34.444658449499997</v>
      </c>
      <c r="CX26">
        <v>60.062396736210012</v>
      </c>
      <c r="CY26">
        <v>88.147651067325</v>
      </c>
      <c r="CZ26">
        <v>138.39401964329997</v>
      </c>
      <c r="DA26">
        <v>197.59090968749999</v>
      </c>
      <c r="DB26">
        <v>270.50850005188505</v>
      </c>
    </row>
    <row r="27" spans="1:106">
      <c r="A27">
        <v>25</v>
      </c>
      <c r="B27" s="131">
        <f t="shared" si="4"/>
        <v>0.79515000000000002</v>
      </c>
      <c r="C27" s="131">
        <f t="shared" si="4"/>
        <v>0.98731124999999997</v>
      </c>
      <c r="D27" s="131">
        <f t="shared" si="4"/>
        <v>1.39813875</v>
      </c>
      <c r="E27" s="131">
        <f t="shared" si="4"/>
        <v>2.0342587499999998</v>
      </c>
      <c r="F27" s="131">
        <f t="shared" si="4"/>
        <v>3.2004787499999994</v>
      </c>
      <c r="G27" s="131">
        <f t="shared" si="4"/>
        <v>5.1618487499999999</v>
      </c>
      <c r="H27" s="131">
        <f t="shared" si="4"/>
        <v>10.95319125</v>
      </c>
      <c r="I27" s="131">
        <f t="shared" si="4"/>
        <v>20.760041249999997</v>
      </c>
      <c r="J27" s="131">
        <f t="shared" si="4"/>
        <v>43.360555500000004</v>
      </c>
      <c r="K27" s="131">
        <f t="shared" si="4"/>
        <v>88.631287874999998</v>
      </c>
      <c r="L27" s="131">
        <f t="shared" si="4"/>
        <v>144.977797125</v>
      </c>
      <c r="M27" s="131">
        <f t="shared" si="4"/>
        <v>225.53644218749997</v>
      </c>
      <c r="O27">
        <v>25</v>
      </c>
      <c r="P27">
        <f t="shared" si="3"/>
        <v>0.82165500000000002</v>
      </c>
      <c r="Q27">
        <f t="shared" si="3"/>
        <v>1.020221625</v>
      </c>
      <c r="R27">
        <f t="shared" si="3"/>
        <v>1.4447433750000001</v>
      </c>
      <c r="S27">
        <f t="shared" si="5"/>
        <v>2.1020673749999998</v>
      </c>
      <c r="T27">
        <f t="shared" si="5"/>
        <v>3.3071613749999997</v>
      </c>
      <c r="U27">
        <f t="shared" si="5"/>
        <v>5.3339103750000003</v>
      </c>
      <c r="V27">
        <f t="shared" si="5"/>
        <v>11.318297625000001</v>
      </c>
      <c r="W27">
        <f t="shared" si="5"/>
        <v>21.452042625000001</v>
      </c>
      <c r="X27">
        <f t="shared" si="5"/>
        <v>44.805907350000005</v>
      </c>
      <c r="Y27">
        <f t="shared" si="5"/>
        <v>91.585664137500004</v>
      </c>
      <c r="Z27">
        <f t="shared" si="5"/>
        <v>149.81039036249999</v>
      </c>
      <c r="AA27">
        <f t="shared" si="5"/>
        <v>233.05432359374998</v>
      </c>
      <c r="AC27">
        <v>25</v>
      </c>
      <c r="AD27">
        <v>0.82165500000000002</v>
      </c>
      <c r="AE27">
        <v>1.020221625</v>
      </c>
      <c r="AF27">
        <v>1.4447433750000001</v>
      </c>
      <c r="AG27">
        <v>2.1020673749999998</v>
      </c>
      <c r="AH27">
        <v>3.3071613749999997</v>
      </c>
      <c r="AI27">
        <v>5.3339103750000003</v>
      </c>
      <c r="AJ27">
        <v>11.318297625000001</v>
      </c>
      <c r="AK27">
        <v>21.452042625000001</v>
      </c>
      <c r="AL27">
        <v>44.805907350000005</v>
      </c>
      <c r="AM27">
        <v>91.585664137500004</v>
      </c>
      <c r="AN27">
        <v>149.81039036249999</v>
      </c>
      <c r="AO27">
        <v>233.05432359374998</v>
      </c>
      <c r="AP27">
        <v>25</v>
      </c>
      <c r="AQ27">
        <v>1.00719</v>
      </c>
      <c r="AR27">
        <v>1.2505942500000002</v>
      </c>
      <c r="AS27">
        <v>1.7709757499999998</v>
      </c>
      <c r="AT27">
        <v>2.5767277499999994</v>
      </c>
      <c r="AU27">
        <v>4.0539397499999996</v>
      </c>
      <c r="AV27">
        <v>6.5776702197495016</v>
      </c>
      <c r="AW27">
        <v>14.0618106169605</v>
      </c>
      <c r="AX27">
        <v>26.849653349999997</v>
      </c>
      <c r="AY27">
        <v>54.051573142111501</v>
      </c>
      <c r="AZ27">
        <v>105.588825224649</v>
      </c>
      <c r="BA27">
        <v>165.48891986913301</v>
      </c>
      <c r="BB27">
        <v>247.24715238997504</v>
      </c>
      <c r="BC27">
        <v>25</v>
      </c>
      <c r="BD27">
        <v>1.134414</v>
      </c>
      <c r="BE27">
        <v>1.4062129328100001</v>
      </c>
      <c r="BF27">
        <v>1.9880209453649997</v>
      </c>
      <c r="BG27">
        <v>2.8876791178349999</v>
      </c>
      <c r="BH27">
        <v>4.5355349903850009</v>
      </c>
      <c r="BI27">
        <v>7.3027840200149985</v>
      </c>
      <c r="BJ27">
        <v>15.470082861930001</v>
      </c>
      <c r="BK27">
        <v>29.2716581625</v>
      </c>
      <c r="BL27">
        <v>58.39780700259</v>
      </c>
      <c r="BM27">
        <v>113.05978028553</v>
      </c>
      <c r="BN27">
        <v>175.62334657066498</v>
      </c>
      <c r="BO27">
        <v>260.06931226237504</v>
      </c>
      <c r="BP27">
        <v>25</v>
      </c>
      <c r="BQ27">
        <v>1.452474</v>
      </c>
      <c r="BR27">
        <v>1.7658772570349999</v>
      </c>
      <c r="BS27">
        <v>2.4474083265449997</v>
      </c>
      <c r="BT27">
        <v>3.4834267106699994</v>
      </c>
      <c r="BU27">
        <v>5.3585146307699993</v>
      </c>
      <c r="BV27">
        <v>8.4457687474950003</v>
      </c>
      <c r="BW27">
        <v>17.504236519605001</v>
      </c>
      <c r="BX27">
        <v>32.385664349999999</v>
      </c>
      <c r="BY27">
        <v>63.139212371115008</v>
      </c>
      <c r="BZ27">
        <v>119.38125614649002</v>
      </c>
      <c r="CA27">
        <v>180.98864504132999</v>
      </c>
      <c r="CB27">
        <v>261.39571014974996</v>
      </c>
      <c r="CC27">
        <v>25</v>
      </c>
      <c r="CD27">
        <v>1.5075823125000001</v>
      </c>
      <c r="CE27">
        <v>2.2331566875000002</v>
      </c>
      <c r="CF27">
        <v>3.9503493750000005</v>
      </c>
      <c r="CG27">
        <v>6.5301693749999998</v>
      </c>
      <c r="CH27">
        <v>11.351208</v>
      </c>
      <c r="CI27">
        <v>18.832685999999999</v>
      </c>
      <c r="CJ27">
        <v>31.876900875</v>
      </c>
      <c r="CK27">
        <v>55.691864250000002</v>
      </c>
      <c r="CL27">
        <v>80.639872200000013</v>
      </c>
      <c r="CM27">
        <v>131.77057934999999</v>
      </c>
      <c r="CN27">
        <v>185.28474862499999</v>
      </c>
      <c r="CO27">
        <v>259.93689284062503</v>
      </c>
      <c r="CP27">
        <v>25</v>
      </c>
      <c r="CQ27">
        <v>1.8999667499999999</v>
      </c>
      <c r="CR27">
        <v>2.7925373529449997</v>
      </c>
      <c r="CS27">
        <v>4.9012168684500006</v>
      </c>
      <c r="CT27">
        <v>8.0381125088999994</v>
      </c>
      <c r="CU27">
        <v>13.86136126848</v>
      </c>
      <c r="CV27">
        <v>22.812976765920002</v>
      </c>
      <c r="CW27">
        <v>38.302201150110001</v>
      </c>
      <c r="CX27">
        <v>66.372495749999999</v>
      </c>
      <c r="CY27">
        <v>94.538943041985007</v>
      </c>
      <c r="CZ27">
        <v>151.65834868343998</v>
      </c>
      <c r="DA27">
        <v>209.35725896460002</v>
      </c>
      <c r="DB27">
        <v>288.35647701861001</v>
      </c>
    </row>
    <row r="28" spans="1:106">
      <c r="A28">
        <v>26</v>
      </c>
      <c r="B28" s="131">
        <f t="shared" si="4"/>
        <v>0.84153374999999997</v>
      </c>
      <c r="C28" s="131">
        <f t="shared" si="4"/>
        <v>1.0734525000000001</v>
      </c>
      <c r="D28" s="131">
        <f t="shared" si="4"/>
        <v>1.5372899999999998</v>
      </c>
      <c r="E28" s="131">
        <f t="shared" si="4"/>
        <v>2.2529249999999998</v>
      </c>
      <c r="F28" s="131">
        <f t="shared" si="4"/>
        <v>3.5516700000000001</v>
      </c>
      <c r="G28" s="131">
        <f t="shared" si="4"/>
        <v>5.9371200000000011</v>
      </c>
      <c r="H28" s="131">
        <f t="shared" si="4"/>
        <v>12.596501250000001</v>
      </c>
      <c r="I28" s="131">
        <f t="shared" si="4"/>
        <v>24.020156249999999</v>
      </c>
      <c r="J28" s="131">
        <f t="shared" si="4"/>
        <v>51.179284687500001</v>
      </c>
      <c r="K28" s="131">
        <f t="shared" si="4"/>
        <v>100.99944000000001</v>
      </c>
      <c r="L28" s="131">
        <f t="shared" si="4"/>
        <v>160.80332343749998</v>
      </c>
      <c r="M28" s="131">
        <f t="shared" si="4"/>
        <v>243.46381499999995</v>
      </c>
      <c r="O28">
        <v>26</v>
      </c>
      <c r="P28">
        <f t="shared" si="3"/>
        <v>0.86958487500000003</v>
      </c>
      <c r="Q28">
        <f t="shared" si="3"/>
        <v>1.1092342500000001</v>
      </c>
      <c r="R28">
        <f t="shared" si="3"/>
        <v>1.5885329999999998</v>
      </c>
      <c r="S28">
        <f t="shared" si="5"/>
        <v>2.3280224999999999</v>
      </c>
      <c r="T28">
        <f t="shared" si="5"/>
        <v>3.6700590000000002</v>
      </c>
      <c r="U28">
        <f t="shared" si="5"/>
        <v>6.1350240000000014</v>
      </c>
      <c r="V28">
        <f t="shared" si="5"/>
        <v>13.016384625000001</v>
      </c>
      <c r="W28">
        <f t="shared" si="5"/>
        <v>24.820828124999998</v>
      </c>
      <c r="X28">
        <f t="shared" si="5"/>
        <v>52.885260843750004</v>
      </c>
      <c r="Y28">
        <f t="shared" si="5"/>
        <v>104.36608800000002</v>
      </c>
      <c r="Z28">
        <f t="shared" si="5"/>
        <v>166.16343421874998</v>
      </c>
      <c r="AA28">
        <f t="shared" si="5"/>
        <v>251.57927549999997</v>
      </c>
      <c r="AC28">
        <v>26</v>
      </c>
      <c r="AD28">
        <v>0.86958487500000003</v>
      </c>
      <c r="AE28">
        <v>1.1092342500000001</v>
      </c>
      <c r="AF28">
        <v>1.5885329999999998</v>
      </c>
      <c r="AG28">
        <v>2.3280224999999999</v>
      </c>
      <c r="AH28">
        <v>3.6700590000000002</v>
      </c>
      <c r="AI28">
        <v>6.1350240000000014</v>
      </c>
      <c r="AJ28">
        <v>13.016384625000001</v>
      </c>
      <c r="AK28">
        <v>24.820828124999998</v>
      </c>
      <c r="AL28">
        <v>52.885260843750004</v>
      </c>
      <c r="AM28">
        <v>104.36608800000002</v>
      </c>
      <c r="AN28">
        <v>166.16343421874998</v>
      </c>
      <c r="AO28">
        <v>251.57927549999997</v>
      </c>
      <c r="AP28">
        <v>26</v>
      </c>
      <c r="AQ28">
        <v>1.0659427500000003</v>
      </c>
      <c r="AR28">
        <v>1.3597065000000002</v>
      </c>
      <c r="AS28">
        <v>1.9472339999999997</v>
      </c>
      <c r="AT28">
        <v>2.8537050000000002</v>
      </c>
      <c r="AU28">
        <v>4.4987820000000012</v>
      </c>
      <c r="AV28">
        <v>7.5768963392640014</v>
      </c>
      <c r="AW28">
        <v>16.195501367209499</v>
      </c>
      <c r="AX28">
        <v>31.111822343624997</v>
      </c>
      <c r="AY28">
        <v>63.208554190209</v>
      </c>
      <c r="AZ28">
        <v>119.27553087148799</v>
      </c>
      <c r="BA28">
        <v>182.04308460631052</v>
      </c>
      <c r="BB28">
        <v>264.82029</v>
      </c>
      <c r="BC28">
        <v>26</v>
      </c>
      <c r="BD28">
        <v>1.2001875799350001</v>
      </c>
      <c r="BE28">
        <v>1.5283916883900002</v>
      </c>
      <c r="BF28">
        <v>2.1851470501199994</v>
      </c>
      <c r="BG28">
        <v>3.1970087154</v>
      </c>
      <c r="BH28">
        <v>5.0315325000000009</v>
      </c>
      <c r="BI28">
        <v>8.3967817382399996</v>
      </c>
      <c r="BJ28">
        <v>17.785067296215004</v>
      </c>
      <c r="BK28">
        <v>33.856986718125</v>
      </c>
      <c r="BL28">
        <v>68.168342263545</v>
      </c>
      <c r="BM28">
        <v>127.48647385536002</v>
      </c>
      <c r="BN28">
        <v>192.84786077042997</v>
      </c>
      <c r="BO28">
        <v>278.06130450000001</v>
      </c>
      <c r="BP28">
        <v>26</v>
      </c>
      <c r="BQ28">
        <v>1.5307902848699999</v>
      </c>
      <c r="BR28">
        <v>1.9117673767800003</v>
      </c>
      <c r="BS28">
        <v>2.6792771499599999</v>
      </c>
      <c r="BT28">
        <v>3.8406994269000001</v>
      </c>
      <c r="BU28">
        <v>5.9194500000000003</v>
      </c>
      <c r="BV28">
        <v>9.6690273926400003</v>
      </c>
      <c r="BW28">
        <v>20.034432922095007</v>
      </c>
      <c r="BX28">
        <v>37.288442186250002</v>
      </c>
      <c r="BY28">
        <v>73.358816652089999</v>
      </c>
      <c r="BZ28">
        <v>133.96890871488003</v>
      </c>
      <c r="CA28">
        <v>197.758964313105</v>
      </c>
      <c r="CB28">
        <v>278.06130450000001</v>
      </c>
      <c r="CC28">
        <v>26</v>
      </c>
      <c r="CD28">
        <v>1.5882016874999998</v>
      </c>
      <c r="CE28">
        <v>2.4830767499999999</v>
      </c>
      <c r="CF28">
        <v>4.4018178750000008</v>
      </c>
      <c r="CG28">
        <v>7.2638056874999997</v>
      </c>
      <c r="CH28">
        <v>12.6169321875</v>
      </c>
      <c r="CI28">
        <v>20.888480062500001</v>
      </c>
      <c r="CJ28">
        <v>35.649887624999998</v>
      </c>
      <c r="CK28">
        <v>60.811194562499999</v>
      </c>
      <c r="CL28">
        <v>87.906455390624998</v>
      </c>
      <c r="CM28">
        <v>143.26708996874999</v>
      </c>
      <c r="CN28">
        <v>197.66338429687499</v>
      </c>
      <c r="CO28">
        <v>278.06837250000001</v>
      </c>
      <c r="CP28">
        <v>26</v>
      </c>
      <c r="CQ28">
        <v>1.9984607259299998</v>
      </c>
      <c r="CR28">
        <v>3.1002022774800002</v>
      </c>
      <c r="CS28">
        <v>5.4527404358700009</v>
      </c>
      <c r="CT28">
        <v>8.9269505187149996</v>
      </c>
      <c r="CU28">
        <v>15.382287187500001</v>
      </c>
      <c r="CV28">
        <v>25.262378992935002</v>
      </c>
      <c r="CW28">
        <v>42.765917741909995</v>
      </c>
      <c r="CX28">
        <v>72.354592102170002</v>
      </c>
      <c r="CY28">
        <v>102.67817271783001</v>
      </c>
      <c r="CZ28">
        <v>164.283237468735</v>
      </c>
      <c r="DA28">
        <v>222.52384305127498</v>
      </c>
      <c r="DB28">
        <v>307.3387275</v>
      </c>
    </row>
    <row r="29" spans="1:106">
      <c r="A29">
        <v>27</v>
      </c>
      <c r="B29" s="131">
        <f t="shared" si="4"/>
        <v>0.88791750000000003</v>
      </c>
      <c r="C29" s="131">
        <f t="shared" si="4"/>
        <v>1.16622</v>
      </c>
      <c r="D29" s="131">
        <f t="shared" si="4"/>
        <v>1.7029462499999999</v>
      </c>
      <c r="E29" s="131">
        <f t="shared" si="4"/>
        <v>2.4914699999999996</v>
      </c>
      <c r="F29" s="131">
        <f t="shared" si="4"/>
        <v>3.9161137500000001</v>
      </c>
      <c r="G29" s="131">
        <f t="shared" si="4"/>
        <v>6.9310575000000005</v>
      </c>
      <c r="H29" s="131">
        <f t="shared" si="4"/>
        <v>14.266316249999999</v>
      </c>
      <c r="I29" s="131">
        <f t="shared" si="4"/>
        <v>27.923327437499999</v>
      </c>
      <c r="J29" s="131">
        <f t="shared" si="4"/>
        <v>59.544251999999986</v>
      </c>
      <c r="K29" s="131">
        <f t="shared" si="4"/>
        <v>111.99108487499998</v>
      </c>
      <c r="L29" s="131">
        <f t="shared" si="4"/>
        <v>175.59284625000001</v>
      </c>
      <c r="M29" s="131">
        <f t="shared" si="4"/>
        <v>259.48950750000006</v>
      </c>
      <c r="O29">
        <v>27</v>
      </c>
      <c r="P29">
        <f t="shared" si="3"/>
        <v>0.91751475000000005</v>
      </c>
      <c r="Q29">
        <f t="shared" si="3"/>
        <v>1.2050940000000001</v>
      </c>
      <c r="R29">
        <f t="shared" si="3"/>
        <v>1.7597111249999999</v>
      </c>
      <c r="S29">
        <f t="shared" si="5"/>
        <v>2.5745189999999996</v>
      </c>
      <c r="T29">
        <f t="shared" si="5"/>
        <v>4.0466508750000001</v>
      </c>
      <c r="U29">
        <f t="shared" si="5"/>
        <v>7.1620927500000002</v>
      </c>
      <c r="V29">
        <f t="shared" si="5"/>
        <v>14.741860124999999</v>
      </c>
      <c r="W29">
        <f t="shared" si="5"/>
        <v>28.854105018749998</v>
      </c>
      <c r="X29">
        <f t="shared" si="5"/>
        <v>61.529060399999992</v>
      </c>
      <c r="Y29">
        <f t="shared" si="5"/>
        <v>115.7241210375</v>
      </c>
      <c r="Z29">
        <f t="shared" si="5"/>
        <v>181.44594112500002</v>
      </c>
      <c r="AA29">
        <f t="shared" si="5"/>
        <v>268.13915775000004</v>
      </c>
      <c r="AC29">
        <v>27</v>
      </c>
      <c r="AD29">
        <v>0.91751475000000005</v>
      </c>
      <c r="AE29">
        <v>1.2050940000000001</v>
      </c>
      <c r="AF29">
        <v>1.7597111249999999</v>
      </c>
      <c r="AG29">
        <v>2.5745189999999996</v>
      </c>
      <c r="AH29">
        <v>4.0466508750000001</v>
      </c>
      <c r="AI29">
        <v>7.1620927500000002</v>
      </c>
      <c r="AJ29">
        <v>14.741860124999999</v>
      </c>
      <c r="AK29">
        <v>28.854105018749998</v>
      </c>
      <c r="AL29">
        <v>61.529060399999992</v>
      </c>
      <c r="AM29">
        <v>115.7241210375</v>
      </c>
      <c r="AN29">
        <v>181.44594112500002</v>
      </c>
      <c r="AO29">
        <v>268.13915775000004</v>
      </c>
      <c r="AP29">
        <v>27</v>
      </c>
      <c r="AQ29">
        <v>1.1246955000000003</v>
      </c>
      <c r="AR29">
        <v>1.477212</v>
      </c>
      <c r="AS29">
        <v>2.1570652499999996</v>
      </c>
      <c r="AT29">
        <v>3.1558619999999999</v>
      </c>
      <c r="AU29">
        <v>4.9678701634710007</v>
      </c>
      <c r="AV29">
        <v>8.8585513216740015</v>
      </c>
      <c r="AW29">
        <v>18.369580814596503</v>
      </c>
      <c r="AX29">
        <v>35.816167057909496</v>
      </c>
      <c r="AY29">
        <v>72.868252799999993</v>
      </c>
      <c r="AZ29">
        <v>131.117640678231</v>
      </c>
      <c r="BA29">
        <v>197.16842030997748</v>
      </c>
      <c r="BB29">
        <v>282.25174500000003</v>
      </c>
      <c r="BC29">
        <v>27</v>
      </c>
      <c r="BD29">
        <v>1.2659170025400002</v>
      </c>
      <c r="BE29">
        <v>1.6599197999999999</v>
      </c>
      <c r="BF29">
        <v>2.41980487983</v>
      </c>
      <c r="BG29">
        <v>3.5343295808399997</v>
      </c>
      <c r="BH29">
        <v>5.5459637423550001</v>
      </c>
      <c r="BI29">
        <v>9.7991937833700007</v>
      </c>
      <c r="BJ29">
        <v>20.135878212104998</v>
      </c>
      <c r="BK29">
        <v>38.906046859770001</v>
      </c>
      <c r="BL29">
        <v>78.444904799999989</v>
      </c>
      <c r="BM29">
        <v>139.89356030345999</v>
      </c>
      <c r="BN29">
        <v>208.50002670067499</v>
      </c>
      <c r="BO29">
        <v>296.36433225000007</v>
      </c>
      <c r="BP29">
        <v>27</v>
      </c>
      <c r="BQ29">
        <v>1.6083986211900001</v>
      </c>
      <c r="BR29">
        <v>2.0680968000000002</v>
      </c>
      <c r="BS29">
        <v>2.9550181802549993</v>
      </c>
      <c r="BT29">
        <v>4.2283800397200002</v>
      </c>
      <c r="BU29">
        <v>6.4970206847099998</v>
      </c>
      <c r="BV29">
        <v>11.234911516740002</v>
      </c>
      <c r="BW29">
        <v>22.581543295964998</v>
      </c>
      <c r="BX29">
        <v>42.653306929095002</v>
      </c>
      <c r="BY29">
        <v>84.021556799999985</v>
      </c>
      <c r="BZ29">
        <v>146.29773648230997</v>
      </c>
      <c r="CA29">
        <v>212.74923284977498</v>
      </c>
      <c r="CB29">
        <v>296.36433225000007</v>
      </c>
      <c r="CC29">
        <v>27</v>
      </c>
      <c r="CD29">
        <v>1.7010688124999997</v>
      </c>
      <c r="CE29">
        <v>2.7894303750000002</v>
      </c>
      <c r="CF29">
        <v>4.8613483125000014</v>
      </c>
      <c r="CG29">
        <v>8.1103091250000006</v>
      </c>
      <c r="CH29">
        <v>13.947151875000001</v>
      </c>
      <c r="CI29">
        <v>23.194194187499996</v>
      </c>
      <c r="CJ29">
        <v>40.059767437499993</v>
      </c>
      <c r="CK29">
        <v>65.540895853124994</v>
      </c>
      <c r="CL29">
        <v>97.185132524999986</v>
      </c>
      <c r="CM29">
        <v>153.83601393749998</v>
      </c>
      <c r="CN29">
        <v>211.63871429999998</v>
      </c>
      <c r="CO29">
        <v>297.03711750000002</v>
      </c>
      <c r="CP29">
        <v>27</v>
      </c>
      <c r="CQ29">
        <v>2.1371557453649999</v>
      </c>
      <c r="CR29">
        <v>3.477235125</v>
      </c>
      <c r="CS29">
        <v>6.0124676453550006</v>
      </c>
      <c r="CT29">
        <v>9.9513981804299991</v>
      </c>
      <c r="CU29">
        <v>16.976763668699999</v>
      </c>
      <c r="CV29">
        <v>28.005521574869999</v>
      </c>
      <c r="CW29">
        <v>47.977640835555007</v>
      </c>
      <c r="CX29">
        <v>77.694247656794985</v>
      </c>
      <c r="CY29">
        <v>113.0977185</v>
      </c>
      <c r="CZ29">
        <v>175.75363773809997</v>
      </c>
      <c r="DA29">
        <v>237.38184122147996</v>
      </c>
      <c r="DB29">
        <v>328.30418250000002</v>
      </c>
    </row>
    <row r="30" spans="1:106">
      <c r="A30">
        <v>28</v>
      </c>
      <c r="B30" s="131">
        <f t="shared" si="4"/>
        <v>0.94092749999999992</v>
      </c>
      <c r="C30" s="131">
        <f t="shared" si="4"/>
        <v>1.2722399999999998</v>
      </c>
      <c r="D30" s="131">
        <f t="shared" si="4"/>
        <v>1.8884812500000001</v>
      </c>
      <c r="E30" s="131">
        <f t="shared" si="4"/>
        <v>2.7565200000000001</v>
      </c>
      <c r="F30" s="131">
        <f t="shared" si="4"/>
        <v>4.3335675</v>
      </c>
      <c r="G30" s="131">
        <f t="shared" si="4"/>
        <v>8.1436612499999992</v>
      </c>
      <c r="H30" s="131">
        <f t="shared" si="4"/>
        <v>16.09516125</v>
      </c>
      <c r="I30" s="131">
        <f t="shared" si="4"/>
        <v>32.5242</v>
      </c>
      <c r="J30" s="131">
        <f t="shared" si="4"/>
        <v>68.97544706250001</v>
      </c>
      <c r="K30" s="131">
        <f t="shared" si="4"/>
        <v>123.16788</v>
      </c>
      <c r="L30" s="131">
        <f t="shared" si="4"/>
        <v>191.46483112499999</v>
      </c>
      <c r="M30" s="131">
        <f t="shared" si="4"/>
        <v>275.54769000000005</v>
      </c>
      <c r="O30">
        <v>28</v>
      </c>
      <c r="P30">
        <f t="shared" si="3"/>
        <v>0.97229175000000001</v>
      </c>
      <c r="Q30">
        <f t="shared" si="3"/>
        <v>1.3146479999999998</v>
      </c>
      <c r="R30">
        <f t="shared" si="3"/>
        <v>1.9514306250000002</v>
      </c>
      <c r="S30">
        <f t="shared" si="5"/>
        <v>2.8484040000000004</v>
      </c>
      <c r="T30">
        <f t="shared" si="5"/>
        <v>4.4780197500000005</v>
      </c>
      <c r="U30">
        <f t="shared" si="5"/>
        <v>8.4151166249999996</v>
      </c>
      <c r="V30">
        <f t="shared" si="5"/>
        <v>16.631666624999998</v>
      </c>
      <c r="W30">
        <f t="shared" si="5"/>
        <v>33.608339999999998</v>
      </c>
      <c r="X30">
        <f t="shared" si="5"/>
        <v>71.27462863125001</v>
      </c>
      <c r="Y30">
        <f t="shared" si="5"/>
        <v>127.27347599999999</v>
      </c>
      <c r="Z30">
        <f t="shared" si="5"/>
        <v>197.84699216250002</v>
      </c>
      <c r="AA30">
        <f t="shared" si="5"/>
        <v>284.73261300000001</v>
      </c>
      <c r="AC30">
        <v>28</v>
      </c>
      <c r="AD30">
        <v>0.97229175000000001</v>
      </c>
      <c r="AE30">
        <v>1.3146479999999998</v>
      </c>
      <c r="AF30">
        <v>1.9514306250000002</v>
      </c>
      <c r="AG30">
        <v>2.8484040000000004</v>
      </c>
      <c r="AH30">
        <v>4.4780197500000005</v>
      </c>
      <c r="AI30">
        <v>8.4151166249999996</v>
      </c>
      <c r="AJ30">
        <v>16.631666624999998</v>
      </c>
      <c r="AK30">
        <v>33.608339999999998</v>
      </c>
      <c r="AL30">
        <v>71.27462863125001</v>
      </c>
      <c r="AM30">
        <v>127.27347599999999</v>
      </c>
      <c r="AN30">
        <v>197.84699216250002</v>
      </c>
      <c r="AO30">
        <v>284.73261300000001</v>
      </c>
      <c r="AP30">
        <v>28</v>
      </c>
      <c r="AQ30">
        <v>1.1918415</v>
      </c>
      <c r="AR30">
        <v>1.611504</v>
      </c>
      <c r="AS30">
        <v>2.3920762500000001</v>
      </c>
      <c r="AT30">
        <v>3.4915920000000003</v>
      </c>
      <c r="AU30">
        <v>5.5056940809390005</v>
      </c>
      <c r="AV30">
        <v>10.423886399999999</v>
      </c>
      <c r="AW30">
        <v>20.7550945697235</v>
      </c>
      <c r="AX30">
        <v>41.317507965600001</v>
      </c>
      <c r="AY30">
        <v>83.648381456607012</v>
      </c>
      <c r="AZ30">
        <v>142.97604358203</v>
      </c>
      <c r="BA30">
        <v>213.260167045401</v>
      </c>
      <c r="BB30">
        <v>299.71854000000002</v>
      </c>
      <c r="BC30">
        <v>28</v>
      </c>
      <c r="BD30">
        <v>1.34104625553</v>
      </c>
      <c r="BE30">
        <v>1.8102160137599996</v>
      </c>
      <c r="BF30">
        <v>2.6825422920750004</v>
      </c>
      <c r="BG30">
        <v>3.9090063105599993</v>
      </c>
      <c r="BH30">
        <v>6.1350950687400001</v>
      </c>
      <c r="BI30">
        <v>11.5097079</v>
      </c>
      <c r="BJ30">
        <v>22.709499956009999</v>
      </c>
      <c r="BK30">
        <v>44.801041032000001</v>
      </c>
      <c r="BL30">
        <v>89.888535920535006</v>
      </c>
      <c r="BM30">
        <v>152.27360241014998</v>
      </c>
      <c r="BN30">
        <v>225.11635821296997</v>
      </c>
      <c r="BO30">
        <v>314.70446700000002</v>
      </c>
      <c r="BP30">
        <v>28</v>
      </c>
      <c r="BQ30">
        <v>1.6972538064899996</v>
      </c>
      <c r="BR30">
        <v>2.2464128275199995</v>
      </c>
      <c r="BS30">
        <v>3.2625754591500002</v>
      </c>
      <c r="BT30">
        <v>4.6572066964800003</v>
      </c>
      <c r="BU30">
        <v>7.1565747093900001</v>
      </c>
      <c r="BV30">
        <v>13.138440149999999</v>
      </c>
      <c r="BW30">
        <v>25.353720347235001</v>
      </c>
      <c r="BX30">
        <v>48.890359656000001</v>
      </c>
      <c r="BY30">
        <v>95.824295516069995</v>
      </c>
      <c r="BZ30">
        <v>158.4719653203</v>
      </c>
      <c r="CA30">
        <v>228.55862815400997</v>
      </c>
      <c r="CB30">
        <v>314.70446700000002</v>
      </c>
      <c r="CC30">
        <v>28</v>
      </c>
      <c r="CD30">
        <v>1.8461836874999999</v>
      </c>
      <c r="CE30">
        <v>3.1360936875000003</v>
      </c>
      <c r="CF30">
        <v>5.3531265000000001</v>
      </c>
      <c r="CG30">
        <v>9.0858035625000007</v>
      </c>
      <c r="CH30">
        <v>15.398300624999999</v>
      </c>
      <c r="CI30">
        <v>25.757890312500002</v>
      </c>
      <c r="CJ30">
        <v>45.009797062500006</v>
      </c>
      <c r="CK30">
        <v>70.070915100000008</v>
      </c>
      <c r="CL30">
        <v>108.0463735125</v>
      </c>
      <c r="CM30">
        <v>163.94234835000003</v>
      </c>
      <c r="CN30">
        <v>226.84452236249996</v>
      </c>
      <c r="CO30">
        <v>316.73607525000006</v>
      </c>
      <c r="CP30">
        <v>28</v>
      </c>
      <c r="CQ30">
        <v>2.3158588872450001</v>
      </c>
      <c r="CR30">
        <v>3.9032389109100003</v>
      </c>
      <c r="CS30">
        <v>6.6102224618399994</v>
      </c>
      <c r="CT30">
        <v>11.130552452565002</v>
      </c>
      <c r="CU30">
        <v>18.713010535650003</v>
      </c>
      <c r="CV30">
        <v>31.050607500000005</v>
      </c>
      <c r="CW30">
        <v>53.817955387155003</v>
      </c>
      <c r="CX30">
        <v>82.757708353679988</v>
      </c>
      <c r="CY30">
        <v>125.27414525627999</v>
      </c>
      <c r="CZ30">
        <v>186.61127931126001</v>
      </c>
      <c r="DA30">
        <v>253.50306243486</v>
      </c>
      <c r="DB30">
        <v>350.07671474999995</v>
      </c>
    </row>
    <row r="31" spans="1:106">
      <c r="A31">
        <v>29</v>
      </c>
      <c r="B31" s="131">
        <f t="shared" si="4"/>
        <v>1.00719</v>
      </c>
      <c r="C31" s="131">
        <f t="shared" si="4"/>
        <v>1.3915124999999999</v>
      </c>
      <c r="D31" s="131">
        <f t="shared" si="4"/>
        <v>2.0938949999999998</v>
      </c>
      <c r="E31" s="131">
        <f t="shared" si="4"/>
        <v>3.0613275</v>
      </c>
      <c r="F31" s="131">
        <f t="shared" si="4"/>
        <v>4.8371624999999989</v>
      </c>
      <c r="G31" s="131">
        <f t="shared" si="4"/>
        <v>9.5418000000000003</v>
      </c>
      <c r="H31" s="131">
        <f t="shared" si="4"/>
        <v>18.228813750000004</v>
      </c>
      <c r="I31" s="131">
        <f t="shared" si="4"/>
        <v>37.8500484375</v>
      </c>
      <c r="J31" s="131">
        <f t="shared" si="4"/>
        <v>79.219383749999992</v>
      </c>
      <c r="K31" s="131">
        <f t="shared" si="4"/>
        <v>134.83332899999996</v>
      </c>
      <c r="L31" s="131">
        <f t="shared" si="4"/>
        <v>208.17176625000002</v>
      </c>
      <c r="M31" s="131">
        <f t="shared" si="4"/>
        <v>291.58150499999999</v>
      </c>
      <c r="O31">
        <v>29</v>
      </c>
      <c r="P31">
        <f t="shared" si="3"/>
        <v>1.0407630000000001</v>
      </c>
      <c r="Q31">
        <f t="shared" si="3"/>
        <v>1.4378962500000001</v>
      </c>
      <c r="R31">
        <f t="shared" si="3"/>
        <v>2.1636914999999997</v>
      </c>
      <c r="S31">
        <f t="shared" si="5"/>
        <v>3.16337175</v>
      </c>
      <c r="T31">
        <f t="shared" si="5"/>
        <v>4.9984012499999997</v>
      </c>
      <c r="U31">
        <f t="shared" si="5"/>
        <v>9.8598600000000012</v>
      </c>
      <c r="V31">
        <f t="shared" si="5"/>
        <v>18.836440875000005</v>
      </c>
      <c r="W31">
        <f t="shared" si="5"/>
        <v>39.111716718749996</v>
      </c>
      <c r="X31">
        <f t="shared" si="5"/>
        <v>81.860029874999995</v>
      </c>
      <c r="Y31">
        <f t="shared" si="5"/>
        <v>139.32777329999996</v>
      </c>
      <c r="Z31">
        <f t="shared" si="5"/>
        <v>215.11082512500002</v>
      </c>
      <c r="AA31">
        <f t="shared" si="5"/>
        <v>301.30088849999999</v>
      </c>
      <c r="AC31">
        <v>29</v>
      </c>
      <c r="AD31">
        <v>1.0407630000000001</v>
      </c>
      <c r="AE31">
        <v>1.4378962500000001</v>
      </c>
      <c r="AF31">
        <v>2.1636914999999997</v>
      </c>
      <c r="AG31">
        <v>3.16337175</v>
      </c>
      <c r="AH31">
        <v>4.9984012499999997</v>
      </c>
      <c r="AI31">
        <v>9.8598600000000012</v>
      </c>
      <c r="AJ31">
        <v>18.836440875000005</v>
      </c>
      <c r="AK31">
        <v>39.111716718749996</v>
      </c>
      <c r="AL31">
        <v>81.860029874999995</v>
      </c>
      <c r="AM31">
        <v>139.32777329999996</v>
      </c>
      <c r="AN31">
        <v>215.11082512500002</v>
      </c>
      <c r="AO31">
        <v>301.30088849999999</v>
      </c>
      <c r="AP31">
        <v>29</v>
      </c>
      <c r="AQ31">
        <v>1.275774</v>
      </c>
      <c r="AR31">
        <v>1.7625825000000002</v>
      </c>
      <c r="AS31">
        <v>2.6522669999999997</v>
      </c>
      <c r="AT31">
        <v>3.8776815000000004</v>
      </c>
      <c r="AU31">
        <v>6.154713336435</v>
      </c>
      <c r="AV31">
        <v>12.23167922064</v>
      </c>
      <c r="AW31">
        <v>23.541210205569005</v>
      </c>
      <c r="AX31">
        <v>47.627908018762504</v>
      </c>
      <c r="AY31">
        <v>95.215043276752496</v>
      </c>
      <c r="AZ31">
        <v>155.2005576</v>
      </c>
      <c r="BA31">
        <v>230.02276888636499</v>
      </c>
      <c r="BB31">
        <v>317.15883000000002</v>
      </c>
      <c r="BC31">
        <v>29</v>
      </c>
      <c r="BD31">
        <v>1.4350053673200001</v>
      </c>
      <c r="BE31">
        <v>1.9792614051000001</v>
      </c>
      <c r="BF31">
        <v>2.9733309000000001</v>
      </c>
      <c r="BG31">
        <v>4.3397950087799995</v>
      </c>
      <c r="BH31">
        <v>6.8457394069499999</v>
      </c>
      <c r="BI31">
        <v>13.481202103200001</v>
      </c>
      <c r="BJ31">
        <v>25.711304302845001</v>
      </c>
      <c r="BK31">
        <v>51.550389749624998</v>
      </c>
      <c r="BL31">
        <v>102.13477332165002</v>
      </c>
      <c r="BM31">
        <v>164.99857260000002</v>
      </c>
      <c r="BN31">
        <v>242.38064934089999</v>
      </c>
      <c r="BO31">
        <v>333.01677150000006</v>
      </c>
      <c r="BP31">
        <v>29</v>
      </c>
      <c r="BQ31">
        <v>1.8091052775600001</v>
      </c>
      <c r="BR31">
        <v>2.4464107048500003</v>
      </c>
      <c r="BS31">
        <v>3.6014994000000002</v>
      </c>
      <c r="BT31">
        <v>5.1488630493300009</v>
      </c>
      <c r="BU31">
        <v>7.9513728643500006</v>
      </c>
      <c r="BV31">
        <v>15.321408206400001</v>
      </c>
      <c r="BW31">
        <v>28.57582870569</v>
      </c>
      <c r="BX31">
        <v>55.995921437625007</v>
      </c>
      <c r="BY31">
        <v>108.36243251752502</v>
      </c>
      <c r="BZ31">
        <v>170.87738160000001</v>
      </c>
      <c r="CA31">
        <v>244.85240536365006</v>
      </c>
      <c r="CB31">
        <v>333.01677150000006</v>
      </c>
      <c r="CC31">
        <v>29</v>
      </c>
      <c r="CD31">
        <v>2.0235463124999997</v>
      </c>
      <c r="CE31">
        <v>3.531128625</v>
      </c>
      <c r="CF31">
        <v>5.9013382500000002</v>
      </c>
      <c r="CG31">
        <v>10.166103187500001</v>
      </c>
      <c r="CH31">
        <v>17.010688125000001</v>
      </c>
      <c r="CI31">
        <v>28.619878124999996</v>
      </c>
      <c r="CJ31">
        <v>50.314551937499999</v>
      </c>
      <c r="CK31">
        <v>74.910943453125</v>
      </c>
      <c r="CL31">
        <v>119.80304174999999</v>
      </c>
      <c r="CM31">
        <v>174.228690365625</v>
      </c>
      <c r="CN31">
        <v>242.95341099374997</v>
      </c>
      <c r="CO31">
        <v>336.20841525000003</v>
      </c>
      <c r="CP31">
        <v>29</v>
      </c>
      <c r="CQ31">
        <v>2.5343825403449998</v>
      </c>
      <c r="CR31">
        <v>4.3879990691700002</v>
      </c>
      <c r="CS31">
        <v>7.275622499999999</v>
      </c>
      <c r="CT31">
        <v>12.434074466385001</v>
      </c>
      <c r="CU31">
        <v>20.639193734550002</v>
      </c>
      <c r="CV31">
        <v>34.444658449499997</v>
      </c>
      <c r="CW31">
        <v>60.062396736210012</v>
      </c>
      <c r="CX31">
        <v>88.147651067325</v>
      </c>
      <c r="CY31">
        <v>138.39401964329997</v>
      </c>
      <c r="CZ31">
        <v>197.59090968749999</v>
      </c>
      <c r="DA31">
        <v>270.50850005188505</v>
      </c>
      <c r="DB31">
        <v>371.59877475000002</v>
      </c>
    </row>
    <row r="32" spans="1:106">
      <c r="A32">
        <v>30</v>
      </c>
      <c r="B32" s="131">
        <f t="shared" si="4"/>
        <v>1.0734525000000001</v>
      </c>
      <c r="C32" s="131">
        <f t="shared" si="4"/>
        <v>1.5240374999999999</v>
      </c>
      <c r="D32" s="131">
        <f t="shared" si="4"/>
        <v>2.3258137499999996</v>
      </c>
      <c r="E32" s="131">
        <f t="shared" si="4"/>
        <v>3.4058924999999998</v>
      </c>
      <c r="F32" s="131">
        <f t="shared" si="4"/>
        <v>5.4666562499999998</v>
      </c>
      <c r="G32" s="131">
        <f t="shared" si="4"/>
        <v>11.092342499999999</v>
      </c>
      <c r="H32" s="131">
        <f t="shared" si="4"/>
        <v>20.826303749999997</v>
      </c>
      <c r="I32" s="131">
        <f t="shared" si="4"/>
        <v>44.011552500000001</v>
      </c>
      <c r="J32" s="131">
        <f t="shared" si="4"/>
        <v>89.996306062500011</v>
      </c>
      <c r="K32" s="131">
        <f t="shared" si="4"/>
        <v>147.27988462499999</v>
      </c>
      <c r="L32" s="131">
        <f t="shared" si="4"/>
        <v>225.53644218749997</v>
      </c>
      <c r="M32" s="131">
        <f t="shared" si="4"/>
        <v>307.69654500000001</v>
      </c>
      <c r="O32">
        <v>30</v>
      </c>
      <c r="P32">
        <f t="shared" si="3"/>
        <v>1.1092342500000001</v>
      </c>
      <c r="Q32">
        <f t="shared" si="3"/>
        <v>1.5748387499999998</v>
      </c>
      <c r="R32">
        <f t="shared" si="3"/>
        <v>2.4033408749999996</v>
      </c>
      <c r="S32">
        <f t="shared" si="5"/>
        <v>3.5194222499999999</v>
      </c>
      <c r="T32">
        <f t="shared" si="5"/>
        <v>5.6488781249999995</v>
      </c>
      <c r="U32">
        <f t="shared" si="5"/>
        <v>11.46208725</v>
      </c>
      <c r="V32">
        <f t="shared" si="5"/>
        <v>21.520513874999999</v>
      </c>
      <c r="W32">
        <f t="shared" si="5"/>
        <v>45.478604250000004</v>
      </c>
      <c r="X32">
        <f t="shared" si="5"/>
        <v>92.996182931250004</v>
      </c>
      <c r="Y32">
        <f t="shared" si="5"/>
        <v>152.1892141125</v>
      </c>
      <c r="Z32">
        <f t="shared" si="5"/>
        <v>233.05432359374998</v>
      </c>
      <c r="AA32">
        <f t="shared" si="5"/>
        <v>317.95309650000002</v>
      </c>
      <c r="AC32">
        <v>30</v>
      </c>
      <c r="AD32">
        <v>1.1092342500000001</v>
      </c>
      <c r="AE32">
        <v>1.5748387499999998</v>
      </c>
      <c r="AF32">
        <v>2.4033408749999996</v>
      </c>
      <c r="AG32">
        <v>3.5194222499999999</v>
      </c>
      <c r="AH32">
        <v>5.6488781249999995</v>
      </c>
      <c r="AI32">
        <v>11.46208725</v>
      </c>
      <c r="AJ32">
        <v>21.520513874999999</v>
      </c>
      <c r="AK32">
        <v>45.478604250000004</v>
      </c>
      <c r="AL32">
        <v>92.996182931250004</v>
      </c>
      <c r="AM32">
        <v>152.1892141125</v>
      </c>
      <c r="AN32">
        <v>233.05432359374998</v>
      </c>
      <c r="AO32">
        <v>317.95309650000002</v>
      </c>
      <c r="AP32">
        <v>30</v>
      </c>
      <c r="AQ32">
        <v>1.3597065000000002</v>
      </c>
      <c r="AR32">
        <v>1.9304474999999994</v>
      </c>
      <c r="AS32">
        <v>2.9460307499999998</v>
      </c>
      <c r="AT32">
        <v>4.3141304999999992</v>
      </c>
      <c r="AU32">
        <v>6.9660820684124998</v>
      </c>
      <c r="AV32">
        <v>14.240454309008998</v>
      </c>
      <c r="AW32">
        <v>26.935352850000005</v>
      </c>
      <c r="AX32">
        <v>54.863080549132498</v>
      </c>
      <c r="AY32">
        <v>107.21500792247549</v>
      </c>
      <c r="AZ32">
        <v>168.11670137343299</v>
      </c>
      <c r="BA32">
        <v>247.24715238997504</v>
      </c>
      <c r="BB32">
        <v>334.68746999999996</v>
      </c>
      <c r="BC32">
        <v>30</v>
      </c>
      <c r="BD32">
        <v>1.52890265178</v>
      </c>
      <c r="BE32">
        <v>2.1670370494499998</v>
      </c>
      <c r="BF32">
        <v>3.3015484376550002</v>
      </c>
      <c r="BG32">
        <v>4.8266355798299996</v>
      </c>
      <c r="BH32">
        <v>7.734013885125</v>
      </c>
      <c r="BI32">
        <v>15.666617489939995</v>
      </c>
      <c r="BJ32">
        <v>29.365088287499997</v>
      </c>
      <c r="BK32">
        <v>59.274566922449992</v>
      </c>
      <c r="BL32">
        <v>114.80102381323499</v>
      </c>
      <c r="BM32">
        <v>178.41205159216497</v>
      </c>
      <c r="BN32">
        <v>260.06931226237504</v>
      </c>
      <c r="BO32">
        <v>351.42184349999997</v>
      </c>
      <c r="BP32">
        <v>30</v>
      </c>
      <c r="BQ32">
        <v>1.91994708483</v>
      </c>
      <c r="BR32">
        <v>2.6677910668499996</v>
      </c>
      <c r="BS32">
        <v>3.9826800503099995</v>
      </c>
      <c r="BT32">
        <v>5.7024358596599996</v>
      </c>
      <c r="BU32">
        <v>8.9444919341250007</v>
      </c>
      <c r="BV32">
        <v>17.726613390089998</v>
      </c>
      <c r="BW32">
        <v>32.489033849999998</v>
      </c>
      <c r="BX32">
        <v>64.087157741325001</v>
      </c>
      <c r="BY32">
        <v>121.21985727475503</v>
      </c>
      <c r="BZ32">
        <v>183.86254508433004</v>
      </c>
      <c r="CA32">
        <v>261.39571014974996</v>
      </c>
      <c r="CB32">
        <v>351.42184349999997</v>
      </c>
      <c r="CC32">
        <v>30</v>
      </c>
      <c r="CD32">
        <v>2.2331566875000002</v>
      </c>
      <c r="CE32">
        <v>3.9503493750000005</v>
      </c>
      <c r="CF32">
        <v>6.5301693749999998</v>
      </c>
      <c r="CG32">
        <v>11.351208</v>
      </c>
      <c r="CH32">
        <v>18.832685999999999</v>
      </c>
      <c r="CI32">
        <v>31.876900875</v>
      </c>
      <c r="CJ32">
        <v>55.691864250000002</v>
      </c>
      <c r="CK32">
        <v>80.639872200000013</v>
      </c>
      <c r="CL32">
        <v>131.77057934999999</v>
      </c>
      <c r="CM32">
        <v>185.28474862499999</v>
      </c>
      <c r="CN32">
        <v>259.93689284062503</v>
      </c>
      <c r="CO32">
        <v>354.41337449999997</v>
      </c>
      <c r="CP32">
        <v>30</v>
      </c>
      <c r="CQ32">
        <v>2.7925373529449997</v>
      </c>
      <c r="CR32">
        <v>4.9012168684500006</v>
      </c>
      <c r="CS32">
        <v>8.0381125088999994</v>
      </c>
      <c r="CT32">
        <v>13.86136126848</v>
      </c>
      <c r="CU32">
        <v>22.812976765920002</v>
      </c>
      <c r="CV32">
        <v>38.302201150110001</v>
      </c>
      <c r="CW32">
        <v>66.372495749999999</v>
      </c>
      <c r="CX32">
        <v>94.538943041985007</v>
      </c>
      <c r="CY32">
        <v>151.65834868343998</v>
      </c>
      <c r="CZ32">
        <v>209.35725896460002</v>
      </c>
      <c r="DA32">
        <v>288.35647701861001</v>
      </c>
      <c r="DB32">
        <v>391.72004549999997</v>
      </c>
    </row>
    <row r="33" spans="1:106">
      <c r="A33">
        <v>31</v>
      </c>
      <c r="B33" s="131">
        <f t="shared" si="4"/>
        <v>1.1463412499999999</v>
      </c>
      <c r="C33" s="131">
        <f t="shared" si="4"/>
        <v>1.669815</v>
      </c>
      <c r="D33" s="131">
        <f t="shared" si="4"/>
        <v>2.5709849999999999</v>
      </c>
      <c r="E33" s="131">
        <f t="shared" si="4"/>
        <v>3.7769625000000002</v>
      </c>
      <c r="F33" s="131">
        <f t="shared" si="4"/>
        <v>6.2816850000000004</v>
      </c>
      <c r="G33" s="131">
        <f t="shared" si="4"/>
        <v>12.7224</v>
      </c>
      <c r="H33" s="131">
        <f t="shared" si="4"/>
        <v>24.020156249999999</v>
      </c>
      <c r="I33" s="131">
        <f t="shared" si="4"/>
        <v>51.179284687500001</v>
      </c>
      <c r="J33" s="131">
        <f t="shared" si="4"/>
        <v>100.99944000000001</v>
      </c>
      <c r="K33" s="131">
        <f t="shared" si="4"/>
        <v>160.80332343749998</v>
      </c>
      <c r="L33" s="131">
        <f t="shared" si="4"/>
        <v>243.46381499999995</v>
      </c>
      <c r="M33" s="131">
        <f t="shared" si="4"/>
        <v>324.16085249999998</v>
      </c>
      <c r="O33">
        <v>31</v>
      </c>
      <c r="P33">
        <f t="shared" si="3"/>
        <v>1.1845526249999998</v>
      </c>
      <c r="Q33">
        <f t="shared" si="3"/>
        <v>1.7254755000000002</v>
      </c>
      <c r="R33">
        <f t="shared" si="3"/>
        <v>2.6566844999999999</v>
      </c>
      <c r="S33">
        <f t="shared" si="5"/>
        <v>3.9028612500000004</v>
      </c>
      <c r="T33">
        <f t="shared" si="5"/>
        <v>6.4910745000000007</v>
      </c>
      <c r="U33">
        <f t="shared" si="5"/>
        <v>13.14648</v>
      </c>
      <c r="V33">
        <f t="shared" si="5"/>
        <v>24.820828124999998</v>
      </c>
      <c r="W33">
        <f t="shared" si="5"/>
        <v>52.885260843750004</v>
      </c>
      <c r="X33">
        <f t="shared" si="5"/>
        <v>104.36608800000002</v>
      </c>
      <c r="Y33">
        <f t="shared" si="5"/>
        <v>166.16343421874998</v>
      </c>
      <c r="Z33">
        <f t="shared" si="5"/>
        <v>251.57927549999997</v>
      </c>
      <c r="AA33">
        <f t="shared" si="5"/>
        <v>334.96621425000001</v>
      </c>
      <c r="AC33">
        <v>31</v>
      </c>
      <c r="AD33">
        <v>1.1845526249999998</v>
      </c>
      <c r="AE33">
        <v>1.7254755000000002</v>
      </c>
      <c r="AF33">
        <v>2.6566844999999999</v>
      </c>
      <c r="AG33">
        <v>3.9028612500000004</v>
      </c>
      <c r="AH33">
        <v>6.4910745000000007</v>
      </c>
      <c r="AI33">
        <v>13.14648</v>
      </c>
      <c r="AJ33">
        <v>24.820828124999998</v>
      </c>
      <c r="AK33">
        <v>52.885260843750004</v>
      </c>
      <c r="AL33">
        <v>104.36608800000002</v>
      </c>
      <c r="AM33">
        <v>166.16343421874998</v>
      </c>
      <c r="AN33">
        <v>251.57927549999997</v>
      </c>
      <c r="AO33">
        <v>334.96621425000001</v>
      </c>
      <c r="AP33">
        <v>31</v>
      </c>
      <c r="AQ33">
        <v>1.45203225</v>
      </c>
      <c r="AR33">
        <v>2.1150990000000003</v>
      </c>
      <c r="AS33">
        <v>3.2565809999999993</v>
      </c>
      <c r="AT33">
        <v>4.7841525000000003</v>
      </c>
      <c r="AU33">
        <v>8.0166269303820012</v>
      </c>
      <c r="AV33">
        <v>16.357371186239998</v>
      </c>
      <c r="AW33">
        <v>31.111822343624997</v>
      </c>
      <c r="AX33">
        <v>63.208554190209</v>
      </c>
      <c r="AY33">
        <v>119.27553087148799</v>
      </c>
      <c r="AZ33">
        <v>182.04308460631052</v>
      </c>
      <c r="BA33">
        <v>264.82029</v>
      </c>
      <c r="BB33">
        <v>352.59601500000002</v>
      </c>
      <c r="BC33">
        <v>31</v>
      </c>
      <c r="BD33">
        <v>1.6321713709349999</v>
      </c>
      <c r="BE33">
        <v>2.3735217958200003</v>
      </c>
      <c r="BF33">
        <v>3.6483511222800002</v>
      </c>
      <c r="BG33">
        <v>5.3506968750000006</v>
      </c>
      <c r="BH33">
        <v>8.8840949641200009</v>
      </c>
      <c r="BI33">
        <v>17.9628244128</v>
      </c>
      <c r="BJ33">
        <v>33.856986718125</v>
      </c>
      <c r="BK33">
        <v>68.168342263545</v>
      </c>
      <c r="BL33">
        <v>127.48647385536002</v>
      </c>
      <c r="BM33">
        <v>192.84786077042997</v>
      </c>
      <c r="BN33">
        <v>278.06130450000001</v>
      </c>
      <c r="BO33">
        <v>370.22581574999998</v>
      </c>
      <c r="BP33">
        <v>31</v>
      </c>
      <c r="BQ33">
        <v>2.0415787418700004</v>
      </c>
      <c r="BR33">
        <v>2.9102493180600004</v>
      </c>
      <c r="BS33">
        <v>4.3829158165800006</v>
      </c>
      <c r="BT33">
        <v>6.2949375000000005</v>
      </c>
      <c r="BU33">
        <v>10.23017630382</v>
      </c>
      <c r="BV33">
        <v>20.234671862400003</v>
      </c>
      <c r="BW33">
        <v>37.288442186250002</v>
      </c>
      <c r="BX33">
        <v>73.358816652089999</v>
      </c>
      <c r="BY33">
        <v>133.96890871488003</v>
      </c>
      <c r="BZ33">
        <v>197.758964313105</v>
      </c>
      <c r="CA33">
        <v>278.06130450000001</v>
      </c>
      <c r="CB33">
        <v>370.22581574999998</v>
      </c>
      <c r="CC33">
        <v>31</v>
      </c>
      <c r="CD33">
        <v>2.4830767499999999</v>
      </c>
      <c r="CE33">
        <v>4.4018178750000008</v>
      </c>
      <c r="CF33">
        <v>7.2638056874999997</v>
      </c>
      <c r="CG33">
        <v>12.6169321875</v>
      </c>
      <c r="CH33">
        <v>20.888480062500001</v>
      </c>
      <c r="CI33">
        <v>35.649887624999998</v>
      </c>
      <c r="CJ33">
        <v>60.811194562499999</v>
      </c>
      <c r="CK33">
        <v>87.906455390624998</v>
      </c>
      <c r="CL33">
        <v>143.26708996874999</v>
      </c>
      <c r="CM33">
        <v>197.66338429687499</v>
      </c>
      <c r="CN33">
        <v>278.06837250000001</v>
      </c>
      <c r="CO33">
        <v>370.21786424999999</v>
      </c>
      <c r="CP33">
        <v>31</v>
      </c>
      <c r="CQ33">
        <v>3.1002022774800002</v>
      </c>
      <c r="CR33">
        <v>5.4527404358700009</v>
      </c>
      <c r="CS33">
        <v>8.9269505187149996</v>
      </c>
      <c r="CT33">
        <v>15.382287187500001</v>
      </c>
      <c r="CU33">
        <v>25.262378992935002</v>
      </c>
      <c r="CV33">
        <v>42.765917741909995</v>
      </c>
      <c r="CW33">
        <v>72.354592102170002</v>
      </c>
      <c r="CX33">
        <v>102.67817271783001</v>
      </c>
      <c r="CY33">
        <v>164.283237468735</v>
      </c>
      <c r="CZ33">
        <v>222.52384305127498</v>
      </c>
      <c r="DA33">
        <v>307.3387275</v>
      </c>
      <c r="DB33">
        <v>409.18816575</v>
      </c>
    </row>
    <row r="34" spans="1:106">
      <c r="A34">
        <v>32</v>
      </c>
      <c r="B34" s="131">
        <f t="shared" si="4"/>
        <v>1.2324824999999999</v>
      </c>
      <c r="C34" s="131">
        <f t="shared" si="4"/>
        <v>1.8155925000000004</v>
      </c>
      <c r="D34" s="131">
        <f t="shared" si="4"/>
        <v>2.80290375</v>
      </c>
      <c r="E34" s="131">
        <f t="shared" si="4"/>
        <v>4.1612850000000003</v>
      </c>
      <c r="F34" s="131">
        <f t="shared" si="4"/>
        <v>7.3220062500000012</v>
      </c>
      <c r="G34" s="131">
        <f t="shared" si="4"/>
        <v>14.378962499999998</v>
      </c>
      <c r="H34" s="131">
        <f t="shared" si="4"/>
        <v>27.923327437499999</v>
      </c>
      <c r="I34" s="131">
        <f t="shared" si="4"/>
        <v>59.544251999999986</v>
      </c>
      <c r="J34" s="131">
        <f t="shared" si="4"/>
        <v>111.99108487499998</v>
      </c>
      <c r="K34" s="131">
        <f t="shared" si="4"/>
        <v>175.59284625000001</v>
      </c>
      <c r="L34" s="131">
        <f t="shared" si="4"/>
        <v>259.48950750000006</v>
      </c>
      <c r="M34" s="131">
        <f t="shared" si="4"/>
        <v>341.19373499999995</v>
      </c>
      <c r="O34">
        <v>32</v>
      </c>
      <c r="P34">
        <f t="shared" si="3"/>
        <v>1.2735652499999999</v>
      </c>
      <c r="Q34">
        <f t="shared" si="3"/>
        <v>1.8761122500000005</v>
      </c>
      <c r="R34">
        <f t="shared" si="3"/>
        <v>2.8963338750000003</v>
      </c>
      <c r="S34">
        <f t="shared" si="5"/>
        <v>4.2999945000000004</v>
      </c>
      <c r="T34">
        <f t="shared" si="5"/>
        <v>7.5660731250000008</v>
      </c>
      <c r="U34">
        <f t="shared" si="5"/>
        <v>14.85826125</v>
      </c>
      <c r="V34">
        <f t="shared" si="5"/>
        <v>28.854105018749998</v>
      </c>
      <c r="W34">
        <f t="shared" si="5"/>
        <v>61.529060399999992</v>
      </c>
      <c r="X34">
        <f t="shared" si="5"/>
        <v>115.7241210375</v>
      </c>
      <c r="Y34">
        <f t="shared" si="5"/>
        <v>181.44594112500002</v>
      </c>
      <c r="Z34">
        <f t="shared" si="5"/>
        <v>268.13915775000004</v>
      </c>
      <c r="AA34">
        <f t="shared" si="5"/>
        <v>352.56685949999996</v>
      </c>
      <c r="AC34">
        <v>32</v>
      </c>
      <c r="AD34">
        <v>1.2735652499999999</v>
      </c>
      <c r="AE34">
        <v>1.8761122500000005</v>
      </c>
      <c r="AF34">
        <v>2.8963338750000003</v>
      </c>
      <c r="AG34">
        <v>4.2999945000000004</v>
      </c>
      <c r="AH34">
        <v>7.5660731250000008</v>
      </c>
      <c r="AI34">
        <v>14.85826125</v>
      </c>
      <c r="AJ34">
        <v>28.854105018749998</v>
      </c>
      <c r="AK34">
        <v>61.529060399999992</v>
      </c>
      <c r="AL34">
        <v>115.7241210375</v>
      </c>
      <c r="AM34">
        <v>181.44594112500002</v>
      </c>
      <c r="AN34">
        <v>268.13915775000004</v>
      </c>
      <c r="AO34">
        <v>352.56685949999996</v>
      </c>
      <c r="AP34">
        <v>32</v>
      </c>
      <c r="AQ34">
        <v>1.5611445000000002</v>
      </c>
      <c r="AR34">
        <v>2.2997505000000005</v>
      </c>
      <c r="AS34">
        <v>3.5503447500000003</v>
      </c>
      <c r="AT34">
        <v>5.2788874156680006</v>
      </c>
      <c r="AU34">
        <v>9.3582210424949999</v>
      </c>
      <c r="AV34">
        <v>18.514626273885</v>
      </c>
      <c r="AW34">
        <v>35.816167057909496</v>
      </c>
      <c r="AX34">
        <v>72.868252799999993</v>
      </c>
      <c r="AY34">
        <v>131.117640678231</v>
      </c>
      <c r="AZ34">
        <v>197.16842030997748</v>
      </c>
      <c r="BA34">
        <v>282.25174500000003</v>
      </c>
      <c r="BB34">
        <v>371.12300999999997</v>
      </c>
      <c r="BC34">
        <v>32</v>
      </c>
      <c r="BD34">
        <v>1.754233425</v>
      </c>
      <c r="BE34">
        <v>2.5798697940600004</v>
      </c>
      <c r="BF34">
        <v>3.9761207784450003</v>
      </c>
      <c r="BG34">
        <v>5.89317297834</v>
      </c>
      <c r="BH34">
        <v>10.351920774975003</v>
      </c>
      <c r="BI34">
        <v>20.294870283449999</v>
      </c>
      <c r="BJ34">
        <v>38.906046859770001</v>
      </c>
      <c r="BK34">
        <v>78.444904799999989</v>
      </c>
      <c r="BL34">
        <v>139.89356030345999</v>
      </c>
      <c r="BM34">
        <v>208.50002670067499</v>
      </c>
      <c r="BN34">
        <v>296.36433225000007</v>
      </c>
      <c r="BO34">
        <v>389.67916050000002</v>
      </c>
      <c r="BP34">
        <v>32</v>
      </c>
      <c r="BQ34">
        <v>2.1856023000000002</v>
      </c>
      <c r="BR34">
        <v>3.1504863089099997</v>
      </c>
      <c r="BS34">
        <v>4.7569275446850012</v>
      </c>
      <c r="BT34">
        <v>6.9037715566799998</v>
      </c>
      <c r="BU34">
        <v>11.86862067495</v>
      </c>
      <c r="BV34">
        <v>22.759846238849999</v>
      </c>
      <c r="BW34">
        <v>42.653306929095002</v>
      </c>
      <c r="BX34">
        <v>84.021556799999985</v>
      </c>
      <c r="BY34">
        <v>146.29773648230997</v>
      </c>
      <c r="BZ34">
        <v>212.74923284977498</v>
      </c>
      <c r="CA34">
        <v>296.36433225000007</v>
      </c>
      <c r="CB34">
        <v>389.67916050000002</v>
      </c>
      <c r="CC34">
        <v>32</v>
      </c>
      <c r="CD34">
        <v>2.7894303750000002</v>
      </c>
      <c r="CE34">
        <v>4.8613483125000014</v>
      </c>
      <c r="CF34">
        <v>8.1103091250000006</v>
      </c>
      <c r="CG34">
        <v>13.947151875000001</v>
      </c>
      <c r="CH34">
        <v>23.194194187499996</v>
      </c>
      <c r="CI34">
        <v>40.059767437499993</v>
      </c>
      <c r="CJ34">
        <v>65.540895853124994</v>
      </c>
      <c r="CK34">
        <v>97.185132524999986</v>
      </c>
      <c r="CL34">
        <v>153.83601393749998</v>
      </c>
      <c r="CM34">
        <v>211.63871429999998</v>
      </c>
      <c r="CN34">
        <v>297.03711750000002</v>
      </c>
      <c r="CO34">
        <v>382.81613250000004</v>
      </c>
      <c r="CP34">
        <v>32</v>
      </c>
      <c r="CQ34">
        <v>3.477235125</v>
      </c>
      <c r="CR34">
        <v>6.0124676453550006</v>
      </c>
      <c r="CS34">
        <v>9.9513981804299991</v>
      </c>
      <c r="CT34">
        <v>16.976763668699999</v>
      </c>
      <c r="CU34">
        <v>28.005521574869999</v>
      </c>
      <c r="CV34">
        <v>47.977640835555007</v>
      </c>
      <c r="CW34">
        <v>77.694247656794985</v>
      </c>
      <c r="CX34">
        <v>113.0977185</v>
      </c>
      <c r="CY34">
        <v>175.75363773809997</v>
      </c>
      <c r="CZ34">
        <v>237.38184122147996</v>
      </c>
      <c r="DA34">
        <v>328.30418250000002</v>
      </c>
      <c r="DB34">
        <v>423.11256749999995</v>
      </c>
    </row>
    <row r="35" spans="1:106">
      <c r="A35">
        <v>33</v>
      </c>
      <c r="B35" s="131">
        <f t="shared" si="4"/>
        <v>1.32525</v>
      </c>
      <c r="C35" s="131">
        <f t="shared" si="4"/>
        <v>1.98124875</v>
      </c>
      <c r="D35" s="131">
        <f t="shared" si="4"/>
        <v>3.0547012500000004</v>
      </c>
      <c r="E35" s="131">
        <f t="shared" si="4"/>
        <v>4.5986174999999996</v>
      </c>
      <c r="F35" s="131">
        <f t="shared" si="4"/>
        <v>8.5942462499999994</v>
      </c>
      <c r="G35" s="131">
        <f t="shared" si="4"/>
        <v>16.181302500000005</v>
      </c>
      <c r="H35" s="131">
        <f t="shared" si="4"/>
        <v>32.5242</v>
      </c>
      <c r="I35" s="131">
        <f t="shared" si="4"/>
        <v>68.97544706250001</v>
      </c>
      <c r="J35" s="131">
        <f t="shared" si="4"/>
        <v>123.16788</v>
      </c>
      <c r="K35" s="131">
        <f t="shared" si="4"/>
        <v>191.46483112499999</v>
      </c>
      <c r="L35" s="131">
        <f t="shared" si="4"/>
        <v>275.54769000000005</v>
      </c>
      <c r="M35" s="131">
        <f t="shared" si="4"/>
        <v>358.25910750000003</v>
      </c>
      <c r="O35">
        <v>33</v>
      </c>
      <c r="P35">
        <f t="shared" si="3"/>
        <v>1.3694249999999999</v>
      </c>
      <c r="Q35">
        <f t="shared" si="3"/>
        <v>2.0472903750000002</v>
      </c>
      <c r="R35">
        <f t="shared" si="3"/>
        <v>3.1565246250000003</v>
      </c>
      <c r="S35">
        <f t="shared" si="5"/>
        <v>4.7519047499999996</v>
      </c>
      <c r="T35">
        <f t="shared" si="5"/>
        <v>8.8807211250000009</v>
      </c>
      <c r="U35">
        <f t="shared" si="5"/>
        <v>16.720679250000003</v>
      </c>
      <c r="V35">
        <f t="shared" si="5"/>
        <v>33.608339999999998</v>
      </c>
      <c r="W35">
        <f t="shared" si="5"/>
        <v>71.27462863125001</v>
      </c>
      <c r="X35">
        <f t="shared" si="5"/>
        <v>127.27347599999999</v>
      </c>
      <c r="Y35">
        <f t="shared" si="5"/>
        <v>197.84699216250002</v>
      </c>
      <c r="Z35">
        <f t="shared" si="5"/>
        <v>284.73261300000001</v>
      </c>
      <c r="AA35">
        <f t="shared" si="5"/>
        <v>370.20107775000002</v>
      </c>
      <c r="AC35">
        <v>33</v>
      </c>
      <c r="AD35">
        <v>1.3694249999999999</v>
      </c>
      <c r="AE35">
        <v>2.0472903750000002</v>
      </c>
      <c r="AF35">
        <v>3.1565246250000003</v>
      </c>
      <c r="AG35">
        <v>4.7519047499999996</v>
      </c>
      <c r="AH35">
        <v>8.8807211250000009</v>
      </c>
      <c r="AI35">
        <v>16.720679250000003</v>
      </c>
      <c r="AJ35">
        <v>33.608339999999998</v>
      </c>
      <c r="AK35">
        <v>71.27462863125001</v>
      </c>
      <c r="AL35">
        <v>127.27347599999999</v>
      </c>
      <c r="AM35">
        <v>197.84699216250002</v>
      </c>
      <c r="AN35">
        <v>284.73261300000001</v>
      </c>
      <c r="AO35">
        <v>370.20107775000002</v>
      </c>
      <c r="AP35">
        <v>33</v>
      </c>
      <c r="AQ35">
        <v>1.67865</v>
      </c>
      <c r="AR35">
        <v>2.5095817499999997</v>
      </c>
      <c r="AS35">
        <v>3.8692882499999999</v>
      </c>
      <c r="AT35">
        <v>5.8424337800790003</v>
      </c>
      <c r="AU35">
        <v>11.000635200000001</v>
      </c>
      <c r="AV35">
        <v>20.866175767503002</v>
      </c>
      <c r="AW35">
        <v>41.317507965600001</v>
      </c>
      <c r="AX35">
        <v>83.648381456607012</v>
      </c>
      <c r="AY35">
        <v>142.97604358203</v>
      </c>
      <c r="AZ35">
        <v>213.260167045401</v>
      </c>
      <c r="BA35">
        <v>299.71854000000002</v>
      </c>
      <c r="BB35">
        <v>389.68534499999998</v>
      </c>
      <c r="BC35">
        <v>33</v>
      </c>
      <c r="BD35">
        <v>1.8856416809999998</v>
      </c>
      <c r="BE35">
        <v>2.8143162994050006</v>
      </c>
      <c r="BF35">
        <v>4.3318555508850007</v>
      </c>
      <c r="BG35">
        <v>6.5103302411400001</v>
      </c>
      <c r="BH35">
        <v>12.146534700000004</v>
      </c>
      <c r="BI35">
        <v>22.831041124980004</v>
      </c>
      <c r="BJ35">
        <v>44.801041032000001</v>
      </c>
      <c r="BK35">
        <v>89.888535920535006</v>
      </c>
      <c r="BL35">
        <v>152.27360241014998</v>
      </c>
      <c r="BM35">
        <v>225.11635821296997</v>
      </c>
      <c r="BN35">
        <v>314.70446700000002</v>
      </c>
      <c r="BO35">
        <v>409.16961225</v>
      </c>
      <c r="BP35">
        <v>33</v>
      </c>
      <c r="BQ35">
        <v>2.3400133620000001</v>
      </c>
      <c r="BR35">
        <v>3.4228423238100008</v>
      </c>
      <c r="BS35">
        <v>5.1609910747049996</v>
      </c>
      <c r="BT35">
        <v>7.5942857007900004</v>
      </c>
      <c r="BU35">
        <v>13.86538395</v>
      </c>
      <c r="BV35">
        <v>25.489413375030001</v>
      </c>
      <c r="BW35">
        <v>48.890359656000001</v>
      </c>
      <c r="BX35">
        <v>95.824295516069995</v>
      </c>
      <c r="BY35">
        <v>158.4719653203</v>
      </c>
      <c r="BZ35">
        <v>228.55862815400997</v>
      </c>
      <c r="CA35">
        <v>314.70446700000002</v>
      </c>
      <c r="CB35">
        <v>409.16961225</v>
      </c>
      <c r="CC35">
        <v>33</v>
      </c>
      <c r="CD35">
        <v>3.1360936875000003</v>
      </c>
      <c r="CE35">
        <v>5.3531265000000001</v>
      </c>
      <c r="CF35">
        <v>9.0858035625000007</v>
      </c>
      <c r="CG35">
        <v>15.398300624999999</v>
      </c>
      <c r="CH35">
        <v>25.757890312500002</v>
      </c>
      <c r="CI35">
        <v>45.009797062500006</v>
      </c>
      <c r="CJ35">
        <v>70.070915100000008</v>
      </c>
      <c r="CK35">
        <v>108.0463735125</v>
      </c>
      <c r="CL35">
        <v>163.94234835000003</v>
      </c>
      <c r="CM35">
        <v>226.84452236249996</v>
      </c>
      <c r="CN35">
        <v>316.73607525000006</v>
      </c>
      <c r="CO35">
        <v>392.77892025</v>
      </c>
      <c r="CP35">
        <v>33</v>
      </c>
      <c r="CQ35">
        <v>3.9032389109100003</v>
      </c>
      <c r="CR35">
        <v>6.6102224618399994</v>
      </c>
      <c r="CS35">
        <v>11.130552452565002</v>
      </c>
      <c r="CT35">
        <v>18.713010535650003</v>
      </c>
      <c r="CU35">
        <v>31.050607500000005</v>
      </c>
      <c r="CV35">
        <v>53.817955387155003</v>
      </c>
      <c r="CW35">
        <v>82.757708353679988</v>
      </c>
      <c r="CX35">
        <v>125.27414525627999</v>
      </c>
      <c r="CY35">
        <v>186.61127931126001</v>
      </c>
      <c r="CZ35">
        <v>253.50306243486</v>
      </c>
      <c r="DA35">
        <v>350.07671474999995</v>
      </c>
      <c r="DB35">
        <v>434.12406974999999</v>
      </c>
    </row>
    <row r="36" spans="1:106">
      <c r="A36">
        <v>34</v>
      </c>
      <c r="B36" s="131">
        <f t="shared" ref="B36:M42" si="6">IF($F$1=1,P36,IF($F$1=2,P79,IF($F$1=3,P122,P165)))</f>
        <v>1.42464375</v>
      </c>
      <c r="C36" s="131">
        <f t="shared" si="6"/>
        <v>2.1601575</v>
      </c>
      <c r="D36" s="131">
        <f t="shared" si="6"/>
        <v>3.3462562499999997</v>
      </c>
      <c r="E36" s="131">
        <f t="shared" si="6"/>
        <v>5.1287175000000005</v>
      </c>
      <c r="F36" s="131">
        <f t="shared" si="6"/>
        <v>10.065273749999999</v>
      </c>
      <c r="G36" s="131">
        <f t="shared" si="6"/>
        <v>18.295076250000001</v>
      </c>
      <c r="H36" s="131">
        <f t="shared" si="6"/>
        <v>37.8500484375</v>
      </c>
      <c r="I36" s="131">
        <f t="shared" si="6"/>
        <v>79.219383749999992</v>
      </c>
      <c r="J36" s="131">
        <f t="shared" si="6"/>
        <v>134.83332899999996</v>
      </c>
      <c r="K36" s="131">
        <f t="shared" si="6"/>
        <v>208.17176625000002</v>
      </c>
      <c r="L36" s="131">
        <f t="shared" si="6"/>
        <v>291.58150499999999</v>
      </c>
      <c r="M36" s="131">
        <f t="shared" si="6"/>
        <v>374.40663749999999</v>
      </c>
      <c r="O36">
        <v>34</v>
      </c>
      <c r="P36">
        <f t="shared" si="3"/>
        <v>1.4721318749999999</v>
      </c>
      <c r="Q36">
        <f t="shared" si="3"/>
        <v>2.2321627500000001</v>
      </c>
      <c r="R36">
        <f t="shared" si="3"/>
        <v>3.4577981250000001</v>
      </c>
      <c r="S36">
        <f t="shared" si="5"/>
        <v>5.2996747500000003</v>
      </c>
      <c r="T36">
        <f t="shared" si="5"/>
        <v>10.400782875000001</v>
      </c>
      <c r="U36">
        <f t="shared" si="5"/>
        <v>18.904912125000003</v>
      </c>
      <c r="V36">
        <f t="shared" si="5"/>
        <v>39.111716718749996</v>
      </c>
      <c r="W36">
        <f t="shared" si="5"/>
        <v>81.860029874999995</v>
      </c>
      <c r="X36">
        <f t="shared" si="5"/>
        <v>139.32777329999996</v>
      </c>
      <c r="Y36">
        <f t="shared" si="5"/>
        <v>215.11082512500002</v>
      </c>
      <c r="Z36">
        <f t="shared" si="5"/>
        <v>301.30088849999999</v>
      </c>
      <c r="AA36">
        <f t="shared" si="5"/>
        <v>386.88685874999999</v>
      </c>
      <c r="AC36">
        <v>34</v>
      </c>
      <c r="AD36">
        <v>1.4721318749999999</v>
      </c>
      <c r="AE36">
        <v>2.2321627500000001</v>
      </c>
      <c r="AF36">
        <v>3.4577981250000001</v>
      </c>
      <c r="AG36">
        <v>5.2996747500000003</v>
      </c>
      <c r="AH36">
        <v>10.400782875000001</v>
      </c>
      <c r="AI36">
        <v>18.904912125000003</v>
      </c>
      <c r="AJ36">
        <v>39.111716718749996</v>
      </c>
      <c r="AK36">
        <v>81.860029874999995</v>
      </c>
      <c r="AL36">
        <v>139.32777329999996</v>
      </c>
      <c r="AM36">
        <v>215.11082512500002</v>
      </c>
      <c r="AN36">
        <v>301.30088849999999</v>
      </c>
      <c r="AO36">
        <v>386.88685874999999</v>
      </c>
      <c r="AP36">
        <v>34</v>
      </c>
      <c r="AQ36">
        <v>1.8045487500000001</v>
      </c>
      <c r="AR36">
        <v>2.7361995000000001</v>
      </c>
      <c r="AS36">
        <v>4.2385912499999998</v>
      </c>
      <c r="AT36">
        <v>6.5256823594529996</v>
      </c>
      <c r="AU36">
        <v>12.902722733439001</v>
      </c>
      <c r="AV36">
        <v>23.626783488759003</v>
      </c>
      <c r="AW36">
        <v>47.627908018762504</v>
      </c>
      <c r="AX36">
        <v>95.215043276752496</v>
      </c>
      <c r="AY36">
        <v>155.2005576</v>
      </c>
      <c r="AZ36">
        <v>230.02276888636499</v>
      </c>
      <c r="BA36">
        <v>317.15883000000002</v>
      </c>
      <c r="BB36">
        <v>407.249325</v>
      </c>
      <c r="BC36">
        <v>34</v>
      </c>
      <c r="BD36">
        <v>2.0263866766500001</v>
      </c>
      <c r="BE36">
        <v>3.0674236499999998</v>
      </c>
      <c r="BF36">
        <v>4.7437153234499991</v>
      </c>
      <c r="BG36">
        <v>7.2583593164100009</v>
      </c>
      <c r="BH36">
        <v>14.220795829694998</v>
      </c>
      <c r="BI36">
        <v>25.804765968795003</v>
      </c>
      <c r="BJ36">
        <v>51.550389749624998</v>
      </c>
      <c r="BK36">
        <v>102.13477332165002</v>
      </c>
      <c r="BL36">
        <v>164.99857260000002</v>
      </c>
      <c r="BM36">
        <v>242.38064934089999</v>
      </c>
      <c r="BN36">
        <v>333.01677150000006</v>
      </c>
      <c r="BO36">
        <v>427.61179125000001</v>
      </c>
      <c r="BP36">
        <v>34</v>
      </c>
      <c r="BQ36">
        <v>2.504658578775</v>
      </c>
      <c r="BR36">
        <v>3.7154708999999997</v>
      </c>
      <c r="BS36">
        <v>5.628086233574999</v>
      </c>
      <c r="BT36">
        <v>8.43063369453</v>
      </c>
      <c r="BU36">
        <v>16.16195768439</v>
      </c>
      <c r="BV36">
        <v>28.679703037589995</v>
      </c>
      <c r="BW36">
        <v>55.995921437625007</v>
      </c>
      <c r="BX36">
        <v>108.36243251752502</v>
      </c>
      <c r="BY36">
        <v>170.87738160000001</v>
      </c>
      <c r="BZ36">
        <v>244.85240536365006</v>
      </c>
      <c r="CA36">
        <v>333.01677150000006</v>
      </c>
      <c r="CB36">
        <v>427.61179125000001</v>
      </c>
      <c r="CC36">
        <v>34</v>
      </c>
      <c r="CD36">
        <v>3.531128625</v>
      </c>
      <c r="CE36">
        <v>5.9013382500000002</v>
      </c>
      <c r="CF36">
        <v>10.166103187500001</v>
      </c>
      <c r="CG36">
        <v>17.010688125000001</v>
      </c>
      <c r="CH36">
        <v>28.619878124999996</v>
      </c>
      <c r="CI36">
        <v>50.314551937499999</v>
      </c>
      <c r="CJ36">
        <v>74.910943453125</v>
      </c>
      <c r="CK36">
        <v>119.80304174999999</v>
      </c>
      <c r="CL36">
        <v>174.228690365625</v>
      </c>
      <c r="CM36">
        <v>242.95341099374997</v>
      </c>
      <c r="CN36">
        <v>336.20841525000003</v>
      </c>
      <c r="CO36">
        <v>400.79447399999998</v>
      </c>
      <c r="CP36">
        <v>34</v>
      </c>
      <c r="CQ36">
        <v>4.3879990691700002</v>
      </c>
      <c r="CR36">
        <v>7.275622499999999</v>
      </c>
      <c r="CS36">
        <v>12.434074466385001</v>
      </c>
      <c r="CT36">
        <v>20.639193734550002</v>
      </c>
      <c r="CU36">
        <v>34.444658449499997</v>
      </c>
      <c r="CV36">
        <v>60.062396736210012</v>
      </c>
      <c r="CW36">
        <v>88.147651067325</v>
      </c>
      <c r="CX36">
        <v>138.39401964329997</v>
      </c>
      <c r="CY36">
        <v>197.59090968749999</v>
      </c>
      <c r="CZ36">
        <v>270.50850005188505</v>
      </c>
      <c r="DA36">
        <v>371.59877475000002</v>
      </c>
      <c r="DB36">
        <v>442.98336599999993</v>
      </c>
    </row>
    <row r="37" spans="1:106">
      <c r="A37">
        <v>35</v>
      </c>
      <c r="B37" s="131">
        <f t="shared" si="6"/>
        <v>1.5439162500000001</v>
      </c>
      <c r="C37" s="131">
        <f t="shared" si="6"/>
        <v>2.3589449999999998</v>
      </c>
      <c r="D37" s="131">
        <f t="shared" si="6"/>
        <v>3.6709424999999993</v>
      </c>
      <c r="E37" s="131">
        <f t="shared" si="6"/>
        <v>5.7913424999999998</v>
      </c>
      <c r="F37" s="131">
        <f t="shared" si="6"/>
        <v>11.688705000000001</v>
      </c>
      <c r="G37" s="131">
        <f t="shared" si="6"/>
        <v>20.859434999999998</v>
      </c>
      <c r="H37" s="131">
        <f t="shared" si="6"/>
        <v>44.011552500000001</v>
      </c>
      <c r="I37" s="131">
        <f t="shared" si="6"/>
        <v>89.996306062500011</v>
      </c>
      <c r="J37" s="131">
        <f t="shared" si="6"/>
        <v>147.27988462499999</v>
      </c>
      <c r="K37" s="131">
        <f t="shared" si="6"/>
        <v>225.53644218749997</v>
      </c>
      <c r="L37" s="131">
        <f t="shared" si="6"/>
        <v>307.69654500000001</v>
      </c>
      <c r="M37" s="131">
        <f t="shared" si="6"/>
        <v>388.43419499999999</v>
      </c>
      <c r="O37">
        <v>35</v>
      </c>
      <c r="P37">
        <f t="shared" si="3"/>
        <v>1.5953801250000001</v>
      </c>
      <c r="Q37">
        <f t="shared" si="3"/>
        <v>2.4375765</v>
      </c>
      <c r="R37">
        <f t="shared" si="3"/>
        <v>3.7933072499999994</v>
      </c>
      <c r="S37">
        <f t="shared" si="5"/>
        <v>5.9843872500000002</v>
      </c>
      <c r="T37">
        <f t="shared" si="5"/>
        <v>12.078328500000001</v>
      </c>
      <c r="U37">
        <f t="shared" si="5"/>
        <v>21.5547495</v>
      </c>
      <c r="V37">
        <f t="shared" si="5"/>
        <v>45.478604250000004</v>
      </c>
      <c r="W37">
        <f t="shared" si="5"/>
        <v>92.996182931250004</v>
      </c>
      <c r="X37">
        <f t="shared" si="5"/>
        <v>152.1892141125</v>
      </c>
      <c r="Y37">
        <f t="shared" si="5"/>
        <v>233.05432359374998</v>
      </c>
      <c r="Z37">
        <f t="shared" si="5"/>
        <v>317.95309650000002</v>
      </c>
      <c r="AA37">
        <f t="shared" si="5"/>
        <v>401.3820015</v>
      </c>
      <c r="AC37">
        <v>35</v>
      </c>
      <c r="AD37">
        <v>1.5953801250000001</v>
      </c>
      <c r="AE37">
        <v>2.4375765</v>
      </c>
      <c r="AF37">
        <v>3.7933072499999994</v>
      </c>
      <c r="AG37">
        <v>5.9843872500000002</v>
      </c>
      <c r="AH37">
        <v>12.078328500000001</v>
      </c>
      <c r="AI37">
        <v>21.5547495</v>
      </c>
      <c r="AJ37">
        <v>45.478604250000004</v>
      </c>
      <c r="AK37">
        <v>92.996182931250004</v>
      </c>
      <c r="AL37">
        <v>152.1892141125</v>
      </c>
      <c r="AM37">
        <v>233.05432359374998</v>
      </c>
      <c r="AN37">
        <v>317.95309650000002</v>
      </c>
      <c r="AO37">
        <v>401.3820015</v>
      </c>
      <c r="AP37">
        <v>35</v>
      </c>
      <c r="AQ37">
        <v>1.9556272499999998</v>
      </c>
      <c r="AR37">
        <v>2.9879969999999996</v>
      </c>
      <c r="AS37">
        <v>4.6498605</v>
      </c>
      <c r="AT37">
        <v>7.3798251245969997</v>
      </c>
      <c r="AU37">
        <v>15.006070132073999</v>
      </c>
      <c r="AV37">
        <v>26.978202599999999</v>
      </c>
      <c r="AW37">
        <v>54.863080549132498</v>
      </c>
      <c r="AX37">
        <v>107.21500792247549</v>
      </c>
      <c r="AY37">
        <v>168.11670137343299</v>
      </c>
      <c r="AZ37">
        <v>247.24715238997504</v>
      </c>
      <c r="BA37">
        <v>334.68746999999996</v>
      </c>
      <c r="BB37">
        <v>422.50737000000004</v>
      </c>
      <c r="BC37">
        <v>35</v>
      </c>
      <c r="BD37">
        <v>2.1953027500950002</v>
      </c>
      <c r="BE37">
        <v>3.3485790421799999</v>
      </c>
      <c r="BF37">
        <v>5.2022492436300007</v>
      </c>
      <c r="BG37">
        <v>8.1933674370900018</v>
      </c>
      <c r="BH37">
        <v>16.508908752840004</v>
      </c>
      <c r="BI37">
        <v>29.411803350000003</v>
      </c>
      <c r="BJ37">
        <v>59.274566922449992</v>
      </c>
      <c r="BK37">
        <v>114.80102381323499</v>
      </c>
      <c r="BL37">
        <v>178.41205159216497</v>
      </c>
      <c r="BM37">
        <v>260.06931226237504</v>
      </c>
      <c r="BN37">
        <v>351.42184349999997</v>
      </c>
      <c r="BO37">
        <v>443.63273850000007</v>
      </c>
      <c r="BP37">
        <v>35</v>
      </c>
      <c r="BQ37">
        <v>2.7025883416349998</v>
      </c>
      <c r="BR37">
        <v>4.0394133843600004</v>
      </c>
      <c r="BS37">
        <v>6.1462051872600014</v>
      </c>
      <c r="BT37">
        <v>9.4757405459699982</v>
      </c>
      <c r="BU37">
        <v>18.679657120740004</v>
      </c>
      <c r="BV37">
        <v>32.540718600000005</v>
      </c>
      <c r="BW37">
        <v>64.087157741325001</v>
      </c>
      <c r="BX37">
        <v>121.21985727475503</v>
      </c>
      <c r="BY37">
        <v>183.86254508433004</v>
      </c>
      <c r="BZ37">
        <v>261.39571014974996</v>
      </c>
      <c r="CA37">
        <v>351.42184349999997</v>
      </c>
      <c r="CB37">
        <v>443.63273850000007</v>
      </c>
      <c r="CC37">
        <v>35</v>
      </c>
      <c r="CD37">
        <v>3.9503493750000005</v>
      </c>
      <c r="CE37">
        <v>6.5301693749999998</v>
      </c>
      <c r="CF37">
        <v>11.351208</v>
      </c>
      <c r="CG37">
        <v>18.832685999999999</v>
      </c>
      <c r="CH37">
        <v>31.876900875</v>
      </c>
      <c r="CI37">
        <v>55.691864250000002</v>
      </c>
      <c r="CJ37">
        <v>80.639872200000013</v>
      </c>
      <c r="CK37">
        <v>131.77057934999999</v>
      </c>
      <c r="CL37">
        <v>185.28474862499999</v>
      </c>
      <c r="CM37">
        <v>259.93689284062503</v>
      </c>
      <c r="CN37">
        <v>354.41337449999997</v>
      </c>
      <c r="CO37">
        <v>407.24049000000002</v>
      </c>
      <c r="CP37">
        <v>35</v>
      </c>
      <c r="CQ37">
        <v>4.9012168684500006</v>
      </c>
      <c r="CR37">
        <v>8.0381125088999994</v>
      </c>
      <c r="CS37">
        <v>13.86136126848</v>
      </c>
      <c r="CT37">
        <v>22.812976765920002</v>
      </c>
      <c r="CU37">
        <v>38.302201150110001</v>
      </c>
      <c r="CV37">
        <v>66.372495749999999</v>
      </c>
      <c r="CW37">
        <v>94.538943041985007</v>
      </c>
      <c r="CX37">
        <v>151.65834868343998</v>
      </c>
      <c r="CY37">
        <v>209.35725896460002</v>
      </c>
      <c r="CZ37">
        <v>288.35647701861001</v>
      </c>
      <c r="DA37">
        <v>391.72004549999997</v>
      </c>
      <c r="DB37">
        <v>450.10791</v>
      </c>
    </row>
    <row r="38" spans="1:106">
      <c r="A38">
        <v>36</v>
      </c>
      <c r="B38" s="131">
        <f t="shared" si="6"/>
        <v>1.669815</v>
      </c>
      <c r="C38" s="131">
        <f t="shared" si="6"/>
        <v>2.5709849999999999</v>
      </c>
      <c r="D38" s="131">
        <f t="shared" si="6"/>
        <v>4.0155075</v>
      </c>
      <c r="E38" s="131">
        <f t="shared" si="6"/>
        <v>6.646128749999999</v>
      </c>
      <c r="F38" s="131">
        <f t="shared" si="6"/>
        <v>13.398277499999999</v>
      </c>
      <c r="G38" s="131">
        <f t="shared" si="6"/>
        <v>24.020156249999999</v>
      </c>
      <c r="H38" s="131">
        <f t="shared" si="6"/>
        <v>51.179284687500001</v>
      </c>
      <c r="I38" s="131">
        <f t="shared" si="6"/>
        <v>100.99944000000001</v>
      </c>
      <c r="J38" s="131">
        <f t="shared" si="6"/>
        <v>160.80332343749998</v>
      </c>
      <c r="K38" s="131">
        <f t="shared" si="6"/>
        <v>243.46381499999995</v>
      </c>
      <c r="L38" s="131">
        <f t="shared" si="6"/>
        <v>324.16085249999998</v>
      </c>
      <c r="M38" s="131">
        <f t="shared" si="6"/>
        <v>398.87160749999998</v>
      </c>
      <c r="O38">
        <v>36</v>
      </c>
      <c r="P38">
        <f t="shared" si="3"/>
        <v>1.7254755000000002</v>
      </c>
      <c r="Q38">
        <f t="shared" si="3"/>
        <v>2.6566844999999999</v>
      </c>
      <c r="R38">
        <f t="shared" si="3"/>
        <v>4.1493577500000001</v>
      </c>
      <c r="S38">
        <f t="shared" si="5"/>
        <v>6.8676663749999989</v>
      </c>
      <c r="T38">
        <f t="shared" si="5"/>
        <v>13.844886749999999</v>
      </c>
      <c r="U38">
        <f t="shared" si="5"/>
        <v>24.820828124999998</v>
      </c>
      <c r="V38">
        <f t="shared" si="5"/>
        <v>52.885260843750004</v>
      </c>
      <c r="W38">
        <f t="shared" si="5"/>
        <v>104.36608800000002</v>
      </c>
      <c r="X38">
        <f t="shared" si="5"/>
        <v>166.16343421874998</v>
      </c>
      <c r="Y38">
        <f t="shared" si="5"/>
        <v>251.57927549999997</v>
      </c>
      <c r="Z38">
        <f t="shared" si="5"/>
        <v>334.96621425000001</v>
      </c>
      <c r="AA38">
        <f t="shared" si="5"/>
        <v>412.16732775000003</v>
      </c>
      <c r="AC38">
        <v>36</v>
      </c>
      <c r="AD38">
        <v>1.7254755000000002</v>
      </c>
      <c r="AE38">
        <v>2.6566844999999999</v>
      </c>
      <c r="AF38">
        <v>4.1493577500000001</v>
      </c>
      <c r="AG38">
        <v>6.8676663749999989</v>
      </c>
      <c r="AH38">
        <v>13.844886749999999</v>
      </c>
      <c r="AI38">
        <v>24.820828124999998</v>
      </c>
      <c r="AJ38">
        <v>52.885260843750004</v>
      </c>
      <c r="AK38">
        <v>104.36608800000002</v>
      </c>
      <c r="AL38">
        <v>166.16343421874998</v>
      </c>
      <c r="AM38">
        <v>251.57927549999997</v>
      </c>
      <c r="AN38">
        <v>334.96621425000001</v>
      </c>
      <c r="AO38">
        <v>412.16732775000003</v>
      </c>
      <c r="AP38">
        <v>36</v>
      </c>
      <c r="AQ38">
        <v>2.1150990000000003</v>
      </c>
      <c r="AR38">
        <v>3.2565809999999993</v>
      </c>
      <c r="AS38">
        <v>5.0863094999999996</v>
      </c>
      <c r="AT38">
        <v>8.481726594064499</v>
      </c>
      <c r="AU38">
        <v>17.226356530508998</v>
      </c>
      <c r="AV38">
        <v>31.111822343624997</v>
      </c>
      <c r="AW38">
        <v>63.208554190209</v>
      </c>
      <c r="AX38">
        <v>119.27553087148799</v>
      </c>
      <c r="AY38">
        <v>182.04308460631052</v>
      </c>
      <c r="AZ38">
        <v>264.82029</v>
      </c>
      <c r="BA38">
        <v>352.59601500000002</v>
      </c>
      <c r="BB38">
        <v>433.860345</v>
      </c>
      <c r="BC38">
        <v>36</v>
      </c>
      <c r="BD38">
        <v>2.3735217958200003</v>
      </c>
      <c r="BE38">
        <v>3.6483511222800002</v>
      </c>
      <c r="BF38">
        <v>5.6886356249999999</v>
      </c>
      <c r="BG38">
        <v>9.3995224145699972</v>
      </c>
      <c r="BH38">
        <v>18.91709945973</v>
      </c>
      <c r="BI38">
        <v>33.856986718125</v>
      </c>
      <c r="BJ38">
        <v>68.168342263545</v>
      </c>
      <c r="BK38">
        <v>127.48647385536002</v>
      </c>
      <c r="BL38">
        <v>192.84786077042997</v>
      </c>
      <c r="BM38">
        <v>278.06130450000001</v>
      </c>
      <c r="BN38">
        <v>370.22581574999998</v>
      </c>
      <c r="BO38">
        <v>455.55336225000002</v>
      </c>
      <c r="BP38">
        <v>36</v>
      </c>
      <c r="BQ38">
        <v>2.9102493180600004</v>
      </c>
      <c r="BR38">
        <v>4.3829158165800006</v>
      </c>
      <c r="BS38">
        <v>6.6925125000000003</v>
      </c>
      <c r="BT38">
        <v>10.823699190645</v>
      </c>
      <c r="BU38">
        <v>21.30963880509</v>
      </c>
      <c r="BV38">
        <v>37.288442186250002</v>
      </c>
      <c r="BW38">
        <v>73.358816652089999</v>
      </c>
      <c r="BX38">
        <v>133.96890871488003</v>
      </c>
      <c r="BY38">
        <v>197.758964313105</v>
      </c>
      <c r="BZ38">
        <v>278.06130450000001</v>
      </c>
      <c r="CA38">
        <v>370.22581574999998</v>
      </c>
      <c r="CB38">
        <v>455.55336225000002</v>
      </c>
      <c r="CC38">
        <v>36</v>
      </c>
      <c r="CD38">
        <v>4.4018178750000008</v>
      </c>
      <c r="CE38">
        <v>7.2638056874999997</v>
      </c>
      <c r="CF38">
        <v>12.6169321875</v>
      </c>
      <c r="CG38">
        <v>20.888480062500001</v>
      </c>
      <c r="CH38">
        <v>35.649887624999998</v>
      </c>
      <c r="CI38">
        <v>60.811194562499999</v>
      </c>
      <c r="CJ38">
        <v>87.906455390624998</v>
      </c>
      <c r="CK38">
        <v>143.26708996874999</v>
      </c>
      <c r="CL38">
        <v>197.66338429687499</v>
      </c>
      <c r="CM38">
        <v>278.06837250000001</v>
      </c>
      <c r="CN38">
        <v>370.21786424999999</v>
      </c>
      <c r="CO38">
        <v>412.16732775000003</v>
      </c>
      <c r="CP38">
        <v>36</v>
      </c>
      <c r="CQ38">
        <v>5.4527404358700009</v>
      </c>
      <c r="CR38">
        <v>8.9269505187149996</v>
      </c>
      <c r="CS38">
        <v>15.382287187500001</v>
      </c>
      <c r="CT38">
        <v>25.262378992935002</v>
      </c>
      <c r="CU38">
        <v>42.765917741909995</v>
      </c>
      <c r="CV38">
        <v>72.354592102170002</v>
      </c>
      <c r="CW38">
        <v>102.67817271783001</v>
      </c>
      <c r="CX38">
        <v>164.283237468735</v>
      </c>
      <c r="CY38">
        <v>222.52384305127498</v>
      </c>
      <c r="CZ38">
        <v>307.3387275</v>
      </c>
      <c r="DA38">
        <v>409.18816575</v>
      </c>
      <c r="DB38">
        <v>455.55336225000002</v>
      </c>
    </row>
    <row r="39" spans="1:106">
      <c r="A39">
        <v>37</v>
      </c>
      <c r="B39" s="131">
        <f t="shared" si="6"/>
        <v>1.8155925000000004</v>
      </c>
      <c r="C39" s="131">
        <f t="shared" si="6"/>
        <v>2.80290375</v>
      </c>
      <c r="D39" s="131">
        <f t="shared" si="6"/>
        <v>4.3666987499999994</v>
      </c>
      <c r="E39" s="131">
        <f t="shared" si="6"/>
        <v>7.6533187500000004</v>
      </c>
      <c r="F39" s="131">
        <f t="shared" si="6"/>
        <v>14.975325000000002</v>
      </c>
      <c r="G39" s="131">
        <f t="shared" si="6"/>
        <v>27.923327437499999</v>
      </c>
      <c r="H39" s="131">
        <f t="shared" si="6"/>
        <v>59.544251999999986</v>
      </c>
      <c r="I39" s="131">
        <f t="shared" si="6"/>
        <v>111.99108487499998</v>
      </c>
      <c r="J39" s="131">
        <f t="shared" si="6"/>
        <v>175.59284625000001</v>
      </c>
      <c r="K39" s="131">
        <f t="shared" si="6"/>
        <v>259.48950750000006</v>
      </c>
      <c r="L39" s="131">
        <f t="shared" si="6"/>
        <v>341.19373499999995</v>
      </c>
      <c r="M39" s="131">
        <f t="shared" si="6"/>
        <v>403.94004749999993</v>
      </c>
      <c r="O39">
        <v>37</v>
      </c>
      <c r="P39">
        <f t="shared" si="3"/>
        <v>1.8761122500000005</v>
      </c>
      <c r="Q39">
        <f t="shared" si="3"/>
        <v>2.8963338750000003</v>
      </c>
      <c r="R39">
        <f t="shared" si="3"/>
        <v>4.5122553749999996</v>
      </c>
      <c r="S39">
        <f t="shared" si="5"/>
        <v>7.9084293749999999</v>
      </c>
      <c r="T39">
        <f t="shared" si="5"/>
        <v>15.474502500000002</v>
      </c>
      <c r="U39">
        <f t="shared" si="5"/>
        <v>28.854105018749998</v>
      </c>
      <c r="V39">
        <f t="shared" si="5"/>
        <v>61.529060399999992</v>
      </c>
      <c r="W39">
        <f t="shared" si="5"/>
        <v>115.7241210375</v>
      </c>
      <c r="X39">
        <f t="shared" si="5"/>
        <v>181.44594112500002</v>
      </c>
      <c r="Y39">
        <f t="shared" si="5"/>
        <v>268.13915775000004</v>
      </c>
      <c r="Z39">
        <f t="shared" si="5"/>
        <v>352.56685949999996</v>
      </c>
      <c r="AA39">
        <f t="shared" si="5"/>
        <v>417.40471574999998</v>
      </c>
      <c r="AC39">
        <v>37</v>
      </c>
      <c r="AD39">
        <v>1.8761122500000005</v>
      </c>
      <c r="AE39">
        <v>2.8963338750000003</v>
      </c>
      <c r="AF39">
        <v>4.5122553749999996</v>
      </c>
      <c r="AG39">
        <v>7.9084293749999999</v>
      </c>
      <c r="AH39">
        <v>15.474502500000002</v>
      </c>
      <c r="AI39">
        <v>28.854105018749998</v>
      </c>
      <c r="AJ39">
        <v>61.529060399999992</v>
      </c>
      <c r="AK39">
        <v>115.7241210375</v>
      </c>
      <c r="AL39">
        <v>181.44594112500002</v>
      </c>
      <c r="AM39">
        <v>268.13915775000004</v>
      </c>
      <c r="AN39">
        <v>352.56685949999996</v>
      </c>
      <c r="AO39">
        <v>417.40471574999998</v>
      </c>
      <c r="AP39">
        <v>37</v>
      </c>
      <c r="AQ39">
        <v>2.2997505000000005</v>
      </c>
      <c r="AR39">
        <v>3.5503447500000003</v>
      </c>
      <c r="AS39">
        <v>5.5394694377790001</v>
      </c>
      <c r="AT39">
        <v>9.7816699584450006</v>
      </c>
      <c r="AU39">
        <v>19.282513999530003</v>
      </c>
      <c r="AV39">
        <v>35.816167057909496</v>
      </c>
      <c r="AW39">
        <v>72.868252799999993</v>
      </c>
      <c r="AX39">
        <v>131.117640678231</v>
      </c>
      <c r="AY39">
        <v>197.16842030997748</v>
      </c>
      <c r="AZ39">
        <v>282.25174500000003</v>
      </c>
      <c r="BA39">
        <v>371.12300999999997</v>
      </c>
      <c r="BB39">
        <v>439.37338500000004</v>
      </c>
      <c r="BC39">
        <v>37</v>
      </c>
      <c r="BD39">
        <v>2.5798697940600004</v>
      </c>
      <c r="BE39">
        <v>3.9761207784450003</v>
      </c>
      <c r="BF39">
        <v>6.1840780138950002</v>
      </c>
      <c r="BG39">
        <v>10.820333479725001</v>
      </c>
      <c r="BH39">
        <v>21.136593014100001</v>
      </c>
      <c r="BI39">
        <v>38.906046859770001</v>
      </c>
      <c r="BJ39">
        <v>78.444904799999989</v>
      </c>
      <c r="BK39">
        <v>139.89356030345999</v>
      </c>
      <c r="BL39">
        <v>208.50002670067499</v>
      </c>
      <c r="BM39">
        <v>296.36433225000007</v>
      </c>
      <c r="BN39">
        <v>389.67916050000002</v>
      </c>
      <c r="BO39">
        <v>461.34205425000005</v>
      </c>
      <c r="BP39">
        <v>37</v>
      </c>
      <c r="BQ39">
        <v>3.1504863089099997</v>
      </c>
      <c r="BR39">
        <v>4.7569275446850012</v>
      </c>
      <c r="BS39">
        <v>7.2445628277900003</v>
      </c>
      <c r="BT39">
        <v>12.40566233445</v>
      </c>
      <c r="BU39">
        <v>23.703802995300002</v>
      </c>
      <c r="BV39">
        <v>42.653306929095002</v>
      </c>
      <c r="BW39">
        <v>84.021556799999985</v>
      </c>
      <c r="BX39">
        <v>146.29773648230997</v>
      </c>
      <c r="BY39">
        <v>212.74923284977498</v>
      </c>
      <c r="BZ39">
        <v>296.36433225000007</v>
      </c>
      <c r="CA39">
        <v>389.67916050000002</v>
      </c>
      <c r="CB39">
        <v>461.34205425000005</v>
      </c>
      <c r="CC39">
        <v>37</v>
      </c>
      <c r="CD39">
        <v>4.8613483125000014</v>
      </c>
      <c r="CE39">
        <v>8.1103091250000006</v>
      </c>
      <c r="CF39">
        <v>13.947151875000001</v>
      </c>
      <c r="CG39">
        <v>23.194194187499996</v>
      </c>
      <c r="CH39">
        <v>40.059767437499993</v>
      </c>
      <c r="CI39">
        <v>65.540895853124994</v>
      </c>
      <c r="CJ39">
        <v>97.185132524999986</v>
      </c>
      <c r="CK39">
        <v>153.83601393749998</v>
      </c>
      <c r="CL39">
        <v>211.63871429999998</v>
      </c>
      <c r="CM39">
        <v>297.03711750000002</v>
      </c>
      <c r="CN39">
        <v>382.81613250000004</v>
      </c>
      <c r="CO39">
        <v>417.40471574999998</v>
      </c>
      <c r="CP39">
        <v>37</v>
      </c>
      <c r="CQ39">
        <v>6.0124676453550006</v>
      </c>
      <c r="CR39">
        <v>9.9513981804299991</v>
      </c>
      <c r="CS39">
        <v>16.976763668699999</v>
      </c>
      <c r="CT39">
        <v>28.005521574869999</v>
      </c>
      <c r="CU39">
        <v>47.977640835555007</v>
      </c>
      <c r="CV39">
        <v>77.694247656794985</v>
      </c>
      <c r="CW39">
        <v>113.0977185</v>
      </c>
      <c r="CX39">
        <v>175.75363773809997</v>
      </c>
      <c r="CY39">
        <v>237.38184122147996</v>
      </c>
      <c r="CZ39">
        <v>328.30418250000002</v>
      </c>
      <c r="DA39">
        <v>423.11256749999995</v>
      </c>
      <c r="DB39">
        <v>461.34205425000005</v>
      </c>
    </row>
    <row r="40" spans="1:106">
      <c r="A40">
        <v>38</v>
      </c>
      <c r="B40" s="131">
        <f t="shared" si="6"/>
        <v>1.98124875</v>
      </c>
      <c r="C40" s="131">
        <f t="shared" si="6"/>
        <v>3.0547012500000004</v>
      </c>
      <c r="D40" s="131">
        <f t="shared" si="6"/>
        <v>4.7642737500000001</v>
      </c>
      <c r="E40" s="131">
        <f t="shared" si="6"/>
        <v>8.8791749999999983</v>
      </c>
      <c r="F40" s="131">
        <f t="shared" si="6"/>
        <v>16.678271249999998</v>
      </c>
      <c r="G40" s="131">
        <f t="shared" si="6"/>
        <v>32.5242</v>
      </c>
      <c r="H40" s="131">
        <f t="shared" si="6"/>
        <v>68.97544706250001</v>
      </c>
      <c r="I40" s="131">
        <f t="shared" si="6"/>
        <v>123.16788</v>
      </c>
      <c r="J40" s="131">
        <f t="shared" si="6"/>
        <v>191.46483112499999</v>
      </c>
      <c r="K40" s="131">
        <f t="shared" si="6"/>
        <v>275.54769000000005</v>
      </c>
      <c r="L40" s="131">
        <f t="shared" si="6"/>
        <v>358.25910750000003</v>
      </c>
      <c r="M40" s="131">
        <f t="shared" si="6"/>
        <v>406.125</v>
      </c>
      <c r="O40">
        <v>38</v>
      </c>
      <c r="P40">
        <f t="shared" si="3"/>
        <v>2.0472903750000002</v>
      </c>
      <c r="Q40">
        <f t="shared" si="3"/>
        <v>3.1565246250000003</v>
      </c>
      <c r="R40">
        <f t="shared" si="3"/>
        <v>4.9230828750000004</v>
      </c>
      <c r="S40">
        <f t="shared" si="5"/>
        <v>9.1751474999999996</v>
      </c>
      <c r="T40">
        <f t="shared" si="5"/>
        <v>17.234213624999999</v>
      </c>
      <c r="U40">
        <f t="shared" si="5"/>
        <v>33.608339999999998</v>
      </c>
      <c r="V40">
        <f t="shared" si="5"/>
        <v>71.27462863125001</v>
      </c>
      <c r="W40">
        <f t="shared" si="5"/>
        <v>127.27347599999999</v>
      </c>
      <c r="X40">
        <f t="shared" si="5"/>
        <v>197.84699216250002</v>
      </c>
      <c r="Y40">
        <f t="shared" si="5"/>
        <v>284.73261300000001</v>
      </c>
      <c r="Z40">
        <f t="shared" si="5"/>
        <v>370.20107775000002</v>
      </c>
      <c r="AA40">
        <f t="shared" si="5"/>
        <v>419.66250000000002</v>
      </c>
      <c r="AC40">
        <v>38</v>
      </c>
      <c r="AD40">
        <v>2.0472903750000002</v>
      </c>
      <c r="AE40">
        <v>3.1565246250000003</v>
      </c>
      <c r="AF40">
        <v>4.9230828750000004</v>
      </c>
      <c r="AG40">
        <v>9.1751474999999996</v>
      </c>
      <c r="AH40">
        <v>17.234213624999999</v>
      </c>
      <c r="AI40">
        <v>33.608339999999998</v>
      </c>
      <c r="AJ40">
        <v>71.27462863125001</v>
      </c>
      <c r="AK40">
        <v>127.27347599999999</v>
      </c>
      <c r="AL40">
        <v>197.84699216250002</v>
      </c>
      <c r="AM40">
        <v>284.73261300000001</v>
      </c>
      <c r="AN40">
        <v>370.20107775000002</v>
      </c>
      <c r="AO40">
        <v>419.66250000000002</v>
      </c>
      <c r="AP40">
        <v>38</v>
      </c>
      <c r="AQ40">
        <v>2.5095817499999997</v>
      </c>
      <c r="AR40">
        <v>3.8692882499999999</v>
      </c>
      <c r="AS40">
        <v>6.0528960920415003</v>
      </c>
      <c r="AT40">
        <v>11.365344</v>
      </c>
      <c r="AU40">
        <v>21.507028831615507</v>
      </c>
      <c r="AV40">
        <v>41.317507965600001</v>
      </c>
      <c r="AW40">
        <v>83.648381456607012</v>
      </c>
      <c r="AX40">
        <v>142.97604358203</v>
      </c>
      <c r="AY40">
        <v>213.260167045401</v>
      </c>
      <c r="AZ40">
        <v>299.71854000000002</v>
      </c>
      <c r="BA40">
        <v>389.68534499999998</v>
      </c>
      <c r="BB40">
        <v>441.75</v>
      </c>
      <c r="BC40">
        <v>38</v>
      </c>
      <c r="BD40">
        <v>2.8143162994050006</v>
      </c>
      <c r="BE40">
        <v>4.3318555508850007</v>
      </c>
      <c r="BF40">
        <v>6.7448522238900006</v>
      </c>
      <c r="BG40">
        <v>12.549234</v>
      </c>
      <c r="BH40">
        <v>23.532240176729999</v>
      </c>
      <c r="BI40">
        <v>44.801041032000001</v>
      </c>
      <c r="BJ40">
        <v>89.888535920535006</v>
      </c>
      <c r="BK40">
        <v>152.27360241014998</v>
      </c>
      <c r="BL40">
        <v>225.11635821296997</v>
      </c>
      <c r="BM40">
        <v>314.70446700000002</v>
      </c>
      <c r="BN40">
        <v>409.16961225</v>
      </c>
      <c r="BO40">
        <v>463.83750000000003</v>
      </c>
      <c r="BP40">
        <v>38</v>
      </c>
      <c r="BQ40">
        <v>3.4228423238100008</v>
      </c>
      <c r="BR40">
        <v>5.1609910747049996</v>
      </c>
      <c r="BS40">
        <v>7.8678550704150014</v>
      </c>
      <c r="BT40">
        <v>14.325069000000003</v>
      </c>
      <c r="BU40">
        <v>26.272257766155001</v>
      </c>
      <c r="BV40">
        <v>48.890359656000001</v>
      </c>
      <c r="BW40">
        <v>95.824295516069995</v>
      </c>
      <c r="BX40">
        <v>158.4719653203</v>
      </c>
      <c r="BY40">
        <v>228.55862815400997</v>
      </c>
      <c r="BZ40">
        <v>314.70446700000002</v>
      </c>
      <c r="CA40">
        <v>409.16961225</v>
      </c>
      <c r="CB40">
        <v>463.83750000000003</v>
      </c>
      <c r="CC40">
        <v>38</v>
      </c>
      <c r="CD40">
        <v>5.3531265000000001</v>
      </c>
      <c r="CE40">
        <v>9.0858035625000007</v>
      </c>
      <c r="CF40">
        <v>15.398300624999999</v>
      </c>
      <c r="CG40">
        <v>25.757890312500002</v>
      </c>
      <c r="CH40">
        <v>45.009797062500006</v>
      </c>
      <c r="CI40">
        <v>70.070915100000008</v>
      </c>
      <c r="CJ40">
        <v>108.0463735125</v>
      </c>
      <c r="CK40">
        <v>163.94234835000003</v>
      </c>
      <c r="CL40">
        <v>226.84452236249996</v>
      </c>
      <c r="CM40">
        <v>316.73607525000006</v>
      </c>
      <c r="CN40">
        <v>392.77892025</v>
      </c>
      <c r="CO40">
        <v>419.66250000000002</v>
      </c>
      <c r="CP40">
        <v>38</v>
      </c>
      <c r="CQ40">
        <v>6.6102224618399994</v>
      </c>
      <c r="CR40">
        <v>11.130552452565002</v>
      </c>
      <c r="CS40">
        <v>18.713010535650003</v>
      </c>
      <c r="CT40">
        <v>31.050607500000005</v>
      </c>
      <c r="CU40">
        <v>53.817955387155003</v>
      </c>
      <c r="CV40">
        <v>82.757708353679988</v>
      </c>
      <c r="CW40">
        <v>125.27414525627999</v>
      </c>
      <c r="CX40">
        <v>186.61127931126001</v>
      </c>
      <c r="CY40">
        <v>253.50306243486</v>
      </c>
      <c r="CZ40">
        <v>350.07671474999995</v>
      </c>
      <c r="DA40">
        <v>434.12406974999999</v>
      </c>
      <c r="DB40">
        <v>463.83750000000003</v>
      </c>
    </row>
    <row r="41" spans="1:106">
      <c r="A41">
        <v>39</v>
      </c>
      <c r="B41" s="131">
        <f t="shared" si="6"/>
        <v>2.1601575</v>
      </c>
      <c r="C41" s="131">
        <f t="shared" si="6"/>
        <v>3.3462562499999997</v>
      </c>
      <c r="D41" s="131">
        <f t="shared" si="6"/>
        <v>5.2479899999999997</v>
      </c>
      <c r="E41" s="131">
        <f t="shared" si="6"/>
        <v>10.283939999999999</v>
      </c>
      <c r="F41" s="131">
        <f t="shared" si="6"/>
        <v>18.659520000000001</v>
      </c>
      <c r="G41" s="131">
        <f t="shared" si="6"/>
        <v>37.8500484375</v>
      </c>
      <c r="H41" s="131">
        <f t="shared" si="6"/>
        <v>79.219383749999992</v>
      </c>
      <c r="I41" s="131">
        <f t="shared" si="6"/>
        <v>134.83332899999996</v>
      </c>
      <c r="J41" s="131">
        <f t="shared" si="6"/>
        <v>208.17176625000002</v>
      </c>
      <c r="K41" s="131">
        <f t="shared" si="6"/>
        <v>291.58150499999999</v>
      </c>
      <c r="L41" s="131">
        <f t="shared" si="6"/>
        <v>374.40663749999999</v>
      </c>
      <c r="M41" s="131">
        <f t="shared" si="6"/>
        <v>406.125</v>
      </c>
      <c r="O41">
        <v>39</v>
      </c>
      <c r="P41">
        <f t="shared" si="3"/>
        <v>2.2321627500000001</v>
      </c>
      <c r="Q41">
        <f t="shared" si="3"/>
        <v>3.4577981250000001</v>
      </c>
      <c r="R41">
        <f t="shared" si="3"/>
        <v>5.4229229999999999</v>
      </c>
      <c r="S41">
        <f t="shared" si="5"/>
        <v>10.626738</v>
      </c>
      <c r="T41">
        <f t="shared" si="5"/>
        <v>19.281504000000002</v>
      </c>
      <c r="U41">
        <f t="shared" si="5"/>
        <v>39.111716718749996</v>
      </c>
      <c r="V41">
        <f t="shared" si="5"/>
        <v>81.860029874999995</v>
      </c>
      <c r="W41">
        <f t="shared" si="5"/>
        <v>139.32777329999996</v>
      </c>
      <c r="X41">
        <f t="shared" si="5"/>
        <v>215.11082512500002</v>
      </c>
      <c r="Y41">
        <f t="shared" si="5"/>
        <v>301.30088849999999</v>
      </c>
      <c r="Z41">
        <f t="shared" si="5"/>
        <v>386.88685874999999</v>
      </c>
      <c r="AA41">
        <f t="shared" si="5"/>
        <v>419.66250000000002</v>
      </c>
      <c r="AC41">
        <v>39</v>
      </c>
      <c r="AD41">
        <v>2.2321627500000001</v>
      </c>
      <c r="AE41">
        <v>3.4577981250000001</v>
      </c>
      <c r="AF41">
        <v>5.4229229999999999</v>
      </c>
      <c r="AG41">
        <v>10.626738</v>
      </c>
      <c r="AH41">
        <v>19.281504000000002</v>
      </c>
      <c r="AI41">
        <v>39.111716718749996</v>
      </c>
      <c r="AJ41">
        <v>81.860029874999995</v>
      </c>
      <c r="AK41">
        <v>139.32777329999996</v>
      </c>
      <c r="AL41">
        <v>215.11082512500002</v>
      </c>
      <c r="AM41">
        <v>301.30088849999999</v>
      </c>
      <c r="AN41">
        <v>386.88685874999999</v>
      </c>
      <c r="AO41">
        <v>419.66250000000002</v>
      </c>
      <c r="AP41">
        <v>39</v>
      </c>
      <c r="AQ41">
        <v>2.7361995000000001</v>
      </c>
      <c r="AR41">
        <v>4.2385912499999998</v>
      </c>
      <c r="AS41">
        <v>6.6774424143239992</v>
      </c>
      <c r="AT41">
        <v>13.183032048912001</v>
      </c>
      <c r="AU41">
        <v>24.097436546303999</v>
      </c>
      <c r="AV41">
        <v>47.627908018762504</v>
      </c>
      <c r="AW41">
        <v>95.215043276752496</v>
      </c>
      <c r="AX41">
        <v>155.2005576</v>
      </c>
      <c r="AY41">
        <v>230.02276888636499</v>
      </c>
      <c r="AZ41">
        <v>317.15883000000002</v>
      </c>
      <c r="BA41">
        <v>407.249325</v>
      </c>
      <c r="BB41">
        <v>441.75</v>
      </c>
      <c r="BC41">
        <v>39</v>
      </c>
      <c r="BD41">
        <v>3.0674236499999998</v>
      </c>
      <c r="BE41">
        <v>4.7437153234499991</v>
      </c>
      <c r="BF41">
        <v>7.4271583702799999</v>
      </c>
      <c r="BG41">
        <v>14.52974004456</v>
      </c>
      <c r="BH41">
        <v>26.318805131520001</v>
      </c>
      <c r="BI41">
        <v>51.550389749624998</v>
      </c>
      <c r="BJ41">
        <v>102.13477332165002</v>
      </c>
      <c r="BK41">
        <v>164.99857260000002</v>
      </c>
      <c r="BL41">
        <v>242.38064934089999</v>
      </c>
      <c r="BM41">
        <v>333.01677150000006</v>
      </c>
      <c r="BN41">
        <v>427.61179125000001</v>
      </c>
      <c r="BO41">
        <v>463.83750000000003</v>
      </c>
      <c r="BP41">
        <v>39</v>
      </c>
      <c r="BQ41">
        <v>3.7154708999999997</v>
      </c>
      <c r="BR41">
        <v>5.628086233574999</v>
      </c>
      <c r="BS41">
        <v>8.6266949432400004</v>
      </c>
      <c r="BT41">
        <v>16.513073289120001</v>
      </c>
      <c r="BU41">
        <v>29.251011863039999</v>
      </c>
      <c r="BV41">
        <v>55.995921437625007</v>
      </c>
      <c r="BW41">
        <v>108.36243251752502</v>
      </c>
      <c r="BX41">
        <v>170.87738160000001</v>
      </c>
      <c r="BY41">
        <v>244.85240536365006</v>
      </c>
      <c r="BZ41">
        <v>333.01677150000006</v>
      </c>
      <c r="CA41">
        <v>427.61179125000001</v>
      </c>
      <c r="CB41">
        <v>463.83750000000003</v>
      </c>
      <c r="CC41">
        <v>39</v>
      </c>
      <c r="CD41">
        <v>5.9013382500000002</v>
      </c>
      <c r="CE41">
        <v>10.166103187500001</v>
      </c>
      <c r="CF41">
        <v>17.010688125000001</v>
      </c>
      <c r="CG41">
        <v>28.619878124999996</v>
      </c>
      <c r="CH41">
        <v>50.314551937499999</v>
      </c>
      <c r="CI41">
        <v>74.910943453125</v>
      </c>
      <c r="CJ41">
        <v>119.80304174999999</v>
      </c>
      <c r="CK41">
        <v>174.228690365625</v>
      </c>
      <c r="CL41">
        <v>242.95341099374997</v>
      </c>
      <c r="CM41">
        <v>336.20841525000003</v>
      </c>
      <c r="CN41">
        <v>400.79447399999998</v>
      </c>
      <c r="CO41">
        <v>419.66250000000002</v>
      </c>
      <c r="CP41">
        <v>39</v>
      </c>
      <c r="CQ41">
        <v>7.275622499999999</v>
      </c>
      <c r="CR41">
        <v>12.434074466385001</v>
      </c>
      <c r="CS41">
        <v>20.639193734550002</v>
      </c>
      <c r="CT41">
        <v>34.444658449499997</v>
      </c>
      <c r="CU41">
        <v>60.062396736210012</v>
      </c>
      <c r="CV41">
        <v>88.147651067325</v>
      </c>
      <c r="CW41">
        <v>138.39401964329997</v>
      </c>
      <c r="CX41">
        <v>197.59090968749999</v>
      </c>
      <c r="CY41">
        <v>270.50850005188505</v>
      </c>
      <c r="CZ41">
        <v>371.59877475000002</v>
      </c>
      <c r="DA41">
        <v>442.98336599999993</v>
      </c>
      <c r="DB41">
        <v>463.83750000000003</v>
      </c>
    </row>
    <row r="42" spans="1:106">
      <c r="A42">
        <v>40</v>
      </c>
      <c r="B42" s="131">
        <f t="shared" si="6"/>
        <v>2.3589449999999998</v>
      </c>
      <c r="C42" s="131">
        <f t="shared" si="6"/>
        <v>3.6709424999999993</v>
      </c>
      <c r="D42" s="131">
        <f t="shared" si="6"/>
        <v>5.8576050000000004</v>
      </c>
      <c r="E42" s="131">
        <f t="shared" si="6"/>
        <v>11.814603749999998</v>
      </c>
      <c r="F42" s="131">
        <f t="shared" si="6"/>
        <v>21.064848749999996</v>
      </c>
      <c r="G42" s="131">
        <f t="shared" si="6"/>
        <v>44.011552500000001</v>
      </c>
      <c r="H42" s="131">
        <f t="shared" si="6"/>
        <v>89.996306062500011</v>
      </c>
      <c r="I42" s="131">
        <f t="shared" si="6"/>
        <v>147.27988462499999</v>
      </c>
      <c r="J42" s="131">
        <f t="shared" si="6"/>
        <v>225.53644218749997</v>
      </c>
      <c r="K42" s="131">
        <f t="shared" si="6"/>
        <v>307.69654500000001</v>
      </c>
      <c r="L42" s="131">
        <f t="shared" si="6"/>
        <v>388.43419499999999</v>
      </c>
      <c r="M42" s="131">
        <f t="shared" si="6"/>
        <v>406.125</v>
      </c>
      <c r="O42">
        <v>40</v>
      </c>
      <c r="P42">
        <f t="shared" si="3"/>
        <v>2.4375765</v>
      </c>
      <c r="Q42">
        <f t="shared" si="3"/>
        <v>3.7933072499999994</v>
      </c>
      <c r="R42">
        <f t="shared" si="3"/>
        <v>6.0528585000000001</v>
      </c>
      <c r="S42">
        <f t="shared" si="5"/>
        <v>12.208423874999998</v>
      </c>
      <c r="T42">
        <f t="shared" si="5"/>
        <v>21.767010374999998</v>
      </c>
      <c r="U42">
        <f t="shared" si="5"/>
        <v>45.478604250000004</v>
      </c>
      <c r="V42">
        <f t="shared" si="5"/>
        <v>92.996182931250004</v>
      </c>
      <c r="W42">
        <f t="shared" si="5"/>
        <v>152.1892141125</v>
      </c>
      <c r="X42">
        <f t="shared" si="5"/>
        <v>233.05432359374998</v>
      </c>
      <c r="Y42">
        <f t="shared" si="5"/>
        <v>317.95309650000002</v>
      </c>
      <c r="Z42">
        <f t="shared" si="5"/>
        <v>401.3820015</v>
      </c>
      <c r="AA42">
        <f t="shared" si="5"/>
        <v>419.66250000000002</v>
      </c>
      <c r="AC42">
        <v>40</v>
      </c>
      <c r="AD42">
        <v>2.4375765</v>
      </c>
      <c r="AE42">
        <v>3.7933072499999994</v>
      </c>
      <c r="AF42">
        <v>6.0528585000000001</v>
      </c>
      <c r="AG42">
        <v>12.208423874999998</v>
      </c>
      <c r="AH42">
        <v>21.767010374999998</v>
      </c>
      <c r="AI42">
        <v>45.478604250000004</v>
      </c>
      <c r="AJ42">
        <v>92.996182931250004</v>
      </c>
      <c r="AK42">
        <v>152.1892141125</v>
      </c>
      <c r="AL42">
        <v>233.05432359374998</v>
      </c>
      <c r="AM42">
        <v>317.95309650000002</v>
      </c>
      <c r="AN42">
        <v>401.3820015</v>
      </c>
      <c r="AO42">
        <v>419.66250000000002</v>
      </c>
      <c r="AP42">
        <v>40</v>
      </c>
      <c r="AQ42">
        <v>2.9879969999999996</v>
      </c>
      <c r="AR42">
        <v>4.6498605</v>
      </c>
      <c r="AS42">
        <v>7.4642624830020017</v>
      </c>
      <c r="AT42">
        <v>15.167700139165499</v>
      </c>
      <c r="AU42">
        <v>27.243871050000003</v>
      </c>
      <c r="AV42">
        <v>54.863080549132498</v>
      </c>
      <c r="AW42">
        <v>107.21500792247549</v>
      </c>
      <c r="AX42">
        <v>168.11670137343299</v>
      </c>
      <c r="AY42">
        <v>247.24715238997504</v>
      </c>
      <c r="AZ42">
        <v>334.68746999999996</v>
      </c>
      <c r="BA42">
        <v>422.50737000000004</v>
      </c>
      <c r="BB42">
        <v>441.75</v>
      </c>
      <c r="BC42">
        <v>40</v>
      </c>
      <c r="BD42">
        <v>3.3485790421799999</v>
      </c>
      <c r="BE42">
        <v>5.2022492436300007</v>
      </c>
      <c r="BF42">
        <v>8.2871130599399994</v>
      </c>
      <c r="BG42">
        <v>16.68672579723</v>
      </c>
      <c r="BH42">
        <v>29.7014367375</v>
      </c>
      <c r="BI42">
        <v>59.274566922449992</v>
      </c>
      <c r="BJ42">
        <v>114.80102381323499</v>
      </c>
      <c r="BK42">
        <v>178.41205159216497</v>
      </c>
      <c r="BL42">
        <v>260.06931226237504</v>
      </c>
      <c r="BM42">
        <v>351.42184349999997</v>
      </c>
      <c r="BN42">
        <v>443.63273850000007</v>
      </c>
      <c r="BO42">
        <v>463.83750000000003</v>
      </c>
      <c r="BP42">
        <v>40</v>
      </c>
      <c r="BQ42">
        <v>4.0394133843600004</v>
      </c>
      <c r="BR42">
        <v>6.1462051872600014</v>
      </c>
      <c r="BS42">
        <v>9.5841586300199992</v>
      </c>
      <c r="BT42">
        <v>18.880855241654999</v>
      </c>
      <c r="BU42">
        <v>32.861164049999999</v>
      </c>
      <c r="BV42">
        <v>64.087157741325001</v>
      </c>
      <c r="BW42">
        <v>121.21985727475503</v>
      </c>
      <c r="BX42">
        <v>183.86254508433004</v>
      </c>
      <c r="BY42">
        <v>261.39571014974996</v>
      </c>
      <c r="BZ42">
        <v>351.42184349999997</v>
      </c>
      <c r="CA42">
        <v>443.63273850000007</v>
      </c>
      <c r="CB42">
        <v>463.83750000000003</v>
      </c>
      <c r="CC42">
        <v>40</v>
      </c>
      <c r="CD42">
        <v>6.5301693749999998</v>
      </c>
      <c r="CE42">
        <v>11.351208</v>
      </c>
      <c r="CF42">
        <v>18.832685999999999</v>
      </c>
      <c r="CG42">
        <v>31.876900875</v>
      </c>
      <c r="CH42">
        <v>55.691864250000002</v>
      </c>
      <c r="CI42">
        <v>80.639872200000013</v>
      </c>
      <c r="CJ42">
        <v>131.77057934999999</v>
      </c>
      <c r="CK42">
        <v>185.28474862499999</v>
      </c>
      <c r="CL42">
        <v>259.93689284062503</v>
      </c>
      <c r="CM42">
        <v>354.41337449999997</v>
      </c>
      <c r="CN42">
        <v>407.24049000000002</v>
      </c>
      <c r="CO42">
        <v>419.66250000000002</v>
      </c>
      <c r="CP42">
        <v>40</v>
      </c>
      <c r="CQ42">
        <v>8.0381125088999994</v>
      </c>
      <c r="CR42">
        <v>13.86136126848</v>
      </c>
      <c r="CS42">
        <v>22.812976765920002</v>
      </c>
      <c r="CT42">
        <v>38.302201150110001</v>
      </c>
      <c r="CU42">
        <v>66.372495749999999</v>
      </c>
      <c r="CV42">
        <v>94.538943041985007</v>
      </c>
      <c r="CW42">
        <v>151.65834868343998</v>
      </c>
      <c r="CX42">
        <v>209.35725896460002</v>
      </c>
      <c r="CY42">
        <v>288.35647701861001</v>
      </c>
      <c r="CZ42">
        <v>391.72004549999997</v>
      </c>
      <c r="DA42">
        <v>450.10791</v>
      </c>
      <c r="DB42">
        <v>463.83750000000003</v>
      </c>
    </row>
    <row r="44" spans="1:106">
      <c r="AD44" t="s">
        <v>316</v>
      </c>
      <c r="AQ44" t="s">
        <v>317</v>
      </c>
      <c r="BD44" t="s">
        <v>318</v>
      </c>
      <c r="BQ44" t="s">
        <v>319</v>
      </c>
      <c r="CD44" t="s">
        <v>320</v>
      </c>
      <c r="CQ44" t="s">
        <v>321</v>
      </c>
    </row>
    <row r="45" spans="1:106">
      <c r="O45" t="s">
        <v>283</v>
      </c>
      <c r="P45">
        <v>20</v>
      </c>
      <c r="Q45">
        <v>25</v>
      </c>
      <c r="R45">
        <v>30</v>
      </c>
      <c r="S45">
        <v>35</v>
      </c>
      <c r="T45">
        <v>40</v>
      </c>
      <c r="U45">
        <v>45</v>
      </c>
      <c r="V45">
        <v>50</v>
      </c>
      <c r="W45">
        <v>55</v>
      </c>
      <c r="X45">
        <v>60</v>
      </c>
      <c r="Y45">
        <v>65</v>
      </c>
      <c r="Z45">
        <v>70</v>
      </c>
      <c r="AA45">
        <v>75</v>
      </c>
      <c r="AD45">
        <v>20</v>
      </c>
      <c r="AE45">
        <v>25</v>
      </c>
      <c r="AF45">
        <v>30</v>
      </c>
      <c r="AG45">
        <v>35</v>
      </c>
      <c r="AH45">
        <v>40</v>
      </c>
      <c r="AI45">
        <v>45</v>
      </c>
      <c r="AJ45">
        <v>50</v>
      </c>
      <c r="AK45">
        <v>55</v>
      </c>
      <c r="AL45">
        <v>60</v>
      </c>
      <c r="AM45">
        <v>65</v>
      </c>
      <c r="AN45">
        <v>70</v>
      </c>
      <c r="AO45">
        <v>75</v>
      </c>
      <c r="AP45" t="s">
        <v>283</v>
      </c>
      <c r="AQ45">
        <v>20</v>
      </c>
      <c r="AR45">
        <v>25</v>
      </c>
      <c r="AS45">
        <v>30</v>
      </c>
      <c r="AT45">
        <v>35</v>
      </c>
      <c r="AU45">
        <v>40</v>
      </c>
      <c r="AV45">
        <v>45</v>
      </c>
      <c r="AW45">
        <v>50</v>
      </c>
      <c r="AX45">
        <v>55</v>
      </c>
      <c r="AY45">
        <v>60</v>
      </c>
      <c r="AZ45">
        <v>65</v>
      </c>
      <c r="BA45">
        <v>70</v>
      </c>
      <c r="BB45">
        <v>75</v>
      </c>
      <c r="BC45" t="s">
        <v>283</v>
      </c>
      <c r="BD45">
        <v>20</v>
      </c>
      <c r="BE45">
        <v>25</v>
      </c>
      <c r="BF45">
        <v>30</v>
      </c>
      <c r="BG45">
        <v>35</v>
      </c>
      <c r="BH45">
        <v>40</v>
      </c>
      <c r="BI45">
        <v>45</v>
      </c>
      <c r="BJ45">
        <v>50</v>
      </c>
      <c r="BK45">
        <v>55</v>
      </c>
      <c r="BL45">
        <v>60</v>
      </c>
      <c r="BM45">
        <v>65</v>
      </c>
      <c r="BN45">
        <v>70</v>
      </c>
      <c r="BO45">
        <v>75</v>
      </c>
      <c r="BP45" t="s">
        <v>283</v>
      </c>
      <c r="BQ45">
        <v>20</v>
      </c>
      <c r="BR45">
        <v>25</v>
      </c>
      <c r="BS45">
        <v>30</v>
      </c>
      <c r="BT45">
        <v>35</v>
      </c>
      <c r="BU45">
        <v>40</v>
      </c>
      <c r="BV45">
        <v>45</v>
      </c>
      <c r="BW45">
        <v>50</v>
      </c>
      <c r="BX45">
        <v>55</v>
      </c>
      <c r="BY45">
        <v>60</v>
      </c>
      <c r="BZ45">
        <v>65</v>
      </c>
      <c r="CA45">
        <v>70</v>
      </c>
      <c r="CB45">
        <v>75</v>
      </c>
      <c r="CC45" t="s">
        <v>283</v>
      </c>
      <c r="CD45">
        <v>20</v>
      </c>
      <c r="CE45">
        <v>25</v>
      </c>
      <c r="CF45">
        <v>30</v>
      </c>
      <c r="CG45">
        <v>35</v>
      </c>
      <c r="CH45">
        <v>40</v>
      </c>
      <c r="CI45">
        <v>45</v>
      </c>
      <c r="CJ45">
        <v>50</v>
      </c>
      <c r="CK45">
        <v>55</v>
      </c>
      <c r="CL45">
        <v>60</v>
      </c>
      <c r="CM45">
        <v>65</v>
      </c>
      <c r="CN45">
        <v>70</v>
      </c>
      <c r="CO45">
        <v>75</v>
      </c>
      <c r="CP45" t="s">
        <v>283</v>
      </c>
      <c r="CQ45">
        <v>20</v>
      </c>
      <c r="CR45">
        <v>25</v>
      </c>
      <c r="CS45">
        <v>30</v>
      </c>
      <c r="CT45">
        <v>35</v>
      </c>
      <c r="CU45">
        <v>40</v>
      </c>
      <c r="CV45">
        <v>45</v>
      </c>
      <c r="CW45">
        <v>50</v>
      </c>
      <c r="CX45">
        <v>55</v>
      </c>
      <c r="CY45">
        <v>60</v>
      </c>
      <c r="CZ45">
        <v>65</v>
      </c>
      <c r="DA45">
        <v>70</v>
      </c>
      <c r="DB45">
        <v>75</v>
      </c>
    </row>
    <row r="46" spans="1:106">
      <c r="O46">
        <v>1</v>
      </c>
      <c r="P46">
        <f>IF($Z$1=1,AD46,IF($Z$1=2,AQ46,IF($Z$1=3,BD46,IF($Z$1=4,BQ46,IF($Z$1=5,CD46,CQ46)))))</f>
        <v>0.19216124999999998</v>
      </c>
      <c r="Q46">
        <f t="shared" ref="Q46:AA69" si="7">IF($Z$1=1,AE46,IF($Z$1=2,AR46,IF($Z$1=3,BE46,IF($Z$1=4,BR46,IF($Z$1=5,CE46,CR46)))))</f>
        <v>0.16565625</v>
      </c>
      <c r="R46">
        <f t="shared" si="7"/>
        <v>9.9393750000000003E-2</v>
      </c>
      <c r="S46">
        <f t="shared" si="7"/>
        <v>0.11927249999999998</v>
      </c>
      <c r="T46">
        <f t="shared" si="7"/>
        <v>0.17228250000000001</v>
      </c>
      <c r="U46">
        <f t="shared" si="7"/>
        <v>0.24517125000000001</v>
      </c>
      <c r="V46">
        <f t="shared" si="7"/>
        <v>0.34456500000000001</v>
      </c>
      <c r="W46">
        <f t="shared" si="7"/>
        <v>0.48371624999999996</v>
      </c>
      <c r="X46">
        <f t="shared" si="7"/>
        <v>0.66925125000000008</v>
      </c>
      <c r="Y46">
        <f t="shared" si="7"/>
        <v>0.93430124999999986</v>
      </c>
      <c r="Z46">
        <f t="shared" si="7"/>
        <v>1.298745</v>
      </c>
      <c r="AA46">
        <f t="shared" si="7"/>
        <v>1.8089662499999999</v>
      </c>
      <c r="AC46">
        <v>1</v>
      </c>
      <c r="AD46">
        <v>0.19216124999999998</v>
      </c>
      <c r="AE46">
        <v>0.16565625</v>
      </c>
      <c r="AF46">
        <v>9.9393750000000003E-2</v>
      </c>
      <c r="AG46">
        <v>0.11927249999999998</v>
      </c>
      <c r="AH46">
        <v>0.17228250000000001</v>
      </c>
      <c r="AI46">
        <v>0.24517125000000001</v>
      </c>
      <c r="AJ46">
        <v>0.34456500000000001</v>
      </c>
      <c r="AK46">
        <v>0.48371624999999996</v>
      </c>
      <c r="AL46">
        <v>0.66925125000000008</v>
      </c>
      <c r="AM46">
        <v>0.93430124999999986</v>
      </c>
      <c r="AN46">
        <v>1.298745</v>
      </c>
      <c r="AO46">
        <v>1.8089662499999999</v>
      </c>
      <c r="AP46">
        <v>1</v>
      </c>
      <c r="AQ46">
        <v>0.23555249999999994</v>
      </c>
      <c r="AR46">
        <v>0.20306250000000001</v>
      </c>
      <c r="AS46">
        <v>0.1218375</v>
      </c>
      <c r="AT46">
        <v>0.146205</v>
      </c>
      <c r="AU46">
        <v>0.21118500000000001</v>
      </c>
      <c r="AV46">
        <v>0.30053249999999998</v>
      </c>
      <c r="AW46">
        <v>0.42237000000000002</v>
      </c>
      <c r="AX46">
        <v>0.59294249999999993</v>
      </c>
      <c r="AY46">
        <v>0.82037250000000006</v>
      </c>
      <c r="AZ46">
        <v>1.1452724999999999</v>
      </c>
      <c r="BA46">
        <v>1.6039800718200001</v>
      </c>
      <c r="BB46">
        <v>2.2507874666549998</v>
      </c>
      <c r="BC46">
        <v>1</v>
      </c>
      <c r="BD46">
        <v>0.26743167945000001</v>
      </c>
      <c r="BE46">
        <v>0.23016300749999999</v>
      </c>
      <c r="BF46">
        <v>0.13786875000000001</v>
      </c>
      <c r="BG46">
        <v>0.16516763459999997</v>
      </c>
      <c r="BH46">
        <v>0.23817866670000001</v>
      </c>
      <c r="BI46">
        <v>0.33838156305</v>
      </c>
      <c r="BJ46">
        <v>0.47476922220000001</v>
      </c>
      <c r="BK46">
        <v>0.66538821464999998</v>
      </c>
      <c r="BL46">
        <v>0.91906417529999995</v>
      </c>
      <c r="BM46">
        <v>1.280896875</v>
      </c>
      <c r="BN46">
        <v>1.7775445211999996</v>
      </c>
      <c r="BO46">
        <v>2.4716991253499998</v>
      </c>
      <c r="BP46">
        <v>1</v>
      </c>
      <c r="BQ46">
        <v>0.35642812499999998</v>
      </c>
      <c r="BR46">
        <v>0.30726562499999999</v>
      </c>
      <c r="BS46">
        <v>0.18435937499999999</v>
      </c>
      <c r="BT46">
        <v>0.21875792309999997</v>
      </c>
      <c r="BU46">
        <v>0.3096321111</v>
      </c>
      <c r="BV46">
        <v>0.43159187609999994</v>
      </c>
      <c r="BW46">
        <v>0.59385844440000013</v>
      </c>
      <c r="BX46">
        <v>0.81585330345000007</v>
      </c>
      <c r="BY46">
        <v>1.10410998705</v>
      </c>
      <c r="BZ46">
        <v>1.5069375</v>
      </c>
      <c r="CA46">
        <v>2.0468707181999997</v>
      </c>
      <c r="CB46">
        <v>2.7843071665500001</v>
      </c>
      <c r="CC46">
        <v>1</v>
      </c>
      <c r="CD46">
        <v>0.40569750000000004</v>
      </c>
      <c r="CE46">
        <v>0.54613124999999985</v>
      </c>
      <c r="CF46">
        <v>0.382291875</v>
      </c>
      <c r="CG46">
        <v>0.40569750000000004</v>
      </c>
      <c r="CH46">
        <v>0.56953687500000005</v>
      </c>
      <c r="CI46">
        <v>0.69436687500000005</v>
      </c>
      <c r="CJ46">
        <v>1.0844606249999997</v>
      </c>
      <c r="CK46">
        <v>1.9192612499999999</v>
      </c>
      <c r="CL46">
        <v>3.1597593749999997</v>
      </c>
      <c r="CM46">
        <v>3.0505331250000003</v>
      </c>
      <c r="CN46">
        <v>5.0556150000000004</v>
      </c>
      <c r="CO46">
        <v>8.6288737500000003</v>
      </c>
      <c r="CP46">
        <v>1</v>
      </c>
      <c r="CQ46">
        <v>0.5303442222000001</v>
      </c>
      <c r="CR46">
        <v>0.70858150649999996</v>
      </c>
      <c r="CS46">
        <v>0.49226624999999991</v>
      </c>
      <c r="CT46">
        <v>0.51843516660000011</v>
      </c>
      <c r="CU46">
        <v>0.7222308034499999</v>
      </c>
      <c r="CV46">
        <v>0.87373344329999991</v>
      </c>
      <c r="CW46">
        <v>1.3539844466999997</v>
      </c>
      <c r="CX46">
        <v>2.3774798781000004</v>
      </c>
      <c r="CY46">
        <v>3.88322826975</v>
      </c>
      <c r="CZ46">
        <v>3.719143125</v>
      </c>
      <c r="DA46">
        <v>6.1142247683999997</v>
      </c>
      <c r="DB46">
        <v>10.351272600900002</v>
      </c>
    </row>
    <row r="47" spans="1:106">
      <c r="O47">
        <v>2</v>
      </c>
      <c r="P47">
        <f t="shared" ref="P47:R85" si="8">IF($Z$1=1,AD47,IF($Z$1=2,AQ47,IF($Z$1=3,BD47,IF($Z$1=4,BQ47,IF($Z$1=5,CD47,CQ47)))))</f>
        <v>0.25842375000000001</v>
      </c>
      <c r="Q47">
        <f t="shared" si="7"/>
        <v>0.20541374999999998</v>
      </c>
      <c r="R47">
        <f t="shared" si="7"/>
        <v>0.13915124999999998</v>
      </c>
      <c r="S47">
        <f t="shared" si="7"/>
        <v>0.15902999999999998</v>
      </c>
      <c r="T47">
        <f t="shared" si="7"/>
        <v>0.23191874999999998</v>
      </c>
      <c r="U47">
        <f t="shared" si="7"/>
        <v>0.32468625000000001</v>
      </c>
      <c r="V47">
        <f t="shared" si="7"/>
        <v>0.47046374999999996</v>
      </c>
      <c r="W47">
        <f t="shared" si="7"/>
        <v>0.70238249999999991</v>
      </c>
      <c r="X47">
        <f t="shared" si="7"/>
        <v>1.0602</v>
      </c>
      <c r="Y47">
        <f t="shared" si="7"/>
        <v>1.6035524999999997</v>
      </c>
      <c r="Z47">
        <f t="shared" si="7"/>
        <v>2.3589449999999998</v>
      </c>
      <c r="AA47">
        <f t="shared" si="7"/>
        <v>3.38601375</v>
      </c>
      <c r="AC47">
        <v>2</v>
      </c>
      <c r="AD47">
        <v>0.25842375000000001</v>
      </c>
      <c r="AE47">
        <v>0.20541374999999998</v>
      </c>
      <c r="AF47">
        <v>0.13915124999999998</v>
      </c>
      <c r="AG47">
        <v>0.15902999999999998</v>
      </c>
      <c r="AH47">
        <v>0.23191874999999998</v>
      </c>
      <c r="AI47">
        <v>0.32468625000000001</v>
      </c>
      <c r="AJ47">
        <v>0.47046374999999996</v>
      </c>
      <c r="AK47">
        <v>0.70238249999999991</v>
      </c>
      <c r="AL47">
        <v>1.0602</v>
      </c>
      <c r="AM47">
        <v>1.6035524999999997</v>
      </c>
      <c r="AN47">
        <v>2.3589449999999998</v>
      </c>
      <c r="AO47">
        <v>3.38601375</v>
      </c>
      <c r="AP47">
        <v>2</v>
      </c>
      <c r="AQ47">
        <v>0.31677750000000005</v>
      </c>
      <c r="AR47">
        <v>0.25179750000000001</v>
      </c>
      <c r="AS47">
        <v>0.17057249999999999</v>
      </c>
      <c r="AT47">
        <v>0.19494</v>
      </c>
      <c r="AU47">
        <v>0.28428750000000003</v>
      </c>
      <c r="AV47">
        <v>0.39800249999999993</v>
      </c>
      <c r="AW47">
        <v>0.57669749999999997</v>
      </c>
      <c r="AX47">
        <v>0.86098500000000011</v>
      </c>
      <c r="AY47">
        <v>1.2996000000000001</v>
      </c>
      <c r="AZ47">
        <v>1.9686009162599998</v>
      </c>
      <c r="BA47">
        <v>2.9176996273200002</v>
      </c>
      <c r="BB47">
        <v>4.2192540624150006</v>
      </c>
      <c r="BC47">
        <v>2</v>
      </c>
      <c r="BD47">
        <v>0.35953045830000002</v>
      </c>
      <c r="BE47">
        <v>0.28530750644999997</v>
      </c>
      <c r="BF47">
        <v>0.19295215064999999</v>
      </c>
      <c r="BG47">
        <v>0.22015025639999999</v>
      </c>
      <c r="BH47">
        <v>0.32051799674999998</v>
      </c>
      <c r="BI47">
        <v>0.44797736970000007</v>
      </c>
      <c r="BJ47">
        <v>0.64802587499999986</v>
      </c>
      <c r="BK47">
        <v>0.96585659819999992</v>
      </c>
      <c r="BL47">
        <v>1.455454872</v>
      </c>
      <c r="BM47">
        <v>2.1976800812999997</v>
      </c>
      <c r="BN47">
        <v>3.2275146366</v>
      </c>
      <c r="BO47">
        <v>4.6249496275500004</v>
      </c>
      <c r="BP47">
        <v>2</v>
      </c>
      <c r="BQ47">
        <v>0.47933437499999998</v>
      </c>
      <c r="BR47">
        <v>0.38100937499999998</v>
      </c>
      <c r="BS47">
        <v>0.25810312499999999</v>
      </c>
      <c r="BT47">
        <v>0.2905045128</v>
      </c>
      <c r="BU47">
        <v>0.41510254274999997</v>
      </c>
      <c r="BV47">
        <v>0.56917332045000002</v>
      </c>
      <c r="BW47">
        <v>0.80737649999999994</v>
      </c>
      <c r="BX47">
        <v>1.1794851026999997</v>
      </c>
      <c r="BY47">
        <v>1.7412683759999998</v>
      </c>
      <c r="BZ47">
        <v>2.5745521625999999</v>
      </c>
      <c r="CA47">
        <v>3.7003902731999991</v>
      </c>
      <c r="CB47">
        <v>5.1866871241500005</v>
      </c>
      <c r="CC47">
        <v>2</v>
      </c>
      <c r="CD47">
        <v>0.55393312500000003</v>
      </c>
      <c r="CE47">
        <v>0.64755562500000008</v>
      </c>
      <c r="CF47">
        <v>0.46811249999999999</v>
      </c>
      <c r="CG47">
        <v>0.54613124999999985</v>
      </c>
      <c r="CH47">
        <v>0.74897999999999987</v>
      </c>
      <c r="CI47">
        <v>0.93622499999999997</v>
      </c>
      <c r="CJ47">
        <v>1.5291675</v>
      </c>
      <c r="CK47">
        <v>2.6682412499999999</v>
      </c>
      <c r="CL47">
        <v>4.4470687499999997</v>
      </c>
      <c r="CM47">
        <v>5.0400112500000001</v>
      </c>
      <c r="CN47">
        <v>8.3792137499999999</v>
      </c>
      <c r="CO47">
        <v>14.472478125</v>
      </c>
      <c r="CP47">
        <v>2</v>
      </c>
      <c r="CQ47">
        <v>0.72303965055000008</v>
      </c>
      <c r="CR47">
        <v>0.83890777994999988</v>
      </c>
      <c r="CS47">
        <v>0.60185878199999987</v>
      </c>
      <c r="CT47">
        <v>0.69682517099999997</v>
      </c>
      <c r="CU47">
        <v>0.94831702559999997</v>
      </c>
      <c r="CV47">
        <v>1.1762361539999999</v>
      </c>
      <c r="CW47">
        <v>1.9062224999999999</v>
      </c>
      <c r="CX47">
        <v>3.3000544610999998</v>
      </c>
      <c r="CY47">
        <v>5.4565801604999997</v>
      </c>
      <c r="CZ47">
        <v>6.1348066362000004</v>
      </c>
      <c r="DA47">
        <v>10.117370302199999</v>
      </c>
      <c r="DB47">
        <v>17.33298523425</v>
      </c>
    </row>
    <row r="48" spans="1:106">
      <c r="O48">
        <v>3</v>
      </c>
      <c r="P48">
        <f t="shared" si="8"/>
        <v>0.31143374999999995</v>
      </c>
      <c r="Q48">
        <f t="shared" si="7"/>
        <v>0.23191874999999998</v>
      </c>
      <c r="R48">
        <f t="shared" si="7"/>
        <v>0.16565625</v>
      </c>
      <c r="S48">
        <f t="shared" si="7"/>
        <v>0.19878750000000001</v>
      </c>
      <c r="T48">
        <f t="shared" si="7"/>
        <v>0.28492875000000001</v>
      </c>
      <c r="U48">
        <f t="shared" si="7"/>
        <v>0.39757500000000001</v>
      </c>
      <c r="V48">
        <f t="shared" si="7"/>
        <v>0.58311000000000002</v>
      </c>
      <c r="W48">
        <f t="shared" si="7"/>
        <v>0.89454374999999986</v>
      </c>
      <c r="X48">
        <f t="shared" si="7"/>
        <v>1.3451287499999998</v>
      </c>
      <c r="Y48">
        <f t="shared" si="7"/>
        <v>2.0475112499999999</v>
      </c>
      <c r="Z48">
        <f t="shared" si="7"/>
        <v>3.7305787499999998</v>
      </c>
      <c r="AA48">
        <f t="shared" si="7"/>
        <v>6.3346950000000009</v>
      </c>
      <c r="AC48">
        <v>3</v>
      </c>
      <c r="AD48">
        <v>0.31143374999999995</v>
      </c>
      <c r="AE48">
        <v>0.23191874999999998</v>
      </c>
      <c r="AF48">
        <v>0.16565625</v>
      </c>
      <c r="AG48">
        <v>0.19878750000000001</v>
      </c>
      <c r="AH48">
        <v>0.28492875000000001</v>
      </c>
      <c r="AI48">
        <v>0.39757500000000001</v>
      </c>
      <c r="AJ48">
        <v>0.58311000000000002</v>
      </c>
      <c r="AK48">
        <v>0.89454374999999986</v>
      </c>
      <c r="AL48">
        <v>1.3451287499999998</v>
      </c>
      <c r="AM48">
        <v>2.0475112499999999</v>
      </c>
      <c r="AN48">
        <v>3.7305787499999998</v>
      </c>
      <c r="AO48">
        <v>6.3346950000000009</v>
      </c>
      <c r="AP48">
        <v>3</v>
      </c>
      <c r="AQ48">
        <v>0.38175749999999997</v>
      </c>
      <c r="AR48">
        <v>0.28428750000000003</v>
      </c>
      <c r="AS48">
        <v>0.20306250000000001</v>
      </c>
      <c r="AT48">
        <v>0.243675</v>
      </c>
      <c r="AU48">
        <v>0.34926750000000001</v>
      </c>
      <c r="AV48">
        <v>0.48735000000000001</v>
      </c>
      <c r="AW48">
        <v>0.71477999999999997</v>
      </c>
      <c r="AX48">
        <v>1.0965374999999999</v>
      </c>
      <c r="AY48">
        <v>1.6488674999999999</v>
      </c>
      <c r="AZ48">
        <v>2.5174008153449994</v>
      </c>
      <c r="BA48">
        <v>4.6211039999999999</v>
      </c>
      <c r="BB48">
        <v>7.9052326360200018</v>
      </c>
      <c r="BC48">
        <v>3</v>
      </c>
      <c r="BD48">
        <v>0.43313683545000004</v>
      </c>
      <c r="BE48">
        <v>0.32201424674999996</v>
      </c>
      <c r="BF48">
        <v>0.22962863250000001</v>
      </c>
      <c r="BG48">
        <v>0.27509624999999999</v>
      </c>
      <c r="BH48">
        <v>0.39364800209999995</v>
      </c>
      <c r="BI48">
        <v>0.54836057699999996</v>
      </c>
      <c r="BJ48">
        <v>0.80291839319999991</v>
      </c>
      <c r="BK48">
        <v>1.2296883172500004</v>
      </c>
      <c r="BL48">
        <v>1.8459870061500001</v>
      </c>
      <c r="BM48">
        <v>2.8051855227</v>
      </c>
      <c r="BN48">
        <v>5.1024689999999993</v>
      </c>
      <c r="BO48">
        <v>8.649629593200002</v>
      </c>
      <c r="BP48">
        <v>3</v>
      </c>
      <c r="BQ48">
        <v>0.57765937500000009</v>
      </c>
      <c r="BR48">
        <v>0.43017187499999998</v>
      </c>
      <c r="BS48">
        <v>0.30726562499999999</v>
      </c>
      <c r="BT48">
        <v>0.36166500000000001</v>
      </c>
      <c r="BU48">
        <v>0.50788237184999996</v>
      </c>
      <c r="BV48">
        <v>0.69401564100000002</v>
      </c>
      <c r="BW48">
        <v>0.99639278639999995</v>
      </c>
      <c r="BX48">
        <v>1.4955778845000001</v>
      </c>
      <c r="BY48">
        <v>2.1993167479499993</v>
      </c>
      <c r="BZ48">
        <v>3.2722426534499998</v>
      </c>
      <c r="CA48">
        <v>5.8245164999999997</v>
      </c>
      <c r="CB48">
        <v>9.6567643602000004</v>
      </c>
      <c r="CC48">
        <v>3</v>
      </c>
      <c r="CD48">
        <v>0.68656499999999998</v>
      </c>
      <c r="CE48">
        <v>0.69436687500000005</v>
      </c>
      <c r="CF48">
        <v>0.538329375</v>
      </c>
      <c r="CG48">
        <v>0.67096124999999995</v>
      </c>
      <c r="CH48">
        <v>0.88161187500000004</v>
      </c>
      <c r="CI48">
        <v>1.162479375</v>
      </c>
      <c r="CJ48">
        <v>1.9660724999999999</v>
      </c>
      <c r="CK48">
        <v>3.3626081249999995</v>
      </c>
      <c r="CL48">
        <v>5.7031706249999985</v>
      </c>
      <c r="CM48">
        <v>7.0294893749999989</v>
      </c>
      <c r="CN48">
        <v>11.757425625000002</v>
      </c>
      <c r="CO48">
        <v>20.550138750000002</v>
      </c>
      <c r="CP48">
        <v>3</v>
      </c>
      <c r="CQ48">
        <v>0.89481878640000001</v>
      </c>
      <c r="CR48">
        <v>0.89819265915000013</v>
      </c>
      <c r="CS48">
        <v>0.69108453854999985</v>
      </c>
      <c r="CT48">
        <v>0.85478624999999986</v>
      </c>
      <c r="CU48">
        <v>1.1145226216499999</v>
      </c>
      <c r="CV48">
        <v>1.4582179498499999</v>
      </c>
      <c r="CW48">
        <v>2.4470093843999998</v>
      </c>
      <c r="CX48">
        <v>4.1522627493000002</v>
      </c>
      <c r="CY48">
        <v>6.9866621428499993</v>
      </c>
      <c r="CZ48">
        <v>8.5426899979499993</v>
      </c>
      <c r="DA48">
        <v>14.173335000000002</v>
      </c>
      <c r="DB48">
        <v>24.571682669699999</v>
      </c>
    </row>
    <row r="49" spans="15:106">
      <c r="O49">
        <v>4</v>
      </c>
      <c r="P49">
        <f t="shared" si="8"/>
        <v>0.35781750000000001</v>
      </c>
      <c r="Q49">
        <f t="shared" si="7"/>
        <v>0.25179750000000001</v>
      </c>
      <c r="R49">
        <f t="shared" si="7"/>
        <v>0.18553500000000003</v>
      </c>
      <c r="S49">
        <f t="shared" si="7"/>
        <v>0.23854499999999995</v>
      </c>
      <c r="T49">
        <f t="shared" si="7"/>
        <v>0.33131250000000001</v>
      </c>
      <c r="U49">
        <f t="shared" si="7"/>
        <v>0.47046374999999996</v>
      </c>
      <c r="V49">
        <f t="shared" si="7"/>
        <v>0.69575624999999997</v>
      </c>
      <c r="W49">
        <f t="shared" si="7"/>
        <v>1.08007875</v>
      </c>
      <c r="X49">
        <f t="shared" si="7"/>
        <v>1.6433099999999998</v>
      </c>
      <c r="Y49">
        <f t="shared" si="7"/>
        <v>2.5246012499999999</v>
      </c>
      <c r="Z49">
        <f t="shared" si="7"/>
        <v>4.8437887499999999</v>
      </c>
      <c r="AA49">
        <f t="shared" si="7"/>
        <v>8.1767924999999995</v>
      </c>
      <c r="AC49">
        <v>4</v>
      </c>
      <c r="AD49">
        <v>0.35781750000000001</v>
      </c>
      <c r="AE49">
        <v>0.25179750000000001</v>
      </c>
      <c r="AF49">
        <v>0.18553500000000003</v>
      </c>
      <c r="AG49">
        <v>0.23854499999999995</v>
      </c>
      <c r="AH49">
        <v>0.33131250000000001</v>
      </c>
      <c r="AI49">
        <v>0.47046374999999996</v>
      </c>
      <c r="AJ49">
        <v>0.69575624999999997</v>
      </c>
      <c r="AK49">
        <v>1.08007875</v>
      </c>
      <c r="AL49">
        <v>1.6433099999999998</v>
      </c>
      <c r="AM49">
        <v>2.5246012499999999</v>
      </c>
      <c r="AN49">
        <v>4.8437887499999999</v>
      </c>
      <c r="AO49">
        <v>8.1767924999999995</v>
      </c>
      <c r="AP49">
        <v>4</v>
      </c>
      <c r="AQ49">
        <v>0.43861500000000003</v>
      </c>
      <c r="AR49">
        <v>0.30865500000000001</v>
      </c>
      <c r="AS49">
        <v>0.22742999999999999</v>
      </c>
      <c r="AT49">
        <v>0.29241</v>
      </c>
      <c r="AU49">
        <v>0.40612500000000001</v>
      </c>
      <c r="AV49">
        <v>0.57669749999999997</v>
      </c>
      <c r="AW49">
        <v>0.85286250000000008</v>
      </c>
      <c r="AX49">
        <v>1.3239675</v>
      </c>
      <c r="AY49">
        <v>2.0143800000000001</v>
      </c>
      <c r="AZ49">
        <v>3.1086333820349998</v>
      </c>
      <c r="BA49">
        <v>6.0089768214299983</v>
      </c>
      <c r="BB49">
        <v>10.219106269979999</v>
      </c>
      <c r="BC49">
        <v>4</v>
      </c>
      <c r="BD49">
        <v>0.49748174999999994</v>
      </c>
      <c r="BE49">
        <v>0.34949947859999997</v>
      </c>
      <c r="BF49">
        <v>0.2570986026</v>
      </c>
      <c r="BG49">
        <v>0.33000561539999995</v>
      </c>
      <c r="BH49">
        <v>0.45757761750000003</v>
      </c>
      <c r="BI49">
        <v>0.64867602554999992</v>
      </c>
      <c r="BJ49">
        <v>0.95770713150000009</v>
      </c>
      <c r="BK49">
        <v>1.4842372499999998</v>
      </c>
      <c r="BL49">
        <v>2.2544389655999999</v>
      </c>
      <c r="BM49">
        <v>3.45765803895</v>
      </c>
      <c r="BN49">
        <v>6.6228217321499994</v>
      </c>
      <c r="BO49">
        <v>11.161131849899999</v>
      </c>
      <c r="BP49">
        <v>4</v>
      </c>
      <c r="BQ49">
        <v>0.66369374999999997</v>
      </c>
      <c r="BR49">
        <v>0.46704374999999998</v>
      </c>
      <c r="BS49">
        <v>0.3430259658</v>
      </c>
      <c r="BT49">
        <v>0.43223923079999998</v>
      </c>
      <c r="BU49">
        <v>0.58811773500000009</v>
      </c>
      <c r="BV49">
        <v>0.81778315815000002</v>
      </c>
      <c r="BW49">
        <v>1.1837471152500001</v>
      </c>
      <c r="BX49">
        <v>1.7978084999999999</v>
      </c>
      <c r="BY49">
        <v>2.6747340515999998</v>
      </c>
      <c r="BZ49">
        <v>4.0160933203499996</v>
      </c>
      <c r="CA49">
        <v>7.5268477142999997</v>
      </c>
      <c r="CB49">
        <v>12.404605699799999</v>
      </c>
      <c r="CC49">
        <v>4</v>
      </c>
      <c r="CD49">
        <v>0.80359312500000002</v>
      </c>
      <c r="CE49">
        <v>0.70997062500000008</v>
      </c>
      <c r="CF49">
        <v>0.59294249999999993</v>
      </c>
      <c r="CG49">
        <v>0.79579125000000006</v>
      </c>
      <c r="CH49">
        <v>0.99863999999999997</v>
      </c>
      <c r="CI49">
        <v>1.3965356249999998</v>
      </c>
      <c r="CJ49">
        <v>2.441986875</v>
      </c>
      <c r="CK49">
        <v>4.0803806250000001</v>
      </c>
      <c r="CL49">
        <v>7.0216874999999996</v>
      </c>
      <c r="CM49">
        <v>9.1750050000000005</v>
      </c>
      <c r="CN49">
        <v>15.432108749999999</v>
      </c>
      <c r="CO49">
        <v>27.127119375000003</v>
      </c>
      <c r="CP49">
        <v>4</v>
      </c>
      <c r="CQ49">
        <v>1.045771875</v>
      </c>
      <c r="CR49">
        <v>0.91698716655000001</v>
      </c>
      <c r="CS49">
        <v>0.76003402139999987</v>
      </c>
      <c r="CT49">
        <v>1.0122586793999999</v>
      </c>
      <c r="CU49">
        <v>1.2605145983999999</v>
      </c>
      <c r="CV49">
        <v>1.7490854956500002</v>
      </c>
      <c r="CW49">
        <v>3.0345640933499998</v>
      </c>
      <c r="CX49">
        <v>5.0306062499999999</v>
      </c>
      <c r="CY49">
        <v>8.5881663449999994</v>
      </c>
      <c r="CZ49">
        <v>11.132101436399999</v>
      </c>
      <c r="DA49">
        <v>18.5728853466</v>
      </c>
      <c r="DB49">
        <v>32.382675458100003</v>
      </c>
    </row>
    <row r="50" spans="15:106">
      <c r="O50">
        <v>5</v>
      </c>
      <c r="P50">
        <f t="shared" si="8"/>
        <v>0.39757500000000001</v>
      </c>
      <c r="Q50">
        <f t="shared" si="7"/>
        <v>0.26505000000000001</v>
      </c>
      <c r="R50">
        <f t="shared" si="7"/>
        <v>0.21203999999999998</v>
      </c>
      <c r="S50">
        <f t="shared" si="7"/>
        <v>0.27830249999999995</v>
      </c>
      <c r="T50">
        <f t="shared" si="7"/>
        <v>0.37769624999999996</v>
      </c>
      <c r="U50">
        <f t="shared" si="7"/>
        <v>0.54335250000000002</v>
      </c>
      <c r="V50">
        <f t="shared" si="7"/>
        <v>0.81502874999999997</v>
      </c>
      <c r="W50">
        <f t="shared" si="7"/>
        <v>1.2854924999999999</v>
      </c>
      <c r="X50">
        <f t="shared" si="7"/>
        <v>1.9613700000000001</v>
      </c>
      <c r="Y50">
        <f t="shared" si="7"/>
        <v>3.0745799999999996</v>
      </c>
      <c r="Z50">
        <f t="shared" si="7"/>
        <v>6.0895237499999997</v>
      </c>
      <c r="AA50">
        <f t="shared" si="7"/>
        <v>10.31707125</v>
      </c>
      <c r="AC50">
        <v>5</v>
      </c>
      <c r="AD50">
        <v>0.39757500000000001</v>
      </c>
      <c r="AE50">
        <v>0.26505000000000001</v>
      </c>
      <c r="AF50">
        <v>0.21203999999999998</v>
      </c>
      <c r="AG50">
        <v>0.27830249999999995</v>
      </c>
      <c r="AH50">
        <v>0.37769624999999996</v>
      </c>
      <c r="AI50">
        <v>0.54335250000000002</v>
      </c>
      <c r="AJ50">
        <v>0.81502874999999997</v>
      </c>
      <c r="AK50">
        <v>1.2854924999999999</v>
      </c>
      <c r="AL50">
        <v>1.9613700000000001</v>
      </c>
      <c r="AM50">
        <v>3.0745799999999996</v>
      </c>
      <c r="AN50">
        <v>6.0895237499999997</v>
      </c>
      <c r="AO50">
        <v>10.31707125</v>
      </c>
      <c r="AP50">
        <v>5</v>
      </c>
      <c r="AQ50">
        <v>0.48735000000000001</v>
      </c>
      <c r="AR50">
        <v>0.32490000000000002</v>
      </c>
      <c r="AS50">
        <v>0.25992000000000004</v>
      </c>
      <c r="AT50">
        <v>0.34114499999999998</v>
      </c>
      <c r="AU50">
        <v>0.46298249999999991</v>
      </c>
      <c r="AV50">
        <v>0.66604499999999989</v>
      </c>
      <c r="AW50">
        <v>0.9990675</v>
      </c>
      <c r="AX50">
        <v>1.5757649999999996</v>
      </c>
      <c r="AY50">
        <v>2.4042599999999998</v>
      </c>
      <c r="AZ50">
        <v>3.7915097709599999</v>
      </c>
      <c r="BA50">
        <v>7.5656015203949991</v>
      </c>
      <c r="BB50">
        <v>12.9129795</v>
      </c>
      <c r="BC50">
        <v>5</v>
      </c>
      <c r="BD50">
        <v>0.55257435899999996</v>
      </c>
      <c r="BE50">
        <v>0.36777209399999999</v>
      </c>
      <c r="BF50">
        <v>0.29372902559999997</v>
      </c>
      <c r="BG50">
        <v>0.38487835259999997</v>
      </c>
      <c r="BH50">
        <v>0.5214645</v>
      </c>
      <c r="BI50">
        <v>0.74892483539999999</v>
      </c>
      <c r="BJ50">
        <v>1.1215100578499999</v>
      </c>
      <c r="BK50">
        <v>1.7659233441000002</v>
      </c>
      <c r="BL50">
        <v>2.6898784956000004</v>
      </c>
      <c r="BM50">
        <v>4.2094808711999994</v>
      </c>
      <c r="BN50">
        <v>8.3232867807000002</v>
      </c>
      <c r="BO50">
        <v>14.077810124999997</v>
      </c>
      <c r="BP50">
        <v>5</v>
      </c>
      <c r="BQ50">
        <v>0.73743749999999997</v>
      </c>
      <c r="BR50">
        <v>0.49162499999999992</v>
      </c>
      <c r="BS50">
        <v>0.39046632479999999</v>
      </c>
      <c r="BT50">
        <v>0.50222684610000001</v>
      </c>
      <c r="BU50">
        <v>0.66766949999999992</v>
      </c>
      <c r="BV50">
        <v>0.94047587190000004</v>
      </c>
      <c r="BW50">
        <v>1.3806660640499997</v>
      </c>
      <c r="BX50">
        <v>2.1302451881999995</v>
      </c>
      <c r="BY50">
        <v>3.1779609912000004</v>
      </c>
      <c r="BZ50">
        <v>4.8683217096</v>
      </c>
      <c r="CA50">
        <v>9.4177117039499993</v>
      </c>
      <c r="CB50">
        <v>15.575449499999998</v>
      </c>
      <c r="CC50">
        <v>5</v>
      </c>
      <c r="CD50">
        <v>0.92062124999999995</v>
      </c>
      <c r="CE50">
        <v>0.70997062500000008</v>
      </c>
      <c r="CF50">
        <v>0.663159375</v>
      </c>
      <c r="CG50">
        <v>0.92062124999999995</v>
      </c>
      <c r="CH50">
        <v>1.12347</v>
      </c>
      <c r="CI50">
        <v>1.661799375</v>
      </c>
      <c r="CJ50">
        <v>2.941306875</v>
      </c>
      <c r="CK50">
        <v>4.8605681250000012</v>
      </c>
      <c r="CL50">
        <v>8.4494306249999998</v>
      </c>
      <c r="CM50">
        <v>11.554576875</v>
      </c>
      <c r="CN50">
        <v>19.559300624999999</v>
      </c>
      <c r="CO50">
        <v>34.164410625000002</v>
      </c>
      <c r="CP50">
        <v>5</v>
      </c>
      <c r="CQ50">
        <v>1.1962668545999999</v>
      </c>
      <c r="CR50">
        <v>0.91559834730000023</v>
      </c>
      <c r="CS50">
        <v>0.84874007475000002</v>
      </c>
      <c r="CT50">
        <v>1.1692434680999999</v>
      </c>
      <c r="CU50">
        <v>1.41588</v>
      </c>
      <c r="CV50">
        <v>2.0780614516499996</v>
      </c>
      <c r="CW50">
        <v>3.6492931390500001</v>
      </c>
      <c r="CX50">
        <v>5.9829678531000008</v>
      </c>
      <c r="CY50">
        <v>10.317898359900001</v>
      </c>
      <c r="CZ50">
        <v>13.996638280350002</v>
      </c>
      <c r="DA50">
        <v>23.501791150649996</v>
      </c>
      <c r="DB50">
        <v>40.716489374999995</v>
      </c>
    </row>
    <row r="51" spans="15:106">
      <c r="O51">
        <v>6</v>
      </c>
      <c r="P51">
        <f t="shared" si="8"/>
        <v>0.40420124999999996</v>
      </c>
      <c r="Q51">
        <f t="shared" si="7"/>
        <v>0.27167625000000001</v>
      </c>
      <c r="R51">
        <f t="shared" si="7"/>
        <v>0.23854499999999995</v>
      </c>
      <c r="S51">
        <f t="shared" si="7"/>
        <v>0.31805999999999995</v>
      </c>
      <c r="T51">
        <f t="shared" si="7"/>
        <v>0.43070625000000001</v>
      </c>
      <c r="U51">
        <f t="shared" si="7"/>
        <v>0.61624124999999996</v>
      </c>
      <c r="V51">
        <f t="shared" si="7"/>
        <v>0.94092749999999992</v>
      </c>
      <c r="W51">
        <f t="shared" si="7"/>
        <v>1.4975324999999997</v>
      </c>
      <c r="X51">
        <f t="shared" si="7"/>
        <v>2.2993087499999998</v>
      </c>
      <c r="Y51">
        <f t="shared" si="7"/>
        <v>3.7504575000000004</v>
      </c>
      <c r="Z51">
        <f t="shared" si="7"/>
        <v>7.4346525000000012</v>
      </c>
      <c r="AA51">
        <f t="shared" si="7"/>
        <v>12.88143</v>
      </c>
      <c r="AC51">
        <v>6</v>
      </c>
      <c r="AD51">
        <v>0.40420124999999996</v>
      </c>
      <c r="AE51">
        <v>0.27167625000000001</v>
      </c>
      <c r="AF51">
        <v>0.23854499999999995</v>
      </c>
      <c r="AG51">
        <v>0.31805999999999995</v>
      </c>
      <c r="AH51">
        <v>0.43070625000000001</v>
      </c>
      <c r="AI51">
        <v>0.61624124999999996</v>
      </c>
      <c r="AJ51">
        <v>0.94092749999999992</v>
      </c>
      <c r="AK51">
        <v>1.4975324999999997</v>
      </c>
      <c r="AL51">
        <v>2.2993087499999998</v>
      </c>
      <c r="AM51">
        <v>3.7504575000000004</v>
      </c>
      <c r="AN51">
        <v>7.4346525000000012</v>
      </c>
      <c r="AO51">
        <v>12.88143</v>
      </c>
      <c r="AP51">
        <v>6</v>
      </c>
      <c r="AQ51">
        <v>0.49547249999999993</v>
      </c>
      <c r="AR51">
        <v>0.33302249999999994</v>
      </c>
      <c r="AS51">
        <v>0.29241</v>
      </c>
      <c r="AT51">
        <v>0.38988</v>
      </c>
      <c r="AU51">
        <v>0.52796250000000011</v>
      </c>
      <c r="AV51">
        <v>0.75539250000000002</v>
      </c>
      <c r="AW51">
        <v>1.1533949999999999</v>
      </c>
      <c r="AX51">
        <v>1.8356849999999996</v>
      </c>
      <c r="AY51">
        <v>2.8185075000000004</v>
      </c>
      <c r="AZ51">
        <v>4.6319016359699994</v>
      </c>
      <c r="BA51">
        <v>9.2504891486700007</v>
      </c>
      <c r="BB51">
        <v>16.146309046319999</v>
      </c>
      <c r="BC51">
        <v>6</v>
      </c>
      <c r="BD51">
        <v>0.56159773830000004</v>
      </c>
      <c r="BE51">
        <v>0.37684124999999996</v>
      </c>
      <c r="BF51">
        <v>0.33033526919999995</v>
      </c>
      <c r="BG51">
        <v>0.43971446159999994</v>
      </c>
      <c r="BH51">
        <v>0.59445409724999998</v>
      </c>
      <c r="BI51">
        <v>0.84910649355000012</v>
      </c>
      <c r="BJ51">
        <v>1.2943168011000001</v>
      </c>
      <c r="BK51">
        <v>2.0565198377999998</v>
      </c>
      <c r="BL51">
        <v>3.152278125</v>
      </c>
      <c r="BM51">
        <v>5.1331132601999991</v>
      </c>
      <c r="BN51">
        <v>10.158411789899999</v>
      </c>
      <c r="BO51">
        <v>17.570985231599998</v>
      </c>
      <c r="BP51">
        <v>6</v>
      </c>
      <c r="BQ51">
        <v>0.74972812499999997</v>
      </c>
      <c r="BR51">
        <v>0.50391562499999998</v>
      </c>
      <c r="BS51">
        <v>0.43751584619999995</v>
      </c>
      <c r="BT51">
        <v>0.57162851279999993</v>
      </c>
      <c r="BU51">
        <v>0.7582019445</v>
      </c>
      <c r="BV51">
        <v>1.0620929871</v>
      </c>
      <c r="BW51">
        <v>1.5870023163</v>
      </c>
      <c r="BX51">
        <v>2.4705827433000001</v>
      </c>
      <c r="BY51">
        <v>3.7085625000000007</v>
      </c>
      <c r="BZ51">
        <v>5.9108613597000002</v>
      </c>
      <c r="CA51">
        <v>11.443196486700002</v>
      </c>
      <c r="CB51">
        <v>19.351830463200002</v>
      </c>
      <c r="CC51">
        <v>6</v>
      </c>
      <c r="CD51">
        <v>0.99083812500000013</v>
      </c>
      <c r="CE51">
        <v>0.69436687500000005</v>
      </c>
      <c r="CF51">
        <v>0.73337624999999984</v>
      </c>
      <c r="CG51">
        <v>1.0376493750000002</v>
      </c>
      <c r="CH51">
        <v>1.2561018750000001</v>
      </c>
      <c r="CI51">
        <v>1.9660724999999999</v>
      </c>
      <c r="CJ51">
        <v>3.47963625</v>
      </c>
      <c r="CK51">
        <v>5.7421800000000003</v>
      </c>
      <c r="CL51">
        <v>9.9785981249999995</v>
      </c>
      <c r="CM51">
        <v>14.238421874999998</v>
      </c>
      <c r="CN51">
        <v>24.302840625000002</v>
      </c>
      <c r="CO51">
        <v>41.451361875000003</v>
      </c>
      <c r="CP51">
        <v>6</v>
      </c>
      <c r="CQ51">
        <v>1.2855693046499999</v>
      </c>
      <c r="CR51">
        <v>0.89411624999999995</v>
      </c>
      <c r="CS51">
        <v>0.93717126269999984</v>
      </c>
      <c r="CT51">
        <v>1.31584516245</v>
      </c>
      <c r="CU51">
        <v>1.5805739817</v>
      </c>
      <c r="CV51">
        <v>2.4547056156</v>
      </c>
      <c r="CW51">
        <v>4.3103903481000003</v>
      </c>
      <c r="CX51">
        <v>7.0569284112000004</v>
      </c>
      <c r="CY51">
        <v>12.165688124999999</v>
      </c>
      <c r="CZ51">
        <v>17.219845991249997</v>
      </c>
      <c r="DA51">
        <v>29.153900679749995</v>
      </c>
      <c r="DB51">
        <v>49.319807021100004</v>
      </c>
    </row>
    <row r="52" spans="15:106">
      <c r="O52">
        <v>7</v>
      </c>
      <c r="P52">
        <f t="shared" si="8"/>
        <v>0.41745375000000001</v>
      </c>
      <c r="Q52">
        <f t="shared" si="7"/>
        <v>0.28492875000000001</v>
      </c>
      <c r="R52">
        <f t="shared" si="7"/>
        <v>0.26505000000000001</v>
      </c>
      <c r="S52">
        <f t="shared" si="7"/>
        <v>0.35781750000000001</v>
      </c>
      <c r="T52">
        <f t="shared" si="7"/>
        <v>0.4770899999999999</v>
      </c>
      <c r="U52">
        <f t="shared" si="7"/>
        <v>0.70238249999999991</v>
      </c>
      <c r="V52">
        <f t="shared" si="7"/>
        <v>1.08007875</v>
      </c>
      <c r="W52">
        <f t="shared" si="7"/>
        <v>1.7228250000000001</v>
      </c>
      <c r="X52">
        <f t="shared" si="7"/>
        <v>2.6505000000000001</v>
      </c>
      <c r="Y52">
        <f t="shared" si="7"/>
        <v>4.5853649999999995</v>
      </c>
      <c r="Z52">
        <f t="shared" si="7"/>
        <v>8.8394174999999997</v>
      </c>
      <c r="AA52">
        <f t="shared" si="7"/>
        <v>16.169663812499998</v>
      </c>
      <c r="AC52">
        <v>7</v>
      </c>
      <c r="AD52">
        <v>0.41745375000000001</v>
      </c>
      <c r="AE52">
        <v>0.28492875000000001</v>
      </c>
      <c r="AF52">
        <v>0.26505000000000001</v>
      </c>
      <c r="AG52">
        <v>0.35781750000000001</v>
      </c>
      <c r="AH52">
        <v>0.4770899999999999</v>
      </c>
      <c r="AI52">
        <v>0.70238249999999991</v>
      </c>
      <c r="AJ52">
        <v>1.08007875</v>
      </c>
      <c r="AK52">
        <v>1.7228250000000001</v>
      </c>
      <c r="AL52">
        <v>2.6505000000000001</v>
      </c>
      <c r="AM52">
        <v>4.5853649999999995</v>
      </c>
      <c r="AN52">
        <v>8.8394174999999997</v>
      </c>
      <c r="AO52">
        <v>16.169663812499998</v>
      </c>
      <c r="AP52">
        <v>7</v>
      </c>
      <c r="AQ52">
        <v>0.51171750000000005</v>
      </c>
      <c r="AR52">
        <v>0.34926750000000001</v>
      </c>
      <c r="AS52">
        <v>0.32490000000000002</v>
      </c>
      <c r="AT52">
        <v>0.43861500000000003</v>
      </c>
      <c r="AU52">
        <v>0.58482000000000001</v>
      </c>
      <c r="AV52">
        <v>0.86098500000000011</v>
      </c>
      <c r="AW52">
        <v>1.3239675</v>
      </c>
      <c r="AX52">
        <v>2.1118500000000004</v>
      </c>
      <c r="AY52">
        <v>3.2538858119999996</v>
      </c>
      <c r="AZ52">
        <v>5.6714835452399992</v>
      </c>
      <c r="BA52">
        <v>11.01464759151</v>
      </c>
      <c r="BB52">
        <v>20.071160758664998</v>
      </c>
      <c r="BC52">
        <v>7</v>
      </c>
      <c r="BD52">
        <v>0.5798184808500001</v>
      </c>
      <c r="BE52">
        <v>0.39509249894999998</v>
      </c>
      <c r="BF52">
        <v>0.366917094</v>
      </c>
      <c r="BG52">
        <v>0.49451348070000006</v>
      </c>
      <c r="BH52">
        <v>0.65825246160000006</v>
      </c>
      <c r="BI52">
        <v>0.96747525000000012</v>
      </c>
      <c r="BJ52">
        <v>1.4852323160999998</v>
      </c>
      <c r="BK52">
        <v>2.3651141669999998</v>
      </c>
      <c r="BL52">
        <v>3.6325290599999995</v>
      </c>
      <c r="BM52">
        <v>6.2737082262000001</v>
      </c>
      <c r="BN52">
        <v>12.0737432547</v>
      </c>
      <c r="BO52">
        <v>21.802710483899997</v>
      </c>
      <c r="BP52">
        <v>7</v>
      </c>
      <c r="BQ52">
        <v>0.77430937499999997</v>
      </c>
      <c r="BR52">
        <v>0.52849687499999998</v>
      </c>
      <c r="BS52">
        <v>0.48417418800000006</v>
      </c>
      <c r="BT52">
        <v>0.64044392310000009</v>
      </c>
      <c r="BU52">
        <v>0.8363363076</v>
      </c>
      <c r="BV52">
        <v>1.205379</v>
      </c>
      <c r="BW52">
        <v>1.81373652585</v>
      </c>
      <c r="BX52">
        <v>2.8295611110000003</v>
      </c>
      <c r="BY52">
        <v>4.2554581200000001</v>
      </c>
      <c r="BZ52">
        <v>7.1928934523999999</v>
      </c>
      <c r="CA52">
        <v>13.540196915099997</v>
      </c>
      <c r="CB52">
        <v>23.902652086650001</v>
      </c>
      <c r="CC52">
        <v>7</v>
      </c>
      <c r="CD52">
        <v>0.98303624999999994</v>
      </c>
      <c r="CE52">
        <v>0.70997062500000008</v>
      </c>
      <c r="CF52">
        <v>0.82699875</v>
      </c>
      <c r="CG52">
        <v>1.1312718749999999</v>
      </c>
      <c r="CH52">
        <v>1.4199412500000002</v>
      </c>
      <c r="CI52">
        <v>2.32495875</v>
      </c>
      <c r="CJ52">
        <v>4.0491731250000003</v>
      </c>
      <c r="CK52">
        <v>6.7486218749999995</v>
      </c>
      <c r="CL52">
        <v>11.609190000000002</v>
      </c>
      <c r="CM52">
        <v>17.281153124999999</v>
      </c>
      <c r="CN52">
        <v>29.84997375</v>
      </c>
      <c r="CO52">
        <v>48.83846034375</v>
      </c>
      <c r="CP52">
        <v>7</v>
      </c>
      <c r="CQ52">
        <v>1.2735226539</v>
      </c>
      <c r="CR52">
        <v>0.91281915270000014</v>
      </c>
      <c r="CS52">
        <v>1.0551924018000001</v>
      </c>
      <c r="CT52">
        <v>1.4323538407500001</v>
      </c>
      <c r="CU52">
        <v>1.7839581669</v>
      </c>
      <c r="CV52">
        <v>2.8982362500000001</v>
      </c>
      <c r="CW52">
        <v>5.007977383950001</v>
      </c>
      <c r="CX52">
        <v>8.2805997172499985</v>
      </c>
      <c r="CY52">
        <v>14.130947793600001</v>
      </c>
      <c r="CZ52">
        <v>20.865898714499998</v>
      </c>
      <c r="DA52">
        <v>35.749866041099999</v>
      </c>
      <c r="DB52">
        <v>57.894653158649994</v>
      </c>
    </row>
    <row r="53" spans="15:106">
      <c r="O53">
        <v>8</v>
      </c>
      <c r="P53">
        <f t="shared" si="8"/>
        <v>0.42407999999999996</v>
      </c>
      <c r="Q53">
        <f t="shared" si="7"/>
        <v>0.29155500000000001</v>
      </c>
      <c r="R53">
        <f t="shared" si="7"/>
        <v>0.29818125000000001</v>
      </c>
      <c r="S53">
        <f t="shared" si="7"/>
        <v>0.39094874999999996</v>
      </c>
      <c r="T53">
        <f t="shared" si="7"/>
        <v>0.53672625000000007</v>
      </c>
      <c r="U53">
        <f t="shared" si="7"/>
        <v>0.78852374999999997</v>
      </c>
      <c r="V53">
        <f t="shared" si="7"/>
        <v>1.2324824999999999</v>
      </c>
      <c r="W53">
        <f t="shared" si="7"/>
        <v>1.9746224999999999</v>
      </c>
      <c r="X53">
        <f t="shared" si="7"/>
        <v>3.0414487499999998</v>
      </c>
      <c r="Y53">
        <f t="shared" si="7"/>
        <v>5.59918125</v>
      </c>
      <c r="Z53">
        <f t="shared" si="7"/>
        <v>10.383333749999998</v>
      </c>
      <c r="AA53">
        <f t="shared" si="7"/>
        <v>20.124348749999999</v>
      </c>
      <c r="AC53">
        <v>8</v>
      </c>
      <c r="AD53">
        <v>0.42407999999999996</v>
      </c>
      <c r="AE53">
        <v>0.29155500000000001</v>
      </c>
      <c r="AF53">
        <v>0.29818125000000001</v>
      </c>
      <c r="AG53">
        <v>0.39094874999999996</v>
      </c>
      <c r="AH53">
        <v>0.53672625000000007</v>
      </c>
      <c r="AI53">
        <v>0.78852374999999997</v>
      </c>
      <c r="AJ53">
        <v>1.2324824999999999</v>
      </c>
      <c r="AK53">
        <v>1.9746224999999999</v>
      </c>
      <c r="AL53">
        <v>3.0414487499999998</v>
      </c>
      <c r="AM53">
        <v>5.59918125</v>
      </c>
      <c r="AN53">
        <v>10.383333749999998</v>
      </c>
      <c r="AO53">
        <v>20.124348749999999</v>
      </c>
      <c r="AP53">
        <v>8</v>
      </c>
      <c r="AQ53">
        <v>0.51984000000000008</v>
      </c>
      <c r="AR53">
        <v>0.35738999999999999</v>
      </c>
      <c r="AS53">
        <v>0.36551249999999996</v>
      </c>
      <c r="AT53">
        <v>0.47922749999999992</v>
      </c>
      <c r="AU53">
        <v>0.65792250000000008</v>
      </c>
      <c r="AV53">
        <v>0.96657749999999998</v>
      </c>
      <c r="AW53">
        <v>1.510785</v>
      </c>
      <c r="AX53">
        <v>2.4205050000000004</v>
      </c>
      <c r="AY53">
        <v>3.739440046094999</v>
      </c>
      <c r="AZ53">
        <v>6.9357599999999993</v>
      </c>
      <c r="BA53">
        <v>12.957635502765001</v>
      </c>
      <c r="BB53">
        <v>24.740523922949997</v>
      </c>
      <c r="BC53">
        <v>8</v>
      </c>
      <c r="BD53">
        <v>0.58882605119999998</v>
      </c>
      <c r="BE53">
        <v>0.40414639320000001</v>
      </c>
      <c r="BF53">
        <v>0.41264437500000001</v>
      </c>
      <c r="BG53">
        <v>0.54012167729999994</v>
      </c>
      <c r="BH53">
        <v>0.74028677895000006</v>
      </c>
      <c r="BI53">
        <v>1.0857646453499998</v>
      </c>
      <c r="BJ53">
        <v>1.6942372371000001</v>
      </c>
      <c r="BK53">
        <v>2.7098725509000001</v>
      </c>
      <c r="BL53">
        <v>4.1669260677000004</v>
      </c>
      <c r="BM53">
        <v>7.6582349999999986</v>
      </c>
      <c r="BN53">
        <v>14.177792439899999</v>
      </c>
      <c r="BO53">
        <v>26.826429811499999</v>
      </c>
      <c r="BP53">
        <v>8</v>
      </c>
      <c r="BQ53">
        <v>0.78659999999999997</v>
      </c>
      <c r="BR53">
        <v>0.54078749999999998</v>
      </c>
      <c r="BS53">
        <v>0.54249750000000008</v>
      </c>
      <c r="BT53">
        <v>0.69686185904999987</v>
      </c>
      <c r="BU53">
        <v>0.93692111534999989</v>
      </c>
      <c r="BV53">
        <v>1.3473947906999999</v>
      </c>
      <c r="BW53">
        <v>2.0605739742000004</v>
      </c>
      <c r="BX53">
        <v>3.2285536496999998</v>
      </c>
      <c r="BY53">
        <v>4.8607099609499995</v>
      </c>
      <c r="BZ53">
        <v>8.7419475000000002</v>
      </c>
      <c r="CA53">
        <v>15.828608527650001</v>
      </c>
      <c r="CB53">
        <v>29.275074229499999</v>
      </c>
      <c r="CC53">
        <v>8</v>
      </c>
      <c r="CD53">
        <v>0.95963062499999996</v>
      </c>
      <c r="CE53">
        <v>0.74117812499999991</v>
      </c>
      <c r="CF53">
        <v>0.9284231249999999</v>
      </c>
      <c r="CG53">
        <v>1.2170925000000001</v>
      </c>
      <c r="CH53">
        <v>1.60718625</v>
      </c>
      <c r="CI53">
        <v>2.73065625</v>
      </c>
      <c r="CJ53">
        <v>4.6577193749999992</v>
      </c>
      <c r="CK53">
        <v>7.9111012500000015</v>
      </c>
      <c r="CL53">
        <v>13.40362125</v>
      </c>
      <c r="CM53">
        <v>20.737383749999999</v>
      </c>
      <c r="CN53">
        <v>36.231907499999991</v>
      </c>
      <c r="CO53">
        <v>56.404349999999994</v>
      </c>
      <c r="CP53">
        <v>8</v>
      </c>
      <c r="CQ53">
        <v>1.2413224390499999</v>
      </c>
      <c r="CR53">
        <v>0.95149320525000003</v>
      </c>
      <c r="CS53">
        <v>1.182785625</v>
      </c>
      <c r="CT53">
        <v>1.5386329997999999</v>
      </c>
      <c r="CU53">
        <v>2.0160597159</v>
      </c>
      <c r="CV53">
        <v>3.3986241449999994</v>
      </c>
      <c r="CW53">
        <v>5.7515101190999998</v>
      </c>
      <c r="CX53">
        <v>9.6914848329000005</v>
      </c>
      <c r="CY53">
        <v>16.288947188099996</v>
      </c>
      <c r="CZ53">
        <v>24.998489999999997</v>
      </c>
      <c r="DA53">
        <v>43.322283340199995</v>
      </c>
      <c r="DB53">
        <v>66.616723079999986</v>
      </c>
    </row>
    <row r="54" spans="15:106">
      <c r="O54">
        <v>9</v>
      </c>
      <c r="P54">
        <f t="shared" si="8"/>
        <v>0.43733250000000007</v>
      </c>
      <c r="Q54">
        <f t="shared" si="7"/>
        <v>0.30480749999999995</v>
      </c>
      <c r="R54">
        <f t="shared" si="7"/>
        <v>0.33131250000000001</v>
      </c>
      <c r="S54">
        <f t="shared" si="7"/>
        <v>0.43070625000000001</v>
      </c>
      <c r="T54">
        <f t="shared" si="7"/>
        <v>0.59636250000000002</v>
      </c>
      <c r="U54">
        <f t="shared" si="7"/>
        <v>0.88129125000000008</v>
      </c>
      <c r="V54">
        <f t="shared" si="7"/>
        <v>1.39813875</v>
      </c>
      <c r="W54">
        <f t="shared" si="7"/>
        <v>2.2595512500000003</v>
      </c>
      <c r="X54">
        <f t="shared" si="7"/>
        <v>3.5052862500000002</v>
      </c>
      <c r="Y54">
        <f t="shared" si="7"/>
        <v>6.7919062499999994</v>
      </c>
      <c r="Z54">
        <f t="shared" si="7"/>
        <v>12.185673750000001</v>
      </c>
      <c r="AA54">
        <f t="shared" si="7"/>
        <v>24.8337421875</v>
      </c>
      <c r="AC54">
        <v>9</v>
      </c>
      <c r="AD54">
        <v>0.43733250000000007</v>
      </c>
      <c r="AE54">
        <v>0.30480749999999995</v>
      </c>
      <c r="AF54">
        <v>0.33131250000000001</v>
      </c>
      <c r="AG54">
        <v>0.43070625000000001</v>
      </c>
      <c r="AH54">
        <v>0.59636250000000002</v>
      </c>
      <c r="AI54">
        <v>0.88129125000000008</v>
      </c>
      <c r="AJ54">
        <v>1.39813875</v>
      </c>
      <c r="AK54">
        <v>2.2595512500000003</v>
      </c>
      <c r="AL54">
        <v>3.5052862500000002</v>
      </c>
      <c r="AM54">
        <v>6.7919062499999994</v>
      </c>
      <c r="AN54">
        <v>12.185673750000001</v>
      </c>
      <c r="AO54">
        <v>24.8337421875</v>
      </c>
      <c r="AP54">
        <v>9</v>
      </c>
      <c r="AQ54">
        <v>0.53608500000000003</v>
      </c>
      <c r="AR54">
        <v>0.37363500000000005</v>
      </c>
      <c r="AS54">
        <v>0.40612500000000001</v>
      </c>
      <c r="AT54">
        <v>0.52796250000000011</v>
      </c>
      <c r="AU54">
        <v>0.73102499999999992</v>
      </c>
      <c r="AV54">
        <v>1.0802925000000001</v>
      </c>
      <c r="AW54">
        <v>1.7138474999999997</v>
      </c>
      <c r="AX54">
        <v>2.7697725000000002</v>
      </c>
      <c r="AY54">
        <v>4.3161865068149998</v>
      </c>
      <c r="AZ54">
        <v>8.4257198932499993</v>
      </c>
      <c r="BA54">
        <v>15.229283979330003</v>
      </c>
      <c r="BB54">
        <v>30.241045085625</v>
      </c>
      <c r="BC54">
        <v>9</v>
      </c>
      <c r="BD54">
        <v>0.6070254102</v>
      </c>
      <c r="BE54">
        <v>0.42237627570000003</v>
      </c>
      <c r="BF54">
        <v>0.45834113249999997</v>
      </c>
      <c r="BG54">
        <v>0.59485090275000008</v>
      </c>
      <c r="BH54">
        <v>0.82226538449999997</v>
      </c>
      <c r="BI54">
        <v>1.2130956999000002</v>
      </c>
      <c r="BJ54">
        <v>1.9213132499999996</v>
      </c>
      <c r="BK54">
        <v>3.0998535776999998</v>
      </c>
      <c r="BL54">
        <v>4.8007902955499997</v>
      </c>
      <c r="BM54">
        <v>9.2864463412500005</v>
      </c>
      <c r="BN54">
        <v>16.633161646650002</v>
      </c>
      <c r="BO54">
        <v>32.731600556250001</v>
      </c>
      <c r="BP54">
        <v>9</v>
      </c>
      <c r="BQ54">
        <v>0.81118124999999996</v>
      </c>
      <c r="BR54">
        <v>0.56354265809999993</v>
      </c>
      <c r="BS54">
        <v>0.60033226500000003</v>
      </c>
      <c r="BT54">
        <v>0.76455305550000008</v>
      </c>
      <c r="BU54">
        <v>1.0366265385</v>
      </c>
      <c r="BV54">
        <v>1.49941301265</v>
      </c>
      <c r="BW54">
        <v>2.3272244999999998</v>
      </c>
      <c r="BX54">
        <v>3.6777593209499999</v>
      </c>
      <c r="BY54">
        <v>5.5761505681500001</v>
      </c>
      <c r="BZ54">
        <v>10.554061432500001</v>
      </c>
      <c r="CA54">
        <v>18.486280293300002</v>
      </c>
      <c r="CB54">
        <v>35.554263356249997</v>
      </c>
      <c r="CC54">
        <v>9</v>
      </c>
      <c r="CD54">
        <v>0.9284231249999999</v>
      </c>
      <c r="CE54">
        <v>0.78018749999999992</v>
      </c>
      <c r="CF54">
        <v>1.0454512499999999</v>
      </c>
      <c r="CG54">
        <v>1.3029131249999999</v>
      </c>
      <c r="CH54">
        <v>1.8334406250000002</v>
      </c>
      <c r="CI54">
        <v>3.1987687499999997</v>
      </c>
      <c r="CJ54">
        <v>5.344284375</v>
      </c>
      <c r="CK54">
        <v>9.1984106249999993</v>
      </c>
      <c r="CL54">
        <v>15.400901249999995</v>
      </c>
      <c r="CM54">
        <v>24.661726874999996</v>
      </c>
      <c r="CN54">
        <v>43.355019374999998</v>
      </c>
      <c r="CO54">
        <v>64.550293031250007</v>
      </c>
      <c r="CP54">
        <v>9</v>
      </c>
      <c r="CQ54">
        <v>1.1991370639499999</v>
      </c>
      <c r="CR54">
        <v>1.0000447649999999</v>
      </c>
      <c r="CS54">
        <v>1.3298300298000001</v>
      </c>
      <c r="CT54">
        <v>1.6445776401000001</v>
      </c>
      <c r="CU54">
        <v>2.2962854272499995</v>
      </c>
      <c r="CV54">
        <v>3.974988109499999</v>
      </c>
      <c r="CW54">
        <v>6.5888437499999997</v>
      </c>
      <c r="CX54">
        <v>11.250497911949999</v>
      </c>
      <c r="CY54">
        <v>18.686027411099996</v>
      </c>
      <c r="CZ54">
        <v>29.680935581700002</v>
      </c>
      <c r="DA54">
        <v>51.7545376821</v>
      </c>
      <c r="DB54">
        <v>75.956281474050016</v>
      </c>
    </row>
    <row r="55" spans="15:106">
      <c r="O55">
        <v>10</v>
      </c>
      <c r="P55">
        <f t="shared" si="8"/>
        <v>0.43733250000000007</v>
      </c>
      <c r="Q55">
        <f t="shared" si="7"/>
        <v>0.32468625000000001</v>
      </c>
      <c r="R55">
        <f t="shared" si="7"/>
        <v>0.37107000000000007</v>
      </c>
      <c r="S55">
        <f t="shared" si="7"/>
        <v>0.47046374999999996</v>
      </c>
      <c r="T55">
        <f t="shared" si="7"/>
        <v>0.66262500000000002</v>
      </c>
      <c r="U55">
        <f t="shared" si="7"/>
        <v>0.99393750000000014</v>
      </c>
      <c r="V55">
        <f t="shared" si="7"/>
        <v>1.5836737500000002</v>
      </c>
      <c r="W55">
        <f t="shared" si="7"/>
        <v>2.5776112500000004</v>
      </c>
      <c r="X55">
        <f t="shared" si="7"/>
        <v>4.0751437500000005</v>
      </c>
      <c r="Y55">
        <f t="shared" si="7"/>
        <v>8.1304087499999991</v>
      </c>
      <c r="Z55">
        <f t="shared" si="7"/>
        <v>14.34583125</v>
      </c>
      <c r="AA55">
        <f t="shared" si="7"/>
        <v>30.430647</v>
      </c>
      <c r="AC55">
        <v>10</v>
      </c>
      <c r="AD55">
        <v>0.43733250000000007</v>
      </c>
      <c r="AE55">
        <v>0.32468625000000001</v>
      </c>
      <c r="AF55">
        <v>0.37107000000000007</v>
      </c>
      <c r="AG55">
        <v>0.47046374999999996</v>
      </c>
      <c r="AH55">
        <v>0.66262500000000002</v>
      </c>
      <c r="AI55">
        <v>0.99393750000000014</v>
      </c>
      <c r="AJ55">
        <v>1.5836737500000002</v>
      </c>
      <c r="AK55">
        <v>2.5776112500000004</v>
      </c>
      <c r="AL55">
        <v>4.0751437500000005</v>
      </c>
      <c r="AM55">
        <v>8.1304087499999991</v>
      </c>
      <c r="AN55">
        <v>14.34583125</v>
      </c>
      <c r="AO55">
        <v>30.430647</v>
      </c>
      <c r="AP55">
        <v>10</v>
      </c>
      <c r="AQ55">
        <v>0.53608500000000003</v>
      </c>
      <c r="AR55">
        <v>0.39800249999999993</v>
      </c>
      <c r="AS55">
        <v>0.45485999999999999</v>
      </c>
      <c r="AT55">
        <v>0.57669749999999997</v>
      </c>
      <c r="AU55">
        <v>0.81225000000000003</v>
      </c>
      <c r="AV55">
        <v>1.218375</v>
      </c>
      <c r="AW55">
        <v>1.9412775000000002</v>
      </c>
      <c r="AX55">
        <v>3.1596525</v>
      </c>
      <c r="AY55">
        <v>5.0253847179750011</v>
      </c>
      <c r="AZ55">
        <v>10.101189407534997</v>
      </c>
      <c r="BA55">
        <v>17.955427499999999</v>
      </c>
      <c r="BB55">
        <v>36.709988467229998</v>
      </c>
      <c r="BC55">
        <v>10</v>
      </c>
      <c r="BD55">
        <v>0.60682395509999998</v>
      </c>
      <c r="BE55">
        <v>0.44977257044999996</v>
      </c>
      <c r="BF55">
        <v>0.51317113680000015</v>
      </c>
      <c r="BG55">
        <v>0.64954350000000005</v>
      </c>
      <c r="BH55">
        <v>0.91332296999999985</v>
      </c>
      <c r="BI55">
        <v>1.3676951925</v>
      </c>
      <c r="BJ55">
        <v>2.1755447383500002</v>
      </c>
      <c r="BK55">
        <v>3.5350092391500003</v>
      </c>
      <c r="BL55">
        <v>5.5793765857499995</v>
      </c>
      <c r="BM55">
        <v>11.112810533099999</v>
      </c>
      <c r="BN55">
        <v>19.575118124999999</v>
      </c>
      <c r="BO55">
        <v>39.661802551800001</v>
      </c>
      <c r="BP55">
        <v>10</v>
      </c>
      <c r="BQ55">
        <v>0.81118124999999996</v>
      </c>
      <c r="BR55">
        <v>0.59790155985000004</v>
      </c>
      <c r="BS55">
        <v>0.66963579480000002</v>
      </c>
      <c r="BT55">
        <v>0.83165849999999997</v>
      </c>
      <c r="BU55">
        <v>1.1469217949999999</v>
      </c>
      <c r="BV55">
        <v>1.6837391024999999</v>
      </c>
      <c r="BW55">
        <v>2.6243742266999996</v>
      </c>
      <c r="BX55">
        <v>4.1764419782999997</v>
      </c>
      <c r="BY55">
        <v>6.4526246797500004</v>
      </c>
      <c r="BZ55">
        <v>12.574028575349999</v>
      </c>
      <c r="CA55">
        <v>21.657577499999995</v>
      </c>
      <c r="CB55">
        <v>42.882003672299994</v>
      </c>
      <c r="CC55">
        <v>10</v>
      </c>
      <c r="CD55">
        <v>0.88941374999999989</v>
      </c>
      <c r="CE55">
        <v>0.83480062499999996</v>
      </c>
      <c r="CF55">
        <v>1.162479375</v>
      </c>
      <c r="CG55">
        <v>1.412139375</v>
      </c>
      <c r="CH55">
        <v>2.0909024999999999</v>
      </c>
      <c r="CI55">
        <v>3.7058906249999999</v>
      </c>
      <c r="CJ55">
        <v>6.1244718749999993</v>
      </c>
      <c r="CK55">
        <v>10.641757500000001</v>
      </c>
      <c r="CL55">
        <v>17.655643124999997</v>
      </c>
      <c r="CM55">
        <v>29.194616249999999</v>
      </c>
      <c r="CN55">
        <v>51.008658749999995</v>
      </c>
      <c r="CO55">
        <v>73.853874000000005</v>
      </c>
      <c r="CP55">
        <v>10</v>
      </c>
      <c r="CQ55">
        <v>1.1470133142000001</v>
      </c>
      <c r="CR55">
        <v>1.06841397645</v>
      </c>
      <c r="CS55">
        <v>1.47641759955</v>
      </c>
      <c r="CT55">
        <v>1.7796825000000001</v>
      </c>
      <c r="CU55">
        <v>2.6146500894</v>
      </c>
      <c r="CV55">
        <v>4.5979157587500001</v>
      </c>
      <c r="CW55">
        <v>7.538731564499999</v>
      </c>
      <c r="CX55">
        <v>12.995026189200003</v>
      </c>
      <c r="CY55">
        <v>21.387165718049999</v>
      </c>
      <c r="CZ55">
        <v>35.079259068900001</v>
      </c>
      <c r="DA55">
        <v>60.79114125000001</v>
      </c>
      <c r="DB55">
        <v>86.583311667449991</v>
      </c>
    </row>
    <row r="56" spans="15:106">
      <c r="O56">
        <v>11</v>
      </c>
      <c r="P56">
        <f t="shared" si="8"/>
        <v>0.43733250000000007</v>
      </c>
      <c r="Q56">
        <f t="shared" si="7"/>
        <v>0.34456500000000001</v>
      </c>
      <c r="R56">
        <f t="shared" si="7"/>
        <v>0.41082749999999996</v>
      </c>
      <c r="S56">
        <f t="shared" si="7"/>
        <v>0.51684750000000002</v>
      </c>
      <c r="T56">
        <f t="shared" si="7"/>
        <v>0.73551375000000008</v>
      </c>
      <c r="U56">
        <f t="shared" si="7"/>
        <v>1.10658375</v>
      </c>
      <c r="V56">
        <f t="shared" si="7"/>
        <v>1.7890874999999997</v>
      </c>
      <c r="W56">
        <f t="shared" si="7"/>
        <v>2.9221762500000001</v>
      </c>
      <c r="X56">
        <f t="shared" si="7"/>
        <v>4.7907787500000003</v>
      </c>
      <c r="Y56">
        <f t="shared" si="7"/>
        <v>9.5749312500000006</v>
      </c>
      <c r="Z56">
        <f t="shared" si="7"/>
        <v>17.002957500000001</v>
      </c>
      <c r="AA56">
        <f t="shared" si="7"/>
        <v>37.101656249999998</v>
      </c>
      <c r="AC56">
        <v>11</v>
      </c>
      <c r="AD56">
        <v>0.43733250000000007</v>
      </c>
      <c r="AE56">
        <v>0.34456500000000001</v>
      </c>
      <c r="AF56">
        <v>0.41082749999999996</v>
      </c>
      <c r="AG56">
        <v>0.51684750000000002</v>
      </c>
      <c r="AH56">
        <v>0.73551375000000008</v>
      </c>
      <c r="AI56">
        <v>1.10658375</v>
      </c>
      <c r="AJ56">
        <v>1.7890874999999997</v>
      </c>
      <c r="AK56">
        <v>2.9221762500000001</v>
      </c>
      <c r="AL56">
        <v>4.7907787500000003</v>
      </c>
      <c r="AM56">
        <v>9.5749312500000006</v>
      </c>
      <c r="AN56">
        <v>17.002957500000001</v>
      </c>
      <c r="AO56">
        <v>37.101656249999998</v>
      </c>
      <c r="AP56">
        <v>11</v>
      </c>
      <c r="AQ56">
        <v>0.53608500000000003</v>
      </c>
      <c r="AR56">
        <v>0.42237000000000002</v>
      </c>
      <c r="AS56">
        <v>0.50359500000000001</v>
      </c>
      <c r="AT56">
        <v>0.63355500000000009</v>
      </c>
      <c r="AU56">
        <v>0.90159749999999994</v>
      </c>
      <c r="AV56">
        <v>1.3564574999999999</v>
      </c>
      <c r="AW56">
        <v>2.1930749999999999</v>
      </c>
      <c r="AX56">
        <v>3.5820224999999994</v>
      </c>
      <c r="AY56">
        <v>5.9167224077850014</v>
      </c>
      <c r="AZ56">
        <v>11.913508752075</v>
      </c>
      <c r="BA56">
        <v>21.31246348398</v>
      </c>
      <c r="BB56">
        <v>44.343962991000005</v>
      </c>
      <c r="BC56">
        <v>11</v>
      </c>
      <c r="BD56">
        <v>0.60662249999999995</v>
      </c>
      <c r="BE56">
        <v>0.47715094439999994</v>
      </c>
      <c r="BF56">
        <v>0.56796451289999994</v>
      </c>
      <c r="BG56">
        <v>0.71334491669999989</v>
      </c>
      <c r="BH56">
        <v>1.0134496858500002</v>
      </c>
      <c r="BI56">
        <v>1.52218947735</v>
      </c>
      <c r="BJ56">
        <v>2.4569042310000002</v>
      </c>
      <c r="BK56">
        <v>4.0062093750000001</v>
      </c>
      <c r="BL56">
        <v>6.5569626981000004</v>
      </c>
      <c r="BM56">
        <v>13.082803062749997</v>
      </c>
      <c r="BN56">
        <v>23.1929774199</v>
      </c>
      <c r="BO56">
        <v>47.823502454999996</v>
      </c>
      <c r="BP56">
        <v>11</v>
      </c>
      <c r="BQ56">
        <v>0.81118124999999996</v>
      </c>
      <c r="BR56">
        <v>0.63196733340000011</v>
      </c>
      <c r="BS56">
        <v>0.73835349569999997</v>
      </c>
      <c r="BT56">
        <v>0.90984233339999998</v>
      </c>
      <c r="BU56">
        <v>1.2676593717000002</v>
      </c>
      <c r="BV56">
        <v>1.86640413255</v>
      </c>
      <c r="BW56">
        <v>2.9515811535000003</v>
      </c>
      <c r="BX56">
        <v>4.7131875000000001</v>
      </c>
      <c r="BY56">
        <v>7.550446577849999</v>
      </c>
      <c r="BZ56">
        <v>14.737450020749998</v>
      </c>
      <c r="CA56">
        <v>25.543619839800002</v>
      </c>
      <c r="CB56">
        <v>51.464879910000001</v>
      </c>
      <c r="CC56">
        <v>11</v>
      </c>
      <c r="CD56">
        <v>0.8504043750000001</v>
      </c>
      <c r="CE56">
        <v>0.89721562499999996</v>
      </c>
      <c r="CF56">
        <v>1.2717056249999998</v>
      </c>
      <c r="CG56">
        <v>1.5369693749999997</v>
      </c>
      <c r="CH56">
        <v>2.4029775</v>
      </c>
      <c r="CI56">
        <v>4.2598237500000007</v>
      </c>
      <c r="CJ56">
        <v>7.0294893749999989</v>
      </c>
      <c r="CK56">
        <v>12.209934375</v>
      </c>
      <c r="CL56">
        <v>20.214658125</v>
      </c>
      <c r="CM56">
        <v>34.499891249999997</v>
      </c>
      <c r="CN56">
        <v>58.849543124999997</v>
      </c>
      <c r="CO56">
        <v>85.070763281249995</v>
      </c>
      <c r="CP56">
        <v>11</v>
      </c>
      <c r="CQ56">
        <v>1.0950412500000004</v>
      </c>
      <c r="CR56">
        <v>1.1465393107499999</v>
      </c>
      <c r="CS56">
        <v>1.6126523419500001</v>
      </c>
      <c r="CT56">
        <v>1.9339942508999997</v>
      </c>
      <c r="CU56">
        <v>3.0001957524000002</v>
      </c>
      <c r="CV56">
        <v>5.276845583100001</v>
      </c>
      <c r="CW56">
        <v>8.6389843729499987</v>
      </c>
      <c r="CX56">
        <v>14.886084375000001</v>
      </c>
      <c r="CY56">
        <v>24.44746354155</v>
      </c>
      <c r="CZ56">
        <v>41.3863720083</v>
      </c>
      <c r="DA56">
        <v>70.020573002100008</v>
      </c>
      <c r="DB56">
        <v>99.365973597899995</v>
      </c>
    </row>
    <row r="57" spans="15:106">
      <c r="O57">
        <v>12</v>
      </c>
      <c r="P57">
        <f t="shared" si="8"/>
        <v>0.44395875000000001</v>
      </c>
      <c r="Q57">
        <f t="shared" si="7"/>
        <v>0.37107000000000007</v>
      </c>
      <c r="R57">
        <f t="shared" si="7"/>
        <v>0.44395875000000001</v>
      </c>
      <c r="S57">
        <f t="shared" si="7"/>
        <v>0.56323124999999996</v>
      </c>
      <c r="T57">
        <f t="shared" si="7"/>
        <v>0.81502874999999997</v>
      </c>
      <c r="U57">
        <f t="shared" si="7"/>
        <v>1.23910875</v>
      </c>
      <c r="V57">
        <f t="shared" si="7"/>
        <v>2.00775375</v>
      </c>
      <c r="W57">
        <f t="shared" si="7"/>
        <v>3.27999375</v>
      </c>
      <c r="X57">
        <f t="shared" si="7"/>
        <v>5.70520125</v>
      </c>
      <c r="Y57">
        <f t="shared" si="7"/>
        <v>11.072463749999999</v>
      </c>
      <c r="Z57">
        <f t="shared" si="7"/>
        <v>20.465044874999997</v>
      </c>
      <c r="AA57">
        <f t="shared" si="7"/>
        <v>45.075621375000004</v>
      </c>
      <c r="AC57">
        <v>12</v>
      </c>
      <c r="AD57">
        <v>0.44395875000000001</v>
      </c>
      <c r="AE57">
        <v>0.37107000000000007</v>
      </c>
      <c r="AF57">
        <v>0.44395875000000001</v>
      </c>
      <c r="AG57">
        <v>0.56323124999999996</v>
      </c>
      <c r="AH57">
        <v>0.81502874999999997</v>
      </c>
      <c r="AI57">
        <v>1.23910875</v>
      </c>
      <c r="AJ57">
        <v>2.00775375</v>
      </c>
      <c r="AK57">
        <v>3.27999375</v>
      </c>
      <c r="AL57">
        <v>5.70520125</v>
      </c>
      <c r="AM57">
        <v>11.072463749999999</v>
      </c>
      <c r="AN57">
        <v>20.465044874999997</v>
      </c>
      <c r="AO57">
        <v>45.075621375000004</v>
      </c>
      <c r="AP57">
        <v>12</v>
      </c>
      <c r="AQ57">
        <v>0.54420750000000007</v>
      </c>
      <c r="AR57">
        <v>0.45485999999999999</v>
      </c>
      <c r="AS57">
        <v>0.54420750000000007</v>
      </c>
      <c r="AT57">
        <v>0.69041249999999998</v>
      </c>
      <c r="AU57">
        <v>0.9990675</v>
      </c>
      <c r="AV57">
        <v>1.5189074999999999</v>
      </c>
      <c r="AW57">
        <v>2.4611174999999998</v>
      </c>
      <c r="AX57">
        <v>4.0266836923499998</v>
      </c>
      <c r="AY57">
        <v>7.0565712896699999</v>
      </c>
      <c r="AZ57">
        <v>13.797208489815002</v>
      </c>
      <c r="BA57">
        <v>25.402952738069999</v>
      </c>
      <c r="BB57">
        <v>53.382608999999995</v>
      </c>
      <c r="BC57">
        <v>12</v>
      </c>
      <c r="BD57">
        <v>0.61560924255000005</v>
      </c>
      <c r="BE57">
        <v>0.51368393160000014</v>
      </c>
      <c r="BF57">
        <v>0.61356302235000004</v>
      </c>
      <c r="BG57">
        <v>0.77710360049999982</v>
      </c>
      <c r="BH57">
        <v>1.1226363749999999</v>
      </c>
      <c r="BI57">
        <v>1.7039168289</v>
      </c>
      <c r="BJ57">
        <v>2.7562676638499997</v>
      </c>
      <c r="BK57">
        <v>4.4952547117499995</v>
      </c>
      <c r="BL57">
        <v>7.8058710733499996</v>
      </c>
      <c r="BM57">
        <v>15.123856805549998</v>
      </c>
      <c r="BN57">
        <v>27.594478996200003</v>
      </c>
      <c r="BO57">
        <v>57.46801275</v>
      </c>
      <c r="BP57">
        <v>12</v>
      </c>
      <c r="BQ57">
        <v>0.82347187499999996</v>
      </c>
      <c r="BR57">
        <v>0.67784386320000012</v>
      </c>
      <c r="BS57">
        <v>0.79462486755000006</v>
      </c>
      <c r="BT57">
        <v>0.98734147424999996</v>
      </c>
      <c r="BU57">
        <v>1.3986945000000002</v>
      </c>
      <c r="BV57">
        <v>2.0807897566500002</v>
      </c>
      <c r="BW57">
        <v>3.2975269870499995</v>
      </c>
      <c r="BX57">
        <v>5.2661294235000007</v>
      </c>
      <c r="BY57">
        <v>8.9495393966999988</v>
      </c>
      <c r="BZ57">
        <v>16.960771398149998</v>
      </c>
      <c r="CA57">
        <v>30.252258380700003</v>
      </c>
      <c r="CB57">
        <v>61.553416500000004</v>
      </c>
      <c r="CC57">
        <v>12</v>
      </c>
      <c r="CD57">
        <v>0.82699875</v>
      </c>
      <c r="CE57">
        <v>0.95963062499999996</v>
      </c>
      <c r="CF57">
        <v>1.3185168749999998</v>
      </c>
      <c r="CG57">
        <v>1.6461956249999998</v>
      </c>
      <c r="CH57">
        <v>2.6994487500000002</v>
      </c>
      <c r="CI57">
        <v>4.7045306250000012</v>
      </c>
      <c r="CJ57">
        <v>7.8486862499999992</v>
      </c>
      <c r="CK57">
        <v>13.497243749999999</v>
      </c>
      <c r="CL57">
        <v>22.445994374999998</v>
      </c>
      <c r="CM57">
        <v>38.767516874999991</v>
      </c>
      <c r="CN57">
        <v>63.426673406249989</v>
      </c>
      <c r="CO57">
        <v>94.050128249999986</v>
      </c>
      <c r="CP57">
        <v>12</v>
      </c>
      <c r="CQ57">
        <v>1.0632838482</v>
      </c>
      <c r="CR57">
        <v>1.2244213719000001</v>
      </c>
      <c r="CS57">
        <v>1.66943309715</v>
      </c>
      <c r="CT57">
        <v>2.06821523745</v>
      </c>
      <c r="CU57">
        <v>3.3650662499999999</v>
      </c>
      <c r="CV57">
        <v>5.81851707615</v>
      </c>
      <c r="CW57">
        <v>9.6303853358999998</v>
      </c>
      <c r="CX57">
        <v>16.429126130999997</v>
      </c>
      <c r="CY57">
        <v>27.102117653099999</v>
      </c>
      <c r="CZ57">
        <v>46.429975002150002</v>
      </c>
      <c r="DA57">
        <v>75.187981603349982</v>
      </c>
      <c r="DB57">
        <v>109.44940499999998</v>
      </c>
    </row>
    <row r="58" spans="15:106">
      <c r="O58">
        <v>13</v>
      </c>
      <c r="P58">
        <f t="shared" si="8"/>
        <v>0.45058500000000007</v>
      </c>
      <c r="Q58">
        <f t="shared" si="7"/>
        <v>0.39757500000000001</v>
      </c>
      <c r="R58">
        <f t="shared" si="7"/>
        <v>0.48371624999999996</v>
      </c>
      <c r="S58">
        <f t="shared" si="7"/>
        <v>0.62286749999999991</v>
      </c>
      <c r="T58">
        <f t="shared" si="7"/>
        <v>0.90117000000000014</v>
      </c>
      <c r="U58">
        <f t="shared" si="7"/>
        <v>1.3915124999999999</v>
      </c>
      <c r="V58">
        <f t="shared" si="7"/>
        <v>2.2529249999999998</v>
      </c>
      <c r="W58">
        <f t="shared" si="7"/>
        <v>3.6908212499999999</v>
      </c>
      <c r="X58">
        <f t="shared" si="7"/>
        <v>6.8250374999999996</v>
      </c>
      <c r="Y58">
        <f t="shared" si="7"/>
        <v>12.7224</v>
      </c>
      <c r="Z58">
        <f t="shared" si="7"/>
        <v>24.616753874999997</v>
      </c>
      <c r="AA58">
        <f t="shared" si="7"/>
        <v>54.339524999999995</v>
      </c>
      <c r="AC58">
        <v>13</v>
      </c>
      <c r="AD58">
        <v>0.45058500000000007</v>
      </c>
      <c r="AE58">
        <v>0.39757500000000001</v>
      </c>
      <c r="AF58">
        <v>0.48371624999999996</v>
      </c>
      <c r="AG58">
        <v>0.62286749999999991</v>
      </c>
      <c r="AH58">
        <v>0.90117000000000014</v>
      </c>
      <c r="AI58">
        <v>1.3915124999999999</v>
      </c>
      <c r="AJ58">
        <v>2.2529249999999998</v>
      </c>
      <c r="AK58">
        <v>3.6908212499999999</v>
      </c>
      <c r="AL58">
        <v>6.8250374999999996</v>
      </c>
      <c r="AM58">
        <v>12.7224</v>
      </c>
      <c r="AN58">
        <v>24.616753874999997</v>
      </c>
      <c r="AO58">
        <v>54.339524999999995</v>
      </c>
      <c r="AP58">
        <v>13</v>
      </c>
      <c r="AQ58">
        <v>0.5523300000000001</v>
      </c>
      <c r="AR58">
        <v>0.48735000000000001</v>
      </c>
      <c r="AS58">
        <v>0.59294249999999993</v>
      </c>
      <c r="AT58">
        <v>0.76351499999999994</v>
      </c>
      <c r="AU58">
        <v>1.1046600000000002</v>
      </c>
      <c r="AV58">
        <v>1.7057250000000002</v>
      </c>
      <c r="AW58">
        <v>2.7616499999999999</v>
      </c>
      <c r="AX58">
        <v>4.5378390101849995</v>
      </c>
      <c r="AY58">
        <v>8.4542400000000004</v>
      </c>
      <c r="AZ58">
        <v>15.8766178464</v>
      </c>
      <c r="BA58">
        <v>30.263408556254998</v>
      </c>
      <c r="BB58">
        <v>63.773230428000005</v>
      </c>
      <c r="BC58">
        <v>13</v>
      </c>
      <c r="BD58">
        <v>0.62458988040000007</v>
      </c>
      <c r="BE58">
        <v>0.55019249999999997</v>
      </c>
      <c r="BF58">
        <v>0.6682861430999999</v>
      </c>
      <c r="BG58">
        <v>0.85909823729999979</v>
      </c>
      <c r="BH58">
        <v>1.2408738803999999</v>
      </c>
      <c r="BI58">
        <v>1.9128484935000001</v>
      </c>
      <c r="BJ58">
        <v>3.0918008970000002</v>
      </c>
      <c r="BK58">
        <v>5.0565965570999998</v>
      </c>
      <c r="BL58">
        <v>9.3348899999999997</v>
      </c>
      <c r="BM58">
        <v>17.371641023999999</v>
      </c>
      <c r="BN58">
        <v>32.814956062349999</v>
      </c>
      <c r="BO58">
        <v>68.530702139999988</v>
      </c>
      <c r="BP58">
        <v>13</v>
      </c>
      <c r="BQ58">
        <v>0.83576250000000007</v>
      </c>
      <c r="BR58">
        <v>0.72333000000000003</v>
      </c>
      <c r="BS58">
        <v>0.86221891034999976</v>
      </c>
      <c r="BT58">
        <v>1.0872911708999999</v>
      </c>
      <c r="BU58">
        <v>1.5398797607999997</v>
      </c>
      <c r="BV58">
        <v>2.3264544870000003</v>
      </c>
      <c r="BW58">
        <v>3.6835847009999996</v>
      </c>
      <c r="BX58">
        <v>5.8985086018499988</v>
      </c>
      <c r="BY58">
        <v>10.655865</v>
      </c>
      <c r="BZ58">
        <v>19.394338464</v>
      </c>
      <c r="CA58">
        <v>35.810217062549995</v>
      </c>
      <c r="CB58">
        <v>73.05610428</v>
      </c>
      <c r="CC58">
        <v>13</v>
      </c>
      <c r="CD58">
        <v>0.82699875</v>
      </c>
      <c r="CE58">
        <v>1.0298475000000002</v>
      </c>
      <c r="CF58">
        <v>1.3575262499999998</v>
      </c>
      <c r="CG58">
        <v>1.7866293749999997</v>
      </c>
      <c r="CH58">
        <v>3.0349293750000004</v>
      </c>
      <c r="CI58">
        <v>5.1804450000000006</v>
      </c>
      <c r="CJ58">
        <v>8.7927131250000006</v>
      </c>
      <c r="CK58">
        <v>14.90158125</v>
      </c>
      <c r="CL58">
        <v>24.926990625000002</v>
      </c>
      <c r="CM58">
        <v>43.557868125000006</v>
      </c>
      <c r="CN58">
        <v>67.810563000000002</v>
      </c>
      <c r="CO58">
        <v>104.56100662499999</v>
      </c>
      <c r="CP58">
        <v>13</v>
      </c>
      <c r="CQ58">
        <v>1.0616661026999998</v>
      </c>
      <c r="CR58">
        <v>1.3119975000000001</v>
      </c>
      <c r="CS58">
        <v>1.7161675767</v>
      </c>
      <c r="CT58">
        <v>2.2411537618500001</v>
      </c>
      <c r="CU58">
        <v>3.7773279783000002</v>
      </c>
      <c r="CV58">
        <v>6.3969894791999993</v>
      </c>
      <c r="CW58">
        <v>10.771502373450001</v>
      </c>
      <c r="CX58">
        <v>18.109365034500001</v>
      </c>
      <c r="CY58">
        <v>30.048975000000006</v>
      </c>
      <c r="CZ58">
        <v>52.081892310149996</v>
      </c>
      <c r="DA58">
        <v>80.088104858399987</v>
      </c>
      <c r="DB58">
        <v>121.2330437964</v>
      </c>
    </row>
    <row r="59" spans="15:106">
      <c r="O59">
        <v>14</v>
      </c>
      <c r="P59">
        <f t="shared" si="8"/>
        <v>0.46383749999999996</v>
      </c>
      <c r="Q59">
        <f t="shared" si="7"/>
        <v>0.43733250000000007</v>
      </c>
      <c r="R59">
        <f t="shared" si="7"/>
        <v>0.52347374999999996</v>
      </c>
      <c r="S59">
        <f t="shared" si="7"/>
        <v>0.68250374999999996</v>
      </c>
      <c r="T59">
        <f t="shared" si="7"/>
        <v>1.00056375</v>
      </c>
      <c r="U59">
        <f t="shared" si="7"/>
        <v>1.55716875</v>
      </c>
      <c r="V59">
        <f t="shared" si="7"/>
        <v>2.5312275</v>
      </c>
      <c r="W59">
        <f t="shared" si="7"/>
        <v>4.1745375000000005</v>
      </c>
      <c r="X59">
        <f t="shared" si="7"/>
        <v>8.1304087499999991</v>
      </c>
      <c r="Y59">
        <f t="shared" si="7"/>
        <v>14.650638749999997</v>
      </c>
      <c r="Z59">
        <f t="shared" si="7"/>
        <v>29.512761749999996</v>
      </c>
      <c r="AA59">
        <f t="shared" si="7"/>
        <v>64.755434249999993</v>
      </c>
      <c r="AC59">
        <v>14</v>
      </c>
      <c r="AD59">
        <v>0.46383749999999996</v>
      </c>
      <c r="AE59">
        <v>0.43733250000000007</v>
      </c>
      <c r="AF59">
        <v>0.52347374999999996</v>
      </c>
      <c r="AG59">
        <v>0.68250374999999996</v>
      </c>
      <c r="AH59">
        <v>1.00056375</v>
      </c>
      <c r="AI59">
        <v>1.55716875</v>
      </c>
      <c r="AJ59">
        <v>2.5312275</v>
      </c>
      <c r="AK59">
        <v>4.1745375000000005</v>
      </c>
      <c r="AL59">
        <v>8.1304087499999991</v>
      </c>
      <c r="AM59">
        <v>14.650638749999997</v>
      </c>
      <c r="AN59">
        <v>29.512761749999996</v>
      </c>
      <c r="AO59">
        <v>64.755434249999993</v>
      </c>
      <c r="AP59">
        <v>14</v>
      </c>
      <c r="AQ59">
        <v>0.56857500000000005</v>
      </c>
      <c r="AR59">
        <v>0.53608500000000003</v>
      </c>
      <c r="AS59">
        <v>0.6416774999999999</v>
      </c>
      <c r="AT59">
        <v>0.83661750000000001</v>
      </c>
      <c r="AU59">
        <v>1.2264974999999998</v>
      </c>
      <c r="AV59">
        <v>1.9087874999999999</v>
      </c>
      <c r="AW59">
        <v>3.1027949999999995</v>
      </c>
      <c r="AX59">
        <v>5.1402599230499995</v>
      </c>
      <c r="AY59">
        <v>10.08620322831</v>
      </c>
      <c r="AZ59">
        <v>18.309922174170001</v>
      </c>
      <c r="BA59">
        <v>35.938875097619999</v>
      </c>
      <c r="BB59">
        <v>75.319927001414996</v>
      </c>
      <c r="BC59">
        <v>14</v>
      </c>
      <c r="BD59">
        <v>0.64274650649999987</v>
      </c>
      <c r="BE59">
        <v>0.60501029489999991</v>
      </c>
      <c r="BF59">
        <v>0.72297263565000003</v>
      </c>
      <c r="BG59">
        <v>0.94103705114999991</v>
      </c>
      <c r="BH59">
        <v>1.3772740653</v>
      </c>
      <c r="BI59">
        <v>2.13985125</v>
      </c>
      <c r="BJ59">
        <v>3.4725632453999995</v>
      </c>
      <c r="BK59">
        <v>5.7173873084999993</v>
      </c>
      <c r="BL59">
        <v>11.116555766549999</v>
      </c>
      <c r="BM59">
        <v>19.997781620850002</v>
      </c>
      <c r="BN59">
        <v>38.898685571400001</v>
      </c>
      <c r="BO59">
        <v>80.793784323899999</v>
      </c>
      <c r="BP59">
        <v>14</v>
      </c>
      <c r="BQ59">
        <v>0.85756491449999983</v>
      </c>
      <c r="BR59">
        <v>0.79243858979999993</v>
      </c>
      <c r="BS59">
        <v>0.92922602129999998</v>
      </c>
      <c r="BT59">
        <v>1.18636148295</v>
      </c>
      <c r="BU59">
        <v>1.70234108955</v>
      </c>
      <c r="BV59">
        <v>2.5919325</v>
      </c>
      <c r="BW59">
        <v>4.1199532568999997</v>
      </c>
      <c r="BX59">
        <v>6.6407842304999996</v>
      </c>
      <c r="BY59">
        <v>12.6339837831</v>
      </c>
      <c r="BZ59">
        <v>22.225756241699997</v>
      </c>
      <c r="CA59">
        <v>42.253176976199995</v>
      </c>
      <c r="CB59">
        <v>85.720178514149978</v>
      </c>
      <c r="CC59">
        <v>14</v>
      </c>
      <c r="CD59">
        <v>0.83480062499999996</v>
      </c>
      <c r="CE59">
        <v>1.1156681249999998</v>
      </c>
      <c r="CF59">
        <v>1.3965356249999998</v>
      </c>
      <c r="CG59">
        <v>1.9582706249999999</v>
      </c>
      <c r="CH59">
        <v>3.4172212499999999</v>
      </c>
      <c r="CI59">
        <v>5.7109725000000005</v>
      </c>
      <c r="CJ59">
        <v>9.8381643749999999</v>
      </c>
      <c r="CK59">
        <v>16.461956250000004</v>
      </c>
      <c r="CL59">
        <v>27.696656249999997</v>
      </c>
      <c r="CM59">
        <v>48.691501874999993</v>
      </c>
      <c r="CN59">
        <v>72.494461406249997</v>
      </c>
      <c r="CO59">
        <v>115.93842749999999</v>
      </c>
      <c r="CP59">
        <v>14</v>
      </c>
      <c r="CQ59">
        <v>1.0700478985499999</v>
      </c>
      <c r="CR59">
        <v>1.4191469720999998</v>
      </c>
      <c r="CS59">
        <v>1.7627508836999999</v>
      </c>
      <c r="CT59">
        <v>2.4526282648499995</v>
      </c>
      <c r="CU59">
        <v>4.2464507120999997</v>
      </c>
      <c r="CV59">
        <v>7.0409249999999988</v>
      </c>
      <c r="CW59">
        <v>12.03297529005</v>
      </c>
      <c r="CX59">
        <v>19.973413291500002</v>
      </c>
      <c r="CY59">
        <v>33.333540434999996</v>
      </c>
      <c r="CZ59">
        <v>58.124900067300004</v>
      </c>
      <c r="DA59">
        <v>85.30417845225</v>
      </c>
      <c r="DB59">
        <v>133.92969642899999</v>
      </c>
    </row>
    <row r="60" spans="15:106">
      <c r="O60">
        <v>15</v>
      </c>
      <c r="P60">
        <f t="shared" si="8"/>
        <v>0.48371624999999996</v>
      </c>
      <c r="Q60">
        <f t="shared" si="7"/>
        <v>0.4770899999999999</v>
      </c>
      <c r="R60">
        <f t="shared" si="7"/>
        <v>0.56323124999999996</v>
      </c>
      <c r="S60">
        <f t="shared" si="7"/>
        <v>0.74876624999999986</v>
      </c>
      <c r="T60">
        <f t="shared" si="7"/>
        <v>1.1132099999999998</v>
      </c>
      <c r="U60">
        <f t="shared" si="7"/>
        <v>1.7427037499999998</v>
      </c>
      <c r="V60">
        <f t="shared" si="7"/>
        <v>2.8492875</v>
      </c>
      <c r="W60">
        <f t="shared" si="7"/>
        <v>4.7775262499999993</v>
      </c>
      <c r="X60">
        <f t="shared" si="7"/>
        <v>9.5881837499999989</v>
      </c>
      <c r="Y60">
        <f t="shared" si="7"/>
        <v>16.989705000000001</v>
      </c>
      <c r="Z60">
        <f t="shared" si="7"/>
        <v>35.285422499999996</v>
      </c>
      <c r="AA60">
        <f t="shared" si="7"/>
        <v>76.127137312500011</v>
      </c>
      <c r="AC60">
        <v>15</v>
      </c>
      <c r="AD60">
        <v>0.48371624999999996</v>
      </c>
      <c r="AE60">
        <v>0.4770899999999999</v>
      </c>
      <c r="AF60">
        <v>0.56323124999999996</v>
      </c>
      <c r="AG60">
        <v>0.74876624999999986</v>
      </c>
      <c r="AH60">
        <v>1.1132099999999998</v>
      </c>
      <c r="AI60">
        <v>1.7427037499999998</v>
      </c>
      <c r="AJ60">
        <v>2.8492875</v>
      </c>
      <c r="AK60">
        <v>4.7775262499999993</v>
      </c>
      <c r="AL60">
        <v>9.5881837499999989</v>
      </c>
      <c r="AM60">
        <v>16.989705000000001</v>
      </c>
      <c r="AN60">
        <v>35.285422499999996</v>
      </c>
      <c r="AO60">
        <v>76.127137312500011</v>
      </c>
      <c r="AP60">
        <v>15</v>
      </c>
      <c r="AQ60">
        <v>0.59294249999999993</v>
      </c>
      <c r="AR60">
        <v>0.58482000000000001</v>
      </c>
      <c r="AS60">
        <v>0.69041249999999998</v>
      </c>
      <c r="AT60">
        <v>0.91784249999999978</v>
      </c>
      <c r="AU60">
        <v>1.3645799999999999</v>
      </c>
      <c r="AV60">
        <v>2.1362174999999999</v>
      </c>
      <c r="AW60">
        <v>3.4926750000000002</v>
      </c>
      <c r="AX60">
        <v>5.8915485880650005</v>
      </c>
      <c r="AY60">
        <v>11.912323612634999</v>
      </c>
      <c r="AZ60">
        <v>21.264534000000001</v>
      </c>
      <c r="BA60">
        <v>42.566543295525008</v>
      </c>
      <c r="BB60">
        <v>87.766738083314991</v>
      </c>
      <c r="BC60">
        <v>15</v>
      </c>
      <c r="BD60">
        <v>0.67006933964999993</v>
      </c>
      <c r="BE60">
        <v>0.65979146160000002</v>
      </c>
      <c r="BF60">
        <v>0.77762249999999999</v>
      </c>
      <c r="BG60">
        <v>1.0320549560999999</v>
      </c>
      <c r="BH60">
        <v>1.5318186156</v>
      </c>
      <c r="BI60">
        <v>2.39400948195</v>
      </c>
      <c r="BJ60">
        <v>3.9075937604999993</v>
      </c>
      <c r="BK60">
        <v>6.5410252330499992</v>
      </c>
      <c r="BL60">
        <v>13.105327499100001</v>
      </c>
      <c r="BM60">
        <v>23.182726500000001</v>
      </c>
      <c r="BN60">
        <v>45.989277196499998</v>
      </c>
      <c r="BO60">
        <v>93.976688375550012</v>
      </c>
      <c r="BP60">
        <v>15</v>
      </c>
      <c r="BQ60">
        <v>0.89075130344999986</v>
      </c>
      <c r="BR60">
        <v>0.86096030759999997</v>
      </c>
      <c r="BS60">
        <v>0.99564750000000013</v>
      </c>
      <c r="BT60">
        <v>1.2960216283499997</v>
      </c>
      <c r="BU60">
        <v>1.8857877947999995</v>
      </c>
      <c r="BV60">
        <v>2.8879097138999992</v>
      </c>
      <c r="BW60">
        <v>4.6166325209999988</v>
      </c>
      <c r="BX60">
        <v>7.564784380649999</v>
      </c>
      <c r="BY60">
        <v>14.828540626349998</v>
      </c>
      <c r="BZ60">
        <v>25.648974000000003</v>
      </c>
      <c r="CA60">
        <v>49.723215455249999</v>
      </c>
      <c r="CB60">
        <v>99.231177333150015</v>
      </c>
      <c r="CC60">
        <v>15</v>
      </c>
      <c r="CD60">
        <v>0.85820625000000006</v>
      </c>
      <c r="CE60">
        <v>1.20148875</v>
      </c>
      <c r="CF60">
        <v>1.4589506250000002</v>
      </c>
      <c r="CG60">
        <v>2.1611193750000002</v>
      </c>
      <c r="CH60">
        <v>3.8229187500000004</v>
      </c>
      <c r="CI60">
        <v>6.3195187499999994</v>
      </c>
      <c r="CJ60">
        <v>10.98504</v>
      </c>
      <c r="CK60">
        <v>18.225180000000002</v>
      </c>
      <c r="CL60">
        <v>30.848613750000002</v>
      </c>
      <c r="CM60">
        <v>53.895352500000001</v>
      </c>
      <c r="CN60">
        <v>78.038586000000009</v>
      </c>
      <c r="CO60">
        <v>127.51991549999998</v>
      </c>
      <c r="CP60">
        <v>15</v>
      </c>
      <c r="CQ60">
        <v>1.0983695085</v>
      </c>
      <c r="CR60">
        <v>1.5259618143</v>
      </c>
      <c r="CS60">
        <v>1.8386774999999997</v>
      </c>
      <c r="CT60">
        <v>2.7024555028499999</v>
      </c>
      <c r="CU60">
        <v>4.7431130985000003</v>
      </c>
      <c r="CV60">
        <v>7.7788185569999992</v>
      </c>
      <c r="CW60">
        <v>13.4142205824</v>
      </c>
      <c r="CX60">
        <v>22.077074289600002</v>
      </c>
      <c r="CY60">
        <v>37.066646274299998</v>
      </c>
      <c r="CZ60">
        <v>64.231447500000002</v>
      </c>
      <c r="DA60">
        <v>91.489299718050006</v>
      </c>
      <c r="DB60">
        <v>146.76614388719997</v>
      </c>
    </row>
    <row r="61" spans="15:106">
      <c r="O61">
        <v>16</v>
      </c>
      <c r="P61">
        <f t="shared" si="8"/>
        <v>0.51022124999999996</v>
      </c>
      <c r="Q61">
        <f t="shared" si="7"/>
        <v>0.51684750000000002</v>
      </c>
      <c r="R61">
        <f t="shared" si="7"/>
        <v>0.61624124999999996</v>
      </c>
      <c r="S61">
        <f t="shared" si="7"/>
        <v>0.82165499999999991</v>
      </c>
      <c r="T61">
        <f t="shared" si="7"/>
        <v>1.2324824999999999</v>
      </c>
      <c r="U61">
        <f t="shared" si="7"/>
        <v>1.9414912500000001</v>
      </c>
      <c r="V61">
        <f t="shared" si="7"/>
        <v>3.1872262499999997</v>
      </c>
      <c r="W61">
        <f t="shared" si="7"/>
        <v>5.5527975000000005</v>
      </c>
      <c r="X61">
        <f t="shared" si="7"/>
        <v>11.138726249999999</v>
      </c>
      <c r="Y61">
        <f t="shared" si="7"/>
        <v>19.87212375</v>
      </c>
      <c r="Z61">
        <f t="shared" si="7"/>
        <v>42.106879687499998</v>
      </c>
      <c r="AA61">
        <f t="shared" si="7"/>
        <v>88.227022500000004</v>
      </c>
      <c r="AC61">
        <v>16</v>
      </c>
      <c r="AD61">
        <v>0.51022124999999996</v>
      </c>
      <c r="AE61">
        <v>0.51684750000000002</v>
      </c>
      <c r="AF61">
        <v>0.61624124999999996</v>
      </c>
      <c r="AG61">
        <v>0.82165499999999991</v>
      </c>
      <c r="AH61">
        <v>1.2324824999999999</v>
      </c>
      <c r="AI61">
        <v>1.9414912500000001</v>
      </c>
      <c r="AJ61">
        <v>3.1872262499999997</v>
      </c>
      <c r="AK61">
        <v>5.5527975000000005</v>
      </c>
      <c r="AL61">
        <v>11.138726249999999</v>
      </c>
      <c r="AM61">
        <v>19.87212375</v>
      </c>
      <c r="AN61">
        <v>42.106879687499998</v>
      </c>
      <c r="AO61">
        <v>88.227022500000004</v>
      </c>
      <c r="AP61">
        <v>16</v>
      </c>
      <c r="AQ61">
        <v>0.62543250000000006</v>
      </c>
      <c r="AR61">
        <v>0.63355500000000009</v>
      </c>
      <c r="AS61">
        <v>0.75539250000000002</v>
      </c>
      <c r="AT61">
        <v>1.00719</v>
      </c>
      <c r="AU61">
        <v>1.510785</v>
      </c>
      <c r="AV61">
        <v>2.3798925</v>
      </c>
      <c r="AW61">
        <v>3.9069224999999994</v>
      </c>
      <c r="AX61">
        <v>6.8578331642100014</v>
      </c>
      <c r="AY61">
        <v>13.859244437534995</v>
      </c>
      <c r="AZ61">
        <v>24.908837875469999</v>
      </c>
      <c r="BA61">
        <v>50.326214602050001</v>
      </c>
      <c r="BB61">
        <v>100.83088431845999</v>
      </c>
      <c r="BC61">
        <v>16</v>
      </c>
      <c r="BD61">
        <v>0.70655043689999997</v>
      </c>
      <c r="BE61">
        <v>0.71453600009999996</v>
      </c>
      <c r="BF61">
        <v>0.85052663145000007</v>
      </c>
      <c r="BG61">
        <v>1.1321419913999999</v>
      </c>
      <c r="BH61">
        <v>1.6953727113000001</v>
      </c>
      <c r="BI61">
        <v>2.6661960729</v>
      </c>
      <c r="BJ61">
        <v>4.3695843749999996</v>
      </c>
      <c r="BK61">
        <v>7.599909738600001</v>
      </c>
      <c r="BL61">
        <v>15.219509998949997</v>
      </c>
      <c r="BM61">
        <v>27.106679377349998</v>
      </c>
      <c r="BN61">
        <v>54.275163635249996</v>
      </c>
      <c r="BO61">
        <v>107.7720954462</v>
      </c>
      <c r="BP61">
        <v>16</v>
      </c>
      <c r="BQ61">
        <v>0.93579778215000009</v>
      </c>
      <c r="BR61">
        <v>0.92889633329999988</v>
      </c>
      <c r="BS61">
        <v>1.0848120128999998</v>
      </c>
      <c r="BT61">
        <v>1.4161239828000001</v>
      </c>
      <c r="BU61">
        <v>2.0787495129</v>
      </c>
      <c r="BV61">
        <v>3.2030121406500003</v>
      </c>
      <c r="BW61">
        <v>5.1406875000000003</v>
      </c>
      <c r="BX61">
        <v>8.7514166420999988</v>
      </c>
      <c r="BY61">
        <v>17.144396875350001</v>
      </c>
      <c r="BZ61">
        <v>29.853981254699999</v>
      </c>
      <c r="CA61">
        <v>58.407783520499997</v>
      </c>
      <c r="CB61">
        <v>113.2520931846</v>
      </c>
      <c r="CC61">
        <v>16</v>
      </c>
      <c r="CD61">
        <v>0.89721562499999996</v>
      </c>
      <c r="CE61">
        <v>1.2717056249999998</v>
      </c>
      <c r="CF61">
        <v>1.5369693749999997</v>
      </c>
      <c r="CG61">
        <v>2.4029775</v>
      </c>
      <c r="CH61">
        <v>4.2598237500000007</v>
      </c>
      <c r="CI61">
        <v>7.0294893749999989</v>
      </c>
      <c r="CJ61">
        <v>12.209934375</v>
      </c>
      <c r="CK61">
        <v>20.214658125</v>
      </c>
      <c r="CL61">
        <v>34.499891249999997</v>
      </c>
      <c r="CM61">
        <v>58.849543124999997</v>
      </c>
      <c r="CN61">
        <v>85.070763281249995</v>
      </c>
      <c r="CO61">
        <v>138.6455709375</v>
      </c>
      <c r="CP61">
        <v>16</v>
      </c>
      <c r="CQ61">
        <v>1.1465393107499999</v>
      </c>
      <c r="CR61">
        <v>1.6126523419500001</v>
      </c>
      <c r="CS61">
        <v>1.9339942508999997</v>
      </c>
      <c r="CT61">
        <v>3.0001957524000002</v>
      </c>
      <c r="CU61">
        <v>5.276845583100001</v>
      </c>
      <c r="CV61">
        <v>8.6389843729499987</v>
      </c>
      <c r="CW61">
        <v>14.886084375000001</v>
      </c>
      <c r="CX61">
        <v>24.44746354155</v>
      </c>
      <c r="CY61">
        <v>41.3863720083</v>
      </c>
      <c r="CZ61">
        <v>70.020573002100008</v>
      </c>
      <c r="DA61">
        <v>99.365973597899995</v>
      </c>
      <c r="DB61">
        <v>158.98377819554997</v>
      </c>
    </row>
    <row r="62" spans="15:106">
      <c r="O62">
        <v>17</v>
      </c>
      <c r="P62">
        <f t="shared" si="8"/>
        <v>0.53010000000000002</v>
      </c>
      <c r="Q62">
        <f t="shared" si="7"/>
        <v>0.55660499999999991</v>
      </c>
      <c r="R62">
        <f t="shared" si="7"/>
        <v>0.66925125000000008</v>
      </c>
      <c r="S62">
        <f t="shared" si="7"/>
        <v>0.90779625000000019</v>
      </c>
      <c r="T62">
        <f t="shared" si="7"/>
        <v>1.3716337499999998</v>
      </c>
      <c r="U62">
        <f t="shared" si="7"/>
        <v>2.1601575</v>
      </c>
      <c r="V62">
        <f t="shared" si="7"/>
        <v>3.5384174999999995</v>
      </c>
      <c r="W62">
        <f t="shared" si="7"/>
        <v>6.5401087499999999</v>
      </c>
      <c r="X62">
        <f t="shared" si="7"/>
        <v>12.742278749999999</v>
      </c>
      <c r="Y62">
        <f t="shared" si="7"/>
        <v>23.654750624999998</v>
      </c>
      <c r="Z62">
        <f t="shared" si="7"/>
        <v>50.198011874999999</v>
      </c>
      <c r="AA62">
        <f t="shared" si="7"/>
        <v>100.81730362499999</v>
      </c>
      <c r="AC62">
        <v>17</v>
      </c>
      <c r="AD62">
        <v>0.53010000000000002</v>
      </c>
      <c r="AE62">
        <v>0.55660499999999991</v>
      </c>
      <c r="AF62">
        <v>0.66925125000000008</v>
      </c>
      <c r="AG62">
        <v>0.90779625000000019</v>
      </c>
      <c r="AH62">
        <v>1.3716337499999998</v>
      </c>
      <c r="AI62">
        <v>2.1601575</v>
      </c>
      <c r="AJ62">
        <v>3.5384174999999995</v>
      </c>
      <c r="AK62">
        <v>6.5401087499999999</v>
      </c>
      <c r="AL62">
        <v>12.742278749999999</v>
      </c>
      <c r="AM62">
        <v>23.654750624999998</v>
      </c>
      <c r="AN62">
        <v>50.198011874999999</v>
      </c>
      <c r="AO62">
        <v>100.81730362499999</v>
      </c>
      <c r="AP62">
        <v>17</v>
      </c>
      <c r="AQ62">
        <v>0.64980000000000004</v>
      </c>
      <c r="AR62">
        <v>0.68228999999999995</v>
      </c>
      <c r="AS62">
        <v>0.82037250000000006</v>
      </c>
      <c r="AT62">
        <v>1.1127825000000002</v>
      </c>
      <c r="AU62">
        <v>1.6813574999999998</v>
      </c>
      <c r="AV62">
        <v>2.6479349999999999</v>
      </c>
      <c r="AW62">
        <v>4.3439375590200004</v>
      </c>
      <c r="AX62">
        <v>8.0892402588899994</v>
      </c>
      <c r="AY62">
        <v>15.877936520595002</v>
      </c>
      <c r="AZ62">
        <v>29.362286563649999</v>
      </c>
      <c r="BA62">
        <v>59.449005000000007</v>
      </c>
      <c r="BB62">
        <v>114.22793167352999</v>
      </c>
      <c r="BC62">
        <v>17</v>
      </c>
      <c r="BD62">
        <v>0.733834188</v>
      </c>
      <c r="BE62">
        <v>0.76924319220000004</v>
      </c>
      <c r="BF62">
        <v>0.92338192529999996</v>
      </c>
      <c r="BG62">
        <v>1.2504161249999999</v>
      </c>
      <c r="BH62">
        <v>1.8861539229000002</v>
      </c>
      <c r="BI62">
        <v>2.9654893016999999</v>
      </c>
      <c r="BJ62">
        <v>4.8494262950999998</v>
      </c>
      <c r="BK62">
        <v>8.9481936694499993</v>
      </c>
      <c r="BL62">
        <v>17.404653882150004</v>
      </c>
      <c r="BM62">
        <v>31.895386659</v>
      </c>
      <c r="BN62">
        <v>63.998673749999995</v>
      </c>
      <c r="BO62">
        <v>121.87339525979999</v>
      </c>
      <c r="BP62">
        <v>17</v>
      </c>
      <c r="BQ62">
        <v>0.96834837600000012</v>
      </c>
      <c r="BR62">
        <v>0.99624610260000013</v>
      </c>
      <c r="BS62">
        <v>1.1731939870499999</v>
      </c>
      <c r="BT62">
        <v>1.5578955000000001</v>
      </c>
      <c r="BU62">
        <v>2.3033341156500002</v>
      </c>
      <c r="BV62">
        <v>3.5478343160999994</v>
      </c>
      <c r="BW62">
        <v>5.6810365901999997</v>
      </c>
      <c r="BX62">
        <v>10.2592280889</v>
      </c>
      <c r="BY62">
        <v>19.518589705949999</v>
      </c>
      <c r="BZ62">
        <v>34.967410636499999</v>
      </c>
      <c r="CA62">
        <v>68.54834249999999</v>
      </c>
      <c r="CB62">
        <v>127.45262773529998</v>
      </c>
      <c r="CC62">
        <v>17</v>
      </c>
      <c r="CD62">
        <v>0.95963062499999996</v>
      </c>
      <c r="CE62">
        <v>1.3185168749999998</v>
      </c>
      <c r="CF62">
        <v>1.6461956249999998</v>
      </c>
      <c r="CG62">
        <v>2.6994487500000002</v>
      </c>
      <c r="CH62">
        <v>4.7045306250000012</v>
      </c>
      <c r="CI62">
        <v>7.8486862499999992</v>
      </c>
      <c r="CJ62">
        <v>13.497243749999999</v>
      </c>
      <c r="CK62">
        <v>22.445994374999998</v>
      </c>
      <c r="CL62">
        <v>38.767516874999991</v>
      </c>
      <c r="CM62">
        <v>63.426673406249989</v>
      </c>
      <c r="CN62">
        <v>94.050128249999986</v>
      </c>
      <c r="CO62">
        <v>148.87356187500001</v>
      </c>
      <c r="CP62">
        <v>17</v>
      </c>
      <c r="CQ62">
        <v>1.2244213719000001</v>
      </c>
      <c r="CR62">
        <v>1.66943309715</v>
      </c>
      <c r="CS62">
        <v>2.06821523745</v>
      </c>
      <c r="CT62">
        <v>3.3650662499999999</v>
      </c>
      <c r="CU62">
        <v>5.81851707615</v>
      </c>
      <c r="CV62">
        <v>9.6303853358999998</v>
      </c>
      <c r="CW62">
        <v>16.429126130999997</v>
      </c>
      <c r="CX62">
        <v>27.102117653099999</v>
      </c>
      <c r="CY62">
        <v>46.429975002150002</v>
      </c>
      <c r="CZ62">
        <v>75.187981603349982</v>
      </c>
      <c r="DA62">
        <v>109.44940499999998</v>
      </c>
      <c r="DB62">
        <v>170.08416555299996</v>
      </c>
    </row>
    <row r="63" spans="15:106">
      <c r="O63">
        <v>18</v>
      </c>
      <c r="P63">
        <f t="shared" si="8"/>
        <v>0.55660499999999991</v>
      </c>
      <c r="Q63">
        <f t="shared" si="7"/>
        <v>0.58973624999999996</v>
      </c>
      <c r="R63">
        <f t="shared" si="7"/>
        <v>0.72888750000000002</v>
      </c>
      <c r="S63">
        <f t="shared" si="7"/>
        <v>1.00056375</v>
      </c>
      <c r="T63">
        <f t="shared" si="7"/>
        <v>1.5240374999999999</v>
      </c>
      <c r="U63">
        <f t="shared" si="7"/>
        <v>2.4053287500000002</v>
      </c>
      <c r="V63">
        <f t="shared" si="7"/>
        <v>3.9359925000000002</v>
      </c>
      <c r="W63">
        <f t="shared" si="7"/>
        <v>7.7527124999999995</v>
      </c>
      <c r="X63">
        <f t="shared" si="7"/>
        <v>14.504861250000003</v>
      </c>
      <c r="Y63">
        <f t="shared" si="7"/>
        <v>28.174088249999993</v>
      </c>
      <c r="Z63">
        <f t="shared" si="7"/>
        <v>59.501779875000004</v>
      </c>
      <c r="AA63">
        <f t="shared" si="7"/>
        <v>114.07888799999999</v>
      </c>
      <c r="AC63">
        <v>18</v>
      </c>
      <c r="AD63">
        <v>0.55660499999999991</v>
      </c>
      <c r="AE63">
        <v>0.58973624999999996</v>
      </c>
      <c r="AF63">
        <v>0.72888750000000002</v>
      </c>
      <c r="AG63">
        <v>1.00056375</v>
      </c>
      <c r="AH63">
        <v>1.5240374999999999</v>
      </c>
      <c r="AI63">
        <v>2.4053287500000002</v>
      </c>
      <c r="AJ63">
        <v>3.9359925000000002</v>
      </c>
      <c r="AK63">
        <v>7.7527124999999995</v>
      </c>
      <c r="AL63">
        <v>14.504861250000003</v>
      </c>
      <c r="AM63">
        <v>28.174088249999993</v>
      </c>
      <c r="AN63">
        <v>59.501779875000004</v>
      </c>
      <c r="AO63">
        <v>114.07888799999999</v>
      </c>
      <c r="AP63">
        <v>18</v>
      </c>
      <c r="AQ63">
        <v>0.68228999999999995</v>
      </c>
      <c r="AR63">
        <v>0.72290249999999989</v>
      </c>
      <c r="AS63">
        <v>0.89347500000000013</v>
      </c>
      <c r="AT63">
        <v>1.2264974999999998</v>
      </c>
      <c r="AU63">
        <v>1.8681749999999995</v>
      </c>
      <c r="AV63">
        <v>2.9484674999999996</v>
      </c>
      <c r="AW63">
        <v>4.8392753537699997</v>
      </c>
      <c r="AX63">
        <v>9.6033599999999986</v>
      </c>
      <c r="AY63">
        <v>18.100998159254999</v>
      </c>
      <c r="AZ63">
        <v>34.636733492129999</v>
      </c>
      <c r="BA63">
        <v>69.831687318660002</v>
      </c>
      <c r="BB63">
        <v>128.15355229614002</v>
      </c>
      <c r="BC63">
        <v>18</v>
      </c>
      <c r="BD63">
        <v>0.77026950000000005</v>
      </c>
      <c r="BE63">
        <v>0.81475981829999988</v>
      </c>
      <c r="BF63">
        <v>1.0053277245000001</v>
      </c>
      <c r="BG63">
        <v>1.3777349701499999</v>
      </c>
      <c r="BH63">
        <v>2.0950245404999999</v>
      </c>
      <c r="BI63">
        <v>3.3009521341500001</v>
      </c>
      <c r="BJ63">
        <v>5.3924925582000007</v>
      </c>
      <c r="BK63">
        <v>10.603709999999998</v>
      </c>
      <c r="BL63">
        <v>19.805480313299999</v>
      </c>
      <c r="BM63">
        <v>37.557001736099991</v>
      </c>
      <c r="BN63">
        <v>75.041118843299984</v>
      </c>
      <c r="BO63">
        <v>136.48722248069998</v>
      </c>
      <c r="BP63">
        <v>18</v>
      </c>
      <c r="BQ63">
        <v>1.012662</v>
      </c>
      <c r="BR63">
        <v>1.0511983975499999</v>
      </c>
      <c r="BS63">
        <v>1.2723620085</v>
      </c>
      <c r="BT63">
        <v>1.7097194403</v>
      </c>
      <c r="BU63">
        <v>2.548021581</v>
      </c>
      <c r="BV63">
        <v>3.9327683719499991</v>
      </c>
      <c r="BW63">
        <v>6.2903305377000001</v>
      </c>
      <c r="BX63">
        <v>12.104234999999997</v>
      </c>
      <c r="BY63">
        <v>22.111566092549999</v>
      </c>
      <c r="BZ63">
        <v>40.985103921299995</v>
      </c>
      <c r="CA63">
        <v>79.996434186599984</v>
      </c>
      <c r="CB63">
        <v>142.04299396140001</v>
      </c>
      <c r="CC63">
        <v>18</v>
      </c>
      <c r="CD63">
        <v>1.0298475000000002</v>
      </c>
      <c r="CE63">
        <v>1.3575262499999998</v>
      </c>
      <c r="CF63">
        <v>1.7866293749999997</v>
      </c>
      <c r="CG63">
        <v>3.0349293750000004</v>
      </c>
      <c r="CH63">
        <v>5.1804450000000006</v>
      </c>
      <c r="CI63">
        <v>8.7927131250000006</v>
      </c>
      <c r="CJ63">
        <v>14.90158125</v>
      </c>
      <c r="CK63">
        <v>24.926990625000002</v>
      </c>
      <c r="CL63">
        <v>43.557868125000006</v>
      </c>
      <c r="CM63">
        <v>67.810563000000002</v>
      </c>
      <c r="CN63">
        <v>104.56100662499999</v>
      </c>
      <c r="CO63">
        <v>158.65388550000003</v>
      </c>
      <c r="CP63">
        <v>18</v>
      </c>
      <c r="CQ63">
        <v>1.3119975000000001</v>
      </c>
      <c r="CR63">
        <v>1.7161675767</v>
      </c>
      <c r="CS63">
        <v>2.2411537618500001</v>
      </c>
      <c r="CT63">
        <v>3.7773279783000002</v>
      </c>
      <c r="CU63">
        <v>6.3969894791999993</v>
      </c>
      <c r="CV63">
        <v>10.771502373450001</v>
      </c>
      <c r="CW63">
        <v>18.109365034500001</v>
      </c>
      <c r="CX63">
        <v>30.048975000000006</v>
      </c>
      <c r="CY63">
        <v>52.081892310149996</v>
      </c>
      <c r="CZ63">
        <v>80.088104858399987</v>
      </c>
      <c r="DA63">
        <v>121.2330437964</v>
      </c>
      <c r="DB63">
        <v>180.59156062380001</v>
      </c>
    </row>
    <row r="64" spans="15:106">
      <c r="O64">
        <v>19</v>
      </c>
      <c r="P64">
        <f t="shared" si="8"/>
        <v>0.58973624999999996</v>
      </c>
      <c r="Q64">
        <f t="shared" si="7"/>
        <v>0.62949374999999996</v>
      </c>
      <c r="R64">
        <f t="shared" si="7"/>
        <v>0.80177624999999986</v>
      </c>
      <c r="S64">
        <f t="shared" si="7"/>
        <v>1.0933312500000001</v>
      </c>
      <c r="T64">
        <f t="shared" si="7"/>
        <v>1.6963199999999998</v>
      </c>
      <c r="U64">
        <f t="shared" si="7"/>
        <v>2.6836312499999999</v>
      </c>
      <c r="V64">
        <f t="shared" si="7"/>
        <v>4.4197087499999999</v>
      </c>
      <c r="W64">
        <f t="shared" si="7"/>
        <v>9.1574775000000006</v>
      </c>
      <c r="X64">
        <f t="shared" si="7"/>
        <v>16.565625000000001</v>
      </c>
      <c r="Y64">
        <f t="shared" si="7"/>
        <v>33.486160500000004</v>
      </c>
      <c r="Z64">
        <f t="shared" si="7"/>
        <v>69.834433499999989</v>
      </c>
      <c r="AA64">
        <f t="shared" si="7"/>
        <v>128.28315262499999</v>
      </c>
      <c r="AC64">
        <v>19</v>
      </c>
      <c r="AD64">
        <v>0.58973624999999996</v>
      </c>
      <c r="AE64">
        <v>0.62949374999999996</v>
      </c>
      <c r="AF64">
        <v>0.80177624999999986</v>
      </c>
      <c r="AG64">
        <v>1.0933312500000001</v>
      </c>
      <c r="AH64">
        <v>1.6963199999999998</v>
      </c>
      <c r="AI64">
        <v>2.6836312499999999</v>
      </c>
      <c r="AJ64">
        <v>4.4197087499999999</v>
      </c>
      <c r="AK64">
        <v>9.1574775000000006</v>
      </c>
      <c r="AL64">
        <v>16.565625000000001</v>
      </c>
      <c r="AM64">
        <v>33.486160500000004</v>
      </c>
      <c r="AN64">
        <v>69.834433499999989</v>
      </c>
      <c r="AO64">
        <v>128.28315262499999</v>
      </c>
      <c r="AP64">
        <v>19</v>
      </c>
      <c r="AQ64">
        <v>0.72290249999999989</v>
      </c>
      <c r="AR64">
        <v>0.77163749999999987</v>
      </c>
      <c r="AS64">
        <v>0.98282250000000004</v>
      </c>
      <c r="AT64">
        <v>1.3402124999999998</v>
      </c>
      <c r="AU64">
        <v>2.0793600000000003</v>
      </c>
      <c r="AV64">
        <v>3.2896125000000001</v>
      </c>
      <c r="AW64">
        <v>5.4421482042449991</v>
      </c>
      <c r="AX64">
        <v>11.360336480460001</v>
      </c>
      <c r="AY64">
        <v>20.703213674999997</v>
      </c>
      <c r="AZ64">
        <v>40.777442311320002</v>
      </c>
      <c r="BA64">
        <v>81.227537029529984</v>
      </c>
      <c r="BB64">
        <v>142.89768899999999</v>
      </c>
      <c r="BC64">
        <v>19</v>
      </c>
      <c r="BD64">
        <v>0.81584721584999997</v>
      </c>
      <c r="BE64">
        <v>0.86939747324999994</v>
      </c>
      <c r="BF64">
        <v>1.10549012805</v>
      </c>
      <c r="BG64">
        <v>1.5049683494999999</v>
      </c>
      <c r="BH64">
        <v>2.3310719999999998</v>
      </c>
      <c r="BI64">
        <v>3.6816442784999999</v>
      </c>
      <c r="BJ64">
        <v>6.0531703726499995</v>
      </c>
      <c r="BK64">
        <v>12.520847652300001</v>
      </c>
      <c r="BL64">
        <v>22.611693374999998</v>
      </c>
      <c r="BM64">
        <v>44.135741660400001</v>
      </c>
      <c r="BN64">
        <v>87.13072846979999</v>
      </c>
      <c r="BO64">
        <v>151.91900775000002</v>
      </c>
      <c r="BP64">
        <v>19</v>
      </c>
      <c r="BQ64">
        <v>1.0685914316999998</v>
      </c>
      <c r="BR64">
        <v>1.1174236965</v>
      </c>
      <c r="BS64">
        <v>1.3936867906499999</v>
      </c>
      <c r="BT64">
        <v>1.8601740382499998</v>
      </c>
      <c r="BU64">
        <v>2.8235520000000003</v>
      </c>
      <c r="BV64">
        <v>4.3680132697499987</v>
      </c>
      <c r="BW64">
        <v>7.0307985424500004</v>
      </c>
      <c r="BX64">
        <v>14.229963804600001</v>
      </c>
      <c r="BY64">
        <v>25.130886749999998</v>
      </c>
      <c r="BZ64">
        <v>47.941859113199996</v>
      </c>
      <c r="CA64">
        <v>92.443517295299998</v>
      </c>
      <c r="CB64">
        <v>157.33179899999999</v>
      </c>
      <c r="CC64">
        <v>19</v>
      </c>
      <c r="CD64">
        <v>1.1156681249999998</v>
      </c>
      <c r="CE64">
        <v>1.3965356249999998</v>
      </c>
      <c r="CF64">
        <v>1.9582706249999999</v>
      </c>
      <c r="CG64">
        <v>3.4172212499999999</v>
      </c>
      <c r="CH64">
        <v>5.7109725000000005</v>
      </c>
      <c r="CI64">
        <v>9.8381643749999999</v>
      </c>
      <c r="CJ64">
        <v>16.461956250000004</v>
      </c>
      <c r="CK64">
        <v>27.696656249999997</v>
      </c>
      <c r="CL64">
        <v>48.691501874999993</v>
      </c>
      <c r="CM64">
        <v>72.494461406249997</v>
      </c>
      <c r="CN64">
        <v>115.93842749999999</v>
      </c>
      <c r="CO64">
        <v>168.60841003125</v>
      </c>
      <c r="CP64">
        <v>19</v>
      </c>
      <c r="CQ64">
        <v>1.4191469720999998</v>
      </c>
      <c r="CR64">
        <v>1.7627508836999999</v>
      </c>
      <c r="CS64">
        <v>2.4526282648499995</v>
      </c>
      <c r="CT64">
        <v>4.2464507120999997</v>
      </c>
      <c r="CU64">
        <v>7.0409249999999988</v>
      </c>
      <c r="CV64">
        <v>12.03297529005</v>
      </c>
      <c r="CW64">
        <v>19.973413291500002</v>
      </c>
      <c r="CX64">
        <v>33.333540434999996</v>
      </c>
      <c r="CY64">
        <v>58.124900067300004</v>
      </c>
      <c r="CZ64">
        <v>85.30417845225</v>
      </c>
      <c r="DA64">
        <v>133.92969642899999</v>
      </c>
      <c r="DB64">
        <v>191.21700937499998</v>
      </c>
    </row>
    <row r="65" spans="15:106">
      <c r="O65">
        <v>20</v>
      </c>
      <c r="P65">
        <f t="shared" si="8"/>
        <v>0.62949374999999996</v>
      </c>
      <c r="Q65">
        <f t="shared" si="7"/>
        <v>0.67587750000000002</v>
      </c>
      <c r="R65">
        <f t="shared" si="7"/>
        <v>0.87466500000000014</v>
      </c>
      <c r="S65">
        <f t="shared" si="7"/>
        <v>1.2126037500000002</v>
      </c>
      <c r="T65">
        <f t="shared" si="7"/>
        <v>1.8884812500000001</v>
      </c>
      <c r="U65">
        <f t="shared" si="7"/>
        <v>2.9950649999999994</v>
      </c>
      <c r="V65">
        <f t="shared" si="7"/>
        <v>5.0226975000000005</v>
      </c>
      <c r="W65">
        <f t="shared" si="7"/>
        <v>10.721272500000001</v>
      </c>
      <c r="X65">
        <f t="shared" si="7"/>
        <v>19.063721250000004</v>
      </c>
      <c r="Y65">
        <f t="shared" si="7"/>
        <v>39.724667999999994</v>
      </c>
      <c r="Z65">
        <f t="shared" si="7"/>
        <v>80.98864593750001</v>
      </c>
      <c r="AA65">
        <f t="shared" si="7"/>
        <v>143.750017125</v>
      </c>
      <c r="AC65">
        <v>20</v>
      </c>
      <c r="AD65">
        <v>0.62949374999999996</v>
      </c>
      <c r="AE65">
        <v>0.67587750000000002</v>
      </c>
      <c r="AF65">
        <v>0.87466500000000014</v>
      </c>
      <c r="AG65">
        <v>1.2126037500000002</v>
      </c>
      <c r="AH65">
        <v>1.8884812500000001</v>
      </c>
      <c r="AI65">
        <v>2.9950649999999994</v>
      </c>
      <c r="AJ65">
        <v>5.0226975000000005</v>
      </c>
      <c r="AK65">
        <v>10.721272500000001</v>
      </c>
      <c r="AL65">
        <v>19.063721250000004</v>
      </c>
      <c r="AM65">
        <v>39.724667999999994</v>
      </c>
      <c r="AN65">
        <v>80.98864593750001</v>
      </c>
      <c r="AO65">
        <v>143.750017125</v>
      </c>
      <c r="AP65">
        <v>20</v>
      </c>
      <c r="AQ65">
        <v>0.77163749999999987</v>
      </c>
      <c r="AR65">
        <v>0.82849500000000009</v>
      </c>
      <c r="AS65">
        <v>1.0721700000000001</v>
      </c>
      <c r="AT65">
        <v>1.4864174999999999</v>
      </c>
      <c r="AU65">
        <v>2.3149124999999997</v>
      </c>
      <c r="AV65">
        <v>3.6713699999999991</v>
      </c>
      <c r="AW65">
        <v>6.1938888068700004</v>
      </c>
      <c r="AX65">
        <v>13.32006883569</v>
      </c>
      <c r="AY65">
        <v>23.8603995</v>
      </c>
      <c r="AZ65">
        <v>47.921823816119996</v>
      </c>
      <c r="BA65">
        <v>93.371556144824993</v>
      </c>
      <c r="BB65">
        <v>158.79429329049003</v>
      </c>
      <c r="BC65">
        <v>20</v>
      </c>
      <c r="BD65">
        <v>0.87055817850000006</v>
      </c>
      <c r="BE65">
        <v>0.93314699999999995</v>
      </c>
      <c r="BF65">
        <v>1.2055863203999999</v>
      </c>
      <c r="BG65">
        <v>1.66858813485</v>
      </c>
      <c r="BH65">
        <v>2.5942688302499999</v>
      </c>
      <c r="BI65">
        <v>4.1075171621999997</v>
      </c>
      <c r="BJ65">
        <v>6.8766950439000007</v>
      </c>
      <c r="BK65">
        <v>14.654056595399997</v>
      </c>
      <c r="BL65">
        <v>26.012755124999998</v>
      </c>
      <c r="BM65">
        <v>51.775170559199992</v>
      </c>
      <c r="BN65">
        <v>99.978076280249994</v>
      </c>
      <c r="BO65">
        <v>168.51874570244999</v>
      </c>
      <c r="BP65">
        <v>20</v>
      </c>
      <c r="BQ65">
        <v>1.1359892947499999</v>
      </c>
      <c r="BR65">
        <v>1.1947770000000002</v>
      </c>
      <c r="BS65">
        <v>1.5139367694000001</v>
      </c>
      <c r="BT65">
        <v>2.0541617050499998</v>
      </c>
      <c r="BU65">
        <v>3.1294839104999999</v>
      </c>
      <c r="BV65">
        <v>4.8528323244000005</v>
      </c>
      <c r="BW65">
        <v>7.9529910686999994</v>
      </c>
      <c r="BX65">
        <v>16.5809113569</v>
      </c>
      <c r="BY65">
        <v>28.7800695</v>
      </c>
      <c r="BZ65">
        <v>55.978874161199997</v>
      </c>
      <c r="CA65">
        <v>105.56811894825</v>
      </c>
      <c r="CB65">
        <v>173.6669984049</v>
      </c>
      <c r="CC65">
        <v>20</v>
      </c>
      <c r="CD65">
        <v>1.20148875</v>
      </c>
      <c r="CE65">
        <v>1.4589506250000002</v>
      </c>
      <c r="CF65">
        <v>2.1611193750000002</v>
      </c>
      <c r="CG65">
        <v>3.8229187500000004</v>
      </c>
      <c r="CH65">
        <v>6.3195187499999994</v>
      </c>
      <c r="CI65">
        <v>10.98504</v>
      </c>
      <c r="CJ65">
        <v>18.225180000000002</v>
      </c>
      <c r="CK65">
        <v>30.848613750000002</v>
      </c>
      <c r="CL65">
        <v>53.895352500000001</v>
      </c>
      <c r="CM65">
        <v>78.038586000000009</v>
      </c>
      <c r="CN65">
        <v>127.51991549999998</v>
      </c>
      <c r="CO65">
        <v>179.30782124999999</v>
      </c>
      <c r="CP65">
        <v>20</v>
      </c>
      <c r="CQ65">
        <v>1.5259618143</v>
      </c>
      <c r="CR65">
        <v>1.8386774999999997</v>
      </c>
      <c r="CS65">
        <v>2.7024555028499999</v>
      </c>
      <c r="CT65">
        <v>4.7431130985000003</v>
      </c>
      <c r="CU65">
        <v>7.7788185569999992</v>
      </c>
      <c r="CV65">
        <v>13.4142205824</v>
      </c>
      <c r="CW65">
        <v>22.077074289600002</v>
      </c>
      <c r="CX65">
        <v>37.066646274299998</v>
      </c>
      <c r="CY65">
        <v>64.231447500000002</v>
      </c>
      <c r="CZ65">
        <v>91.489299718050006</v>
      </c>
      <c r="DA65">
        <v>146.76614388719997</v>
      </c>
      <c r="DB65">
        <v>202.603798998</v>
      </c>
    </row>
    <row r="66" spans="15:106">
      <c r="O66">
        <v>21</v>
      </c>
      <c r="P66">
        <f t="shared" si="8"/>
        <v>0.66262500000000002</v>
      </c>
      <c r="Q66">
        <f t="shared" si="7"/>
        <v>0.72226125000000008</v>
      </c>
      <c r="R66">
        <f t="shared" si="7"/>
        <v>0.95417999999999981</v>
      </c>
      <c r="S66">
        <f t="shared" si="7"/>
        <v>1.3385025000000002</v>
      </c>
      <c r="T66">
        <f t="shared" si="7"/>
        <v>2.1005212499999999</v>
      </c>
      <c r="U66">
        <f t="shared" si="7"/>
        <v>3.3330037500000005</v>
      </c>
      <c r="V66">
        <f t="shared" si="7"/>
        <v>5.7979687499999999</v>
      </c>
      <c r="W66">
        <f t="shared" si="7"/>
        <v>12.384461250000001</v>
      </c>
      <c r="X66">
        <f t="shared" si="7"/>
        <v>22.144927499999998</v>
      </c>
      <c r="Y66">
        <f t="shared" si="7"/>
        <v>47.084101875000009</v>
      </c>
      <c r="Z66">
        <f t="shared" si="7"/>
        <v>92.695893749999996</v>
      </c>
      <c r="AA66">
        <f t="shared" si="7"/>
        <v>160.80332343749998</v>
      </c>
      <c r="AC66">
        <v>21</v>
      </c>
      <c r="AD66">
        <v>0.66262500000000002</v>
      </c>
      <c r="AE66">
        <v>0.72226125000000008</v>
      </c>
      <c r="AF66">
        <v>0.95417999999999981</v>
      </c>
      <c r="AG66">
        <v>1.3385025000000002</v>
      </c>
      <c r="AH66">
        <v>2.1005212499999999</v>
      </c>
      <c r="AI66">
        <v>3.3330037500000005</v>
      </c>
      <c r="AJ66">
        <v>5.7979687499999999</v>
      </c>
      <c r="AK66">
        <v>12.384461250000001</v>
      </c>
      <c r="AL66">
        <v>22.144927499999998</v>
      </c>
      <c r="AM66">
        <v>47.084101875000009</v>
      </c>
      <c r="AN66">
        <v>92.695893749999996</v>
      </c>
      <c r="AO66">
        <v>160.80332343749998</v>
      </c>
      <c r="AP66">
        <v>21</v>
      </c>
      <c r="AQ66">
        <v>0.81225000000000003</v>
      </c>
      <c r="AR66">
        <v>0.8853525000000001</v>
      </c>
      <c r="AS66">
        <v>1.16964</v>
      </c>
      <c r="AT66">
        <v>1.6407450000000001</v>
      </c>
      <c r="AU66">
        <v>2.5748324999999994</v>
      </c>
      <c r="AV66">
        <v>4.0856175000000006</v>
      </c>
      <c r="AW66">
        <v>7.1606253206249999</v>
      </c>
      <c r="AX66">
        <v>15.409237271715</v>
      </c>
      <c r="AY66">
        <v>27.75769795926</v>
      </c>
      <c r="AZ66">
        <v>56.274999071220002</v>
      </c>
      <c r="BA66">
        <v>105.93816582105002</v>
      </c>
      <c r="BB66">
        <v>176.17072703836499</v>
      </c>
      <c r="BC66">
        <v>21</v>
      </c>
      <c r="BD66">
        <v>0.91607179500000002</v>
      </c>
      <c r="BE66">
        <v>0.99685379384999995</v>
      </c>
      <c r="BF66">
        <v>1.3147455384</v>
      </c>
      <c r="BG66">
        <v>1.8412112241</v>
      </c>
      <c r="BH66">
        <v>2.8845875601000004</v>
      </c>
      <c r="BI66">
        <v>4.5694406250000004</v>
      </c>
      <c r="BJ66">
        <v>7.9354666124999982</v>
      </c>
      <c r="BK66">
        <v>16.921632473550002</v>
      </c>
      <c r="BL66">
        <v>30.206909796300003</v>
      </c>
      <c r="BM66">
        <v>60.690731606100009</v>
      </c>
      <c r="BN66">
        <v>113.23096286850001</v>
      </c>
      <c r="BO66">
        <v>186.62696203589996</v>
      </c>
      <c r="BP66">
        <v>21</v>
      </c>
      <c r="BQ66">
        <v>1.1908927349999998</v>
      </c>
      <c r="BR66">
        <v>1.2714463377000003</v>
      </c>
      <c r="BS66">
        <v>1.6445310768000001</v>
      </c>
      <c r="BT66">
        <v>2.2575666753000001</v>
      </c>
      <c r="BU66">
        <v>3.4653749098500004</v>
      </c>
      <c r="BV66">
        <v>5.3758124999999994</v>
      </c>
      <c r="BW66">
        <v>9.1378157062500005</v>
      </c>
      <c r="BX66">
        <v>19.061795217150003</v>
      </c>
      <c r="BY66">
        <v>33.268424592599999</v>
      </c>
      <c r="BZ66">
        <v>65.311845712199997</v>
      </c>
      <c r="CA66">
        <v>118.98853321050001</v>
      </c>
      <c r="CB66">
        <v>191.37964288365001</v>
      </c>
      <c r="CC66">
        <v>21</v>
      </c>
      <c r="CD66">
        <v>1.2717056249999998</v>
      </c>
      <c r="CE66">
        <v>1.5369693749999997</v>
      </c>
      <c r="CF66">
        <v>2.4029775</v>
      </c>
      <c r="CG66">
        <v>4.2598237500000007</v>
      </c>
      <c r="CH66">
        <v>7.0294893749999989</v>
      </c>
      <c r="CI66">
        <v>12.209934375</v>
      </c>
      <c r="CJ66">
        <v>20.214658125</v>
      </c>
      <c r="CK66">
        <v>34.499891249999997</v>
      </c>
      <c r="CL66">
        <v>58.849543124999997</v>
      </c>
      <c r="CM66">
        <v>85.070763281249995</v>
      </c>
      <c r="CN66">
        <v>138.6455709375</v>
      </c>
      <c r="CO66">
        <v>191.28714609375001</v>
      </c>
      <c r="CP66">
        <v>21</v>
      </c>
      <c r="CQ66">
        <v>1.6126523419500001</v>
      </c>
      <c r="CR66">
        <v>1.9339942508999997</v>
      </c>
      <c r="CS66">
        <v>3.0001957524000002</v>
      </c>
      <c r="CT66">
        <v>5.276845583100001</v>
      </c>
      <c r="CU66">
        <v>8.6389843729499987</v>
      </c>
      <c r="CV66">
        <v>14.886084375000001</v>
      </c>
      <c r="CW66">
        <v>24.44746354155</v>
      </c>
      <c r="CX66">
        <v>41.3863720083</v>
      </c>
      <c r="CY66">
        <v>70.020573002100008</v>
      </c>
      <c r="CZ66">
        <v>99.365973597899995</v>
      </c>
      <c r="DA66">
        <v>158.98377819554997</v>
      </c>
      <c r="DB66">
        <v>215.34565456574998</v>
      </c>
    </row>
    <row r="67" spans="15:106">
      <c r="O67">
        <v>22</v>
      </c>
      <c r="P67">
        <f t="shared" si="8"/>
        <v>0.69575624999999997</v>
      </c>
      <c r="Q67">
        <f t="shared" si="7"/>
        <v>0.78189749999999991</v>
      </c>
      <c r="R67">
        <f t="shared" si="7"/>
        <v>1.0469474999999999</v>
      </c>
      <c r="S67">
        <f t="shared" si="7"/>
        <v>1.4842800000000003</v>
      </c>
      <c r="T67">
        <f t="shared" si="7"/>
        <v>2.3324400000000001</v>
      </c>
      <c r="U67">
        <f t="shared" si="7"/>
        <v>3.6841949999999999</v>
      </c>
      <c r="V67">
        <f t="shared" si="7"/>
        <v>6.7852799999999993</v>
      </c>
      <c r="W67">
        <f t="shared" si="7"/>
        <v>14.080781249999999</v>
      </c>
      <c r="X67">
        <f t="shared" si="7"/>
        <v>26.207855437500001</v>
      </c>
      <c r="Y67">
        <f t="shared" si="7"/>
        <v>55.780285499999998</v>
      </c>
      <c r="Z67">
        <f t="shared" si="7"/>
        <v>104.72067787499999</v>
      </c>
      <c r="AA67">
        <f t="shared" si="7"/>
        <v>175.59284625000001</v>
      </c>
      <c r="AC67">
        <v>22</v>
      </c>
      <c r="AD67">
        <v>0.69575624999999997</v>
      </c>
      <c r="AE67">
        <v>0.78189749999999991</v>
      </c>
      <c r="AF67">
        <v>1.0469474999999999</v>
      </c>
      <c r="AG67">
        <v>1.4842800000000003</v>
      </c>
      <c r="AH67">
        <v>2.3324400000000001</v>
      </c>
      <c r="AI67">
        <v>3.6841949999999999</v>
      </c>
      <c r="AJ67">
        <v>6.7852799999999993</v>
      </c>
      <c r="AK67">
        <v>14.080781249999999</v>
      </c>
      <c r="AL67">
        <v>26.207855437500001</v>
      </c>
      <c r="AM67">
        <v>55.780285499999998</v>
      </c>
      <c r="AN67">
        <v>104.72067787499999</v>
      </c>
      <c r="AO67">
        <v>175.59284625000001</v>
      </c>
      <c r="AP67">
        <v>22</v>
      </c>
      <c r="AQ67">
        <v>0.85286250000000008</v>
      </c>
      <c r="AR67">
        <v>0.95845499999999983</v>
      </c>
      <c r="AS67">
        <v>1.2833549999999998</v>
      </c>
      <c r="AT67">
        <v>1.8194399999999999</v>
      </c>
      <c r="AU67">
        <v>2.8591199999999999</v>
      </c>
      <c r="AV67">
        <v>4.5229012786799991</v>
      </c>
      <c r="AW67">
        <v>8.3924843212800013</v>
      </c>
      <c r="AX67">
        <v>17.545821688124999</v>
      </c>
      <c r="AY67">
        <v>32.531417209754999</v>
      </c>
      <c r="AZ67">
        <v>66.060036000000011</v>
      </c>
      <c r="BA67">
        <v>118.65052929411002</v>
      </c>
      <c r="BB67">
        <v>190.80814868707498</v>
      </c>
      <c r="BC67">
        <v>22</v>
      </c>
      <c r="BD67">
        <v>0.96155399024999999</v>
      </c>
      <c r="BE67">
        <v>1.0788026453999999</v>
      </c>
      <c r="BF67">
        <v>1.4420857500000002</v>
      </c>
      <c r="BG67">
        <v>2.0410554528000002</v>
      </c>
      <c r="BH67">
        <v>3.2020007183999999</v>
      </c>
      <c r="BI67">
        <v>5.049215393399999</v>
      </c>
      <c r="BJ67">
        <v>9.2836376063999992</v>
      </c>
      <c r="BK67">
        <v>19.232911856249999</v>
      </c>
      <c r="BL67">
        <v>35.337919893299997</v>
      </c>
      <c r="BM67">
        <v>71.115651000000014</v>
      </c>
      <c r="BN67">
        <v>126.5920046226</v>
      </c>
      <c r="BO67">
        <v>201.77421938774998</v>
      </c>
      <c r="BP67">
        <v>22</v>
      </c>
      <c r="BQ67">
        <v>1.2453076282500002</v>
      </c>
      <c r="BR67">
        <v>1.3706622818999998</v>
      </c>
      <c r="BS67">
        <v>1.796697</v>
      </c>
      <c r="BT67">
        <v>2.4924968208000005</v>
      </c>
      <c r="BU67">
        <v>3.8307904272000006</v>
      </c>
      <c r="BV67">
        <v>5.915086786799999</v>
      </c>
      <c r="BW67">
        <v>10.6438192128</v>
      </c>
      <c r="BX67">
        <v>21.56890438125</v>
      </c>
      <c r="BY67">
        <v>38.741513597549996</v>
      </c>
      <c r="BZ67">
        <v>76.171266000000003</v>
      </c>
      <c r="CA67">
        <v>132.38724994110001</v>
      </c>
      <c r="CB67">
        <v>205.88635437074998</v>
      </c>
      <c r="CC67">
        <v>22</v>
      </c>
      <c r="CD67">
        <v>1.3185168749999998</v>
      </c>
      <c r="CE67">
        <v>1.6461956249999998</v>
      </c>
      <c r="CF67">
        <v>2.6994487500000002</v>
      </c>
      <c r="CG67">
        <v>4.7045306250000012</v>
      </c>
      <c r="CH67">
        <v>7.8486862499999992</v>
      </c>
      <c r="CI67">
        <v>13.497243749999999</v>
      </c>
      <c r="CJ67">
        <v>22.445994374999998</v>
      </c>
      <c r="CK67">
        <v>38.767516874999991</v>
      </c>
      <c r="CL67">
        <v>63.426673406249989</v>
      </c>
      <c r="CM67">
        <v>94.050128249999986</v>
      </c>
      <c r="CN67">
        <v>148.87356187500001</v>
      </c>
      <c r="CO67">
        <v>204.81165899999999</v>
      </c>
      <c r="CP67">
        <v>22</v>
      </c>
      <c r="CQ67">
        <v>1.66943309715</v>
      </c>
      <c r="CR67">
        <v>2.06821523745</v>
      </c>
      <c r="CS67">
        <v>3.3650662499999999</v>
      </c>
      <c r="CT67">
        <v>5.81851707615</v>
      </c>
      <c r="CU67">
        <v>9.6303853358999998</v>
      </c>
      <c r="CV67">
        <v>16.429126130999997</v>
      </c>
      <c r="CW67">
        <v>27.102117653099999</v>
      </c>
      <c r="CX67">
        <v>46.429975002150002</v>
      </c>
      <c r="CY67">
        <v>75.187981603349982</v>
      </c>
      <c r="CZ67">
        <v>109.44940499999998</v>
      </c>
      <c r="DA67">
        <v>170.08416555299996</v>
      </c>
      <c r="DB67">
        <v>229.72436247239997</v>
      </c>
    </row>
    <row r="68" spans="15:106">
      <c r="O68">
        <v>23</v>
      </c>
      <c r="P68">
        <f t="shared" si="8"/>
        <v>0.72888750000000002</v>
      </c>
      <c r="Q68">
        <f t="shared" si="7"/>
        <v>0.84153374999999997</v>
      </c>
      <c r="R68">
        <f t="shared" si="7"/>
        <v>1.1529674999999999</v>
      </c>
      <c r="S68">
        <f t="shared" si="7"/>
        <v>1.6499362500000003</v>
      </c>
      <c r="T68">
        <f t="shared" si="7"/>
        <v>2.5842375</v>
      </c>
      <c r="U68">
        <f t="shared" si="7"/>
        <v>4.0817699999999997</v>
      </c>
      <c r="V68">
        <f t="shared" si="7"/>
        <v>7.9978837499999997</v>
      </c>
      <c r="W68">
        <f t="shared" si="7"/>
        <v>15.942757499999997</v>
      </c>
      <c r="X68">
        <f t="shared" si="7"/>
        <v>31.04705925</v>
      </c>
      <c r="Y68">
        <f t="shared" si="7"/>
        <v>65.750825250000005</v>
      </c>
      <c r="Z68">
        <f t="shared" si="7"/>
        <v>117.24649199999999</v>
      </c>
      <c r="AA68">
        <f t="shared" si="7"/>
        <v>191.46483112499999</v>
      </c>
      <c r="AC68">
        <v>23</v>
      </c>
      <c r="AD68">
        <v>0.72888750000000002</v>
      </c>
      <c r="AE68">
        <v>0.84153374999999997</v>
      </c>
      <c r="AF68">
        <v>1.1529674999999999</v>
      </c>
      <c r="AG68">
        <v>1.6499362500000003</v>
      </c>
      <c r="AH68">
        <v>2.5842375</v>
      </c>
      <c r="AI68">
        <v>4.0817699999999997</v>
      </c>
      <c r="AJ68">
        <v>7.9978837499999997</v>
      </c>
      <c r="AK68">
        <v>15.942757499999997</v>
      </c>
      <c r="AL68">
        <v>31.04705925</v>
      </c>
      <c r="AM68">
        <v>65.750825250000005</v>
      </c>
      <c r="AN68">
        <v>117.24649199999999</v>
      </c>
      <c r="AO68">
        <v>191.46483112499999</v>
      </c>
      <c r="AP68">
        <v>23</v>
      </c>
      <c r="AQ68">
        <v>0.89347500000000013</v>
      </c>
      <c r="AR68">
        <v>1.0315575000000001</v>
      </c>
      <c r="AS68">
        <v>1.4133149999999999</v>
      </c>
      <c r="AT68">
        <v>2.0225024999999999</v>
      </c>
      <c r="AU68">
        <v>3.1677749999999998</v>
      </c>
      <c r="AV68">
        <v>5.0185077742800006</v>
      </c>
      <c r="AW68">
        <v>9.9070560000000008</v>
      </c>
      <c r="AX68">
        <v>19.89538673877</v>
      </c>
      <c r="AY68">
        <v>38.168714011769993</v>
      </c>
      <c r="AZ68">
        <v>77.165608817879985</v>
      </c>
      <c r="BA68">
        <v>131.71196447900999</v>
      </c>
      <c r="BB68">
        <v>206.38080681813</v>
      </c>
      <c r="BC68">
        <v>23</v>
      </c>
      <c r="BD68">
        <v>1.007006517</v>
      </c>
      <c r="BE68">
        <v>1.1606965546500001</v>
      </c>
      <c r="BF68">
        <v>1.5875886410999998</v>
      </c>
      <c r="BG68">
        <v>2.2680917851500002</v>
      </c>
      <c r="BH68">
        <v>3.5464774994999999</v>
      </c>
      <c r="BI68">
        <v>5.5922145048000003</v>
      </c>
      <c r="BJ68">
        <v>10.939041</v>
      </c>
      <c r="BK68">
        <v>21.768837658199999</v>
      </c>
      <c r="BL68">
        <v>41.386768146900003</v>
      </c>
      <c r="BM68">
        <v>82.922149589399979</v>
      </c>
      <c r="BN68">
        <v>140.27703389505001</v>
      </c>
      <c r="BO68">
        <v>217.85454020609995</v>
      </c>
      <c r="BP68">
        <v>23</v>
      </c>
      <c r="BQ68">
        <v>1.2992339744999999</v>
      </c>
      <c r="BR68">
        <v>1.46899977345</v>
      </c>
      <c r="BS68">
        <v>1.9701402821999998</v>
      </c>
      <c r="BT68">
        <v>2.7585103203000001</v>
      </c>
      <c r="BU68">
        <v>4.2252883335</v>
      </c>
      <c r="BV68">
        <v>6.5233057427999999</v>
      </c>
      <c r="BW68">
        <v>12.487018500000001</v>
      </c>
      <c r="BX68">
        <v>24.303530387699997</v>
      </c>
      <c r="BY68">
        <v>45.164441117700001</v>
      </c>
      <c r="BZ68">
        <v>88.397886178799993</v>
      </c>
      <c r="CA68">
        <v>145.9870712901</v>
      </c>
      <c r="CB68">
        <v>221.18576918129997</v>
      </c>
      <c r="CC68">
        <v>23</v>
      </c>
      <c r="CD68">
        <v>1.3575262499999998</v>
      </c>
      <c r="CE68">
        <v>1.7866293749999997</v>
      </c>
      <c r="CF68">
        <v>3.0349293750000004</v>
      </c>
      <c r="CG68">
        <v>5.1804450000000006</v>
      </c>
      <c r="CH68">
        <v>8.7927131250000006</v>
      </c>
      <c r="CI68">
        <v>14.90158125</v>
      </c>
      <c r="CJ68">
        <v>24.926990625000002</v>
      </c>
      <c r="CK68">
        <v>43.557868125000006</v>
      </c>
      <c r="CL68">
        <v>67.810563000000002</v>
      </c>
      <c r="CM68">
        <v>104.56100662499999</v>
      </c>
      <c r="CN68">
        <v>158.65388550000003</v>
      </c>
      <c r="CO68">
        <v>219.52695712499997</v>
      </c>
      <c r="CP68">
        <v>23</v>
      </c>
      <c r="CQ68">
        <v>1.7161675767</v>
      </c>
      <c r="CR68">
        <v>2.2411537618500001</v>
      </c>
      <c r="CS68">
        <v>3.7773279783000002</v>
      </c>
      <c r="CT68">
        <v>6.3969894791999993</v>
      </c>
      <c r="CU68">
        <v>10.771502373450001</v>
      </c>
      <c r="CV68">
        <v>18.109365034500001</v>
      </c>
      <c r="CW68">
        <v>30.048975000000006</v>
      </c>
      <c r="CX68">
        <v>52.081892310149996</v>
      </c>
      <c r="CY68">
        <v>80.088104858399987</v>
      </c>
      <c r="CZ68">
        <v>121.2330437964</v>
      </c>
      <c r="DA68">
        <v>180.59156062380001</v>
      </c>
      <c r="DB68">
        <v>245.32554429179999</v>
      </c>
    </row>
    <row r="69" spans="15:106">
      <c r="O69">
        <v>24</v>
      </c>
      <c r="P69">
        <f t="shared" si="8"/>
        <v>0.76201874999999997</v>
      </c>
      <c r="Q69">
        <f t="shared" si="7"/>
        <v>0.91442250000000003</v>
      </c>
      <c r="R69">
        <f t="shared" si="7"/>
        <v>1.26561375</v>
      </c>
      <c r="S69">
        <f t="shared" ref="S69:AA85" si="9">IF($Z$1=1,AG69,IF($Z$1=2,AT69,IF($Z$1=3,BG69,IF($Z$1=4,BT69,IF($Z$1=5,CG69,CT69)))))</f>
        <v>1.8288450000000001</v>
      </c>
      <c r="T69">
        <f t="shared" si="9"/>
        <v>2.8757924999999998</v>
      </c>
      <c r="U69">
        <f t="shared" si="9"/>
        <v>4.5588600000000001</v>
      </c>
      <c r="V69">
        <f t="shared" si="9"/>
        <v>9.4026487499999991</v>
      </c>
      <c r="W69">
        <f t="shared" si="9"/>
        <v>18.116167499999996</v>
      </c>
      <c r="X69">
        <f t="shared" si="9"/>
        <v>36.719684999999991</v>
      </c>
      <c r="Y69">
        <f t="shared" si="9"/>
        <v>76.777418250000011</v>
      </c>
      <c r="Z69">
        <f t="shared" si="9"/>
        <v>130.56279637499998</v>
      </c>
      <c r="AA69">
        <f t="shared" si="9"/>
        <v>208.17176625000002</v>
      </c>
      <c r="AC69">
        <v>24</v>
      </c>
      <c r="AD69">
        <v>0.76201874999999997</v>
      </c>
      <c r="AE69">
        <v>0.91442250000000003</v>
      </c>
      <c r="AF69">
        <v>1.26561375</v>
      </c>
      <c r="AG69">
        <v>1.8288450000000001</v>
      </c>
      <c r="AH69">
        <v>2.8757924999999998</v>
      </c>
      <c r="AI69">
        <v>4.5588600000000001</v>
      </c>
      <c r="AJ69">
        <v>9.4026487499999991</v>
      </c>
      <c r="AK69">
        <v>18.116167499999996</v>
      </c>
      <c r="AL69">
        <v>36.719684999999991</v>
      </c>
      <c r="AM69">
        <v>76.777418250000011</v>
      </c>
      <c r="AN69">
        <v>130.56279637499998</v>
      </c>
      <c r="AO69">
        <v>208.17176625000002</v>
      </c>
      <c r="AP69">
        <v>24</v>
      </c>
      <c r="AQ69">
        <v>0.93408749999999974</v>
      </c>
      <c r="AR69">
        <v>1.120905</v>
      </c>
      <c r="AS69">
        <v>1.5513974999999998</v>
      </c>
      <c r="AT69">
        <v>2.2418100000000001</v>
      </c>
      <c r="AU69">
        <v>3.5251650000000003</v>
      </c>
      <c r="AV69">
        <v>5.6134902016799995</v>
      </c>
      <c r="AW69">
        <v>11.664484418069998</v>
      </c>
      <c r="AX69">
        <v>22.64103447498</v>
      </c>
      <c r="AY69">
        <v>44.715034940400002</v>
      </c>
      <c r="AZ69">
        <v>89.303231534534987</v>
      </c>
      <c r="BA69">
        <v>145.437039</v>
      </c>
      <c r="BB69">
        <v>222.60267956745</v>
      </c>
      <c r="BC69">
        <v>24</v>
      </c>
      <c r="BD69">
        <v>1.0524285202499999</v>
      </c>
      <c r="BE69">
        <v>1.2608069228999998</v>
      </c>
      <c r="BF69">
        <v>1.7421148772999999</v>
      </c>
      <c r="BG69">
        <v>2.5131869999999998</v>
      </c>
      <c r="BH69">
        <v>3.9452681897999997</v>
      </c>
      <c r="BI69">
        <v>6.2437499495999997</v>
      </c>
      <c r="BJ69">
        <v>12.856065715349999</v>
      </c>
      <c r="BK69">
        <v>24.728147874899999</v>
      </c>
      <c r="BL69">
        <v>48.397621788000002</v>
      </c>
      <c r="BM69">
        <v>95.793322103099996</v>
      </c>
      <c r="BN69">
        <v>154.61867025000001</v>
      </c>
      <c r="BO69">
        <v>234.56191871699997</v>
      </c>
      <c r="BP69">
        <v>24</v>
      </c>
      <c r="BQ69">
        <v>1.3526707904999999</v>
      </c>
      <c r="BR69">
        <v>1.5894940256999999</v>
      </c>
      <c r="BS69">
        <v>2.1532923715500001</v>
      </c>
      <c r="BT69">
        <v>3.0441419999999995</v>
      </c>
      <c r="BU69">
        <v>4.6807845903</v>
      </c>
      <c r="BV69">
        <v>7.2521580168000002</v>
      </c>
      <c r="BW69">
        <v>14.610939680699998</v>
      </c>
      <c r="BX69">
        <v>27.483137749799994</v>
      </c>
      <c r="BY69">
        <v>52.571269404000006</v>
      </c>
      <c r="BZ69">
        <v>101.63431184535</v>
      </c>
      <c r="CA69">
        <v>160.12764900000002</v>
      </c>
      <c r="CB69">
        <v>236.95394067450005</v>
      </c>
      <c r="CC69">
        <v>24</v>
      </c>
      <c r="CD69">
        <v>1.3965356249999998</v>
      </c>
      <c r="CE69">
        <v>1.9582706249999999</v>
      </c>
      <c r="CF69">
        <v>3.4172212499999999</v>
      </c>
      <c r="CG69">
        <v>5.7109725000000005</v>
      </c>
      <c r="CH69">
        <v>9.8381643749999999</v>
      </c>
      <c r="CI69">
        <v>16.461956250000004</v>
      </c>
      <c r="CJ69">
        <v>27.696656249999997</v>
      </c>
      <c r="CK69">
        <v>48.691501874999993</v>
      </c>
      <c r="CL69">
        <v>72.494461406249997</v>
      </c>
      <c r="CM69">
        <v>115.93842749999999</v>
      </c>
      <c r="CN69">
        <v>168.60841003125</v>
      </c>
      <c r="CO69">
        <v>235.11620418749996</v>
      </c>
      <c r="CP69">
        <v>24</v>
      </c>
      <c r="CQ69">
        <v>1.7627508836999999</v>
      </c>
      <c r="CR69">
        <v>2.4526282648499995</v>
      </c>
      <c r="CS69">
        <v>4.2464507120999997</v>
      </c>
      <c r="CT69">
        <v>7.0409249999999988</v>
      </c>
      <c r="CU69">
        <v>12.03297529005</v>
      </c>
      <c r="CV69">
        <v>19.973413291500002</v>
      </c>
      <c r="CW69">
        <v>33.333540434999996</v>
      </c>
      <c r="CX69">
        <v>58.124900067300004</v>
      </c>
      <c r="CY69">
        <v>85.30417845225</v>
      </c>
      <c r="CZ69">
        <v>133.92969642899999</v>
      </c>
      <c r="DA69">
        <v>191.21700937499998</v>
      </c>
      <c r="DB69">
        <v>261.78241940505001</v>
      </c>
    </row>
    <row r="70" spans="15:106">
      <c r="O70">
        <v>25</v>
      </c>
      <c r="P70">
        <f t="shared" si="8"/>
        <v>0.79515000000000002</v>
      </c>
      <c r="Q70">
        <f t="shared" si="8"/>
        <v>0.98731124999999997</v>
      </c>
      <c r="R70">
        <f t="shared" si="8"/>
        <v>1.39813875</v>
      </c>
      <c r="S70">
        <f t="shared" si="9"/>
        <v>2.0342587499999998</v>
      </c>
      <c r="T70">
        <f t="shared" si="9"/>
        <v>3.2004787499999994</v>
      </c>
      <c r="U70">
        <f t="shared" si="9"/>
        <v>5.1618487499999999</v>
      </c>
      <c r="V70">
        <f t="shared" si="9"/>
        <v>10.95319125</v>
      </c>
      <c r="W70">
        <f t="shared" si="9"/>
        <v>20.760041249999997</v>
      </c>
      <c r="X70">
        <f t="shared" si="9"/>
        <v>43.360555500000004</v>
      </c>
      <c r="Y70">
        <f t="shared" si="9"/>
        <v>88.631287874999998</v>
      </c>
      <c r="Z70">
        <f t="shared" si="9"/>
        <v>144.977797125</v>
      </c>
      <c r="AA70">
        <f t="shared" si="9"/>
        <v>225.53644218749997</v>
      </c>
      <c r="AC70">
        <v>25</v>
      </c>
      <c r="AD70">
        <v>0.79515000000000002</v>
      </c>
      <c r="AE70">
        <v>0.98731124999999997</v>
      </c>
      <c r="AF70">
        <v>1.39813875</v>
      </c>
      <c r="AG70">
        <v>2.0342587499999998</v>
      </c>
      <c r="AH70">
        <v>3.2004787499999994</v>
      </c>
      <c r="AI70">
        <v>5.1618487499999999</v>
      </c>
      <c r="AJ70">
        <v>10.95319125</v>
      </c>
      <c r="AK70">
        <v>20.760041249999997</v>
      </c>
      <c r="AL70">
        <v>43.360555500000004</v>
      </c>
      <c r="AM70">
        <v>88.631287874999998</v>
      </c>
      <c r="AN70">
        <v>144.977797125</v>
      </c>
      <c r="AO70">
        <v>225.53644218749997</v>
      </c>
      <c r="AP70">
        <v>25</v>
      </c>
      <c r="AQ70">
        <v>0.97470000000000001</v>
      </c>
      <c r="AR70">
        <v>1.2102525000000002</v>
      </c>
      <c r="AS70">
        <v>1.7138474999999997</v>
      </c>
      <c r="AT70">
        <v>2.4936074999999995</v>
      </c>
      <c r="AU70">
        <v>3.9231674999999999</v>
      </c>
      <c r="AV70">
        <v>6.3654873094350011</v>
      </c>
      <c r="AW70">
        <v>13.608203822865001</v>
      </c>
      <c r="AX70">
        <v>25.983535499999995</v>
      </c>
      <c r="AY70">
        <v>52.307974008495002</v>
      </c>
      <c r="AZ70">
        <v>102.18273408837</v>
      </c>
      <c r="BA70">
        <v>160.15056761529002</v>
      </c>
      <c r="BB70">
        <v>239.27143779675004</v>
      </c>
      <c r="BC70">
        <v>25</v>
      </c>
      <c r="BD70">
        <v>1.09782</v>
      </c>
      <c r="BE70">
        <v>1.3608512253</v>
      </c>
      <c r="BF70">
        <v>1.9238912374499997</v>
      </c>
      <c r="BG70">
        <v>2.7945281785499998</v>
      </c>
      <c r="BH70">
        <v>4.3892274100500011</v>
      </c>
      <c r="BI70">
        <v>7.0672103419499983</v>
      </c>
      <c r="BJ70">
        <v>14.971047930900001</v>
      </c>
      <c r="BK70">
        <v>28.327411124999998</v>
      </c>
      <c r="BL70">
        <v>56.514006776700001</v>
      </c>
      <c r="BM70">
        <v>109.41269059889999</v>
      </c>
      <c r="BN70">
        <v>169.95807732644997</v>
      </c>
      <c r="BO70">
        <v>251.67997960874999</v>
      </c>
      <c r="BP70">
        <v>25</v>
      </c>
      <c r="BQ70">
        <v>1.4056200000000001</v>
      </c>
      <c r="BR70">
        <v>1.7089134745499996</v>
      </c>
      <c r="BS70">
        <v>2.3684596708499996</v>
      </c>
      <c r="BT70">
        <v>3.3710581070999996</v>
      </c>
      <c r="BU70">
        <v>5.1856593200999992</v>
      </c>
      <c r="BV70">
        <v>8.1733245943500012</v>
      </c>
      <c r="BW70">
        <v>16.93958372865</v>
      </c>
      <c r="BX70">
        <v>31.340965499999996</v>
      </c>
      <c r="BY70">
        <v>61.102463584950002</v>
      </c>
      <c r="BZ70">
        <v>115.53024788370001</v>
      </c>
      <c r="CA70">
        <v>175.1503016529</v>
      </c>
      <c r="CB70">
        <v>252.96359046749996</v>
      </c>
      <c r="CC70">
        <v>25</v>
      </c>
      <c r="CD70">
        <v>1.4589506250000002</v>
      </c>
      <c r="CE70">
        <v>2.1611193750000002</v>
      </c>
      <c r="CF70">
        <v>3.8229187500000004</v>
      </c>
      <c r="CG70">
        <v>6.3195187499999994</v>
      </c>
      <c r="CH70">
        <v>10.98504</v>
      </c>
      <c r="CI70">
        <v>18.225180000000002</v>
      </c>
      <c r="CJ70">
        <v>30.848613750000002</v>
      </c>
      <c r="CK70">
        <v>53.895352500000001</v>
      </c>
      <c r="CL70">
        <v>78.038586000000009</v>
      </c>
      <c r="CM70">
        <v>127.51991549999998</v>
      </c>
      <c r="CN70">
        <v>179.30782124999999</v>
      </c>
      <c r="CO70">
        <v>251.55183178125003</v>
      </c>
      <c r="CP70">
        <v>25</v>
      </c>
      <c r="CQ70">
        <v>1.8386774999999997</v>
      </c>
      <c r="CR70">
        <v>2.7024555028499999</v>
      </c>
      <c r="CS70">
        <v>4.7431130985000003</v>
      </c>
      <c r="CT70">
        <v>7.7788185569999992</v>
      </c>
      <c r="CU70">
        <v>13.4142205824</v>
      </c>
      <c r="CV70">
        <v>22.077074289600002</v>
      </c>
      <c r="CW70">
        <v>37.066646274299998</v>
      </c>
      <c r="CX70">
        <v>64.231447500000002</v>
      </c>
      <c r="CY70">
        <v>91.489299718050006</v>
      </c>
      <c r="CZ70">
        <v>146.76614388719997</v>
      </c>
      <c r="DA70">
        <v>202.603798998</v>
      </c>
      <c r="DB70">
        <v>279.05465517930003</v>
      </c>
    </row>
    <row r="71" spans="15:106">
      <c r="O71">
        <v>26</v>
      </c>
      <c r="P71">
        <f t="shared" si="8"/>
        <v>0.84153374999999997</v>
      </c>
      <c r="Q71">
        <f t="shared" si="8"/>
        <v>1.0734525000000001</v>
      </c>
      <c r="R71">
        <f t="shared" si="8"/>
        <v>1.5372899999999998</v>
      </c>
      <c r="S71">
        <f t="shared" si="9"/>
        <v>2.2529249999999998</v>
      </c>
      <c r="T71">
        <f t="shared" si="9"/>
        <v>3.5516700000000001</v>
      </c>
      <c r="U71">
        <f t="shared" si="9"/>
        <v>5.9371200000000011</v>
      </c>
      <c r="V71">
        <f t="shared" si="9"/>
        <v>12.596501250000001</v>
      </c>
      <c r="W71">
        <f t="shared" si="9"/>
        <v>24.020156249999999</v>
      </c>
      <c r="X71">
        <f t="shared" si="9"/>
        <v>51.179284687500001</v>
      </c>
      <c r="Y71">
        <f t="shared" si="9"/>
        <v>100.99944000000001</v>
      </c>
      <c r="Z71">
        <f t="shared" si="9"/>
        <v>160.80332343749998</v>
      </c>
      <c r="AA71">
        <f t="shared" si="9"/>
        <v>243.46381499999995</v>
      </c>
      <c r="AC71">
        <v>26</v>
      </c>
      <c r="AD71">
        <v>0.84153374999999997</v>
      </c>
      <c r="AE71">
        <v>1.0734525000000001</v>
      </c>
      <c r="AF71">
        <v>1.5372899999999998</v>
      </c>
      <c r="AG71">
        <v>2.2529249999999998</v>
      </c>
      <c r="AH71">
        <v>3.5516700000000001</v>
      </c>
      <c r="AI71">
        <v>5.9371200000000011</v>
      </c>
      <c r="AJ71">
        <v>12.596501250000001</v>
      </c>
      <c r="AK71">
        <v>24.020156249999999</v>
      </c>
      <c r="AL71">
        <v>51.179284687500001</v>
      </c>
      <c r="AM71">
        <v>100.99944000000001</v>
      </c>
      <c r="AN71">
        <v>160.80332343749998</v>
      </c>
      <c r="AO71">
        <v>243.46381499999995</v>
      </c>
      <c r="AP71">
        <v>26</v>
      </c>
      <c r="AQ71">
        <v>1.0315575000000001</v>
      </c>
      <c r="AR71">
        <v>1.3158450000000002</v>
      </c>
      <c r="AS71">
        <v>1.8844199999999995</v>
      </c>
      <c r="AT71">
        <v>2.7616499999999999</v>
      </c>
      <c r="AU71">
        <v>4.3536600000000005</v>
      </c>
      <c r="AV71">
        <v>7.3324803283200017</v>
      </c>
      <c r="AW71">
        <v>15.673065839234999</v>
      </c>
      <c r="AX71">
        <v>30.108215171249995</v>
      </c>
      <c r="AY71">
        <v>61.169568571169997</v>
      </c>
      <c r="AZ71">
        <v>115.42793310143999</v>
      </c>
      <c r="BA71">
        <v>176.17072703836499</v>
      </c>
      <c r="BB71">
        <v>256.27769999999998</v>
      </c>
      <c r="BC71">
        <v>26</v>
      </c>
      <c r="BD71">
        <v>1.16147185155</v>
      </c>
      <c r="BE71">
        <v>1.4790887307</v>
      </c>
      <c r="BF71">
        <v>2.1146584355999996</v>
      </c>
      <c r="BG71">
        <v>3.0938794019999998</v>
      </c>
      <c r="BH71">
        <v>4.8692250000000001</v>
      </c>
      <c r="BI71">
        <v>8.1259178112000008</v>
      </c>
      <c r="BJ71">
        <v>17.211355447950002</v>
      </c>
      <c r="BK71">
        <v>32.764825856249999</v>
      </c>
      <c r="BL71">
        <v>65.969363480849992</v>
      </c>
      <c r="BM71">
        <v>123.3740069568</v>
      </c>
      <c r="BN71">
        <v>186.62696203589996</v>
      </c>
      <c r="BO71">
        <v>269.09158500000001</v>
      </c>
      <c r="BP71">
        <v>26</v>
      </c>
      <c r="BQ71">
        <v>1.4814099531</v>
      </c>
      <c r="BR71">
        <v>1.8500974614000003</v>
      </c>
      <c r="BS71">
        <v>2.5928488547999997</v>
      </c>
      <c r="BT71">
        <v>3.716805897</v>
      </c>
      <c r="BU71">
        <v>5.7285000000000004</v>
      </c>
      <c r="BV71">
        <v>9.3571232832</v>
      </c>
      <c r="BW71">
        <v>19.388160892350005</v>
      </c>
      <c r="BX71">
        <v>36.085589212499997</v>
      </c>
      <c r="BY71">
        <v>70.992403211699994</v>
      </c>
      <c r="BZ71">
        <v>129.64733101440001</v>
      </c>
      <c r="CA71">
        <v>191.37964288365001</v>
      </c>
      <c r="CB71">
        <v>269.09158500000001</v>
      </c>
      <c r="CC71">
        <v>26</v>
      </c>
      <c r="CD71">
        <v>1.5369693749999997</v>
      </c>
      <c r="CE71">
        <v>2.4029775</v>
      </c>
      <c r="CF71">
        <v>4.2598237500000007</v>
      </c>
      <c r="CG71">
        <v>7.0294893749999989</v>
      </c>
      <c r="CH71">
        <v>12.209934375</v>
      </c>
      <c r="CI71">
        <v>20.214658125</v>
      </c>
      <c r="CJ71">
        <v>34.499891249999997</v>
      </c>
      <c r="CK71">
        <v>58.849543124999997</v>
      </c>
      <c r="CL71">
        <v>85.070763281249995</v>
      </c>
      <c r="CM71">
        <v>138.6455709375</v>
      </c>
      <c r="CN71">
        <v>191.28714609375001</v>
      </c>
      <c r="CO71">
        <v>269.09842500000002</v>
      </c>
      <c r="CP71">
        <v>26</v>
      </c>
      <c r="CQ71">
        <v>1.9339942508999997</v>
      </c>
      <c r="CR71">
        <v>3.0001957524000002</v>
      </c>
      <c r="CS71">
        <v>5.276845583100001</v>
      </c>
      <c r="CT71">
        <v>8.6389843729499987</v>
      </c>
      <c r="CU71">
        <v>14.886084375000001</v>
      </c>
      <c r="CV71">
        <v>24.44746354155</v>
      </c>
      <c r="CW71">
        <v>41.3863720083</v>
      </c>
      <c r="CX71">
        <v>70.020573002100008</v>
      </c>
      <c r="CY71">
        <v>99.365973597899995</v>
      </c>
      <c r="CZ71">
        <v>158.98377819554997</v>
      </c>
      <c r="DA71">
        <v>215.34565456574998</v>
      </c>
      <c r="DB71">
        <v>297.424575</v>
      </c>
    </row>
    <row r="72" spans="15:106">
      <c r="O72">
        <v>27</v>
      </c>
      <c r="P72">
        <f t="shared" si="8"/>
        <v>0.88791750000000003</v>
      </c>
      <c r="Q72">
        <f t="shared" si="8"/>
        <v>1.16622</v>
      </c>
      <c r="R72">
        <f t="shared" si="8"/>
        <v>1.7029462499999999</v>
      </c>
      <c r="S72">
        <f t="shared" si="9"/>
        <v>2.4914699999999996</v>
      </c>
      <c r="T72">
        <f t="shared" si="9"/>
        <v>3.9161137500000001</v>
      </c>
      <c r="U72">
        <f t="shared" si="9"/>
        <v>6.9310575000000005</v>
      </c>
      <c r="V72">
        <f t="shared" si="9"/>
        <v>14.266316249999999</v>
      </c>
      <c r="W72">
        <f t="shared" si="9"/>
        <v>27.923327437499999</v>
      </c>
      <c r="X72">
        <f t="shared" si="9"/>
        <v>59.544251999999986</v>
      </c>
      <c r="Y72">
        <f t="shared" si="9"/>
        <v>111.99108487499998</v>
      </c>
      <c r="Z72">
        <f t="shared" si="9"/>
        <v>175.59284625000001</v>
      </c>
      <c r="AA72">
        <f t="shared" si="9"/>
        <v>259.48950750000006</v>
      </c>
      <c r="AC72">
        <v>27</v>
      </c>
      <c r="AD72">
        <v>0.88791750000000003</v>
      </c>
      <c r="AE72">
        <v>1.16622</v>
      </c>
      <c r="AF72">
        <v>1.7029462499999999</v>
      </c>
      <c r="AG72">
        <v>2.4914699999999996</v>
      </c>
      <c r="AH72">
        <v>3.9161137500000001</v>
      </c>
      <c r="AI72">
        <v>6.9310575000000005</v>
      </c>
      <c r="AJ72">
        <v>14.266316249999999</v>
      </c>
      <c r="AK72">
        <v>27.923327437499999</v>
      </c>
      <c r="AL72">
        <v>59.544251999999986</v>
      </c>
      <c r="AM72">
        <v>111.99108487499998</v>
      </c>
      <c r="AN72">
        <v>175.59284625000001</v>
      </c>
      <c r="AO72">
        <v>259.48950750000006</v>
      </c>
      <c r="AP72">
        <v>27</v>
      </c>
      <c r="AQ72">
        <v>1.0884150000000001</v>
      </c>
      <c r="AR72">
        <v>1.4295599999999999</v>
      </c>
      <c r="AS72">
        <v>2.0874824999999997</v>
      </c>
      <c r="AT72">
        <v>3.0540599999999998</v>
      </c>
      <c r="AU72">
        <v>4.807616287230001</v>
      </c>
      <c r="AV72">
        <v>8.5727916016200023</v>
      </c>
      <c r="AW72">
        <v>17.777013691545001</v>
      </c>
      <c r="AX72">
        <v>34.660806830234996</v>
      </c>
      <c r="AY72">
        <v>70.517663999999996</v>
      </c>
      <c r="AZ72">
        <v>126.88803936602999</v>
      </c>
      <c r="BA72">
        <v>190.80814868707498</v>
      </c>
      <c r="BB72">
        <v>273.14685000000003</v>
      </c>
      <c r="BC72">
        <v>27</v>
      </c>
      <c r="BD72">
        <v>1.2250809702000001</v>
      </c>
      <c r="BE72">
        <v>1.606374</v>
      </c>
      <c r="BF72">
        <v>2.3417466578999999</v>
      </c>
      <c r="BG72">
        <v>3.4203189491999995</v>
      </c>
      <c r="BH72">
        <v>5.3670616861499996</v>
      </c>
      <c r="BI72">
        <v>9.4830907581000012</v>
      </c>
      <c r="BJ72">
        <v>19.486333753650001</v>
      </c>
      <c r="BK72">
        <v>37.651013090100001</v>
      </c>
      <c r="BL72">
        <v>75.914423999999997</v>
      </c>
      <c r="BM72">
        <v>135.38086480979999</v>
      </c>
      <c r="BN72">
        <v>201.77421938774998</v>
      </c>
      <c r="BO72">
        <v>286.80419250000006</v>
      </c>
      <c r="BP72">
        <v>27</v>
      </c>
      <c r="BQ72">
        <v>1.5565147947</v>
      </c>
      <c r="BR72">
        <v>2.0013839999999998</v>
      </c>
      <c r="BS72">
        <v>2.8596950131499992</v>
      </c>
      <c r="BT72">
        <v>4.0919806836000001</v>
      </c>
      <c r="BU72">
        <v>6.2874393722999997</v>
      </c>
      <c r="BV72">
        <v>10.872495016200002</v>
      </c>
      <c r="BW72">
        <v>21.853106415449997</v>
      </c>
      <c r="BX72">
        <v>41.277393802350005</v>
      </c>
      <c r="BY72">
        <v>81.311183999999983</v>
      </c>
      <c r="BZ72">
        <v>141.57845466029997</v>
      </c>
      <c r="CA72">
        <v>205.88635437074998</v>
      </c>
      <c r="CB72">
        <v>286.80419250000006</v>
      </c>
      <c r="CC72">
        <v>27</v>
      </c>
      <c r="CD72">
        <v>1.6461956249999998</v>
      </c>
      <c r="CE72">
        <v>2.6994487500000002</v>
      </c>
      <c r="CF72">
        <v>4.7045306250000012</v>
      </c>
      <c r="CG72">
        <v>7.8486862499999992</v>
      </c>
      <c r="CH72">
        <v>13.497243749999999</v>
      </c>
      <c r="CI72">
        <v>22.445994374999998</v>
      </c>
      <c r="CJ72">
        <v>38.767516874999991</v>
      </c>
      <c r="CK72">
        <v>63.426673406249989</v>
      </c>
      <c r="CL72">
        <v>94.050128249999986</v>
      </c>
      <c r="CM72">
        <v>148.87356187500001</v>
      </c>
      <c r="CN72">
        <v>204.81165899999999</v>
      </c>
      <c r="CO72">
        <v>287.45527499999997</v>
      </c>
      <c r="CP72">
        <v>27</v>
      </c>
      <c r="CQ72">
        <v>2.06821523745</v>
      </c>
      <c r="CR72">
        <v>3.3650662499999999</v>
      </c>
      <c r="CS72">
        <v>5.81851707615</v>
      </c>
      <c r="CT72">
        <v>9.6303853358999998</v>
      </c>
      <c r="CU72">
        <v>16.429126130999997</v>
      </c>
      <c r="CV72">
        <v>27.102117653099999</v>
      </c>
      <c r="CW72">
        <v>46.429975002150002</v>
      </c>
      <c r="CX72">
        <v>75.187981603349982</v>
      </c>
      <c r="CY72">
        <v>109.44940499999998</v>
      </c>
      <c r="CZ72">
        <v>170.08416555299996</v>
      </c>
      <c r="DA72">
        <v>229.72436247239997</v>
      </c>
      <c r="DB72">
        <v>317.71372500000007</v>
      </c>
    </row>
    <row r="73" spans="15:106">
      <c r="O73">
        <v>28</v>
      </c>
      <c r="P73">
        <f t="shared" si="8"/>
        <v>0.94092749999999992</v>
      </c>
      <c r="Q73">
        <f t="shared" si="8"/>
        <v>1.2722399999999998</v>
      </c>
      <c r="R73">
        <f t="shared" si="8"/>
        <v>1.8884812500000001</v>
      </c>
      <c r="S73">
        <f t="shared" si="9"/>
        <v>2.7565200000000001</v>
      </c>
      <c r="T73">
        <f t="shared" si="9"/>
        <v>4.3335675</v>
      </c>
      <c r="U73">
        <f t="shared" si="9"/>
        <v>8.1436612499999992</v>
      </c>
      <c r="V73">
        <f t="shared" si="9"/>
        <v>16.09516125</v>
      </c>
      <c r="W73">
        <f t="shared" si="9"/>
        <v>32.5242</v>
      </c>
      <c r="X73">
        <f t="shared" si="9"/>
        <v>68.97544706250001</v>
      </c>
      <c r="Y73">
        <f t="shared" si="9"/>
        <v>123.16788</v>
      </c>
      <c r="Z73">
        <f t="shared" si="9"/>
        <v>191.46483112499999</v>
      </c>
      <c r="AA73">
        <f t="shared" si="9"/>
        <v>275.54769000000005</v>
      </c>
      <c r="AC73">
        <v>28</v>
      </c>
      <c r="AD73">
        <v>0.94092749999999992</v>
      </c>
      <c r="AE73">
        <v>1.2722399999999998</v>
      </c>
      <c r="AF73">
        <v>1.8884812500000001</v>
      </c>
      <c r="AG73">
        <v>2.7565200000000001</v>
      </c>
      <c r="AH73">
        <v>4.3335675</v>
      </c>
      <c r="AI73">
        <v>8.1436612499999992</v>
      </c>
      <c r="AJ73">
        <v>16.09516125</v>
      </c>
      <c r="AK73">
        <v>32.5242</v>
      </c>
      <c r="AL73">
        <v>68.97544706250001</v>
      </c>
      <c r="AM73">
        <v>123.16788</v>
      </c>
      <c r="AN73">
        <v>191.46483112499999</v>
      </c>
      <c r="AO73">
        <v>275.54769000000005</v>
      </c>
      <c r="AP73">
        <v>28</v>
      </c>
      <c r="AQ73">
        <v>1.1533949999999999</v>
      </c>
      <c r="AR73">
        <v>1.55952</v>
      </c>
      <c r="AS73">
        <v>2.3149124999999997</v>
      </c>
      <c r="AT73">
        <v>3.3789600000000002</v>
      </c>
      <c r="AU73">
        <v>5.3280910460699999</v>
      </c>
      <c r="AV73">
        <v>10.087631999999999</v>
      </c>
      <c r="AW73">
        <v>20.085575390055002</v>
      </c>
      <c r="AX73">
        <v>39.984685128000002</v>
      </c>
      <c r="AY73">
        <v>80.950046570910004</v>
      </c>
      <c r="AZ73">
        <v>138.36391314389999</v>
      </c>
      <c r="BA73">
        <v>206.38080681813</v>
      </c>
      <c r="BB73">
        <v>290.05020000000002</v>
      </c>
      <c r="BC73">
        <v>28</v>
      </c>
      <c r="BD73">
        <v>1.2977866989</v>
      </c>
      <c r="BE73">
        <v>1.7518219487999995</v>
      </c>
      <c r="BF73">
        <v>2.5960086697500002</v>
      </c>
      <c r="BG73">
        <v>3.7829093327999992</v>
      </c>
      <c r="BH73">
        <v>5.9371887762000002</v>
      </c>
      <c r="BI73">
        <v>11.138427</v>
      </c>
      <c r="BJ73">
        <v>21.9769354413</v>
      </c>
      <c r="BK73">
        <v>43.355846159999999</v>
      </c>
      <c r="BL73">
        <v>86.988905729549998</v>
      </c>
      <c r="BM73">
        <v>147.36155071949997</v>
      </c>
      <c r="BN73">
        <v>217.85454020609995</v>
      </c>
      <c r="BO73">
        <v>304.55271000000005</v>
      </c>
      <c r="BP73">
        <v>28</v>
      </c>
      <c r="BQ73">
        <v>1.6425036836999996</v>
      </c>
      <c r="BR73">
        <v>2.1739478975999993</v>
      </c>
      <c r="BS73">
        <v>3.1573310895000004</v>
      </c>
      <c r="BT73">
        <v>4.5069742224000002</v>
      </c>
      <c r="BU73">
        <v>6.9257174606999996</v>
      </c>
      <c r="BV73">
        <v>12.714619499999998</v>
      </c>
      <c r="BW73">
        <v>24.535858400550001</v>
      </c>
      <c r="BX73">
        <v>47.313251280000003</v>
      </c>
      <c r="BY73">
        <v>92.73318920909999</v>
      </c>
      <c r="BZ73">
        <v>153.35996643899998</v>
      </c>
      <c r="CA73">
        <v>221.18576918129997</v>
      </c>
      <c r="CB73">
        <v>304.55271000000005</v>
      </c>
      <c r="CC73">
        <v>28</v>
      </c>
      <c r="CD73">
        <v>1.7866293749999997</v>
      </c>
      <c r="CE73">
        <v>3.0349293750000004</v>
      </c>
      <c r="CF73">
        <v>5.1804450000000006</v>
      </c>
      <c r="CG73">
        <v>8.7927131250000006</v>
      </c>
      <c r="CH73">
        <v>14.90158125</v>
      </c>
      <c r="CI73">
        <v>24.926990625000002</v>
      </c>
      <c r="CJ73">
        <v>43.557868125000006</v>
      </c>
      <c r="CK73">
        <v>67.810563000000002</v>
      </c>
      <c r="CL73">
        <v>104.56100662499999</v>
      </c>
      <c r="CM73">
        <v>158.65388550000003</v>
      </c>
      <c r="CN73">
        <v>219.52695712499997</v>
      </c>
      <c r="CO73">
        <v>306.51878250000004</v>
      </c>
      <c r="CP73">
        <v>28</v>
      </c>
      <c r="CQ73">
        <v>2.2411537618500001</v>
      </c>
      <c r="CR73">
        <v>3.7773279783000002</v>
      </c>
      <c r="CS73">
        <v>6.3969894791999993</v>
      </c>
      <c r="CT73">
        <v>10.771502373450001</v>
      </c>
      <c r="CU73">
        <v>18.109365034500001</v>
      </c>
      <c r="CV73">
        <v>30.048975000000006</v>
      </c>
      <c r="CW73">
        <v>52.081892310149996</v>
      </c>
      <c r="CX73">
        <v>80.088104858399987</v>
      </c>
      <c r="CY73">
        <v>121.2330437964</v>
      </c>
      <c r="CZ73">
        <v>180.59156062380001</v>
      </c>
      <c r="DA73">
        <v>245.32554429179999</v>
      </c>
      <c r="DB73">
        <v>338.78391749999997</v>
      </c>
    </row>
    <row r="74" spans="15:106">
      <c r="O74">
        <v>29</v>
      </c>
      <c r="P74">
        <f t="shared" si="8"/>
        <v>1.00719</v>
      </c>
      <c r="Q74">
        <f t="shared" si="8"/>
        <v>1.3915124999999999</v>
      </c>
      <c r="R74">
        <f t="shared" si="8"/>
        <v>2.0938949999999998</v>
      </c>
      <c r="S74">
        <f t="shared" si="9"/>
        <v>3.0613275</v>
      </c>
      <c r="T74">
        <f t="shared" si="9"/>
        <v>4.8371624999999989</v>
      </c>
      <c r="U74">
        <f t="shared" si="9"/>
        <v>9.5418000000000003</v>
      </c>
      <c r="V74">
        <f t="shared" si="9"/>
        <v>18.228813750000004</v>
      </c>
      <c r="W74">
        <f t="shared" si="9"/>
        <v>37.8500484375</v>
      </c>
      <c r="X74">
        <f t="shared" si="9"/>
        <v>79.219383749999992</v>
      </c>
      <c r="Y74">
        <f t="shared" si="9"/>
        <v>134.83332899999996</v>
      </c>
      <c r="Z74">
        <f t="shared" si="9"/>
        <v>208.17176625000002</v>
      </c>
      <c r="AA74">
        <f t="shared" si="9"/>
        <v>291.58150499999999</v>
      </c>
      <c r="AC74">
        <v>29</v>
      </c>
      <c r="AD74">
        <v>1.00719</v>
      </c>
      <c r="AE74">
        <v>1.3915124999999999</v>
      </c>
      <c r="AF74">
        <v>2.0938949999999998</v>
      </c>
      <c r="AG74">
        <v>3.0613275</v>
      </c>
      <c r="AH74">
        <v>4.8371624999999989</v>
      </c>
      <c r="AI74">
        <v>9.5418000000000003</v>
      </c>
      <c r="AJ74">
        <v>18.228813750000004</v>
      </c>
      <c r="AK74">
        <v>37.8500484375</v>
      </c>
      <c r="AL74">
        <v>79.219383749999992</v>
      </c>
      <c r="AM74">
        <v>134.83332899999996</v>
      </c>
      <c r="AN74">
        <v>208.17176625000002</v>
      </c>
      <c r="AO74">
        <v>291.58150499999999</v>
      </c>
      <c r="AP74">
        <v>29</v>
      </c>
      <c r="AQ74">
        <v>1.2346200000000001</v>
      </c>
      <c r="AR74">
        <v>1.7057250000000002</v>
      </c>
      <c r="AS74">
        <v>2.5667099999999996</v>
      </c>
      <c r="AT74">
        <v>3.7525950000000003</v>
      </c>
      <c r="AU74">
        <v>5.9561741965500001</v>
      </c>
      <c r="AV74">
        <v>11.837108923199999</v>
      </c>
      <c r="AW74">
        <v>22.781816327970006</v>
      </c>
      <c r="AX74">
        <v>46.091523889125007</v>
      </c>
      <c r="AY74">
        <v>92.14359026782499</v>
      </c>
      <c r="AZ74">
        <v>150.19408799999999</v>
      </c>
      <c r="BA74">
        <v>222.60267956745</v>
      </c>
      <c r="BB74">
        <v>306.92790000000002</v>
      </c>
      <c r="BC74">
        <v>29</v>
      </c>
      <c r="BD74">
        <v>1.3887148716</v>
      </c>
      <c r="BE74">
        <v>1.9154142630000002</v>
      </c>
      <c r="BF74">
        <v>2.8774169999999999</v>
      </c>
      <c r="BG74">
        <v>4.1998016213999998</v>
      </c>
      <c r="BH74">
        <v>6.6249091035000003</v>
      </c>
      <c r="BI74">
        <v>13.046324616</v>
      </c>
      <c r="BJ74">
        <v>24.881907389849999</v>
      </c>
      <c r="BK74">
        <v>49.887473951249994</v>
      </c>
      <c r="BL74">
        <v>98.840103214500019</v>
      </c>
      <c r="BM74">
        <v>159.67603800000001</v>
      </c>
      <c r="BN74">
        <v>234.56191871699997</v>
      </c>
      <c r="BO74">
        <v>322.27429500000005</v>
      </c>
      <c r="BP74">
        <v>29</v>
      </c>
      <c r="BQ74">
        <v>1.7507470428</v>
      </c>
      <c r="BR74">
        <v>2.3674942305000002</v>
      </c>
      <c r="BS74">
        <v>3.485322</v>
      </c>
      <c r="BT74">
        <v>4.9827706929</v>
      </c>
      <c r="BU74">
        <v>7.6948769654999998</v>
      </c>
      <c r="BV74">
        <v>14.827169232000001</v>
      </c>
      <c r="BW74">
        <v>27.654027779700002</v>
      </c>
      <c r="BX74">
        <v>54.189601391250001</v>
      </c>
      <c r="BY74">
        <v>104.86687017825001</v>
      </c>
      <c r="BZ74">
        <v>165.365208</v>
      </c>
      <c r="CA74">
        <v>236.95394067450005</v>
      </c>
      <c r="CB74">
        <v>322.27429500000005</v>
      </c>
      <c r="CC74">
        <v>29</v>
      </c>
      <c r="CD74">
        <v>1.9582706249999999</v>
      </c>
      <c r="CE74">
        <v>3.4172212499999999</v>
      </c>
      <c r="CF74">
        <v>5.7109725000000005</v>
      </c>
      <c r="CG74">
        <v>9.8381643749999999</v>
      </c>
      <c r="CH74">
        <v>16.461956250000004</v>
      </c>
      <c r="CI74">
        <v>27.696656249999997</v>
      </c>
      <c r="CJ74">
        <v>48.691501874999993</v>
      </c>
      <c r="CK74">
        <v>72.494461406249997</v>
      </c>
      <c r="CL74">
        <v>115.93842749999999</v>
      </c>
      <c r="CM74">
        <v>168.60841003125</v>
      </c>
      <c r="CN74">
        <v>235.11620418749996</v>
      </c>
      <c r="CO74">
        <v>325.36298250000004</v>
      </c>
      <c r="CP74">
        <v>29</v>
      </c>
      <c r="CQ74">
        <v>2.4526282648499995</v>
      </c>
      <c r="CR74">
        <v>4.2464507120999997</v>
      </c>
      <c r="CS74">
        <v>7.0409249999999988</v>
      </c>
      <c r="CT74">
        <v>12.03297529005</v>
      </c>
      <c r="CU74">
        <v>19.973413291500002</v>
      </c>
      <c r="CV74">
        <v>33.333540434999996</v>
      </c>
      <c r="CW74">
        <v>58.124900067300004</v>
      </c>
      <c r="CX74">
        <v>85.30417845225</v>
      </c>
      <c r="CY74">
        <v>133.92969642899999</v>
      </c>
      <c r="CZ74">
        <v>191.21700937499998</v>
      </c>
      <c r="DA74">
        <v>261.78241940505001</v>
      </c>
      <c r="DB74">
        <v>359.6117175</v>
      </c>
    </row>
    <row r="75" spans="15:106">
      <c r="O75">
        <v>30</v>
      </c>
      <c r="P75">
        <f t="shared" si="8"/>
        <v>1.0734525000000001</v>
      </c>
      <c r="Q75">
        <f t="shared" si="8"/>
        <v>1.5240374999999999</v>
      </c>
      <c r="R75">
        <f t="shared" si="8"/>
        <v>2.3258137499999996</v>
      </c>
      <c r="S75">
        <f t="shared" si="9"/>
        <v>3.4058924999999998</v>
      </c>
      <c r="T75">
        <f t="shared" si="9"/>
        <v>5.4666562499999998</v>
      </c>
      <c r="U75">
        <f t="shared" si="9"/>
        <v>11.092342499999999</v>
      </c>
      <c r="V75">
        <f t="shared" si="9"/>
        <v>20.826303749999997</v>
      </c>
      <c r="W75">
        <f t="shared" si="9"/>
        <v>44.011552500000001</v>
      </c>
      <c r="X75">
        <f t="shared" si="9"/>
        <v>89.996306062500011</v>
      </c>
      <c r="Y75">
        <f t="shared" si="9"/>
        <v>147.27988462499999</v>
      </c>
      <c r="Z75">
        <f t="shared" si="9"/>
        <v>225.53644218749997</v>
      </c>
      <c r="AA75">
        <f t="shared" si="9"/>
        <v>307.69654500000001</v>
      </c>
      <c r="AC75">
        <v>30</v>
      </c>
      <c r="AD75">
        <v>1.0734525000000001</v>
      </c>
      <c r="AE75">
        <v>1.5240374999999999</v>
      </c>
      <c r="AF75">
        <v>2.3258137499999996</v>
      </c>
      <c r="AG75">
        <v>3.4058924999999998</v>
      </c>
      <c r="AH75">
        <v>5.4666562499999998</v>
      </c>
      <c r="AI75">
        <v>11.092342499999999</v>
      </c>
      <c r="AJ75">
        <v>20.826303749999997</v>
      </c>
      <c r="AK75">
        <v>44.011552500000001</v>
      </c>
      <c r="AL75">
        <v>89.996306062500011</v>
      </c>
      <c r="AM75">
        <v>147.27988462499999</v>
      </c>
      <c r="AN75">
        <v>225.53644218749997</v>
      </c>
      <c r="AO75">
        <v>307.69654500000001</v>
      </c>
      <c r="AP75">
        <v>30</v>
      </c>
      <c r="AQ75">
        <v>1.3158450000000002</v>
      </c>
      <c r="AR75">
        <v>1.8681749999999995</v>
      </c>
      <c r="AS75">
        <v>2.8509975000000001</v>
      </c>
      <c r="AT75">
        <v>4.1749649999999994</v>
      </c>
      <c r="AU75">
        <v>6.7413697436249995</v>
      </c>
      <c r="AV75">
        <v>13.781084815169997</v>
      </c>
      <c r="AW75">
        <v>26.066470500000001</v>
      </c>
      <c r="AX75">
        <v>53.093303757224994</v>
      </c>
      <c r="AY75">
        <v>103.75645927981499</v>
      </c>
      <c r="AZ75">
        <v>162.69358197428997</v>
      </c>
      <c r="BA75">
        <v>239.27143779675004</v>
      </c>
      <c r="BB75">
        <v>323.89109999999999</v>
      </c>
      <c r="BC75">
        <v>30</v>
      </c>
      <c r="BD75">
        <v>1.4795832114</v>
      </c>
      <c r="BE75">
        <v>2.0971326284999998</v>
      </c>
      <c r="BF75">
        <v>3.1950468751500001</v>
      </c>
      <c r="BG75">
        <v>4.6709376578999997</v>
      </c>
      <c r="BH75">
        <v>7.48452956625</v>
      </c>
      <c r="BI75">
        <v>15.161242732199995</v>
      </c>
      <c r="BJ75">
        <v>28.417827374999995</v>
      </c>
      <c r="BK75">
        <v>57.362484118499992</v>
      </c>
      <c r="BL75">
        <v>111.09776498054998</v>
      </c>
      <c r="BM75">
        <v>172.65682412144997</v>
      </c>
      <c r="BN75">
        <v>251.67997960874999</v>
      </c>
      <c r="BO75">
        <v>340.08565499999997</v>
      </c>
      <c r="BP75">
        <v>30</v>
      </c>
      <c r="BQ75">
        <v>1.8580133078999999</v>
      </c>
      <c r="BR75">
        <v>2.5817332904999994</v>
      </c>
      <c r="BS75">
        <v>3.8542065002999992</v>
      </c>
      <c r="BT75">
        <v>5.5184863157999988</v>
      </c>
      <c r="BU75">
        <v>8.6559599362499995</v>
      </c>
      <c r="BV75">
        <v>17.154787151699995</v>
      </c>
      <c r="BW75">
        <v>31.441000499999998</v>
      </c>
      <c r="BX75">
        <v>62.019830072250002</v>
      </c>
      <c r="BY75">
        <v>117.30953929815003</v>
      </c>
      <c r="BZ75">
        <v>177.93149524290004</v>
      </c>
      <c r="CA75">
        <v>252.96359046749996</v>
      </c>
      <c r="CB75">
        <v>340.08565499999997</v>
      </c>
      <c r="CC75">
        <v>30</v>
      </c>
      <c r="CD75">
        <v>2.1611193750000002</v>
      </c>
      <c r="CE75">
        <v>3.8229187500000004</v>
      </c>
      <c r="CF75">
        <v>6.3195187499999994</v>
      </c>
      <c r="CG75">
        <v>10.98504</v>
      </c>
      <c r="CH75">
        <v>18.225180000000002</v>
      </c>
      <c r="CI75">
        <v>30.848613750000002</v>
      </c>
      <c r="CJ75">
        <v>53.895352500000001</v>
      </c>
      <c r="CK75">
        <v>78.038586000000009</v>
      </c>
      <c r="CL75">
        <v>127.51991549999998</v>
      </c>
      <c r="CM75">
        <v>179.30782124999999</v>
      </c>
      <c r="CN75">
        <v>251.55183178125003</v>
      </c>
      <c r="CO75">
        <v>342.98068499999994</v>
      </c>
      <c r="CP75">
        <v>30</v>
      </c>
      <c r="CQ75">
        <v>2.7024555028499999</v>
      </c>
      <c r="CR75">
        <v>4.7431130985000003</v>
      </c>
      <c r="CS75">
        <v>7.7788185569999992</v>
      </c>
      <c r="CT75">
        <v>13.4142205824</v>
      </c>
      <c r="CU75">
        <v>22.077074289600002</v>
      </c>
      <c r="CV75">
        <v>37.066646274299998</v>
      </c>
      <c r="CW75">
        <v>64.231447500000002</v>
      </c>
      <c r="CX75">
        <v>91.489299718050006</v>
      </c>
      <c r="CY75">
        <v>146.76614388719997</v>
      </c>
      <c r="CZ75">
        <v>202.603798998</v>
      </c>
      <c r="DA75">
        <v>279.05465517930003</v>
      </c>
      <c r="DB75">
        <v>379.08391499999993</v>
      </c>
    </row>
    <row r="76" spans="15:106">
      <c r="O76">
        <v>31</v>
      </c>
      <c r="P76">
        <f t="shared" si="8"/>
        <v>1.1463412499999999</v>
      </c>
      <c r="Q76">
        <f t="shared" si="8"/>
        <v>1.669815</v>
      </c>
      <c r="R76">
        <f t="shared" si="8"/>
        <v>2.5709849999999999</v>
      </c>
      <c r="S76">
        <f t="shared" si="9"/>
        <v>3.7769625000000002</v>
      </c>
      <c r="T76">
        <f t="shared" si="9"/>
        <v>6.2816850000000004</v>
      </c>
      <c r="U76">
        <f t="shared" si="9"/>
        <v>12.7224</v>
      </c>
      <c r="V76">
        <f t="shared" si="9"/>
        <v>24.020156249999999</v>
      </c>
      <c r="W76">
        <f t="shared" si="9"/>
        <v>51.179284687500001</v>
      </c>
      <c r="X76">
        <f t="shared" si="9"/>
        <v>100.99944000000001</v>
      </c>
      <c r="Y76">
        <f t="shared" si="9"/>
        <v>160.80332343749998</v>
      </c>
      <c r="Z76">
        <f t="shared" si="9"/>
        <v>243.46381499999995</v>
      </c>
      <c r="AA76">
        <f t="shared" si="9"/>
        <v>324.16085249999998</v>
      </c>
      <c r="AC76">
        <v>31</v>
      </c>
      <c r="AD76">
        <v>1.1463412499999999</v>
      </c>
      <c r="AE76">
        <v>1.669815</v>
      </c>
      <c r="AF76">
        <v>2.5709849999999999</v>
      </c>
      <c r="AG76">
        <v>3.7769625000000002</v>
      </c>
      <c r="AH76">
        <v>6.2816850000000004</v>
      </c>
      <c r="AI76">
        <v>12.7224</v>
      </c>
      <c r="AJ76">
        <v>24.020156249999999</v>
      </c>
      <c r="AK76">
        <v>51.179284687500001</v>
      </c>
      <c r="AL76">
        <v>100.99944000000001</v>
      </c>
      <c r="AM76">
        <v>160.80332343749998</v>
      </c>
      <c r="AN76">
        <v>243.46381499999995</v>
      </c>
      <c r="AO76">
        <v>324.16085249999998</v>
      </c>
      <c r="AP76">
        <v>31</v>
      </c>
      <c r="AQ76">
        <v>1.4051924999999998</v>
      </c>
      <c r="AR76">
        <v>2.0468700000000002</v>
      </c>
      <c r="AS76">
        <v>3.1515299999999993</v>
      </c>
      <c r="AT76">
        <v>4.6298249999999994</v>
      </c>
      <c r="AU76">
        <v>7.7580260616600007</v>
      </c>
      <c r="AV76">
        <v>15.829714051199998</v>
      </c>
      <c r="AW76">
        <v>30.108215171249995</v>
      </c>
      <c r="AX76">
        <v>61.169568571169997</v>
      </c>
      <c r="AY76">
        <v>115.42793310143999</v>
      </c>
      <c r="AZ76">
        <v>176.17072703836499</v>
      </c>
      <c r="BA76">
        <v>256.27769999999998</v>
      </c>
      <c r="BB76">
        <v>341.22194999999999</v>
      </c>
      <c r="BC76">
        <v>31</v>
      </c>
      <c r="BD76">
        <v>1.5795206815499998</v>
      </c>
      <c r="BE76">
        <v>2.2969565766</v>
      </c>
      <c r="BF76">
        <v>3.5306623764</v>
      </c>
      <c r="BG76">
        <v>5.1780937500000004</v>
      </c>
      <c r="BH76">
        <v>8.5975112556000006</v>
      </c>
      <c r="BI76">
        <v>17.383378464</v>
      </c>
      <c r="BJ76">
        <v>32.764825856249999</v>
      </c>
      <c r="BK76">
        <v>65.969363480849992</v>
      </c>
      <c r="BL76">
        <v>123.3740069568</v>
      </c>
      <c r="BM76">
        <v>186.62696203589996</v>
      </c>
      <c r="BN76">
        <v>269.09158500000001</v>
      </c>
      <c r="BO76">
        <v>358.28304750000001</v>
      </c>
      <c r="BP76">
        <v>31</v>
      </c>
      <c r="BQ76">
        <v>1.9757213631000001</v>
      </c>
      <c r="BR76">
        <v>2.8163703078000002</v>
      </c>
      <c r="BS76">
        <v>4.2415314354000007</v>
      </c>
      <c r="BT76">
        <v>6.0918749999999999</v>
      </c>
      <c r="BU76">
        <v>9.9001706166000005</v>
      </c>
      <c r="BV76">
        <v>19.581940511999999</v>
      </c>
      <c r="BW76">
        <v>36.085589212499997</v>
      </c>
      <c r="BX76">
        <v>70.992403211699994</v>
      </c>
      <c r="BY76">
        <v>129.64733101440001</v>
      </c>
      <c r="BZ76">
        <v>191.37964288365001</v>
      </c>
      <c r="CA76">
        <v>269.09158500000001</v>
      </c>
      <c r="CB76">
        <v>358.28304750000001</v>
      </c>
      <c r="CC76">
        <v>31</v>
      </c>
      <c r="CD76">
        <v>2.4029775</v>
      </c>
      <c r="CE76">
        <v>4.2598237500000007</v>
      </c>
      <c r="CF76">
        <v>7.0294893749999989</v>
      </c>
      <c r="CG76">
        <v>12.209934375</v>
      </c>
      <c r="CH76">
        <v>20.214658125</v>
      </c>
      <c r="CI76">
        <v>34.499891249999997</v>
      </c>
      <c r="CJ76">
        <v>58.849543124999997</v>
      </c>
      <c r="CK76">
        <v>85.070763281249995</v>
      </c>
      <c r="CL76">
        <v>138.6455709375</v>
      </c>
      <c r="CM76">
        <v>191.28714609375001</v>
      </c>
      <c r="CN76">
        <v>269.09842500000002</v>
      </c>
      <c r="CO76">
        <v>358.2753525</v>
      </c>
      <c r="CP76">
        <v>31</v>
      </c>
      <c r="CQ76">
        <v>3.0001957524000002</v>
      </c>
      <c r="CR76">
        <v>5.276845583100001</v>
      </c>
      <c r="CS76">
        <v>8.6389843729499987</v>
      </c>
      <c r="CT76">
        <v>14.886084375000001</v>
      </c>
      <c r="CU76">
        <v>24.44746354155</v>
      </c>
      <c r="CV76">
        <v>41.3863720083</v>
      </c>
      <c r="CW76">
        <v>70.020573002100008</v>
      </c>
      <c r="CX76">
        <v>99.365973597899995</v>
      </c>
      <c r="CY76">
        <v>158.98377819554997</v>
      </c>
      <c r="CZ76">
        <v>215.34565456574998</v>
      </c>
      <c r="DA76">
        <v>297.424575</v>
      </c>
      <c r="DB76">
        <v>395.98854749999998</v>
      </c>
    </row>
    <row r="77" spans="15:106">
      <c r="O77">
        <v>32</v>
      </c>
      <c r="P77">
        <f t="shared" si="8"/>
        <v>1.2324824999999999</v>
      </c>
      <c r="Q77">
        <f t="shared" si="8"/>
        <v>1.8155925000000004</v>
      </c>
      <c r="R77">
        <f t="shared" si="8"/>
        <v>2.80290375</v>
      </c>
      <c r="S77">
        <f t="shared" si="9"/>
        <v>4.1612850000000003</v>
      </c>
      <c r="T77">
        <f t="shared" si="9"/>
        <v>7.3220062500000012</v>
      </c>
      <c r="U77">
        <f t="shared" si="9"/>
        <v>14.378962499999998</v>
      </c>
      <c r="V77">
        <f t="shared" si="9"/>
        <v>27.923327437499999</v>
      </c>
      <c r="W77">
        <f t="shared" si="9"/>
        <v>59.544251999999986</v>
      </c>
      <c r="X77">
        <f t="shared" si="9"/>
        <v>111.99108487499998</v>
      </c>
      <c r="Y77">
        <f t="shared" si="9"/>
        <v>175.59284625000001</v>
      </c>
      <c r="Z77">
        <f t="shared" si="9"/>
        <v>259.48950750000006</v>
      </c>
      <c r="AA77">
        <f t="shared" si="9"/>
        <v>341.19373499999995</v>
      </c>
      <c r="AC77">
        <v>32</v>
      </c>
      <c r="AD77">
        <v>1.2324824999999999</v>
      </c>
      <c r="AE77">
        <v>1.8155925000000004</v>
      </c>
      <c r="AF77">
        <v>2.80290375</v>
      </c>
      <c r="AG77">
        <v>4.1612850000000003</v>
      </c>
      <c r="AH77">
        <v>7.3220062500000012</v>
      </c>
      <c r="AI77">
        <v>14.378962499999998</v>
      </c>
      <c r="AJ77">
        <v>27.923327437499999</v>
      </c>
      <c r="AK77">
        <v>59.544251999999986</v>
      </c>
      <c r="AL77">
        <v>111.99108487499998</v>
      </c>
      <c r="AM77">
        <v>175.59284625000001</v>
      </c>
      <c r="AN77">
        <v>259.48950750000006</v>
      </c>
      <c r="AO77">
        <v>341.19373499999995</v>
      </c>
      <c r="AP77">
        <v>32</v>
      </c>
      <c r="AQ77">
        <v>1.510785</v>
      </c>
      <c r="AR77">
        <v>2.2255650000000005</v>
      </c>
      <c r="AS77">
        <v>3.4358175000000002</v>
      </c>
      <c r="AT77">
        <v>5.1086007248399996</v>
      </c>
      <c r="AU77">
        <v>9.0563429443499999</v>
      </c>
      <c r="AV77">
        <v>17.917380265049999</v>
      </c>
      <c r="AW77">
        <v>34.660806830234996</v>
      </c>
      <c r="AX77">
        <v>70.517663999999996</v>
      </c>
      <c r="AY77">
        <v>126.88803936602999</v>
      </c>
      <c r="AZ77">
        <v>190.80814868707498</v>
      </c>
      <c r="BA77">
        <v>273.14685000000003</v>
      </c>
      <c r="BB77">
        <v>359.15129999999999</v>
      </c>
      <c r="BC77">
        <v>32</v>
      </c>
      <c r="BD77">
        <v>1.6976452500000001</v>
      </c>
      <c r="BE77">
        <v>2.4966481878000004</v>
      </c>
      <c r="BF77">
        <v>3.8478588178500002</v>
      </c>
      <c r="BG77">
        <v>5.7030706241999995</v>
      </c>
      <c r="BH77">
        <v>10.017987846750003</v>
      </c>
      <c r="BI77">
        <v>19.640197048499999</v>
      </c>
      <c r="BJ77">
        <v>37.651013090100001</v>
      </c>
      <c r="BK77">
        <v>75.914423999999997</v>
      </c>
      <c r="BL77">
        <v>135.38086480979999</v>
      </c>
      <c r="BM77">
        <v>201.77421938774998</v>
      </c>
      <c r="BN77">
        <v>286.80419250000006</v>
      </c>
      <c r="BO77">
        <v>377.10886500000004</v>
      </c>
      <c r="BP77">
        <v>32</v>
      </c>
      <c r="BQ77">
        <v>2.1150989999999998</v>
      </c>
      <c r="BR77">
        <v>3.0488577182999994</v>
      </c>
      <c r="BS77">
        <v>4.6034782690500009</v>
      </c>
      <c r="BT77">
        <v>6.6810692483999992</v>
      </c>
      <c r="BU77">
        <v>11.4857619435</v>
      </c>
      <c r="BV77">
        <v>22.025657650499998</v>
      </c>
      <c r="BW77">
        <v>41.277393802350005</v>
      </c>
      <c r="BX77">
        <v>81.311183999999983</v>
      </c>
      <c r="BY77">
        <v>141.57845466029997</v>
      </c>
      <c r="BZ77">
        <v>205.88635437074998</v>
      </c>
      <c r="CA77">
        <v>286.80419250000006</v>
      </c>
      <c r="CB77">
        <v>377.10886500000004</v>
      </c>
      <c r="CC77">
        <v>32</v>
      </c>
      <c r="CD77">
        <v>2.6994487500000002</v>
      </c>
      <c r="CE77">
        <v>4.7045306250000012</v>
      </c>
      <c r="CF77">
        <v>7.8486862499999992</v>
      </c>
      <c r="CG77">
        <v>13.497243749999999</v>
      </c>
      <c r="CH77">
        <v>22.445994374999998</v>
      </c>
      <c r="CI77">
        <v>38.767516874999991</v>
      </c>
      <c r="CJ77">
        <v>63.426673406249989</v>
      </c>
      <c r="CK77">
        <v>94.050128249999986</v>
      </c>
      <c r="CL77">
        <v>148.87356187500001</v>
      </c>
      <c r="CM77">
        <v>204.81165899999999</v>
      </c>
      <c r="CN77">
        <v>287.45527499999997</v>
      </c>
      <c r="CO77">
        <v>370.46722499999998</v>
      </c>
      <c r="CP77">
        <v>32</v>
      </c>
      <c r="CQ77">
        <v>3.3650662499999999</v>
      </c>
      <c r="CR77">
        <v>5.81851707615</v>
      </c>
      <c r="CS77">
        <v>9.6303853358999998</v>
      </c>
      <c r="CT77">
        <v>16.429126130999997</v>
      </c>
      <c r="CU77">
        <v>27.102117653099999</v>
      </c>
      <c r="CV77">
        <v>46.429975002150002</v>
      </c>
      <c r="CW77">
        <v>75.187981603349982</v>
      </c>
      <c r="CX77">
        <v>109.44940499999998</v>
      </c>
      <c r="CY77">
        <v>170.08416555299996</v>
      </c>
      <c r="CZ77">
        <v>229.72436247239997</v>
      </c>
      <c r="DA77">
        <v>317.71372500000007</v>
      </c>
      <c r="DB77">
        <v>409.46377499999994</v>
      </c>
    </row>
    <row r="78" spans="15:106">
      <c r="O78">
        <v>33</v>
      </c>
      <c r="P78">
        <f t="shared" si="8"/>
        <v>1.32525</v>
      </c>
      <c r="Q78">
        <f t="shared" si="8"/>
        <v>1.98124875</v>
      </c>
      <c r="R78">
        <f t="shared" si="8"/>
        <v>3.0547012500000004</v>
      </c>
      <c r="S78">
        <f t="shared" si="9"/>
        <v>4.5986174999999996</v>
      </c>
      <c r="T78">
        <f t="shared" si="9"/>
        <v>8.5942462499999994</v>
      </c>
      <c r="U78">
        <f t="shared" si="9"/>
        <v>16.181302500000005</v>
      </c>
      <c r="V78">
        <f t="shared" si="9"/>
        <v>32.5242</v>
      </c>
      <c r="W78">
        <f t="shared" si="9"/>
        <v>68.97544706250001</v>
      </c>
      <c r="X78">
        <f t="shared" si="9"/>
        <v>123.16788</v>
      </c>
      <c r="Y78">
        <f t="shared" si="9"/>
        <v>191.46483112499999</v>
      </c>
      <c r="Z78">
        <f t="shared" si="9"/>
        <v>275.54769000000005</v>
      </c>
      <c r="AA78">
        <f t="shared" si="9"/>
        <v>358.25910750000003</v>
      </c>
      <c r="AC78">
        <v>33</v>
      </c>
      <c r="AD78">
        <v>1.32525</v>
      </c>
      <c r="AE78">
        <v>1.98124875</v>
      </c>
      <c r="AF78">
        <v>3.0547012500000004</v>
      </c>
      <c r="AG78">
        <v>4.5986174999999996</v>
      </c>
      <c r="AH78">
        <v>8.5942462499999994</v>
      </c>
      <c r="AI78">
        <v>16.181302500000005</v>
      </c>
      <c r="AJ78">
        <v>32.5242</v>
      </c>
      <c r="AK78">
        <v>68.97544706250001</v>
      </c>
      <c r="AL78">
        <v>123.16788</v>
      </c>
      <c r="AM78">
        <v>191.46483112499999</v>
      </c>
      <c r="AN78">
        <v>275.54769000000005</v>
      </c>
      <c r="AO78">
        <v>358.25910750000003</v>
      </c>
      <c r="AP78">
        <v>33</v>
      </c>
      <c r="AQ78">
        <v>1.6245000000000001</v>
      </c>
      <c r="AR78">
        <v>2.4286274999999997</v>
      </c>
      <c r="AS78">
        <v>3.7444725000000001</v>
      </c>
      <c r="AT78">
        <v>5.6539681742700001</v>
      </c>
      <c r="AU78">
        <v>10.645776000000001</v>
      </c>
      <c r="AV78">
        <v>20.193073323389999</v>
      </c>
      <c r="AW78">
        <v>39.984685128000002</v>
      </c>
      <c r="AX78">
        <v>80.950046570910004</v>
      </c>
      <c r="AY78">
        <v>138.36391314389999</v>
      </c>
      <c r="AZ78">
        <v>206.38080681813</v>
      </c>
      <c r="BA78">
        <v>290.05020000000002</v>
      </c>
      <c r="BB78">
        <v>377.11484999999999</v>
      </c>
      <c r="BC78">
        <v>33</v>
      </c>
      <c r="BD78">
        <v>1.8248145299999998</v>
      </c>
      <c r="BE78">
        <v>2.7235319026500009</v>
      </c>
      <c r="BF78">
        <v>4.1921182750500003</v>
      </c>
      <c r="BG78">
        <v>6.3003195881999998</v>
      </c>
      <c r="BH78">
        <v>11.754711000000002</v>
      </c>
      <c r="BI78">
        <v>22.094555927400002</v>
      </c>
      <c r="BJ78">
        <v>43.355846159999999</v>
      </c>
      <c r="BK78">
        <v>86.988905729549998</v>
      </c>
      <c r="BL78">
        <v>147.36155071949997</v>
      </c>
      <c r="BM78">
        <v>217.85454020609995</v>
      </c>
      <c r="BN78">
        <v>304.55271000000005</v>
      </c>
      <c r="BO78">
        <v>395.97059249999995</v>
      </c>
      <c r="BP78">
        <v>33</v>
      </c>
      <c r="BQ78">
        <v>2.2645290600000001</v>
      </c>
      <c r="BR78">
        <v>3.3124280553000007</v>
      </c>
      <c r="BS78">
        <v>4.9945074916499994</v>
      </c>
      <c r="BT78">
        <v>7.3493087427000008</v>
      </c>
      <c r="BU78">
        <v>13.4181135</v>
      </c>
      <c r="BV78">
        <v>24.667174233899999</v>
      </c>
      <c r="BW78">
        <v>47.313251280000003</v>
      </c>
      <c r="BX78">
        <v>92.73318920909999</v>
      </c>
      <c r="BY78">
        <v>153.35996643899998</v>
      </c>
      <c r="BZ78">
        <v>221.18576918129997</v>
      </c>
      <c r="CA78">
        <v>304.55271000000005</v>
      </c>
      <c r="CB78">
        <v>395.97059249999995</v>
      </c>
      <c r="CC78">
        <v>33</v>
      </c>
      <c r="CD78">
        <v>3.0349293750000004</v>
      </c>
      <c r="CE78">
        <v>5.1804450000000006</v>
      </c>
      <c r="CF78">
        <v>8.7927131250000006</v>
      </c>
      <c r="CG78">
        <v>14.90158125</v>
      </c>
      <c r="CH78">
        <v>24.926990625000002</v>
      </c>
      <c r="CI78">
        <v>43.557868125000006</v>
      </c>
      <c r="CJ78">
        <v>67.810563000000002</v>
      </c>
      <c r="CK78">
        <v>104.56100662499999</v>
      </c>
      <c r="CL78">
        <v>158.65388550000003</v>
      </c>
      <c r="CM78">
        <v>219.52695712499997</v>
      </c>
      <c r="CN78">
        <v>306.51878250000004</v>
      </c>
      <c r="CO78">
        <v>380.1086325</v>
      </c>
      <c r="CP78">
        <v>33</v>
      </c>
      <c r="CQ78">
        <v>3.7773279783000002</v>
      </c>
      <c r="CR78">
        <v>6.3969894791999993</v>
      </c>
      <c r="CS78">
        <v>10.771502373450001</v>
      </c>
      <c r="CT78">
        <v>18.109365034500001</v>
      </c>
      <c r="CU78">
        <v>30.048975000000006</v>
      </c>
      <c r="CV78">
        <v>52.081892310149996</v>
      </c>
      <c r="CW78">
        <v>80.088104858399987</v>
      </c>
      <c r="CX78">
        <v>121.2330437964</v>
      </c>
      <c r="CY78">
        <v>180.59156062380001</v>
      </c>
      <c r="CZ78">
        <v>245.32554429179999</v>
      </c>
      <c r="DA78">
        <v>338.78391749999997</v>
      </c>
      <c r="DB78">
        <v>420.1200675</v>
      </c>
    </row>
    <row r="79" spans="15:106">
      <c r="O79">
        <v>34</v>
      </c>
      <c r="P79">
        <f t="shared" si="8"/>
        <v>1.42464375</v>
      </c>
      <c r="Q79">
        <f t="shared" si="8"/>
        <v>2.1601575</v>
      </c>
      <c r="R79">
        <f t="shared" si="8"/>
        <v>3.3462562499999997</v>
      </c>
      <c r="S79">
        <f t="shared" si="9"/>
        <v>5.1287175000000005</v>
      </c>
      <c r="T79">
        <f t="shared" si="9"/>
        <v>10.065273749999999</v>
      </c>
      <c r="U79">
        <f t="shared" si="9"/>
        <v>18.295076250000001</v>
      </c>
      <c r="V79">
        <f t="shared" si="9"/>
        <v>37.8500484375</v>
      </c>
      <c r="W79">
        <f t="shared" si="9"/>
        <v>79.219383749999992</v>
      </c>
      <c r="X79">
        <f t="shared" si="9"/>
        <v>134.83332899999996</v>
      </c>
      <c r="Y79">
        <f t="shared" si="9"/>
        <v>208.17176625000002</v>
      </c>
      <c r="Z79">
        <f t="shared" si="9"/>
        <v>291.58150499999999</v>
      </c>
      <c r="AA79">
        <f t="shared" si="9"/>
        <v>374.40663749999999</v>
      </c>
      <c r="AC79">
        <v>34</v>
      </c>
      <c r="AD79">
        <v>1.42464375</v>
      </c>
      <c r="AE79">
        <v>2.1601575</v>
      </c>
      <c r="AF79">
        <v>3.3462562499999997</v>
      </c>
      <c r="AG79">
        <v>5.1287175000000005</v>
      </c>
      <c r="AH79">
        <v>10.065273749999999</v>
      </c>
      <c r="AI79">
        <v>18.295076250000001</v>
      </c>
      <c r="AJ79">
        <v>37.8500484375</v>
      </c>
      <c r="AK79">
        <v>79.219383749999992</v>
      </c>
      <c r="AL79">
        <v>134.83332899999996</v>
      </c>
      <c r="AM79">
        <v>208.17176625000002</v>
      </c>
      <c r="AN79">
        <v>291.58150499999999</v>
      </c>
      <c r="AO79">
        <v>374.40663749999999</v>
      </c>
      <c r="AP79">
        <v>34</v>
      </c>
      <c r="AQ79">
        <v>1.7463375000000001</v>
      </c>
      <c r="AR79">
        <v>2.6479349999999999</v>
      </c>
      <c r="AS79">
        <v>4.1018625000000002</v>
      </c>
      <c r="AT79">
        <v>6.3151764768899987</v>
      </c>
      <c r="AU79">
        <v>12.486505871069999</v>
      </c>
      <c r="AV79">
        <v>22.864629182670004</v>
      </c>
      <c r="AW79">
        <v>46.091523889125007</v>
      </c>
      <c r="AX79">
        <v>92.14359026782499</v>
      </c>
      <c r="AY79">
        <v>150.19408799999999</v>
      </c>
      <c r="AZ79">
        <v>222.60267956745</v>
      </c>
      <c r="BA79">
        <v>306.92790000000002</v>
      </c>
      <c r="BB79">
        <v>394.11224999999996</v>
      </c>
      <c r="BC79">
        <v>34</v>
      </c>
      <c r="BD79">
        <v>1.9610193645</v>
      </c>
      <c r="BE79">
        <v>2.9684744999999997</v>
      </c>
      <c r="BF79">
        <v>4.590692248499999</v>
      </c>
      <c r="BG79">
        <v>7.0242186932999999</v>
      </c>
      <c r="BH79">
        <v>13.762060480349998</v>
      </c>
      <c r="BI79">
        <v>24.972354163350001</v>
      </c>
      <c r="BJ79">
        <v>49.887473951249994</v>
      </c>
      <c r="BK79">
        <v>98.840103214500019</v>
      </c>
      <c r="BL79">
        <v>159.67603800000001</v>
      </c>
      <c r="BM79">
        <v>234.56191871699997</v>
      </c>
      <c r="BN79">
        <v>322.27429500000005</v>
      </c>
      <c r="BO79">
        <v>413.81786249999999</v>
      </c>
      <c r="BP79">
        <v>34</v>
      </c>
      <c r="BQ79">
        <v>2.42386314075</v>
      </c>
      <c r="BR79">
        <v>3.5956169999999998</v>
      </c>
      <c r="BS79">
        <v>5.446535064749999</v>
      </c>
      <c r="BT79">
        <v>8.1586777689000005</v>
      </c>
      <c r="BU79">
        <v>15.640604210699999</v>
      </c>
      <c r="BV79">
        <v>27.754551326699996</v>
      </c>
      <c r="BW79">
        <v>54.189601391250001</v>
      </c>
      <c r="BX79">
        <v>104.86687017825001</v>
      </c>
      <c r="BY79">
        <v>165.365208</v>
      </c>
      <c r="BZ79">
        <v>236.95394067450005</v>
      </c>
      <c r="CA79">
        <v>322.27429500000005</v>
      </c>
      <c r="CB79">
        <v>413.81786249999999</v>
      </c>
      <c r="CC79">
        <v>34</v>
      </c>
      <c r="CD79">
        <v>3.4172212499999999</v>
      </c>
      <c r="CE79">
        <v>5.7109725000000005</v>
      </c>
      <c r="CF79">
        <v>9.8381643749999999</v>
      </c>
      <c r="CG79">
        <v>16.461956250000004</v>
      </c>
      <c r="CH79">
        <v>27.696656249999997</v>
      </c>
      <c r="CI79">
        <v>48.691501874999993</v>
      </c>
      <c r="CJ79">
        <v>72.494461406249997</v>
      </c>
      <c r="CK79">
        <v>115.93842749999999</v>
      </c>
      <c r="CL79">
        <v>168.60841003125</v>
      </c>
      <c r="CM79">
        <v>235.11620418749996</v>
      </c>
      <c r="CN79">
        <v>325.36298250000004</v>
      </c>
      <c r="CO79">
        <v>387.86561999999998</v>
      </c>
      <c r="CP79">
        <v>34</v>
      </c>
      <c r="CQ79">
        <v>4.2464507120999997</v>
      </c>
      <c r="CR79">
        <v>7.0409249999999988</v>
      </c>
      <c r="CS79">
        <v>12.03297529005</v>
      </c>
      <c r="CT79">
        <v>19.973413291500002</v>
      </c>
      <c r="CU79">
        <v>33.333540434999996</v>
      </c>
      <c r="CV79">
        <v>58.124900067300004</v>
      </c>
      <c r="CW79">
        <v>85.30417845225</v>
      </c>
      <c r="CX79">
        <v>133.92969642899999</v>
      </c>
      <c r="CY79">
        <v>191.21700937499998</v>
      </c>
      <c r="CZ79">
        <v>261.78241940505001</v>
      </c>
      <c r="DA79">
        <v>359.6117175</v>
      </c>
      <c r="DB79">
        <v>428.69357999999994</v>
      </c>
    </row>
    <row r="80" spans="15:106">
      <c r="O80">
        <v>35</v>
      </c>
      <c r="P80">
        <f t="shared" si="8"/>
        <v>1.5439162500000001</v>
      </c>
      <c r="Q80">
        <f t="shared" si="8"/>
        <v>2.3589449999999998</v>
      </c>
      <c r="R80">
        <f t="shared" si="8"/>
        <v>3.6709424999999993</v>
      </c>
      <c r="S80">
        <f t="shared" si="9"/>
        <v>5.7913424999999998</v>
      </c>
      <c r="T80">
        <f t="shared" si="9"/>
        <v>11.688705000000001</v>
      </c>
      <c r="U80">
        <f t="shared" si="9"/>
        <v>20.859434999999998</v>
      </c>
      <c r="V80">
        <f t="shared" si="9"/>
        <v>44.011552500000001</v>
      </c>
      <c r="W80">
        <f t="shared" si="9"/>
        <v>89.996306062500011</v>
      </c>
      <c r="X80">
        <f t="shared" si="9"/>
        <v>147.27988462499999</v>
      </c>
      <c r="Y80">
        <f t="shared" si="9"/>
        <v>225.53644218749997</v>
      </c>
      <c r="Z80">
        <f t="shared" si="9"/>
        <v>307.69654500000001</v>
      </c>
      <c r="AA80">
        <f t="shared" si="9"/>
        <v>388.43419499999999</v>
      </c>
      <c r="AC80">
        <v>35</v>
      </c>
      <c r="AD80">
        <v>1.5439162500000001</v>
      </c>
      <c r="AE80">
        <v>2.3589449999999998</v>
      </c>
      <c r="AF80">
        <v>3.6709424999999993</v>
      </c>
      <c r="AG80">
        <v>5.7913424999999998</v>
      </c>
      <c r="AH80">
        <v>11.688705000000001</v>
      </c>
      <c r="AI80">
        <v>20.859434999999998</v>
      </c>
      <c r="AJ80">
        <v>44.011552500000001</v>
      </c>
      <c r="AK80">
        <v>89.996306062500011</v>
      </c>
      <c r="AL80">
        <v>147.27988462499999</v>
      </c>
      <c r="AM80">
        <v>225.53644218749997</v>
      </c>
      <c r="AN80">
        <v>307.69654500000001</v>
      </c>
      <c r="AO80">
        <v>388.43419499999999</v>
      </c>
      <c r="AP80">
        <v>35</v>
      </c>
      <c r="AQ80">
        <v>1.8925424999999998</v>
      </c>
      <c r="AR80">
        <v>2.8916099999999996</v>
      </c>
      <c r="AS80">
        <v>4.4998649999999998</v>
      </c>
      <c r="AT80">
        <v>7.1417662496099998</v>
      </c>
      <c r="AU80">
        <v>14.522003353619999</v>
      </c>
      <c r="AV80">
        <v>26.107937999999997</v>
      </c>
      <c r="AW80">
        <v>53.093303757224994</v>
      </c>
      <c r="AX80">
        <v>103.75645927981499</v>
      </c>
      <c r="AY80">
        <v>162.69358197428997</v>
      </c>
      <c r="AZ80">
        <v>239.27143779675004</v>
      </c>
      <c r="BA80">
        <v>323.89109999999999</v>
      </c>
      <c r="BB80">
        <v>408.87810000000002</v>
      </c>
      <c r="BC80">
        <v>35</v>
      </c>
      <c r="BD80">
        <v>2.1244865323500002</v>
      </c>
      <c r="BE80">
        <v>3.2405603633999998</v>
      </c>
      <c r="BF80">
        <v>5.034434751900001</v>
      </c>
      <c r="BG80">
        <v>7.9290652617000017</v>
      </c>
      <c r="BH80">
        <v>15.976363309200002</v>
      </c>
      <c r="BI80">
        <v>28.4630355</v>
      </c>
      <c r="BJ80">
        <v>57.362484118499992</v>
      </c>
      <c r="BK80">
        <v>111.09776498054998</v>
      </c>
      <c r="BL80">
        <v>172.65682412144997</v>
      </c>
      <c r="BM80">
        <v>251.67997960874999</v>
      </c>
      <c r="BN80">
        <v>340.08565499999997</v>
      </c>
      <c r="BO80">
        <v>429.32200500000005</v>
      </c>
      <c r="BP80">
        <v>35</v>
      </c>
      <c r="BQ80">
        <v>2.6154080725499997</v>
      </c>
      <c r="BR80">
        <v>3.9091097268000001</v>
      </c>
      <c r="BS80">
        <v>5.9479405038000008</v>
      </c>
      <c r="BT80">
        <v>9.1700714960999985</v>
      </c>
      <c r="BU80">
        <v>18.077087536200004</v>
      </c>
      <c r="BV80">
        <v>31.491018</v>
      </c>
      <c r="BW80">
        <v>62.019830072250002</v>
      </c>
      <c r="BX80">
        <v>117.30953929815003</v>
      </c>
      <c r="BY80">
        <v>177.93149524290004</v>
      </c>
      <c r="BZ80">
        <v>252.96359046749996</v>
      </c>
      <c r="CA80">
        <v>340.08565499999997</v>
      </c>
      <c r="CB80">
        <v>429.32200500000005</v>
      </c>
      <c r="CC80">
        <v>35</v>
      </c>
      <c r="CD80">
        <v>3.8229187500000004</v>
      </c>
      <c r="CE80">
        <v>6.3195187499999994</v>
      </c>
      <c r="CF80">
        <v>10.98504</v>
      </c>
      <c r="CG80">
        <v>18.225180000000002</v>
      </c>
      <c r="CH80">
        <v>30.848613750000002</v>
      </c>
      <c r="CI80">
        <v>53.895352500000001</v>
      </c>
      <c r="CJ80">
        <v>78.038586000000009</v>
      </c>
      <c r="CK80">
        <v>127.51991549999998</v>
      </c>
      <c r="CL80">
        <v>179.30782124999999</v>
      </c>
      <c r="CM80">
        <v>251.55183178125003</v>
      </c>
      <c r="CN80">
        <v>342.98068499999994</v>
      </c>
      <c r="CO80">
        <v>394.1037</v>
      </c>
      <c r="CP80">
        <v>35</v>
      </c>
      <c r="CQ80">
        <v>4.7431130985000003</v>
      </c>
      <c r="CR80">
        <v>7.7788185569999992</v>
      </c>
      <c r="CS80">
        <v>13.4142205824</v>
      </c>
      <c r="CT80">
        <v>22.077074289600002</v>
      </c>
      <c r="CU80">
        <v>37.066646274299998</v>
      </c>
      <c r="CV80">
        <v>64.231447500000002</v>
      </c>
      <c r="CW80">
        <v>91.489299718050006</v>
      </c>
      <c r="CX80">
        <v>146.76614388719997</v>
      </c>
      <c r="CY80">
        <v>202.603798998</v>
      </c>
      <c r="CZ80">
        <v>279.05465517930003</v>
      </c>
      <c r="DA80">
        <v>379.08391499999993</v>
      </c>
      <c r="DB80">
        <v>435.5883</v>
      </c>
    </row>
    <row r="81" spans="15:106">
      <c r="O81">
        <v>36</v>
      </c>
      <c r="P81">
        <f t="shared" si="8"/>
        <v>1.669815</v>
      </c>
      <c r="Q81">
        <f t="shared" si="8"/>
        <v>2.5709849999999999</v>
      </c>
      <c r="R81">
        <f t="shared" si="8"/>
        <v>4.0155075</v>
      </c>
      <c r="S81">
        <f t="shared" si="9"/>
        <v>6.646128749999999</v>
      </c>
      <c r="T81">
        <f t="shared" si="9"/>
        <v>13.398277499999999</v>
      </c>
      <c r="U81">
        <f t="shared" si="9"/>
        <v>24.020156249999999</v>
      </c>
      <c r="V81">
        <f t="shared" si="9"/>
        <v>51.179284687500001</v>
      </c>
      <c r="W81">
        <f t="shared" si="9"/>
        <v>100.99944000000001</v>
      </c>
      <c r="X81">
        <f t="shared" si="9"/>
        <v>160.80332343749998</v>
      </c>
      <c r="Y81">
        <f t="shared" si="9"/>
        <v>243.46381499999995</v>
      </c>
      <c r="Z81">
        <f t="shared" si="9"/>
        <v>324.16085249999998</v>
      </c>
      <c r="AA81">
        <f t="shared" si="9"/>
        <v>398.87160749999998</v>
      </c>
      <c r="AC81">
        <v>36</v>
      </c>
      <c r="AD81">
        <v>1.669815</v>
      </c>
      <c r="AE81">
        <v>2.5709849999999999</v>
      </c>
      <c r="AF81">
        <v>4.0155075</v>
      </c>
      <c r="AG81">
        <v>6.646128749999999</v>
      </c>
      <c r="AH81">
        <v>13.398277499999999</v>
      </c>
      <c r="AI81">
        <v>24.020156249999999</v>
      </c>
      <c r="AJ81">
        <v>51.179284687500001</v>
      </c>
      <c r="AK81">
        <v>100.99944000000001</v>
      </c>
      <c r="AL81">
        <v>160.80332343749998</v>
      </c>
      <c r="AM81">
        <v>243.46381499999995</v>
      </c>
      <c r="AN81">
        <v>324.16085249999998</v>
      </c>
      <c r="AO81">
        <v>398.87160749999998</v>
      </c>
      <c r="AP81">
        <v>36</v>
      </c>
      <c r="AQ81">
        <v>2.0468700000000002</v>
      </c>
      <c r="AR81">
        <v>3.1515299999999993</v>
      </c>
      <c r="AS81">
        <v>4.9222349999999997</v>
      </c>
      <c r="AT81">
        <v>8.2081225103849995</v>
      </c>
      <c r="AU81">
        <v>16.67066761017</v>
      </c>
      <c r="AV81">
        <v>30.108215171249995</v>
      </c>
      <c r="AW81">
        <v>61.169568571169997</v>
      </c>
      <c r="AX81">
        <v>115.42793310143999</v>
      </c>
      <c r="AY81">
        <v>176.17072703836499</v>
      </c>
      <c r="AZ81">
        <v>256.27769999999998</v>
      </c>
      <c r="BA81">
        <v>341.22194999999999</v>
      </c>
      <c r="BB81">
        <v>419.86484999999999</v>
      </c>
      <c r="BC81">
        <v>36</v>
      </c>
      <c r="BD81">
        <v>2.2969565766</v>
      </c>
      <c r="BE81">
        <v>3.5306623764</v>
      </c>
      <c r="BF81">
        <v>5.5051312499999989</v>
      </c>
      <c r="BG81">
        <v>9.0963120140999969</v>
      </c>
      <c r="BH81">
        <v>18.306870444899999</v>
      </c>
      <c r="BI81">
        <v>32.764825856249999</v>
      </c>
      <c r="BJ81">
        <v>65.969363480849992</v>
      </c>
      <c r="BK81">
        <v>123.3740069568</v>
      </c>
      <c r="BL81">
        <v>186.62696203589996</v>
      </c>
      <c r="BM81">
        <v>269.09158500000001</v>
      </c>
      <c r="BN81">
        <v>358.28304750000001</v>
      </c>
      <c r="BO81">
        <v>440.8580925</v>
      </c>
      <c r="BP81">
        <v>36</v>
      </c>
      <c r="BQ81">
        <v>2.8163703078000002</v>
      </c>
      <c r="BR81">
        <v>4.2415314354000007</v>
      </c>
      <c r="BS81">
        <v>6.4766250000000003</v>
      </c>
      <c r="BT81">
        <v>10.47454760385</v>
      </c>
      <c r="BU81">
        <v>20.622231101699999</v>
      </c>
      <c r="BV81">
        <v>36.085589212499997</v>
      </c>
      <c r="BW81">
        <v>70.992403211699994</v>
      </c>
      <c r="BX81">
        <v>129.64733101440001</v>
      </c>
      <c r="BY81">
        <v>191.37964288365001</v>
      </c>
      <c r="BZ81">
        <v>269.09158500000001</v>
      </c>
      <c r="CA81">
        <v>358.28304750000001</v>
      </c>
      <c r="CB81">
        <v>440.8580925</v>
      </c>
      <c r="CC81">
        <v>36</v>
      </c>
      <c r="CD81">
        <v>4.2598237500000007</v>
      </c>
      <c r="CE81">
        <v>7.0294893749999989</v>
      </c>
      <c r="CF81">
        <v>12.209934375</v>
      </c>
      <c r="CG81">
        <v>20.214658125</v>
      </c>
      <c r="CH81">
        <v>34.499891249999997</v>
      </c>
      <c r="CI81">
        <v>58.849543124999997</v>
      </c>
      <c r="CJ81">
        <v>85.070763281249995</v>
      </c>
      <c r="CK81">
        <v>138.6455709375</v>
      </c>
      <c r="CL81">
        <v>191.28714609375001</v>
      </c>
      <c r="CM81">
        <v>269.09842500000002</v>
      </c>
      <c r="CN81">
        <v>358.2753525</v>
      </c>
      <c r="CO81">
        <v>398.87160749999998</v>
      </c>
      <c r="CP81">
        <v>36</v>
      </c>
      <c r="CQ81">
        <v>5.276845583100001</v>
      </c>
      <c r="CR81">
        <v>8.6389843729499987</v>
      </c>
      <c r="CS81">
        <v>14.886084375000001</v>
      </c>
      <c r="CT81">
        <v>24.44746354155</v>
      </c>
      <c r="CU81">
        <v>41.3863720083</v>
      </c>
      <c r="CV81">
        <v>70.020573002100008</v>
      </c>
      <c r="CW81">
        <v>99.365973597899995</v>
      </c>
      <c r="CX81">
        <v>158.98377819554997</v>
      </c>
      <c r="CY81">
        <v>215.34565456574998</v>
      </c>
      <c r="CZ81">
        <v>297.424575</v>
      </c>
      <c r="DA81">
        <v>395.98854749999998</v>
      </c>
      <c r="DB81">
        <v>440.8580925</v>
      </c>
    </row>
    <row r="82" spans="15:106">
      <c r="O82">
        <v>37</v>
      </c>
      <c r="P82">
        <f t="shared" si="8"/>
        <v>1.8155925000000004</v>
      </c>
      <c r="Q82">
        <f t="shared" si="8"/>
        <v>2.80290375</v>
      </c>
      <c r="R82">
        <f t="shared" si="8"/>
        <v>4.3666987499999994</v>
      </c>
      <c r="S82">
        <f t="shared" si="9"/>
        <v>7.6533187500000004</v>
      </c>
      <c r="T82">
        <f t="shared" si="9"/>
        <v>14.975325000000002</v>
      </c>
      <c r="U82">
        <f t="shared" si="9"/>
        <v>27.923327437499999</v>
      </c>
      <c r="V82">
        <f t="shared" si="9"/>
        <v>59.544251999999986</v>
      </c>
      <c r="W82">
        <f t="shared" si="9"/>
        <v>111.99108487499998</v>
      </c>
      <c r="X82">
        <f t="shared" si="9"/>
        <v>175.59284625000001</v>
      </c>
      <c r="Y82">
        <f t="shared" si="9"/>
        <v>259.48950750000006</v>
      </c>
      <c r="Z82">
        <f t="shared" si="9"/>
        <v>341.19373499999995</v>
      </c>
      <c r="AA82">
        <f t="shared" si="9"/>
        <v>403.94004749999993</v>
      </c>
      <c r="AC82">
        <v>37</v>
      </c>
      <c r="AD82">
        <v>1.8155925000000004</v>
      </c>
      <c r="AE82">
        <v>2.80290375</v>
      </c>
      <c r="AF82">
        <v>4.3666987499999994</v>
      </c>
      <c r="AG82">
        <v>7.6533187500000004</v>
      </c>
      <c r="AH82">
        <v>14.975325000000002</v>
      </c>
      <c r="AI82">
        <v>27.923327437499999</v>
      </c>
      <c r="AJ82">
        <v>59.544251999999986</v>
      </c>
      <c r="AK82">
        <v>111.99108487499998</v>
      </c>
      <c r="AL82">
        <v>175.59284625000001</v>
      </c>
      <c r="AM82">
        <v>259.48950750000006</v>
      </c>
      <c r="AN82">
        <v>341.19373499999995</v>
      </c>
      <c r="AO82">
        <v>403.94004749999993</v>
      </c>
      <c r="AP82">
        <v>37</v>
      </c>
      <c r="AQ82">
        <v>2.2255650000000005</v>
      </c>
      <c r="AR82">
        <v>3.4358175000000002</v>
      </c>
      <c r="AS82">
        <v>5.36077687527</v>
      </c>
      <c r="AT82">
        <v>9.4661322178500011</v>
      </c>
      <c r="AU82">
        <v>18.660497418900004</v>
      </c>
      <c r="AV82">
        <v>34.660806830234996</v>
      </c>
      <c r="AW82">
        <v>70.517663999999996</v>
      </c>
      <c r="AX82">
        <v>126.88803936602999</v>
      </c>
      <c r="AY82">
        <v>190.80814868707498</v>
      </c>
      <c r="AZ82">
        <v>273.14685000000003</v>
      </c>
      <c r="BA82">
        <v>359.15129999999999</v>
      </c>
      <c r="BB82">
        <v>425.20005000000003</v>
      </c>
      <c r="BC82">
        <v>37</v>
      </c>
      <c r="BD82">
        <v>2.4966481878000004</v>
      </c>
      <c r="BE82">
        <v>3.8478588178500002</v>
      </c>
      <c r="BF82">
        <v>5.9845916263499994</v>
      </c>
      <c r="BG82">
        <v>10.471290464250002</v>
      </c>
      <c r="BH82">
        <v>20.454767433000001</v>
      </c>
      <c r="BI82">
        <v>37.651013090100001</v>
      </c>
      <c r="BJ82">
        <v>75.914423999999997</v>
      </c>
      <c r="BK82">
        <v>135.38086480979999</v>
      </c>
      <c r="BL82">
        <v>201.77421938774998</v>
      </c>
      <c r="BM82">
        <v>286.80419250000006</v>
      </c>
      <c r="BN82">
        <v>377.10886500000004</v>
      </c>
      <c r="BO82">
        <v>446.46005250000002</v>
      </c>
      <c r="BP82">
        <v>37</v>
      </c>
      <c r="BQ82">
        <v>3.0488577182999994</v>
      </c>
      <c r="BR82">
        <v>4.6034782690500009</v>
      </c>
      <c r="BS82">
        <v>7.0108672526999998</v>
      </c>
      <c r="BT82">
        <v>12.005479678499999</v>
      </c>
      <c r="BU82">
        <v>22.939164189</v>
      </c>
      <c r="BV82">
        <v>41.277393802350005</v>
      </c>
      <c r="BW82">
        <v>81.311183999999983</v>
      </c>
      <c r="BX82">
        <v>141.57845466029997</v>
      </c>
      <c r="BY82">
        <v>205.88635437074998</v>
      </c>
      <c r="BZ82">
        <v>286.80419250000006</v>
      </c>
      <c r="CA82">
        <v>377.10886500000004</v>
      </c>
      <c r="CB82">
        <v>446.46005250000002</v>
      </c>
      <c r="CC82">
        <v>37</v>
      </c>
      <c r="CD82">
        <v>4.7045306250000012</v>
      </c>
      <c r="CE82">
        <v>7.8486862499999992</v>
      </c>
      <c r="CF82">
        <v>13.497243749999999</v>
      </c>
      <c r="CG82">
        <v>22.445994374999998</v>
      </c>
      <c r="CH82">
        <v>38.767516874999991</v>
      </c>
      <c r="CI82">
        <v>63.426673406249989</v>
      </c>
      <c r="CJ82">
        <v>94.050128249999986</v>
      </c>
      <c r="CK82">
        <v>148.87356187500001</v>
      </c>
      <c r="CL82">
        <v>204.81165899999999</v>
      </c>
      <c r="CM82">
        <v>287.45527499999997</v>
      </c>
      <c r="CN82">
        <v>370.46722499999998</v>
      </c>
      <c r="CO82">
        <v>403.94004749999993</v>
      </c>
      <c r="CP82">
        <v>37</v>
      </c>
      <c r="CQ82">
        <v>5.81851707615</v>
      </c>
      <c r="CR82">
        <v>9.6303853358999998</v>
      </c>
      <c r="CS82">
        <v>16.429126130999997</v>
      </c>
      <c r="CT82">
        <v>27.102117653099999</v>
      </c>
      <c r="CU82">
        <v>46.429975002150002</v>
      </c>
      <c r="CV82">
        <v>75.187981603349982</v>
      </c>
      <c r="CW82">
        <v>109.44940499999998</v>
      </c>
      <c r="CX82">
        <v>170.08416555299996</v>
      </c>
      <c r="CY82">
        <v>229.72436247239997</v>
      </c>
      <c r="CZ82">
        <v>317.71372500000007</v>
      </c>
      <c r="DA82">
        <v>409.46377499999994</v>
      </c>
      <c r="DB82">
        <v>446.46005250000002</v>
      </c>
    </row>
    <row r="83" spans="15:106">
      <c r="O83">
        <v>38</v>
      </c>
      <c r="P83">
        <f t="shared" si="8"/>
        <v>1.98124875</v>
      </c>
      <c r="Q83">
        <f t="shared" si="8"/>
        <v>3.0547012500000004</v>
      </c>
      <c r="R83">
        <f t="shared" si="8"/>
        <v>4.7642737500000001</v>
      </c>
      <c r="S83">
        <f t="shared" si="9"/>
        <v>8.8791749999999983</v>
      </c>
      <c r="T83">
        <f t="shared" si="9"/>
        <v>16.678271249999998</v>
      </c>
      <c r="U83">
        <f t="shared" si="9"/>
        <v>32.5242</v>
      </c>
      <c r="V83">
        <f t="shared" si="9"/>
        <v>68.97544706250001</v>
      </c>
      <c r="W83">
        <f t="shared" si="9"/>
        <v>123.16788</v>
      </c>
      <c r="X83">
        <f t="shared" si="9"/>
        <v>191.46483112499999</v>
      </c>
      <c r="Y83">
        <f t="shared" si="9"/>
        <v>275.54769000000005</v>
      </c>
      <c r="Z83">
        <f t="shared" si="9"/>
        <v>358.25910750000003</v>
      </c>
      <c r="AA83">
        <f t="shared" si="9"/>
        <v>406.125</v>
      </c>
      <c r="AC83">
        <v>38</v>
      </c>
      <c r="AD83">
        <v>1.98124875</v>
      </c>
      <c r="AE83">
        <v>3.0547012500000004</v>
      </c>
      <c r="AF83">
        <v>4.7642737500000001</v>
      </c>
      <c r="AG83">
        <v>8.8791749999999983</v>
      </c>
      <c r="AH83">
        <v>16.678271249999998</v>
      </c>
      <c r="AI83">
        <v>32.5242</v>
      </c>
      <c r="AJ83">
        <v>68.97544706250001</v>
      </c>
      <c r="AK83">
        <v>123.16788</v>
      </c>
      <c r="AL83">
        <v>191.46483112499999</v>
      </c>
      <c r="AM83">
        <v>275.54769000000005</v>
      </c>
      <c r="AN83">
        <v>358.25910750000003</v>
      </c>
      <c r="AO83">
        <v>406.125</v>
      </c>
      <c r="AP83">
        <v>38</v>
      </c>
      <c r="AQ83">
        <v>2.4286274999999997</v>
      </c>
      <c r="AR83">
        <v>3.7444725000000001</v>
      </c>
      <c r="AS83">
        <v>5.857641379395</v>
      </c>
      <c r="AT83">
        <v>10.99872</v>
      </c>
      <c r="AU83">
        <v>20.813253708015004</v>
      </c>
      <c r="AV83">
        <v>39.984685128000002</v>
      </c>
      <c r="AW83">
        <v>80.950046570910004</v>
      </c>
      <c r="AX83">
        <v>138.36391314389999</v>
      </c>
      <c r="AY83">
        <v>206.38080681813</v>
      </c>
      <c r="AZ83">
        <v>290.05020000000002</v>
      </c>
      <c r="BA83">
        <v>377.11484999999999</v>
      </c>
      <c r="BB83">
        <v>427.5</v>
      </c>
      <c r="BC83">
        <v>38</v>
      </c>
      <c r="BD83">
        <v>2.7235319026500009</v>
      </c>
      <c r="BE83">
        <v>4.1921182750500003</v>
      </c>
      <c r="BF83">
        <v>6.5272763457000007</v>
      </c>
      <c r="BG83">
        <v>12.14442</v>
      </c>
      <c r="BH83">
        <v>22.773135654899999</v>
      </c>
      <c r="BI83">
        <v>43.355846159999999</v>
      </c>
      <c r="BJ83">
        <v>86.988905729549998</v>
      </c>
      <c r="BK83">
        <v>147.36155071949997</v>
      </c>
      <c r="BL83">
        <v>217.85454020609995</v>
      </c>
      <c r="BM83">
        <v>304.55271000000005</v>
      </c>
      <c r="BN83">
        <v>395.97059249999995</v>
      </c>
      <c r="BO83">
        <v>448.875</v>
      </c>
      <c r="BP83">
        <v>38</v>
      </c>
      <c r="BQ83">
        <v>3.3124280553000007</v>
      </c>
      <c r="BR83">
        <v>4.9945074916499994</v>
      </c>
      <c r="BS83">
        <v>7.6140532939500014</v>
      </c>
      <c r="BT83">
        <v>13.862970000000002</v>
      </c>
      <c r="BU83">
        <v>25.424765580149998</v>
      </c>
      <c r="BV83">
        <v>47.313251280000003</v>
      </c>
      <c r="BW83">
        <v>92.73318920909999</v>
      </c>
      <c r="BX83">
        <v>153.35996643899998</v>
      </c>
      <c r="BY83">
        <v>221.18576918129997</v>
      </c>
      <c r="BZ83">
        <v>304.55271000000005</v>
      </c>
      <c r="CA83">
        <v>395.97059249999995</v>
      </c>
      <c r="CB83">
        <v>448.875</v>
      </c>
      <c r="CC83">
        <v>38</v>
      </c>
      <c r="CD83">
        <v>5.1804450000000006</v>
      </c>
      <c r="CE83">
        <v>8.7927131250000006</v>
      </c>
      <c r="CF83">
        <v>14.90158125</v>
      </c>
      <c r="CG83">
        <v>24.926990625000002</v>
      </c>
      <c r="CH83">
        <v>43.557868125000006</v>
      </c>
      <c r="CI83">
        <v>67.810563000000002</v>
      </c>
      <c r="CJ83">
        <v>104.56100662499999</v>
      </c>
      <c r="CK83">
        <v>158.65388550000003</v>
      </c>
      <c r="CL83">
        <v>219.52695712499997</v>
      </c>
      <c r="CM83">
        <v>306.51878250000004</v>
      </c>
      <c r="CN83">
        <v>380.1086325</v>
      </c>
      <c r="CO83">
        <v>406.125</v>
      </c>
      <c r="CP83">
        <v>38</v>
      </c>
      <c r="CQ83">
        <v>6.3969894791999993</v>
      </c>
      <c r="CR83">
        <v>10.771502373450001</v>
      </c>
      <c r="CS83">
        <v>18.109365034500001</v>
      </c>
      <c r="CT83">
        <v>30.048975000000006</v>
      </c>
      <c r="CU83">
        <v>52.081892310149996</v>
      </c>
      <c r="CV83">
        <v>80.088104858399987</v>
      </c>
      <c r="CW83">
        <v>121.2330437964</v>
      </c>
      <c r="CX83">
        <v>180.59156062380001</v>
      </c>
      <c r="CY83">
        <v>245.32554429179999</v>
      </c>
      <c r="CZ83">
        <v>338.78391749999997</v>
      </c>
      <c r="DA83">
        <v>420.1200675</v>
      </c>
      <c r="DB83">
        <v>448.875</v>
      </c>
    </row>
    <row r="84" spans="15:106">
      <c r="O84">
        <v>39</v>
      </c>
      <c r="P84">
        <f t="shared" si="8"/>
        <v>2.1601575</v>
      </c>
      <c r="Q84">
        <f t="shared" si="8"/>
        <v>3.3462562499999997</v>
      </c>
      <c r="R84">
        <f t="shared" si="8"/>
        <v>5.2479899999999997</v>
      </c>
      <c r="S84">
        <f t="shared" si="9"/>
        <v>10.283939999999999</v>
      </c>
      <c r="T84">
        <f t="shared" si="9"/>
        <v>18.659520000000001</v>
      </c>
      <c r="U84">
        <f t="shared" si="9"/>
        <v>37.8500484375</v>
      </c>
      <c r="V84">
        <f t="shared" si="9"/>
        <v>79.219383749999992</v>
      </c>
      <c r="W84">
        <f t="shared" si="9"/>
        <v>134.83332899999996</v>
      </c>
      <c r="X84">
        <f t="shared" si="9"/>
        <v>208.17176625000002</v>
      </c>
      <c r="Y84">
        <f t="shared" si="9"/>
        <v>291.58150499999999</v>
      </c>
      <c r="Z84">
        <f t="shared" si="9"/>
        <v>374.40663749999999</v>
      </c>
      <c r="AA84">
        <f t="shared" si="9"/>
        <v>406.125</v>
      </c>
      <c r="AC84">
        <v>39</v>
      </c>
      <c r="AD84">
        <v>2.1601575</v>
      </c>
      <c r="AE84">
        <v>3.3462562499999997</v>
      </c>
      <c r="AF84">
        <v>5.2479899999999997</v>
      </c>
      <c r="AG84">
        <v>10.283939999999999</v>
      </c>
      <c r="AH84">
        <v>18.659520000000001</v>
      </c>
      <c r="AI84">
        <v>37.8500484375</v>
      </c>
      <c r="AJ84">
        <v>79.219383749999992</v>
      </c>
      <c r="AK84">
        <v>134.83332899999996</v>
      </c>
      <c r="AL84">
        <v>208.17176625000002</v>
      </c>
      <c r="AM84">
        <v>291.58150499999999</v>
      </c>
      <c r="AN84">
        <v>374.40663749999999</v>
      </c>
      <c r="AO84">
        <v>406.125</v>
      </c>
      <c r="AP84">
        <v>39</v>
      </c>
      <c r="AQ84">
        <v>2.6479349999999999</v>
      </c>
      <c r="AR84">
        <v>4.1018625000000002</v>
      </c>
      <c r="AS84">
        <v>6.4620410461199986</v>
      </c>
      <c r="AT84">
        <v>12.75777295056</v>
      </c>
      <c r="AU84">
        <v>23.320099883520001</v>
      </c>
      <c r="AV84">
        <v>46.091523889125007</v>
      </c>
      <c r="AW84">
        <v>92.14359026782499</v>
      </c>
      <c r="AX84">
        <v>150.19408799999999</v>
      </c>
      <c r="AY84">
        <v>222.60267956745</v>
      </c>
      <c r="AZ84">
        <v>306.92790000000002</v>
      </c>
      <c r="BA84">
        <v>394.11224999999996</v>
      </c>
      <c r="BB84">
        <v>427.5</v>
      </c>
      <c r="BC84">
        <v>39</v>
      </c>
      <c r="BD84">
        <v>2.9684744999999997</v>
      </c>
      <c r="BE84">
        <v>4.590692248499999</v>
      </c>
      <c r="BF84">
        <v>7.1875726163999998</v>
      </c>
      <c r="BG84">
        <v>14.0610387528</v>
      </c>
      <c r="BH84">
        <v>25.469811417600003</v>
      </c>
      <c r="BI84">
        <v>49.887473951249994</v>
      </c>
      <c r="BJ84">
        <v>98.840103214500019</v>
      </c>
      <c r="BK84">
        <v>159.67603800000001</v>
      </c>
      <c r="BL84">
        <v>234.56191871699997</v>
      </c>
      <c r="BM84">
        <v>322.27429500000005</v>
      </c>
      <c r="BN84">
        <v>413.81786249999999</v>
      </c>
      <c r="BO84">
        <v>448.875</v>
      </c>
      <c r="BP84">
        <v>39</v>
      </c>
      <c r="BQ84">
        <v>3.5956169999999998</v>
      </c>
      <c r="BR84">
        <v>5.446535064749999</v>
      </c>
      <c r="BS84">
        <v>8.3484144612000009</v>
      </c>
      <c r="BT84">
        <v>15.9803935056</v>
      </c>
      <c r="BU84">
        <v>28.307430835199995</v>
      </c>
      <c r="BV84">
        <v>54.189601391250001</v>
      </c>
      <c r="BW84">
        <v>104.86687017825001</v>
      </c>
      <c r="BX84">
        <v>165.365208</v>
      </c>
      <c r="BY84">
        <v>236.95394067450005</v>
      </c>
      <c r="BZ84">
        <v>322.27429500000005</v>
      </c>
      <c r="CA84">
        <v>413.81786249999999</v>
      </c>
      <c r="CB84">
        <v>448.875</v>
      </c>
      <c r="CC84">
        <v>39</v>
      </c>
      <c r="CD84">
        <v>5.7109725000000005</v>
      </c>
      <c r="CE84">
        <v>9.8381643749999999</v>
      </c>
      <c r="CF84">
        <v>16.461956250000004</v>
      </c>
      <c r="CG84">
        <v>27.696656249999997</v>
      </c>
      <c r="CH84">
        <v>48.691501874999993</v>
      </c>
      <c r="CI84">
        <v>72.494461406249997</v>
      </c>
      <c r="CJ84">
        <v>115.93842749999999</v>
      </c>
      <c r="CK84">
        <v>168.60841003125</v>
      </c>
      <c r="CL84">
        <v>235.11620418749996</v>
      </c>
      <c r="CM84">
        <v>325.36298250000004</v>
      </c>
      <c r="CN84">
        <v>387.86561999999998</v>
      </c>
      <c r="CO84">
        <v>406.125</v>
      </c>
      <c r="CP84">
        <v>39</v>
      </c>
      <c r="CQ84">
        <v>7.0409249999999988</v>
      </c>
      <c r="CR84">
        <v>12.03297529005</v>
      </c>
      <c r="CS84">
        <v>19.973413291500002</v>
      </c>
      <c r="CT84">
        <v>33.333540434999996</v>
      </c>
      <c r="CU84">
        <v>58.124900067300004</v>
      </c>
      <c r="CV84">
        <v>85.30417845225</v>
      </c>
      <c r="CW84">
        <v>133.92969642899999</v>
      </c>
      <c r="CX84">
        <v>191.21700937499998</v>
      </c>
      <c r="CY84">
        <v>261.78241940505001</v>
      </c>
      <c r="CZ84">
        <v>359.6117175</v>
      </c>
      <c r="DA84">
        <v>428.69357999999994</v>
      </c>
      <c r="DB84">
        <v>448.875</v>
      </c>
    </row>
    <row r="85" spans="15:106">
      <c r="O85">
        <v>40</v>
      </c>
      <c r="P85">
        <f t="shared" si="8"/>
        <v>2.3589449999999998</v>
      </c>
      <c r="Q85">
        <f t="shared" si="8"/>
        <v>3.6709424999999993</v>
      </c>
      <c r="R85">
        <f t="shared" si="8"/>
        <v>5.8576050000000004</v>
      </c>
      <c r="S85">
        <f t="shared" si="9"/>
        <v>11.814603749999998</v>
      </c>
      <c r="T85">
        <f t="shared" si="9"/>
        <v>21.064848749999996</v>
      </c>
      <c r="U85">
        <f t="shared" si="9"/>
        <v>44.011552500000001</v>
      </c>
      <c r="V85">
        <f t="shared" si="9"/>
        <v>89.996306062500011</v>
      </c>
      <c r="W85">
        <f t="shared" si="9"/>
        <v>147.27988462499999</v>
      </c>
      <c r="X85">
        <f t="shared" si="9"/>
        <v>225.53644218749997</v>
      </c>
      <c r="Y85">
        <f t="shared" si="9"/>
        <v>307.69654500000001</v>
      </c>
      <c r="Z85">
        <f t="shared" si="9"/>
        <v>388.43419499999999</v>
      </c>
      <c r="AA85">
        <f t="shared" si="9"/>
        <v>406.125</v>
      </c>
      <c r="AC85">
        <v>40</v>
      </c>
      <c r="AD85">
        <v>2.3589449999999998</v>
      </c>
      <c r="AE85">
        <v>3.6709424999999993</v>
      </c>
      <c r="AF85">
        <v>5.8576050000000004</v>
      </c>
      <c r="AG85">
        <v>11.814603749999998</v>
      </c>
      <c r="AH85">
        <v>21.064848749999996</v>
      </c>
      <c r="AI85">
        <v>44.011552500000001</v>
      </c>
      <c r="AJ85">
        <v>89.996306062500011</v>
      </c>
      <c r="AK85">
        <v>147.27988462499999</v>
      </c>
      <c r="AL85">
        <v>225.53644218749997</v>
      </c>
      <c r="AM85">
        <v>307.69654500000001</v>
      </c>
      <c r="AN85">
        <v>388.43419499999999</v>
      </c>
      <c r="AO85">
        <v>406.125</v>
      </c>
      <c r="AP85">
        <v>40</v>
      </c>
      <c r="AQ85">
        <v>2.8916099999999996</v>
      </c>
      <c r="AR85">
        <v>4.4998649999999998</v>
      </c>
      <c r="AS85">
        <v>7.2234798222600016</v>
      </c>
      <c r="AT85">
        <v>14.678419489514999</v>
      </c>
      <c r="AU85">
        <v>26.365036500000002</v>
      </c>
      <c r="AV85">
        <v>53.093303757224994</v>
      </c>
      <c r="AW85">
        <v>103.75645927981499</v>
      </c>
      <c r="AX85">
        <v>162.69358197428997</v>
      </c>
      <c r="AY85">
        <v>239.27143779675004</v>
      </c>
      <c r="AZ85">
        <v>323.89109999999999</v>
      </c>
      <c r="BA85">
        <v>408.87810000000002</v>
      </c>
      <c r="BB85">
        <v>427.5</v>
      </c>
      <c r="BC85">
        <v>40</v>
      </c>
      <c r="BD85">
        <v>3.2405603633999998</v>
      </c>
      <c r="BE85">
        <v>5.034434751900001</v>
      </c>
      <c r="BF85">
        <v>8.0197868321999994</v>
      </c>
      <c r="BG85">
        <v>16.148444319900001</v>
      </c>
      <c r="BH85">
        <v>28.743325875</v>
      </c>
      <c r="BI85">
        <v>57.362484118499992</v>
      </c>
      <c r="BJ85">
        <v>111.09776498054998</v>
      </c>
      <c r="BK85">
        <v>172.65682412144997</v>
      </c>
      <c r="BL85">
        <v>251.67997960874999</v>
      </c>
      <c r="BM85">
        <v>340.08565499999997</v>
      </c>
      <c r="BN85">
        <v>429.32200500000005</v>
      </c>
      <c r="BO85">
        <v>448.875</v>
      </c>
      <c r="BP85">
        <v>40</v>
      </c>
      <c r="BQ85">
        <v>3.9091097268000001</v>
      </c>
      <c r="BR85">
        <v>5.9479405038000008</v>
      </c>
      <c r="BS85">
        <v>9.2749922225999999</v>
      </c>
      <c r="BT85">
        <v>18.271795395149997</v>
      </c>
      <c r="BU85">
        <v>31.801126499999999</v>
      </c>
      <c r="BV85">
        <v>62.019830072250002</v>
      </c>
      <c r="BW85">
        <v>117.30953929815003</v>
      </c>
      <c r="BX85">
        <v>177.93149524290004</v>
      </c>
      <c r="BY85">
        <v>252.96359046749996</v>
      </c>
      <c r="BZ85">
        <v>340.08565499999997</v>
      </c>
      <c r="CA85">
        <v>429.32200500000005</v>
      </c>
      <c r="CB85">
        <v>448.875</v>
      </c>
      <c r="CC85">
        <v>40</v>
      </c>
      <c r="CD85">
        <v>6.3195187499999994</v>
      </c>
      <c r="CE85">
        <v>10.98504</v>
      </c>
      <c r="CF85">
        <v>18.225180000000002</v>
      </c>
      <c r="CG85">
        <v>30.848613750000002</v>
      </c>
      <c r="CH85">
        <v>53.895352500000001</v>
      </c>
      <c r="CI85">
        <v>78.038586000000009</v>
      </c>
      <c r="CJ85">
        <v>127.51991549999998</v>
      </c>
      <c r="CK85">
        <v>179.30782124999999</v>
      </c>
      <c r="CL85">
        <v>251.55183178125003</v>
      </c>
      <c r="CM85">
        <v>342.98068499999994</v>
      </c>
      <c r="CN85">
        <v>394.1037</v>
      </c>
      <c r="CO85">
        <v>406.125</v>
      </c>
      <c r="CP85">
        <v>40</v>
      </c>
      <c r="CQ85">
        <v>7.7788185569999992</v>
      </c>
      <c r="CR85">
        <v>13.4142205824</v>
      </c>
      <c r="CS85">
        <v>22.077074289600002</v>
      </c>
      <c r="CT85">
        <v>37.066646274299998</v>
      </c>
      <c r="CU85">
        <v>64.231447500000002</v>
      </c>
      <c r="CV85">
        <v>91.489299718050006</v>
      </c>
      <c r="CW85">
        <v>146.76614388719997</v>
      </c>
      <c r="CX85">
        <v>202.603798998</v>
      </c>
      <c r="CY85">
        <v>279.05465517930003</v>
      </c>
      <c r="CZ85">
        <v>379.08391499999993</v>
      </c>
      <c r="DA85">
        <v>435.5883</v>
      </c>
      <c r="DB85">
        <v>448.875</v>
      </c>
    </row>
    <row r="87" spans="15:106">
      <c r="AD87" t="s">
        <v>328</v>
      </c>
      <c r="AQ87" t="s">
        <v>329</v>
      </c>
      <c r="BD87" t="s">
        <v>330</v>
      </c>
      <c r="BQ87" t="s">
        <v>331</v>
      </c>
      <c r="CD87" t="s">
        <v>332</v>
      </c>
      <c r="CQ87" t="s">
        <v>333</v>
      </c>
    </row>
    <row r="88" spans="15:106">
      <c r="O88" t="s">
        <v>283</v>
      </c>
      <c r="P88">
        <v>20</v>
      </c>
      <c r="Q88">
        <v>25</v>
      </c>
      <c r="R88">
        <v>30</v>
      </c>
      <c r="S88">
        <v>35</v>
      </c>
      <c r="T88">
        <v>40</v>
      </c>
      <c r="U88">
        <v>45</v>
      </c>
      <c r="V88">
        <v>50</v>
      </c>
      <c r="W88">
        <v>55</v>
      </c>
      <c r="X88">
        <v>60</v>
      </c>
      <c r="Y88">
        <v>65</v>
      </c>
      <c r="Z88">
        <v>70</v>
      </c>
      <c r="AA88">
        <v>75</v>
      </c>
      <c r="AD88">
        <v>20</v>
      </c>
      <c r="AE88">
        <v>25</v>
      </c>
      <c r="AF88">
        <v>30</v>
      </c>
      <c r="AG88">
        <v>35</v>
      </c>
      <c r="AH88">
        <v>40</v>
      </c>
      <c r="AI88">
        <v>45</v>
      </c>
      <c r="AJ88">
        <v>50</v>
      </c>
      <c r="AK88">
        <v>55</v>
      </c>
      <c r="AL88">
        <v>60</v>
      </c>
      <c r="AM88">
        <v>65</v>
      </c>
      <c r="AN88">
        <v>70</v>
      </c>
      <c r="AO88">
        <v>75</v>
      </c>
      <c r="AP88" t="s">
        <v>283</v>
      </c>
      <c r="AQ88">
        <v>20</v>
      </c>
      <c r="AR88">
        <v>25</v>
      </c>
      <c r="AS88">
        <v>30</v>
      </c>
      <c r="AT88">
        <v>35</v>
      </c>
      <c r="AU88">
        <v>40</v>
      </c>
      <c r="AV88">
        <v>45</v>
      </c>
      <c r="AW88">
        <v>50</v>
      </c>
      <c r="AX88">
        <v>55</v>
      </c>
      <c r="AY88">
        <v>60</v>
      </c>
      <c r="AZ88">
        <v>65</v>
      </c>
      <c r="BA88">
        <v>70</v>
      </c>
      <c r="BB88">
        <v>75</v>
      </c>
      <c r="BC88" t="s">
        <v>283</v>
      </c>
      <c r="BD88">
        <v>20</v>
      </c>
      <c r="BE88">
        <v>25</v>
      </c>
      <c r="BF88">
        <v>30</v>
      </c>
      <c r="BG88">
        <v>35</v>
      </c>
      <c r="BH88">
        <v>40</v>
      </c>
      <c r="BI88">
        <v>45</v>
      </c>
      <c r="BJ88">
        <v>50</v>
      </c>
      <c r="BK88">
        <v>55</v>
      </c>
      <c r="BL88">
        <v>60</v>
      </c>
      <c r="BM88">
        <v>65</v>
      </c>
      <c r="BN88">
        <v>70</v>
      </c>
      <c r="BO88">
        <v>75</v>
      </c>
      <c r="BP88" t="s">
        <v>283</v>
      </c>
      <c r="BQ88">
        <v>20</v>
      </c>
      <c r="BR88">
        <v>25</v>
      </c>
      <c r="BS88">
        <v>30</v>
      </c>
      <c r="BT88">
        <v>35</v>
      </c>
      <c r="BU88">
        <v>40</v>
      </c>
      <c r="BV88">
        <v>45</v>
      </c>
      <c r="BW88">
        <v>50</v>
      </c>
      <c r="BX88">
        <v>55</v>
      </c>
      <c r="BY88">
        <v>60</v>
      </c>
      <c r="BZ88">
        <v>65</v>
      </c>
      <c r="CA88">
        <v>70</v>
      </c>
      <c r="CB88">
        <v>75</v>
      </c>
      <c r="CC88" t="s">
        <v>283</v>
      </c>
      <c r="CD88">
        <v>20</v>
      </c>
      <c r="CE88">
        <v>25</v>
      </c>
      <c r="CF88">
        <v>30</v>
      </c>
      <c r="CG88">
        <v>35</v>
      </c>
      <c r="CH88">
        <v>40</v>
      </c>
      <c r="CI88">
        <v>45</v>
      </c>
      <c r="CJ88">
        <v>50</v>
      </c>
      <c r="CK88">
        <v>55</v>
      </c>
      <c r="CL88">
        <v>60</v>
      </c>
      <c r="CM88">
        <v>65</v>
      </c>
      <c r="CN88">
        <v>70</v>
      </c>
      <c r="CO88">
        <v>75</v>
      </c>
      <c r="CP88" t="s">
        <v>283</v>
      </c>
      <c r="CQ88">
        <v>20</v>
      </c>
      <c r="CR88">
        <v>25</v>
      </c>
      <c r="CS88">
        <v>30</v>
      </c>
      <c r="CT88">
        <v>35</v>
      </c>
      <c r="CU88">
        <v>40</v>
      </c>
      <c r="CV88">
        <v>45</v>
      </c>
      <c r="CW88">
        <v>50</v>
      </c>
      <c r="CX88">
        <v>55</v>
      </c>
      <c r="CY88">
        <v>60</v>
      </c>
      <c r="CZ88">
        <v>65</v>
      </c>
      <c r="DA88">
        <v>70</v>
      </c>
      <c r="DB88">
        <v>75</v>
      </c>
    </row>
    <row r="89" spans="15:106">
      <c r="O89">
        <v>1</v>
      </c>
      <c r="P89">
        <f>IF($Z$1=1,AD89,IF($Z$1=2,AQ89,IF($Z$1=3,BD89,IF($Z$1=4,BQ89,IF($Z$1=5,CD89,CQ89)))))</f>
        <v>0.18575587499999996</v>
      </c>
      <c r="Q89">
        <f t="shared" ref="Q89:AA112" si="10">IF($Z$1=1,AE89,IF($Z$1=2,AR89,IF($Z$1=3,BE89,IF($Z$1=4,BR89,IF($Z$1=5,CE89,CR89)))))</f>
        <v>0.160134375</v>
      </c>
      <c r="R89">
        <f t="shared" si="10"/>
        <v>9.6080624999999989E-2</v>
      </c>
      <c r="S89">
        <f t="shared" si="10"/>
        <v>0.11529674999999998</v>
      </c>
      <c r="T89">
        <f t="shared" si="10"/>
        <v>0.16653975000000001</v>
      </c>
      <c r="U89">
        <f t="shared" si="10"/>
        <v>0.236998875</v>
      </c>
      <c r="V89">
        <f t="shared" si="10"/>
        <v>0.33307950000000003</v>
      </c>
      <c r="W89">
        <f t="shared" si="10"/>
        <v>0.46759237499999995</v>
      </c>
      <c r="X89">
        <f t="shared" si="10"/>
        <v>0.64694287500000003</v>
      </c>
      <c r="Y89">
        <f t="shared" si="10"/>
        <v>0.90315787499999978</v>
      </c>
      <c r="Z89">
        <f t="shared" si="10"/>
        <v>1.2554535</v>
      </c>
      <c r="AA89">
        <f t="shared" si="10"/>
        <v>1.7486673749999999</v>
      </c>
      <c r="AC89">
        <v>1</v>
      </c>
      <c r="AD89">
        <v>0.18575587499999996</v>
      </c>
      <c r="AE89">
        <v>0.160134375</v>
      </c>
      <c r="AF89">
        <v>9.6080624999999989E-2</v>
      </c>
      <c r="AG89">
        <v>0.11529674999999998</v>
      </c>
      <c r="AH89">
        <v>0.16653975000000001</v>
      </c>
      <c r="AI89">
        <v>0.236998875</v>
      </c>
      <c r="AJ89">
        <v>0.33307950000000003</v>
      </c>
      <c r="AK89">
        <v>0.46759237499999995</v>
      </c>
      <c r="AL89">
        <v>0.64694287500000003</v>
      </c>
      <c r="AM89">
        <v>0.90315787499999978</v>
      </c>
      <c r="AN89">
        <v>1.2554535</v>
      </c>
      <c r="AO89">
        <v>1.7486673749999999</v>
      </c>
      <c r="AP89">
        <v>1</v>
      </c>
      <c r="AQ89">
        <v>0.22770074999999992</v>
      </c>
      <c r="AR89">
        <v>0.19629374999999999</v>
      </c>
      <c r="AS89">
        <v>0.11777625</v>
      </c>
      <c r="AT89">
        <v>0.14133149999999997</v>
      </c>
      <c r="AU89">
        <v>0.20414550000000001</v>
      </c>
      <c r="AV89">
        <v>0.29051474999999999</v>
      </c>
      <c r="AW89">
        <v>0.40829100000000002</v>
      </c>
      <c r="AX89">
        <v>0.57317774999999993</v>
      </c>
      <c r="AY89">
        <v>0.79302675</v>
      </c>
      <c r="AZ89">
        <v>1.10709675</v>
      </c>
      <c r="BA89">
        <v>1.5505140694260002</v>
      </c>
      <c r="BB89">
        <v>2.1757612177665</v>
      </c>
      <c r="BC89">
        <v>1</v>
      </c>
      <c r="BD89">
        <v>0.25851729013500002</v>
      </c>
      <c r="BE89">
        <v>0.22249090724999998</v>
      </c>
      <c r="BF89">
        <v>0.13327312499999999</v>
      </c>
      <c r="BG89">
        <v>0.15966204677999998</v>
      </c>
      <c r="BH89">
        <v>0.23023937781000001</v>
      </c>
      <c r="BI89">
        <v>0.32710217761499999</v>
      </c>
      <c r="BJ89">
        <v>0.45894358145999997</v>
      </c>
      <c r="BK89">
        <v>0.64320860749499997</v>
      </c>
      <c r="BL89">
        <v>0.88842870278999986</v>
      </c>
      <c r="BM89">
        <v>1.2382003125000001</v>
      </c>
      <c r="BN89">
        <v>1.7182930371599996</v>
      </c>
      <c r="BO89">
        <v>2.3893091545049998</v>
      </c>
      <c r="BP89">
        <v>1</v>
      </c>
      <c r="BQ89">
        <v>0.34454718750000002</v>
      </c>
      <c r="BR89">
        <v>0.29702343749999999</v>
      </c>
      <c r="BS89">
        <v>0.17821406249999999</v>
      </c>
      <c r="BT89">
        <v>0.21146599232999999</v>
      </c>
      <c r="BU89">
        <v>0.29931104072999998</v>
      </c>
      <c r="BV89">
        <v>0.41720548022999993</v>
      </c>
      <c r="BW89">
        <v>0.57406316292000004</v>
      </c>
      <c r="BX89">
        <v>0.78865819333499998</v>
      </c>
      <c r="BY89">
        <v>1.067306320815</v>
      </c>
      <c r="BZ89">
        <v>1.4567062499999999</v>
      </c>
      <c r="CA89">
        <v>1.9786416942599996</v>
      </c>
      <c r="CB89">
        <v>2.6914969276650003</v>
      </c>
      <c r="CC89">
        <v>1</v>
      </c>
      <c r="CD89">
        <v>0.39217425000000006</v>
      </c>
      <c r="CE89">
        <v>0.52792687499999991</v>
      </c>
      <c r="CF89">
        <v>0.36954881249999999</v>
      </c>
      <c r="CG89">
        <v>0.39217425000000006</v>
      </c>
      <c r="CH89">
        <v>0.55055231250000003</v>
      </c>
      <c r="CI89">
        <v>0.67122131250000006</v>
      </c>
      <c r="CJ89">
        <v>1.0483119374999998</v>
      </c>
      <c r="CK89">
        <v>1.8552858749999999</v>
      </c>
      <c r="CL89">
        <v>3.0544340624999999</v>
      </c>
      <c r="CM89">
        <v>2.9488486875000004</v>
      </c>
      <c r="CN89">
        <v>4.8870944999999999</v>
      </c>
      <c r="CO89">
        <v>8.3412446249999999</v>
      </c>
      <c r="CP89">
        <v>1</v>
      </c>
      <c r="CQ89">
        <v>0.51266608146000003</v>
      </c>
      <c r="CR89">
        <v>0.68496212294999992</v>
      </c>
      <c r="CS89">
        <v>0.47585737499999992</v>
      </c>
      <c r="CT89">
        <v>0.50115399438000008</v>
      </c>
      <c r="CU89">
        <v>0.69815644333499993</v>
      </c>
      <c r="CV89">
        <v>0.84460899518999988</v>
      </c>
      <c r="CW89">
        <v>1.3088516318099996</v>
      </c>
      <c r="CX89">
        <v>2.2982305488299999</v>
      </c>
      <c r="CY89">
        <v>3.753787327425</v>
      </c>
      <c r="CZ89">
        <v>3.5951716874999997</v>
      </c>
      <c r="DA89">
        <v>5.9104172761199996</v>
      </c>
      <c r="DB89">
        <v>10.00623018087</v>
      </c>
    </row>
    <row r="90" spans="15:106">
      <c r="O90">
        <v>2</v>
      </c>
      <c r="P90">
        <f t="shared" ref="P90:R128" si="11">IF($Z$1=1,AD90,IF($Z$1=2,AQ90,IF($Z$1=3,BD90,IF($Z$1=4,BQ90,IF($Z$1=5,CD90,CQ90)))))</f>
        <v>0.24980962499999998</v>
      </c>
      <c r="Q90">
        <f t="shared" si="10"/>
        <v>0.198566625</v>
      </c>
      <c r="R90">
        <f t="shared" si="10"/>
        <v>0.13451287499999998</v>
      </c>
      <c r="S90">
        <f t="shared" si="10"/>
        <v>0.15372899999999998</v>
      </c>
      <c r="T90">
        <f t="shared" si="10"/>
        <v>0.22418812499999996</v>
      </c>
      <c r="U90">
        <f t="shared" si="10"/>
        <v>0.313863375</v>
      </c>
      <c r="V90">
        <f t="shared" si="10"/>
        <v>0.45478162499999997</v>
      </c>
      <c r="W90">
        <f t="shared" si="10"/>
        <v>0.67896974999999993</v>
      </c>
      <c r="X90">
        <f t="shared" si="10"/>
        <v>1.0248599999999999</v>
      </c>
      <c r="Y90">
        <f t="shared" si="10"/>
        <v>1.5501007499999997</v>
      </c>
      <c r="Z90">
        <f t="shared" si="10"/>
        <v>2.2803135000000001</v>
      </c>
      <c r="AA90">
        <f t="shared" si="10"/>
        <v>3.2731466249999999</v>
      </c>
      <c r="AC90">
        <v>2</v>
      </c>
      <c r="AD90">
        <v>0.24980962499999998</v>
      </c>
      <c r="AE90">
        <v>0.198566625</v>
      </c>
      <c r="AF90">
        <v>0.13451287499999998</v>
      </c>
      <c r="AG90">
        <v>0.15372899999999998</v>
      </c>
      <c r="AH90">
        <v>0.22418812499999996</v>
      </c>
      <c r="AI90">
        <v>0.313863375</v>
      </c>
      <c r="AJ90">
        <v>0.45478162499999997</v>
      </c>
      <c r="AK90">
        <v>0.67896974999999993</v>
      </c>
      <c r="AL90">
        <v>1.0248599999999999</v>
      </c>
      <c r="AM90">
        <v>1.5501007499999997</v>
      </c>
      <c r="AN90">
        <v>2.2803135000000001</v>
      </c>
      <c r="AO90">
        <v>3.2731466249999999</v>
      </c>
      <c r="AP90">
        <v>2</v>
      </c>
      <c r="AQ90">
        <v>0.30621825000000003</v>
      </c>
      <c r="AR90">
        <v>0.24340424999999999</v>
      </c>
      <c r="AS90">
        <v>0.16488674999999997</v>
      </c>
      <c r="AT90">
        <v>0.188442</v>
      </c>
      <c r="AU90">
        <v>0.27481125000000001</v>
      </c>
      <c r="AV90">
        <v>0.38473574999999993</v>
      </c>
      <c r="AW90">
        <v>0.55747424999999995</v>
      </c>
      <c r="AX90">
        <v>0.83228550000000012</v>
      </c>
      <c r="AY90">
        <v>1.2562799999999998</v>
      </c>
      <c r="AZ90">
        <v>1.9029808857179997</v>
      </c>
      <c r="BA90">
        <v>2.8204429730760001</v>
      </c>
      <c r="BB90">
        <v>4.0786122603345003</v>
      </c>
      <c r="BC90">
        <v>2</v>
      </c>
      <c r="BD90">
        <v>0.34754610968999999</v>
      </c>
      <c r="BE90">
        <v>0.27579725623499995</v>
      </c>
      <c r="BF90">
        <v>0.18652041229499997</v>
      </c>
      <c r="BG90">
        <v>0.21281191451999998</v>
      </c>
      <c r="BH90">
        <v>0.30983406352499998</v>
      </c>
      <c r="BI90">
        <v>0.43304479071000007</v>
      </c>
      <c r="BJ90">
        <v>0.62642501249999982</v>
      </c>
      <c r="BK90">
        <v>0.93366137825999995</v>
      </c>
      <c r="BL90">
        <v>1.4069397096</v>
      </c>
      <c r="BM90">
        <v>2.1244240785899997</v>
      </c>
      <c r="BN90">
        <v>3.1199308153800001</v>
      </c>
      <c r="BO90">
        <v>4.4707846399650002</v>
      </c>
      <c r="BP90">
        <v>2</v>
      </c>
      <c r="BQ90">
        <v>0.46335656249999996</v>
      </c>
      <c r="BR90">
        <v>0.36830906249999995</v>
      </c>
      <c r="BS90">
        <v>0.24949968749999998</v>
      </c>
      <c r="BT90">
        <v>0.28082102904</v>
      </c>
      <c r="BU90">
        <v>0.40126579132499995</v>
      </c>
      <c r="BV90">
        <v>0.55020087643499993</v>
      </c>
      <c r="BW90">
        <v>0.78046394999999991</v>
      </c>
      <c r="BX90">
        <v>1.1401689326099997</v>
      </c>
      <c r="BY90">
        <v>1.6832260967999999</v>
      </c>
      <c r="BZ90">
        <v>2.4887337571799999</v>
      </c>
      <c r="CA90">
        <v>3.577043930759999</v>
      </c>
      <c r="CB90">
        <v>5.0137975533450003</v>
      </c>
      <c r="CC90">
        <v>2</v>
      </c>
      <c r="CD90">
        <v>0.53546868749999998</v>
      </c>
      <c r="CE90">
        <v>0.62597043750000003</v>
      </c>
      <c r="CF90">
        <v>0.45250874999999996</v>
      </c>
      <c r="CG90">
        <v>0.52792687499999991</v>
      </c>
      <c r="CH90">
        <v>0.72401399999999982</v>
      </c>
      <c r="CI90">
        <v>0.90501749999999992</v>
      </c>
      <c r="CJ90">
        <v>1.47819525</v>
      </c>
      <c r="CK90">
        <v>2.5792998749999998</v>
      </c>
      <c r="CL90">
        <v>4.2988331249999998</v>
      </c>
      <c r="CM90">
        <v>4.872010875</v>
      </c>
      <c r="CN90">
        <v>8.0999066249999991</v>
      </c>
      <c r="CO90">
        <v>13.9900621875</v>
      </c>
      <c r="CP90">
        <v>2</v>
      </c>
      <c r="CQ90">
        <v>0.69893832886500007</v>
      </c>
      <c r="CR90">
        <v>0.81094418728499984</v>
      </c>
      <c r="CS90">
        <v>0.58179682259999987</v>
      </c>
      <c r="CT90">
        <v>0.67359766529999998</v>
      </c>
      <c r="CU90">
        <v>0.91670645807999995</v>
      </c>
      <c r="CV90">
        <v>1.1370282822</v>
      </c>
      <c r="CW90">
        <v>1.8426817499999999</v>
      </c>
      <c r="CX90">
        <v>3.1900526457299998</v>
      </c>
      <c r="CY90">
        <v>5.2746941551499997</v>
      </c>
      <c r="CZ90">
        <v>5.9303130816599996</v>
      </c>
      <c r="DA90">
        <v>9.7801246254599992</v>
      </c>
      <c r="DB90">
        <v>16.755219059774998</v>
      </c>
    </row>
    <row r="91" spans="15:106">
      <c r="O91">
        <v>3</v>
      </c>
      <c r="P91">
        <f t="shared" si="11"/>
        <v>0.30105262499999996</v>
      </c>
      <c r="Q91">
        <f t="shared" si="10"/>
        <v>0.22418812499999996</v>
      </c>
      <c r="R91">
        <f t="shared" si="10"/>
        <v>0.160134375</v>
      </c>
      <c r="S91">
        <f t="shared" si="10"/>
        <v>0.19216124999999998</v>
      </c>
      <c r="T91">
        <f t="shared" si="10"/>
        <v>0.275431125</v>
      </c>
      <c r="U91">
        <f t="shared" si="10"/>
        <v>0.38432249999999996</v>
      </c>
      <c r="V91">
        <f t="shared" si="10"/>
        <v>0.56367299999999998</v>
      </c>
      <c r="W91">
        <f t="shared" si="10"/>
        <v>0.86472562499999983</v>
      </c>
      <c r="X91">
        <f t="shared" si="10"/>
        <v>1.3002911249999998</v>
      </c>
      <c r="Y91">
        <f t="shared" si="10"/>
        <v>1.9792608749999998</v>
      </c>
      <c r="Z91">
        <f t="shared" si="10"/>
        <v>3.6062261249999996</v>
      </c>
      <c r="AA91">
        <f t="shared" si="10"/>
        <v>6.1235385000000004</v>
      </c>
      <c r="AC91">
        <v>3</v>
      </c>
      <c r="AD91">
        <v>0.30105262499999996</v>
      </c>
      <c r="AE91">
        <v>0.22418812499999996</v>
      </c>
      <c r="AF91">
        <v>0.160134375</v>
      </c>
      <c r="AG91">
        <v>0.19216124999999998</v>
      </c>
      <c r="AH91">
        <v>0.275431125</v>
      </c>
      <c r="AI91">
        <v>0.38432249999999996</v>
      </c>
      <c r="AJ91">
        <v>0.56367299999999998</v>
      </c>
      <c r="AK91">
        <v>0.86472562499999983</v>
      </c>
      <c r="AL91">
        <v>1.3002911249999998</v>
      </c>
      <c r="AM91">
        <v>1.9792608749999998</v>
      </c>
      <c r="AN91">
        <v>3.6062261249999996</v>
      </c>
      <c r="AO91">
        <v>6.1235385000000004</v>
      </c>
      <c r="AP91">
        <v>3</v>
      </c>
      <c r="AQ91">
        <v>0.36903224999999995</v>
      </c>
      <c r="AR91">
        <v>0.27481125000000001</v>
      </c>
      <c r="AS91">
        <v>0.19629374999999999</v>
      </c>
      <c r="AT91">
        <v>0.2355525</v>
      </c>
      <c r="AU91">
        <v>0.33762524999999999</v>
      </c>
      <c r="AV91">
        <v>0.471105</v>
      </c>
      <c r="AW91">
        <v>0.69095399999999996</v>
      </c>
      <c r="AX91">
        <v>1.0599862499999999</v>
      </c>
      <c r="AY91">
        <v>1.5939052499999999</v>
      </c>
      <c r="AZ91">
        <v>2.4334874548334997</v>
      </c>
      <c r="BA91">
        <v>4.4670671999999998</v>
      </c>
      <c r="BB91">
        <v>7.6417248814860015</v>
      </c>
      <c r="BC91">
        <v>3</v>
      </c>
      <c r="BD91">
        <v>0.41869894093499999</v>
      </c>
      <c r="BE91">
        <v>0.31128043852499993</v>
      </c>
      <c r="BF91">
        <v>0.22197434475000002</v>
      </c>
      <c r="BG91">
        <v>0.26592637499999994</v>
      </c>
      <c r="BH91">
        <v>0.38052640202999993</v>
      </c>
      <c r="BI91">
        <v>0.53008189109999992</v>
      </c>
      <c r="BJ91">
        <v>0.77615444675999989</v>
      </c>
      <c r="BK91">
        <v>1.1886987066750003</v>
      </c>
      <c r="BL91">
        <v>1.7844541059450001</v>
      </c>
      <c r="BM91">
        <v>2.7116793386100002</v>
      </c>
      <c r="BN91">
        <v>4.9323866999999995</v>
      </c>
      <c r="BO91">
        <v>8.3613086067600015</v>
      </c>
      <c r="BP91">
        <v>3</v>
      </c>
      <c r="BQ91">
        <v>0.55840406250000008</v>
      </c>
      <c r="BR91">
        <v>0.41583281249999998</v>
      </c>
      <c r="BS91">
        <v>0.29702343749999999</v>
      </c>
      <c r="BT91">
        <v>0.34960949999999996</v>
      </c>
      <c r="BU91">
        <v>0.490952959455</v>
      </c>
      <c r="BV91">
        <v>0.67088178629999995</v>
      </c>
      <c r="BW91">
        <v>0.96317969351999988</v>
      </c>
      <c r="BX91">
        <v>1.44572528835</v>
      </c>
      <c r="BY91">
        <v>2.1260061896849991</v>
      </c>
      <c r="BZ91">
        <v>3.1631678983349998</v>
      </c>
      <c r="CA91">
        <v>5.6303659499999998</v>
      </c>
      <c r="CB91">
        <v>9.334872214859999</v>
      </c>
      <c r="CC91">
        <v>3</v>
      </c>
      <c r="CD91">
        <v>0.66367949999999998</v>
      </c>
      <c r="CE91">
        <v>0.67122131250000006</v>
      </c>
      <c r="CF91">
        <v>0.52038506249999994</v>
      </c>
      <c r="CG91">
        <v>0.64859587499999993</v>
      </c>
      <c r="CH91">
        <v>0.85222481250000004</v>
      </c>
      <c r="CI91">
        <v>1.1237300625</v>
      </c>
      <c r="CJ91">
        <v>1.9005367499999999</v>
      </c>
      <c r="CK91">
        <v>3.2505211874999995</v>
      </c>
      <c r="CL91">
        <v>5.5130649374999985</v>
      </c>
      <c r="CM91">
        <v>6.7951730624999991</v>
      </c>
      <c r="CN91">
        <v>11.3655114375</v>
      </c>
      <c r="CO91">
        <v>19.865134125000001</v>
      </c>
      <c r="CP91">
        <v>3</v>
      </c>
      <c r="CQ91">
        <v>0.86499149351999993</v>
      </c>
      <c r="CR91">
        <v>0.86825290384500009</v>
      </c>
      <c r="CS91">
        <v>0.66804838726499982</v>
      </c>
      <c r="CT91">
        <v>0.82629337499999989</v>
      </c>
      <c r="CU91">
        <v>1.0773718675949999</v>
      </c>
      <c r="CV91">
        <v>1.4096106848549999</v>
      </c>
      <c r="CW91">
        <v>2.36544240492</v>
      </c>
      <c r="CX91">
        <v>4.0138539909899995</v>
      </c>
      <c r="CY91">
        <v>6.7537734047549991</v>
      </c>
      <c r="CZ91">
        <v>8.2579336646849999</v>
      </c>
      <c r="DA91">
        <v>13.7008905</v>
      </c>
      <c r="DB91">
        <v>23.75262658071</v>
      </c>
    </row>
    <row r="92" spans="15:106">
      <c r="O92">
        <v>4</v>
      </c>
      <c r="P92">
        <f t="shared" si="11"/>
        <v>0.34589025000000001</v>
      </c>
      <c r="Q92">
        <f t="shared" si="10"/>
        <v>0.24340424999999999</v>
      </c>
      <c r="R92">
        <f t="shared" si="10"/>
        <v>0.17935050000000002</v>
      </c>
      <c r="S92">
        <f t="shared" si="10"/>
        <v>0.23059349999999995</v>
      </c>
      <c r="T92">
        <f t="shared" si="10"/>
        <v>0.32026874999999999</v>
      </c>
      <c r="U92">
        <f t="shared" si="10"/>
        <v>0.45478162499999997</v>
      </c>
      <c r="V92">
        <f t="shared" si="10"/>
        <v>0.67256437499999999</v>
      </c>
      <c r="W92">
        <f t="shared" si="10"/>
        <v>1.0440761249999999</v>
      </c>
      <c r="X92">
        <f t="shared" si="10"/>
        <v>1.588533</v>
      </c>
      <c r="Y92">
        <f t="shared" si="10"/>
        <v>2.4404478749999998</v>
      </c>
      <c r="Z92">
        <f t="shared" si="10"/>
        <v>4.682329124999999</v>
      </c>
      <c r="AA92">
        <f t="shared" si="10"/>
        <v>7.9042327499999994</v>
      </c>
      <c r="AC92">
        <v>4</v>
      </c>
      <c r="AD92">
        <v>0.34589025000000001</v>
      </c>
      <c r="AE92">
        <v>0.24340424999999999</v>
      </c>
      <c r="AF92">
        <v>0.17935050000000002</v>
      </c>
      <c r="AG92">
        <v>0.23059349999999995</v>
      </c>
      <c r="AH92">
        <v>0.32026874999999999</v>
      </c>
      <c r="AI92">
        <v>0.45478162499999997</v>
      </c>
      <c r="AJ92">
        <v>0.67256437499999999</v>
      </c>
      <c r="AK92">
        <v>1.0440761249999999</v>
      </c>
      <c r="AL92">
        <v>1.588533</v>
      </c>
      <c r="AM92">
        <v>2.4404478749999998</v>
      </c>
      <c r="AN92">
        <v>4.682329124999999</v>
      </c>
      <c r="AO92">
        <v>7.9042327499999994</v>
      </c>
      <c r="AP92">
        <v>4</v>
      </c>
      <c r="AQ92">
        <v>0.4239945</v>
      </c>
      <c r="AR92">
        <v>0.29836649999999998</v>
      </c>
      <c r="AS92">
        <v>0.21984899999999999</v>
      </c>
      <c r="AT92">
        <v>0.28266299999999994</v>
      </c>
      <c r="AU92">
        <v>0.39258749999999998</v>
      </c>
      <c r="AV92">
        <v>0.55747424999999995</v>
      </c>
      <c r="AW92">
        <v>0.82443375000000008</v>
      </c>
      <c r="AX92">
        <v>1.2798352499999999</v>
      </c>
      <c r="AY92">
        <v>1.9472339999999999</v>
      </c>
      <c r="AZ92">
        <v>3.0050122693004995</v>
      </c>
      <c r="BA92">
        <v>5.8086775940489987</v>
      </c>
      <c r="BB92">
        <v>9.8784693943139992</v>
      </c>
      <c r="BC92">
        <v>4</v>
      </c>
      <c r="BD92">
        <v>0.48089902499999992</v>
      </c>
      <c r="BE92">
        <v>0.33784949597999997</v>
      </c>
      <c r="BF92">
        <v>0.24852864918000001</v>
      </c>
      <c r="BG92">
        <v>0.31900542821999994</v>
      </c>
      <c r="BH92">
        <v>0.44232503025000003</v>
      </c>
      <c r="BI92">
        <v>0.62705349136499988</v>
      </c>
      <c r="BJ92">
        <v>0.92578356044999999</v>
      </c>
      <c r="BK92">
        <v>1.4347626749999998</v>
      </c>
      <c r="BL92">
        <v>2.1792910000799997</v>
      </c>
      <c r="BM92">
        <v>3.3424027709850002</v>
      </c>
      <c r="BN92">
        <v>6.4020610077449991</v>
      </c>
      <c r="BO92">
        <v>10.789094121569999</v>
      </c>
      <c r="BP92">
        <v>4</v>
      </c>
      <c r="BQ92">
        <v>0.64157062499999995</v>
      </c>
      <c r="BR92">
        <v>0.45147562499999994</v>
      </c>
      <c r="BS92">
        <v>0.33159176693999998</v>
      </c>
      <c r="BT92">
        <v>0.41783125643999997</v>
      </c>
      <c r="BU92">
        <v>0.56851381050000005</v>
      </c>
      <c r="BV92">
        <v>0.790523719545</v>
      </c>
      <c r="BW92">
        <v>1.144288878075</v>
      </c>
      <c r="BX92">
        <v>1.7378815499999998</v>
      </c>
      <c r="BY92">
        <v>2.5855762498799999</v>
      </c>
      <c r="BZ92">
        <v>3.8822235430049998</v>
      </c>
      <c r="CA92">
        <v>7.275952790489999</v>
      </c>
      <c r="CB92">
        <v>11.991118843139999</v>
      </c>
      <c r="CC92">
        <v>4</v>
      </c>
      <c r="CD92">
        <v>0.77680668749999993</v>
      </c>
      <c r="CE92">
        <v>0.68630493749999999</v>
      </c>
      <c r="CF92">
        <v>0.57317774999999993</v>
      </c>
      <c r="CG92">
        <v>0.76926487500000007</v>
      </c>
      <c r="CH92">
        <v>0.96535199999999988</v>
      </c>
      <c r="CI92">
        <v>1.3499844374999999</v>
      </c>
      <c r="CJ92">
        <v>2.3605873124999999</v>
      </c>
      <c r="CK92">
        <v>3.9443679374999996</v>
      </c>
      <c r="CL92">
        <v>6.7876312499999996</v>
      </c>
      <c r="CM92">
        <v>8.8691715000000002</v>
      </c>
      <c r="CN92">
        <v>14.917705124999999</v>
      </c>
      <c r="CO92">
        <v>26.222882062500002</v>
      </c>
      <c r="CP92">
        <v>4</v>
      </c>
      <c r="CQ92">
        <v>1.0109128125</v>
      </c>
      <c r="CR92">
        <v>0.88642092766499991</v>
      </c>
      <c r="CS92">
        <v>0.73469955401999987</v>
      </c>
      <c r="CT92">
        <v>0.97851672341999985</v>
      </c>
      <c r="CU92">
        <v>1.2184974451199999</v>
      </c>
      <c r="CV92">
        <v>1.6907826457949999</v>
      </c>
      <c r="CW92">
        <v>2.9334119569049997</v>
      </c>
      <c r="CX92">
        <v>4.8629193749999997</v>
      </c>
      <c r="CY92">
        <v>8.3018941334999994</v>
      </c>
      <c r="CZ92">
        <v>10.761031388519999</v>
      </c>
      <c r="DA92">
        <v>17.953789168380002</v>
      </c>
      <c r="DB92">
        <v>31.303252942830003</v>
      </c>
    </row>
    <row r="93" spans="15:106">
      <c r="O93">
        <v>5</v>
      </c>
      <c r="P93">
        <f t="shared" si="11"/>
        <v>0.38432249999999996</v>
      </c>
      <c r="Q93">
        <f t="shared" si="10"/>
        <v>0.25621499999999997</v>
      </c>
      <c r="R93">
        <f t="shared" si="10"/>
        <v>0.20497199999999999</v>
      </c>
      <c r="S93">
        <f t="shared" si="10"/>
        <v>0.26902574999999995</v>
      </c>
      <c r="T93">
        <f t="shared" si="10"/>
        <v>0.36510637499999993</v>
      </c>
      <c r="U93">
        <f t="shared" si="10"/>
        <v>0.52524074999999992</v>
      </c>
      <c r="V93">
        <f t="shared" si="10"/>
        <v>0.78786112499999994</v>
      </c>
      <c r="W93">
        <f t="shared" si="10"/>
        <v>1.2426427499999999</v>
      </c>
      <c r="X93">
        <f t="shared" si="10"/>
        <v>1.895991</v>
      </c>
      <c r="Y93">
        <f t="shared" si="10"/>
        <v>2.9720939999999993</v>
      </c>
      <c r="Z93">
        <f t="shared" si="10"/>
        <v>5.8865396249999993</v>
      </c>
      <c r="AA93">
        <f t="shared" si="10"/>
        <v>9.9731688749999989</v>
      </c>
      <c r="AC93">
        <v>5</v>
      </c>
      <c r="AD93">
        <v>0.38432249999999996</v>
      </c>
      <c r="AE93">
        <v>0.25621499999999997</v>
      </c>
      <c r="AF93">
        <v>0.20497199999999999</v>
      </c>
      <c r="AG93">
        <v>0.26902574999999995</v>
      </c>
      <c r="AH93">
        <v>0.36510637499999993</v>
      </c>
      <c r="AI93">
        <v>0.52524074999999992</v>
      </c>
      <c r="AJ93">
        <v>0.78786112499999994</v>
      </c>
      <c r="AK93">
        <v>1.2426427499999999</v>
      </c>
      <c r="AL93">
        <v>1.895991</v>
      </c>
      <c r="AM93">
        <v>2.9720939999999993</v>
      </c>
      <c r="AN93">
        <v>5.8865396249999993</v>
      </c>
      <c r="AO93">
        <v>9.9731688749999989</v>
      </c>
      <c r="AP93">
        <v>5</v>
      </c>
      <c r="AQ93">
        <v>0.471105</v>
      </c>
      <c r="AR93">
        <v>0.31406999999999996</v>
      </c>
      <c r="AS93">
        <v>0.25125600000000003</v>
      </c>
      <c r="AT93">
        <v>0.32977349999999994</v>
      </c>
      <c r="AU93">
        <v>0.44754974999999991</v>
      </c>
      <c r="AV93">
        <v>0.6438434999999999</v>
      </c>
      <c r="AW93">
        <v>0.96576524999999991</v>
      </c>
      <c r="AX93">
        <v>1.5232394999999996</v>
      </c>
      <c r="AY93">
        <v>2.3241179999999999</v>
      </c>
      <c r="AZ93">
        <v>3.6651261119279996</v>
      </c>
      <c r="BA93">
        <v>7.3134148030484987</v>
      </c>
      <c r="BB93">
        <v>12.482546849999999</v>
      </c>
      <c r="BC93">
        <v>5</v>
      </c>
      <c r="BD93">
        <v>0.53415521369999996</v>
      </c>
      <c r="BE93">
        <v>0.35551302420000003</v>
      </c>
      <c r="BF93">
        <v>0.28393805808</v>
      </c>
      <c r="BG93">
        <v>0.37204907417999999</v>
      </c>
      <c r="BH93">
        <v>0.5040823499999999</v>
      </c>
      <c r="BI93">
        <v>0.72396067421999999</v>
      </c>
      <c r="BJ93">
        <v>1.0841263892549999</v>
      </c>
      <c r="BK93">
        <v>1.70705923263</v>
      </c>
      <c r="BL93">
        <v>2.6002158790800003</v>
      </c>
      <c r="BM93">
        <v>4.0691648421599993</v>
      </c>
      <c r="BN93">
        <v>8.0458438880099994</v>
      </c>
      <c r="BO93">
        <v>13.608549787499998</v>
      </c>
      <c r="BP93">
        <v>5</v>
      </c>
      <c r="BQ93">
        <v>0.71285624999999997</v>
      </c>
      <c r="BR93">
        <v>0.47523749999999992</v>
      </c>
      <c r="BS93">
        <v>0.37745078063999998</v>
      </c>
      <c r="BT93">
        <v>0.48548595122999999</v>
      </c>
      <c r="BU93">
        <v>0.64541384999999996</v>
      </c>
      <c r="BV93">
        <v>0.90912667616999998</v>
      </c>
      <c r="BW93">
        <v>1.3346438619149998</v>
      </c>
      <c r="BX93">
        <v>2.0592370152599995</v>
      </c>
      <c r="BY93">
        <v>3.0720289581600002</v>
      </c>
      <c r="BZ93">
        <v>4.7060443192799992</v>
      </c>
      <c r="CA93">
        <v>9.1037879804849986</v>
      </c>
      <c r="CB93">
        <v>15.056267849999998</v>
      </c>
      <c r="CC93">
        <v>5</v>
      </c>
      <c r="CD93">
        <v>0.88993387499999987</v>
      </c>
      <c r="CE93">
        <v>0.68630493749999999</v>
      </c>
      <c r="CF93">
        <v>0.64105406249999997</v>
      </c>
      <c r="CG93">
        <v>0.88993387499999987</v>
      </c>
      <c r="CH93">
        <v>1.0860209999999999</v>
      </c>
      <c r="CI93">
        <v>1.6064060624999998</v>
      </c>
      <c r="CJ93">
        <v>2.8432633125</v>
      </c>
      <c r="CK93">
        <v>4.6985491875000012</v>
      </c>
      <c r="CL93">
        <v>8.1677829375000002</v>
      </c>
      <c r="CM93">
        <v>11.1694243125</v>
      </c>
      <c r="CN93">
        <v>18.907323937499999</v>
      </c>
      <c r="CO93">
        <v>33.025596937499998</v>
      </c>
      <c r="CP93">
        <v>5</v>
      </c>
      <c r="CQ93">
        <v>1.1563912927799997</v>
      </c>
      <c r="CR93">
        <v>0.88507840239000024</v>
      </c>
      <c r="CS93">
        <v>0.82044873892500003</v>
      </c>
      <c r="CT93">
        <v>1.1302686858299997</v>
      </c>
      <c r="CU93">
        <v>1.368684</v>
      </c>
      <c r="CV93">
        <v>2.0087927365949998</v>
      </c>
      <c r="CW93">
        <v>3.5276500344149997</v>
      </c>
      <c r="CX93">
        <v>5.7835355913300006</v>
      </c>
      <c r="CY93">
        <v>9.9739684145700007</v>
      </c>
      <c r="CZ93">
        <v>13.530083671005002</v>
      </c>
      <c r="DA93">
        <v>22.718398112294999</v>
      </c>
      <c r="DB93">
        <v>39.359273062499994</v>
      </c>
    </row>
    <row r="94" spans="15:106">
      <c r="O94">
        <v>6</v>
      </c>
      <c r="P94">
        <f t="shared" si="11"/>
        <v>0.39072787499999995</v>
      </c>
      <c r="Q94">
        <f t="shared" si="10"/>
        <v>0.26262037499999996</v>
      </c>
      <c r="R94">
        <f t="shared" si="10"/>
        <v>0.23059349999999995</v>
      </c>
      <c r="S94">
        <f t="shared" si="10"/>
        <v>0.30745799999999995</v>
      </c>
      <c r="T94">
        <f t="shared" si="10"/>
        <v>0.41634937500000002</v>
      </c>
      <c r="U94">
        <f t="shared" si="10"/>
        <v>0.59569987499999999</v>
      </c>
      <c r="V94">
        <f t="shared" si="10"/>
        <v>0.90956324999999993</v>
      </c>
      <c r="W94">
        <f t="shared" si="10"/>
        <v>1.4476147499999996</v>
      </c>
      <c r="X94">
        <f t="shared" si="10"/>
        <v>2.2226651249999998</v>
      </c>
      <c r="Y94">
        <f t="shared" si="10"/>
        <v>3.6254422500000003</v>
      </c>
      <c r="Z94">
        <f t="shared" si="10"/>
        <v>7.1868307500000004</v>
      </c>
      <c r="AA94">
        <f t="shared" si="10"/>
        <v>12.452048999999999</v>
      </c>
      <c r="AC94">
        <v>6</v>
      </c>
      <c r="AD94">
        <v>0.39072787499999995</v>
      </c>
      <c r="AE94">
        <v>0.26262037499999996</v>
      </c>
      <c r="AF94">
        <v>0.23059349999999995</v>
      </c>
      <c r="AG94">
        <v>0.30745799999999995</v>
      </c>
      <c r="AH94">
        <v>0.41634937500000002</v>
      </c>
      <c r="AI94">
        <v>0.59569987499999999</v>
      </c>
      <c r="AJ94">
        <v>0.90956324999999993</v>
      </c>
      <c r="AK94">
        <v>1.4476147499999996</v>
      </c>
      <c r="AL94">
        <v>2.2226651249999998</v>
      </c>
      <c r="AM94">
        <v>3.6254422500000003</v>
      </c>
      <c r="AN94">
        <v>7.1868307500000004</v>
      </c>
      <c r="AO94">
        <v>12.452048999999999</v>
      </c>
      <c r="AP94">
        <v>6</v>
      </c>
      <c r="AQ94">
        <v>0.47895674999999993</v>
      </c>
      <c r="AR94">
        <v>0.32192174999999995</v>
      </c>
      <c r="AS94">
        <v>0.28266299999999994</v>
      </c>
      <c r="AT94">
        <v>0.376884</v>
      </c>
      <c r="AU94">
        <v>0.51036375</v>
      </c>
      <c r="AV94">
        <v>0.73021274999999997</v>
      </c>
      <c r="AW94">
        <v>1.1149484999999999</v>
      </c>
      <c r="AX94">
        <v>1.7744954999999996</v>
      </c>
      <c r="AY94">
        <v>2.7245572500000002</v>
      </c>
      <c r="AZ94">
        <v>4.4775049147709991</v>
      </c>
      <c r="BA94">
        <v>8.9421395103810006</v>
      </c>
      <c r="BB94">
        <v>15.608098744775999</v>
      </c>
      <c r="BC94">
        <v>6</v>
      </c>
      <c r="BD94">
        <v>0.54287781368999999</v>
      </c>
      <c r="BE94">
        <v>0.36427987499999992</v>
      </c>
      <c r="BF94">
        <v>0.31932409355999997</v>
      </c>
      <c r="BG94">
        <v>0.42505731287999993</v>
      </c>
      <c r="BH94">
        <v>0.57463896067499998</v>
      </c>
      <c r="BI94">
        <v>0.82080294376500007</v>
      </c>
      <c r="BJ94">
        <v>1.25117290773</v>
      </c>
      <c r="BK94">
        <v>1.9879691765399996</v>
      </c>
      <c r="BL94">
        <v>3.0472021874999999</v>
      </c>
      <c r="BM94">
        <v>4.9620094848599994</v>
      </c>
      <c r="BN94">
        <v>9.8197980635699977</v>
      </c>
      <c r="BO94">
        <v>16.985285723879997</v>
      </c>
      <c r="BP94">
        <v>6</v>
      </c>
      <c r="BQ94">
        <v>0.72473718749999994</v>
      </c>
      <c r="BR94">
        <v>0.48711843749999995</v>
      </c>
      <c r="BS94">
        <v>0.42293198465999998</v>
      </c>
      <c r="BT94">
        <v>0.55257422903999986</v>
      </c>
      <c r="BU94">
        <v>0.73292854635000004</v>
      </c>
      <c r="BV94">
        <v>1.0266898875299999</v>
      </c>
      <c r="BW94">
        <v>1.5341022390899999</v>
      </c>
      <c r="BX94">
        <v>2.3882299851899997</v>
      </c>
      <c r="BY94">
        <v>3.5849437500000003</v>
      </c>
      <c r="BZ94">
        <v>5.7138326477099994</v>
      </c>
      <c r="CA94">
        <v>11.061756603810002</v>
      </c>
      <c r="CB94">
        <v>18.706769447760003</v>
      </c>
      <c r="CC94">
        <v>6</v>
      </c>
      <c r="CD94">
        <v>0.95781018750000013</v>
      </c>
      <c r="CE94">
        <v>0.67122131250000006</v>
      </c>
      <c r="CF94">
        <v>0.70893037499999989</v>
      </c>
      <c r="CG94">
        <v>1.0030610625</v>
      </c>
      <c r="CH94">
        <v>1.2142318125000002</v>
      </c>
      <c r="CI94">
        <v>1.9005367499999999</v>
      </c>
      <c r="CJ94">
        <v>3.3636483749999999</v>
      </c>
      <c r="CK94">
        <v>5.5507740000000005</v>
      </c>
      <c r="CL94">
        <v>9.645978187499999</v>
      </c>
      <c r="CM94">
        <v>13.763807812499998</v>
      </c>
      <c r="CN94">
        <v>23.492745937500001</v>
      </c>
      <c r="CO94">
        <v>40.069649812499996</v>
      </c>
      <c r="CP94">
        <v>6</v>
      </c>
      <c r="CQ94">
        <v>1.2427169944949998</v>
      </c>
      <c r="CR94">
        <v>0.86431237499999991</v>
      </c>
      <c r="CS94">
        <v>0.90593222060999989</v>
      </c>
      <c r="CT94">
        <v>1.271983657035</v>
      </c>
      <c r="CU94">
        <v>1.5278881823100001</v>
      </c>
      <c r="CV94">
        <v>2.37288209508</v>
      </c>
      <c r="CW94">
        <v>4.1667106698299996</v>
      </c>
      <c r="CX94">
        <v>6.8216974641599997</v>
      </c>
      <c r="CY94">
        <v>11.760165187499998</v>
      </c>
      <c r="CZ94">
        <v>16.645851124874998</v>
      </c>
      <c r="DA94">
        <v>28.182103990424995</v>
      </c>
      <c r="DB94">
        <v>47.675813453730001</v>
      </c>
    </row>
    <row r="95" spans="15:106">
      <c r="O95">
        <v>7</v>
      </c>
      <c r="P95">
        <f t="shared" si="11"/>
        <v>0.40353862499999998</v>
      </c>
      <c r="Q95">
        <f t="shared" si="10"/>
        <v>0.275431125</v>
      </c>
      <c r="R95">
        <f t="shared" si="10"/>
        <v>0.25621499999999997</v>
      </c>
      <c r="S95">
        <f t="shared" si="10"/>
        <v>0.34589025000000001</v>
      </c>
      <c r="T95">
        <f t="shared" si="10"/>
        <v>0.4611869999999999</v>
      </c>
      <c r="U95">
        <f t="shared" si="10"/>
        <v>0.67896974999999993</v>
      </c>
      <c r="V95">
        <f t="shared" si="10"/>
        <v>1.0440761249999999</v>
      </c>
      <c r="W95">
        <f t="shared" si="10"/>
        <v>1.6653975000000001</v>
      </c>
      <c r="X95">
        <f t="shared" si="10"/>
        <v>2.5621499999999999</v>
      </c>
      <c r="Y95">
        <f t="shared" si="10"/>
        <v>4.4325194999999997</v>
      </c>
      <c r="Z95">
        <f t="shared" si="10"/>
        <v>8.5447702499999991</v>
      </c>
      <c r="AA95">
        <f t="shared" si="10"/>
        <v>15.630675018749997</v>
      </c>
      <c r="AC95">
        <v>7</v>
      </c>
      <c r="AD95">
        <v>0.40353862499999998</v>
      </c>
      <c r="AE95">
        <v>0.275431125</v>
      </c>
      <c r="AF95">
        <v>0.25621499999999997</v>
      </c>
      <c r="AG95">
        <v>0.34589025000000001</v>
      </c>
      <c r="AH95">
        <v>0.4611869999999999</v>
      </c>
      <c r="AI95">
        <v>0.67896974999999993</v>
      </c>
      <c r="AJ95">
        <v>1.0440761249999999</v>
      </c>
      <c r="AK95">
        <v>1.6653975000000001</v>
      </c>
      <c r="AL95">
        <v>2.5621499999999999</v>
      </c>
      <c r="AM95">
        <v>4.4325194999999997</v>
      </c>
      <c r="AN95">
        <v>8.5447702499999991</v>
      </c>
      <c r="AO95">
        <v>15.630675018749997</v>
      </c>
      <c r="AP95">
        <v>7</v>
      </c>
      <c r="AQ95">
        <v>0.49466025000000002</v>
      </c>
      <c r="AR95">
        <v>0.33762524999999999</v>
      </c>
      <c r="AS95">
        <v>0.31406999999999996</v>
      </c>
      <c r="AT95">
        <v>0.4239945</v>
      </c>
      <c r="AU95">
        <v>0.56532599999999988</v>
      </c>
      <c r="AV95">
        <v>0.83228550000000012</v>
      </c>
      <c r="AW95">
        <v>1.2798352499999999</v>
      </c>
      <c r="AX95">
        <v>2.041455</v>
      </c>
      <c r="AY95">
        <v>3.1454229515999996</v>
      </c>
      <c r="AZ95">
        <v>5.4824340937319995</v>
      </c>
      <c r="BA95">
        <v>10.647492671793001</v>
      </c>
      <c r="BB95">
        <v>19.402122066709499</v>
      </c>
      <c r="BC95">
        <v>7</v>
      </c>
      <c r="BD95">
        <v>0.56049119815500004</v>
      </c>
      <c r="BE95">
        <v>0.38192274898499995</v>
      </c>
      <c r="BF95">
        <v>0.35468652420000002</v>
      </c>
      <c r="BG95">
        <v>0.47802969801000006</v>
      </c>
      <c r="BH95">
        <v>0.63631071287999996</v>
      </c>
      <c r="BI95">
        <v>0.9352260750000001</v>
      </c>
      <c r="BJ95">
        <v>1.4357245722299998</v>
      </c>
      <c r="BK95">
        <v>2.2862770280999998</v>
      </c>
      <c r="BL95">
        <v>3.5114447579999992</v>
      </c>
      <c r="BM95">
        <v>6.0645846186599996</v>
      </c>
      <c r="BN95">
        <v>11.67128514621</v>
      </c>
      <c r="BO95">
        <v>21.075953467769995</v>
      </c>
      <c r="BP95">
        <v>7</v>
      </c>
      <c r="BQ95">
        <v>0.74849906249999998</v>
      </c>
      <c r="BR95">
        <v>0.51088031249999999</v>
      </c>
      <c r="BS95">
        <v>0.46803504840000004</v>
      </c>
      <c r="BT95">
        <v>0.61909579233000012</v>
      </c>
      <c r="BU95">
        <v>0.80845843068000001</v>
      </c>
      <c r="BV95">
        <v>1.1651997000000001</v>
      </c>
      <c r="BW95">
        <v>1.7532786416549999</v>
      </c>
      <c r="BX95">
        <v>2.7352424073000003</v>
      </c>
      <c r="BY95">
        <v>4.1136095160000004</v>
      </c>
      <c r="BZ95">
        <v>6.9531303373199993</v>
      </c>
      <c r="CA95">
        <v>13.088857017929996</v>
      </c>
      <c r="CB95">
        <v>23.105897017095</v>
      </c>
      <c r="CC95">
        <v>7</v>
      </c>
      <c r="CD95">
        <v>0.95026837499999994</v>
      </c>
      <c r="CE95">
        <v>0.68630493749999999</v>
      </c>
      <c r="CF95">
        <v>0.79943212499999994</v>
      </c>
      <c r="CG95">
        <v>1.0935628124999999</v>
      </c>
      <c r="CH95">
        <v>1.372609875</v>
      </c>
      <c r="CI95">
        <v>2.2474601249999999</v>
      </c>
      <c r="CJ95">
        <v>3.9142006874999997</v>
      </c>
      <c r="CK95">
        <v>6.5236678124999994</v>
      </c>
      <c r="CL95">
        <v>11.222217000000001</v>
      </c>
      <c r="CM95">
        <v>16.705114687499997</v>
      </c>
      <c r="CN95">
        <v>28.854974625000001</v>
      </c>
      <c r="CO95">
        <v>47.210511665624999</v>
      </c>
      <c r="CP95">
        <v>7</v>
      </c>
      <c r="CQ95">
        <v>1.23107189877</v>
      </c>
      <c r="CR95">
        <v>0.88239184761000011</v>
      </c>
      <c r="CS95">
        <v>1.02001932174</v>
      </c>
      <c r="CT95">
        <v>1.384608712725</v>
      </c>
      <c r="CU95">
        <v>1.72449289467</v>
      </c>
      <c r="CV95">
        <v>2.8016283749999999</v>
      </c>
      <c r="CW95">
        <v>4.8410448044850014</v>
      </c>
      <c r="CX95">
        <v>8.004579726674999</v>
      </c>
      <c r="CY95">
        <v>13.659916200480001</v>
      </c>
      <c r="CZ95">
        <v>20.170368757349998</v>
      </c>
      <c r="DA95">
        <v>34.558203839729991</v>
      </c>
      <c r="DB95">
        <v>55.964831386694996</v>
      </c>
    </row>
    <row r="96" spans="15:106">
      <c r="O96">
        <v>8</v>
      </c>
      <c r="P96">
        <f t="shared" si="11"/>
        <v>0.40994399999999998</v>
      </c>
      <c r="Q96">
        <f t="shared" si="10"/>
        <v>0.28183649999999999</v>
      </c>
      <c r="R96">
        <f t="shared" si="10"/>
        <v>0.28824187499999998</v>
      </c>
      <c r="S96">
        <f t="shared" si="10"/>
        <v>0.37791712499999991</v>
      </c>
      <c r="T96">
        <f t="shared" si="10"/>
        <v>0.51883537499999999</v>
      </c>
      <c r="U96">
        <f t="shared" si="10"/>
        <v>0.76223962499999987</v>
      </c>
      <c r="V96">
        <f t="shared" si="10"/>
        <v>1.19139975</v>
      </c>
      <c r="W96">
        <f t="shared" si="10"/>
        <v>1.9088017499999999</v>
      </c>
      <c r="X96">
        <f t="shared" si="10"/>
        <v>2.9400671249999997</v>
      </c>
      <c r="Y96">
        <f t="shared" si="10"/>
        <v>5.4125418749999996</v>
      </c>
      <c r="Z96">
        <f t="shared" si="10"/>
        <v>10.037222624999998</v>
      </c>
      <c r="AA96">
        <f t="shared" si="10"/>
        <v>19.453537124999997</v>
      </c>
      <c r="AC96">
        <v>8</v>
      </c>
      <c r="AD96">
        <v>0.40994399999999998</v>
      </c>
      <c r="AE96">
        <v>0.28183649999999999</v>
      </c>
      <c r="AF96">
        <v>0.28824187499999998</v>
      </c>
      <c r="AG96">
        <v>0.37791712499999991</v>
      </c>
      <c r="AH96">
        <v>0.51883537499999999</v>
      </c>
      <c r="AI96">
        <v>0.76223962499999987</v>
      </c>
      <c r="AJ96">
        <v>1.19139975</v>
      </c>
      <c r="AK96">
        <v>1.9088017499999999</v>
      </c>
      <c r="AL96">
        <v>2.9400671249999997</v>
      </c>
      <c r="AM96">
        <v>5.4125418749999996</v>
      </c>
      <c r="AN96">
        <v>10.037222624999998</v>
      </c>
      <c r="AO96">
        <v>19.453537124999997</v>
      </c>
      <c r="AP96">
        <v>8</v>
      </c>
      <c r="AQ96">
        <v>0.50251200000000007</v>
      </c>
      <c r="AR96">
        <v>0.34547699999999998</v>
      </c>
      <c r="AS96">
        <v>0.35332874999999997</v>
      </c>
      <c r="AT96">
        <v>0.46325324999999995</v>
      </c>
      <c r="AU96">
        <v>0.63599175000000008</v>
      </c>
      <c r="AV96">
        <v>0.93435824999999995</v>
      </c>
      <c r="AW96">
        <v>1.4604254999999999</v>
      </c>
      <c r="AX96">
        <v>2.3398215000000002</v>
      </c>
      <c r="AY96">
        <v>3.6147920445584987</v>
      </c>
      <c r="AZ96">
        <v>6.7045679999999992</v>
      </c>
      <c r="BA96">
        <v>12.5257143193395</v>
      </c>
      <c r="BB96">
        <v>23.915839792184997</v>
      </c>
      <c r="BC96">
        <v>8</v>
      </c>
      <c r="BD96">
        <v>0.56919851615999995</v>
      </c>
      <c r="BE96">
        <v>0.39067484676000003</v>
      </c>
      <c r="BF96">
        <v>0.39888956249999996</v>
      </c>
      <c r="BG96">
        <v>0.52211762138999995</v>
      </c>
      <c r="BH96">
        <v>0.71561055298500009</v>
      </c>
      <c r="BI96">
        <v>1.0495724905049999</v>
      </c>
      <c r="BJ96">
        <v>1.6377626625299999</v>
      </c>
      <c r="BK96">
        <v>2.6195434658700001</v>
      </c>
      <c r="BL96">
        <v>4.0280285321100004</v>
      </c>
      <c r="BM96">
        <v>7.4029604999999981</v>
      </c>
      <c r="BN96">
        <v>13.705199358569999</v>
      </c>
      <c r="BO96">
        <v>25.932215484449998</v>
      </c>
      <c r="BP96">
        <v>8</v>
      </c>
      <c r="BQ96">
        <v>0.76037999999999994</v>
      </c>
      <c r="BR96">
        <v>0.52276124999999996</v>
      </c>
      <c r="BS96">
        <v>0.52441425000000008</v>
      </c>
      <c r="BT96">
        <v>0.67363313041499984</v>
      </c>
      <c r="BU96">
        <v>0.90569041150499985</v>
      </c>
      <c r="BV96">
        <v>1.3024816310099998</v>
      </c>
      <c r="BW96">
        <v>1.9918881750600004</v>
      </c>
      <c r="BX96">
        <v>3.1209351947099995</v>
      </c>
      <c r="BY96">
        <v>4.6986862955849995</v>
      </c>
      <c r="BZ96">
        <v>8.4505492499999999</v>
      </c>
      <c r="CA96">
        <v>15.300988243395</v>
      </c>
      <c r="CB96">
        <v>28.299238421849999</v>
      </c>
      <c r="CC96">
        <v>8</v>
      </c>
      <c r="CD96">
        <v>0.92764293749999993</v>
      </c>
      <c r="CE96">
        <v>0.71647218749999997</v>
      </c>
      <c r="CF96">
        <v>0.89747568749999995</v>
      </c>
      <c r="CG96">
        <v>1.17652275</v>
      </c>
      <c r="CH96">
        <v>1.5536133749999999</v>
      </c>
      <c r="CI96">
        <v>2.639634375</v>
      </c>
      <c r="CJ96">
        <v>4.5024620624999994</v>
      </c>
      <c r="CK96">
        <v>7.6473978750000011</v>
      </c>
      <c r="CL96">
        <v>12.956833874999999</v>
      </c>
      <c r="CM96">
        <v>20.046137624999997</v>
      </c>
      <c r="CN96">
        <v>35.024177249999994</v>
      </c>
      <c r="CO96">
        <v>54.524204999999995</v>
      </c>
      <c r="CP96">
        <v>8</v>
      </c>
      <c r="CQ96">
        <v>1.1999450244149998</v>
      </c>
      <c r="CR96">
        <v>0.91977676507499995</v>
      </c>
      <c r="CS96">
        <v>1.1433594375</v>
      </c>
      <c r="CT96">
        <v>1.4873452331399999</v>
      </c>
      <c r="CU96">
        <v>1.9488577253699999</v>
      </c>
      <c r="CV96">
        <v>3.2853366734999994</v>
      </c>
      <c r="CW96">
        <v>5.5597931151299997</v>
      </c>
      <c r="CX96">
        <v>9.3684353384699985</v>
      </c>
      <c r="CY96">
        <v>15.745982281829995</v>
      </c>
      <c r="CZ96">
        <v>24.165206999999995</v>
      </c>
      <c r="DA96">
        <v>41.878207228859992</v>
      </c>
      <c r="DB96">
        <v>64.396165643999993</v>
      </c>
    </row>
    <row r="97" spans="15:106">
      <c r="O97">
        <v>9</v>
      </c>
      <c r="P97">
        <f t="shared" si="11"/>
        <v>0.42275475000000007</v>
      </c>
      <c r="Q97">
        <f t="shared" si="10"/>
        <v>0.29464724999999997</v>
      </c>
      <c r="R97">
        <f t="shared" si="10"/>
        <v>0.32026874999999999</v>
      </c>
      <c r="S97">
        <f t="shared" si="10"/>
        <v>0.41634937500000002</v>
      </c>
      <c r="T97">
        <f t="shared" si="10"/>
        <v>0.57648374999999996</v>
      </c>
      <c r="U97">
        <f t="shared" si="10"/>
        <v>0.85191487500000007</v>
      </c>
      <c r="V97">
        <f t="shared" si="10"/>
        <v>1.3515341249999999</v>
      </c>
      <c r="W97">
        <f t="shared" si="10"/>
        <v>2.1842328750000002</v>
      </c>
      <c r="X97">
        <f t="shared" si="10"/>
        <v>3.388443375</v>
      </c>
      <c r="Y97">
        <f t="shared" si="10"/>
        <v>6.5655093749999995</v>
      </c>
      <c r="Z97">
        <f t="shared" si="10"/>
        <v>11.779484625</v>
      </c>
      <c r="AA97">
        <f t="shared" si="10"/>
        <v>24.00595078125</v>
      </c>
      <c r="AC97">
        <v>9</v>
      </c>
      <c r="AD97">
        <v>0.42275475000000007</v>
      </c>
      <c r="AE97">
        <v>0.29464724999999997</v>
      </c>
      <c r="AF97">
        <v>0.32026874999999999</v>
      </c>
      <c r="AG97">
        <v>0.41634937500000002</v>
      </c>
      <c r="AH97">
        <v>0.57648374999999996</v>
      </c>
      <c r="AI97">
        <v>0.85191487500000007</v>
      </c>
      <c r="AJ97">
        <v>1.3515341249999999</v>
      </c>
      <c r="AK97">
        <v>2.1842328750000002</v>
      </c>
      <c r="AL97">
        <v>3.388443375</v>
      </c>
      <c r="AM97">
        <v>6.5655093749999995</v>
      </c>
      <c r="AN97">
        <v>11.779484625</v>
      </c>
      <c r="AO97">
        <v>24.00595078125</v>
      </c>
      <c r="AP97">
        <v>9</v>
      </c>
      <c r="AQ97">
        <v>0.51821550000000005</v>
      </c>
      <c r="AR97">
        <v>0.36118050000000002</v>
      </c>
      <c r="AS97">
        <v>0.39258749999999998</v>
      </c>
      <c r="AT97">
        <v>0.51036375</v>
      </c>
      <c r="AU97">
        <v>0.70665749999999994</v>
      </c>
      <c r="AV97">
        <v>1.04428275</v>
      </c>
      <c r="AW97">
        <v>1.6567192499999996</v>
      </c>
      <c r="AX97">
        <v>2.6774467500000001</v>
      </c>
      <c r="AY97">
        <v>4.1723136232545004</v>
      </c>
      <c r="AZ97">
        <v>8.144862563474998</v>
      </c>
      <c r="BA97">
        <v>14.721641180019002</v>
      </c>
      <c r="BB97">
        <v>29.233010249437498</v>
      </c>
      <c r="BC97">
        <v>9</v>
      </c>
      <c r="BD97">
        <v>0.58679122985999999</v>
      </c>
      <c r="BE97">
        <v>0.40829706651000003</v>
      </c>
      <c r="BF97">
        <v>0.44306309474999994</v>
      </c>
      <c r="BG97">
        <v>0.57502253932500003</v>
      </c>
      <c r="BH97">
        <v>0.79485653834999992</v>
      </c>
      <c r="BI97">
        <v>1.1726591765700001</v>
      </c>
      <c r="BJ97">
        <v>1.8572694749999996</v>
      </c>
      <c r="BK97">
        <v>2.9965251251099998</v>
      </c>
      <c r="BL97">
        <v>4.6407639523649999</v>
      </c>
      <c r="BM97">
        <v>8.9768981298749999</v>
      </c>
      <c r="BN97">
        <v>16.078722925095001</v>
      </c>
      <c r="BO97">
        <v>31.640547204375</v>
      </c>
      <c r="BP97">
        <v>9</v>
      </c>
      <c r="BQ97">
        <v>0.78414187499999999</v>
      </c>
      <c r="BR97">
        <v>0.54475790282999992</v>
      </c>
      <c r="BS97">
        <v>0.5803211895</v>
      </c>
      <c r="BT97">
        <v>0.73906795365</v>
      </c>
      <c r="BU97">
        <v>1.00207232055</v>
      </c>
      <c r="BV97">
        <v>1.449432578895</v>
      </c>
      <c r="BW97">
        <v>2.2496503499999996</v>
      </c>
      <c r="BX97">
        <v>3.555167343585</v>
      </c>
      <c r="BY97">
        <v>5.3902788825449992</v>
      </c>
      <c r="BZ97">
        <v>10.20225938475</v>
      </c>
      <c r="CA97">
        <v>17.870070950189998</v>
      </c>
      <c r="CB97">
        <v>34.369121244375002</v>
      </c>
      <c r="CC97">
        <v>9</v>
      </c>
      <c r="CD97">
        <v>0.89747568749999995</v>
      </c>
      <c r="CE97">
        <v>0.75418124999999991</v>
      </c>
      <c r="CF97">
        <v>1.010602875</v>
      </c>
      <c r="CG97">
        <v>1.2594826874999998</v>
      </c>
      <c r="CH97">
        <v>1.7723259375000002</v>
      </c>
      <c r="CI97">
        <v>3.0921431249999993</v>
      </c>
      <c r="CJ97">
        <v>5.1661415625</v>
      </c>
      <c r="CK97">
        <v>8.8917969374999988</v>
      </c>
      <c r="CL97">
        <v>14.887537874999996</v>
      </c>
      <c r="CM97">
        <v>23.839669312499996</v>
      </c>
      <c r="CN97">
        <v>41.909852062500001</v>
      </c>
      <c r="CO97">
        <v>62.398616596875009</v>
      </c>
      <c r="CP97">
        <v>9</v>
      </c>
      <c r="CQ97">
        <v>1.1591658284849997</v>
      </c>
      <c r="CR97">
        <v>0.96670993949999984</v>
      </c>
      <c r="CS97">
        <v>1.2855023621399999</v>
      </c>
      <c r="CT97">
        <v>1.5897583854299999</v>
      </c>
      <c r="CU97">
        <v>2.2197425796749997</v>
      </c>
      <c r="CV97">
        <v>3.8424885058499987</v>
      </c>
      <c r="CW97">
        <v>6.3692156249999998</v>
      </c>
      <c r="CX97">
        <v>10.875481314884999</v>
      </c>
      <c r="CY97">
        <v>18.063159830729997</v>
      </c>
      <c r="CZ97">
        <v>28.69157106231</v>
      </c>
      <c r="DA97">
        <v>50.029386426030001</v>
      </c>
      <c r="DB97">
        <v>73.424405424915008</v>
      </c>
    </row>
    <row r="98" spans="15:106">
      <c r="O98">
        <v>10</v>
      </c>
      <c r="P98">
        <f t="shared" si="11"/>
        <v>0.42275475000000007</v>
      </c>
      <c r="Q98">
        <f t="shared" si="10"/>
        <v>0.313863375</v>
      </c>
      <c r="R98">
        <f t="shared" si="10"/>
        <v>0.35870100000000005</v>
      </c>
      <c r="S98">
        <f t="shared" si="10"/>
        <v>0.45478162499999997</v>
      </c>
      <c r="T98">
        <f t="shared" si="10"/>
        <v>0.64053749999999998</v>
      </c>
      <c r="U98">
        <f t="shared" si="10"/>
        <v>0.96080625000000008</v>
      </c>
      <c r="V98">
        <f t="shared" si="10"/>
        <v>1.5308846250000001</v>
      </c>
      <c r="W98">
        <f t="shared" si="10"/>
        <v>2.4916908750000002</v>
      </c>
      <c r="X98">
        <f t="shared" si="10"/>
        <v>3.9393056250000003</v>
      </c>
      <c r="Y98">
        <f t="shared" si="10"/>
        <v>7.8593951249999989</v>
      </c>
      <c r="Z98">
        <f t="shared" si="10"/>
        <v>13.867636874999999</v>
      </c>
      <c r="AA98">
        <f t="shared" si="10"/>
        <v>29.4162921</v>
      </c>
      <c r="AC98">
        <v>10</v>
      </c>
      <c r="AD98">
        <v>0.42275475000000007</v>
      </c>
      <c r="AE98">
        <v>0.313863375</v>
      </c>
      <c r="AF98">
        <v>0.35870100000000005</v>
      </c>
      <c r="AG98">
        <v>0.45478162499999997</v>
      </c>
      <c r="AH98">
        <v>0.64053749999999998</v>
      </c>
      <c r="AI98">
        <v>0.96080625000000008</v>
      </c>
      <c r="AJ98">
        <v>1.5308846250000001</v>
      </c>
      <c r="AK98">
        <v>2.4916908750000002</v>
      </c>
      <c r="AL98">
        <v>3.9393056250000003</v>
      </c>
      <c r="AM98">
        <v>7.8593951249999989</v>
      </c>
      <c r="AN98">
        <v>13.867636874999999</v>
      </c>
      <c r="AO98">
        <v>29.4162921</v>
      </c>
      <c r="AP98">
        <v>10</v>
      </c>
      <c r="AQ98">
        <v>0.51821550000000005</v>
      </c>
      <c r="AR98">
        <v>0.38473574999999993</v>
      </c>
      <c r="AS98">
        <v>0.43969799999999998</v>
      </c>
      <c r="AT98">
        <v>0.55747424999999995</v>
      </c>
      <c r="AU98">
        <v>0.78517499999999996</v>
      </c>
      <c r="AV98">
        <v>1.1777625</v>
      </c>
      <c r="AW98">
        <v>1.87656825</v>
      </c>
      <c r="AX98">
        <v>3.0543307500000001</v>
      </c>
      <c r="AY98">
        <v>4.8578718940425007</v>
      </c>
      <c r="AZ98">
        <v>9.7644830939504974</v>
      </c>
      <c r="BA98">
        <v>17.356913249999998</v>
      </c>
      <c r="BB98">
        <v>35.486322184989</v>
      </c>
      <c r="BC98">
        <v>10</v>
      </c>
      <c r="BD98">
        <v>0.58659648993000002</v>
      </c>
      <c r="BE98">
        <v>0.43478015143499993</v>
      </c>
      <c r="BF98">
        <v>0.4960654322400001</v>
      </c>
      <c r="BG98">
        <v>0.62789205000000003</v>
      </c>
      <c r="BH98">
        <v>0.88287887099999984</v>
      </c>
      <c r="BI98">
        <v>1.32210535275</v>
      </c>
      <c r="BJ98">
        <v>2.1030265804050003</v>
      </c>
      <c r="BK98">
        <v>3.417175597845</v>
      </c>
      <c r="BL98">
        <v>5.3933973662249999</v>
      </c>
      <c r="BM98">
        <v>10.742383515329998</v>
      </c>
      <c r="BN98">
        <v>18.922614187499999</v>
      </c>
      <c r="BO98">
        <v>38.339742466739999</v>
      </c>
      <c r="BP98">
        <v>10</v>
      </c>
      <c r="BQ98">
        <v>0.78414187499999999</v>
      </c>
      <c r="BR98">
        <v>0.57797150785500007</v>
      </c>
      <c r="BS98">
        <v>0.64731460163999999</v>
      </c>
      <c r="BT98">
        <v>0.80393654999999997</v>
      </c>
      <c r="BU98">
        <v>1.1086910685</v>
      </c>
      <c r="BV98">
        <v>1.6276144657499998</v>
      </c>
      <c r="BW98">
        <v>2.5368950858099999</v>
      </c>
      <c r="BX98">
        <v>4.0372272456899996</v>
      </c>
      <c r="BY98">
        <v>6.2375371904249999</v>
      </c>
      <c r="BZ98">
        <v>12.154894289504998</v>
      </c>
      <c r="CA98">
        <v>20.935658249999996</v>
      </c>
      <c r="CB98">
        <v>41.452603549889993</v>
      </c>
      <c r="CC98">
        <v>10</v>
      </c>
      <c r="CD98">
        <v>0.8597666249999999</v>
      </c>
      <c r="CE98">
        <v>0.80697393750000002</v>
      </c>
      <c r="CF98">
        <v>1.1237300625</v>
      </c>
      <c r="CG98">
        <v>1.3650680624999998</v>
      </c>
      <c r="CH98">
        <v>2.02120575</v>
      </c>
      <c r="CI98">
        <v>3.5823609374999994</v>
      </c>
      <c r="CJ98">
        <v>5.9203228124999994</v>
      </c>
      <c r="CK98">
        <v>10.287032250000001</v>
      </c>
      <c r="CL98">
        <v>17.067121687499998</v>
      </c>
      <c r="CM98">
        <v>28.221462375000002</v>
      </c>
      <c r="CN98">
        <v>49.308370124999996</v>
      </c>
      <c r="CO98">
        <v>71.3920782</v>
      </c>
      <c r="CP98">
        <v>10</v>
      </c>
      <c r="CQ98">
        <v>1.10877953706</v>
      </c>
      <c r="CR98">
        <v>1.0328001772349999</v>
      </c>
      <c r="CS98">
        <v>1.4272036795649998</v>
      </c>
      <c r="CT98">
        <v>1.7203597500000001</v>
      </c>
      <c r="CU98">
        <v>2.5274950864199996</v>
      </c>
      <c r="CV98">
        <v>4.4446519001249998</v>
      </c>
      <c r="CW98">
        <v>7.287440512349999</v>
      </c>
      <c r="CX98">
        <v>12.561858649560001</v>
      </c>
      <c r="CY98">
        <v>20.674260194114996</v>
      </c>
      <c r="CZ98">
        <v>33.909950433269998</v>
      </c>
      <c r="DA98">
        <v>58.764769875000006</v>
      </c>
      <c r="DB98">
        <v>83.69720127853499</v>
      </c>
    </row>
    <row r="99" spans="15:106">
      <c r="O99">
        <v>11</v>
      </c>
      <c r="P99">
        <f t="shared" si="11"/>
        <v>0.42275475000000007</v>
      </c>
      <c r="Q99">
        <f t="shared" si="10"/>
        <v>0.33307950000000003</v>
      </c>
      <c r="R99">
        <f t="shared" si="10"/>
        <v>0.39713324999999999</v>
      </c>
      <c r="S99">
        <f t="shared" si="10"/>
        <v>0.49961924999999996</v>
      </c>
      <c r="T99">
        <f t="shared" si="10"/>
        <v>0.71099662500000005</v>
      </c>
      <c r="U99">
        <f t="shared" si="10"/>
        <v>1.0696976249999999</v>
      </c>
      <c r="V99">
        <f t="shared" si="10"/>
        <v>1.7294512499999997</v>
      </c>
      <c r="W99">
        <f t="shared" si="10"/>
        <v>2.8247703749999999</v>
      </c>
      <c r="X99">
        <f t="shared" si="10"/>
        <v>4.6310861249999995</v>
      </c>
      <c r="Y99">
        <f t="shared" si="10"/>
        <v>9.2557668750000008</v>
      </c>
      <c r="Z99">
        <f t="shared" si="10"/>
        <v>16.436192250000001</v>
      </c>
      <c r="AA99">
        <f t="shared" si="10"/>
        <v>35.864934374999997</v>
      </c>
      <c r="AC99">
        <v>11</v>
      </c>
      <c r="AD99">
        <v>0.42275475000000007</v>
      </c>
      <c r="AE99">
        <v>0.33307950000000003</v>
      </c>
      <c r="AF99">
        <v>0.39713324999999999</v>
      </c>
      <c r="AG99">
        <v>0.49961924999999996</v>
      </c>
      <c r="AH99">
        <v>0.71099662500000005</v>
      </c>
      <c r="AI99">
        <v>1.0696976249999999</v>
      </c>
      <c r="AJ99">
        <v>1.7294512499999997</v>
      </c>
      <c r="AK99">
        <v>2.8247703749999999</v>
      </c>
      <c r="AL99">
        <v>4.6310861249999995</v>
      </c>
      <c r="AM99">
        <v>9.2557668750000008</v>
      </c>
      <c r="AN99">
        <v>16.436192250000001</v>
      </c>
      <c r="AO99">
        <v>35.864934374999997</v>
      </c>
      <c r="AP99">
        <v>11</v>
      </c>
      <c r="AQ99">
        <v>0.51821550000000005</v>
      </c>
      <c r="AR99">
        <v>0.40829100000000002</v>
      </c>
      <c r="AS99">
        <v>0.48680849999999998</v>
      </c>
      <c r="AT99">
        <v>0.61243650000000005</v>
      </c>
      <c r="AU99">
        <v>0.87154424999999991</v>
      </c>
      <c r="AV99">
        <v>1.3112422499999998</v>
      </c>
      <c r="AW99">
        <v>2.1199724999999998</v>
      </c>
      <c r="AX99">
        <v>3.4626217499999994</v>
      </c>
      <c r="AY99">
        <v>5.7194983275255007</v>
      </c>
      <c r="AZ99">
        <v>11.516391793672499</v>
      </c>
      <c r="BA99">
        <v>20.602048034513999</v>
      </c>
      <c r="BB99">
        <v>42.8658308913</v>
      </c>
      <c r="BC99">
        <v>11</v>
      </c>
      <c r="BD99">
        <v>0.58640174999999994</v>
      </c>
      <c r="BE99">
        <v>0.46124591291999989</v>
      </c>
      <c r="BF99">
        <v>0.54903236246999987</v>
      </c>
      <c r="BG99">
        <v>0.68956675280999991</v>
      </c>
      <c r="BH99">
        <v>0.97966802965500022</v>
      </c>
      <c r="BI99">
        <v>1.4714498281049999</v>
      </c>
      <c r="BJ99">
        <v>2.3750074233</v>
      </c>
      <c r="BK99">
        <v>3.8726690624999995</v>
      </c>
      <c r="BL99">
        <v>6.3383972748300001</v>
      </c>
      <c r="BM99">
        <v>12.646709627324997</v>
      </c>
      <c r="BN99">
        <v>22.419878172569998</v>
      </c>
      <c r="BO99">
        <v>46.229385706499997</v>
      </c>
      <c r="BP99">
        <v>11</v>
      </c>
      <c r="BQ99">
        <v>0.78414187499999999</v>
      </c>
      <c r="BR99">
        <v>0.61090175562000004</v>
      </c>
      <c r="BS99">
        <v>0.71374171250999996</v>
      </c>
      <c r="BT99">
        <v>0.87951425561999996</v>
      </c>
      <c r="BU99">
        <v>1.2254040593100002</v>
      </c>
      <c r="BV99">
        <v>1.8041906614649998</v>
      </c>
      <c r="BW99">
        <v>2.8531951150500001</v>
      </c>
      <c r="BX99">
        <v>4.5560812499999992</v>
      </c>
      <c r="BY99">
        <v>7.2987650252549994</v>
      </c>
      <c r="BZ99">
        <v>14.246201686724998</v>
      </c>
      <c r="CA99">
        <v>24.69216584514</v>
      </c>
      <c r="CB99">
        <v>49.749383912999996</v>
      </c>
      <c r="CC99">
        <v>11</v>
      </c>
      <c r="CD99">
        <v>0.82205756250000006</v>
      </c>
      <c r="CE99">
        <v>0.86730843749999986</v>
      </c>
      <c r="CF99">
        <v>1.2293154374999997</v>
      </c>
      <c r="CG99">
        <v>1.4857370624999997</v>
      </c>
      <c r="CH99">
        <v>2.32287825</v>
      </c>
      <c r="CI99">
        <v>4.1178296250000006</v>
      </c>
      <c r="CJ99">
        <v>6.7951730624999991</v>
      </c>
      <c r="CK99">
        <v>11.802936562499999</v>
      </c>
      <c r="CL99">
        <v>19.540836187499998</v>
      </c>
      <c r="CM99">
        <v>33.349894874999997</v>
      </c>
      <c r="CN99">
        <v>56.887891687499994</v>
      </c>
      <c r="CO99">
        <v>82.235071171874992</v>
      </c>
      <c r="CP99">
        <v>11</v>
      </c>
      <c r="CQ99">
        <v>1.0585398750000004</v>
      </c>
      <c r="CR99">
        <v>1.108321333725</v>
      </c>
      <c r="CS99">
        <v>1.5588972638850001</v>
      </c>
      <c r="CT99">
        <v>1.8695277758699997</v>
      </c>
      <c r="CU99">
        <v>2.9001892273200003</v>
      </c>
      <c r="CV99">
        <v>5.1009507303300001</v>
      </c>
      <c r="CW99">
        <v>8.3510182271849978</v>
      </c>
      <c r="CX99">
        <v>14.389881562500001</v>
      </c>
      <c r="CY99">
        <v>23.632548090164999</v>
      </c>
      <c r="CZ99">
        <v>40.006826274689999</v>
      </c>
      <c r="DA99">
        <v>67.686553902029999</v>
      </c>
      <c r="DB99">
        <v>96.053774477969995</v>
      </c>
    </row>
    <row r="100" spans="15:106">
      <c r="O100">
        <v>12</v>
      </c>
      <c r="P100">
        <f t="shared" si="11"/>
        <v>0.429160125</v>
      </c>
      <c r="Q100">
        <f t="shared" si="10"/>
        <v>0.35870100000000005</v>
      </c>
      <c r="R100">
        <f t="shared" si="10"/>
        <v>0.429160125</v>
      </c>
      <c r="S100">
        <f t="shared" si="10"/>
        <v>0.54445687499999984</v>
      </c>
      <c r="T100">
        <f t="shared" si="10"/>
        <v>0.78786112499999994</v>
      </c>
      <c r="U100">
        <f t="shared" si="10"/>
        <v>1.1978051250000001</v>
      </c>
      <c r="V100">
        <f t="shared" si="10"/>
        <v>1.9408286249999998</v>
      </c>
      <c r="W100">
        <f t="shared" si="10"/>
        <v>3.170660625</v>
      </c>
      <c r="X100">
        <f t="shared" si="10"/>
        <v>5.5150278749999995</v>
      </c>
      <c r="Y100">
        <f t="shared" si="10"/>
        <v>10.703381624999999</v>
      </c>
      <c r="Z100">
        <f t="shared" si="10"/>
        <v>19.782876712499995</v>
      </c>
      <c r="AA100">
        <f t="shared" si="10"/>
        <v>43.573100662500003</v>
      </c>
      <c r="AC100">
        <v>12</v>
      </c>
      <c r="AD100">
        <v>0.429160125</v>
      </c>
      <c r="AE100">
        <v>0.35870100000000005</v>
      </c>
      <c r="AF100">
        <v>0.429160125</v>
      </c>
      <c r="AG100">
        <v>0.54445687499999984</v>
      </c>
      <c r="AH100">
        <v>0.78786112499999994</v>
      </c>
      <c r="AI100">
        <v>1.1978051250000001</v>
      </c>
      <c r="AJ100">
        <v>1.9408286249999998</v>
      </c>
      <c r="AK100">
        <v>3.170660625</v>
      </c>
      <c r="AL100">
        <v>5.5150278749999995</v>
      </c>
      <c r="AM100">
        <v>10.703381624999999</v>
      </c>
      <c r="AN100">
        <v>19.782876712499995</v>
      </c>
      <c r="AO100">
        <v>43.573100662500003</v>
      </c>
      <c r="AP100">
        <v>12</v>
      </c>
      <c r="AQ100">
        <v>0.5260672500000001</v>
      </c>
      <c r="AR100">
        <v>0.43969799999999998</v>
      </c>
      <c r="AS100">
        <v>0.5260672500000001</v>
      </c>
      <c r="AT100">
        <v>0.66739874999999993</v>
      </c>
      <c r="AU100">
        <v>0.96576524999999991</v>
      </c>
      <c r="AV100">
        <v>1.4682772499999999</v>
      </c>
      <c r="AW100">
        <v>2.3790802499999995</v>
      </c>
      <c r="AX100">
        <v>3.8924609026049994</v>
      </c>
      <c r="AY100">
        <v>6.8213522466810002</v>
      </c>
      <c r="AZ100">
        <v>13.337301540154503</v>
      </c>
      <c r="BA100">
        <v>24.556187646801</v>
      </c>
      <c r="BB100">
        <v>51.603188699999997</v>
      </c>
      <c r="BC100">
        <v>12</v>
      </c>
      <c r="BD100">
        <v>0.595088934465</v>
      </c>
      <c r="BE100">
        <v>0.49656113388000006</v>
      </c>
      <c r="BF100">
        <v>0.59311092160500001</v>
      </c>
      <c r="BG100">
        <v>0.75120014714999983</v>
      </c>
      <c r="BH100">
        <v>1.0852151624999999</v>
      </c>
      <c r="BI100">
        <v>1.6471196012699998</v>
      </c>
      <c r="BJ100">
        <v>2.6643920750549994</v>
      </c>
      <c r="BK100">
        <v>4.3454128880249989</v>
      </c>
      <c r="BL100">
        <v>7.5456753709049993</v>
      </c>
      <c r="BM100">
        <v>14.619728245364998</v>
      </c>
      <c r="BN100">
        <v>26.674663029660003</v>
      </c>
      <c r="BO100">
        <v>55.552412324999999</v>
      </c>
      <c r="BP100">
        <v>12</v>
      </c>
      <c r="BQ100">
        <v>0.79602281249999995</v>
      </c>
      <c r="BR100">
        <v>0.65524906776000014</v>
      </c>
      <c r="BS100">
        <v>0.76813737196500009</v>
      </c>
      <c r="BT100">
        <v>0.95443009177499993</v>
      </c>
      <c r="BU100">
        <v>1.3520713500000001</v>
      </c>
      <c r="BV100">
        <v>2.011430098095</v>
      </c>
      <c r="BW100">
        <v>3.1876094208149994</v>
      </c>
      <c r="BX100">
        <v>5.0905917760500001</v>
      </c>
      <c r="BY100">
        <v>8.6512214168099977</v>
      </c>
      <c r="BZ100">
        <v>16.395412351544998</v>
      </c>
      <c r="CA100">
        <v>29.243849768010001</v>
      </c>
      <c r="CB100">
        <v>59.501635950000001</v>
      </c>
      <c r="CC100">
        <v>12</v>
      </c>
      <c r="CD100">
        <v>0.79943212499999994</v>
      </c>
      <c r="CE100">
        <v>0.92764293749999993</v>
      </c>
      <c r="CF100">
        <v>1.2745663124999997</v>
      </c>
      <c r="CG100">
        <v>1.5913224374999997</v>
      </c>
      <c r="CH100">
        <v>2.6094671250000001</v>
      </c>
      <c r="CI100">
        <v>4.5477129375000009</v>
      </c>
      <c r="CJ100">
        <v>7.5870633749999996</v>
      </c>
      <c r="CK100">
        <v>13.047335624999999</v>
      </c>
      <c r="CL100">
        <v>21.697794562499997</v>
      </c>
      <c r="CM100">
        <v>37.47526631249999</v>
      </c>
      <c r="CN100">
        <v>61.312450959374992</v>
      </c>
      <c r="CO100">
        <v>90.915123974999986</v>
      </c>
      <c r="CP100">
        <v>12</v>
      </c>
      <c r="CQ100">
        <v>1.02784105326</v>
      </c>
      <c r="CR100">
        <v>1.18360732617</v>
      </c>
      <c r="CS100">
        <v>1.613785327245</v>
      </c>
      <c r="CT100">
        <v>1.9992747295349997</v>
      </c>
      <c r="CU100">
        <v>3.2528973749999999</v>
      </c>
      <c r="CV100">
        <v>5.6245665069450004</v>
      </c>
      <c r="CW100">
        <v>9.3093724913699987</v>
      </c>
      <c r="CX100">
        <v>15.881488593299997</v>
      </c>
      <c r="CY100">
        <v>26.198713731329999</v>
      </c>
      <c r="CZ100">
        <v>44.882309168745003</v>
      </c>
      <c r="DA100">
        <v>72.681715549904979</v>
      </c>
      <c r="DB100">
        <v>105.80109149999998</v>
      </c>
    </row>
    <row r="101" spans="15:106">
      <c r="O101">
        <v>13</v>
      </c>
      <c r="P101">
        <f t="shared" si="11"/>
        <v>0.43556550000000005</v>
      </c>
      <c r="Q101">
        <f t="shared" si="10"/>
        <v>0.38432249999999996</v>
      </c>
      <c r="R101">
        <f t="shared" si="10"/>
        <v>0.46759237499999995</v>
      </c>
      <c r="S101">
        <f t="shared" si="10"/>
        <v>0.60210524999999993</v>
      </c>
      <c r="T101">
        <f t="shared" si="10"/>
        <v>0.8711310000000001</v>
      </c>
      <c r="U101">
        <f t="shared" si="10"/>
        <v>1.34512875</v>
      </c>
      <c r="V101">
        <f t="shared" si="10"/>
        <v>2.1778274999999994</v>
      </c>
      <c r="W101">
        <f t="shared" si="10"/>
        <v>3.5677938749999996</v>
      </c>
      <c r="X101">
        <f t="shared" si="10"/>
        <v>6.5975362499999992</v>
      </c>
      <c r="Y101">
        <f t="shared" si="10"/>
        <v>12.298319999999999</v>
      </c>
      <c r="Z101">
        <f t="shared" si="10"/>
        <v>23.796195412499994</v>
      </c>
      <c r="AA101">
        <f t="shared" si="10"/>
        <v>52.528207499999994</v>
      </c>
      <c r="AC101">
        <v>13</v>
      </c>
      <c r="AD101">
        <v>0.43556550000000005</v>
      </c>
      <c r="AE101">
        <v>0.38432249999999996</v>
      </c>
      <c r="AF101">
        <v>0.46759237499999995</v>
      </c>
      <c r="AG101">
        <v>0.60210524999999993</v>
      </c>
      <c r="AH101">
        <v>0.8711310000000001</v>
      </c>
      <c r="AI101">
        <v>1.34512875</v>
      </c>
      <c r="AJ101">
        <v>2.1778274999999994</v>
      </c>
      <c r="AK101">
        <v>3.5677938749999996</v>
      </c>
      <c r="AL101">
        <v>6.5975362499999992</v>
      </c>
      <c r="AM101">
        <v>12.298319999999999</v>
      </c>
      <c r="AN101">
        <v>23.796195412499994</v>
      </c>
      <c r="AO101">
        <v>52.528207499999994</v>
      </c>
      <c r="AP101">
        <v>13</v>
      </c>
      <c r="AQ101">
        <v>0.53391900000000014</v>
      </c>
      <c r="AR101">
        <v>0.471105</v>
      </c>
      <c r="AS101">
        <v>0.57317774999999993</v>
      </c>
      <c r="AT101">
        <v>0.7380644999999999</v>
      </c>
      <c r="AU101">
        <v>1.0678380000000003</v>
      </c>
      <c r="AV101">
        <v>1.6488675000000002</v>
      </c>
      <c r="AW101">
        <v>2.6695949999999997</v>
      </c>
      <c r="AX101">
        <v>4.3865777098454997</v>
      </c>
      <c r="AY101">
        <v>8.1724319999999988</v>
      </c>
      <c r="AZ101">
        <v>15.34739725152</v>
      </c>
      <c r="BA101">
        <v>29.254628271046499</v>
      </c>
      <c r="BB101">
        <v>61.647456080400005</v>
      </c>
      <c r="BC101">
        <v>13</v>
      </c>
      <c r="BD101">
        <v>0.60377021772000006</v>
      </c>
      <c r="BE101">
        <v>0.53185274999999987</v>
      </c>
      <c r="BF101">
        <v>0.64600993832999998</v>
      </c>
      <c r="BG101">
        <v>0.83046162938999979</v>
      </c>
      <c r="BH101">
        <v>1.1995114177199999</v>
      </c>
      <c r="BI101">
        <v>1.84908687705</v>
      </c>
      <c r="BJ101">
        <v>2.9887408670999998</v>
      </c>
      <c r="BK101">
        <v>4.8880433385299993</v>
      </c>
      <c r="BL101">
        <v>9.0237269999999992</v>
      </c>
      <c r="BM101">
        <v>16.792586323199998</v>
      </c>
      <c r="BN101">
        <v>31.721124193605</v>
      </c>
      <c r="BO101">
        <v>66.246345401999989</v>
      </c>
      <c r="BP101">
        <v>13</v>
      </c>
      <c r="BQ101">
        <v>0.80790375000000003</v>
      </c>
      <c r="BR101">
        <v>0.69921899999999992</v>
      </c>
      <c r="BS101">
        <v>0.83347828000499979</v>
      </c>
      <c r="BT101">
        <v>1.05104813187</v>
      </c>
      <c r="BU101">
        <v>1.4885504354399997</v>
      </c>
      <c r="BV101">
        <v>2.2489060041000002</v>
      </c>
      <c r="BW101">
        <v>3.5607985442999999</v>
      </c>
      <c r="BX101">
        <v>5.7018916484549989</v>
      </c>
      <c r="BY101">
        <v>10.3006695</v>
      </c>
      <c r="BZ101">
        <v>18.747860515199999</v>
      </c>
      <c r="CA101">
        <v>34.616543160465</v>
      </c>
      <c r="CB101">
        <v>70.620900803999987</v>
      </c>
      <c r="CC101">
        <v>13</v>
      </c>
      <c r="CD101">
        <v>0.79943212499999994</v>
      </c>
      <c r="CE101">
        <v>0.99551925000000008</v>
      </c>
      <c r="CF101">
        <v>1.3122753749999998</v>
      </c>
      <c r="CG101">
        <v>1.7270750624999998</v>
      </c>
      <c r="CH101">
        <v>2.9337650625</v>
      </c>
      <c r="CI101">
        <v>5.0077635000000003</v>
      </c>
      <c r="CJ101">
        <v>8.4996226875000005</v>
      </c>
      <c r="CK101">
        <v>14.404861874999998</v>
      </c>
      <c r="CL101">
        <v>24.096090937500001</v>
      </c>
      <c r="CM101">
        <v>42.105939187500006</v>
      </c>
      <c r="CN101">
        <v>65.55021090000001</v>
      </c>
      <c r="CO101">
        <v>101.0756397375</v>
      </c>
      <c r="CP101">
        <v>13</v>
      </c>
      <c r="CQ101">
        <v>1.0262772326099998</v>
      </c>
      <c r="CR101">
        <v>1.2682642500000001</v>
      </c>
      <c r="CS101">
        <v>1.65896199081</v>
      </c>
      <c r="CT101">
        <v>2.1664486364549997</v>
      </c>
      <c r="CU101">
        <v>3.6514170456900001</v>
      </c>
      <c r="CV101">
        <v>6.1837564965599991</v>
      </c>
      <c r="CW101">
        <v>10.412452294335001</v>
      </c>
      <c r="CX101">
        <v>17.50571953335</v>
      </c>
      <c r="CY101">
        <v>29.047342500000003</v>
      </c>
      <c r="CZ101">
        <v>50.345829233144997</v>
      </c>
      <c r="DA101">
        <v>77.418501363119987</v>
      </c>
      <c r="DB101">
        <v>117.19194233651999</v>
      </c>
    </row>
    <row r="102" spans="15:106">
      <c r="O102">
        <v>14</v>
      </c>
      <c r="P102">
        <f t="shared" si="11"/>
        <v>0.44837624999999992</v>
      </c>
      <c r="Q102">
        <f t="shared" si="10"/>
        <v>0.42275475000000007</v>
      </c>
      <c r="R102">
        <f t="shared" si="10"/>
        <v>0.50602462499999989</v>
      </c>
      <c r="S102">
        <f t="shared" si="10"/>
        <v>0.65975362500000001</v>
      </c>
      <c r="T102">
        <f t="shared" si="10"/>
        <v>0.96721162500000002</v>
      </c>
      <c r="U102">
        <f t="shared" si="10"/>
        <v>1.5052631249999999</v>
      </c>
      <c r="V102">
        <f t="shared" si="10"/>
        <v>2.4468532500000002</v>
      </c>
      <c r="W102">
        <f t="shared" si="10"/>
        <v>4.0353862500000002</v>
      </c>
      <c r="X102">
        <f t="shared" si="10"/>
        <v>7.8593951249999989</v>
      </c>
      <c r="Y102">
        <f t="shared" si="10"/>
        <v>14.162284124999998</v>
      </c>
      <c r="Z102">
        <f t="shared" si="10"/>
        <v>28.529003024999994</v>
      </c>
      <c r="AA102">
        <f t="shared" si="10"/>
        <v>62.596919774999996</v>
      </c>
      <c r="AC102">
        <v>14</v>
      </c>
      <c r="AD102">
        <v>0.44837624999999992</v>
      </c>
      <c r="AE102">
        <v>0.42275475000000007</v>
      </c>
      <c r="AF102">
        <v>0.50602462499999989</v>
      </c>
      <c r="AG102">
        <v>0.65975362500000001</v>
      </c>
      <c r="AH102">
        <v>0.96721162500000002</v>
      </c>
      <c r="AI102">
        <v>1.5052631249999999</v>
      </c>
      <c r="AJ102">
        <v>2.4468532500000002</v>
      </c>
      <c r="AK102">
        <v>4.0353862500000002</v>
      </c>
      <c r="AL102">
        <v>7.8593951249999989</v>
      </c>
      <c r="AM102">
        <v>14.162284124999998</v>
      </c>
      <c r="AN102">
        <v>28.529003024999994</v>
      </c>
      <c r="AO102">
        <v>62.596919774999996</v>
      </c>
      <c r="AP102">
        <v>14</v>
      </c>
      <c r="AQ102">
        <v>0.54962250000000001</v>
      </c>
      <c r="AR102">
        <v>0.51821550000000005</v>
      </c>
      <c r="AS102">
        <v>0.62028824999999987</v>
      </c>
      <c r="AT102">
        <v>0.80873024999999998</v>
      </c>
      <c r="AU102">
        <v>1.1856142499999998</v>
      </c>
      <c r="AV102">
        <v>1.8451612499999999</v>
      </c>
      <c r="AW102">
        <v>2.9993684999999992</v>
      </c>
      <c r="AX102">
        <v>4.9689179256149991</v>
      </c>
      <c r="AY102">
        <v>9.7499964540330009</v>
      </c>
      <c r="AZ102">
        <v>17.699591435031003</v>
      </c>
      <c r="BA102">
        <v>34.740912594365994</v>
      </c>
      <c r="BB102">
        <v>72.809262768034486</v>
      </c>
      <c r="BC102">
        <v>14</v>
      </c>
      <c r="BD102">
        <v>0.62132162294999982</v>
      </c>
      <c r="BE102">
        <v>0.58484328506999994</v>
      </c>
      <c r="BF102">
        <v>0.69887354779500011</v>
      </c>
      <c r="BG102">
        <v>0.90966914944499988</v>
      </c>
      <c r="BH102">
        <v>1.3313649297900001</v>
      </c>
      <c r="BI102">
        <v>2.0685228750000002</v>
      </c>
      <c r="BJ102">
        <v>3.3568111372199998</v>
      </c>
      <c r="BK102">
        <v>5.526807731549999</v>
      </c>
      <c r="BL102">
        <v>10.746003907664999</v>
      </c>
      <c r="BM102">
        <v>19.331188900155002</v>
      </c>
      <c r="BN102">
        <v>37.602062719019997</v>
      </c>
      <c r="BO102">
        <v>78.100658179769994</v>
      </c>
      <c r="BP102">
        <v>14</v>
      </c>
      <c r="BQ102">
        <v>0.8289794173499998</v>
      </c>
      <c r="BR102">
        <v>0.7660239701399999</v>
      </c>
      <c r="BS102">
        <v>0.89825182058999997</v>
      </c>
      <c r="BT102">
        <v>1.1468161001849999</v>
      </c>
      <c r="BU102">
        <v>1.6455963865649998</v>
      </c>
      <c r="BV102">
        <v>2.5055347500000003</v>
      </c>
      <c r="BW102">
        <v>3.9826214816699994</v>
      </c>
      <c r="BX102">
        <v>6.4194247561499997</v>
      </c>
      <c r="BY102">
        <v>12.212850990330001</v>
      </c>
      <c r="BZ102">
        <v>21.484897700309997</v>
      </c>
      <c r="CA102">
        <v>40.844737743659998</v>
      </c>
      <c r="CB102">
        <v>82.862839230344974</v>
      </c>
      <c r="CC102">
        <v>14</v>
      </c>
      <c r="CD102">
        <v>0.80697393750000002</v>
      </c>
      <c r="CE102">
        <v>1.0784791874999997</v>
      </c>
      <c r="CF102">
        <v>1.3499844374999999</v>
      </c>
      <c r="CG102">
        <v>1.8929949374999999</v>
      </c>
      <c r="CH102">
        <v>3.3033138749999997</v>
      </c>
      <c r="CI102">
        <v>5.5206067500000007</v>
      </c>
      <c r="CJ102">
        <v>9.5102255625000005</v>
      </c>
      <c r="CK102">
        <v>15.913224375000002</v>
      </c>
      <c r="CL102">
        <v>26.773434374999997</v>
      </c>
      <c r="CM102">
        <v>47.068451812499994</v>
      </c>
      <c r="CN102">
        <v>70.077979359374993</v>
      </c>
      <c r="CO102">
        <v>112.07381324999999</v>
      </c>
      <c r="CP102">
        <v>14</v>
      </c>
      <c r="CQ102">
        <v>1.0343796352649999</v>
      </c>
      <c r="CR102">
        <v>1.3718420730299998</v>
      </c>
      <c r="CS102">
        <v>1.70399252091</v>
      </c>
      <c r="CT102">
        <v>2.3708739893549997</v>
      </c>
      <c r="CU102">
        <v>4.1049023550300001</v>
      </c>
      <c r="CV102">
        <v>6.8062274999999994</v>
      </c>
      <c r="CW102">
        <v>11.631876113715</v>
      </c>
      <c r="CX102">
        <v>19.307632848450002</v>
      </c>
      <c r="CY102">
        <v>32.222422420499996</v>
      </c>
      <c r="CZ102">
        <v>56.187403398390003</v>
      </c>
      <c r="DA102">
        <v>82.460705837174999</v>
      </c>
      <c r="DB102">
        <v>129.46537321469998</v>
      </c>
    </row>
    <row r="103" spans="15:106">
      <c r="O103">
        <v>15</v>
      </c>
      <c r="P103">
        <f t="shared" si="11"/>
        <v>0.46759237499999995</v>
      </c>
      <c r="Q103">
        <f t="shared" si="10"/>
        <v>0.4611869999999999</v>
      </c>
      <c r="R103">
        <f t="shared" si="10"/>
        <v>0.54445687499999984</v>
      </c>
      <c r="S103">
        <f t="shared" si="10"/>
        <v>0.72380737499999981</v>
      </c>
      <c r="T103">
        <f t="shared" si="10"/>
        <v>1.0761029999999998</v>
      </c>
      <c r="U103">
        <f t="shared" si="10"/>
        <v>1.6846136249999997</v>
      </c>
      <c r="V103">
        <f t="shared" si="10"/>
        <v>2.7543112499999998</v>
      </c>
      <c r="W103">
        <f t="shared" si="10"/>
        <v>4.6182753749999996</v>
      </c>
      <c r="X103">
        <f t="shared" si="10"/>
        <v>9.2685776249999989</v>
      </c>
      <c r="Y103">
        <f t="shared" si="10"/>
        <v>16.423381499999998</v>
      </c>
      <c r="Z103">
        <f t="shared" si="10"/>
        <v>34.109241749999995</v>
      </c>
      <c r="AA103">
        <f t="shared" si="10"/>
        <v>73.589566068750003</v>
      </c>
      <c r="AC103">
        <v>15</v>
      </c>
      <c r="AD103">
        <v>0.46759237499999995</v>
      </c>
      <c r="AE103">
        <v>0.4611869999999999</v>
      </c>
      <c r="AF103">
        <v>0.54445687499999984</v>
      </c>
      <c r="AG103">
        <v>0.72380737499999981</v>
      </c>
      <c r="AH103">
        <v>1.0761029999999998</v>
      </c>
      <c r="AI103">
        <v>1.6846136249999997</v>
      </c>
      <c r="AJ103">
        <v>2.7543112499999998</v>
      </c>
      <c r="AK103">
        <v>4.6182753749999996</v>
      </c>
      <c r="AL103">
        <v>9.2685776249999989</v>
      </c>
      <c r="AM103">
        <v>16.423381499999998</v>
      </c>
      <c r="AN103">
        <v>34.109241749999995</v>
      </c>
      <c r="AO103">
        <v>73.589566068750003</v>
      </c>
      <c r="AP103">
        <v>15</v>
      </c>
      <c r="AQ103">
        <v>0.57317774999999993</v>
      </c>
      <c r="AR103">
        <v>0.56532599999999988</v>
      </c>
      <c r="AS103">
        <v>0.66739874999999993</v>
      </c>
      <c r="AT103">
        <v>0.88724774999999978</v>
      </c>
      <c r="AU103">
        <v>1.3190939999999998</v>
      </c>
      <c r="AV103">
        <v>2.0650102499999998</v>
      </c>
      <c r="AW103">
        <v>3.3762525000000001</v>
      </c>
      <c r="AX103">
        <v>5.6951636351295001</v>
      </c>
      <c r="AY103">
        <v>11.515246158880499</v>
      </c>
      <c r="AZ103">
        <v>20.555716199999999</v>
      </c>
      <c r="BA103">
        <v>41.147658519007507</v>
      </c>
      <c r="BB103">
        <v>84.841180147204497</v>
      </c>
      <c r="BC103">
        <v>15</v>
      </c>
      <c r="BD103">
        <v>0.64773369499499989</v>
      </c>
      <c r="BE103">
        <v>0.63779841288000005</v>
      </c>
      <c r="BF103">
        <v>0.75170174999999995</v>
      </c>
      <c r="BG103">
        <v>0.99765312422999974</v>
      </c>
      <c r="BH103">
        <v>1.4807579950799998</v>
      </c>
      <c r="BI103">
        <v>2.3142091658849995</v>
      </c>
      <c r="BJ103">
        <v>3.7773406351499994</v>
      </c>
      <c r="BK103">
        <v>6.3229910586149991</v>
      </c>
      <c r="BL103">
        <v>12.66848324913</v>
      </c>
      <c r="BM103">
        <v>22.40996895</v>
      </c>
      <c r="BN103">
        <v>44.456301289949998</v>
      </c>
      <c r="BO103">
        <v>90.844132096365001</v>
      </c>
      <c r="BP103">
        <v>15</v>
      </c>
      <c r="BQ103">
        <v>0.86105959333499993</v>
      </c>
      <c r="BR103">
        <v>0.83226163067999992</v>
      </c>
      <c r="BS103">
        <v>0.9624592500000001</v>
      </c>
      <c r="BT103">
        <v>1.2528209074049996</v>
      </c>
      <c r="BU103">
        <v>1.8229282016399995</v>
      </c>
      <c r="BV103">
        <v>2.791646056769999</v>
      </c>
      <c r="BW103">
        <v>4.4627447702999987</v>
      </c>
      <c r="BX103">
        <v>7.3126249012949991</v>
      </c>
      <c r="BY103">
        <v>14.334255938804997</v>
      </c>
      <c r="BZ103">
        <v>24.7940082</v>
      </c>
      <c r="CA103">
        <v>48.065774940075002</v>
      </c>
      <c r="CB103">
        <v>95.923471422045012</v>
      </c>
      <c r="CC103">
        <v>15</v>
      </c>
      <c r="CD103">
        <v>0.82959937500000003</v>
      </c>
      <c r="CE103">
        <v>1.161439125</v>
      </c>
      <c r="CF103">
        <v>1.4103189375</v>
      </c>
      <c r="CG103">
        <v>2.0890820624999997</v>
      </c>
      <c r="CH103">
        <v>3.6954881250000002</v>
      </c>
      <c r="CI103">
        <v>6.1088681249999999</v>
      </c>
      <c r="CJ103">
        <v>10.618872</v>
      </c>
      <c r="CK103">
        <v>17.617674000000001</v>
      </c>
      <c r="CL103">
        <v>29.820326625</v>
      </c>
      <c r="CM103">
        <v>52.098840750000001</v>
      </c>
      <c r="CN103">
        <v>75.437299800000005</v>
      </c>
      <c r="CO103">
        <v>123.26925164999997</v>
      </c>
      <c r="CP103">
        <v>15</v>
      </c>
      <c r="CQ103">
        <v>1.0617571915500001</v>
      </c>
      <c r="CR103">
        <v>1.4750964204899999</v>
      </c>
      <c r="CS103">
        <v>1.7773882499999998</v>
      </c>
      <c r="CT103">
        <v>2.6123736527549997</v>
      </c>
      <c r="CU103">
        <v>4.58500932855</v>
      </c>
      <c r="CV103">
        <v>7.5195246050999991</v>
      </c>
      <c r="CW103">
        <v>12.96707989632</v>
      </c>
      <c r="CX103">
        <v>21.341171813280003</v>
      </c>
      <c r="CY103">
        <v>35.831091398489995</v>
      </c>
      <c r="CZ103">
        <v>62.090399249999997</v>
      </c>
      <c r="DA103">
        <v>88.439656394115005</v>
      </c>
      <c r="DB103">
        <v>141.87393909095996</v>
      </c>
    </row>
    <row r="104" spans="15:106">
      <c r="O104">
        <v>16</v>
      </c>
      <c r="P104">
        <f t="shared" si="11"/>
        <v>0.49321387499999991</v>
      </c>
      <c r="Q104">
        <f t="shared" si="10"/>
        <v>0.49961924999999996</v>
      </c>
      <c r="R104">
        <f t="shared" si="10"/>
        <v>0.59569987499999999</v>
      </c>
      <c r="S104">
        <f t="shared" si="10"/>
        <v>0.79426649999999999</v>
      </c>
      <c r="T104">
        <f t="shared" si="10"/>
        <v>1.19139975</v>
      </c>
      <c r="U104">
        <f t="shared" si="10"/>
        <v>1.876774875</v>
      </c>
      <c r="V104">
        <f t="shared" si="10"/>
        <v>3.0809853749999996</v>
      </c>
      <c r="W104">
        <f t="shared" si="10"/>
        <v>5.3677042500000001</v>
      </c>
      <c r="X104">
        <f t="shared" si="10"/>
        <v>10.767435375</v>
      </c>
      <c r="Y104">
        <f t="shared" si="10"/>
        <v>19.209719624999998</v>
      </c>
      <c r="Z104">
        <f t="shared" si="10"/>
        <v>40.703317031249995</v>
      </c>
      <c r="AA104">
        <f t="shared" si="10"/>
        <v>85.286121750000007</v>
      </c>
      <c r="AC104">
        <v>16</v>
      </c>
      <c r="AD104">
        <v>0.49321387499999991</v>
      </c>
      <c r="AE104">
        <v>0.49961924999999996</v>
      </c>
      <c r="AF104">
        <v>0.59569987499999999</v>
      </c>
      <c r="AG104">
        <v>0.79426649999999999</v>
      </c>
      <c r="AH104">
        <v>1.19139975</v>
      </c>
      <c r="AI104">
        <v>1.876774875</v>
      </c>
      <c r="AJ104">
        <v>3.0809853749999996</v>
      </c>
      <c r="AK104">
        <v>5.3677042500000001</v>
      </c>
      <c r="AL104">
        <v>10.767435375</v>
      </c>
      <c r="AM104">
        <v>19.209719624999998</v>
      </c>
      <c r="AN104">
        <v>40.703317031249995</v>
      </c>
      <c r="AO104">
        <v>85.286121750000007</v>
      </c>
      <c r="AP104">
        <v>16</v>
      </c>
      <c r="AQ104">
        <v>0.60458475</v>
      </c>
      <c r="AR104">
        <v>0.61243650000000005</v>
      </c>
      <c r="AS104">
        <v>0.73021274999999997</v>
      </c>
      <c r="AT104">
        <v>0.97361699999999995</v>
      </c>
      <c r="AU104">
        <v>1.4604254999999999</v>
      </c>
      <c r="AV104">
        <v>2.3005627499999997</v>
      </c>
      <c r="AW104">
        <v>3.7766917499999995</v>
      </c>
      <c r="AX104">
        <v>6.6292387254030007</v>
      </c>
      <c r="AY104">
        <v>13.397269622950496</v>
      </c>
      <c r="AZ104">
        <v>24.078543279620998</v>
      </c>
      <c r="BA104">
        <v>48.648674115315004</v>
      </c>
      <c r="BB104">
        <v>97.469854841177991</v>
      </c>
      <c r="BC104">
        <v>16</v>
      </c>
      <c r="BD104">
        <v>0.6829987556699999</v>
      </c>
      <c r="BE104">
        <v>0.69071813342999988</v>
      </c>
      <c r="BF104">
        <v>0.82217574373500002</v>
      </c>
      <c r="BG104">
        <v>1.0944039250199999</v>
      </c>
      <c r="BH104">
        <v>1.63886028759</v>
      </c>
      <c r="BI104">
        <v>2.5773228704700002</v>
      </c>
      <c r="BJ104">
        <v>4.2239315624999989</v>
      </c>
      <c r="BK104">
        <v>7.3465794139800007</v>
      </c>
      <c r="BL104">
        <v>14.712192998984996</v>
      </c>
      <c r="BM104">
        <v>26.203123398104996</v>
      </c>
      <c r="BN104">
        <v>52.465991514074993</v>
      </c>
      <c r="BO104">
        <v>104.17969226466001</v>
      </c>
      <c r="BP104">
        <v>16</v>
      </c>
      <c r="BQ104">
        <v>0.90460452274500003</v>
      </c>
      <c r="BR104">
        <v>0.89793312218999988</v>
      </c>
      <c r="BS104">
        <v>1.0486516124699998</v>
      </c>
      <c r="BT104">
        <v>1.3689198500400002</v>
      </c>
      <c r="BU104">
        <v>2.0094578624700001</v>
      </c>
      <c r="BV104">
        <v>3.0962450692950001</v>
      </c>
      <c r="BW104">
        <v>4.9693312499999998</v>
      </c>
      <c r="BX104">
        <v>8.4597027540299994</v>
      </c>
      <c r="BY104">
        <v>16.572916979504999</v>
      </c>
      <c r="BZ104">
        <v>28.858848546209998</v>
      </c>
      <c r="CA104">
        <v>56.460857403149994</v>
      </c>
      <c r="CB104">
        <v>109.47702341178</v>
      </c>
      <c r="CC104">
        <v>16</v>
      </c>
      <c r="CD104">
        <v>0.86730843749999986</v>
      </c>
      <c r="CE104">
        <v>1.2293154374999997</v>
      </c>
      <c r="CF104">
        <v>1.4857370624999997</v>
      </c>
      <c r="CG104">
        <v>2.32287825</v>
      </c>
      <c r="CH104">
        <v>4.1178296250000006</v>
      </c>
      <c r="CI104">
        <v>6.7951730624999991</v>
      </c>
      <c r="CJ104">
        <v>11.802936562499999</v>
      </c>
      <c r="CK104">
        <v>19.540836187499998</v>
      </c>
      <c r="CL104">
        <v>33.349894874999997</v>
      </c>
      <c r="CM104">
        <v>56.887891687499994</v>
      </c>
      <c r="CN104">
        <v>82.235071171874992</v>
      </c>
      <c r="CO104">
        <v>134.02405190624998</v>
      </c>
      <c r="CP104">
        <v>16</v>
      </c>
      <c r="CQ104">
        <v>1.108321333725</v>
      </c>
      <c r="CR104">
        <v>1.5588972638850001</v>
      </c>
      <c r="CS104">
        <v>1.8695277758699997</v>
      </c>
      <c r="CT104">
        <v>2.9001892273200003</v>
      </c>
      <c r="CU104">
        <v>5.1009507303300001</v>
      </c>
      <c r="CV104">
        <v>8.3510182271849978</v>
      </c>
      <c r="CW104">
        <v>14.389881562500001</v>
      </c>
      <c r="CX104">
        <v>23.632548090164999</v>
      </c>
      <c r="CY104">
        <v>40.006826274689999</v>
      </c>
      <c r="CZ104">
        <v>67.686553902029999</v>
      </c>
      <c r="DA104">
        <v>96.053774477969995</v>
      </c>
      <c r="DB104">
        <v>153.68431892236498</v>
      </c>
    </row>
    <row r="105" spans="15:106">
      <c r="O105">
        <v>17</v>
      </c>
      <c r="P105">
        <f t="shared" si="11"/>
        <v>0.51242999999999994</v>
      </c>
      <c r="Q105">
        <f t="shared" si="10"/>
        <v>0.5380514999999999</v>
      </c>
      <c r="R105">
        <f t="shared" si="10"/>
        <v>0.64694287500000003</v>
      </c>
      <c r="S105">
        <f t="shared" si="10"/>
        <v>0.87753637500000026</v>
      </c>
      <c r="T105">
        <f t="shared" si="10"/>
        <v>1.3259126249999997</v>
      </c>
      <c r="U105">
        <f t="shared" si="10"/>
        <v>2.0881522499999998</v>
      </c>
      <c r="V105">
        <f t="shared" si="10"/>
        <v>3.4204702499999997</v>
      </c>
      <c r="W105">
        <f t="shared" si="10"/>
        <v>6.3221051249999993</v>
      </c>
      <c r="X105">
        <f t="shared" si="10"/>
        <v>12.317536124999998</v>
      </c>
      <c r="Y105">
        <f t="shared" si="10"/>
        <v>22.8662589375</v>
      </c>
      <c r="Z105">
        <f t="shared" si="10"/>
        <v>48.524744812499996</v>
      </c>
      <c r="AA105">
        <f t="shared" si="10"/>
        <v>97.456726837499986</v>
      </c>
      <c r="AC105">
        <v>17</v>
      </c>
      <c r="AD105">
        <v>0.51242999999999994</v>
      </c>
      <c r="AE105">
        <v>0.5380514999999999</v>
      </c>
      <c r="AF105">
        <v>0.64694287500000003</v>
      </c>
      <c r="AG105">
        <v>0.87753637500000026</v>
      </c>
      <c r="AH105">
        <v>1.3259126249999997</v>
      </c>
      <c r="AI105">
        <v>2.0881522499999998</v>
      </c>
      <c r="AJ105">
        <v>3.4204702499999997</v>
      </c>
      <c r="AK105">
        <v>6.3221051249999993</v>
      </c>
      <c r="AL105">
        <v>12.317536124999998</v>
      </c>
      <c r="AM105">
        <v>22.8662589375</v>
      </c>
      <c r="AN105">
        <v>48.524744812499996</v>
      </c>
      <c r="AO105">
        <v>97.456726837499986</v>
      </c>
      <c r="AP105">
        <v>17</v>
      </c>
      <c r="AQ105">
        <v>0.62813999999999992</v>
      </c>
      <c r="AR105">
        <v>0.65954699999999988</v>
      </c>
      <c r="AS105">
        <v>0.79302675</v>
      </c>
      <c r="AT105">
        <v>1.07568975</v>
      </c>
      <c r="AU105">
        <v>1.6253122499999997</v>
      </c>
      <c r="AV105">
        <v>2.5596704999999997</v>
      </c>
      <c r="AW105">
        <v>4.199139640386</v>
      </c>
      <c r="AX105">
        <v>7.8195989169269993</v>
      </c>
      <c r="AY105">
        <v>15.348671969908501</v>
      </c>
      <c r="AZ105">
        <v>28.383543678194997</v>
      </c>
      <c r="BA105">
        <v>57.467371499999999</v>
      </c>
      <c r="BB105">
        <v>110.42033395107899</v>
      </c>
      <c r="BC105">
        <v>17</v>
      </c>
      <c r="BD105">
        <v>0.70937304840000004</v>
      </c>
      <c r="BE105">
        <v>0.74360175246000004</v>
      </c>
      <c r="BF105">
        <v>0.89260252778999993</v>
      </c>
      <c r="BG105">
        <v>1.2087355874999999</v>
      </c>
      <c r="BH105">
        <v>1.82328212547</v>
      </c>
      <c r="BI105">
        <v>2.86663965831</v>
      </c>
      <c r="BJ105">
        <v>4.6877787519299998</v>
      </c>
      <c r="BK105">
        <v>8.6499205471349985</v>
      </c>
      <c r="BL105">
        <v>16.824498752745004</v>
      </c>
      <c r="BM105">
        <v>30.8322071037</v>
      </c>
      <c r="BN105">
        <v>61.86538462499999</v>
      </c>
      <c r="BO105">
        <v>117.81094875113999</v>
      </c>
      <c r="BP105">
        <v>17</v>
      </c>
      <c r="BQ105">
        <v>0.93607009680000008</v>
      </c>
      <c r="BR105">
        <v>0.96303789918000016</v>
      </c>
      <c r="BS105">
        <v>1.1340875208149999</v>
      </c>
      <c r="BT105">
        <v>1.50596565</v>
      </c>
      <c r="BU105">
        <v>2.226556311795</v>
      </c>
      <c r="BV105">
        <v>3.4295731722299996</v>
      </c>
      <c r="BW105">
        <v>5.4916687038599994</v>
      </c>
      <c r="BX105">
        <v>9.9172538192699999</v>
      </c>
      <c r="BY105">
        <v>18.867970049084999</v>
      </c>
      <c r="BZ105">
        <v>33.801830281949997</v>
      </c>
      <c r="CA105">
        <v>66.263397749999996</v>
      </c>
      <c r="CB105">
        <v>123.20420681078998</v>
      </c>
      <c r="CC105">
        <v>17</v>
      </c>
      <c r="CD105">
        <v>0.92764293749999993</v>
      </c>
      <c r="CE105">
        <v>1.2745663124999997</v>
      </c>
      <c r="CF105">
        <v>1.5913224374999997</v>
      </c>
      <c r="CG105">
        <v>2.6094671250000001</v>
      </c>
      <c r="CH105">
        <v>4.5477129375000009</v>
      </c>
      <c r="CI105">
        <v>7.5870633749999996</v>
      </c>
      <c r="CJ105">
        <v>13.047335624999999</v>
      </c>
      <c r="CK105">
        <v>21.697794562499997</v>
      </c>
      <c r="CL105">
        <v>37.47526631249999</v>
      </c>
      <c r="CM105">
        <v>61.312450959374992</v>
      </c>
      <c r="CN105">
        <v>90.915123974999986</v>
      </c>
      <c r="CO105">
        <v>143.9111098125</v>
      </c>
      <c r="CP105">
        <v>17</v>
      </c>
      <c r="CQ105">
        <v>1.18360732617</v>
      </c>
      <c r="CR105">
        <v>1.613785327245</v>
      </c>
      <c r="CS105">
        <v>1.9992747295349997</v>
      </c>
      <c r="CT105">
        <v>3.2528973749999999</v>
      </c>
      <c r="CU105">
        <v>5.6245665069450004</v>
      </c>
      <c r="CV105">
        <v>9.3093724913699987</v>
      </c>
      <c r="CW105">
        <v>15.881488593299997</v>
      </c>
      <c r="CX105">
        <v>26.198713731329999</v>
      </c>
      <c r="CY105">
        <v>44.882309168745003</v>
      </c>
      <c r="CZ105">
        <v>72.681715549904979</v>
      </c>
      <c r="DA105">
        <v>105.80109149999998</v>
      </c>
      <c r="DB105">
        <v>164.41469336789996</v>
      </c>
    </row>
    <row r="106" spans="15:106">
      <c r="O106">
        <v>18</v>
      </c>
      <c r="P106">
        <f t="shared" si="11"/>
        <v>0.5380514999999999</v>
      </c>
      <c r="Q106">
        <f t="shared" si="10"/>
        <v>0.57007837500000003</v>
      </c>
      <c r="R106">
        <f t="shared" si="10"/>
        <v>0.70459125</v>
      </c>
      <c r="S106">
        <f t="shared" si="10"/>
        <v>0.96721162500000002</v>
      </c>
      <c r="T106">
        <f t="shared" si="10"/>
        <v>1.4732362499999998</v>
      </c>
      <c r="U106">
        <f t="shared" si="10"/>
        <v>2.3251511250000001</v>
      </c>
      <c r="V106">
        <f t="shared" si="10"/>
        <v>3.8047927500000003</v>
      </c>
      <c r="W106">
        <f t="shared" si="10"/>
        <v>7.4942887499999999</v>
      </c>
      <c r="X106">
        <f t="shared" si="10"/>
        <v>14.021365875000003</v>
      </c>
      <c r="Y106">
        <f t="shared" si="10"/>
        <v>27.234951974999994</v>
      </c>
      <c r="Z106">
        <f t="shared" si="10"/>
        <v>57.518387212500002</v>
      </c>
      <c r="AA106">
        <f t="shared" si="10"/>
        <v>110.27625839999999</v>
      </c>
      <c r="AC106">
        <v>18</v>
      </c>
      <c r="AD106">
        <v>0.5380514999999999</v>
      </c>
      <c r="AE106">
        <v>0.57007837500000003</v>
      </c>
      <c r="AF106">
        <v>0.70459125</v>
      </c>
      <c r="AG106">
        <v>0.96721162500000002</v>
      </c>
      <c r="AH106">
        <v>1.4732362499999998</v>
      </c>
      <c r="AI106">
        <v>2.3251511250000001</v>
      </c>
      <c r="AJ106">
        <v>3.8047927500000003</v>
      </c>
      <c r="AK106">
        <v>7.4942887499999999</v>
      </c>
      <c r="AL106">
        <v>14.021365875000003</v>
      </c>
      <c r="AM106">
        <v>27.234951974999994</v>
      </c>
      <c r="AN106">
        <v>57.518387212500002</v>
      </c>
      <c r="AO106">
        <v>110.27625839999999</v>
      </c>
      <c r="AP106">
        <v>18</v>
      </c>
      <c r="AQ106">
        <v>0.65954699999999988</v>
      </c>
      <c r="AR106">
        <v>0.69880574999999989</v>
      </c>
      <c r="AS106">
        <v>0.86369250000000009</v>
      </c>
      <c r="AT106">
        <v>1.1856142499999998</v>
      </c>
      <c r="AU106">
        <v>1.8059024999999993</v>
      </c>
      <c r="AV106">
        <v>2.8501852499999996</v>
      </c>
      <c r="AW106">
        <v>4.677966175311</v>
      </c>
      <c r="AX106">
        <v>9.2832479999999968</v>
      </c>
      <c r="AY106">
        <v>17.497631553946501</v>
      </c>
      <c r="AZ106">
        <v>33.482175709058993</v>
      </c>
      <c r="BA106">
        <v>67.503964408038001</v>
      </c>
      <c r="BB106">
        <v>123.881767219602</v>
      </c>
      <c r="BC106">
        <v>18</v>
      </c>
      <c r="BD106">
        <v>0.74459385</v>
      </c>
      <c r="BE106">
        <v>0.78760115768999983</v>
      </c>
      <c r="BF106">
        <v>0.97181680034999995</v>
      </c>
      <c r="BG106">
        <v>1.3318104711450001</v>
      </c>
      <c r="BH106">
        <v>2.02519038915</v>
      </c>
      <c r="BI106">
        <v>3.1909203963450001</v>
      </c>
      <c r="BJ106">
        <v>5.2127428062600005</v>
      </c>
      <c r="BK106">
        <v>10.250252999999997</v>
      </c>
      <c r="BL106">
        <v>19.145297636189998</v>
      </c>
      <c r="BM106">
        <v>36.305101678229988</v>
      </c>
      <c r="BN106">
        <v>72.539748215189988</v>
      </c>
      <c r="BO106">
        <v>131.93764839801</v>
      </c>
      <c r="BP106">
        <v>18</v>
      </c>
      <c r="BQ106">
        <v>0.97890659999999985</v>
      </c>
      <c r="BR106">
        <v>1.0161584509649999</v>
      </c>
      <c r="BS106">
        <v>1.2299499415500001</v>
      </c>
      <c r="BT106">
        <v>1.65272879229</v>
      </c>
      <c r="BU106">
        <v>2.4630875283</v>
      </c>
      <c r="BV106">
        <v>3.8016760928849989</v>
      </c>
      <c r="BW106">
        <v>6.0806528531100001</v>
      </c>
      <c r="BX106">
        <v>11.700760499999998</v>
      </c>
      <c r="BY106">
        <v>21.374513889464996</v>
      </c>
      <c r="BZ106">
        <v>39.618933790589999</v>
      </c>
      <c r="CA106">
        <v>77.329886380379989</v>
      </c>
      <c r="CB106">
        <v>137.30822749602001</v>
      </c>
      <c r="CC106">
        <v>18</v>
      </c>
      <c r="CD106">
        <v>0.99551925000000008</v>
      </c>
      <c r="CE106">
        <v>1.3122753749999998</v>
      </c>
      <c r="CF106">
        <v>1.7270750624999998</v>
      </c>
      <c r="CG106">
        <v>2.9337650625</v>
      </c>
      <c r="CH106">
        <v>5.0077635000000003</v>
      </c>
      <c r="CI106">
        <v>8.4996226875000005</v>
      </c>
      <c r="CJ106">
        <v>14.404861874999998</v>
      </c>
      <c r="CK106">
        <v>24.096090937500001</v>
      </c>
      <c r="CL106">
        <v>42.105939187500006</v>
      </c>
      <c r="CM106">
        <v>65.55021090000001</v>
      </c>
      <c r="CN106">
        <v>101.0756397375</v>
      </c>
      <c r="CO106">
        <v>153.36542265000003</v>
      </c>
      <c r="CP106">
        <v>18</v>
      </c>
      <c r="CQ106">
        <v>1.2682642500000001</v>
      </c>
      <c r="CR106">
        <v>1.65896199081</v>
      </c>
      <c r="CS106">
        <v>2.1664486364549997</v>
      </c>
      <c r="CT106">
        <v>3.6514170456900001</v>
      </c>
      <c r="CU106">
        <v>6.1837564965599991</v>
      </c>
      <c r="CV106">
        <v>10.412452294335001</v>
      </c>
      <c r="CW106">
        <v>17.50571953335</v>
      </c>
      <c r="CX106">
        <v>29.047342500000003</v>
      </c>
      <c r="CY106">
        <v>50.345829233144997</v>
      </c>
      <c r="CZ106">
        <v>77.418501363119987</v>
      </c>
      <c r="DA106">
        <v>117.19194233651999</v>
      </c>
      <c r="DB106">
        <v>174.57184193634001</v>
      </c>
    </row>
    <row r="107" spans="15:106">
      <c r="O107">
        <v>19</v>
      </c>
      <c r="P107">
        <f t="shared" si="11"/>
        <v>0.57007837500000003</v>
      </c>
      <c r="Q107">
        <f t="shared" si="10"/>
        <v>0.60851062499999997</v>
      </c>
      <c r="R107">
        <f t="shared" si="10"/>
        <v>0.77505037499999985</v>
      </c>
      <c r="S107">
        <f t="shared" si="10"/>
        <v>1.056886875</v>
      </c>
      <c r="T107">
        <f t="shared" si="10"/>
        <v>1.6397759999999999</v>
      </c>
      <c r="U107">
        <f t="shared" si="10"/>
        <v>2.5941768749999996</v>
      </c>
      <c r="V107">
        <f t="shared" si="10"/>
        <v>4.2723851249999996</v>
      </c>
      <c r="W107">
        <f t="shared" si="10"/>
        <v>8.8522282499999996</v>
      </c>
      <c r="X107">
        <f t="shared" si="10"/>
        <v>16.013437499999998</v>
      </c>
      <c r="Y107">
        <f t="shared" si="10"/>
        <v>32.369955150000003</v>
      </c>
      <c r="Z107">
        <f t="shared" si="10"/>
        <v>67.506619049999998</v>
      </c>
      <c r="AA107">
        <f t="shared" si="10"/>
        <v>124.0070475375</v>
      </c>
      <c r="AC107">
        <v>19</v>
      </c>
      <c r="AD107">
        <v>0.57007837500000003</v>
      </c>
      <c r="AE107">
        <v>0.60851062499999997</v>
      </c>
      <c r="AF107">
        <v>0.77505037499999985</v>
      </c>
      <c r="AG107">
        <v>1.056886875</v>
      </c>
      <c r="AH107">
        <v>1.6397759999999999</v>
      </c>
      <c r="AI107">
        <v>2.5941768749999996</v>
      </c>
      <c r="AJ107">
        <v>4.2723851249999996</v>
      </c>
      <c r="AK107">
        <v>8.8522282499999996</v>
      </c>
      <c r="AL107">
        <v>16.013437499999998</v>
      </c>
      <c r="AM107">
        <v>32.369955150000003</v>
      </c>
      <c r="AN107">
        <v>67.506619049999998</v>
      </c>
      <c r="AO107">
        <v>124.0070475375</v>
      </c>
      <c r="AP107">
        <v>19</v>
      </c>
      <c r="AQ107">
        <v>0.69880574999999989</v>
      </c>
      <c r="AR107">
        <v>0.74591624999999995</v>
      </c>
      <c r="AS107">
        <v>0.95006175000000004</v>
      </c>
      <c r="AT107">
        <v>1.2955387499999997</v>
      </c>
      <c r="AU107">
        <v>2.0100480000000003</v>
      </c>
      <c r="AV107">
        <v>3.1799587499999999</v>
      </c>
      <c r="AW107">
        <v>5.2607432641034988</v>
      </c>
      <c r="AX107">
        <v>10.981658597778001</v>
      </c>
      <c r="AY107">
        <v>20.013106552499998</v>
      </c>
      <c r="AZ107">
        <v>39.418194234276001</v>
      </c>
      <c r="BA107">
        <v>78.519952461878987</v>
      </c>
      <c r="BB107">
        <v>138.13443269999999</v>
      </c>
      <c r="BC107">
        <v>19</v>
      </c>
      <c r="BD107">
        <v>0.78865230865499991</v>
      </c>
      <c r="BE107">
        <v>0.84041755747499991</v>
      </c>
      <c r="BF107">
        <v>1.0686404571149999</v>
      </c>
      <c r="BG107">
        <v>1.4548027378499999</v>
      </c>
      <c r="BH107">
        <v>2.2533696000000001</v>
      </c>
      <c r="BI107">
        <v>3.5589228025500002</v>
      </c>
      <c r="BJ107">
        <v>5.8513980268949988</v>
      </c>
      <c r="BK107">
        <v>12.103486063889999</v>
      </c>
      <c r="BL107">
        <v>21.857970262499997</v>
      </c>
      <c r="BM107">
        <v>42.664550271720003</v>
      </c>
      <c r="BN107">
        <v>84.226370854140001</v>
      </c>
      <c r="BO107">
        <v>146.855040825</v>
      </c>
      <c r="BP107">
        <v>19</v>
      </c>
      <c r="BQ107">
        <v>1.0329717173099997</v>
      </c>
      <c r="BR107">
        <v>1.0801762399499999</v>
      </c>
      <c r="BS107">
        <v>1.347230564295</v>
      </c>
      <c r="BT107">
        <v>1.7981682369749996</v>
      </c>
      <c r="BU107">
        <v>2.7294336000000001</v>
      </c>
      <c r="BV107">
        <v>4.222412827424999</v>
      </c>
      <c r="BW107">
        <v>6.7964385910350007</v>
      </c>
      <c r="BX107">
        <v>13.75563167778</v>
      </c>
      <c r="BY107">
        <v>24.293190524999996</v>
      </c>
      <c r="BZ107">
        <v>46.343797142759996</v>
      </c>
      <c r="CA107">
        <v>89.36206671878999</v>
      </c>
      <c r="CB107">
        <v>152.08740570000001</v>
      </c>
      <c r="CC107">
        <v>19</v>
      </c>
      <c r="CD107">
        <v>1.0784791874999997</v>
      </c>
      <c r="CE107">
        <v>1.3499844374999999</v>
      </c>
      <c r="CF107">
        <v>1.8929949374999999</v>
      </c>
      <c r="CG107">
        <v>3.3033138749999997</v>
      </c>
      <c r="CH107">
        <v>5.5206067500000007</v>
      </c>
      <c r="CI107">
        <v>9.5102255625000005</v>
      </c>
      <c r="CJ107">
        <v>15.913224375000002</v>
      </c>
      <c r="CK107">
        <v>26.773434374999997</v>
      </c>
      <c r="CL107">
        <v>47.068451812499994</v>
      </c>
      <c r="CM107">
        <v>70.077979359374993</v>
      </c>
      <c r="CN107">
        <v>112.07381324999999</v>
      </c>
      <c r="CO107">
        <v>162.98812969687501</v>
      </c>
      <c r="CP107">
        <v>19</v>
      </c>
      <c r="CQ107">
        <v>1.3718420730299998</v>
      </c>
      <c r="CR107">
        <v>1.70399252091</v>
      </c>
      <c r="CS107">
        <v>2.3708739893549997</v>
      </c>
      <c r="CT107">
        <v>4.1049023550300001</v>
      </c>
      <c r="CU107">
        <v>6.8062274999999994</v>
      </c>
      <c r="CV107">
        <v>11.631876113715</v>
      </c>
      <c r="CW107">
        <v>19.307632848450002</v>
      </c>
      <c r="CX107">
        <v>32.222422420499996</v>
      </c>
      <c r="CY107">
        <v>56.187403398390003</v>
      </c>
      <c r="CZ107">
        <v>82.460705837174999</v>
      </c>
      <c r="DA107">
        <v>129.46537321469998</v>
      </c>
      <c r="DB107">
        <v>184.84310906249999</v>
      </c>
    </row>
    <row r="108" spans="15:106">
      <c r="O108">
        <v>20</v>
      </c>
      <c r="P108">
        <f t="shared" si="11"/>
        <v>0.60851062499999997</v>
      </c>
      <c r="Q108">
        <f t="shared" si="10"/>
        <v>0.65334824999999996</v>
      </c>
      <c r="R108">
        <f t="shared" si="10"/>
        <v>0.84550950000000014</v>
      </c>
      <c r="S108">
        <f t="shared" si="10"/>
        <v>1.172183625</v>
      </c>
      <c r="T108">
        <f t="shared" si="10"/>
        <v>1.825531875</v>
      </c>
      <c r="U108">
        <f t="shared" si="10"/>
        <v>2.8952294999999992</v>
      </c>
      <c r="V108">
        <f t="shared" si="10"/>
        <v>4.8552742499999999</v>
      </c>
      <c r="W108">
        <f t="shared" si="10"/>
        <v>10.36389675</v>
      </c>
      <c r="X108">
        <f t="shared" si="10"/>
        <v>18.428263875000003</v>
      </c>
      <c r="Y108">
        <f t="shared" si="10"/>
        <v>38.400512399999997</v>
      </c>
      <c r="Z108">
        <f t="shared" si="10"/>
        <v>78.289024406250007</v>
      </c>
      <c r="AA108">
        <f t="shared" si="10"/>
        <v>138.95834988749999</v>
      </c>
      <c r="AC108">
        <v>20</v>
      </c>
      <c r="AD108">
        <v>0.60851062499999997</v>
      </c>
      <c r="AE108">
        <v>0.65334824999999996</v>
      </c>
      <c r="AF108">
        <v>0.84550950000000014</v>
      </c>
      <c r="AG108">
        <v>1.172183625</v>
      </c>
      <c r="AH108">
        <v>1.825531875</v>
      </c>
      <c r="AI108">
        <v>2.8952294999999992</v>
      </c>
      <c r="AJ108">
        <v>4.8552742499999999</v>
      </c>
      <c r="AK108">
        <v>10.36389675</v>
      </c>
      <c r="AL108">
        <v>18.428263875000003</v>
      </c>
      <c r="AM108">
        <v>38.400512399999997</v>
      </c>
      <c r="AN108">
        <v>78.289024406250007</v>
      </c>
      <c r="AO108">
        <v>138.95834988749999</v>
      </c>
      <c r="AP108">
        <v>20</v>
      </c>
      <c r="AQ108">
        <v>0.74591624999999995</v>
      </c>
      <c r="AR108">
        <v>0.80087850000000005</v>
      </c>
      <c r="AS108">
        <v>1.0364310000000001</v>
      </c>
      <c r="AT108">
        <v>1.4368702499999999</v>
      </c>
      <c r="AU108">
        <v>2.2377487499999997</v>
      </c>
      <c r="AV108">
        <v>3.5489909999999991</v>
      </c>
      <c r="AW108">
        <v>5.9874258466410009</v>
      </c>
      <c r="AX108">
        <v>12.876066541166999</v>
      </c>
      <c r="AY108">
        <v>23.065052849999997</v>
      </c>
      <c r="AZ108">
        <v>46.324429688915991</v>
      </c>
      <c r="BA108">
        <v>90.259170939997489</v>
      </c>
      <c r="BB108">
        <v>153.50115018080703</v>
      </c>
      <c r="BC108">
        <v>20</v>
      </c>
      <c r="BD108">
        <v>0.84153957255</v>
      </c>
      <c r="BE108">
        <v>0.90204209999999996</v>
      </c>
      <c r="BF108">
        <v>1.16540010972</v>
      </c>
      <c r="BG108">
        <v>1.6129685303549999</v>
      </c>
      <c r="BH108">
        <v>2.5077932025749998</v>
      </c>
      <c r="BI108">
        <v>3.9705999234599996</v>
      </c>
      <c r="BJ108">
        <v>6.64747187577</v>
      </c>
      <c r="BK108">
        <v>14.165588042219996</v>
      </c>
      <c r="BL108">
        <v>25.145663287499996</v>
      </c>
      <c r="BM108">
        <v>50.04933154055999</v>
      </c>
      <c r="BN108">
        <v>96.645473737574989</v>
      </c>
      <c r="BO108">
        <v>162.90145417903497</v>
      </c>
      <c r="BP108">
        <v>20</v>
      </c>
      <c r="BQ108">
        <v>1.0981229849249998</v>
      </c>
      <c r="BR108">
        <v>1.1549511000000001</v>
      </c>
      <c r="BS108">
        <v>1.4634722104200002</v>
      </c>
      <c r="BT108">
        <v>1.9856896482149995</v>
      </c>
      <c r="BU108">
        <v>3.0251677801499999</v>
      </c>
      <c r="BV108">
        <v>4.69107124692</v>
      </c>
      <c r="BW108">
        <v>7.6878913664099988</v>
      </c>
      <c r="BX108">
        <v>16.028214311669998</v>
      </c>
      <c r="BY108">
        <v>27.82073385</v>
      </c>
      <c r="BZ108">
        <v>54.112911689160001</v>
      </c>
      <c r="CA108">
        <v>102.049181649975</v>
      </c>
      <c r="CB108">
        <v>167.87809845806999</v>
      </c>
      <c r="CC108">
        <v>20</v>
      </c>
      <c r="CD108">
        <v>1.161439125</v>
      </c>
      <c r="CE108">
        <v>1.4103189375</v>
      </c>
      <c r="CF108">
        <v>2.0890820624999997</v>
      </c>
      <c r="CG108">
        <v>3.6954881250000002</v>
      </c>
      <c r="CH108">
        <v>6.1088681249999999</v>
      </c>
      <c r="CI108">
        <v>10.618872</v>
      </c>
      <c r="CJ108">
        <v>17.617674000000001</v>
      </c>
      <c r="CK108">
        <v>29.820326625</v>
      </c>
      <c r="CL108">
        <v>52.098840750000001</v>
      </c>
      <c r="CM108">
        <v>75.437299800000005</v>
      </c>
      <c r="CN108">
        <v>123.26925164999997</v>
      </c>
      <c r="CO108">
        <v>173.33089387499999</v>
      </c>
      <c r="CP108">
        <v>20</v>
      </c>
      <c r="CQ108">
        <v>1.4750964204899999</v>
      </c>
      <c r="CR108">
        <v>1.7773882499999998</v>
      </c>
      <c r="CS108">
        <v>2.6123736527549997</v>
      </c>
      <c r="CT108">
        <v>4.58500932855</v>
      </c>
      <c r="CU108">
        <v>7.5195246050999991</v>
      </c>
      <c r="CV108">
        <v>12.96707989632</v>
      </c>
      <c r="CW108">
        <v>21.341171813280003</v>
      </c>
      <c r="CX108">
        <v>35.831091398489995</v>
      </c>
      <c r="CY108">
        <v>62.090399249999997</v>
      </c>
      <c r="CZ108">
        <v>88.439656394115005</v>
      </c>
      <c r="DA108">
        <v>141.87393909095996</v>
      </c>
      <c r="DB108">
        <v>195.85033903140001</v>
      </c>
    </row>
    <row r="109" spans="15:106">
      <c r="O109">
        <v>21</v>
      </c>
      <c r="P109">
        <f t="shared" si="11"/>
        <v>0.64053749999999998</v>
      </c>
      <c r="Q109">
        <f t="shared" si="10"/>
        <v>0.69818587500000007</v>
      </c>
      <c r="R109">
        <f t="shared" si="10"/>
        <v>0.92237399999999981</v>
      </c>
      <c r="S109">
        <f t="shared" si="10"/>
        <v>1.2938857500000001</v>
      </c>
      <c r="T109">
        <f t="shared" si="10"/>
        <v>2.030503875</v>
      </c>
      <c r="U109">
        <f t="shared" si="10"/>
        <v>3.2219036250000004</v>
      </c>
      <c r="V109">
        <f t="shared" si="10"/>
        <v>5.6047031249999995</v>
      </c>
      <c r="W109">
        <f t="shared" si="10"/>
        <v>11.971645875</v>
      </c>
      <c r="X109">
        <f t="shared" si="10"/>
        <v>21.406763249999997</v>
      </c>
      <c r="Y109">
        <f t="shared" si="10"/>
        <v>45.514631812500006</v>
      </c>
      <c r="Z109">
        <f t="shared" si="10"/>
        <v>89.606030624999988</v>
      </c>
      <c r="AA109">
        <f t="shared" si="10"/>
        <v>155.44321265624998</v>
      </c>
      <c r="AC109">
        <v>21</v>
      </c>
      <c r="AD109">
        <v>0.64053749999999998</v>
      </c>
      <c r="AE109">
        <v>0.69818587500000007</v>
      </c>
      <c r="AF109">
        <v>0.92237399999999981</v>
      </c>
      <c r="AG109">
        <v>1.2938857500000001</v>
      </c>
      <c r="AH109">
        <v>2.030503875</v>
      </c>
      <c r="AI109">
        <v>3.2219036250000004</v>
      </c>
      <c r="AJ109">
        <v>5.6047031249999995</v>
      </c>
      <c r="AK109">
        <v>11.971645875</v>
      </c>
      <c r="AL109">
        <v>21.406763249999997</v>
      </c>
      <c r="AM109">
        <v>45.514631812500006</v>
      </c>
      <c r="AN109">
        <v>89.606030624999988</v>
      </c>
      <c r="AO109">
        <v>155.44321265624998</v>
      </c>
      <c r="AP109">
        <v>21</v>
      </c>
      <c r="AQ109">
        <v>0.78517499999999996</v>
      </c>
      <c r="AR109">
        <v>0.85584075000000004</v>
      </c>
      <c r="AS109">
        <v>1.1306519999999998</v>
      </c>
      <c r="AT109">
        <v>1.5860535</v>
      </c>
      <c r="AU109">
        <v>2.4890047499999994</v>
      </c>
      <c r="AV109">
        <v>3.9494302500000003</v>
      </c>
      <c r="AW109">
        <v>6.9219378099375</v>
      </c>
      <c r="AX109">
        <v>14.8955960293245</v>
      </c>
      <c r="AY109">
        <v>26.832441360617999</v>
      </c>
      <c r="AZ109">
        <v>54.399165768846004</v>
      </c>
      <c r="BA109">
        <v>102.40689362701501</v>
      </c>
      <c r="BB109">
        <v>170.29836947041949</v>
      </c>
      <c r="BC109">
        <v>21</v>
      </c>
      <c r="BD109">
        <v>0.8855360685</v>
      </c>
      <c r="BE109">
        <v>0.96362533405499995</v>
      </c>
      <c r="BF109">
        <v>1.2709206871199998</v>
      </c>
      <c r="BG109">
        <v>1.77983751663</v>
      </c>
      <c r="BH109">
        <v>2.7884346414300003</v>
      </c>
      <c r="BI109">
        <v>4.4171259374999998</v>
      </c>
      <c r="BJ109">
        <v>7.6709510587499983</v>
      </c>
      <c r="BK109">
        <v>16.357578057765</v>
      </c>
      <c r="BL109">
        <v>29.200012803090001</v>
      </c>
      <c r="BM109">
        <v>58.667707219230003</v>
      </c>
      <c r="BN109">
        <v>109.45659743955001</v>
      </c>
      <c r="BO109">
        <v>180.40606330136998</v>
      </c>
      <c r="BP109">
        <v>21</v>
      </c>
      <c r="BQ109">
        <v>1.1511963104999998</v>
      </c>
      <c r="BR109">
        <v>1.2290647931100001</v>
      </c>
      <c r="BS109">
        <v>1.58971337424</v>
      </c>
      <c r="BT109">
        <v>2.18231445279</v>
      </c>
      <c r="BU109">
        <v>3.3498624128550003</v>
      </c>
      <c r="BV109">
        <v>5.1966187499999998</v>
      </c>
      <c r="BW109">
        <v>8.8332218493750005</v>
      </c>
      <c r="BX109">
        <v>18.426402043245002</v>
      </c>
      <c r="BY109">
        <v>32.159477106179999</v>
      </c>
      <c r="BZ109">
        <v>63.134784188459996</v>
      </c>
      <c r="CA109">
        <v>115.02224877015</v>
      </c>
      <c r="CB109">
        <v>185.00032145419499</v>
      </c>
      <c r="CC109">
        <v>21</v>
      </c>
      <c r="CD109">
        <v>1.2293154374999997</v>
      </c>
      <c r="CE109">
        <v>1.4857370624999997</v>
      </c>
      <c r="CF109">
        <v>2.32287825</v>
      </c>
      <c r="CG109">
        <v>4.1178296250000006</v>
      </c>
      <c r="CH109">
        <v>6.7951730624999991</v>
      </c>
      <c r="CI109">
        <v>11.802936562499999</v>
      </c>
      <c r="CJ109">
        <v>19.540836187499998</v>
      </c>
      <c r="CK109">
        <v>33.349894874999997</v>
      </c>
      <c r="CL109">
        <v>56.887891687499994</v>
      </c>
      <c r="CM109">
        <v>82.235071171874992</v>
      </c>
      <c r="CN109">
        <v>134.02405190624998</v>
      </c>
      <c r="CO109">
        <v>184.910907890625</v>
      </c>
      <c r="CP109">
        <v>21</v>
      </c>
      <c r="CQ109">
        <v>1.5588972638850001</v>
      </c>
      <c r="CR109">
        <v>1.8695277758699997</v>
      </c>
      <c r="CS109">
        <v>2.9001892273200003</v>
      </c>
      <c r="CT109">
        <v>5.1009507303300001</v>
      </c>
      <c r="CU109">
        <v>8.3510182271849978</v>
      </c>
      <c r="CV109">
        <v>14.389881562500001</v>
      </c>
      <c r="CW109">
        <v>23.632548090164999</v>
      </c>
      <c r="CX109">
        <v>40.006826274689999</v>
      </c>
      <c r="CY109">
        <v>67.686553902029999</v>
      </c>
      <c r="CZ109">
        <v>96.053774477969995</v>
      </c>
      <c r="DA109">
        <v>153.68431892236498</v>
      </c>
      <c r="DB109">
        <v>208.16746608022498</v>
      </c>
    </row>
    <row r="110" spans="15:106">
      <c r="O110">
        <v>22</v>
      </c>
      <c r="P110">
        <f t="shared" si="11"/>
        <v>0.67256437499999999</v>
      </c>
      <c r="Q110">
        <f t="shared" si="10"/>
        <v>0.75583424999999982</v>
      </c>
      <c r="R110">
        <f t="shared" si="10"/>
        <v>1.0120492499999998</v>
      </c>
      <c r="S110">
        <f t="shared" si="10"/>
        <v>1.4348040000000002</v>
      </c>
      <c r="T110">
        <f t="shared" si="10"/>
        <v>2.2546919999999999</v>
      </c>
      <c r="U110">
        <f t="shared" si="10"/>
        <v>3.5613884999999996</v>
      </c>
      <c r="V110">
        <f t="shared" si="10"/>
        <v>6.5591039999999996</v>
      </c>
      <c r="W110">
        <f t="shared" si="10"/>
        <v>13.611421875</v>
      </c>
      <c r="X110">
        <f t="shared" si="10"/>
        <v>25.334260256250001</v>
      </c>
      <c r="Y110">
        <f t="shared" si="10"/>
        <v>53.920942649999994</v>
      </c>
      <c r="Z110">
        <f t="shared" si="10"/>
        <v>101.22998861249999</v>
      </c>
      <c r="AA110">
        <f t="shared" si="10"/>
        <v>169.739751375</v>
      </c>
      <c r="AC110">
        <v>22</v>
      </c>
      <c r="AD110">
        <v>0.67256437499999999</v>
      </c>
      <c r="AE110">
        <v>0.75583424999999982</v>
      </c>
      <c r="AF110">
        <v>1.0120492499999998</v>
      </c>
      <c r="AG110">
        <v>1.4348040000000002</v>
      </c>
      <c r="AH110">
        <v>2.2546919999999999</v>
      </c>
      <c r="AI110">
        <v>3.5613884999999996</v>
      </c>
      <c r="AJ110">
        <v>6.5591039999999996</v>
      </c>
      <c r="AK110">
        <v>13.611421875</v>
      </c>
      <c r="AL110">
        <v>25.334260256250001</v>
      </c>
      <c r="AM110">
        <v>53.920942649999994</v>
      </c>
      <c r="AN110">
        <v>101.22998861249999</v>
      </c>
      <c r="AO110">
        <v>169.739751375</v>
      </c>
      <c r="AP110">
        <v>22</v>
      </c>
      <c r="AQ110">
        <v>0.82443375000000008</v>
      </c>
      <c r="AR110">
        <v>0.9265064999999999</v>
      </c>
      <c r="AS110">
        <v>1.2405764999999997</v>
      </c>
      <c r="AT110">
        <v>1.7587919999999999</v>
      </c>
      <c r="AU110">
        <v>2.7638159999999998</v>
      </c>
      <c r="AV110">
        <v>4.372137902723999</v>
      </c>
      <c r="AW110">
        <v>8.1127348439040006</v>
      </c>
      <c r="AX110">
        <v>16.9609609651875</v>
      </c>
      <c r="AY110">
        <v>31.447036636096499</v>
      </c>
      <c r="AZ110">
        <v>63.858034800000006</v>
      </c>
      <c r="BA110">
        <v>114.69551165097302</v>
      </c>
      <c r="BB110">
        <v>184.44787706417247</v>
      </c>
      <c r="BC110">
        <v>22</v>
      </c>
      <c r="BD110">
        <v>0.92950219057499994</v>
      </c>
      <c r="BE110">
        <v>1.04284255722</v>
      </c>
      <c r="BF110">
        <v>1.3940162250000001</v>
      </c>
      <c r="BG110">
        <v>1.9730202710400004</v>
      </c>
      <c r="BH110">
        <v>3.0952673611199994</v>
      </c>
      <c r="BI110">
        <v>4.8809082136199988</v>
      </c>
      <c r="BJ110">
        <v>8.9741830195199999</v>
      </c>
      <c r="BK110">
        <v>18.591814794375001</v>
      </c>
      <c r="BL110">
        <v>34.15998923019</v>
      </c>
      <c r="BM110">
        <v>68.745129300000002</v>
      </c>
      <c r="BN110">
        <v>122.37227113518</v>
      </c>
      <c r="BO110">
        <v>195.04841207482497</v>
      </c>
      <c r="BP110">
        <v>22</v>
      </c>
      <c r="BQ110">
        <v>1.2037973739750003</v>
      </c>
      <c r="BR110">
        <v>1.3249735391699997</v>
      </c>
      <c r="BS110">
        <v>1.7368071</v>
      </c>
      <c r="BT110">
        <v>2.4094135934400001</v>
      </c>
      <c r="BU110">
        <v>3.7030974129600005</v>
      </c>
      <c r="BV110">
        <v>5.7179172272399992</v>
      </c>
      <c r="BW110">
        <v>10.289025239040001</v>
      </c>
      <c r="BX110">
        <v>20.849940901874998</v>
      </c>
      <c r="BY110">
        <v>37.450129810964995</v>
      </c>
      <c r="BZ110">
        <v>73.632223800000006</v>
      </c>
      <c r="CA110">
        <v>127.97434160973</v>
      </c>
      <c r="CB110">
        <v>199.02347589172498</v>
      </c>
      <c r="CC110">
        <v>22</v>
      </c>
      <c r="CD110">
        <v>1.2745663124999997</v>
      </c>
      <c r="CE110">
        <v>1.5913224374999997</v>
      </c>
      <c r="CF110">
        <v>2.6094671250000001</v>
      </c>
      <c r="CG110">
        <v>4.5477129375000009</v>
      </c>
      <c r="CH110">
        <v>7.5870633749999996</v>
      </c>
      <c r="CI110">
        <v>13.047335624999999</v>
      </c>
      <c r="CJ110">
        <v>21.697794562499997</v>
      </c>
      <c r="CK110">
        <v>37.47526631249999</v>
      </c>
      <c r="CL110">
        <v>61.312450959374992</v>
      </c>
      <c r="CM110">
        <v>90.915123974999986</v>
      </c>
      <c r="CN110">
        <v>143.9111098125</v>
      </c>
      <c r="CO110">
        <v>197.98460369999998</v>
      </c>
      <c r="CP110">
        <v>22</v>
      </c>
      <c r="CQ110">
        <v>1.613785327245</v>
      </c>
      <c r="CR110">
        <v>1.9992747295349997</v>
      </c>
      <c r="CS110">
        <v>3.2528973749999999</v>
      </c>
      <c r="CT110">
        <v>5.6245665069450004</v>
      </c>
      <c r="CU110">
        <v>9.3093724913699987</v>
      </c>
      <c r="CV110">
        <v>15.881488593299997</v>
      </c>
      <c r="CW110">
        <v>26.198713731329999</v>
      </c>
      <c r="CX110">
        <v>44.882309168745003</v>
      </c>
      <c r="CY110">
        <v>72.681715549904979</v>
      </c>
      <c r="CZ110">
        <v>105.80109149999998</v>
      </c>
      <c r="DA110">
        <v>164.41469336789996</v>
      </c>
      <c r="DB110">
        <v>222.06688372331996</v>
      </c>
    </row>
    <row r="111" spans="15:106">
      <c r="O111">
        <v>23</v>
      </c>
      <c r="P111">
        <f t="shared" si="11"/>
        <v>0.70459125</v>
      </c>
      <c r="Q111">
        <f t="shared" si="10"/>
        <v>0.81348262500000001</v>
      </c>
      <c r="R111">
        <f t="shared" si="10"/>
        <v>1.1145352499999999</v>
      </c>
      <c r="S111">
        <f t="shared" si="10"/>
        <v>1.5949383750000001</v>
      </c>
      <c r="T111">
        <f t="shared" si="10"/>
        <v>2.4980962500000001</v>
      </c>
      <c r="U111">
        <f t="shared" si="10"/>
        <v>3.9457109999999993</v>
      </c>
      <c r="V111">
        <f t="shared" si="10"/>
        <v>7.7312876249999993</v>
      </c>
      <c r="W111">
        <f t="shared" si="10"/>
        <v>15.411332249999997</v>
      </c>
      <c r="X111">
        <f t="shared" si="10"/>
        <v>30.012157275</v>
      </c>
      <c r="Y111">
        <f t="shared" si="10"/>
        <v>63.559131074999996</v>
      </c>
      <c r="Z111">
        <f t="shared" si="10"/>
        <v>113.33827559999999</v>
      </c>
      <c r="AA111">
        <f t="shared" si="10"/>
        <v>185.08267008749999</v>
      </c>
      <c r="AC111">
        <v>23</v>
      </c>
      <c r="AD111">
        <v>0.70459125</v>
      </c>
      <c r="AE111">
        <v>0.81348262500000001</v>
      </c>
      <c r="AF111">
        <v>1.1145352499999999</v>
      </c>
      <c r="AG111">
        <v>1.5949383750000001</v>
      </c>
      <c r="AH111">
        <v>2.4980962500000001</v>
      </c>
      <c r="AI111">
        <v>3.9457109999999993</v>
      </c>
      <c r="AJ111">
        <v>7.7312876249999993</v>
      </c>
      <c r="AK111">
        <v>15.411332249999997</v>
      </c>
      <c r="AL111">
        <v>30.012157275</v>
      </c>
      <c r="AM111">
        <v>63.559131074999996</v>
      </c>
      <c r="AN111">
        <v>113.33827559999999</v>
      </c>
      <c r="AO111">
        <v>185.08267008749999</v>
      </c>
      <c r="AP111">
        <v>23</v>
      </c>
      <c r="AQ111">
        <v>0.86369250000000009</v>
      </c>
      <c r="AR111">
        <v>0.99717225000000009</v>
      </c>
      <c r="AS111">
        <v>1.3662044999999998</v>
      </c>
      <c r="AT111">
        <v>1.9550857499999998</v>
      </c>
      <c r="AU111">
        <v>3.0621824999999996</v>
      </c>
      <c r="AV111">
        <v>4.8512241818039996</v>
      </c>
      <c r="AW111">
        <v>9.5768208000000001</v>
      </c>
      <c r="AX111">
        <v>19.232207180810999</v>
      </c>
      <c r="AY111">
        <v>36.896423544710991</v>
      </c>
      <c r="AZ111">
        <v>74.593421857283985</v>
      </c>
      <c r="BA111">
        <v>127.32156566304299</v>
      </c>
      <c r="BB111">
        <v>199.50144659085899</v>
      </c>
      <c r="BC111">
        <v>23</v>
      </c>
      <c r="BD111">
        <v>0.97343963310000003</v>
      </c>
      <c r="BE111">
        <v>1.1220066694949999</v>
      </c>
      <c r="BF111">
        <v>1.5346690197299999</v>
      </c>
      <c r="BG111">
        <v>2.1924887256450001</v>
      </c>
      <c r="BH111">
        <v>3.4282615828499998</v>
      </c>
      <c r="BI111">
        <v>5.4058073546400003</v>
      </c>
      <c r="BJ111">
        <v>10.5744063</v>
      </c>
      <c r="BK111">
        <v>21.043209736259996</v>
      </c>
      <c r="BL111">
        <v>40.007209208669998</v>
      </c>
      <c r="BM111">
        <v>80.158077936419971</v>
      </c>
      <c r="BN111">
        <v>135.601132765215</v>
      </c>
      <c r="BO111">
        <v>210.59272219922997</v>
      </c>
      <c r="BP111">
        <v>23</v>
      </c>
      <c r="BQ111">
        <v>1.25592617535</v>
      </c>
      <c r="BR111">
        <v>1.4200331143349998</v>
      </c>
      <c r="BS111">
        <v>1.9044689394599996</v>
      </c>
      <c r="BT111">
        <v>2.6665599762900003</v>
      </c>
      <c r="BU111">
        <v>4.0844453890499999</v>
      </c>
      <c r="BV111">
        <v>6.3058622180399997</v>
      </c>
      <c r="BW111">
        <v>12.070784550000001</v>
      </c>
      <c r="BX111">
        <v>23.493412708109997</v>
      </c>
      <c r="BY111">
        <v>43.658959747109996</v>
      </c>
      <c r="BZ111">
        <v>85.451289972839987</v>
      </c>
      <c r="CA111">
        <v>141.12083558043</v>
      </c>
      <c r="CB111">
        <v>213.81291020858995</v>
      </c>
      <c r="CC111">
        <v>23</v>
      </c>
      <c r="CD111">
        <v>1.3122753749999998</v>
      </c>
      <c r="CE111">
        <v>1.7270750624999998</v>
      </c>
      <c r="CF111">
        <v>2.9337650625</v>
      </c>
      <c r="CG111">
        <v>5.0077635000000003</v>
      </c>
      <c r="CH111">
        <v>8.4996226875000005</v>
      </c>
      <c r="CI111">
        <v>14.404861874999998</v>
      </c>
      <c r="CJ111">
        <v>24.096090937500001</v>
      </c>
      <c r="CK111">
        <v>42.105939187500006</v>
      </c>
      <c r="CL111">
        <v>65.55021090000001</v>
      </c>
      <c r="CM111">
        <v>101.0756397375</v>
      </c>
      <c r="CN111">
        <v>153.36542265000003</v>
      </c>
      <c r="CO111">
        <v>212.20939188749998</v>
      </c>
      <c r="CP111">
        <v>23</v>
      </c>
      <c r="CQ111">
        <v>1.65896199081</v>
      </c>
      <c r="CR111">
        <v>2.1664486364549997</v>
      </c>
      <c r="CS111">
        <v>3.6514170456900001</v>
      </c>
      <c r="CT111">
        <v>6.1837564965599991</v>
      </c>
      <c r="CU111">
        <v>10.412452294335001</v>
      </c>
      <c r="CV111">
        <v>17.50571953335</v>
      </c>
      <c r="CW111">
        <v>29.047342500000003</v>
      </c>
      <c r="CX111">
        <v>50.345829233144997</v>
      </c>
      <c r="CY111">
        <v>77.418501363119987</v>
      </c>
      <c r="CZ111">
        <v>117.19194233651999</v>
      </c>
      <c r="DA111">
        <v>174.57184193634001</v>
      </c>
      <c r="DB111">
        <v>237.14802614874</v>
      </c>
    </row>
    <row r="112" spans="15:106">
      <c r="O112">
        <v>24</v>
      </c>
      <c r="P112">
        <f t="shared" si="11"/>
        <v>0.7366181249999999</v>
      </c>
      <c r="Q112">
        <f t="shared" si="10"/>
        <v>0.88394174999999997</v>
      </c>
      <c r="R112">
        <f t="shared" si="10"/>
        <v>1.2234266250000001</v>
      </c>
      <c r="S112">
        <f t="shared" ref="S112:AA128" si="12">IF($Z$1=1,AG112,IF($Z$1=2,AT112,IF($Z$1=3,BG112,IF($Z$1=4,BT112,IF($Z$1=5,CG112,CT112)))))</f>
        <v>1.7678834999999999</v>
      </c>
      <c r="T112">
        <f t="shared" si="12"/>
        <v>2.7799327499999995</v>
      </c>
      <c r="U112">
        <f t="shared" si="12"/>
        <v>4.406898</v>
      </c>
      <c r="V112">
        <f t="shared" si="12"/>
        <v>9.089227124999999</v>
      </c>
      <c r="W112">
        <f t="shared" si="12"/>
        <v>17.512295249999998</v>
      </c>
      <c r="X112">
        <f t="shared" si="12"/>
        <v>35.495695499999997</v>
      </c>
      <c r="Y112">
        <f t="shared" si="12"/>
        <v>74.218170975000007</v>
      </c>
      <c r="Z112">
        <f t="shared" si="12"/>
        <v>126.21070316249997</v>
      </c>
      <c r="AA112">
        <f t="shared" si="12"/>
        <v>201.23270737499999</v>
      </c>
      <c r="AC112">
        <v>24</v>
      </c>
      <c r="AD112">
        <v>0.7366181249999999</v>
      </c>
      <c r="AE112">
        <v>0.88394174999999997</v>
      </c>
      <c r="AF112">
        <v>1.2234266250000001</v>
      </c>
      <c r="AG112">
        <v>1.7678834999999999</v>
      </c>
      <c r="AH112">
        <v>2.7799327499999995</v>
      </c>
      <c r="AI112">
        <v>4.406898</v>
      </c>
      <c r="AJ112">
        <v>9.089227124999999</v>
      </c>
      <c r="AK112">
        <v>17.512295249999998</v>
      </c>
      <c r="AL112">
        <v>35.495695499999997</v>
      </c>
      <c r="AM112">
        <v>74.218170975000007</v>
      </c>
      <c r="AN112">
        <v>126.21070316249997</v>
      </c>
      <c r="AO112">
        <v>201.23270737499999</v>
      </c>
      <c r="AP112">
        <v>24</v>
      </c>
      <c r="AQ112">
        <v>0.90295124999999965</v>
      </c>
      <c r="AR112">
        <v>1.0835414999999999</v>
      </c>
      <c r="AS112">
        <v>1.4996842499999996</v>
      </c>
      <c r="AT112">
        <v>2.1670829999999999</v>
      </c>
      <c r="AU112">
        <v>3.4076595000000003</v>
      </c>
      <c r="AV112">
        <v>5.4263738616239996</v>
      </c>
      <c r="AW112">
        <v>11.275668270800999</v>
      </c>
      <c r="AX112">
        <v>21.886333325814</v>
      </c>
      <c r="AY112">
        <v>43.224533775720005</v>
      </c>
      <c r="AZ112">
        <v>86.326457150050487</v>
      </c>
      <c r="BA112">
        <v>140.58913770000001</v>
      </c>
      <c r="BB112">
        <v>215.18259024853498</v>
      </c>
      <c r="BC112">
        <v>24</v>
      </c>
      <c r="BD112">
        <v>1.0173475695749998</v>
      </c>
      <c r="BE112">
        <v>1.2187800254699999</v>
      </c>
      <c r="BF112">
        <v>1.6840443813899999</v>
      </c>
      <c r="BG112">
        <v>2.4294140999999998</v>
      </c>
      <c r="BH112">
        <v>3.8137592501399995</v>
      </c>
      <c r="BI112">
        <v>6.03562495128</v>
      </c>
      <c r="BJ112">
        <v>12.427530191504999</v>
      </c>
      <c r="BK112">
        <v>23.903876279069998</v>
      </c>
      <c r="BL112">
        <v>46.784367728400007</v>
      </c>
      <c r="BM112">
        <v>92.600211366330001</v>
      </c>
      <c r="BN112">
        <v>149.46471457499999</v>
      </c>
      <c r="BO112">
        <v>226.74318809309997</v>
      </c>
      <c r="BP112">
        <v>24</v>
      </c>
      <c r="BQ112">
        <v>1.30758176415</v>
      </c>
      <c r="BR112">
        <v>1.5365108915099999</v>
      </c>
      <c r="BS112">
        <v>2.0815159591649999</v>
      </c>
      <c r="BT112">
        <v>2.9426705999999996</v>
      </c>
      <c r="BU112">
        <v>4.52475843729</v>
      </c>
      <c r="BV112">
        <v>7.0104194162400004</v>
      </c>
      <c r="BW112">
        <v>14.123908358009999</v>
      </c>
      <c r="BX112">
        <v>26.567033158139996</v>
      </c>
      <c r="BY112">
        <v>50.818893757200001</v>
      </c>
      <c r="BZ112">
        <v>98.246501450504994</v>
      </c>
      <c r="CA112">
        <v>154.7900607</v>
      </c>
      <c r="CB112">
        <v>229.05547598535006</v>
      </c>
      <c r="CC112">
        <v>24</v>
      </c>
      <c r="CD112">
        <v>1.3499844374999999</v>
      </c>
      <c r="CE112">
        <v>1.8929949374999999</v>
      </c>
      <c r="CF112">
        <v>3.3033138749999997</v>
      </c>
      <c r="CG112">
        <v>5.5206067500000007</v>
      </c>
      <c r="CH112">
        <v>9.5102255625000005</v>
      </c>
      <c r="CI112">
        <v>15.913224375000002</v>
      </c>
      <c r="CJ112">
        <v>26.773434374999997</v>
      </c>
      <c r="CK112">
        <v>47.068451812499994</v>
      </c>
      <c r="CL112">
        <v>70.077979359374993</v>
      </c>
      <c r="CM112">
        <v>112.07381324999999</v>
      </c>
      <c r="CN112">
        <v>162.98812969687501</v>
      </c>
      <c r="CO112">
        <v>227.27899738124998</v>
      </c>
      <c r="CP112">
        <v>24</v>
      </c>
      <c r="CQ112">
        <v>1.70399252091</v>
      </c>
      <c r="CR112">
        <v>2.3708739893549997</v>
      </c>
      <c r="CS112">
        <v>4.1049023550300001</v>
      </c>
      <c r="CT112">
        <v>6.8062274999999994</v>
      </c>
      <c r="CU112">
        <v>11.631876113715</v>
      </c>
      <c r="CV112">
        <v>19.307632848450002</v>
      </c>
      <c r="CW112">
        <v>32.222422420499996</v>
      </c>
      <c r="CX112">
        <v>56.187403398390003</v>
      </c>
      <c r="CY112">
        <v>82.460705837174999</v>
      </c>
      <c r="CZ112">
        <v>129.46537321469998</v>
      </c>
      <c r="DA112">
        <v>184.84310906249999</v>
      </c>
      <c r="DB112">
        <v>253.05633875821502</v>
      </c>
    </row>
    <row r="113" spans="15:106">
      <c r="O113">
        <v>25</v>
      </c>
      <c r="P113">
        <f t="shared" si="11"/>
        <v>0.76864499999999991</v>
      </c>
      <c r="Q113">
        <f t="shared" si="11"/>
        <v>0.95440087499999993</v>
      </c>
      <c r="R113">
        <f t="shared" si="11"/>
        <v>1.3515341249999999</v>
      </c>
      <c r="S113">
        <f t="shared" si="12"/>
        <v>1.9664501249999997</v>
      </c>
      <c r="T113">
        <f t="shared" si="12"/>
        <v>3.0937961249999995</v>
      </c>
      <c r="U113">
        <f t="shared" si="12"/>
        <v>4.9897871249999994</v>
      </c>
      <c r="V113">
        <f t="shared" si="12"/>
        <v>10.588084875</v>
      </c>
      <c r="W113">
        <f t="shared" si="12"/>
        <v>20.068039874999997</v>
      </c>
      <c r="X113">
        <f t="shared" si="12"/>
        <v>41.915203650000002</v>
      </c>
      <c r="Y113">
        <f t="shared" si="12"/>
        <v>85.676911612499993</v>
      </c>
      <c r="Z113">
        <f t="shared" si="12"/>
        <v>140.14520388749997</v>
      </c>
      <c r="AA113">
        <f t="shared" si="12"/>
        <v>218.01856078124996</v>
      </c>
      <c r="AC113">
        <v>25</v>
      </c>
      <c r="AD113">
        <v>0.76864499999999991</v>
      </c>
      <c r="AE113">
        <v>0.95440087499999993</v>
      </c>
      <c r="AF113">
        <v>1.3515341249999999</v>
      </c>
      <c r="AG113">
        <v>1.9664501249999997</v>
      </c>
      <c r="AH113">
        <v>3.0937961249999995</v>
      </c>
      <c r="AI113">
        <v>4.9897871249999994</v>
      </c>
      <c r="AJ113">
        <v>10.588084875</v>
      </c>
      <c r="AK113">
        <v>20.068039874999997</v>
      </c>
      <c r="AL113">
        <v>41.915203650000002</v>
      </c>
      <c r="AM113">
        <v>85.676911612499993</v>
      </c>
      <c r="AN113">
        <v>140.14520388749997</v>
      </c>
      <c r="AO113">
        <v>218.01856078124996</v>
      </c>
      <c r="AP113">
        <v>25</v>
      </c>
      <c r="AQ113">
        <v>0.94220999999999999</v>
      </c>
      <c r="AR113">
        <v>1.1699107500000001</v>
      </c>
      <c r="AS113">
        <v>1.6567192499999996</v>
      </c>
      <c r="AT113">
        <v>2.4104872499999992</v>
      </c>
      <c r="AU113">
        <v>3.7923952499999998</v>
      </c>
      <c r="AV113">
        <v>6.1533043991205005</v>
      </c>
      <c r="AW113">
        <v>13.1545970287695</v>
      </c>
      <c r="AX113">
        <v>25.117417649999997</v>
      </c>
      <c r="AY113">
        <v>50.564374874878496</v>
      </c>
      <c r="AZ113">
        <v>98.776642952090995</v>
      </c>
      <c r="BA113">
        <v>154.81221536144699</v>
      </c>
      <c r="BB113">
        <v>231.29572320352503</v>
      </c>
      <c r="BC113">
        <v>25</v>
      </c>
      <c r="BD113">
        <v>1.061226</v>
      </c>
      <c r="BE113">
        <v>1.3154895177899999</v>
      </c>
      <c r="BF113">
        <v>1.8597615295349996</v>
      </c>
      <c r="BG113">
        <v>2.7013772392649997</v>
      </c>
      <c r="BH113">
        <v>4.2429198297150013</v>
      </c>
      <c r="BI113">
        <v>6.8316366638849981</v>
      </c>
      <c r="BJ113">
        <v>14.472012999870001</v>
      </c>
      <c r="BK113">
        <v>27.383164087499999</v>
      </c>
      <c r="BL113">
        <v>54.630206550809994</v>
      </c>
      <c r="BM113">
        <v>105.76560091226999</v>
      </c>
      <c r="BN113">
        <v>164.29280808223498</v>
      </c>
      <c r="BO113">
        <v>243.290646955125</v>
      </c>
      <c r="BP113">
        <v>25</v>
      </c>
      <c r="BQ113">
        <v>1.3587660000000001</v>
      </c>
      <c r="BR113">
        <v>1.6519496920649996</v>
      </c>
      <c r="BS113">
        <v>2.2895110151549996</v>
      </c>
      <c r="BT113">
        <v>3.2586895035299994</v>
      </c>
      <c r="BU113">
        <v>5.012804009429999</v>
      </c>
      <c r="BV113">
        <v>7.9008804412050004</v>
      </c>
      <c r="BW113">
        <v>16.374930937694998</v>
      </c>
      <c r="BX113">
        <v>30.296266649999996</v>
      </c>
      <c r="BY113">
        <v>59.065714798785002</v>
      </c>
      <c r="BZ113">
        <v>111.67923962091001</v>
      </c>
      <c r="CA113">
        <v>169.31195826446998</v>
      </c>
      <c r="CB113">
        <v>244.53147078524995</v>
      </c>
      <c r="CC113">
        <v>25</v>
      </c>
      <c r="CD113">
        <v>1.4103189375</v>
      </c>
      <c r="CE113">
        <v>2.0890820624999997</v>
      </c>
      <c r="CF113">
        <v>3.6954881250000002</v>
      </c>
      <c r="CG113">
        <v>6.1088681249999999</v>
      </c>
      <c r="CH113">
        <v>10.618872</v>
      </c>
      <c r="CI113">
        <v>17.617674000000001</v>
      </c>
      <c r="CJ113">
        <v>29.820326625</v>
      </c>
      <c r="CK113">
        <v>52.098840750000001</v>
      </c>
      <c r="CL113">
        <v>75.437299800000005</v>
      </c>
      <c r="CM113">
        <v>123.26925164999997</v>
      </c>
      <c r="CN113">
        <v>173.33089387499999</v>
      </c>
      <c r="CO113">
        <v>243.16677072187503</v>
      </c>
      <c r="CP113">
        <v>25</v>
      </c>
      <c r="CQ113">
        <v>1.7773882499999998</v>
      </c>
      <c r="CR113">
        <v>2.6123736527549997</v>
      </c>
      <c r="CS113">
        <v>4.58500932855</v>
      </c>
      <c r="CT113">
        <v>7.5195246050999991</v>
      </c>
      <c r="CU113">
        <v>12.96707989632</v>
      </c>
      <c r="CV113">
        <v>21.341171813280003</v>
      </c>
      <c r="CW113">
        <v>35.831091398489995</v>
      </c>
      <c r="CX113">
        <v>62.090399249999997</v>
      </c>
      <c r="CY113">
        <v>88.439656394115005</v>
      </c>
      <c r="CZ113">
        <v>141.87393909095996</v>
      </c>
      <c r="DA113">
        <v>195.85033903140001</v>
      </c>
      <c r="DB113">
        <v>269.75283333998999</v>
      </c>
    </row>
    <row r="114" spans="15:106">
      <c r="O114">
        <v>26</v>
      </c>
      <c r="P114">
        <f t="shared" si="11"/>
        <v>0.81348262500000001</v>
      </c>
      <c r="Q114">
        <f t="shared" si="11"/>
        <v>1.03767075</v>
      </c>
      <c r="R114">
        <f t="shared" si="11"/>
        <v>1.4860469999999997</v>
      </c>
      <c r="S114">
        <f t="shared" si="12"/>
        <v>2.1778274999999994</v>
      </c>
      <c r="T114">
        <f t="shared" si="12"/>
        <v>3.433281</v>
      </c>
      <c r="U114">
        <f t="shared" si="12"/>
        <v>5.7392160000000008</v>
      </c>
      <c r="V114">
        <f t="shared" si="12"/>
        <v>12.176617875</v>
      </c>
      <c r="W114">
        <f t="shared" si="12"/>
        <v>23.219484375</v>
      </c>
      <c r="X114">
        <f t="shared" si="12"/>
        <v>49.473308531250005</v>
      </c>
      <c r="Y114">
        <f t="shared" si="12"/>
        <v>97.632792000000009</v>
      </c>
      <c r="Z114">
        <f t="shared" si="12"/>
        <v>155.44321265624998</v>
      </c>
      <c r="AA114">
        <f t="shared" si="12"/>
        <v>235.34835449999997</v>
      </c>
      <c r="AC114">
        <v>26</v>
      </c>
      <c r="AD114">
        <v>0.81348262500000001</v>
      </c>
      <c r="AE114">
        <v>1.03767075</v>
      </c>
      <c r="AF114">
        <v>1.4860469999999997</v>
      </c>
      <c r="AG114">
        <v>2.1778274999999994</v>
      </c>
      <c r="AH114">
        <v>3.433281</v>
      </c>
      <c r="AI114">
        <v>5.7392160000000008</v>
      </c>
      <c r="AJ114">
        <v>12.176617875</v>
      </c>
      <c r="AK114">
        <v>23.219484375</v>
      </c>
      <c r="AL114">
        <v>49.473308531250005</v>
      </c>
      <c r="AM114">
        <v>97.632792000000009</v>
      </c>
      <c r="AN114">
        <v>155.44321265624998</v>
      </c>
      <c r="AO114">
        <v>235.34835449999997</v>
      </c>
      <c r="AP114">
        <v>26</v>
      </c>
      <c r="AQ114">
        <v>0.99717225000000009</v>
      </c>
      <c r="AR114">
        <v>1.2719835000000002</v>
      </c>
      <c r="AS114">
        <v>1.8216059999999994</v>
      </c>
      <c r="AT114">
        <v>2.6695949999999997</v>
      </c>
      <c r="AU114">
        <v>4.2085380000000008</v>
      </c>
      <c r="AV114">
        <v>7.0880643173760012</v>
      </c>
      <c r="AW114">
        <v>15.1506303112605</v>
      </c>
      <c r="AX114">
        <v>29.104607998874997</v>
      </c>
      <c r="AY114">
        <v>59.130582952130993</v>
      </c>
      <c r="AZ114">
        <v>111.58033533139199</v>
      </c>
      <c r="BA114">
        <v>170.29836947041949</v>
      </c>
      <c r="BB114">
        <v>247.73510999999999</v>
      </c>
      <c r="BC114">
        <v>26</v>
      </c>
      <c r="BD114">
        <v>1.1227561231650001</v>
      </c>
      <c r="BE114">
        <v>1.4297857730100001</v>
      </c>
      <c r="BF114">
        <v>2.0441698210799997</v>
      </c>
      <c r="BG114">
        <v>2.9907500885999996</v>
      </c>
      <c r="BH114">
        <v>4.7069175000000003</v>
      </c>
      <c r="BI114">
        <v>7.8550538841600002</v>
      </c>
      <c r="BJ114">
        <v>16.637643599685003</v>
      </c>
      <c r="BK114">
        <v>31.672664994374998</v>
      </c>
      <c r="BL114">
        <v>63.770384698154992</v>
      </c>
      <c r="BM114">
        <v>119.26154005824</v>
      </c>
      <c r="BN114">
        <v>180.40606330136998</v>
      </c>
      <c r="BO114">
        <v>260.12186550000001</v>
      </c>
      <c r="BP114">
        <v>26</v>
      </c>
      <c r="BQ114">
        <v>1.4320296213299999</v>
      </c>
      <c r="BR114">
        <v>1.7884275460200003</v>
      </c>
      <c r="BS114">
        <v>2.50642055964</v>
      </c>
      <c r="BT114">
        <v>3.5929123670999998</v>
      </c>
      <c r="BU114">
        <v>5.5375500000000004</v>
      </c>
      <c r="BV114">
        <v>9.0452191737599996</v>
      </c>
      <c r="BW114">
        <v>18.741888862605006</v>
      </c>
      <c r="BX114">
        <v>34.882736238749999</v>
      </c>
      <c r="BY114">
        <v>68.625989771309989</v>
      </c>
      <c r="BZ114">
        <v>125.32575331392</v>
      </c>
      <c r="CA114">
        <v>185.00032145419499</v>
      </c>
      <c r="CB114">
        <v>260.12186550000001</v>
      </c>
      <c r="CC114">
        <v>26</v>
      </c>
      <c r="CD114">
        <v>1.4857370624999997</v>
      </c>
      <c r="CE114">
        <v>2.32287825</v>
      </c>
      <c r="CF114">
        <v>4.1178296250000006</v>
      </c>
      <c r="CG114">
        <v>6.7951730624999991</v>
      </c>
      <c r="CH114">
        <v>11.802936562499999</v>
      </c>
      <c r="CI114">
        <v>19.540836187499998</v>
      </c>
      <c r="CJ114">
        <v>33.349894874999997</v>
      </c>
      <c r="CK114">
        <v>56.887891687499994</v>
      </c>
      <c r="CL114">
        <v>82.235071171874992</v>
      </c>
      <c r="CM114">
        <v>134.02405190624998</v>
      </c>
      <c r="CN114">
        <v>184.910907890625</v>
      </c>
      <c r="CO114">
        <v>260.12847749999997</v>
      </c>
      <c r="CP114">
        <v>26</v>
      </c>
      <c r="CQ114">
        <v>1.8695277758699997</v>
      </c>
      <c r="CR114">
        <v>2.9001892273200003</v>
      </c>
      <c r="CS114">
        <v>5.1009507303300001</v>
      </c>
      <c r="CT114">
        <v>8.3510182271849978</v>
      </c>
      <c r="CU114">
        <v>14.389881562500001</v>
      </c>
      <c r="CV114">
        <v>23.632548090164999</v>
      </c>
      <c r="CW114">
        <v>40.006826274689999</v>
      </c>
      <c r="CX114">
        <v>67.686553902029999</v>
      </c>
      <c r="CY114">
        <v>96.053774477969995</v>
      </c>
      <c r="CZ114">
        <v>153.68431892236498</v>
      </c>
      <c r="DA114">
        <v>208.16746608022498</v>
      </c>
      <c r="DB114">
        <v>287.5104225</v>
      </c>
    </row>
    <row r="115" spans="15:106">
      <c r="O115">
        <v>27</v>
      </c>
      <c r="P115">
        <f t="shared" si="11"/>
        <v>0.85832025000000001</v>
      </c>
      <c r="Q115">
        <f t="shared" si="11"/>
        <v>1.127346</v>
      </c>
      <c r="R115">
        <f t="shared" si="11"/>
        <v>1.6461813749999998</v>
      </c>
      <c r="S115">
        <f t="shared" si="12"/>
        <v>2.4084209999999997</v>
      </c>
      <c r="T115">
        <f t="shared" si="12"/>
        <v>3.785576625</v>
      </c>
      <c r="U115">
        <f t="shared" si="12"/>
        <v>6.70002225</v>
      </c>
      <c r="V115">
        <f t="shared" si="12"/>
        <v>13.790772374999998</v>
      </c>
      <c r="W115">
        <f t="shared" si="12"/>
        <v>26.992549856249997</v>
      </c>
      <c r="X115">
        <f t="shared" si="12"/>
        <v>57.559443599999987</v>
      </c>
      <c r="Y115">
        <f t="shared" si="12"/>
        <v>108.25804871249998</v>
      </c>
      <c r="Z115">
        <f t="shared" si="12"/>
        <v>169.739751375</v>
      </c>
      <c r="AA115">
        <f t="shared" si="12"/>
        <v>250.83985725000002</v>
      </c>
      <c r="AC115">
        <v>27</v>
      </c>
      <c r="AD115">
        <v>0.85832025000000001</v>
      </c>
      <c r="AE115">
        <v>1.127346</v>
      </c>
      <c r="AF115">
        <v>1.6461813749999998</v>
      </c>
      <c r="AG115">
        <v>2.4084209999999997</v>
      </c>
      <c r="AH115">
        <v>3.785576625</v>
      </c>
      <c r="AI115">
        <v>6.70002225</v>
      </c>
      <c r="AJ115">
        <v>13.790772374999998</v>
      </c>
      <c r="AK115">
        <v>26.992549856249997</v>
      </c>
      <c r="AL115">
        <v>57.559443599999987</v>
      </c>
      <c r="AM115">
        <v>108.25804871249998</v>
      </c>
      <c r="AN115">
        <v>169.739751375</v>
      </c>
      <c r="AO115">
        <v>250.83985725000002</v>
      </c>
      <c r="AP115">
        <v>27</v>
      </c>
      <c r="AQ115">
        <v>1.0521345000000002</v>
      </c>
      <c r="AR115">
        <v>1.3819079999999999</v>
      </c>
      <c r="AS115">
        <v>2.0178997499999993</v>
      </c>
      <c r="AT115">
        <v>2.9522579999999996</v>
      </c>
      <c r="AU115">
        <v>4.6473624109890004</v>
      </c>
      <c r="AV115">
        <v>8.2870318815660013</v>
      </c>
      <c r="AW115">
        <v>17.184446568493502</v>
      </c>
      <c r="AX115">
        <v>33.505446602560497</v>
      </c>
      <c r="AY115">
        <v>68.167075199999999</v>
      </c>
      <c r="AZ115">
        <v>122.65843805382899</v>
      </c>
      <c r="BA115">
        <v>184.44787706417247</v>
      </c>
      <c r="BB115">
        <v>264.04195500000003</v>
      </c>
      <c r="BC115">
        <v>27</v>
      </c>
      <c r="BD115">
        <v>1.1842449378600002</v>
      </c>
      <c r="BE115">
        <v>1.5528282</v>
      </c>
      <c r="BF115">
        <v>2.2636884359699998</v>
      </c>
      <c r="BG115">
        <v>3.3063083175599992</v>
      </c>
      <c r="BH115">
        <v>5.1881596299449999</v>
      </c>
      <c r="BI115">
        <v>9.16698773283</v>
      </c>
      <c r="BJ115">
        <v>18.836789295195</v>
      </c>
      <c r="BK115">
        <v>36.395979320430001</v>
      </c>
      <c r="BL115">
        <v>73.38394319999999</v>
      </c>
      <c r="BM115">
        <v>130.86816931613998</v>
      </c>
      <c r="BN115">
        <v>195.04841207482497</v>
      </c>
      <c r="BO115">
        <v>277.24405275000009</v>
      </c>
      <c r="BP115">
        <v>27</v>
      </c>
      <c r="BQ115">
        <v>1.5046309682100001</v>
      </c>
      <c r="BR115">
        <v>1.9346711999999999</v>
      </c>
      <c r="BS115">
        <v>2.7643718460449995</v>
      </c>
      <c r="BT115">
        <v>3.95558132748</v>
      </c>
      <c r="BU115">
        <v>6.0778580598899996</v>
      </c>
      <c r="BV115">
        <v>10.510078515660002</v>
      </c>
      <c r="BW115">
        <v>21.124669534934995</v>
      </c>
      <c r="BX115">
        <v>39.901480675605001</v>
      </c>
      <c r="BY115">
        <v>78.600811199999981</v>
      </c>
      <c r="BZ115">
        <v>136.85917283828996</v>
      </c>
      <c r="CA115">
        <v>199.02347589172498</v>
      </c>
      <c r="CB115">
        <v>277.24405275000009</v>
      </c>
      <c r="CC115">
        <v>27</v>
      </c>
      <c r="CD115">
        <v>1.5913224374999997</v>
      </c>
      <c r="CE115">
        <v>2.6094671250000001</v>
      </c>
      <c r="CF115">
        <v>4.5477129375000009</v>
      </c>
      <c r="CG115">
        <v>7.5870633749999996</v>
      </c>
      <c r="CH115">
        <v>13.047335624999999</v>
      </c>
      <c r="CI115">
        <v>21.697794562499997</v>
      </c>
      <c r="CJ115">
        <v>37.47526631249999</v>
      </c>
      <c r="CK115">
        <v>61.312450959374992</v>
      </c>
      <c r="CL115">
        <v>90.915123974999986</v>
      </c>
      <c r="CM115">
        <v>143.9111098125</v>
      </c>
      <c r="CN115">
        <v>197.98460369999998</v>
      </c>
      <c r="CO115">
        <v>277.87343249999998</v>
      </c>
      <c r="CP115">
        <v>27</v>
      </c>
      <c r="CQ115">
        <v>1.9992747295349997</v>
      </c>
      <c r="CR115">
        <v>3.2528973749999999</v>
      </c>
      <c r="CS115">
        <v>5.6245665069450004</v>
      </c>
      <c r="CT115">
        <v>9.3093724913699987</v>
      </c>
      <c r="CU115">
        <v>15.881488593299997</v>
      </c>
      <c r="CV115">
        <v>26.198713731329999</v>
      </c>
      <c r="CW115">
        <v>44.882309168745003</v>
      </c>
      <c r="CX115">
        <v>72.681715549904979</v>
      </c>
      <c r="CY115">
        <v>105.80109149999998</v>
      </c>
      <c r="CZ115">
        <v>164.41469336789996</v>
      </c>
      <c r="DA115">
        <v>222.06688372331996</v>
      </c>
      <c r="DB115">
        <v>307.12326750000005</v>
      </c>
    </row>
    <row r="116" spans="15:106">
      <c r="O116">
        <v>28</v>
      </c>
      <c r="P116">
        <f t="shared" si="11"/>
        <v>0.90956324999999993</v>
      </c>
      <c r="Q116">
        <f t="shared" si="11"/>
        <v>1.2298319999999998</v>
      </c>
      <c r="R116">
        <f t="shared" si="11"/>
        <v>1.825531875</v>
      </c>
      <c r="S116">
        <f t="shared" si="12"/>
        <v>2.6646360000000002</v>
      </c>
      <c r="T116">
        <f t="shared" si="12"/>
        <v>4.1891152500000004</v>
      </c>
      <c r="U116">
        <f t="shared" si="12"/>
        <v>7.8722058749999997</v>
      </c>
      <c r="V116">
        <f t="shared" si="12"/>
        <v>15.558655874999998</v>
      </c>
      <c r="W116">
        <f t="shared" si="12"/>
        <v>31.440059999999999</v>
      </c>
      <c r="X116">
        <f t="shared" si="12"/>
        <v>66.676265493750009</v>
      </c>
      <c r="Y116">
        <f t="shared" si="12"/>
        <v>119.06228399999999</v>
      </c>
      <c r="Z116">
        <f t="shared" si="12"/>
        <v>185.08267008749999</v>
      </c>
      <c r="AA116">
        <f t="shared" si="12"/>
        <v>266.36276700000002</v>
      </c>
      <c r="AC116">
        <v>28</v>
      </c>
      <c r="AD116">
        <v>0.90956324999999993</v>
      </c>
      <c r="AE116">
        <v>1.2298319999999998</v>
      </c>
      <c r="AF116">
        <v>1.825531875</v>
      </c>
      <c r="AG116">
        <v>2.6646360000000002</v>
      </c>
      <c r="AH116">
        <v>4.1891152500000004</v>
      </c>
      <c r="AI116">
        <v>7.8722058749999997</v>
      </c>
      <c r="AJ116">
        <v>15.558655874999998</v>
      </c>
      <c r="AK116">
        <v>31.440059999999999</v>
      </c>
      <c r="AL116">
        <v>66.676265493750009</v>
      </c>
      <c r="AM116">
        <v>119.06228399999999</v>
      </c>
      <c r="AN116">
        <v>185.08267008749999</v>
      </c>
      <c r="AO116">
        <v>266.36276700000002</v>
      </c>
      <c r="AP116">
        <v>28</v>
      </c>
      <c r="AQ116">
        <v>1.1149484999999999</v>
      </c>
      <c r="AR116">
        <v>1.507536</v>
      </c>
      <c r="AS116">
        <v>2.2377487499999997</v>
      </c>
      <c r="AT116">
        <v>3.2663280000000001</v>
      </c>
      <c r="AU116">
        <v>5.1504880112010003</v>
      </c>
      <c r="AV116">
        <v>9.7513775999999979</v>
      </c>
      <c r="AW116">
        <v>19.4160562103865</v>
      </c>
      <c r="AX116">
        <v>38.651862290399997</v>
      </c>
      <c r="AY116">
        <v>78.25171168521301</v>
      </c>
      <c r="AZ116">
        <v>133.75178270576998</v>
      </c>
      <c r="BA116">
        <v>199.50144659085899</v>
      </c>
      <c r="BB116">
        <v>280.38186000000002</v>
      </c>
      <c r="BC116">
        <v>28</v>
      </c>
      <c r="BD116">
        <v>1.25452714227</v>
      </c>
      <c r="BE116">
        <v>1.6934278838399994</v>
      </c>
      <c r="BF116">
        <v>2.509475047425</v>
      </c>
      <c r="BG116">
        <v>3.6568123550399991</v>
      </c>
      <c r="BH116">
        <v>5.7392824836600003</v>
      </c>
      <c r="BI116">
        <v>10.7671461</v>
      </c>
      <c r="BJ116">
        <v>21.244370926590001</v>
      </c>
      <c r="BK116">
        <v>41.910651287999997</v>
      </c>
      <c r="BL116">
        <v>84.089275538565005</v>
      </c>
      <c r="BM116">
        <v>142.44949902884997</v>
      </c>
      <c r="BN116">
        <v>210.59272219922997</v>
      </c>
      <c r="BO116">
        <v>294.40095300000002</v>
      </c>
      <c r="BP116">
        <v>28</v>
      </c>
      <c r="BQ116">
        <v>1.5877535609099995</v>
      </c>
      <c r="BR116">
        <v>2.1014829676799991</v>
      </c>
      <c r="BS116">
        <v>3.0520867198500001</v>
      </c>
      <c r="BT116">
        <v>4.3567417483200002</v>
      </c>
      <c r="BU116">
        <v>6.6948602120099991</v>
      </c>
      <c r="BV116">
        <v>12.290798849999998</v>
      </c>
      <c r="BW116">
        <v>23.717996453864998</v>
      </c>
      <c r="BX116">
        <v>45.736142904000005</v>
      </c>
      <c r="BY116">
        <v>89.642082902129999</v>
      </c>
      <c r="BZ116">
        <v>148.24796755769998</v>
      </c>
      <c r="CA116">
        <v>213.81291020858995</v>
      </c>
      <c r="CB116">
        <v>294.40095300000002</v>
      </c>
      <c r="CC116">
        <v>28</v>
      </c>
      <c r="CD116">
        <v>1.7270750624999998</v>
      </c>
      <c r="CE116">
        <v>2.9337650625</v>
      </c>
      <c r="CF116">
        <v>5.0077635000000003</v>
      </c>
      <c r="CG116">
        <v>8.4996226875000005</v>
      </c>
      <c r="CH116">
        <v>14.404861874999998</v>
      </c>
      <c r="CI116">
        <v>24.096090937500001</v>
      </c>
      <c r="CJ116">
        <v>42.105939187500006</v>
      </c>
      <c r="CK116">
        <v>65.55021090000001</v>
      </c>
      <c r="CL116">
        <v>101.0756397375</v>
      </c>
      <c r="CM116">
        <v>153.36542265000003</v>
      </c>
      <c r="CN116">
        <v>212.20939188749998</v>
      </c>
      <c r="CO116">
        <v>296.30148975000003</v>
      </c>
      <c r="CP116">
        <v>28</v>
      </c>
      <c r="CQ116">
        <v>2.1664486364549997</v>
      </c>
      <c r="CR116">
        <v>3.6514170456900001</v>
      </c>
      <c r="CS116">
        <v>6.1837564965599991</v>
      </c>
      <c r="CT116">
        <v>10.412452294335001</v>
      </c>
      <c r="CU116">
        <v>17.50571953335</v>
      </c>
      <c r="CV116">
        <v>29.047342500000003</v>
      </c>
      <c r="CW116">
        <v>50.345829233144997</v>
      </c>
      <c r="CX116">
        <v>77.418501363119987</v>
      </c>
      <c r="CY116">
        <v>117.19194233651999</v>
      </c>
      <c r="CZ116">
        <v>174.57184193634001</v>
      </c>
      <c r="DA116">
        <v>237.14802614874</v>
      </c>
      <c r="DB116">
        <v>327.49112024999994</v>
      </c>
    </row>
    <row r="117" spans="15:106">
      <c r="O117">
        <v>29</v>
      </c>
      <c r="P117">
        <f t="shared" si="11"/>
        <v>0.97361699999999995</v>
      </c>
      <c r="Q117">
        <f t="shared" si="11"/>
        <v>1.34512875</v>
      </c>
      <c r="R117">
        <f t="shared" si="11"/>
        <v>2.0240984999999996</v>
      </c>
      <c r="S117">
        <f t="shared" si="12"/>
        <v>2.9592832499999999</v>
      </c>
      <c r="T117">
        <f t="shared" si="12"/>
        <v>4.675923749999999</v>
      </c>
      <c r="U117">
        <f t="shared" si="12"/>
        <v>9.2237399999999994</v>
      </c>
      <c r="V117">
        <f t="shared" si="12"/>
        <v>17.621186625</v>
      </c>
      <c r="W117">
        <f t="shared" si="12"/>
        <v>36.588380156249997</v>
      </c>
      <c r="X117">
        <f t="shared" si="12"/>
        <v>76.578737624999988</v>
      </c>
      <c r="Y117">
        <f t="shared" si="12"/>
        <v>130.33888469999997</v>
      </c>
      <c r="Z117">
        <f t="shared" si="12"/>
        <v>201.23270737499999</v>
      </c>
      <c r="AA117">
        <f t="shared" si="12"/>
        <v>281.8621215</v>
      </c>
      <c r="AC117">
        <v>29</v>
      </c>
      <c r="AD117">
        <v>0.97361699999999995</v>
      </c>
      <c r="AE117">
        <v>1.34512875</v>
      </c>
      <c r="AF117">
        <v>2.0240984999999996</v>
      </c>
      <c r="AG117">
        <v>2.9592832499999999</v>
      </c>
      <c r="AH117">
        <v>4.675923749999999</v>
      </c>
      <c r="AI117">
        <v>9.2237399999999994</v>
      </c>
      <c r="AJ117">
        <v>17.621186625</v>
      </c>
      <c r="AK117">
        <v>36.588380156249997</v>
      </c>
      <c r="AL117">
        <v>76.578737624999988</v>
      </c>
      <c r="AM117">
        <v>130.33888469999997</v>
      </c>
      <c r="AN117">
        <v>201.23270737499999</v>
      </c>
      <c r="AO117">
        <v>281.8621215</v>
      </c>
      <c r="AP117">
        <v>29</v>
      </c>
      <c r="AQ117">
        <v>1.1934659999999999</v>
      </c>
      <c r="AR117">
        <v>1.6488675000000002</v>
      </c>
      <c r="AS117">
        <v>2.4811529999999995</v>
      </c>
      <c r="AT117">
        <v>3.6275085000000002</v>
      </c>
      <c r="AU117">
        <v>5.7576350566649994</v>
      </c>
      <c r="AV117">
        <v>11.442538625759999</v>
      </c>
      <c r="AW117">
        <v>22.022422450371003</v>
      </c>
      <c r="AX117">
        <v>44.555139759487503</v>
      </c>
      <c r="AY117">
        <v>89.072137258897484</v>
      </c>
      <c r="AZ117">
        <v>145.18761839999999</v>
      </c>
      <c r="BA117">
        <v>215.18259024853498</v>
      </c>
      <c r="BB117">
        <v>296.69697000000002</v>
      </c>
      <c r="BC117">
        <v>29</v>
      </c>
      <c r="BD117">
        <v>1.3424243758800001</v>
      </c>
      <c r="BE117">
        <v>1.8515671209</v>
      </c>
      <c r="BF117">
        <v>2.7815031000000001</v>
      </c>
      <c r="BG117">
        <v>4.0598082340199992</v>
      </c>
      <c r="BH117">
        <v>6.4040788000499997</v>
      </c>
      <c r="BI117">
        <v>12.6114471288</v>
      </c>
      <c r="BJ117">
        <v>24.052510476854998</v>
      </c>
      <c r="BK117">
        <v>48.224558152874998</v>
      </c>
      <c r="BL117">
        <v>95.545433107350007</v>
      </c>
      <c r="BM117">
        <v>154.35350339999999</v>
      </c>
      <c r="BN117">
        <v>226.74318809309997</v>
      </c>
      <c r="BO117">
        <v>311.53181850000004</v>
      </c>
      <c r="BP117">
        <v>29</v>
      </c>
      <c r="BQ117">
        <v>1.69238880804</v>
      </c>
      <c r="BR117">
        <v>2.28857775615</v>
      </c>
      <c r="BS117">
        <v>3.3691446000000003</v>
      </c>
      <c r="BT117">
        <v>4.8166783364699999</v>
      </c>
      <c r="BU117">
        <v>7.4383810666499999</v>
      </c>
      <c r="BV117">
        <v>14.332930257600001</v>
      </c>
      <c r="BW117">
        <v>26.732226853709999</v>
      </c>
      <c r="BX117">
        <v>52.383281344875002</v>
      </c>
      <c r="BY117">
        <v>101.37130783897501</v>
      </c>
      <c r="BZ117">
        <v>159.85303439999998</v>
      </c>
      <c r="CA117">
        <v>229.05547598535006</v>
      </c>
      <c r="CB117">
        <v>311.53181850000004</v>
      </c>
      <c r="CC117">
        <v>29</v>
      </c>
      <c r="CD117">
        <v>1.8929949374999999</v>
      </c>
      <c r="CE117">
        <v>3.3033138749999997</v>
      </c>
      <c r="CF117">
        <v>5.5206067500000007</v>
      </c>
      <c r="CG117">
        <v>9.5102255625000005</v>
      </c>
      <c r="CH117">
        <v>15.913224375000002</v>
      </c>
      <c r="CI117">
        <v>26.773434374999997</v>
      </c>
      <c r="CJ117">
        <v>47.068451812499994</v>
      </c>
      <c r="CK117">
        <v>70.077979359374993</v>
      </c>
      <c r="CL117">
        <v>112.07381324999999</v>
      </c>
      <c r="CM117">
        <v>162.98812969687501</v>
      </c>
      <c r="CN117">
        <v>227.27899738124998</v>
      </c>
      <c r="CO117">
        <v>314.51754975</v>
      </c>
      <c r="CP117">
        <v>29</v>
      </c>
      <c r="CQ117">
        <v>2.3708739893549997</v>
      </c>
      <c r="CR117">
        <v>4.1049023550300001</v>
      </c>
      <c r="CS117">
        <v>6.8062274999999994</v>
      </c>
      <c r="CT117">
        <v>11.631876113715</v>
      </c>
      <c r="CU117">
        <v>19.307632848450002</v>
      </c>
      <c r="CV117">
        <v>32.222422420499996</v>
      </c>
      <c r="CW117">
        <v>56.187403398390003</v>
      </c>
      <c r="CX117">
        <v>82.460705837174999</v>
      </c>
      <c r="CY117">
        <v>129.46537321469998</v>
      </c>
      <c r="CZ117">
        <v>184.84310906249999</v>
      </c>
      <c r="DA117">
        <v>253.05633875821502</v>
      </c>
      <c r="DB117">
        <v>347.62466025000003</v>
      </c>
    </row>
    <row r="118" spans="15:106">
      <c r="O118">
        <v>30</v>
      </c>
      <c r="P118">
        <f t="shared" si="11"/>
        <v>1.03767075</v>
      </c>
      <c r="Q118">
        <f t="shared" si="11"/>
        <v>1.4732362499999998</v>
      </c>
      <c r="R118">
        <f t="shared" si="11"/>
        <v>2.2482866249999995</v>
      </c>
      <c r="S118">
        <f t="shared" si="12"/>
        <v>3.2923627499999997</v>
      </c>
      <c r="T118">
        <f t="shared" si="12"/>
        <v>5.2844343749999991</v>
      </c>
      <c r="U118">
        <f t="shared" si="12"/>
        <v>10.722597749999998</v>
      </c>
      <c r="V118">
        <f t="shared" si="12"/>
        <v>20.132093625</v>
      </c>
      <c r="W118">
        <f t="shared" si="12"/>
        <v>42.544500749999997</v>
      </c>
      <c r="X118">
        <f t="shared" si="12"/>
        <v>86.996429193750004</v>
      </c>
      <c r="Y118">
        <f t="shared" si="12"/>
        <v>142.37055513749996</v>
      </c>
      <c r="Z118">
        <f t="shared" si="12"/>
        <v>218.01856078124996</v>
      </c>
      <c r="AA118">
        <f t="shared" si="12"/>
        <v>297.43999349999996</v>
      </c>
      <c r="AC118">
        <v>30</v>
      </c>
      <c r="AD118">
        <v>1.03767075</v>
      </c>
      <c r="AE118">
        <v>1.4732362499999998</v>
      </c>
      <c r="AF118">
        <v>2.2482866249999995</v>
      </c>
      <c r="AG118">
        <v>3.2923627499999997</v>
      </c>
      <c r="AH118">
        <v>5.2844343749999991</v>
      </c>
      <c r="AI118">
        <v>10.722597749999998</v>
      </c>
      <c r="AJ118">
        <v>20.132093625</v>
      </c>
      <c r="AK118">
        <v>42.544500749999997</v>
      </c>
      <c r="AL118">
        <v>86.996429193750004</v>
      </c>
      <c r="AM118">
        <v>142.37055513749996</v>
      </c>
      <c r="AN118">
        <v>218.01856078124996</v>
      </c>
      <c r="AO118">
        <v>297.43999349999996</v>
      </c>
      <c r="AP118">
        <v>30</v>
      </c>
      <c r="AQ118">
        <v>1.2719835000000002</v>
      </c>
      <c r="AR118">
        <v>1.8059024999999993</v>
      </c>
      <c r="AS118">
        <v>2.7559642499999999</v>
      </c>
      <c r="AT118">
        <v>4.0357994999999987</v>
      </c>
      <c r="AU118">
        <v>6.5166574188375002</v>
      </c>
      <c r="AV118">
        <v>13.321715321330997</v>
      </c>
      <c r="AW118">
        <v>25.197588150000001</v>
      </c>
      <c r="AX118">
        <v>51.323526965317491</v>
      </c>
      <c r="AY118">
        <v>100.29791063715449</v>
      </c>
      <c r="AZ118">
        <v>157.27046257514698</v>
      </c>
      <c r="BA118">
        <v>231.29572320352503</v>
      </c>
      <c r="BB118">
        <v>313.09472999999997</v>
      </c>
      <c r="BC118">
        <v>30</v>
      </c>
      <c r="BD118">
        <v>1.4302637710199999</v>
      </c>
      <c r="BE118">
        <v>2.0272282075499999</v>
      </c>
      <c r="BF118">
        <v>3.088545312645</v>
      </c>
      <c r="BG118">
        <v>4.5152397359699998</v>
      </c>
      <c r="BH118">
        <v>7.235045247375</v>
      </c>
      <c r="BI118">
        <v>14.655867974459994</v>
      </c>
      <c r="BJ118">
        <v>27.470566462499995</v>
      </c>
      <c r="BK118">
        <v>55.450401314549993</v>
      </c>
      <c r="BL118">
        <v>107.39450614786499</v>
      </c>
      <c r="BM118">
        <v>166.90159665073497</v>
      </c>
      <c r="BN118">
        <v>243.290646955125</v>
      </c>
      <c r="BO118">
        <v>328.74946649999993</v>
      </c>
      <c r="BP118">
        <v>30</v>
      </c>
      <c r="BQ118">
        <v>1.7960795309699999</v>
      </c>
      <c r="BR118">
        <v>2.4956755141499993</v>
      </c>
      <c r="BS118">
        <v>3.7257329502899994</v>
      </c>
      <c r="BT118">
        <v>5.334536771939999</v>
      </c>
      <c r="BU118">
        <v>8.3674279383750001</v>
      </c>
      <c r="BV118">
        <v>16.582960913309996</v>
      </c>
      <c r="BW118">
        <v>30.392967149999997</v>
      </c>
      <c r="BX118">
        <v>59.952502403174996</v>
      </c>
      <c r="BY118">
        <v>113.39922132154503</v>
      </c>
      <c r="BZ118">
        <v>172.00044540147002</v>
      </c>
      <c r="CA118">
        <v>244.53147078524995</v>
      </c>
      <c r="CB118">
        <v>328.74946649999993</v>
      </c>
      <c r="CC118">
        <v>30</v>
      </c>
      <c r="CD118">
        <v>2.0890820624999997</v>
      </c>
      <c r="CE118">
        <v>3.6954881250000002</v>
      </c>
      <c r="CF118">
        <v>6.1088681249999999</v>
      </c>
      <c r="CG118">
        <v>10.618872</v>
      </c>
      <c r="CH118">
        <v>17.617674000000001</v>
      </c>
      <c r="CI118">
        <v>29.820326625</v>
      </c>
      <c r="CJ118">
        <v>52.098840750000001</v>
      </c>
      <c r="CK118">
        <v>75.437299800000005</v>
      </c>
      <c r="CL118">
        <v>123.26925164999997</v>
      </c>
      <c r="CM118">
        <v>173.33089387499999</v>
      </c>
      <c r="CN118">
        <v>243.16677072187503</v>
      </c>
      <c r="CO118">
        <v>331.54799549999996</v>
      </c>
      <c r="CP118">
        <v>30</v>
      </c>
      <c r="CQ118">
        <v>2.6123736527549997</v>
      </c>
      <c r="CR118">
        <v>4.58500932855</v>
      </c>
      <c r="CS118">
        <v>7.5195246050999991</v>
      </c>
      <c r="CT118">
        <v>12.96707989632</v>
      </c>
      <c r="CU118">
        <v>21.341171813280003</v>
      </c>
      <c r="CV118">
        <v>35.831091398489995</v>
      </c>
      <c r="CW118">
        <v>62.090399249999997</v>
      </c>
      <c r="CX118">
        <v>88.439656394115005</v>
      </c>
      <c r="CY118">
        <v>141.87393909095996</v>
      </c>
      <c r="CZ118">
        <v>195.85033903140001</v>
      </c>
      <c r="DA118">
        <v>269.75283333998999</v>
      </c>
      <c r="DB118">
        <v>366.44778449999995</v>
      </c>
    </row>
    <row r="119" spans="15:106">
      <c r="O119">
        <v>31</v>
      </c>
      <c r="P119">
        <f t="shared" si="11"/>
        <v>1.1081298749999999</v>
      </c>
      <c r="Q119">
        <f t="shared" si="11"/>
        <v>1.6141544999999999</v>
      </c>
      <c r="R119">
        <f t="shared" si="11"/>
        <v>2.4852854999999998</v>
      </c>
      <c r="S119">
        <f t="shared" si="12"/>
        <v>3.6510637500000001</v>
      </c>
      <c r="T119">
        <f t="shared" si="12"/>
        <v>6.0722955000000001</v>
      </c>
      <c r="U119">
        <f t="shared" si="12"/>
        <v>12.298319999999999</v>
      </c>
      <c r="V119">
        <f t="shared" si="12"/>
        <v>23.219484375</v>
      </c>
      <c r="W119">
        <f t="shared" si="12"/>
        <v>49.473308531250005</v>
      </c>
      <c r="X119">
        <f t="shared" si="12"/>
        <v>97.632792000000009</v>
      </c>
      <c r="Y119">
        <f t="shared" si="12"/>
        <v>155.44321265624998</v>
      </c>
      <c r="Z119">
        <f t="shared" si="12"/>
        <v>235.34835449999997</v>
      </c>
      <c r="AA119">
        <f t="shared" si="12"/>
        <v>313.35549075</v>
      </c>
      <c r="AC119">
        <v>31</v>
      </c>
      <c r="AD119">
        <v>1.1081298749999999</v>
      </c>
      <c r="AE119">
        <v>1.6141544999999999</v>
      </c>
      <c r="AF119">
        <v>2.4852854999999998</v>
      </c>
      <c r="AG119">
        <v>3.6510637500000001</v>
      </c>
      <c r="AH119">
        <v>6.0722955000000001</v>
      </c>
      <c r="AI119">
        <v>12.298319999999999</v>
      </c>
      <c r="AJ119">
        <v>23.219484375</v>
      </c>
      <c r="AK119">
        <v>49.473308531250005</v>
      </c>
      <c r="AL119">
        <v>97.632792000000009</v>
      </c>
      <c r="AM119">
        <v>155.44321265624998</v>
      </c>
      <c r="AN119">
        <v>235.34835449999997</v>
      </c>
      <c r="AO119">
        <v>313.35549075</v>
      </c>
      <c r="AP119">
        <v>31</v>
      </c>
      <c r="AQ119">
        <v>1.3583527499999999</v>
      </c>
      <c r="AR119">
        <v>1.9786410000000001</v>
      </c>
      <c r="AS119">
        <v>3.0464789999999993</v>
      </c>
      <c r="AT119">
        <v>4.4754974999999995</v>
      </c>
      <c r="AU119">
        <v>7.4994251929380003</v>
      </c>
      <c r="AV119">
        <v>15.302056916159998</v>
      </c>
      <c r="AW119">
        <v>29.104607998874997</v>
      </c>
      <c r="AX119">
        <v>59.130582952130993</v>
      </c>
      <c r="AY119">
        <v>111.58033533139199</v>
      </c>
      <c r="AZ119">
        <v>170.29836947041949</v>
      </c>
      <c r="BA119">
        <v>247.73510999999999</v>
      </c>
      <c r="BB119">
        <v>329.84788499999996</v>
      </c>
      <c r="BC119">
        <v>31</v>
      </c>
      <c r="BD119">
        <v>1.526869992165</v>
      </c>
      <c r="BE119">
        <v>2.22039135738</v>
      </c>
      <c r="BF119">
        <v>3.4129736305200002</v>
      </c>
      <c r="BG119">
        <v>5.0054906250000002</v>
      </c>
      <c r="BH119">
        <v>8.3109275470800004</v>
      </c>
      <c r="BI119">
        <v>16.8039325152</v>
      </c>
      <c r="BJ119">
        <v>31.672664994374998</v>
      </c>
      <c r="BK119">
        <v>63.770384698154992</v>
      </c>
      <c r="BL119">
        <v>119.26154005824</v>
      </c>
      <c r="BM119">
        <v>180.40606330136998</v>
      </c>
      <c r="BN119">
        <v>260.12186550000001</v>
      </c>
      <c r="BO119">
        <v>346.34027924999998</v>
      </c>
      <c r="BP119">
        <v>31</v>
      </c>
      <c r="BQ119">
        <v>1.9098639843300003</v>
      </c>
      <c r="BR119">
        <v>2.72249129754</v>
      </c>
      <c r="BS119">
        <v>4.1001470542199998</v>
      </c>
      <c r="BT119">
        <v>5.8888125000000002</v>
      </c>
      <c r="BU119">
        <v>9.5701649293800006</v>
      </c>
      <c r="BV119">
        <v>18.929209161599999</v>
      </c>
      <c r="BW119">
        <v>34.882736238749999</v>
      </c>
      <c r="BX119">
        <v>68.625989771309989</v>
      </c>
      <c r="BY119">
        <v>125.32575331392</v>
      </c>
      <c r="BZ119">
        <v>185.00032145419499</v>
      </c>
      <c r="CA119">
        <v>260.12186550000001</v>
      </c>
      <c r="CB119">
        <v>346.34027924999998</v>
      </c>
      <c r="CC119">
        <v>31</v>
      </c>
      <c r="CD119">
        <v>2.32287825</v>
      </c>
      <c r="CE119">
        <v>4.1178296250000006</v>
      </c>
      <c r="CF119">
        <v>6.7951730624999991</v>
      </c>
      <c r="CG119">
        <v>11.802936562499999</v>
      </c>
      <c r="CH119">
        <v>19.540836187499998</v>
      </c>
      <c r="CI119">
        <v>33.349894874999997</v>
      </c>
      <c r="CJ119">
        <v>56.887891687499994</v>
      </c>
      <c r="CK119">
        <v>82.235071171874992</v>
      </c>
      <c r="CL119">
        <v>134.02405190624998</v>
      </c>
      <c r="CM119">
        <v>184.910907890625</v>
      </c>
      <c r="CN119">
        <v>260.12847749999997</v>
      </c>
      <c r="CO119">
        <v>346.33284074999995</v>
      </c>
      <c r="CP119">
        <v>31</v>
      </c>
      <c r="CQ119">
        <v>2.9001892273200003</v>
      </c>
      <c r="CR119">
        <v>5.1009507303300001</v>
      </c>
      <c r="CS119">
        <v>8.3510182271849978</v>
      </c>
      <c r="CT119">
        <v>14.389881562500001</v>
      </c>
      <c r="CU119">
        <v>23.632548090164999</v>
      </c>
      <c r="CV119">
        <v>40.006826274689999</v>
      </c>
      <c r="CW119">
        <v>67.686553902029999</v>
      </c>
      <c r="CX119">
        <v>96.053774477969995</v>
      </c>
      <c r="CY119">
        <v>153.68431892236498</v>
      </c>
      <c r="CZ119">
        <v>208.16746608022498</v>
      </c>
      <c r="DA119">
        <v>287.5104225</v>
      </c>
      <c r="DB119">
        <v>382.78892924999997</v>
      </c>
    </row>
    <row r="120" spans="15:106">
      <c r="O120">
        <v>32</v>
      </c>
      <c r="P120">
        <f t="shared" si="11"/>
        <v>1.19139975</v>
      </c>
      <c r="Q120">
        <f t="shared" si="11"/>
        <v>1.7550727500000005</v>
      </c>
      <c r="R120">
        <f t="shared" si="11"/>
        <v>2.7094736249999998</v>
      </c>
      <c r="S120">
        <f t="shared" si="12"/>
        <v>4.0225755000000003</v>
      </c>
      <c r="T120">
        <f t="shared" si="12"/>
        <v>7.0779393750000006</v>
      </c>
      <c r="U120">
        <f t="shared" si="12"/>
        <v>13.899663749999998</v>
      </c>
      <c r="V120">
        <f t="shared" si="12"/>
        <v>26.992549856249997</v>
      </c>
      <c r="W120">
        <f t="shared" si="12"/>
        <v>57.559443599999987</v>
      </c>
      <c r="X120">
        <f t="shared" si="12"/>
        <v>108.25804871249998</v>
      </c>
      <c r="Y120">
        <f t="shared" si="12"/>
        <v>169.739751375</v>
      </c>
      <c r="Z120">
        <f t="shared" si="12"/>
        <v>250.83985725000002</v>
      </c>
      <c r="AA120">
        <f t="shared" si="12"/>
        <v>329.82061049999993</v>
      </c>
      <c r="AC120">
        <v>32</v>
      </c>
      <c r="AD120">
        <v>1.19139975</v>
      </c>
      <c r="AE120">
        <v>1.7550727500000005</v>
      </c>
      <c r="AF120">
        <v>2.7094736249999998</v>
      </c>
      <c r="AG120">
        <v>4.0225755000000003</v>
      </c>
      <c r="AH120">
        <v>7.0779393750000006</v>
      </c>
      <c r="AI120">
        <v>13.899663749999998</v>
      </c>
      <c r="AJ120">
        <v>26.992549856249997</v>
      </c>
      <c r="AK120">
        <v>57.559443599999987</v>
      </c>
      <c r="AL120">
        <v>108.25804871249998</v>
      </c>
      <c r="AM120">
        <v>169.739751375</v>
      </c>
      <c r="AN120">
        <v>250.83985725000002</v>
      </c>
      <c r="AO120">
        <v>329.82061049999993</v>
      </c>
      <c r="AP120">
        <v>32</v>
      </c>
      <c r="AQ120">
        <v>1.4604254999999999</v>
      </c>
      <c r="AR120">
        <v>2.1513795</v>
      </c>
      <c r="AS120">
        <v>3.3212902500000001</v>
      </c>
      <c r="AT120">
        <v>4.9383140340119995</v>
      </c>
      <c r="AU120">
        <v>8.7544648462049981</v>
      </c>
      <c r="AV120">
        <v>17.320134256214999</v>
      </c>
      <c r="AW120">
        <v>33.505446602560497</v>
      </c>
      <c r="AX120">
        <v>68.167075199999999</v>
      </c>
      <c r="AY120">
        <v>122.65843805382899</v>
      </c>
      <c r="AZ120">
        <v>184.44787706417247</v>
      </c>
      <c r="BA120">
        <v>264.04195500000003</v>
      </c>
      <c r="BB120">
        <v>347.17958999999996</v>
      </c>
      <c r="BC120">
        <v>32</v>
      </c>
      <c r="BD120">
        <v>1.641057075</v>
      </c>
      <c r="BE120">
        <v>2.4134265815400004</v>
      </c>
      <c r="BF120">
        <v>3.719596857255</v>
      </c>
      <c r="BG120">
        <v>5.5129682700599991</v>
      </c>
      <c r="BH120">
        <v>9.6840549185250016</v>
      </c>
      <c r="BI120">
        <v>18.985523813549996</v>
      </c>
      <c r="BJ120">
        <v>36.395979320430001</v>
      </c>
      <c r="BK120">
        <v>73.38394319999999</v>
      </c>
      <c r="BL120">
        <v>130.86816931613998</v>
      </c>
      <c r="BM120">
        <v>195.04841207482497</v>
      </c>
      <c r="BN120">
        <v>277.24405275000009</v>
      </c>
      <c r="BO120">
        <v>364.53856950000005</v>
      </c>
      <c r="BP120">
        <v>32</v>
      </c>
      <c r="BQ120">
        <v>2.0445956999999999</v>
      </c>
      <c r="BR120">
        <v>2.9472291276899996</v>
      </c>
      <c r="BS120">
        <v>4.4500289934150006</v>
      </c>
      <c r="BT120">
        <v>6.4583669401199995</v>
      </c>
      <c r="BU120">
        <v>11.10290321205</v>
      </c>
      <c r="BV120">
        <v>21.291469062149996</v>
      </c>
      <c r="BW120">
        <v>39.901480675605001</v>
      </c>
      <c r="BX120">
        <v>78.600811199999981</v>
      </c>
      <c r="BY120">
        <v>136.85917283828996</v>
      </c>
      <c r="BZ120">
        <v>199.02347589172498</v>
      </c>
      <c r="CA120">
        <v>277.24405275000009</v>
      </c>
      <c r="CB120">
        <v>364.53856950000005</v>
      </c>
      <c r="CC120">
        <v>32</v>
      </c>
      <c r="CD120">
        <v>2.6094671250000001</v>
      </c>
      <c r="CE120">
        <v>4.5477129375000009</v>
      </c>
      <c r="CF120">
        <v>7.5870633749999996</v>
      </c>
      <c r="CG120">
        <v>13.047335624999999</v>
      </c>
      <c r="CH120">
        <v>21.697794562499997</v>
      </c>
      <c r="CI120">
        <v>37.47526631249999</v>
      </c>
      <c r="CJ120">
        <v>61.312450959374992</v>
      </c>
      <c r="CK120">
        <v>90.915123974999986</v>
      </c>
      <c r="CL120">
        <v>143.9111098125</v>
      </c>
      <c r="CM120">
        <v>197.98460369999998</v>
      </c>
      <c r="CN120">
        <v>277.87343249999998</v>
      </c>
      <c r="CO120">
        <v>358.11831749999999</v>
      </c>
      <c r="CP120">
        <v>32</v>
      </c>
      <c r="CQ120">
        <v>3.2528973749999999</v>
      </c>
      <c r="CR120">
        <v>5.6245665069450004</v>
      </c>
      <c r="CS120">
        <v>9.3093724913699987</v>
      </c>
      <c r="CT120">
        <v>15.881488593299997</v>
      </c>
      <c r="CU120">
        <v>26.198713731329999</v>
      </c>
      <c r="CV120">
        <v>44.882309168745003</v>
      </c>
      <c r="CW120">
        <v>72.681715549904979</v>
      </c>
      <c r="CX120">
        <v>105.80109149999998</v>
      </c>
      <c r="CY120">
        <v>164.41469336789996</v>
      </c>
      <c r="CZ120">
        <v>222.06688372331996</v>
      </c>
      <c r="DA120">
        <v>307.12326750000005</v>
      </c>
      <c r="DB120">
        <v>395.81498249999993</v>
      </c>
    </row>
    <row r="121" spans="15:106">
      <c r="O121">
        <v>33</v>
      </c>
      <c r="P121">
        <f t="shared" si="11"/>
        <v>1.281075</v>
      </c>
      <c r="Q121">
        <f t="shared" si="11"/>
        <v>1.915207125</v>
      </c>
      <c r="R121">
        <f t="shared" si="11"/>
        <v>2.9528778750000004</v>
      </c>
      <c r="S121">
        <f t="shared" si="12"/>
        <v>4.4453302499999996</v>
      </c>
      <c r="T121">
        <f t="shared" si="12"/>
        <v>8.3077713749999997</v>
      </c>
      <c r="U121">
        <f t="shared" si="12"/>
        <v>15.641925750000002</v>
      </c>
      <c r="V121">
        <f t="shared" si="12"/>
        <v>31.440059999999999</v>
      </c>
      <c r="W121">
        <f t="shared" si="12"/>
        <v>66.676265493750009</v>
      </c>
      <c r="X121">
        <f t="shared" si="12"/>
        <v>119.06228399999999</v>
      </c>
      <c r="Y121">
        <f t="shared" si="12"/>
        <v>185.08267008749999</v>
      </c>
      <c r="Z121">
        <f t="shared" si="12"/>
        <v>266.36276700000002</v>
      </c>
      <c r="AA121">
        <f t="shared" si="12"/>
        <v>346.31713724999997</v>
      </c>
      <c r="AC121">
        <v>33</v>
      </c>
      <c r="AD121">
        <v>1.281075</v>
      </c>
      <c r="AE121">
        <v>1.915207125</v>
      </c>
      <c r="AF121">
        <v>2.9528778750000004</v>
      </c>
      <c r="AG121">
        <v>4.4453302499999996</v>
      </c>
      <c r="AH121">
        <v>8.3077713749999997</v>
      </c>
      <c r="AI121">
        <v>15.641925750000002</v>
      </c>
      <c r="AJ121">
        <v>31.440059999999999</v>
      </c>
      <c r="AK121">
        <v>66.676265493750009</v>
      </c>
      <c r="AL121">
        <v>119.06228399999999</v>
      </c>
      <c r="AM121">
        <v>185.08267008749999</v>
      </c>
      <c r="AN121">
        <v>266.36276700000002</v>
      </c>
      <c r="AO121">
        <v>346.31713724999997</v>
      </c>
      <c r="AP121">
        <v>33</v>
      </c>
      <c r="AQ121">
        <v>1.5703499999999999</v>
      </c>
      <c r="AR121">
        <v>2.3476732499999997</v>
      </c>
      <c r="AS121">
        <v>3.6196567499999999</v>
      </c>
      <c r="AT121">
        <v>5.4655025684609999</v>
      </c>
      <c r="AU121">
        <v>10.290916800000002</v>
      </c>
      <c r="AV121">
        <v>19.519970879277</v>
      </c>
      <c r="AW121">
        <v>38.651862290399997</v>
      </c>
      <c r="AX121">
        <v>78.25171168521301</v>
      </c>
      <c r="AY121">
        <v>133.75178270576998</v>
      </c>
      <c r="AZ121">
        <v>199.50144659085899</v>
      </c>
      <c r="BA121">
        <v>280.38186000000002</v>
      </c>
      <c r="BB121">
        <v>364.54435499999994</v>
      </c>
      <c r="BC121">
        <v>33</v>
      </c>
      <c r="BD121">
        <v>1.7639873789999998</v>
      </c>
      <c r="BE121">
        <v>2.6327475058950007</v>
      </c>
      <c r="BF121">
        <v>4.0523809992149999</v>
      </c>
      <c r="BG121">
        <v>6.0903089352600004</v>
      </c>
      <c r="BH121">
        <v>11.362887300000002</v>
      </c>
      <c r="BI121">
        <v>21.358070729820003</v>
      </c>
      <c r="BJ121">
        <v>41.910651287999997</v>
      </c>
      <c r="BK121">
        <v>84.089275538565005</v>
      </c>
      <c r="BL121">
        <v>142.44949902884997</v>
      </c>
      <c r="BM121">
        <v>210.59272219922997</v>
      </c>
      <c r="BN121">
        <v>294.40095300000002</v>
      </c>
      <c r="BO121">
        <v>382.77157274999996</v>
      </c>
      <c r="BP121">
        <v>33</v>
      </c>
      <c r="BQ121">
        <v>2.1890447579999996</v>
      </c>
      <c r="BR121">
        <v>3.2020137867900007</v>
      </c>
      <c r="BS121">
        <v>4.8280239085949992</v>
      </c>
      <c r="BT121">
        <v>7.1043317846100003</v>
      </c>
      <c r="BU121">
        <v>12.970843050000001</v>
      </c>
      <c r="BV121">
        <v>23.844935092769997</v>
      </c>
      <c r="BW121">
        <v>45.736142904000005</v>
      </c>
      <c r="BX121">
        <v>89.642082902129999</v>
      </c>
      <c r="BY121">
        <v>148.24796755769998</v>
      </c>
      <c r="BZ121">
        <v>213.81291020858995</v>
      </c>
      <c r="CA121">
        <v>294.40095300000002</v>
      </c>
      <c r="CB121">
        <v>382.77157274999996</v>
      </c>
      <c r="CC121">
        <v>33</v>
      </c>
      <c r="CD121">
        <v>2.9337650625</v>
      </c>
      <c r="CE121">
        <v>5.0077635000000003</v>
      </c>
      <c r="CF121">
        <v>8.4996226875000005</v>
      </c>
      <c r="CG121">
        <v>14.404861874999998</v>
      </c>
      <c r="CH121">
        <v>24.096090937500001</v>
      </c>
      <c r="CI121">
        <v>42.105939187500006</v>
      </c>
      <c r="CJ121">
        <v>65.55021090000001</v>
      </c>
      <c r="CK121">
        <v>101.0756397375</v>
      </c>
      <c r="CL121">
        <v>153.36542265000003</v>
      </c>
      <c r="CM121">
        <v>212.20939188749998</v>
      </c>
      <c r="CN121">
        <v>296.30148975000003</v>
      </c>
      <c r="CO121">
        <v>367.43834475</v>
      </c>
      <c r="CP121">
        <v>33</v>
      </c>
      <c r="CQ121">
        <v>3.6514170456900001</v>
      </c>
      <c r="CR121">
        <v>6.1837564965599991</v>
      </c>
      <c r="CS121">
        <v>10.412452294335001</v>
      </c>
      <c r="CT121">
        <v>17.50571953335</v>
      </c>
      <c r="CU121">
        <v>29.047342500000003</v>
      </c>
      <c r="CV121">
        <v>50.345829233144997</v>
      </c>
      <c r="CW121">
        <v>77.418501363119987</v>
      </c>
      <c r="CX121">
        <v>117.19194233651999</v>
      </c>
      <c r="CY121">
        <v>174.57184193634001</v>
      </c>
      <c r="CZ121">
        <v>237.14802614874</v>
      </c>
      <c r="DA121">
        <v>327.49112024999994</v>
      </c>
      <c r="DB121">
        <v>406.11606525000002</v>
      </c>
    </row>
    <row r="122" spans="15:106">
      <c r="O122">
        <v>34</v>
      </c>
      <c r="P122">
        <f t="shared" si="11"/>
        <v>1.3771556249999999</v>
      </c>
      <c r="Q122">
        <f t="shared" si="11"/>
        <v>2.0881522499999998</v>
      </c>
      <c r="R122">
        <f t="shared" si="11"/>
        <v>3.2347143749999998</v>
      </c>
      <c r="S122">
        <f t="shared" si="12"/>
        <v>4.9577602499999998</v>
      </c>
      <c r="T122">
        <f t="shared" si="12"/>
        <v>9.7297646249999996</v>
      </c>
      <c r="U122">
        <f t="shared" si="12"/>
        <v>17.685240375000003</v>
      </c>
      <c r="V122">
        <f t="shared" si="12"/>
        <v>36.588380156249997</v>
      </c>
      <c r="W122">
        <f t="shared" si="12"/>
        <v>76.578737624999988</v>
      </c>
      <c r="X122">
        <f t="shared" si="12"/>
        <v>130.33888469999997</v>
      </c>
      <c r="Y122">
        <f t="shared" si="12"/>
        <v>201.23270737499999</v>
      </c>
      <c r="Z122">
        <f t="shared" si="12"/>
        <v>281.8621215</v>
      </c>
      <c r="AA122">
        <f t="shared" si="12"/>
        <v>361.92641624999999</v>
      </c>
      <c r="AC122">
        <v>34</v>
      </c>
      <c r="AD122">
        <v>1.3771556249999999</v>
      </c>
      <c r="AE122">
        <v>2.0881522499999998</v>
      </c>
      <c r="AF122">
        <v>3.2347143749999998</v>
      </c>
      <c r="AG122">
        <v>4.9577602499999998</v>
      </c>
      <c r="AH122">
        <v>9.7297646249999996</v>
      </c>
      <c r="AI122">
        <v>17.685240375000003</v>
      </c>
      <c r="AJ122">
        <v>36.588380156249997</v>
      </c>
      <c r="AK122">
        <v>76.578737624999988</v>
      </c>
      <c r="AL122">
        <v>130.33888469999997</v>
      </c>
      <c r="AM122">
        <v>201.23270737499999</v>
      </c>
      <c r="AN122">
        <v>281.8621215</v>
      </c>
      <c r="AO122">
        <v>361.92641624999999</v>
      </c>
      <c r="AP122">
        <v>34</v>
      </c>
      <c r="AQ122">
        <v>1.6881262500000001</v>
      </c>
      <c r="AR122">
        <v>2.5596704999999997</v>
      </c>
      <c r="AS122">
        <v>3.9651337499999997</v>
      </c>
      <c r="AT122">
        <v>6.1046705943269988</v>
      </c>
      <c r="AU122">
        <v>12.070289008701</v>
      </c>
      <c r="AV122">
        <v>22.102474876581002</v>
      </c>
      <c r="AW122">
        <v>44.555139759487503</v>
      </c>
      <c r="AX122">
        <v>89.072137258897484</v>
      </c>
      <c r="AY122">
        <v>145.18761839999999</v>
      </c>
      <c r="AZ122">
        <v>215.18259024853498</v>
      </c>
      <c r="BA122">
        <v>296.69697000000002</v>
      </c>
      <c r="BB122">
        <v>380.97517499999998</v>
      </c>
      <c r="BC122">
        <v>34</v>
      </c>
      <c r="BD122">
        <v>1.8956520523499998</v>
      </c>
      <c r="BE122">
        <v>2.8695253499999995</v>
      </c>
      <c r="BF122">
        <v>4.4376691735499989</v>
      </c>
      <c r="BG122">
        <v>6.7900780701899999</v>
      </c>
      <c r="BH122">
        <v>13.303325131004998</v>
      </c>
      <c r="BI122">
        <v>24.139942357904999</v>
      </c>
      <c r="BJ122">
        <v>48.224558152874998</v>
      </c>
      <c r="BK122">
        <v>95.545433107350007</v>
      </c>
      <c r="BL122">
        <v>154.35350339999999</v>
      </c>
      <c r="BM122">
        <v>226.74318809309997</v>
      </c>
      <c r="BN122">
        <v>311.53181850000004</v>
      </c>
      <c r="BO122">
        <v>400.02393374999997</v>
      </c>
      <c r="BP122">
        <v>34</v>
      </c>
      <c r="BQ122">
        <v>2.343067702725</v>
      </c>
      <c r="BR122">
        <v>3.4757630999999996</v>
      </c>
      <c r="BS122">
        <v>5.264983895924999</v>
      </c>
      <c r="BT122">
        <v>7.8867218432700001</v>
      </c>
      <c r="BU122">
        <v>15.119250737009999</v>
      </c>
      <c r="BV122">
        <v>26.829399615809997</v>
      </c>
      <c r="BW122">
        <v>52.383281344875002</v>
      </c>
      <c r="BX122">
        <v>101.37130783897501</v>
      </c>
      <c r="BY122">
        <v>159.85303439999998</v>
      </c>
      <c r="BZ122">
        <v>229.05547598535006</v>
      </c>
      <c r="CA122">
        <v>311.53181850000004</v>
      </c>
      <c r="CB122">
        <v>400.02393374999997</v>
      </c>
      <c r="CC122">
        <v>34</v>
      </c>
      <c r="CD122">
        <v>3.3033138749999997</v>
      </c>
      <c r="CE122">
        <v>5.5206067500000007</v>
      </c>
      <c r="CF122">
        <v>9.5102255625000005</v>
      </c>
      <c r="CG122">
        <v>15.913224375000002</v>
      </c>
      <c r="CH122">
        <v>26.773434374999997</v>
      </c>
      <c r="CI122">
        <v>47.068451812499994</v>
      </c>
      <c r="CJ122">
        <v>70.077979359374993</v>
      </c>
      <c r="CK122">
        <v>112.07381324999999</v>
      </c>
      <c r="CL122">
        <v>162.98812969687501</v>
      </c>
      <c r="CM122">
        <v>227.27899738124998</v>
      </c>
      <c r="CN122">
        <v>314.51754975</v>
      </c>
      <c r="CO122">
        <v>374.93676599999998</v>
      </c>
      <c r="CP122">
        <v>34</v>
      </c>
      <c r="CQ122">
        <v>4.1049023550300001</v>
      </c>
      <c r="CR122">
        <v>6.8062274999999994</v>
      </c>
      <c r="CS122">
        <v>11.631876113715</v>
      </c>
      <c r="CT122">
        <v>19.307632848450002</v>
      </c>
      <c r="CU122">
        <v>32.222422420499996</v>
      </c>
      <c r="CV122">
        <v>56.187403398390003</v>
      </c>
      <c r="CW122">
        <v>82.460705837174999</v>
      </c>
      <c r="CX122">
        <v>129.46537321469998</v>
      </c>
      <c r="CY122">
        <v>184.84310906249999</v>
      </c>
      <c r="CZ122">
        <v>253.05633875821502</v>
      </c>
      <c r="DA122">
        <v>347.62466025000003</v>
      </c>
      <c r="DB122">
        <v>414.40379399999995</v>
      </c>
    </row>
    <row r="123" spans="15:106">
      <c r="O123">
        <v>35</v>
      </c>
      <c r="P123">
        <f t="shared" si="11"/>
        <v>1.4924523750000001</v>
      </c>
      <c r="Q123">
        <f t="shared" si="11"/>
        <v>2.2803135000000001</v>
      </c>
      <c r="R123">
        <f t="shared" si="11"/>
        <v>3.5485777499999993</v>
      </c>
      <c r="S123">
        <f t="shared" si="12"/>
        <v>5.5982977500000004</v>
      </c>
      <c r="T123">
        <f t="shared" si="12"/>
        <v>11.2990815</v>
      </c>
      <c r="U123">
        <f t="shared" si="12"/>
        <v>20.164120499999999</v>
      </c>
      <c r="V123">
        <f t="shared" si="12"/>
        <v>42.544500749999997</v>
      </c>
      <c r="W123">
        <f t="shared" si="12"/>
        <v>86.996429193750004</v>
      </c>
      <c r="X123">
        <f t="shared" si="12"/>
        <v>142.37055513749996</v>
      </c>
      <c r="Y123">
        <f t="shared" si="12"/>
        <v>218.01856078124996</v>
      </c>
      <c r="Z123">
        <f t="shared" si="12"/>
        <v>297.43999349999996</v>
      </c>
      <c r="AA123">
        <f t="shared" si="12"/>
        <v>375.48638849999998</v>
      </c>
      <c r="AC123">
        <v>35</v>
      </c>
      <c r="AD123">
        <v>1.4924523750000001</v>
      </c>
      <c r="AE123">
        <v>2.2803135000000001</v>
      </c>
      <c r="AF123">
        <v>3.5485777499999993</v>
      </c>
      <c r="AG123">
        <v>5.5982977500000004</v>
      </c>
      <c r="AH123">
        <v>11.2990815</v>
      </c>
      <c r="AI123">
        <v>20.164120499999999</v>
      </c>
      <c r="AJ123">
        <v>42.544500749999997</v>
      </c>
      <c r="AK123">
        <v>86.996429193750004</v>
      </c>
      <c r="AL123">
        <v>142.37055513749996</v>
      </c>
      <c r="AM123">
        <v>218.01856078124996</v>
      </c>
      <c r="AN123">
        <v>297.43999349999996</v>
      </c>
      <c r="AO123">
        <v>375.48638849999998</v>
      </c>
      <c r="AP123">
        <v>35</v>
      </c>
      <c r="AQ123">
        <v>1.8294577499999998</v>
      </c>
      <c r="AR123">
        <v>2.7952229999999996</v>
      </c>
      <c r="AS123">
        <v>4.3498694999999996</v>
      </c>
      <c r="AT123">
        <v>6.903707374623</v>
      </c>
      <c r="AU123">
        <v>14.037936575165999</v>
      </c>
      <c r="AV123">
        <v>25.237673399999998</v>
      </c>
      <c r="AW123">
        <v>51.323526965317491</v>
      </c>
      <c r="AX123">
        <v>100.29791063715449</v>
      </c>
      <c r="AY123">
        <v>157.27046257514698</v>
      </c>
      <c r="AZ123">
        <v>231.29572320352503</v>
      </c>
      <c r="BA123">
        <v>313.09472999999997</v>
      </c>
      <c r="BB123">
        <v>395.24883</v>
      </c>
      <c r="BC123">
        <v>35</v>
      </c>
      <c r="BD123">
        <v>2.0536703146050002</v>
      </c>
      <c r="BE123">
        <v>3.13254168462</v>
      </c>
      <c r="BF123">
        <v>4.8666202601700004</v>
      </c>
      <c r="BG123">
        <v>7.6647630863100016</v>
      </c>
      <c r="BH123">
        <v>15.443817865560002</v>
      </c>
      <c r="BI123">
        <v>27.514267650000001</v>
      </c>
      <c r="BJ123">
        <v>55.450401314549993</v>
      </c>
      <c r="BK123">
        <v>107.39450614786499</v>
      </c>
      <c r="BL123">
        <v>166.90159665073497</v>
      </c>
      <c r="BM123">
        <v>243.290646955125</v>
      </c>
      <c r="BN123">
        <v>328.74946649999993</v>
      </c>
      <c r="BO123">
        <v>415.01127150000002</v>
      </c>
      <c r="BP123">
        <v>35</v>
      </c>
      <c r="BQ123">
        <v>2.5282278034649996</v>
      </c>
      <c r="BR123">
        <v>3.7788060692399998</v>
      </c>
      <c r="BS123">
        <v>5.7496758203400002</v>
      </c>
      <c r="BT123">
        <v>8.8644024462299988</v>
      </c>
      <c r="BU123">
        <v>17.474517951660001</v>
      </c>
      <c r="BV123">
        <v>30.441317400000003</v>
      </c>
      <c r="BW123">
        <v>59.952502403174996</v>
      </c>
      <c r="BX123">
        <v>113.39922132154503</v>
      </c>
      <c r="BY123">
        <v>172.00044540147002</v>
      </c>
      <c r="BZ123">
        <v>244.53147078524995</v>
      </c>
      <c r="CA123">
        <v>328.74946649999993</v>
      </c>
      <c r="CB123">
        <v>415.01127150000002</v>
      </c>
      <c r="CC123">
        <v>35</v>
      </c>
      <c r="CD123">
        <v>3.6954881250000002</v>
      </c>
      <c r="CE123">
        <v>6.1088681249999999</v>
      </c>
      <c r="CF123">
        <v>10.618872</v>
      </c>
      <c r="CG123">
        <v>17.617674000000001</v>
      </c>
      <c r="CH123">
        <v>29.820326625</v>
      </c>
      <c r="CI123">
        <v>52.098840750000001</v>
      </c>
      <c r="CJ123">
        <v>75.437299800000005</v>
      </c>
      <c r="CK123">
        <v>123.26925164999997</v>
      </c>
      <c r="CL123">
        <v>173.33089387499999</v>
      </c>
      <c r="CM123">
        <v>243.16677072187503</v>
      </c>
      <c r="CN123">
        <v>331.54799549999996</v>
      </c>
      <c r="CO123">
        <v>380.96690999999998</v>
      </c>
      <c r="CP123">
        <v>35</v>
      </c>
      <c r="CQ123">
        <v>4.58500932855</v>
      </c>
      <c r="CR123">
        <v>7.5195246050999991</v>
      </c>
      <c r="CS123">
        <v>12.96707989632</v>
      </c>
      <c r="CT123">
        <v>21.341171813280003</v>
      </c>
      <c r="CU123">
        <v>35.831091398489995</v>
      </c>
      <c r="CV123">
        <v>62.090399249999997</v>
      </c>
      <c r="CW123">
        <v>88.439656394115005</v>
      </c>
      <c r="CX123">
        <v>141.87393909095996</v>
      </c>
      <c r="CY123">
        <v>195.85033903140001</v>
      </c>
      <c r="CZ123">
        <v>269.75283333998999</v>
      </c>
      <c r="DA123">
        <v>366.44778449999995</v>
      </c>
      <c r="DB123">
        <v>421.06868999999995</v>
      </c>
    </row>
    <row r="124" spans="15:106">
      <c r="O124">
        <v>36</v>
      </c>
      <c r="P124">
        <f t="shared" si="11"/>
        <v>1.6141544999999999</v>
      </c>
      <c r="Q124">
        <f t="shared" si="11"/>
        <v>2.4852854999999998</v>
      </c>
      <c r="R124">
        <f t="shared" si="11"/>
        <v>3.8816572499999995</v>
      </c>
      <c r="S124">
        <f t="shared" si="12"/>
        <v>6.4245911249999983</v>
      </c>
      <c r="T124">
        <f t="shared" si="12"/>
        <v>12.951668249999997</v>
      </c>
      <c r="U124">
        <f t="shared" si="12"/>
        <v>23.219484375</v>
      </c>
      <c r="V124">
        <f t="shared" si="12"/>
        <v>49.473308531250005</v>
      </c>
      <c r="W124">
        <f t="shared" si="12"/>
        <v>97.632792000000009</v>
      </c>
      <c r="X124">
        <f t="shared" si="12"/>
        <v>155.44321265624998</v>
      </c>
      <c r="Y124">
        <f t="shared" si="12"/>
        <v>235.34835449999997</v>
      </c>
      <c r="Z124">
        <f t="shared" si="12"/>
        <v>313.35549075</v>
      </c>
      <c r="AA124">
        <f t="shared" si="12"/>
        <v>385.57588724999999</v>
      </c>
      <c r="AC124">
        <v>36</v>
      </c>
      <c r="AD124">
        <v>1.6141544999999999</v>
      </c>
      <c r="AE124">
        <v>2.4852854999999998</v>
      </c>
      <c r="AF124">
        <v>3.8816572499999995</v>
      </c>
      <c r="AG124">
        <v>6.4245911249999983</v>
      </c>
      <c r="AH124">
        <v>12.951668249999997</v>
      </c>
      <c r="AI124">
        <v>23.219484375</v>
      </c>
      <c r="AJ124">
        <v>49.473308531250005</v>
      </c>
      <c r="AK124">
        <v>97.632792000000009</v>
      </c>
      <c r="AL124">
        <v>155.44321265624998</v>
      </c>
      <c r="AM124">
        <v>235.34835449999997</v>
      </c>
      <c r="AN124">
        <v>313.35549075</v>
      </c>
      <c r="AO124">
        <v>385.57588724999999</v>
      </c>
      <c r="AP124">
        <v>36</v>
      </c>
      <c r="AQ124">
        <v>1.9786410000000001</v>
      </c>
      <c r="AR124">
        <v>3.0464789999999993</v>
      </c>
      <c r="AS124">
        <v>4.7581604999999989</v>
      </c>
      <c r="AT124">
        <v>7.9345184267054991</v>
      </c>
      <c r="AU124">
        <v>16.114978689830998</v>
      </c>
      <c r="AV124">
        <v>29.104607998874997</v>
      </c>
      <c r="AW124">
        <v>59.130582952130993</v>
      </c>
      <c r="AX124">
        <v>111.58033533139199</v>
      </c>
      <c r="AY124">
        <v>170.29836947041949</v>
      </c>
      <c r="AZ124">
        <v>247.73510999999999</v>
      </c>
      <c r="BA124">
        <v>329.84788499999996</v>
      </c>
      <c r="BB124">
        <v>405.86935499999993</v>
      </c>
      <c r="BC124">
        <v>36</v>
      </c>
      <c r="BD124">
        <v>2.22039135738</v>
      </c>
      <c r="BE124">
        <v>3.4129736305200002</v>
      </c>
      <c r="BF124">
        <v>5.3216268749999989</v>
      </c>
      <c r="BG124">
        <v>8.7931016136299966</v>
      </c>
      <c r="BH124">
        <v>17.696641430069999</v>
      </c>
      <c r="BI124">
        <v>31.672664994374998</v>
      </c>
      <c r="BJ124">
        <v>63.770384698154992</v>
      </c>
      <c r="BK124">
        <v>119.26154005824</v>
      </c>
      <c r="BL124">
        <v>180.40606330136998</v>
      </c>
      <c r="BM124">
        <v>260.12186550000001</v>
      </c>
      <c r="BN124">
        <v>346.34027924999998</v>
      </c>
      <c r="BO124">
        <v>426.16282275000003</v>
      </c>
      <c r="BP124">
        <v>36</v>
      </c>
      <c r="BQ124">
        <v>2.72249129754</v>
      </c>
      <c r="BR124">
        <v>4.1001470542199998</v>
      </c>
      <c r="BS124">
        <v>6.2607375000000003</v>
      </c>
      <c r="BT124">
        <v>10.125396017054999</v>
      </c>
      <c r="BU124">
        <v>19.934823398309998</v>
      </c>
      <c r="BV124">
        <v>34.882736238749999</v>
      </c>
      <c r="BW124">
        <v>68.625989771309989</v>
      </c>
      <c r="BX124">
        <v>125.32575331392</v>
      </c>
      <c r="BY124">
        <v>185.00032145419499</v>
      </c>
      <c r="BZ124">
        <v>260.12186550000001</v>
      </c>
      <c r="CA124">
        <v>346.34027924999998</v>
      </c>
      <c r="CB124">
        <v>426.16282275000003</v>
      </c>
      <c r="CC124">
        <v>36</v>
      </c>
      <c r="CD124">
        <v>4.1178296250000006</v>
      </c>
      <c r="CE124">
        <v>6.7951730624999991</v>
      </c>
      <c r="CF124">
        <v>11.802936562499999</v>
      </c>
      <c r="CG124">
        <v>19.540836187499998</v>
      </c>
      <c r="CH124">
        <v>33.349894874999997</v>
      </c>
      <c r="CI124">
        <v>56.887891687499994</v>
      </c>
      <c r="CJ124">
        <v>82.235071171874992</v>
      </c>
      <c r="CK124">
        <v>134.02405190624998</v>
      </c>
      <c r="CL124">
        <v>184.910907890625</v>
      </c>
      <c r="CM124">
        <v>260.12847749999997</v>
      </c>
      <c r="CN124">
        <v>346.33284074999995</v>
      </c>
      <c r="CO124">
        <v>385.57588724999999</v>
      </c>
      <c r="CP124">
        <v>36</v>
      </c>
      <c r="CQ124">
        <v>5.1009507303300001</v>
      </c>
      <c r="CR124">
        <v>8.3510182271849978</v>
      </c>
      <c r="CS124">
        <v>14.389881562500001</v>
      </c>
      <c r="CT124">
        <v>23.632548090164999</v>
      </c>
      <c r="CU124">
        <v>40.006826274689999</v>
      </c>
      <c r="CV124">
        <v>67.686553902029999</v>
      </c>
      <c r="CW124">
        <v>96.053774477969995</v>
      </c>
      <c r="CX124">
        <v>153.68431892236498</v>
      </c>
      <c r="CY124">
        <v>208.16746608022498</v>
      </c>
      <c r="CZ124">
        <v>287.5104225</v>
      </c>
      <c r="DA124">
        <v>382.78892924999997</v>
      </c>
      <c r="DB124">
        <v>426.16282275000003</v>
      </c>
    </row>
    <row r="125" spans="15:106">
      <c r="O125">
        <v>37</v>
      </c>
      <c r="P125">
        <f t="shared" si="11"/>
        <v>1.7550727500000005</v>
      </c>
      <c r="Q125">
        <f t="shared" si="11"/>
        <v>2.7094736249999998</v>
      </c>
      <c r="R125">
        <f t="shared" si="11"/>
        <v>4.2211421249999992</v>
      </c>
      <c r="S125">
        <f t="shared" si="12"/>
        <v>7.398208125</v>
      </c>
      <c r="T125">
        <f t="shared" si="12"/>
        <v>14.4761475</v>
      </c>
      <c r="U125">
        <f t="shared" si="12"/>
        <v>26.992549856249997</v>
      </c>
      <c r="V125">
        <f t="shared" si="12"/>
        <v>57.559443599999987</v>
      </c>
      <c r="W125">
        <f t="shared" si="12"/>
        <v>108.25804871249998</v>
      </c>
      <c r="X125">
        <f t="shared" si="12"/>
        <v>169.739751375</v>
      </c>
      <c r="Y125">
        <f t="shared" si="12"/>
        <v>250.83985725000002</v>
      </c>
      <c r="Z125">
        <f t="shared" si="12"/>
        <v>329.82061049999993</v>
      </c>
      <c r="AA125">
        <f t="shared" si="12"/>
        <v>390.47537924999995</v>
      </c>
      <c r="AC125">
        <v>37</v>
      </c>
      <c r="AD125">
        <v>1.7550727500000005</v>
      </c>
      <c r="AE125">
        <v>2.7094736249999998</v>
      </c>
      <c r="AF125">
        <v>4.2211421249999992</v>
      </c>
      <c r="AG125">
        <v>7.398208125</v>
      </c>
      <c r="AH125">
        <v>14.4761475</v>
      </c>
      <c r="AI125">
        <v>26.992549856249997</v>
      </c>
      <c r="AJ125">
        <v>57.559443599999987</v>
      </c>
      <c r="AK125">
        <v>108.25804871249998</v>
      </c>
      <c r="AL125">
        <v>169.739751375</v>
      </c>
      <c r="AM125">
        <v>250.83985725000002</v>
      </c>
      <c r="AN125">
        <v>329.82061049999993</v>
      </c>
      <c r="AO125">
        <v>390.47537924999995</v>
      </c>
      <c r="AP125">
        <v>37</v>
      </c>
      <c r="AQ125">
        <v>2.1513795</v>
      </c>
      <c r="AR125">
        <v>3.3212902500000001</v>
      </c>
      <c r="AS125">
        <v>5.1820843127609999</v>
      </c>
      <c r="AT125">
        <v>9.1505944772549999</v>
      </c>
      <c r="AU125">
        <v>18.038480838270004</v>
      </c>
      <c r="AV125">
        <v>33.505446602560497</v>
      </c>
      <c r="AW125">
        <v>68.167075199999999</v>
      </c>
      <c r="AX125">
        <v>122.65843805382899</v>
      </c>
      <c r="AY125">
        <v>184.44787706417247</v>
      </c>
      <c r="AZ125">
        <v>264.04195500000003</v>
      </c>
      <c r="BA125">
        <v>347.17958999999996</v>
      </c>
      <c r="BB125">
        <v>411.02671500000002</v>
      </c>
      <c r="BC125">
        <v>37</v>
      </c>
      <c r="BD125">
        <v>2.4134265815400004</v>
      </c>
      <c r="BE125">
        <v>3.719596857255</v>
      </c>
      <c r="BF125">
        <v>5.7851052388049995</v>
      </c>
      <c r="BG125">
        <v>10.122247448775001</v>
      </c>
      <c r="BH125">
        <v>19.772941851900001</v>
      </c>
      <c r="BI125">
        <v>36.395979320430001</v>
      </c>
      <c r="BJ125">
        <v>73.38394319999999</v>
      </c>
      <c r="BK125">
        <v>130.86816931613998</v>
      </c>
      <c r="BL125">
        <v>195.04841207482497</v>
      </c>
      <c r="BM125">
        <v>277.24405275000009</v>
      </c>
      <c r="BN125">
        <v>364.53856950000005</v>
      </c>
      <c r="BO125">
        <v>431.57805074999999</v>
      </c>
      <c r="BP125">
        <v>37</v>
      </c>
      <c r="BQ125">
        <v>2.9472291276899996</v>
      </c>
      <c r="BR125">
        <v>4.4500289934150006</v>
      </c>
      <c r="BS125">
        <v>6.7771716776099993</v>
      </c>
      <c r="BT125">
        <v>11.605297022549999</v>
      </c>
      <c r="BU125">
        <v>22.174525382700001</v>
      </c>
      <c r="BV125">
        <v>39.901480675605001</v>
      </c>
      <c r="BW125">
        <v>78.600811199999981</v>
      </c>
      <c r="BX125">
        <v>136.85917283828996</v>
      </c>
      <c r="BY125">
        <v>199.02347589172498</v>
      </c>
      <c r="BZ125">
        <v>277.24405275000009</v>
      </c>
      <c r="CA125">
        <v>364.53856950000005</v>
      </c>
      <c r="CB125">
        <v>431.57805074999999</v>
      </c>
      <c r="CC125">
        <v>37</v>
      </c>
      <c r="CD125">
        <v>4.5477129375000009</v>
      </c>
      <c r="CE125">
        <v>7.5870633749999996</v>
      </c>
      <c r="CF125">
        <v>13.047335624999999</v>
      </c>
      <c r="CG125">
        <v>21.697794562499997</v>
      </c>
      <c r="CH125">
        <v>37.47526631249999</v>
      </c>
      <c r="CI125">
        <v>61.312450959374992</v>
      </c>
      <c r="CJ125">
        <v>90.915123974999986</v>
      </c>
      <c r="CK125">
        <v>143.9111098125</v>
      </c>
      <c r="CL125">
        <v>197.98460369999998</v>
      </c>
      <c r="CM125">
        <v>277.87343249999998</v>
      </c>
      <c r="CN125">
        <v>358.11831749999999</v>
      </c>
      <c r="CO125">
        <v>390.47537924999995</v>
      </c>
      <c r="CP125">
        <v>37</v>
      </c>
      <c r="CQ125">
        <v>5.6245665069450004</v>
      </c>
      <c r="CR125">
        <v>9.3093724913699987</v>
      </c>
      <c r="CS125">
        <v>15.881488593299997</v>
      </c>
      <c r="CT125">
        <v>26.198713731329999</v>
      </c>
      <c r="CU125">
        <v>44.882309168745003</v>
      </c>
      <c r="CV125">
        <v>72.681715549904979</v>
      </c>
      <c r="CW125">
        <v>105.80109149999998</v>
      </c>
      <c r="CX125">
        <v>164.41469336789996</v>
      </c>
      <c r="CY125">
        <v>222.06688372331996</v>
      </c>
      <c r="CZ125">
        <v>307.12326750000005</v>
      </c>
      <c r="DA125">
        <v>395.81498249999993</v>
      </c>
      <c r="DB125">
        <v>431.57805074999999</v>
      </c>
    </row>
    <row r="126" spans="15:106">
      <c r="O126">
        <v>38</v>
      </c>
      <c r="P126">
        <f t="shared" si="11"/>
        <v>1.915207125</v>
      </c>
      <c r="Q126">
        <f t="shared" si="11"/>
        <v>2.9528778750000004</v>
      </c>
      <c r="R126">
        <f t="shared" si="11"/>
        <v>4.6054646249999998</v>
      </c>
      <c r="S126">
        <f t="shared" si="12"/>
        <v>8.5832024999999987</v>
      </c>
      <c r="T126">
        <f t="shared" si="12"/>
        <v>16.122328874999997</v>
      </c>
      <c r="U126">
        <f t="shared" si="12"/>
        <v>31.440059999999999</v>
      </c>
      <c r="V126">
        <f t="shared" si="12"/>
        <v>66.676265493750009</v>
      </c>
      <c r="W126">
        <f t="shared" si="12"/>
        <v>119.06228399999999</v>
      </c>
      <c r="X126">
        <f t="shared" si="12"/>
        <v>185.08267008749999</v>
      </c>
      <c r="Y126">
        <f t="shared" si="12"/>
        <v>266.36276700000002</v>
      </c>
      <c r="Z126">
        <f t="shared" si="12"/>
        <v>346.31713724999997</v>
      </c>
      <c r="AA126">
        <f t="shared" si="12"/>
        <v>392.58749999999998</v>
      </c>
      <c r="AC126">
        <v>38</v>
      </c>
      <c r="AD126">
        <v>1.915207125</v>
      </c>
      <c r="AE126">
        <v>2.9528778750000004</v>
      </c>
      <c r="AF126">
        <v>4.6054646249999998</v>
      </c>
      <c r="AG126">
        <v>8.5832024999999987</v>
      </c>
      <c r="AH126">
        <v>16.122328874999997</v>
      </c>
      <c r="AI126">
        <v>31.440059999999999</v>
      </c>
      <c r="AJ126">
        <v>66.676265493750009</v>
      </c>
      <c r="AK126">
        <v>119.06228399999999</v>
      </c>
      <c r="AL126">
        <v>185.08267008749999</v>
      </c>
      <c r="AM126">
        <v>266.36276700000002</v>
      </c>
      <c r="AN126">
        <v>346.31713724999997</v>
      </c>
      <c r="AO126">
        <v>392.58749999999998</v>
      </c>
      <c r="AP126">
        <v>38</v>
      </c>
      <c r="AQ126">
        <v>2.3476732499999997</v>
      </c>
      <c r="AR126">
        <v>3.6196567499999999</v>
      </c>
      <c r="AS126">
        <v>5.6623866667484997</v>
      </c>
      <c r="AT126">
        <v>10.632096000000001</v>
      </c>
      <c r="AU126">
        <v>20.119478584414505</v>
      </c>
      <c r="AV126">
        <v>38.651862290399997</v>
      </c>
      <c r="AW126">
        <v>78.25171168521301</v>
      </c>
      <c r="AX126">
        <v>133.75178270576998</v>
      </c>
      <c r="AY126">
        <v>199.50144659085899</v>
      </c>
      <c r="AZ126">
        <v>280.38186000000002</v>
      </c>
      <c r="BA126">
        <v>364.54435499999994</v>
      </c>
      <c r="BB126">
        <v>413.25</v>
      </c>
      <c r="BC126">
        <v>38</v>
      </c>
      <c r="BD126">
        <v>2.6327475058950007</v>
      </c>
      <c r="BE126">
        <v>4.0523809992149999</v>
      </c>
      <c r="BF126">
        <v>6.3097004675099999</v>
      </c>
      <c r="BG126">
        <v>11.739606</v>
      </c>
      <c r="BH126">
        <v>22.014031133069999</v>
      </c>
      <c r="BI126">
        <v>41.910651287999997</v>
      </c>
      <c r="BJ126">
        <v>84.089275538565005</v>
      </c>
      <c r="BK126">
        <v>142.44949902884997</v>
      </c>
      <c r="BL126">
        <v>210.59272219922997</v>
      </c>
      <c r="BM126">
        <v>294.40095300000002</v>
      </c>
      <c r="BN126">
        <v>382.77157274999996</v>
      </c>
      <c r="BO126">
        <v>433.91250000000002</v>
      </c>
      <c r="BP126">
        <v>38</v>
      </c>
      <c r="BQ126">
        <v>3.2020137867900007</v>
      </c>
      <c r="BR126">
        <v>4.8280239085949992</v>
      </c>
      <c r="BS126">
        <v>7.3602515174850014</v>
      </c>
      <c r="BT126">
        <v>13.400871</v>
      </c>
      <c r="BU126">
        <v>24.577273394144999</v>
      </c>
      <c r="BV126">
        <v>45.736142904000005</v>
      </c>
      <c r="BW126">
        <v>89.642082902129999</v>
      </c>
      <c r="BX126">
        <v>148.24796755769998</v>
      </c>
      <c r="BY126">
        <v>213.81291020858995</v>
      </c>
      <c r="BZ126">
        <v>294.40095300000002</v>
      </c>
      <c r="CA126">
        <v>382.77157274999996</v>
      </c>
      <c r="CB126">
        <v>433.91250000000002</v>
      </c>
      <c r="CC126">
        <v>38</v>
      </c>
      <c r="CD126">
        <v>5.0077635000000003</v>
      </c>
      <c r="CE126">
        <v>8.4996226875000005</v>
      </c>
      <c r="CF126">
        <v>14.404861874999998</v>
      </c>
      <c r="CG126">
        <v>24.096090937500001</v>
      </c>
      <c r="CH126">
        <v>42.105939187500006</v>
      </c>
      <c r="CI126">
        <v>65.55021090000001</v>
      </c>
      <c r="CJ126">
        <v>101.0756397375</v>
      </c>
      <c r="CK126">
        <v>153.36542265000003</v>
      </c>
      <c r="CL126">
        <v>212.20939188749998</v>
      </c>
      <c r="CM126">
        <v>296.30148975000003</v>
      </c>
      <c r="CN126">
        <v>367.43834475</v>
      </c>
      <c r="CO126">
        <v>392.58749999999998</v>
      </c>
      <c r="CP126">
        <v>38</v>
      </c>
      <c r="CQ126">
        <v>6.1837564965599991</v>
      </c>
      <c r="CR126">
        <v>10.412452294335001</v>
      </c>
      <c r="CS126">
        <v>17.50571953335</v>
      </c>
      <c r="CT126">
        <v>29.047342500000003</v>
      </c>
      <c r="CU126">
        <v>50.345829233144997</v>
      </c>
      <c r="CV126">
        <v>77.418501363119987</v>
      </c>
      <c r="CW126">
        <v>117.19194233651999</v>
      </c>
      <c r="CX126">
        <v>174.57184193634001</v>
      </c>
      <c r="CY126">
        <v>237.14802614874</v>
      </c>
      <c r="CZ126">
        <v>327.49112024999994</v>
      </c>
      <c r="DA126">
        <v>406.11606525000002</v>
      </c>
      <c r="DB126">
        <v>433.91250000000002</v>
      </c>
    </row>
    <row r="127" spans="15:106">
      <c r="O127">
        <v>39</v>
      </c>
      <c r="P127">
        <f t="shared" si="11"/>
        <v>2.0881522499999998</v>
      </c>
      <c r="Q127">
        <f t="shared" si="11"/>
        <v>3.2347143749999998</v>
      </c>
      <c r="R127">
        <f t="shared" si="11"/>
        <v>5.0730569999999995</v>
      </c>
      <c r="S127">
        <f t="shared" si="12"/>
        <v>9.9411419999999993</v>
      </c>
      <c r="T127">
        <f t="shared" si="12"/>
        <v>18.037535999999999</v>
      </c>
      <c r="U127">
        <f t="shared" si="12"/>
        <v>36.588380156249997</v>
      </c>
      <c r="V127">
        <f t="shared" si="12"/>
        <v>76.578737624999988</v>
      </c>
      <c r="W127">
        <f t="shared" si="12"/>
        <v>130.33888469999997</v>
      </c>
      <c r="X127">
        <f t="shared" si="12"/>
        <v>201.23270737499999</v>
      </c>
      <c r="Y127">
        <f t="shared" si="12"/>
        <v>281.8621215</v>
      </c>
      <c r="Z127">
        <f t="shared" si="12"/>
        <v>361.92641624999999</v>
      </c>
      <c r="AA127">
        <f t="shared" si="12"/>
        <v>392.58749999999998</v>
      </c>
      <c r="AC127">
        <v>39</v>
      </c>
      <c r="AD127">
        <v>2.0881522499999998</v>
      </c>
      <c r="AE127">
        <v>3.2347143749999998</v>
      </c>
      <c r="AF127">
        <v>5.0730569999999995</v>
      </c>
      <c r="AG127">
        <v>9.9411419999999993</v>
      </c>
      <c r="AH127">
        <v>18.037535999999999</v>
      </c>
      <c r="AI127">
        <v>36.588380156249997</v>
      </c>
      <c r="AJ127">
        <v>76.578737624999988</v>
      </c>
      <c r="AK127">
        <v>130.33888469999997</v>
      </c>
      <c r="AL127">
        <v>201.23270737499999</v>
      </c>
      <c r="AM127">
        <v>281.8621215</v>
      </c>
      <c r="AN127">
        <v>361.92641624999999</v>
      </c>
      <c r="AO127">
        <v>392.58749999999998</v>
      </c>
      <c r="AP127">
        <v>39</v>
      </c>
      <c r="AQ127">
        <v>2.5596704999999997</v>
      </c>
      <c r="AR127">
        <v>3.9651337499999997</v>
      </c>
      <c r="AS127">
        <v>6.2466396779159989</v>
      </c>
      <c r="AT127">
        <v>12.332513852207999</v>
      </c>
      <c r="AU127">
        <v>22.542763220735999</v>
      </c>
      <c r="AV127">
        <v>44.555139759487503</v>
      </c>
      <c r="AW127">
        <v>89.072137258897484</v>
      </c>
      <c r="AX127">
        <v>145.18761839999999</v>
      </c>
      <c r="AY127">
        <v>215.18259024853498</v>
      </c>
      <c r="AZ127">
        <v>296.69697000000002</v>
      </c>
      <c r="BA127">
        <v>380.97517499999998</v>
      </c>
      <c r="BB127">
        <v>413.25</v>
      </c>
      <c r="BC127">
        <v>39</v>
      </c>
      <c r="BD127">
        <v>2.8695253499999995</v>
      </c>
      <c r="BE127">
        <v>4.4376691735499989</v>
      </c>
      <c r="BF127">
        <v>6.9479868625199996</v>
      </c>
      <c r="BG127">
        <v>13.59233746104</v>
      </c>
      <c r="BH127">
        <v>24.62081770368</v>
      </c>
      <c r="BI127">
        <v>48.224558152874998</v>
      </c>
      <c r="BJ127">
        <v>95.545433107350007</v>
      </c>
      <c r="BK127">
        <v>154.35350339999999</v>
      </c>
      <c r="BL127">
        <v>226.74318809309997</v>
      </c>
      <c r="BM127">
        <v>311.53181850000004</v>
      </c>
      <c r="BN127">
        <v>400.02393374999997</v>
      </c>
      <c r="BO127">
        <v>433.91250000000002</v>
      </c>
      <c r="BP127">
        <v>39</v>
      </c>
      <c r="BQ127">
        <v>3.4757630999999996</v>
      </c>
      <c r="BR127">
        <v>5.264983895924999</v>
      </c>
      <c r="BS127">
        <v>8.0701339791600013</v>
      </c>
      <c r="BT127">
        <v>15.44771372208</v>
      </c>
      <c r="BU127">
        <v>27.363849807359994</v>
      </c>
      <c r="BV127">
        <v>52.383281344875002</v>
      </c>
      <c r="BW127">
        <v>101.37130783897501</v>
      </c>
      <c r="BX127">
        <v>159.85303439999998</v>
      </c>
      <c r="BY127">
        <v>229.05547598535006</v>
      </c>
      <c r="BZ127">
        <v>311.53181850000004</v>
      </c>
      <c r="CA127">
        <v>400.02393374999997</v>
      </c>
      <c r="CB127">
        <v>433.91250000000002</v>
      </c>
      <c r="CC127">
        <v>39</v>
      </c>
      <c r="CD127">
        <v>5.5206067500000007</v>
      </c>
      <c r="CE127">
        <v>9.5102255625000005</v>
      </c>
      <c r="CF127">
        <v>15.913224375000002</v>
      </c>
      <c r="CG127">
        <v>26.773434374999997</v>
      </c>
      <c r="CH127">
        <v>47.068451812499994</v>
      </c>
      <c r="CI127">
        <v>70.077979359374993</v>
      </c>
      <c r="CJ127">
        <v>112.07381324999999</v>
      </c>
      <c r="CK127">
        <v>162.98812969687501</v>
      </c>
      <c r="CL127">
        <v>227.27899738124998</v>
      </c>
      <c r="CM127">
        <v>314.51754975</v>
      </c>
      <c r="CN127">
        <v>374.93676599999998</v>
      </c>
      <c r="CO127">
        <v>392.58749999999998</v>
      </c>
      <c r="CP127">
        <v>39</v>
      </c>
      <c r="CQ127">
        <v>6.8062274999999994</v>
      </c>
      <c r="CR127">
        <v>11.631876113715</v>
      </c>
      <c r="CS127">
        <v>19.307632848450002</v>
      </c>
      <c r="CT127">
        <v>32.222422420499996</v>
      </c>
      <c r="CU127">
        <v>56.187403398390003</v>
      </c>
      <c r="CV127">
        <v>82.460705837174999</v>
      </c>
      <c r="CW127">
        <v>129.46537321469998</v>
      </c>
      <c r="CX127">
        <v>184.84310906249999</v>
      </c>
      <c r="CY127">
        <v>253.05633875821502</v>
      </c>
      <c r="CZ127">
        <v>347.62466025000003</v>
      </c>
      <c r="DA127">
        <v>414.40379399999995</v>
      </c>
      <c r="DB127">
        <v>433.91250000000002</v>
      </c>
    </row>
    <row r="128" spans="15:106">
      <c r="O128">
        <v>40</v>
      </c>
      <c r="P128">
        <f t="shared" si="11"/>
        <v>2.2803135000000001</v>
      </c>
      <c r="Q128">
        <f t="shared" si="11"/>
        <v>3.5485777499999993</v>
      </c>
      <c r="R128">
        <f t="shared" si="11"/>
        <v>5.6623514999999998</v>
      </c>
      <c r="S128">
        <f t="shared" si="12"/>
        <v>11.420783624999999</v>
      </c>
      <c r="T128">
        <f t="shared" si="12"/>
        <v>20.362687124999997</v>
      </c>
      <c r="U128">
        <f t="shared" si="12"/>
        <v>42.544500749999997</v>
      </c>
      <c r="V128">
        <f t="shared" si="12"/>
        <v>86.996429193750004</v>
      </c>
      <c r="W128">
        <f t="shared" si="12"/>
        <v>142.37055513749996</v>
      </c>
      <c r="X128">
        <f t="shared" si="12"/>
        <v>218.01856078124996</v>
      </c>
      <c r="Y128">
        <f t="shared" si="12"/>
        <v>297.43999349999996</v>
      </c>
      <c r="Z128">
        <f t="shared" si="12"/>
        <v>375.48638849999998</v>
      </c>
      <c r="AA128">
        <f t="shared" si="12"/>
        <v>392.58749999999998</v>
      </c>
      <c r="AC128">
        <v>40</v>
      </c>
      <c r="AD128">
        <v>2.2803135000000001</v>
      </c>
      <c r="AE128">
        <v>3.5485777499999993</v>
      </c>
      <c r="AF128">
        <v>5.6623514999999998</v>
      </c>
      <c r="AG128">
        <v>11.420783624999999</v>
      </c>
      <c r="AH128">
        <v>20.362687124999997</v>
      </c>
      <c r="AI128">
        <v>42.544500749999997</v>
      </c>
      <c r="AJ128">
        <v>86.996429193750004</v>
      </c>
      <c r="AK128">
        <v>142.37055513749996</v>
      </c>
      <c r="AL128">
        <v>218.01856078124996</v>
      </c>
      <c r="AM128">
        <v>297.43999349999996</v>
      </c>
      <c r="AN128">
        <v>375.48638849999998</v>
      </c>
      <c r="AO128">
        <v>392.58749999999998</v>
      </c>
      <c r="AP128">
        <v>40</v>
      </c>
      <c r="AQ128">
        <v>2.7952229999999996</v>
      </c>
      <c r="AR128">
        <v>4.3498694999999996</v>
      </c>
      <c r="AS128">
        <v>6.9826971615180016</v>
      </c>
      <c r="AT128">
        <v>14.189138839864498</v>
      </c>
      <c r="AU128">
        <v>25.486201950000002</v>
      </c>
      <c r="AV128">
        <v>51.323526965317491</v>
      </c>
      <c r="AW128">
        <v>100.29791063715449</v>
      </c>
      <c r="AX128">
        <v>157.27046257514698</v>
      </c>
      <c r="AY128">
        <v>231.29572320352503</v>
      </c>
      <c r="AZ128">
        <v>313.09472999999997</v>
      </c>
      <c r="BA128">
        <v>395.24883</v>
      </c>
      <c r="BB128">
        <v>413.25</v>
      </c>
      <c r="BC128">
        <v>40</v>
      </c>
      <c r="BD128">
        <v>3.13254168462</v>
      </c>
      <c r="BE128">
        <v>4.8666202601700004</v>
      </c>
      <c r="BF128">
        <v>7.7524606044599995</v>
      </c>
      <c r="BG128">
        <v>15.61016284257</v>
      </c>
      <c r="BH128">
        <v>27.7852150125</v>
      </c>
      <c r="BI128">
        <v>55.450401314549993</v>
      </c>
      <c r="BJ128">
        <v>107.39450614786499</v>
      </c>
      <c r="BK128">
        <v>166.90159665073497</v>
      </c>
      <c r="BL128">
        <v>243.290646955125</v>
      </c>
      <c r="BM128">
        <v>328.74946649999993</v>
      </c>
      <c r="BN128">
        <v>415.01127150000002</v>
      </c>
      <c r="BO128">
        <v>433.91250000000002</v>
      </c>
      <c r="BP128">
        <v>40</v>
      </c>
      <c r="BQ128">
        <v>3.7788060692399998</v>
      </c>
      <c r="BR128">
        <v>5.7496758203400002</v>
      </c>
      <c r="BS128">
        <v>8.9658258151799988</v>
      </c>
      <c r="BT128">
        <v>17.662735548644999</v>
      </c>
      <c r="BU128">
        <v>30.741088949999998</v>
      </c>
      <c r="BV128">
        <v>59.952502403174996</v>
      </c>
      <c r="BW128">
        <v>113.39922132154503</v>
      </c>
      <c r="BX128">
        <v>172.00044540147002</v>
      </c>
      <c r="BY128">
        <v>244.53147078524995</v>
      </c>
      <c r="BZ128">
        <v>328.74946649999993</v>
      </c>
      <c r="CA128">
        <v>415.01127150000002</v>
      </c>
      <c r="CB128">
        <v>433.91250000000002</v>
      </c>
      <c r="CC128">
        <v>40</v>
      </c>
      <c r="CD128">
        <v>6.1088681249999999</v>
      </c>
      <c r="CE128">
        <v>10.618872</v>
      </c>
      <c r="CF128">
        <v>17.617674000000001</v>
      </c>
      <c r="CG128">
        <v>29.820326625</v>
      </c>
      <c r="CH128">
        <v>52.098840750000001</v>
      </c>
      <c r="CI128">
        <v>75.437299800000005</v>
      </c>
      <c r="CJ128">
        <v>123.26925164999997</v>
      </c>
      <c r="CK128">
        <v>173.33089387499999</v>
      </c>
      <c r="CL128">
        <v>243.16677072187503</v>
      </c>
      <c r="CM128">
        <v>331.54799549999996</v>
      </c>
      <c r="CN128">
        <v>380.96690999999998</v>
      </c>
      <c r="CO128">
        <v>392.58749999999998</v>
      </c>
      <c r="CP128">
        <v>40</v>
      </c>
      <c r="CQ128">
        <v>7.5195246050999991</v>
      </c>
      <c r="CR128">
        <v>12.96707989632</v>
      </c>
      <c r="CS128">
        <v>21.341171813280003</v>
      </c>
      <c r="CT128">
        <v>35.831091398489995</v>
      </c>
      <c r="CU128">
        <v>62.090399249999997</v>
      </c>
      <c r="CV128">
        <v>88.439656394115005</v>
      </c>
      <c r="CW128">
        <v>141.87393909095996</v>
      </c>
      <c r="CX128">
        <v>195.85033903140001</v>
      </c>
      <c r="CY128">
        <v>269.75283333998999</v>
      </c>
      <c r="CZ128">
        <v>366.44778449999995</v>
      </c>
      <c r="DA128">
        <v>421.06868999999995</v>
      </c>
      <c r="DB128">
        <v>433.91250000000002</v>
      </c>
    </row>
    <row r="130" spans="15:106">
      <c r="AD130" t="s">
        <v>340</v>
      </c>
      <c r="AQ130" t="s">
        <v>341</v>
      </c>
      <c r="BD130" t="s">
        <v>342</v>
      </c>
      <c r="BQ130" t="s">
        <v>343</v>
      </c>
      <c r="CD130" t="s">
        <v>344</v>
      </c>
      <c r="CQ130" t="s">
        <v>345</v>
      </c>
    </row>
    <row r="131" spans="15:106">
      <c r="O131" t="s">
        <v>283</v>
      </c>
      <c r="P131">
        <v>20</v>
      </c>
      <c r="Q131">
        <v>25</v>
      </c>
      <c r="R131">
        <v>30</v>
      </c>
      <c r="S131">
        <v>35</v>
      </c>
      <c r="T131">
        <v>40</v>
      </c>
      <c r="U131">
        <v>45</v>
      </c>
      <c r="V131">
        <v>50</v>
      </c>
      <c r="W131">
        <v>55</v>
      </c>
      <c r="X131">
        <v>60</v>
      </c>
      <c r="Y131">
        <v>65</v>
      </c>
      <c r="Z131">
        <v>70</v>
      </c>
      <c r="AA131">
        <v>75</v>
      </c>
      <c r="AD131">
        <v>20</v>
      </c>
      <c r="AE131">
        <v>25</v>
      </c>
      <c r="AF131">
        <v>30</v>
      </c>
      <c r="AG131">
        <v>35</v>
      </c>
      <c r="AH131">
        <v>40</v>
      </c>
      <c r="AI131">
        <v>45</v>
      </c>
      <c r="AJ131">
        <v>50</v>
      </c>
      <c r="AK131">
        <v>55</v>
      </c>
      <c r="AL131">
        <v>60</v>
      </c>
      <c r="AM131">
        <v>65</v>
      </c>
      <c r="AN131">
        <v>70</v>
      </c>
      <c r="AO131">
        <v>75</v>
      </c>
      <c r="AP131" t="s">
        <v>283</v>
      </c>
      <c r="AQ131">
        <v>20</v>
      </c>
      <c r="AR131">
        <v>25</v>
      </c>
      <c r="AS131">
        <v>30</v>
      </c>
      <c r="AT131">
        <v>35</v>
      </c>
      <c r="AU131">
        <v>40</v>
      </c>
      <c r="AV131">
        <v>45</v>
      </c>
      <c r="AW131">
        <v>50</v>
      </c>
      <c r="AX131">
        <v>55</v>
      </c>
      <c r="AY131">
        <v>60</v>
      </c>
      <c r="AZ131">
        <v>65</v>
      </c>
      <c r="BA131">
        <v>70</v>
      </c>
      <c r="BB131">
        <v>75</v>
      </c>
      <c r="BC131" t="s">
        <v>283</v>
      </c>
      <c r="BD131">
        <v>20</v>
      </c>
      <c r="BE131">
        <v>25</v>
      </c>
      <c r="BF131">
        <v>30</v>
      </c>
      <c r="BG131">
        <v>35</v>
      </c>
      <c r="BH131">
        <v>40</v>
      </c>
      <c r="BI131">
        <v>45</v>
      </c>
      <c r="BJ131">
        <v>50</v>
      </c>
      <c r="BK131">
        <v>55</v>
      </c>
      <c r="BL131">
        <v>60</v>
      </c>
      <c r="BM131">
        <v>65</v>
      </c>
      <c r="BN131">
        <v>70</v>
      </c>
      <c r="BO131">
        <v>75</v>
      </c>
      <c r="BP131" t="s">
        <v>283</v>
      </c>
      <c r="BQ131">
        <v>20</v>
      </c>
      <c r="BR131">
        <v>25</v>
      </c>
      <c r="BS131">
        <v>30</v>
      </c>
      <c r="BT131">
        <v>35</v>
      </c>
      <c r="BU131">
        <v>40</v>
      </c>
      <c r="BV131">
        <v>45</v>
      </c>
      <c r="BW131">
        <v>50</v>
      </c>
      <c r="BX131">
        <v>55</v>
      </c>
      <c r="BY131">
        <v>60</v>
      </c>
      <c r="BZ131">
        <v>65</v>
      </c>
      <c r="CA131">
        <v>70</v>
      </c>
      <c r="CB131">
        <v>75</v>
      </c>
      <c r="CC131" t="s">
        <v>283</v>
      </c>
      <c r="CD131">
        <v>20</v>
      </c>
      <c r="CE131">
        <v>25</v>
      </c>
      <c r="CF131">
        <v>30</v>
      </c>
      <c r="CG131">
        <v>35</v>
      </c>
      <c r="CH131">
        <v>40</v>
      </c>
      <c r="CI131">
        <v>45</v>
      </c>
      <c r="CJ131">
        <v>50</v>
      </c>
      <c r="CK131">
        <v>55</v>
      </c>
      <c r="CL131">
        <v>60</v>
      </c>
      <c r="CM131">
        <v>65</v>
      </c>
      <c r="CN131">
        <v>70</v>
      </c>
      <c r="CO131">
        <v>75</v>
      </c>
      <c r="CP131" t="s">
        <v>283</v>
      </c>
      <c r="CQ131">
        <v>20</v>
      </c>
      <c r="CR131">
        <v>25</v>
      </c>
      <c r="CS131">
        <v>30</v>
      </c>
      <c r="CT131">
        <v>35</v>
      </c>
      <c r="CU131">
        <v>40</v>
      </c>
      <c r="CV131">
        <v>45</v>
      </c>
      <c r="CW131">
        <v>50</v>
      </c>
      <c r="CX131">
        <v>55</v>
      </c>
      <c r="CY131">
        <v>60</v>
      </c>
      <c r="CZ131">
        <v>65</v>
      </c>
      <c r="DA131">
        <v>70</v>
      </c>
      <c r="DB131">
        <v>75</v>
      </c>
    </row>
    <row r="132" spans="15:106">
      <c r="O132">
        <v>1</v>
      </c>
      <c r="P132">
        <f>IF($Z$1=1,AD132,IF($Z$1=2,AQ132,IF($Z$1=3,BD132,IF($Z$1=4,BQ132,IF($Z$1=5,CD132,CQ132)))))</f>
        <v>0.21137737499999998</v>
      </c>
      <c r="Q132">
        <f t="shared" ref="Q132:AA155" si="13">IF($Z$1=1,AE132,IF($Z$1=2,AR132,IF($Z$1=3,BE132,IF($Z$1=4,BR132,IF($Z$1=5,CE132,CR132)))))</f>
        <v>0.18222187499999998</v>
      </c>
      <c r="R132">
        <f t="shared" si="13"/>
        <v>0.10933312499999999</v>
      </c>
      <c r="S132">
        <f t="shared" si="13"/>
        <v>0.13119974999999998</v>
      </c>
      <c r="T132">
        <f t="shared" si="13"/>
        <v>0.18951075000000001</v>
      </c>
      <c r="U132">
        <f t="shared" si="13"/>
        <v>0.26968837499999998</v>
      </c>
      <c r="V132">
        <f t="shared" si="13"/>
        <v>0.37902150000000001</v>
      </c>
      <c r="W132">
        <f t="shared" si="13"/>
        <v>0.53208787499999999</v>
      </c>
      <c r="X132">
        <f t="shared" si="13"/>
        <v>0.73617637499999999</v>
      </c>
      <c r="Y132">
        <f t="shared" si="13"/>
        <v>1.0277313749999997</v>
      </c>
      <c r="Z132">
        <f t="shared" si="13"/>
        <v>1.4286194999999999</v>
      </c>
      <c r="AA132">
        <f t="shared" si="13"/>
        <v>1.9898628749999998</v>
      </c>
      <c r="AC132">
        <v>1</v>
      </c>
      <c r="AD132">
        <v>0.21137737499999998</v>
      </c>
      <c r="AE132">
        <v>0.18222187499999998</v>
      </c>
      <c r="AF132">
        <v>0.10933312499999999</v>
      </c>
      <c r="AG132">
        <v>0.13119974999999998</v>
      </c>
      <c r="AH132">
        <v>0.18951075000000001</v>
      </c>
      <c r="AI132">
        <v>0.26968837499999998</v>
      </c>
      <c r="AJ132">
        <v>0.37902150000000001</v>
      </c>
      <c r="AK132">
        <v>0.53208787499999999</v>
      </c>
      <c r="AL132">
        <v>0.73617637499999999</v>
      </c>
      <c r="AM132">
        <v>1.0277313749999997</v>
      </c>
      <c r="AN132">
        <v>1.4286194999999999</v>
      </c>
      <c r="AO132">
        <v>1.9898628749999998</v>
      </c>
      <c r="AP132">
        <v>1</v>
      </c>
      <c r="AQ132">
        <v>0.25910774999999991</v>
      </c>
      <c r="AR132">
        <v>0.22336874999999998</v>
      </c>
      <c r="AS132">
        <v>0.13402124999999998</v>
      </c>
      <c r="AT132">
        <v>0.16082549999999998</v>
      </c>
      <c r="AU132">
        <v>0.2323035</v>
      </c>
      <c r="AV132">
        <v>0.33058574999999996</v>
      </c>
      <c r="AW132">
        <v>0.46460699999999999</v>
      </c>
      <c r="AX132">
        <v>0.65223674999999992</v>
      </c>
      <c r="AY132">
        <v>0.90240975000000001</v>
      </c>
      <c r="AZ132">
        <v>1.25979975</v>
      </c>
      <c r="BA132">
        <v>1.7643780790020001</v>
      </c>
      <c r="BB132">
        <v>2.4758662133204998</v>
      </c>
      <c r="BC132">
        <v>1</v>
      </c>
      <c r="BD132">
        <v>0.29417484739499999</v>
      </c>
      <c r="BE132">
        <v>0.25317930824999996</v>
      </c>
      <c r="BF132">
        <v>0.15165562500000002</v>
      </c>
      <c r="BG132">
        <v>0.18168439805999997</v>
      </c>
      <c r="BH132">
        <v>0.26199653337000001</v>
      </c>
      <c r="BI132">
        <v>0.37221971935499998</v>
      </c>
      <c r="BJ132">
        <v>0.52224614441999995</v>
      </c>
      <c r="BK132">
        <v>0.73192703611499998</v>
      </c>
      <c r="BL132">
        <v>1.0109705928299999</v>
      </c>
      <c r="BM132">
        <v>1.4089865625</v>
      </c>
      <c r="BN132">
        <v>1.9552989733199995</v>
      </c>
      <c r="BO132">
        <v>2.7188690378849998</v>
      </c>
      <c r="BP132">
        <v>1</v>
      </c>
      <c r="BQ132">
        <v>0.39207093749999999</v>
      </c>
      <c r="BR132">
        <v>0.33799218749999999</v>
      </c>
      <c r="BS132">
        <v>0.20279531249999999</v>
      </c>
      <c r="BT132">
        <v>0.24063371540999998</v>
      </c>
      <c r="BU132">
        <v>0.34059532221</v>
      </c>
      <c r="BV132">
        <v>0.47475106370999992</v>
      </c>
      <c r="BW132">
        <v>0.65324428884000008</v>
      </c>
      <c r="BX132">
        <v>0.897438633795</v>
      </c>
      <c r="BY132">
        <v>1.2145209857549999</v>
      </c>
      <c r="BZ132">
        <v>1.6576312499999999</v>
      </c>
      <c r="CA132">
        <v>2.2515577900199997</v>
      </c>
      <c r="CB132">
        <v>3.0627378832050001</v>
      </c>
      <c r="CC132">
        <v>1</v>
      </c>
      <c r="CD132">
        <v>0.44626725000000006</v>
      </c>
      <c r="CE132">
        <v>0.60074437499999989</v>
      </c>
      <c r="CF132">
        <v>0.42052106249999999</v>
      </c>
      <c r="CG132">
        <v>0.44626725000000006</v>
      </c>
      <c r="CH132">
        <v>0.62649056250000001</v>
      </c>
      <c r="CI132">
        <v>0.76380356250000003</v>
      </c>
      <c r="CJ132">
        <v>1.1929066874999996</v>
      </c>
      <c r="CK132">
        <v>2.1111873749999996</v>
      </c>
      <c r="CL132">
        <v>3.4757353124999999</v>
      </c>
      <c r="CM132">
        <v>3.3555864375000004</v>
      </c>
      <c r="CN132">
        <v>5.5611765000000002</v>
      </c>
      <c r="CO132">
        <v>9.491761125</v>
      </c>
      <c r="CP132">
        <v>1</v>
      </c>
      <c r="CQ132">
        <v>0.58337864442000009</v>
      </c>
      <c r="CR132">
        <v>0.77943965714999985</v>
      </c>
      <c r="CS132">
        <v>0.54149287499999987</v>
      </c>
      <c r="CT132">
        <v>0.57027868326000009</v>
      </c>
      <c r="CU132">
        <v>0.79445388379499993</v>
      </c>
      <c r="CV132">
        <v>0.9611067876299999</v>
      </c>
      <c r="CW132">
        <v>1.4893828913699996</v>
      </c>
      <c r="CX132">
        <v>2.6152278659100001</v>
      </c>
      <c r="CY132">
        <v>4.2715510967250001</v>
      </c>
      <c r="CZ132">
        <v>4.0910574374999999</v>
      </c>
      <c r="DA132">
        <v>6.7256472452400002</v>
      </c>
      <c r="DB132">
        <v>11.38639986099</v>
      </c>
    </row>
    <row r="133" spans="15:106">
      <c r="O133">
        <v>2</v>
      </c>
      <c r="P133">
        <f t="shared" ref="P133:R171" si="14">IF($Z$1=1,AD133,IF($Z$1=2,AQ133,IF($Z$1=3,BD133,IF($Z$1=4,BQ133,IF($Z$1=5,CD133,CQ133)))))</f>
        <v>0.28426612499999998</v>
      </c>
      <c r="Q133">
        <f t="shared" si="13"/>
        <v>0.22595512499999998</v>
      </c>
      <c r="R133">
        <f t="shared" si="13"/>
        <v>0.15306637499999995</v>
      </c>
      <c r="S133">
        <f t="shared" si="13"/>
        <v>0.17493299999999998</v>
      </c>
      <c r="T133">
        <f t="shared" si="13"/>
        <v>0.25511062499999998</v>
      </c>
      <c r="U133">
        <f t="shared" si="13"/>
        <v>0.35715487499999998</v>
      </c>
      <c r="V133">
        <f t="shared" si="13"/>
        <v>0.51751012499999993</v>
      </c>
      <c r="W133">
        <f t="shared" si="13"/>
        <v>0.77262074999999997</v>
      </c>
      <c r="X133">
        <f t="shared" si="13"/>
        <v>1.16622</v>
      </c>
      <c r="Y133">
        <f t="shared" si="13"/>
        <v>1.7639077499999996</v>
      </c>
      <c r="Z133">
        <f t="shared" si="13"/>
        <v>2.5948395</v>
      </c>
      <c r="AA133">
        <f t="shared" si="13"/>
        <v>3.7246151249999997</v>
      </c>
      <c r="AC133">
        <v>2</v>
      </c>
      <c r="AD133">
        <v>0.28426612499999998</v>
      </c>
      <c r="AE133">
        <v>0.22595512499999998</v>
      </c>
      <c r="AF133">
        <v>0.15306637499999995</v>
      </c>
      <c r="AG133">
        <v>0.17493299999999998</v>
      </c>
      <c r="AH133">
        <v>0.25511062499999998</v>
      </c>
      <c r="AI133">
        <v>0.35715487499999998</v>
      </c>
      <c r="AJ133">
        <v>0.51751012499999993</v>
      </c>
      <c r="AK133">
        <v>0.77262074999999997</v>
      </c>
      <c r="AL133">
        <v>1.16622</v>
      </c>
      <c r="AM133">
        <v>1.7639077499999996</v>
      </c>
      <c r="AN133">
        <v>2.5948395</v>
      </c>
      <c r="AO133">
        <v>3.7246151249999997</v>
      </c>
      <c r="AP133">
        <v>2</v>
      </c>
      <c r="AQ133">
        <v>0.34845525000000005</v>
      </c>
      <c r="AR133">
        <v>0.27697725000000001</v>
      </c>
      <c r="AS133">
        <v>0.18762974999999996</v>
      </c>
      <c r="AT133">
        <v>0.21443399999999999</v>
      </c>
      <c r="AU133">
        <v>0.31271625000000003</v>
      </c>
      <c r="AV133">
        <v>0.43780274999999991</v>
      </c>
      <c r="AW133">
        <v>0.63436724999999994</v>
      </c>
      <c r="AX133">
        <v>0.94708350000000008</v>
      </c>
      <c r="AY133">
        <v>1.4295599999999999</v>
      </c>
      <c r="AZ133">
        <v>2.1654610078859995</v>
      </c>
      <c r="BA133">
        <v>3.2094695900520001</v>
      </c>
      <c r="BB133">
        <v>4.6411794686565004</v>
      </c>
      <c r="BC133">
        <v>2</v>
      </c>
      <c r="BD133">
        <v>0.39548350413</v>
      </c>
      <c r="BE133">
        <v>0.31383825709499991</v>
      </c>
      <c r="BF133">
        <v>0.21224736571499997</v>
      </c>
      <c r="BG133">
        <v>0.24216528203999999</v>
      </c>
      <c r="BH133">
        <v>0.35256979642499997</v>
      </c>
      <c r="BI133">
        <v>0.49277510667000007</v>
      </c>
      <c r="BJ133">
        <v>0.71282846249999976</v>
      </c>
      <c r="BK133">
        <v>1.0624422580199999</v>
      </c>
      <c r="BL133">
        <v>1.6010003591999999</v>
      </c>
      <c r="BM133">
        <v>2.4174480894299997</v>
      </c>
      <c r="BN133">
        <v>3.55026610026</v>
      </c>
      <c r="BO133">
        <v>5.0874445903050001</v>
      </c>
      <c r="BP133">
        <v>2</v>
      </c>
      <c r="BQ133">
        <v>0.52726781249999999</v>
      </c>
      <c r="BR133">
        <v>0.41911031249999997</v>
      </c>
      <c r="BS133">
        <v>0.28391343749999998</v>
      </c>
      <c r="BT133">
        <v>0.31955496408</v>
      </c>
      <c r="BU133">
        <v>0.45661279702499991</v>
      </c>
      <c r="BV133">
        <v>0.62609065249499996</v>
      </c>
      <c r="BW133">
        <v>0.88811414999999994</v>
      </c>
      <c r="BX133">
        <v>1.2974336129699997</v>
      </c>
      <c r="BY133">
        <v>1.9153952135999999</v>
      </c>
      <c r="BZ133">
        <v>2.8320073788599998</v>
      </c>
      <c r="CA133">
        <v>4.070429300519999</v>
      </c>
      <c r="CB133">
        <v>5.7053558365650003</v>
      </c>
      <c r="CC133">
        <v>2</v>
      </c>
      <c r="CD133">
        <v>0.60932643749999993</v>
      </c>
      <c r="CE133">
        <v>0.7123111875</v>
      </c>
      <c r="CF133">
        <v>0.5149237499999999</v>
      </c>
      <c r="CG133">
        <v>0.60074437499999989</v>
      </c>
      <c r="CH133">
        <v>0.82387799999999978</v>
      </c>
      <c r="CI133">
        <v>1.0298474999999998</v>
      </c>
      <c r="CJ133">
        <v>1.6820842499999999</v>
      </c>
      <c r="CK133">
        <v>2.9350653749999998</v>
      </c>
      <c r="CL133">
        <v>4.8917756250000002</v>
      </c>
      <c r="CM133">
        <v>5.5440123750000003</v>
      </c>
      <c r="CN133">
        <v>9.2171351249999987</v>
      </c>
      <c r="CO133">
        <v>15.919725937499999</v>
      </c>
      <c r="CP133">
        <v>2</v>
      </c>
      <c r="CQ133">
        <v>0.795343615605</v>
      </c>
      <c r="CR133">
        <v>0.92279855794499976</v>
      </c>
      <c r="CS133">
        <v>0.66204466019999986</v>
      </c>
      <c r="CT133">
        <v>0.76650768809999992</v>
      </c>
      <c r="CU133">
        <v>1.0431487281599998</v>
      </c>
      <c r="CV133">
        <v>1.2938597693999998</v>
      </c>
      <c r="CW133">
        <v>2.0968447499999998</v>
      </c>
      <c r="CX133">
        <v>3.6300599072099997</v>
      </c>
      <c r="CY133">
        <v>6.0022381765499997</v>
      </c>
      <c r="CZ133">
        <v>6.7482872998200003</v>
      </c>
      <c r="DA133">
        <v>11.12910733242</v>
      </c>
      <c r="DB133">
        <v>19.066283757674999</v>
      </c>
    </row>
    <row r="134" spans="15:106">
      <c r="O134">
        <v>3</v>
      </c>
      <c r="P134">
        <f t="shared" si="14"/>
        <v>0.34257712499999993</v>
      </c>
      <c r="Q134">
        <f t="shared" si="13"/>
        <v>0.25511062499999998</v>
      </c>
      <c r="R134">
        <f t="shared" si="13"/>
        <v>0.18222187499999998</v>
      </c>
      <c r="S134">
        <f t="shared" si="13"/>
        <v>0.21866624999999998</v>
      </c>
      <c r="T134">
        <f t="shared" si="13"/>
        <v>0.31342162500000004</v>
      </c>
      <c r="U134">
        <f t="shared" si="13"/>
        <v>0.43733249999999996</v>
      </c>
      <c r="V134">
        <f t="shared" si="13"/>
        <v>0.64142100000000002</v>
      </c>
      <c r="W134">
        <f t="shared" si="13"/>
        <v>0.98399812499999983</v>
      </c>
      <c r="X134">
        <f t="shared" si="13"/>
        <v>1.4796416249999997</v>
      </c>
      <c r="Y134">
        <f t="shared" si="13"/>
        <v>2.2522623749999999</v>
      </c>
      <c r="Z134">
        <f t="shared" si="13"/>
        <v>4.103636625</v>
      </c>
      <c r="AA134">
        <f t="shared" si="13"/>
        <v>6.9681645000000003</v>
      </c>
      <c r="AC134">
        <v>3</v>
      </c>
      <c r="AD134">
        <v>0.34257712499999993</v>
      </c>
      <c r="AE134">
        <v>0.25511062499999998</v>
      </c>
      <c r="AF134">
        <v>0.18222187499999998</v>
      </c>
      <c r="AG134">
        <v>0.21866624999999998</v>
      </c>
      <c r="AH134">
        <v>0.31342162500000004</v>
      </c>
      <c r="AI134">
        <v>0.43733249999999996</v>
      </c>
      <c r="AJ134">
        <v>0.64142100000000002</v>
      </c>
      <c r="AK134">
        <v>0.98399812499999983</v>
      </c>
      <c r="AL134">
        <v>1.4796416249999997</v>
      </c>
      <c r="AM134">
        <v>2.2522623749999999</v>
      </c>
      <c r="AN134">
        <v>4.103636625</v>
      </c>
      <c r="AO134">
        <v>6.9681645000000003</v>
      </c>
      <c r="AP134">
        <v>3</v>
      </c>
      <c r="AQ134">
        <v>0.41993324999999998</v>
      </c>
      <c r="AR134">
        <v>0.31271625000000003</v>
      </c>
      <c r="AS134">
        <v>0.22336874999999998</v>
      </c>
      <c r="AT134">
        <v>0.26804249999999996</v>
      </c>
      <c r="AU134">
        <v>0.38419425000000001</v>
      </c>
      <c r="AV134">
        <v>0.53608499999999992</v>
      </c>
      <c r="AW134">
        <v>0.7862579999999999</v>
      </c>
      <c r="AX134">
        <v>1.20619125</v>
      </c>
      <c r="AY134">
        <v>1.8137542499999999</v>
      </c>
      <c r="AZ134">
        <v>2.7691408968794993</v>
      </c>
      <c r="BA134">
        <v>5.0832143999999992</v>
      </c>
      <c r="BB134">
        <v>8.6957558996220019</v>
      </c>
      <c r="BC134">
        <v>3</v>
      </c>
      <c r="BD134">
        <v>0.47645051899500002</v>
      </c>
      <c r="BE134">
        <v>0.35421567142499993</v>
      </c>
      <c r="BF134">
        <v>0.25259149575000001</v>
      </c>
      <c r="BG134">
        <v>0.30260587499999997</v>
      </c>
      <c r="BH134">
        <v>0.43301280230999994</v>
      </c>
      <c r="BI134">
        <v>0.60319663469999996</v>
      </c>
      <c r="BJ134">
        <v>0.88321023251999997</v>
      </c>
      <c r="BK134">
        <v>1.3526571489750003</v>
      </c>
      <c r="BL134">
        <v>2.0305857067650002</v>
      </c>
      <c r="BM134">
        <v>3.0857040749700002</v>
      </c>
      <c r="BN134">
        <v>5.6127158999999995</v>
      </c>
      <c r="BO134">
        <v>9.5145925525200017</v>
      </c>
      <c r="BP134">
        <v>3</v>
      </c>
      <c r="BQ134">
        <v>0.63542531250000001</v>
      </c>
      <c r="BR134">
        <v>0.47318906249999998</v>
      </c>
      <c r="BS134">
        <v>0.33799218749999999</v>
      </c>
      <c r="BT134">
        <v>0.3978315</v>
      </c>
      <c r="BU134">
        <v>0.55867060903499999</v>
      </c>
      <c r="BV134">
        <v>0.76341720509999988</v>
      </c>
      <c r="BW134">
        <v>1.0960320650399999</v>
      </c>
      <c r="BX134">
        <v>1.6451356729500002</v>
      </c>
      <c r="BY134">
        <v>2.4192484227449991</v>
      </c>
      <c r="BZ134">
        <v>3.5994669187949997</v>
      </c>
      <c r="CA134">
        <v>6.40696815</v>
      </c>
      <c r="CB134">
        <v>10.622440796219999</v>
      </c>
      <c r="CC134">
        <v>3</v>
      </c>
      <c r="CD134">
        <v>0.75522149999999988</v>
      </c>
      <c r="CE134">
        <v>0.76380356250000003</v>
      </c>
      <c r="CF134">
        <v>0.59216231249999995</v>
      </c>
      <c r="CG134">
        <v>0.7380573749999999</v>
      </c>
      <c r="CH134">
        <v>0.96977306249999995</v>
      </c>
      <c r="CI134">
        <v>1.2787273125</v>
      </c>
      <c r="CJ134">
        <v>2.1626797499999997</v>
      </c>
      <c r="CK134">
        <v>3.6988689374999995</v>
      </c>
      <c r="CL134">
        <v>6.2734876874999985</v>
      </c>
      <c r="CM134">
        <v>7.7324383124999994</v>
      </c>
      <c r="CN134">
        <v>12.9331681875</v>
      </c>
      <c r="CO134">
        <v>22.605152624999999</v>
      </c>
      <c r="CP134">
        <v>3</v>
      </c>
      <c r="CQ134">
        <v>0.98430066503999991</v>
      </c>
      <c r="CR134">
        <v>0.98801192506500013</v>
      </c>
      <c r="CS134">
        <v>0.76019299240499982</v>
      </c>
      <c r="CT134">
        <v>0.94026487499999989</v>
      </c>
      <c r="CU134">
        <v>1.225974883815</v>
      </c>
      <c r="CV134">
        <v>1.6040397448349997</v>
      </c>
      <c r="CW134">
        <v>2.6917103228399997</v>
      </c>
      <c r="CX134">
        <v>4.5674890242299995</v>
      </c>
      <c r="CY134">
        <v>7.6853283571349991</v>
      </c>
      <c r="CZ134">
        <v>9.3969589977449992</v>
      </c>
      <c r="DA134">
        <v>15.590668500000001</v>
      </c>
      <c r="DB134">
        <v>27.02885093667</v>
      </c>
    </row>
    <row r="135" spans="15:106">
      <c r="O135">
        <v>4</v>
      </c>
      <c r="P135">
        <f t="shared" si="14"/>
        <v>0.39359925000000001</v>
      </c>
      <c r="Q135">
        <f t="shared" si="13"/>
        <v>0.27697725000000001</v>
      </c>
      <c r="R135">
        <f t="shared" si="13"/>
        <v>0.20408850000000003</v>
      </c>
      <c r="S135">
        <f t="shared" si="13"/>
        <v>0.26239949999999995</v>
      </c>
      <c r="T135">
        <f t="shared" si="13"/>
        <v>0.36444374999999996</v>
      </c>
      <c r="U135">
        <f t="shared" si="13"/>
        <v>0.51751012499999993</v>
      </c>
      <c r="V135">
        <f t="shared" si="13"/>
        <v>0.76533187499999999</v>
      </c>
      <c r="W135">
        <f t="shared" si="13"/>
        <v>1.188086625</v>
      </c>
      <c r="X135">
        <f t="shared" si="13"/>
        <v>1.8076409999999998</v>
      </c>
      <c r="Y135">
        <f t="shared" si="13"/>
        <v>2.7770613749999997</v>
      </c>
      <c r="Z135">
        <f t="shared" si="13"/>
        <v>5.328167624999999</v>
      </c>
      <c r="AA135">
        <f t="shared" si="13"/>
        <v>8.9944717499999989</v>
      </c>
      <c r="AC135">
        <v>4</v>
      </c>
      <c r="AD135">
        <v>0.39359925000000001</v>
      </c>
      <c r="AE135">
        <v>0.27697725000000001</v>
      </c>
      <c r="AF135">
        <v>0.20408850000000003</v>
      </c>
      <c r="AG135">
        <v>0.26239949999999995</v>
      </c>
      <c r="AH135">
        <v>0.36444374999999996</v>
      </c>
      <c r="AI135">
        <v>0.51751012499999993</v>
      </c>
      <c r="AJ135">
        <v>0.76533187499999999</v>
      </c>
      <c r="AK135">
        <v>1.188086625</v>
      </c>
      <c r="AL135">
        <v>1.8076409999999998</v>
      </c>
      <c r="AM135">
        <v>2.7770613749999997</v>
      </c>
      <c r="AN135">
        <v>5.328167624999999</v>
      </c>
      <c r="AO135">
        <v>8.9944717499999989</v>
      </c>
      <c r="AP135">
        <v>4</v>
      </c>
      <c r="AQ135">
        <v>0.48247649999999997</v>
      </c>
      <c r="AR135">
        <v>0.33952049999999995</v>
      </c>
      <c r="AS135">
        <v>0.25017299999999998</v>
      </c>
      <c r="AT135">
        <v>0.32165099999999996</v>
      </c>
      <c r="AU135">
        <v>0.44673749999999995</v>
      </c>
      <c r="AV135">
        <v>0.63436724999999994</v>
      </c>
      <c r="AW135">
        <v>0.93814875000000009</v>
      </c>
      <c r="AX135">
        <v>1.4563642499999998</v>
      </c>
      <c r="AY135">
        <v>2.2158180000000001</v>
      </c>
      <c r="AZ135">
        <v>3.4194967202384996</v>
      </c>
      <c r="BA135">
        <v>6.609874503572998</v>
      </c>
      <c r="BB135">
        <v>11.241016896977998</v>
      </c>
      <c r="BC135">
        <v>4</v>
      </c>
      <c r="BD135">
        <v>0.54722992499999989</v>
      </c>
      <c r="BE135">
        <v>0.38444942645999997</v>
      </c>
      <c r="BF135">
        <v>0.28280846286</v>
      </c>
      <c r="BG135">
        <v>0.36300617693999998</v>
      </c>
      <c r="BH135">
        <v>0.50333537925000005</v>
      </c>
      <c r="BI135">
        <v>0.71354362810499994</v>
      </c>
      <c r="BJ135">
        <v>1.0534778446499999</v>
      </c>
      <c r="BK135">
        <v>1.6326609749999998</v>
      </c>
      <c r="BL135">
        <v>2.4798828621599998</v>
      </c>
      <c r="BM135">
        <v>3.803423842845</v>
      </c>
      <c r="BN135">
        <v>7.2851039053649993</v>
      </c>
      <c r="BO135">
        <v>12.277245034889999</v>
      </c>
      <c r="BP135">
        <v>4</v>
      </c>
      <c r="BQ135">
        <v>0.73006312499999992</v>
      </c>
      <c r="BR135">
        <v>0.51374812499999989</v>
      </c>
      <c r="BS135">
        <v>0.37732856238000001</v>
      </c>
      <c r="BT135">
        <v>0.47546315387999993</v>
      </c>
      <c r="BU135">
        <v>0.64692950849999997</v>
      </c>
      <c r="BV135">
        <v>0.89956147396500008</v>
      </c>
      <c r="BW135">
        <v>1.3021218267750001</v>
      </c>
      <c r="BX135">
        <v>1.9775893499999997</v>
      </c>
      <c r="BY135">
        <v>2.9422074567599998</v>
      </c>
      <c r="BZ135">
        <v>4.4177026523849996</v>
      </c>
      <c r="CA135">
        <v>8.2795324857299999</v>
      </c>
      <c r="CB135">
        <v>13.645066269779999</v>
      </c>
      <c r="CC135">
        <v>4</v>
      </c>
      <c r="CD135">
        <v>0.88395243749999997</v>
      </c>
      <c r="CE135">
        <v>0.78096768750000001</v>
      </c>
      <c r="CF135">
        <v>0.65223674999999992</v>
      </c>
      <c r="CG135">
        <v>0.87537037500000003</v>
      </c>
      <c r="CH135">
        <v>1.0985039999999999</v>
      </c>
      <c r="CI135">
        <v>1.5361891874999998</v>
      </c>
      <c r="CJ135">
        <v>2.6861855625</v>
      </c>
      <c r="CK135">
        <v>4.4884186874999994</v>
      </c>
      <c r="CL135">
        <v>7.7238562499999999</v>
      </c>
      <c r="CM135">
        <v>10.0925055</v>
      </c>
      <c r="CN135">
        <v>16.975319624999997</v>
      </c>
      <c r="CO135">
        <v>29.839831312499999</v>
      </c>
      <c r="CP135">
        <v>4</v>
      </c>
      <c r="CQ135">
        <v>1.1503490624999999</v>
      </c>
      <c r="CR135">
        <v>1.0086858832049999</v>
      </c>
      <c r="CS135">
        <v>0.83603742353999988</v>
      </c>
      <c r="CT135">
        <v>1.1134845473399999</v>
      </c>
      <c r="CU135">
        <v>1.3865660582399999</v>
      </c>
      <c r="CV135">
        <v>1.9239940452149999</v>
      </c>
      <c r="CW135">
        <v>3.3380205026849996</v>
      </c>
      <c r="CX135">
        <v>5.5336668749999998</v>
      </c>
      <c r="CY135">
        <v>9.4469829794999995</v>
      </c>
      <c r="CZ135">
        <v>12.245311580039999</v>
      </c>
      <c r="DA135">
        <v>20.43017388126</v>
      </c>
      <c r="DB135">
        <v>35.62094300391</v>
      </c>
    </row>
    <row r="136" spans="15:106">
      <c r="O136">
        <v>5</v>
      </c>
      <c r="P136">
        <f t="shared" si="14"/>
        <v>0.43733249999999996</v>
      </c>
      <c r="Q136">
        <f t="shared" si="13"/>
        <v>0.29155500000000001</v>
      </c>
      <c r="R136">
        <f t="shared" si="13"/>
        <v>0.23324399999999998</v>
      </c>
      <c r="S136">
        <f t="shared" si="13"/>
        <v>0.3061327499999999</v>
      </c>
      <c r="T136">
        <f t="shared" si="13"/>
        <v>0.41546587499999993</v>
      </c>
      <c r="U136">
        <f t="shared" si="13"/>
        <v>0.59768774999999996</v>
      </c>
      <c r="V136">
        <f t="shared" si="13"/>
        <v>0.89653162499999994</v>
      </c>
      <c r="W136">
        <f t="shared" si="13"/>
        <v>1.4140417499999998</v>
      </c>
      <c r="X136">
        <f t="shared" si="13"/>
        <v>2.1575069999999998</v>
      </c>
      <c r="Y136">
        <f t="shared" si="13"/>
        <v>3.3820379999999997</v>
      </c>
      <c r="Z136">
        <f t="shared" si="13"/>
        <v>6.6984761249999991</v>
      </c>
      <c r="AA136">
        <f t="shared" si="13"/>
        <v>11.348778374999998</v>
      </c>
      <c r="AC136">
        <v>5</v>
      </c>
      <c r="AD136">
        <v>0.43733249999999996</v>
      </c>
      <c r="AE136">
        <v>0.29155500000000001</v>
      </c>
      <c r="AF136">
        <v>0.23324399999999998</v>
      </c>
      <c r="AG136">
        <v>0.3061327499999999</v>
      </c>
      <c r="AH136">
        <v>0.41546587499999993</v>
      </c>
      <c r="AI136">
        <v>0.59768774999999996</v>
      </c>
      <c r="AJ136">
        <v>0.89653162499999994</v>
      </c>
      <c r="AK136">
        <v>1.4140417499999998</v>
      </c>
      <c r="AL136">
        <v>2.1575069999999998</v>
      </c>
      <c r="AM136">
        <v>3.3820379999999997</v>
      </c>
      <c r="AN136">
        <v>6.6984761249999991</v>
      </c>
      <c r="AO136">
        <v>11.348778374999998</v>
      </c>
      <c r="AP136">
        <v>5</v>
      </c>
      <c r="AQ136">
        <v>0.53608499999999992</v>
      </c>
      <c r="AR136">
        <v>0.35738999999999999</v>
      </c>
      <c r="AS136">
        <v>0.28591200000000005</v>
      </c>
      <c r="AT136">
        <v>0.37525949999999991</v>
      </c>
      <c r="AU136">
        <v>0.50928074999999995</v>
      </c>
      <c r="AV136">
        <v>0.73264949999999984</v>
      </c>
      <c r="AW136">
        <v>1.0989742499999999</v>
      </c>
      <c r="AX136">
        <v>1.7333414999999996</v>
      </c>
      <c r="AY136">
        <v>2.6446859999999996</v>
      </c>
      <c r="AZ136">
        <v>4.1706607480560001</v>
      </c>
      <c r="BA136">
        <v>8.3221616724344987</v>
      </c>
      <c r="BB136">
        <v>14.204277449999999</v>
      </c>
      <c r="BC136">
        <v>5</v>
      </c>
      <c r="BD136">
        <v>0.60783179489999994</v>
      </c>
      <c r="BE136">
        <v>0.4045493034</v>
      </c>
      <c r="BF136">
        <v>0.32310192816</v>
      </c>
      <c r="BG136">
        <v>0.42336618785999997</v>
      </c>
      <c r="BH136">
        <v>0.57361094999999995</v>
      </c>
      <c r="BI136">
        <v>0.82381731893999999</v>
      </c>
      <c r="BJ136">
        <v>1.2336610636349998</v>
      </c>
      <c r="BK136">
        <v>1.94251567851</v>
      </c>
      <c r="BL136">
        <v>2.9588663451600001</v>
      </c>
      <c r="BM136">
        <v>4.6304289583199996</v>
      </c>
      <c r="BN136">
        <v>9.1556154587699989</v>
      </c>
      <c r="BO136">
        <v>15.485591137499998</v>
      </c>
      <c r="BP136">
        <v>5</v>
      </c>
      <c r="BQ136">
        <v>0.81118124999999996</v>
      </c>
      <c r="BR136">
        <v>0.54078749999999987</v>
      </c>
      <c r="BS136">
        <v>0.42951295727999994</v>
      </c>
      <c r="BT136">
        <v>0.55244953071000003</v>
      </c>
      <c r="BU136">
        <v>0.73443644999999991</v>
      </c>
      <c r="BV136">
        <v>1.0345234590899999</v>
      </c>
      <c r="BW136">
        <v>1.5187326704549997</v>
      </c>
      <c r="BX136">
        <v>2.3432697070199997</v>
      </c>
      <c r="BY136">
        <v>3.4957570903200001</v>
      </c>
      <c r="BZ136">
        <v>5.3551538805599996</v>
      </c>
      <c r="CA136">
        <v>10.359482874344998</v>
      </c>
      <c r="CB136">
        <v>17.132994449999998</v>
      </c>
      <c r="CC136">
        <v>5</v>
      </c>
      <c r="CD136">
        <v>1.0126833749999999</v>
      </c>
      <c r="CE136">
        <v>0.78096768750000001</v>
      </c>
      <c r="CF136">
        <v>0.72947531249999997</v>
      </c>
      <c r="CG136">
        <v>1.0126833749999999</v>
      </c>
      <c r="CH136">
        <v>1.2358169999999999</v>
      </c>
      <c r="CI136">
        <v>1.8279793124999999</v>
      </c>
      <c r="CJ136">
        <v>3.2354375624999996</v>
      </c>
      <c r="CK136">
        <v>5.3466249375000006</v>
      </c>
      <c r="CL136">
        <v>9.2943736875000003</v>
      </c>
      <c r="CM136">
        <v>12.710034562500001</v>
      </c>
      <c r="CN136">
        <v>21.515230687499997</v>
      </c>
      <c r="CO136">
        <v>37.580851687500001</v>
      </c>
      <c r="CP136">
        <v>5</v>
      </c>
      <c r="CQ136">
        <v>1.3158935400599998</v>
      </c>
      <c r="CR136">
        <v>1.0071581820300002</v>
      </c>
      <c r="CS136">
        <v>0.93361408222499997</v>
      </c>
      <c r="CT136">
        <v>1.2861678149099998</v>
      </c>
      <c r="CU136">
        <v>1.5574679999999999</v>
      </c>
      <c r="CV136">
        <v>2.2858675968149997</v>
      </c>
      <c r="CW136">
        <v>4.0142224529549999</v>
      </c>
      <c r="CX136">
        <v>6.5812646384100004</v>
      </c>
      <c r="CY136">
        <v>11.349688195890002</v>
      </c>
      <c r="CZ136">
        <v>15.396302108385003</v>
      </c>
      <c r="DA136">
        <v>25.851970265714996</v>
      </c>
      <c r="DB136">
        <v>44.788138312499996</v>
      </c>
    </row>
    <row r="137" spans="15:106">
      <c r="O137">
        <v>6</v>
      </c>
      <c r="P137">
        <f t="shared" si="14"/>
        <v>0.44462137499999999</v>
      </c>
      <c r="Q137">
        <f t="shared" si="13"/>
        <v>0.29884387499999998</v>
      </c>
      <c r="R137">
        <f t="shared" si="13"/>
        <v>0.26239949999999995</v>
      </c>
      <c r="S137">
        <f t="shared" si="13"/>
        <v>0.34986599999999995</v>
      </c>
      <c r="T137">
        <f t="shared" si="13"/>
        <v>0.47377687499999999</v>
      </c>
      <c r="U137">
        <f t="shared" si="13"/>
        <v>0.67786537499999999</v>
      </c>
      <c r="V137">
        <f t="shared" si="13"/>
        <v>1.0350202499999999</v>
      </c>
      <c r="W137">
        <f t="shared" si="13"/>
        <v>1.6472857499999995</v>
      </c>
      <c r="X137">
        <f t="shared" si="13"/>
        <v>2.5292396249999998</v>
      </c>
      <c r="Y137">
        <f t="shared" si="13"/>
        <v>4.1255032500000004</v>
      </c>
      <c r="Z137">
        <f t="shared" si="13"/>
        <v>8.1781177500000002</v>
      </c>
      <c r="AA137">
        <f t="shared" si="13"/>
        <v>14.169573</v>
      </c>
      <c r="AC137">
        <v>6</v>
      </c>
      <c r="AD137">
        <v>0.44462137499999999</v>
      </c>
      <c r="AE137">
        <v>0.29884387499999998</v>
      </c>
      <c r="AF137">
        <v>0.26239949999999995</v>
      </c>
      <c r="AG137">
        <v>0.34986599999999995</v>
      </c>
      <c r="AH137">
        <v>0.47377687499999999</v>
      </c>
      <c r="AI137">
        <v>0.67786537499999999</v>
      </c>
      <c r="AJ137">
        <v>1.0350202499999999</v>
      </c>
      <c r="AK137">
        <v>1.6472857499999995</v>
      </c>
      <c r="AL137">
        <v>2.5292396249999998</v>
      </c>
      <c r="AM137">
        <v>4.1255032500000004</v>
      </c>
      <c r="AN137">
        <v>8.1781177500000002</v>
      </c>
      <c r="AO137">
        <v>14.169573</v>
      </c>
      <c r="AP137">
        <v>6</v>
      </c>
      <c r="AQ137">
        <v>0.54501974999999991</v>
      </c>
      <c r="AR137">
        <v>0.36632474999999992</v>
      </c>
      <c r="AS137">
        <v>0.32165099999999996</v>
      </c>
      <c r="AT137">
        <v>0.42886799999999997</v>
      </c>
      <c r="AU137">
        <v>0.5807587500000001</v>
      </c>
      <c r="AV137">
        <v>0.83093174999999997</v>
      </c>
      <c r="AW137">
        <v>1.2687344999999999</v>
      </c>
      <c r="AX137">
        <v>2.0192534999999996</v>
      </c>
      <c r="AY137">
        <v>3.1003582500000002</v>
      </c>
      <c r="AZ137">
        <v>5.0950917995669993</v>
      </c>
      <c r="BA137">
        <v>10.175538063536999</v>
      </c>
      <c r="BB137">
        <v>17.760939950951997</v>
      </c>
      <c r="BC137">
        <v>6</v>
      </c>
      <c r="BD137">
        <v>0.61775751212999996</v>
      </c>
      <c r="BE137">
        <v>0.41452537499999992</v>
      </c>
      <c r="BF137">
        <v>0.36336879611999995</v>
      </c>
      <c r="BG137">
        <v>0.48368590775999992</v>
      </c>
      <c r="BH137">
        <v>0.65389950697499999</v>
      </c>
      <c r="BI137">
        <v>0.93401714290500004</v>
      </c>
      <c r="BJ137">
        <v>1.4237484812100001</v>
      </c>
      <c r="BK137">
        <v>2.2621718215799995</v>
      </c>
      <c r="BL137">
        <v>3.4675059374999999</v>
      </c>
      <c r="BM137">
        <v>5.6464245862199993</v>
      </c>
      <c r="BN137">
        <v>11.174252968889999</v>
      </c>
      <c r="BO137">
        <v>19.328083754759994</v>
      </c>
      <c r="BP137">
        <v>6</v>
      </c>
      <c r="BQ137">
        <v>0.82470093749999984</v>
      </c>
      <c r="BR137">
        <v>0.55430718749999996</v>
      </c>
      <c r="BS137">
        <v>0.48126743081999995</v>
      </c>
      <c r="BT137">
        <v>0.62879136407999991</v>
      </c>
      <c r="BU137">
        <v>0.83402213894999999</v>
      </c>
      <c r="BV137">
        <v>1.1683022858099998</v>
      </c>
      <c r="BW137">
        <v>1.7457025479299999</v>
      </c>
      <c r="BX137">
        <v>2.7176410176299997</v>
      </c>
      <c r="BY137">
        <v>4.0794187500000003</v>
      </c>
      <c r="BZ137">
        <v>6.5019474956699996</v>
      </c>
      <c r="CA137">
        <v>12.587516135370002</v>
      </c>
      <c r="CB137">
        <v>21.287013509520005</v>
      </c>
      <c r="CC137">
        <v>6</v>
      </c>
      <c r="CD137">
        <v>1.0899219375000002</v>
      </c>
      <c r="CE137">
        <v>0.76380356250000003</v>
      </c>
      <c r="CF137">
        <v>0.8067138749999998</v>
      </c>
      <c r="CG137">
        <v>1.1414143125000002</v>
      </c>
      <c r="CH137">
        <v>1.3817120625000001</v>
      </c>
      <c r="CI137">
        <v>2.1626797499999997</v>
      </c>
      <c r="CJ137">
        <v>3.8275998749999998</v>
      </c>
      <c r="CK137">
        <v>6.3163980000000004</v>
      </c>
      <c r="CL137">
        <v>10.976457937499998</v>
      </c>
      <c r="CM137">
        <v>15.662264062499998</v>
      </c>
      <c r="CN137">
        <v>26.733124687499998</v>
      </c>
      <c r="CO137">
        <v>45.596498062499997</v>
      </c>
      <c r="CP137">
        <v>6</v>
      </c>
      <c r="CQ137">
        <v>1.4141262351149997</v>
      </c>
      <c r="CR137">
        <v>0.98352787499999994</v>
      </c>
      <c r="CS137">
        <v>1.0308883889699998</v>
      </c>
      <c r="CT137">
        <v>1.4474296786950001</v>
      </c>
      <c r="CU137">
        <v>1.7386313798699999</v>
      </c>
      <c r="CV137">
        <v>2.7001761771599999</v>
      </c>
      <c r="CW137">
        <v>4.7414293829099998</v>
      </c>
      <c r="CX137">
        <v>7.7626212523199998</v>
      </c>
      <c r="CY137">
        <v>13.382256937499998</v>
      </c>
      <c r="CZ137">
        <v>18.941830590374998</v>
      </c>
      <c r="DA137">
        <v>32.069290747724992</v>
      </c>
      <c r="DB137">
        <v>54.251787723210001</v>
      </c>
    </row>
    <row r="138" spans="15:106">
      <c r="O138">
        <v>7</v>
      </c>
      <c r="P138">
        <f t="shared" si="14"/>
        <v>0.45919912499999999</v>
      </c>
      <c r="Q138">
        <f t="shared" si="13"/>
        <v>0.31342162500000004</v>
      </c>
      <c r="R138">
        <f t="shared" si="13"/>
        <v>0.29155500000000001</v>
      </c>
      <c r="S138">
        <f t="shared" si="13"/>
        <v>0.39359925000000001</v>
      </c>
      <c r="T138">
        <f t="shared" si="13"/>
        <v>0.5247989999999999</v>
      </c>
      <c r="U138">
        <f t="shared" si="13"/>
        <v>0.77262074999999997</v>
      </c>
      <c r="V138">
        <f t="shared" si="13"/>
        <v>1.188086625</v>
      </c>
      <c r="W138">
        <f t="shared" si="13"/>
        <v>1.8951074999999999</v>
      </c>
      <c r="X138">
        <f t="shared" si="13"/>
        <v>2.9155499999999996</v>
      </c>
      <c r="Y138">
        <f t="shared" si="13"/>
        <v>5.0439014999999996</v>
      </c>
      <c r="Z138">
        <f t="shared" si="13"/>
        <v>9.7233592499999997</v>
      </c>
      <c r="AA138">
        <f t="shared" si="13"/>
        <v>17.786630193749996</v>
      </c>
      <c r="AC138">
        <v>7</v>
      </c>
      <c r="AD138">
        <v>0.45919912499999999</v>
      </c>
      <c r="AE138">
        <v>0.31342162500000004</v>
      </c>
      <c r="AF138">
        <v>0.29155500000000001</v>
      </c>
      <c r="AG138">
        <v>0.39359925000000001</v>
      </c>
      <c r="AH138">
        <v>0.5247989999999999</v>
      </c>
      <c r="AI138">
        <v>0.77262074999999997</v>
      </c>
      <c r="AJ138">
        <v>1.188086625</v>
      </c>
      <c r="AK138">
        <v>1.8951074999999999</v>
      </c>
      <c r="AL138">
        <v>2.9155499999999996</v>
      </c>
      <c r="AM138">
        <v>5.0439014999999996</v>
      </c>
      <c r="AN138">
        <v>9.7233592499999997</v>
      </c>
      <c r="AO138">
        <v>17.786630193749996</v>
      </c>
      <c r="AP138">
        <v>7</v>
      </c>
      <c r="AQ138">
        <v>0.56288925000000001</v>
      </c>
      <c r="AR138">
        <v>0.38419425000000001</v>
      </c>
      <c r="AS138">
        <v>0.35738999999999999</v>
      </c>
      <c r="AT138">
        <v>0.48247649999999997</v>
      </c>
      <c r="AU138">
        <v>0.64330199999999993</v>
      </c>
      <c r="AV138">
        <v>0.94708350000000008</v>
      </c>
      <c r="AW138">
        <v>1.4563642499999998</v>
      </c>
      <c r="AX138">
        <v>2.3230350000000004</v>
      </c>
      <c r="AY138">
        <v>3.5792743931999995</v>
      </c>
      <c r="AZ138">
        <v>6.2386318997639991</v>
      </c>
      <c r="BA138">
        <v>12.116112350661</v>
      </c>
      <c r="BB138">
        <v>22.078276834531497</v>
      </c>
      <c r="BC138">
        <v>7</v>
      </c>
      <c r="BD138">
        <v>0.63780032893500005</v>
      </c>
      <c r="BE138">
        <v>0.43460174884499997</v>
      </c>
      <c r="BF138">
        <v>0.40360880339999999</v>
      </c>
      <c r="BG138">
        <v>0.54396482877000008</v>
      </c>
      <c r="BH138">
        <v>0.72407770776000002</v>
      </c>
      <c r="BI138">
        <v>1.0642227750000002</v>
      </c>
      <c r="BJ138">
        <v>1.6337555477099999</v>
      </c>
      <c r="BK138">
        <v>2.6016255836999997</v>
      </c>
      <c r="BL138">
        <v>3.9957819659999991</v>
      </c>
      <c r="BM138">
        <v>6.9010790488199998</v>
      </c>
      <c r="BN138">
        <v>13.281117580169999</v>
      </c>
      <c r="BO138">
        <v>23.982981532289998</v>
      </c>
      <c r="BP138">
        <v>7</v>
      </c>
      <c r="BQ138">
        <v>0.85174031249999993</v>
      </c>
      <c r="BR138">
        <v>0.58134656250000005</v>
      </c>
      <c r="BS138">
        <v>0.53259160680000006</v>
      </c>
      <c r="BT138">
        <v>0.70448831541000012</v>
      </c>
      <c r="BU138">
        <v>0.91996993835999996</v>
      </c>
      <c r="BV138">
        <v>1.3259169</v>
      </c>
      <c r="BW138">
        <v>1.995110178435</v>
      </c>
      <c r="BX138">
        <v>3.1125172221000001</v>
      </c>
      <c r="BY138">
        <v>4.6810039320000003</v>
      </c>
      <c r="BZ138">
        <v>7.912182797639999</v>
      </c>
      <c r="CA138">
        <v>14.894216606609996</v>
      </c>
      <c r="CB138">
        <v>26.292917295315</v>
      </c>
      <c r="CC138">
        <v>7</v>
      </c>
      <c r="CD138">
        <v>1.0813398749999998</v>
      </c>
      <c r="CE138">
        <v>0.78096768750000001</v>
      </c>
      <c r="CF138">
        <v>0.90969862499999998</v>
      </c>
      <c r="CG138">
        <v>1.2443990624999999</v>
      </c>
      <c r="CH138">
        <v>1.561935375</v>
      </c>
      <c r="CI138">
        <v>2.5574546250000001</v>
      </c>
      <c r="CJ138">
        <v>4.4540904374999997</v>
      </c>
      <c r="CK138">
        <v>7.4234840625</v>
      </c>
      <c r="CL138">
        <v>12.770109</v>
      </c>
      <c r="CM138">
        <v>19.009268437499998</v>
      </c>
      <c r="CN138">
        <v>32.834971125000003</v>
      </c>
      <c r="CO138">
        <v>53.722306378124998</v>
      </c>
      <c r="CP138">
        <v>7</v>
      </c>
      <c r="CQ138">
        <v>1.4008749192899999</v>
      </c>
      <c r="CR138">
        <v>1.00410106797</v>
      </c>
      <c r="CS138">
        <v>1.1607116419799999</v>
      </c>
      <c r="CT138">
        <v>1.5755892248249999</v>
      </c>
      <c r="CU138">
        <v>1.9623539835900001</v>
      </c>
      <c r="CV138">
        <v>3.188059875</v>
      </c>
      <c r="CW138">
        <v>5.5087751223450008</v>
      </c>
      <c r="CX138">
        <v>9.1086596889749991</v>
      </c>
      <c r="CY138">
        <v>15.54404257296</v>
      </c>
      <c r="CZ138">
        <v>22.952488585949997</v>
      </c>
      <c r="DA138">
        <v>39.324852645209994</v>
      </c>
      <c r="DB138">
        <v>63.684118474514996</v>
      </c>
    </row>
    <row r="139" spans="15:106">
      <c r="O139">
        <v>8</v>
      </c>
      <c r="P139">
        <f t="shared" si="14"/>
        <v>0.46648799999999996</v>
      </c>
      <c r="Q139">
        <f t="shared" si="13"/>
        <v>0.32071050000000001</v>
      </c>
      <c r="R139">
        <f t="shared" si="13"/>
        <v>0.32799937499999998</v>
      </c>
      <c r="S139">
        <f t="shared" si="13"/>
        <v>0.43004362499999993</v>
      </c>
      <c r="T139">
        <f t="shared" si="13"/>
        <v>0.59039887499999999</v>
      </c>
      <c r="U139">
        <f t="shared" si="13"/>
        <v>0.86737612499999994</v>
      </c>
      <c r="V139">
        <f t="shared" si="13"/>
        <v>1.35573075</v>
      </c>
      <c r="W139">
        <f t="shared" si="13"/>
        <v>2.1720847499999998</v>
      </c>
      <c r="X139">
        <f t="shared" si="13"/>
        <v>3.3455936249999993</v>
      </c>
      <c r="Y139">
        <f t="shared" si="13"/>
        <v>6.1590993749999994</v>
      </c>
      <c r="Z139">
        <f t="shared" si="13"/>
        <v>11.421667124999999</v>
      </c>
      <c r="AA139">
        <f t="shared" si="13"/>
        <v>22.136783625</v>
      </c>
      <c r="AC139">
        <v>8</v>
      </c>
      <c r="AD139">
        <v>0.46648799999999996</v>
      </c>
      <c r="AE139">
        <v>0.32071050000000001</v>
      </c>
      <c r="AF139">
        <v>0.32799937499999998</v>
      </c>
      <c r="AG139">
        <v>0.43004362499999993</v>
      </c>
      <c r="AH139">
        <v>0.59039887499999999</v>
      </c>
      <c r="AI139">
        <v>0.86737612499999994</v>
      </c>
      <c r="AJ139">
        <v>1.35573075</v>
      </c>
      <c r="AK139">
        <v>2.1720847499999998</v>
      </c>
      <c r="AL139">
        <v>3.3455936249999993</v>
      </c>
      <c r="AM139">
        <v>6.1590993749999994</v>
      </c>
      <c r="AN139">
        <v>11.421667124999999</v>
      </c>
      <c r="AO139">
        <v>22.136783625</v>
      </c>
      <c r="AP139">
        <v>8</v>
      </c>
      <c r="AQ139">
        <v>0.57182400000000011</v>
      </c>
      <c r="AR139">
        <v>0.39312899999999995</v>
      </c>
      <c r="AS139">
        <v>0.40206374999999994</v>
      </c>
      <c r="AT139">
        <v>0.52715024999999993</v>
      </c>
      <c r="AU139">
        <v>0.72371475000000007</v>
      </c>
      <c r="AV139">
        <v>1.06323525</v>
      </c>
      <c r="AW139">
        <v>1.6618634999999999</v>
      </c>
      <c r="AX139">
        <v>2.6625555000000003</v>
      </c>
      <c r="AY139">
        <v>4.1133840507044983</v>
      </c>
      <c r="AZ139">
        <v>7.6293359999999995</v>
      </c>
      <c r="BA139">
        <v>14.2533990530415</v>
      </c>
      <c r="BB139">
        <v>27.214576315244994</v>
      </c>
      <c r="BC139">
        <v>8</v>
      </c>
      <c r="BD139">
        <v>0.64770865631999996</v>
      </c>
      <c r="BE139">
        <v>0.44456103252000001</v>
      </c>
      <c r="BF139">
        <v>0.45390881249999998</v>
      </c>
      <c r="BG139">
        <v>0.59413384503</v>
      </c>
      <c r="BH139">
        <v>0.81431545684500006</v>
      </c>
      <c r="BI139">
        <v>1.1943411098849999</v>
      </c>
      <c r="BJ139">
        <v>1.8636609608099999</v>
      </c>
      <c r="BK139">
        <v>2.9808598059899998</v>
      </c>
      <c r="BL139">
        <v>4.5836186744700003</v>
      </c>
      <c r="BM139">
        <v>8.4240584999999975</v>
      </c>
      <c r="BN139">
        <v>15.595571683889998</v>
      </c>
      <c r="BO139">
        <v>29.509072792649999</v>
      </c>
      <c r="BP139">
        <v>8</v>
      </c>
      <c r="BQ139">
        <v>0.86526000000000003</v>
      </c>
      <c r="BR139">
        <v>0.59486624999999993</v>
      </c>
      <c r="BS139">
        <v>0.59674725000000006</v>
      </c>
      <c r="BT139">
        <v>0.76654804495499984</v>
      </c>
      <c r="BU139">
        <v>1.0306132268849999</v>
      </c>
      <c r="BV139">
        <v>1.4821342697699997</v>
      </c>
      <c r="BW139">
        <v>2.2666313716200004</v>
      </c>
      <c r="BX139">
        <v>3.5514090146699995</v>
      </c>
      <c r="BY139">
        <v>5.3467809570449996</v>
      </c>
      <c r="BZ139">
        <v>9.6161422499999993</v>
      </c>
      <c r="CA139">
        <v>17.411469380414999</v>
      </c>
      <c r="CB139">
        <v>32.20258165245</v>
      </c>
      <c r="CC139">
        <v>8</v>
      </c>
      <c r="CD139">
        <v>1.0555936874999998</v>
      </c>
      <c r="CE139">
        <v>0.81529593749999996</v>
      </c>
      <c r="CF139">
        <v>1.0212654374999999</v>
      </c>
      <c r="CG139">
        <v>1.33880175</v>
      </c>
      <c r="CH139">
        <v>1.7679048749999999</v>
      </c>
      <c r="CI139">
        <v>3.0037218750000001</v>
      </c>
      <c r="CJ139">
        <v>5.1234913124999988</v>
      </c>
      <c r="CK139">
        <v>8.702211375000001</v>
      </c>
      <c r="CL139">
        <v>14.743983374999999</v>
      </c>
      <c r="CM139">
        <v>22.811122124999997</v>
      </c>
      <c r="CN139">
        <v>39.85509824999999</v>
      </c>
      <c r="CO139">
        <v>62.044784999999997</v>
      </c>
      <c r="CP139">
        <v>8</v>
      </c>
      <c r="CQ139">
        <v>1.3654546829549998</v>
      </c>
      <c r="CR139">
        <v>1.0466425257750001</v>
      </c>
      <c r="CS139">
        <v>1.3010641875</v>
      </c>
      <c r="CT139">
        <v>1.6924962997799999</v>
      </c>
      <c r="CU139">
        <v>2.2176656874899998</v>
      </c>
      <c r="CV139">
        <v>3.7384865594999992</v>
      </c>
      <c r="CW139">
        <v>6.3266611310099989</v>
      </c>
      <c r="CX139">
        <v>10.660633316189999</v>
      </c>
      <c r="CY139">
        <v>17.917841906909995</v>
      </c>
      <c r="CZ139">
        <v>27.498338999999994</v>
      </c>
      <c r="DA139">
        <v>47.654511674219989</v>
      </c>
      <c r="DB139">
        <v>73.278395387999979</v>
      </c>
    </row>
    <row r="140" spans="15:106">
      <c r="O140">
        <v>9</v>
      </c>
      <c r="P140">
        <f t="shared" si="14"/>
        <v>0.48106575000000007</v>
      </c>
      <c r="Q140">
        <f t="shared" si="13"/>
        <v>0.33528824999999995</v>
      </c>
      <c r="R140">
        <f t="shared" si="13"/>
        <v>0.36444374999999996</v>
      </c>
      <c r="S140">
        <f t="shared" si="13"/>
        <v>0.47377687499999999</v>
      </c>
      <c r="T140">
        <f t="shared" si="13"/>
        <v>0.65599874999999996</v>
      </c>
      <c r="U140">
        <f t="shared" si="13"/>
        <v>0.969420375</v>
      </c>
      <c r="V140">
        <f t="shared" si="13"/>
        <v>1.537952625</v>
      </c>
      <c r="W140">
        <f t="shared" si="13"/>
        <v>2.4855063749999999</v>
      </c>
      <c r="X140">
        <f t="shared" si="13"/>
        <v>3.8558148750000001</v>
      </c>
      <c r="Y140">
        <f t="shared" si="13"/>
        <v>7.4710968749999997</v>
      </c>
      <c r="Z140">
        <f t="shared" si="13"/>
        <v>13.404241125</v>
      </c>
      <c r="AA140">
        <f t="shared" si="13"/>
        <v>27.317116406249998</v>
      </c>
      <c r="AC140">
        <v>9</v>
      </c>
      <c r="AD140">
        <v>0.48106575000000007</v>
      </c>
      <c r="AE140">
        <v>0.33528824999999995</v>
      </c>
      <c r="AF140">
        <v>0.36444374999999996</v>
      </c>
      <c r="AG140">
        <v>0.47377687499999999</v>
      </c>
      <c r="AH140">
        <v>0.65599874999999996</v>
      </c>
      <c r="AI140">
        <v>0.969420375</v>
      </c>
      <c r="AJ140">
        <v>1.537952625</v>
      </c>
      <c r="AK140">
        <v>2.4855063749999999</v>
      </c>
      <c r="AL140">
        <v>3.8558148750000001</v>
      </c>
      <c r="AM140">
        <v>7.4710968749999997</v>
      </c>
      <c r="AN140">
        <v>13.404241125</v>
      </c>
      <c r="AO140">
        <v>27.317116406249998</v>
      </c>
      <c r="AP140">
        <v>9</v>
      </c>
      <c r="AQ140">
        <v>0.58969349999999998</v>
      </c>
      <c r="AR140">
        <v>0.41099849999999999</v>
      </c>
      <c r="AS140">
        <v>0.44673749999999995</v>
      </c>
      <c r="AT140">
        <v>0.5807587500000001</v>
      </c>
      <c r="AU140">
        <v>0.80412749999999988</v>
      </c>
      <c r="AV140">
        <v>1.1883217500000001</v>
      </c>
      <c r="AW140">
        <v>1.8852322499999996</v>
      </c>
      <c r="AX140">
        <v>3.04674975</v>
      </c>
      <c r="AY140">
        <v>4.7478051574964999</v>
      </c>
      <c r="AZ140">
        <v>9.2682918825749994</v>
      </c>
      <c r="BA140">
        <v>16.752212377263003</v>
      </c>
      <c r="BB140">
        <v>33.265149594187498</v>
      </c>
      <c r="BC140">
        <v>9</v>
      </c>
      <c r="BD140">
        <v>0.66772795121999995</v>
      </c>
      <c r="BE140">
        <v>0.46461390327000002</v>
      </c>
      <c r="BF140">
        <v>0.50417524574999995</v>
      </c>
      <c r="BG140">
        <v>0.65433599302500001</v>
      </c>
      <c r="BH140">
        <v>0.90449192294999992</v>
      </c>
      <c r="BI140">
        <v>1.3344052698900002</v>
      </c>
      <c r="BJ140">
        <v>2.1134445749999995</v>
      </c>
      <c r="BK140">
        <v>3.4098389354699998</v>
      </c>
      <c r="BL140">
        <v>5.2808693251049998</v>
      </c>
      <c r="BM140">
        <v>10.215090975375</v>
      </c>
      <c r="BN140">
        <v>18.296477811315</v>
      </c>
      <c r="BO140">
        <v>36.004760611875</v>
      </c>
      <c r="BP140">
        <v>9</v>
      </c>
      <c r="BQ140">
        <v>0.89229937500000001</v>
      </c>
      <c r="BR140">
        <v>0.61989692390999995</v>
      </c>
      <c r="BS140">
        <v>0.66036549150000001</v>
      </c>
      <c r="BT140">
        <v>0.8410083610500001</v>
      </c>
      <c r="BU140">
        <v>1.14028919235</v>
      </c>
      <c r="BV140">
        <v>1.649354313915</v>
      </c>
      <c r="BW140">
        <v>2.5599469499999996</v>
      </c>
      <c r="BX140">
        <v>4.0455352530450002</v>
      </c>
      <c r="BY140">
        <v>6.1337656249649992</v>
      </c>
      <c r="BZ140">
        <v>11.609467575750001</v>
      </c>
      <c r="CA140">
        <v>20.33490832263</v>
      </c>
      <c r="CB140">
        <v>39.109689691874998</v>
      </c>
      <c r="CC140">
        <v>9</v>
      </c>
      <c r="CD140">
        <v>1.0212654374999999</v>
      </c>
      <c r="CE140">
        <v>0.85820624999999995</v>
      </c>
      <c r="CF140">
        <v>1.149996375</v>
      </c>
      <c r="CG140">
        <v>1.4332044374999997</v>
      </c>
      <c r="CH140">
        <v>2.0167846875000004</v>
      </c>
      <c r="CI140">
        <v>3.5186456249999996</v>
      </c>
      <c r="CJ140">
        <v>5.8787128124999999</v>
      </c>
      <c r="CK140">
        <v>10.118251687499997</v>
      </c>
      <c r="CL140">
        <v>16.940991374999996</v>
      </c>
      <c r="CM140">
        <v>27.127899562499998</v>
      </c>
      <c r="CN140">
        <v>47.690521312499996</v>
      </c>
      <c r="CO140">
        <v>71.005322334375009</v>
      </c>
      <c r="CP140">
        <v>9</v>
      </c>
      <c r="CQ140">
        <v>1.3190507703449998</v>
      </c>
      <c r="CR140">
        <v>1.1000492414999998</v>
      </c>
      <c r="CS140">
        <v>1.46281303278</v>
      </c>
      <c r="CT140">
        <v>1.8090354041099999</v>
      </c>
      <c r="CU140">
        <v>2.5259139699749995</v>
      </c>
      <c r="CV140">
        <v>4.3724869204499983</v>
      </c>
      <c r="CW140">
        <v>7.2477281249999992</v>
      </c>
      <c r="CX140">
        <v>12.375547703144997</v>
      </c>
      <c r="CY140">
        <v>20.554630152209995</v>
      </c>
      <c r="CZ140">
        <v>32.649029139870002</v>
      </c>
      <c r="DA140">
        <v>56.929991450310006</v>
      </c>
      <c r="DB140">
        <v>83.55190962145501</v>
      </c>
    </row>
    <row r="141" spans="15:106">
      <c r="O141">
        <v>10</v>
      </c>
      <c r="P141">
        <f t="shared" si="14"/>
        <v>0.48106575000000007</v>
      </c>
      <c r="Q141">
        <f t="shared" si="13"/>
        <v>0.35715487499999998</v>
      </c>
      <c r="R141">
        <f t="shared" si="13"/>
        <v>0.40817700000000007</v>
      </c>
      <c r="S141">
        <f t="shared" si="13"/>
        <v>0.51751012499999993</v>
      </c>
      <c r="T141">
        <f t="shared" si="13"/>
        <v>0.72888749999999991</v>
      </c>
      <c r="U141">
        <f t="shared" si="13"/>
        <v>1.0933312500000001</v>
      </c>
      <c r="V141">
        <f t="shared" si="13"/>
        <v>1.7420411250000001</v>
      </c>
      <c r="W141">
        <f t="shared" si="13"/>
        <v>2.8353723750000004</v>
      </c>
      <c r="X141">
        <f t="shared" si="13"/>
        <v>4.4826581250000004</v>
      </c>
      <c r="Y141">
        <f t="shared" si="13"/>
        <v>8.9434496249999995</v>
      </c>
      <c r="Z141">
        <f t="shared" si="13"/>
        <v>15.780414374999998</v>
      </c>
      <c r="AA141">
        <f t="shared" si="13"/>
        <v>33.473711700000003</v>
      </c>
      <c r="AC141">
        <v>10</v>
      </c>
      <c r="AD141">
        <v>0.48106575000000007</v>
      </c>
      <c r="AE141">
        <v>0.35715487499999998</v>
      </c>
      <c r="AF141">
        <v>0.40817700000000007</v>
      </c>
      <c r="AG141">
        <v>0.51751012499999993</v>
      </c>
      <c r="AH141">
        <v>0.72888749999999991</v>
      </c>
      <c r="AI141">
        <v>1.0933312500000001</v>
      </c>
      <c r="AJ141">
        <v>1.7420411250000001</v>
      </c>
      <c r="AK141">
        <v>2.8353723750000004</v>
      </c>
      <c r="AL141">
        <v>4.4826581250000004</v>
      </c>
      <c r="AM141">
        <v>8.9434496249999995</v>
      </c>
      <c r="AN141">
        <v>15.780414374999998</v>
      </c>
      <c r="AO141">
        <v>33.473711700000003</v>
      </c>
      <c r="AP141">
        <v>10</v>
      </c>
      <c r="AQ141">
        <v>0.58969349999999998</v>
      </c>
      <c r="AR141">
        <v>0.43780274999999991</v>
      </c>
      <c r="AS141">
        <v>0.50034599999999996</v>
      </c>
      <c r="AT141">
        <v>0.63436724999999994</v>
      </c>
      <c r="AU141">
        <v>0.89347499999999991</v>
      </c>
      <c r="AV141">
        <v>1.3402125</v>
      </c>
      <c r="AW141">
        <v>2.1354052500000003</v>
      </c>
      <c r="AX141">
        <v>3.4756177500000001</v>
      </c>
      <c r="AY141">
        <v>5.5279231897725012</v>
      </c>
      <c r="AZ141">
        <v>11.111308348288498</v>
      </c>
      <c r="BA141">
        <v>19.750970249999998</v>
      </c>
      <c r="BB141">
        <v>40.380987313953</v>
      </c>
      <c r="BC141">
        <v>10</v>
      </c>
      <c r="BD141">
        <v>0.66750635060999997</v>
      </c>
      <c r="BE141">
        <v>0.49474982749499991</v>
      </c>
      <c r="BF141">
        <v>0.56448825048000006</v>
      </c>
      <c r="BG141">
        <v>0.71449784999999999</v>
      </c>
      <c r="BH141">
        <v>1.0046552669999997</v>
      </c>
      <c r="BI141">
        <v>1.5044647117499999</v>
      </c>
      <c r="BJ141">
        <v>2.3930992121850001</v>
      </c>
      <c r="BK141">
        <v>3.8885101630649999</v>
      </c>
      <c r="BL141">
        <v>6.1373142443249993</v>
      </c>
      <c r="BM141">
        <v>12.224091586409997</v>
      </c>
      <c r="BN141">
        <v>21.532629937499998</v>
      </c>
      <c r="BO141">
        <v>43.62798280698</v>
      </c>
      <c r="BP141">
        <v>10</v>
      </c>
      <c r="BQ141">
        <v>0.89229937500000001</v>
      </c>
      <c r="BR141">
        <v>0.65769171583500008</v>
      </c>
      <c r="BS141">
        <v>0.73659937428</v>
      </c>
      <c r="BT141">
        <v>0.91482434999999995</v>
      </c>
      <c r="BU141">
        <v>1.2616139744999999</v>
      </c>
      <c r="BV141">
        <v>1.8521130127499998</v>
      </c>
      <c r="BW141">
        <v>2.8868116493699998</v>
      </c>
      <c r="BX141">
        <v>4.5940861761300003</v>
      </c>
      <c r="BY141">
        <v>7.0978871477250003</v>
      </c>
      <c r="BZ141">
        <v>13.831431432884999</v>
      </c>
      <c r="CA141">
        <v>23.823335249999996</v>
      </c>
      <c r="CB141">
        <v>47.170204039529992</v>
      </c>
      <c r="CC141">
        <v>10</v>
      </c>
      <c r="CD141">
        <v>0.97835512499999988</v>
      </c>
      <c r="CE141">
        <v>0.91828068749999991</v>
      </c>
      <c r="CF141">
        <v>1.2787273125</v>
      </c>
      <c r="CG141">
        <v>1.5533533124999999</v>
      </c>
      <c r="CH141">
        <v>2.2999927499999999</v>
      </c>
      <c r="CI141">
        <v>4.0764796874999991</v>
      </c>
      <c r="CJ141">
        <v>6.7369190624999993</v>
      </c>
      <c r="CK141">
        <v>11.705933250000001</v>
      </c>
      <c r="CL141">
        <v>19.421207437499998</v>
      </c>
      <c r="CM141">
        <v>32.114077875</v>
      </c>
      <c r="CN141">
        <v>56.109524624999992</v>
      </c>
      <c r="CO141">
        <v>81.239261400000004</v>
      </c>
      <c r="CP141">
        <v>10</v>
      </c>
      <c r="CQ141">
        <v>1.2617146456199999</v>
      </c>
      <c r="CR141">
        <v>1.175255374095</v>
      </c>
      <c r="CS141">
        <v>1.6240593595049999</v>
      </c>
      <c r="CT141">
        <v>1.95765075</v>
      </c>
      <c r="CU141">
        <v>2.8761150983399997</v>
      </c>
      <c r="CV141">
        <v>5.0577073346249994</v>
      </c>
      <c r="CW141">
        <v>8.2926047209499991</v>
      </c>
      <c r="CX141">
        <v>14.294528808120001</v>
      </c>
      <c r="CY141">
        <v>23.525882289854998</v>
      </c>
      <c r="CZ141">
        <v>38.587184975789995</v>
      </c>
      <c r="DA141">
        <v>66.870255375000013</v>
      </c>
      <c r="DB141">
        <v>95.241642834194991</v>
      </c>
    </row>
    <row r="142" spans="15:106">
      <c r="O142">
        <v>11</v>
      </c>
      <c r="P142">
        <f t="shared" si="14"/>
        <v>0.48106575000000007</v>
      </c>
      <c r="Q142">
        <f t="shared" si="13"/>
        <v>0.37902150000000001</v>
      </c>
      <c r="R142">
        <f t="shared" si="13"/>
        <v>0.45191024999999996</v>
      </c>
      <c r="S142">
        <f t="shared" si="13"/>
        <v>0.56853224999999996</v>
      </c>
      <c r="T142">
        <f t="shared" si="13"/>
        <v>0.80906512500000005</v>
      </c>
      <c r="U142">
        <f t="shared" si="13"/>
        <v>1.2172421249999998</v>
      </c>
      <c r="V142">
        <f t="shared" si="13"/>
        <v>1.9679962499999997</v>
      </c>
      <c r="W142">
        <f t="shared" si="13"/>
        <v>3.2143938750000003</v>
      </c>
      <c r="X142">
        <f t="shared" si="13"/>
        <v>5.2698566250000001</v>
      </c>
      <c r="Y142">
        <f t="shared" si="13"/>
        <v>10.532424375</v>
      </c>
      <c r="Z142">
        <f t="shared" si="13"/>
        <v>18.703253250000003</v>
      </c>
      <c r="AA142">
        <f t="shared" si="13"/>
        <v>40.811821874999993</v>
      </c>
      <c r="AC142">
        <v>11</v>
      </c>
      <c r="AD142">
        <v>0.48106575000000007</v>
      </c>
      <c r="AE142">
        <v>0.37902150000000001</v>
      </c>
      <c r="AF142">
        <v>0.45191024999999996</v>
      </c>
      <c r="AG142">
        <v>0.56853224999999996</v>
      </c>
      <c r="AH142">
        <v>0.80906512500000005</v>
      </c>
      <c r="AI142">
        <v>1.2172421249999998</v>
      </c>
      <c r="AJ142">
        <v>1.9679962499999997</v>
      </c>
      <c r="AK142">
        <v>3.2143938750000003</v>
      </c>
      <c r="AL142">
        <v>5.2698566250000001</v>
      </c>
      <c r="AM142">
        <v>10.532424375</v>
      </c>
      <c r="AN142">
        <v>18.703253250000003</v>
      </c>
      <c r="AO142">
        <v>40.811821874999993</v>
      </c>
      <c r="AP142">
        <v>11</v>
      </c>
      <c r="AQ142">
        <v>0.58969349999999998</v>
      </c>
      <c r="AR142">
        <v>0.46460699999999999</v>
      </c>
      <c r="AS142">
        <v>0.55395450000000002</v>
      </c>
      <c r="AT142">
        <v>0.6969105000000001</v>
      </c>
      <c r="AU142">
        <v>0.99175724999999981</v>
      </c>
      <c r="AV142">
        <v>1.49210325</v>
      </c>
      <c r="AW142">
        <v>2.4123825000000001</v>
      </c>
      <c r="AX142">
        <v>3.9402247499999996</v>
      </c>
      <c r="AY142">
        <v>6.5083946485635007</v>
      </c>
      <c r="AZ142">
        <v>13.104859627282499</v>
      </c>
      <c r="BA142">
        <v>23.443709832377998</v>
      </c>
      <c r="BB142">
        <v>48.778359290099999</v>
      </c>
      <c r="BC142">
        <v>11</v>
      </c>
      <c r="BD142">
        <v>0.66728474999999998</v>
      </c>
      <c r="BE142">
        <v>0.52486603883999994</v>
      </c>
      <c r="BF142">
        <v>0.62476096418999993</v>
      </c>
      <c r="BG142">
        <v>0.78467940836999994</v>
      </c>
      <c r="BH142">
        <v>1.1147946544350003</v>
      </c>
      <c r="BI142">
        <v>1.6744084250849998</v>
      </c>
      <c r="BJ142">
        <v>2.7025946540999999</v>
      </c>
      <c r="BK142">
        <v>4.4068303124999995</v>
      </c>
      <c r="BL142">
        <v>7.2126589679100004</v>
      </c>
      <c r="BM142">
        <v>14.391083369024996</v>
      </c>
      <c r="BN142">
        <v>25.512275161889999</v>
      </c>
      <c r="BO142">
        <v>52.605852700499995</v>
      </c>
      <c r="BP142">
        <v>11</v>
      </c>
      <c r="BQ142">
        <v>0.89229937500000001</v>
      </c>
      <c r="BR142">
        <v>0.69516406674000009</v>
      </c>
      <c r="BS142">
        <v>0.8121888452699999</v>
      </c>
      <c r="BT142">
        <v>1.0008265667399998</v>
      </c>
      <c r="BU142">
        <v>1.39442530887</v>
      </c>
      <c r="BV142">
        <v>2.0530445458049997</v>
      </c>
      <c r="BW142">
        <v>3.2467392688500003</v>
      </c>
      <c r="BX142">
        <v>5.1845062499999992</v>
      </c>
      <c r="BY142">
        <v>8.3054912356349995</v>
      </c>
      <c r="BZ142">
        <v>16.211195022824995</v>
      </c>
      <c r="CA142">
        <v>28.09798182378</v>
      </c>
      <c r="CB142">
        <v>56.611367900999994</v>
      </c>
      <c r="CC142">
        <v>11</v>
      </c>
      <c r="CD142">
        <v>0.93544481250000011</v>
      </c>
      <c r="CE142">
        <v>0.98693718749999992</v>
      </c>
      <c r="CF142">
        <v>1.3988761874999998</v>
      </c>
      <c r="CG142">
        <v>1.6906663124999997</v>
      </c>
      <c r="CH142">
        <v>2.6432752499999999</v>
      </c>
      <c r="CI142">
        <v>4.6858061250000009</v>
      </c>
      <c r="CJ142">
        <v>7.7324383124999994</v>
      </c>
      <c r="CK142">
        <v>13.430927812499998</v>
      </c>
      <c r="CL142">
        <v>22.236123937499997</v>
      </c>
      <c r="CM142">
        <v>37.949880374999992</v>
      </c>
      <c r="CN142">
        <v>64.734497437499996</v>
      </c>
      <c r="CO142">
        <v>93.57783960937499</v>
      </c>
      <c r="CP142">
        <v>11</v>
      </c>
      <c r="CQ142">
        <v>1.2045453750000004</v>
      </c>
      <c r="CR142">
        <v>1.261193241825</v>
      </c>
      <c r="CS142">
        <v>1.7739175761449999</v>
      </c>
      <c r="CT142">
        <v>2.1273936759899996</v>
      </c>
      <c r="CU142">
        <v>3.3002153276400001</v>
      </c>
      <c r="CV142">
        <v>5.8045301414100008</v>
      </c>
      <c r="CW142">
        <v>9.5028828102449978</v>
      </c>
      <c r="CX142">
        <v>16.374692812500001</v>
      </c>
      <c r="CY142">
        <v>26.892209895704998</v>
      </c>
      <c r="CZ142">
        <v>45.525009209129998</v>
      </c>
      <c r="DA142">
        <v>77.022630302309992</v>
      </c>
      <c r="DB142">
        <v>109.30257095768999</v>
      </c>
    </row>
    <row r="143" spans="15:106">
      <c r="O143">
        <v>12</v>
      </c>
      <c r="P143">
        <f t="shared" si="14"/>
        <v>0.48835462499999999</v>
      </c>
      <c r="Q143">
        <f t="shared" si="13"/>
        <v>0.40817700000000007</v>
      </c>
      <c r="R143">
        <f t="shared" si="13"/>
        <v>0.48835462499999999</v>
      </c>
      <c r="S143">
        <f t="shared" si="13"/>
        <v>0.61955437499999988</v>
      </c>
      <c r="T143">
        <f t="shared" si="13"/>
        <v>0.89653162499999994</v>
      </c>
      <c r="U143">
        <f t="shared" si="13"/>
        <v>1.363019625</v>
      </c>
      <c r="V143">
        <f t="shared" si="13"/>
        <v>2.2085291249999996</v>
      </c>
      <c r="W143">
        <f t="shared" si="13"/>
        <v>3.6079931250000001</v>
      </c>
      <c r="X143">
        <f t="shared" si="13"/>
        <v>6.2757213749999998</v>
      </c>
      <c r="Y143">
        <f t="shared" si="13"/>
        <v>12.179710125</v>
      </c>
      <c r="Z143">
        <f t="shared" si="13"/>
        <v>22.511549362499995</v>
      </c>
      <c r="AA143">
        <f t="shared" si="13"/>
        <v>49.583183512500007</v>
      </c>
      <c r="AC143">
        <v>12</v>
      </c>
      <c r="AD143">
        <v>0.48835462499999999</v>
      </c>
      <c r="AE143">
        <v>0.40817700000000007</v>
      </c>
      <c r="AF143">
        <v>0.48835462499999999</v>
      </c>
      <c r="AG143">
        <v>0.61955437499999988</v>
      </c>
      <c r="AH143">
        <v>0.89653162499999994</v>
      </c>
      <c r="AI143">
        <v>1.363019625</v>
      </c>
      <c r="AJ143">
        <v>2.2085291249999996</v>
      </c>
      <c r="AK143">
        <v>3.6079931250000001</v>
      </c>
      <c r="AL143">
        <v>6.2757213749999998</v>
      </c>
      <c r="AM143">
        <v>12.179710125</v>
      </c>
      <c r="AN143">
        <v>22.511549362499995</v>
      </c>
      <c r="AO143">
        <v>49.583183512500007</v>
      </c>
      <c r="AP143">
        <v>12</v>
      </c>
      <c r="AQ143">
        <v>0.59862825000000008</v>
      </c>
      <c r="AR143">
        <v>0.50034599999999996</v>
      </c>
      <c r="AS143">
        <v>0.59862825000000008</v>
      </c>
      <c r="AT143">
        <v>0.75945374999999993</v>
      </c>
      <c r="AU143">
        <v>1.0989742499999999</v>
      </c>
      <c r="AV143">
        <v>1.6707982499999998</v>
      </c>
      <c r="AW143">
        <v>2.7072292499999997</v>
      </c>
      <c r="AX143">
        <v>4.4293520615849991</v>
      </c>
      <c r="AY143">
        <v>7.7622284186370001</v>
      </c>
      <c r="AZ143">
        <v>15.176929338796503</v>
      </c>
      <c r="BA143">
        <v>27.943248011876999</v>
      </c>
      <c r="BB143">
        <v>58.720869899999997</v>
      </c>
      <c r="BC143">
        <v>12</v>
      </c>
      <c r="BD143">
        <v>0.67717016680499997</v>
      </c>
      <c r="BE143">
        <v>0.56505232476000011</v>
      </c>
      <c r="BF143">
        <v>0.67491932458500004</v>
      </c>
      <c r="BG143">
        <v>0.85481396054999981</v>
      </c>
      <c r="BH143">
        <v>1.2349000125</v>
      </c>
      <c r="BI143">
        <v>1.8743085117899998</v>
      </c>
      <c r="BJ143">
        <v>3.0318944302349995</v>
      </c>
      <c r="BK143">
        <v>4.9447801829249993</v>
      </c>
      <c r="BL143">
        <v>8.5864581806849998</v>
      </c>
      <c r="BM143">
        <v>16.636242486104997</v>
      </c>
      <c r="BN143">
        <v>30.353926895820003</v>
      </c>
      <c r="BO143">
        <v>63.214814024999995</v>
      </c>
      <c r="BP143">
        <v>12</v>
      </c>
      <c r="BQ143">
        <v>0.90581906249999999</v>
      </c>
      <c r="BR143">
        <v>0.74562824952000017</v>
      </c>
      <c r="BS143">
        <v>0.87408735430500006</v>
      </c>
      <c r="BT143">
        <v>1.0860756216749998</v>
      </c>
      <c r="BU143">
        <v>1.5385639500000001</v>
      </c>
      <c r="BV143">
        <v>2.2888687323150001</v>
      </c>
      <c r="BW143">
        <v>3.6272796857549992</v>
      </c>
      <c r="BX143">
        <v>5.7927423658499997</v>
      </c>
      <c r="BY143">
        <v>9.8444933363699985</v>
      </c>
      <c r="BZ143">
        <v>18.656848537964997</v>
      </c>
      <c r="CA143">
        <v>33.277484218769999</v>
      </c>
      <c r="CB143">
        <v>67.708758149999994</v>
      </c>
      <c r="CC143">
        <v>12</v>
      </c>
      <c r="CD143">
        <v>0.90969862499999998</v>
      </c>
      <c r="CE143">
        <v>1.0555936874999998</v>
      </c>
      <c r="CF143">
        <v>1.4503685624999998</v>
      </c>
      <c r="CG143">
        <v>1.8108151874999996</v>
      </c>
      <c r="CH143">
        <v>2.9693936249999999</v>
      </c>
      <c r="CI143">
        <v>5.174983687500001</v>
      </c>
      <c r="CJ143">
        <v>8.6335548749999997</v>
      </c>
      <c r="CK143">
        <v>14.846968125</v>
      </c>
      <c r="CL143">
        <v>24.690593812499994</v>
      </c>
      <c r="CM143">
        <v>42.644268562499988</v>
      </c>
      <c r="CN143">
        <v>69.769340746874988</v>
      </c>
      <c r="CO143">
        <v>103.45514107499999</v>
      </c>
      <c r="CP143">
        <v>12</v>
      </c>
      <c r="CQ143">
        <v>1.1696122330200001</v>
      </c>
      <c r="CR143">
        <v>1.3468635090900001</v>
      </c>
      <c r="CS143">
        <v>1.8363764068649999</v>
      </c>
      <c r="CT143">
        <v>2.275036761195</v>
      </c>
      <c r="CU143">
        <v>3.7015728750000001</v>
      </c>
      <c r="CV143">
        <v>6.4003687837649998</v>
      </c>
      <c r="CW143">
        <v>10.593423869489998</v>
      </c>
      <c r="CX143">
        <v>18.072038744099995</v>
      </c>
      <c r="CY143">
        <v>29.812329418409998</v>
      </c>
      <c r="CZ143">
        <v>51.072972502365005</v>
      </c>
      <c r="DA143">
        <v>82.706779763684978</v>
      </c>
      <c r="DB143">
        <v>120.39434549999999</v>
      </c>
    </row>
    <row r="144" spans="15:106">
      <c r="O144">
        <v>13</v>
      </c>
      <c r="P144">
        <f t="shared" si="14"/>
        <v>0.49564350000000001</v>
      </c>
      <c r="Q144">
        <f t="shared" si="13"/>
        <v>0.43733249999999996</v>
      </c>
      <c r="R144">
        <f t="shared" si="13"/>
        <v>0.53208787499999999</v>
      </c>
      <c r="S144">
        <f t="shared" si="13"/>
        <v>0.68515424999999985</v>
      </c>
      <c r="T144">
        <f t="shared" si="13"/>
        <v>0.99128700000000003</v>
      </c>
      <c r="U144">
        <f t="shared" si="13"/>
        <v>1.53066375</v>
      </c>
      <c r="V144">
        <f t="shared" si="13"/>
        <v>2.4782174999999995</v>
      </c>
      <c r="W144">
        <f t="shared" si="13"/>
        <v>4.0599033749999993</v>
      </c>
      <c r="X144">
        <f t="shared" si="13"/>
        <v>7.5075412499999992</v>
      </c>
      <c r="Y144">
        <f t="shared" si="13"/>
        <v>13.994639999999999</v>
      </c>
      <c r="Z144">
        <f t="shared" si="13"/>
        <v>27.078429262499995</v>
      </c>
      <c r="AA144">
        <f t="shared" si="13"/>
        <v>59.773477499999998</v>
      </c>
      <c r="AC144">
        <v>13</v>
      </c>
      <c r="AD144">
        <v>0.49564350000000001</v>
      </c>
      <c r="AE144">
        <v>0.43733249999999996</v>
      </c>
      <c r="AF144">
        <v>0.53208787499999999</v>
      </c>
      <c r="AG144">
        <v>0.68515424999999985</v>
      </c>
      <c r="AH144">
        <v>0.99128700000000003</v>
      </c>
      <c r="AI144">
        <v>1.53066375</v>
      </c>
      <c r="AJ144">
        <v>2.4782174999999995</v>
      </c>
      <c r="AK144">
        <v>4.0599033749999993</v>
      </c>
      <c r="AL144">
        <v>7.5075412499999992</v>
      </c>
      <c r="AM144">
        <v>13.994639999999999</v>
      </c>
      <c r="AN144">
        <v>27.078429262499995</v>
      </c>
      <c r="AO144">
        <v>59.773477499999998</v>
      </c>
      <c r="AP144">
        <v>13</v>
      </c>
      <c r="AQ144">
        <v>0.60756300000000008</v>
      </c>
      <c r="AR144">
        <v>0.53608499999999992</v>
      </c>
      <c r="AS144">
        <v>0.65223674999999992</v>
      </c>
      <c r="AT144">
        <v>0.83986649999999996</v>
      </c>
      <c r="AU144">
        <v>1.2151260000000002</v>
      </c>
      <c r="AV144">
        <v>1.8762975000000002</v>
      </c>
      <c r="AW144">
        <v>3.0378149999999997</v>
      </c>
      <c r="AX144">
        <v>4.9916229112034998</v>
      </c>
      <c r="AY144">
        <v>9.2996639999999999</v>
      </c>
      <c r="AZ144">
        <v>17.46427963104</v>
      </c>
      <c r="BA144">
        <v>33.2897494118805</v>
      </c>
      <c r="BB144">
        <v>70.150553470800006</v>
      </c>
      <c r="BC144">
        <v>13</v>
      </c>
      <c r="BD144">
        <v>0.68704886844000013</v>
      </c>
      <c r="BE144">
        <v>0.60521174999999994</v>
      </c>
      <c r="BF144">
        <v>0.73511475740999987</v>
      </c>
      <c r="BG144">
        <v>0.94500806102999979</v>
      </c>
      <c r="BH144">
        <v>1.3649612684399999</v>
      </c>
      <c r="BI144">
        <v>2.10413334285</v>
      </c>
      <c r="BJ144">
        <v>3.4009809867</v>
      </c>
      <c r="BK144">
        <v>5.5622562128099995</v>
      </c>
      <c r="BL144">
        <v>10.268378999999999</v>
      </c>
      <c r="BM144">
        <v>19.108805126399997</v>
      </c>
      <c r="BN144">
        <v>36.096451668584997</v>
      </c>
      <c r="BO144">
        <v>75.383772353999987</v>
      </c>
      <c r="BP144">
        <v>13</v>
      </c>
      <c r="BQ144">
        <v>0.91933874999999998</v>
      </c>
      <c r="BR144">
        <v>0.79566300000000001</v>
      </c>
      <c r="BS144">
        <v>0.94844080138499975</v>
      </c>
      <c r="BT144">
        <v>1.1960202879899999</v>
      </c>
      <c r="BU144">
        <v>1.6938677368799997</v>
      </c>
      <c r="BV144">
        <v>2.5590999357000004</v>
      </c>
      <c r="BW144">
        <v>4.0519431710999996</v>
      </c>
      <c r="BX144">
        <v>6.4883594620349987</v>
      </c>
      <c r="BY144">
        <v>11.721451500000001</v>
      </c>
      <c r="BZ144">
        <v>21.333772310399997</v>
      </c>
      <c r="CA144">
        <v>39.391238768804996</v>
      </c>
      <c r="CB144">
        <v>80.361714707999994</v>
      </c>
      <c r="CC144">
        <v>13</v>
      </c>
      <c r="CD144">
        <v>0.90969862499999998</v>
      </c>
      <c r="CE144">
        <v>1.1328322500000001</v>
      </c>
      <c r="CF144">
        <v>1.4932788749999999</v>
      </c>
      <c r="CG144">
        <v>1.9652923124999997</v>
      </c>
      <c r="CH144">
        <v>3.3384223125000001</v>
      </c>
      <c r="CI144">
        <v>5.6984895</v>
      </c>
      <c r="CJ144">
        <v>9.671984437499999</v>
      </c>
      <c r="CK144">
        <v>16.391739374999997</v>
      </c>
      <c r="CL144">
        <v>27.4196896875</v>
      </c>
      <c r="CM144">
        <v>47.913654937500006</v>
      </c>
      <c r="CN144">
        <v>74.591619300000005</v>
      </c>
      <c r="CO144">
        <v>115.0171072875</v>
      </c>
      <c r="CP144">
        <v>13</v>
      </c>
      <c r="CQ144">
        <v>1.1678327129699999</v>
      </c>
      <c r="CR144">
        <v>1.4431972500000001</v>
      </c>
      <c r="CS144">
        <v>1.8877843343699998</v>
      </c>
      <c r="CT144">
        <v>2.465269138035</v>
      </c>
      <c r="CU144">
        <v>4.15506077613</v>
      </c>
      <c r="CV144">
        <v>7.0366884271199988</v>
      </c>
      <c r="CW144">
        <v>11.848652610795002</v>
      </c>
      <c r="CX144">
        <v>19.920301537949999</v>
      </c>
      <c r="CY144">
        <v>33.053872500000004</v>
      </c>
      <c r="CZ144">
        <v>57.290081541164994</v>
      </c>
      <c r="DA144">
        <v>88.096915344239989</v>
      </c>
      <c r="DB144">
        <v>133.35634817604</v>
      </c>
    </row>
    <row r="145" spans="15:106">
      <c r="O145">
        <v>14</v>
      </c>
      <c r="P145">
        <f t="shared" si="14"/>
        <v>0.51022124999999996</v>
      </c>
      <c r="Q145">
        <f t="shared" si="13"/>
        <v>0.48106575000000007</v>
      </c>
      <c r="R145">
        <f t="shared" si="13"/>
        <v>0.57582112499999993</v>
      </c>
      <c r="S145">
        <f t="shared" si="13"/>
        <v>0.75075412499999994</v>
      </c>
      <c r="T145">
        <f t="shared" si="13"/>
        <v>1.1006201250000001</v>
      </c>
      <c r="U145">
        <f t="shared" si="13"/>
        <v>1.712885625</v>
      </c>
      <c r="V145">
        <f t="shared" si="13"/>
        <v>2.7843502500000001</v>
      </c>
      <c r="W145">
        <f t="shared" si="13"/>
        <v>4.5919912499999995</v>
      </c>
      <c r="X145">
        <f t="shared" si="13"/>
        <v>8.9434496249999995</v>
      </c>
      <c r="Y145">
        <f t="shared" si="13"/>
        <v>16.115702624999997</v>
      </c>
      <c r="Z145">
        <f t="shared" si="13"/>
        <v>32.464037924999992</v>
      </c>
      <c r="AA145">
        <f t="shared" si="13"/>
        <v>71.230977674999991</v>
      </c>
      <c r="AC145">
        <v>14</v>
      </c>
      <c r="AD145">
        <v>0.51022124999999996</v>
      </c>
      <c r="AE145">
        <v>0.48106575000000007</v>
      </c>
      <c r="AF145">
        <v>0.57582112499999993</v>
      </c>
      <c r="AG145">
        <v>0.75075412499999994</v>
      </c>
      <c r="AH145">
        <v>1.1006201250000001</v>
      </c>
      <c r="AI145">
        <v>1.712885625</v>
      </c>
      <c r="AJ145">
        <v>2.7843502500000001</v>
      </c>
      <c r="AK145">
        <v>4.5919912499999995</v>
      </c>
      <c r="AL145">
        <v>8.9434496249999995</v>
      </c>
      <c r="AM145">
        <v>16.115702624999997</v>
      </c>
      <c r="AN145">
        <v>32.464037924999992</v>
      </c>
      <c r="AO145">
        <v>71.230977674999991</v>
      </c>
      <c r="AP145">
        <v>14</v>
      </c>
      <c r="AQ145">
        <v>0.62543250000000006</v>
      </c>
      <c r="AR145">
        <v>0.58969349999999998</v>
      </c>
      <c r="AS145">
        <v>0.70584524999999987</v>
      </c>
      <c r="AT145">
        <v>0.92027924999999999</v>
      </c>
      <c r="AU145">
        <v>1.3491472499999999</v>
      </c>
      <c r="AV145">
        <v>2.0996662499999998</v>
      </c>
      <c r="AW145">
        <v>3.4130744999999991</v>
      </c>
      <c r="AX145">
        <v>5.6542859153549996</v>
      </c>
      <c r="AY145">
        <v>11.094823551140999</v>
      </c>
      <c r="AZ145">
        <v>20.140914391587003</v>
      </c>
      <c r="BA145">
        <v>39.532762607381997</v>
      </c>
      <c r="BB145">
        <v>82.851919701556483</v>
      </c>
      <c r="BC145">
        <v>14</v>
      </c>
      <c r="BD145">
        <v>0.7070211571499998</v>
      </c>
      <c r="BE145">
        <v>0.66551132438999994</v>
      </c>
      <c r="BF145">
        <v>0.79526989921500002</v>
      </c>
      <c r="BG145">
        <v>1.0351407562649999</v>
      </c>
      <c r="BH145">
        <v>1.51500147183</v>
      </c>
      <c r="BI145">
        <v>2.3538363750000002</v>
      </c>
      <c r="BJ145">
        <v>3.8198195699399995</v>
      </c>
      <c r="BK145">
        <v>6.2891260393499984</v>
      </c>
      <c r="BL145">
        <v>12.228211343204999</v>
      </c>
      <c r="BM145">
        <v>21.997559782934999</v>
      </c>
      <c r="BN145">
        <v>42.78855412854</v>
      </c>
      <c r="BO145">
        <v>88.873162756289986</v>
      </c>
      <c r="BP145">
        <v>14</v>
      </c>
      <c r="BQ145">
        <v>0.9433214059499998</v>
      </c>
      <c r="BR145">
        <v>0.8716824487799999</v>
      </c>
      <c r="BS145">
        <v>1.0221486234299999</v>
      </c>
      <c r="BT145">
        <v>1.3049976312449998</v>
      </c>
      <c r="BU145">
        <v>1.8725751985049999</v>
      </c>
      <c r="BV145">
        <v>2.85112575</v>
      </c>
      <c r="BW145">
        <v>4.5319485825899992</v>
      </c>
      <c r="BX145">
        <v>7.3048626535499999</v>
      </c>
      <c r="BY145">
        <v>13.89738216141</v>
      </c>
      <c r="BZ145">
        <v>24.448331865869996</v>
      </c>
      <c r="CA145">
        <v>46.478494673819995</v>
      </c>
      <c r="CB145">
        <v>94.292196365564976</v>
      </c>
      <c r="CC145">
        <v>14</v>
      </c>
      <c r="CD145">
        <v>0.91828068749999991</v>
      </c>
      <c r="CE145">
        <v>1.2272349374999998</v>
      </c>
      <c r="CF145">
        <v>1.5361891874999998</v>
      </c>
      <c r="CG145">
        <v>2.1540976874999997</v>
      </c>
      <c r="CH145">
        <v>3.7589433749999999</v>
      </c>
      <c r="CI145">
        <v>6.2820697500000007</v>
      </c>
      <c r="CJ145">
        <v>10.8219808125</v>
      </c>
      <c r="CK145">
        <v>18.108151875000001</v>
      </c>
      <c r="CL145">
        <v>30.466321874999995</v>
      </c>
      <c r="CM145">
        <v>53.560652062499997</v>
      </c>
      <c r="CN145">
        <v>79.743907546874993</v>
      </c>
      <c r="CO145">
        <v>127.53227024999998</v>
      </c>
      <c r="CP145">
        <v>14</v>
      </c>
      <c r="CQ145">
        <v>1.1770526884049999</v>
      </c>
      <c r="CR145">
        <v>1.5610616693099999</v>
      </c>
      <c r="CS145">
        <v>1.9390259720699998</v>
      </c>
      <c r="CT145">
        <v>2.6978910913349994</v>
      </c>
      <c r="CU145">
        <v>4.6710957833099993</v>
      </c>
      <c r="CV145">
        <v>7.7450174999999986</v>
      </c>
      <c r="CW145">
        <v>13.236272819054999</v>
      </c>
      <c r="CX145">
        <v>21.970754620650002</v>
      </c>
      <c r="CY145">
        <v>36.666894478499998</v>
      </c>
      <c r="CZ145">
        <v>63.937390074030006</v>
      </c>
      <c r="DA145">
        <v>93.834596297475002</v>
      </c>
      <c r="DB145">
        <v>147.32266607189996</v>
      </c>
    </row>
    <row r="146" spans="15:106">
      <c r="O146">
        <v>15</v>
      </c>
      <c r="P146">
        <f t="shared" si="14"/>
        <v>0.53208787499999999</v>
      </c>
      <c r="Q146">
        <f t="shared" si="13"/>
        <v>0.5247989999999999</v>
      </c>
      <c r="R146">
        <f t="shared" si="13"/>
        <v>0.61955437499999988</v>
      </c>
      <c r="S146">
        <f t="shared" si="13"/>
        <v>0.82364287499999977</v>
      </c>
      <c r="T146">
        <f t="shared" si="13"/>
        <v>1.2245309999999996</v>
      </c>
      <c r="U146">
        <f t="shared" si="13"/>
        <v>1.9169741249999996</v>
      </c>
      <c r="V146">
        <f t="shared" si="13"/>
        <v>3.1342162499999997</v>
      </c>
      <c r="W146">
        <f t="shared" si="13"/>
        <v>5.2552788749999992</v>
      </c>
      <c r="X146">
        <f t="shared" si="13"/>
        <v>10.547002124999999</v>
      </c>
      <c r="Y146">
        <f t="shared" si="13"/>
        <v>18.688675499999999</v>
      </c>
      <c r="Z146">
        <f t="shared" si="13"/>
        <v>38.813964749999997</v>
      </c>
      <c r="AA146">
        <f t="shared" si="13"/>
        <v>83.739851043750008</v>
      </c>
      <c r="AC146">
        <v>15</v>
      </c>
      <c r="AD146">
        <v>0.53208787499999999</v>
      </c>
      <c r="AE146">
        <v>0.5247989999999999</v>
      </c>
      <c r="AF146">
        <v>0.61955437499999988</v>
      </c>
      <c r="AG146">
        <v>0.82364287499999977</v>
      </c>
      <c r="AH146">
        <v>1.2245309999999996</v>
      </c>
      <c r="AI146">
        <v>1.9169741249999996</v>
      </c>
      <c r="AJ146">
        <v>3.1342162499999997</v>
      </c>
      <c r="AK146">
        <v>5.2552788749999992</v>
      </c>
      <c r="AL146">
        <v>10.547002124999999</v>
      </c>
      <c r="AM146">
        <v>18.688675499999999</v>
      </c>
      <c r="AN146">
        <v>38.813964749999997</v>
      </c>
      <c r="AO146">
        <v>83.739851043750008</v>
      </c>
      <c r="AP146">
        <v>15</v>
      </c>
      <c r="AQ146">
        <v>0.65223674999999992</v>
      </c>
      <c r="AR146">
        <v>0.64330199999999993</v>
      </c>
      <c r="AS146">
        <v>0.75945374999999993</v>
      </c>
      <c r="AT146">
        <v>1.0096267499999998</v>
      </c>
      <c r="AU146">
        <v>1.5010379999999997</v>
      </c>
      <c r="AV146">
        <v>2.3498392499999996</v>
      </c>
      <c r="AW146">
        <v>3.8419425</v>
      </c>
      <c r="AX146">
        <v>6.4807034468714999</v>
      </c>
      <c r="AY146">
        <v>13.1035559738985</v>
      </c>
      <c r="AZ146">
        <v>23.3909874</v>
      </c>
      <c r="BA146">
        <v>46.823197625077505</v>
      </c>
      <c r="BB146">
        <v>96.543411891646485</v>
      </c>
      <c r="BC146">
        <v>15</v>
      </c>
      <c r="BD146">
        <v>0.73707627361499983</v>
      </c>
      <c r="BE146">
        <v>0.72577060776000002</v>
      </c>
      <c r="BF146">
        <v>0.85538474999999992</v>
      </c>
      <c r="BG146">
        <v>1.1352604517099998</v>
      </c>
      <c r="BH146">
        <v>1.6850004771599998</v>
      </c>
      <c r="BI146">
        <v>2.6334104301449996</v>
      </c>
      <c r="BJ146">
        <v>4.2983531365499994</v>
      </c>
      <c r="BK146">
        <v>7.1951277563549993</v>
      </c>
      <c r="BL146">
        <v>14.415860249010001</v>
      </c>
      <c r="BM146">
        <v>25.500999149999998</v>
      </c>
      <c r="BN146">
        <v>50.588204916149998</v>
      </c>
      <c r="BO146">
        <v>103.374357213105</v>
      </c>
      <c r="BP146">
        <v>15</v>
      </c>
      <c r="BQ146">
        <v>0.9798264337949999</v>
      </c>
      <c r="BR146">
        <v>0.94705633835999992</v>
      </c>
      <c r="BS146">
        <v>1.0952122500000001</v>
      </c>
      <c r="BT146">
        <v>1.4256237911849996</v>
      </c>
      <c r="BU146">
        <v>2.0743665742799995</v>
      </c>
      <c r="BV146">
        <v>3.1767006852899988</v>
      </c>
      <c r="BW146">
        <v>5.0782957730999989</v>
      </c>
      <c r="BX146">
        <v>8.3212628187149988</v>
      </c>
      <c r="BY146">
        <v>16.311394688984997</v>
      </c>
      <c r="BZ146">
        <v>28.213871399999999</v>
      </c>
      <c r="CA146">
        <v>54.695537000774998</v>
      </c>
      <c r="CB146">
        <v>109.15429506646501</v>
      </c>
      <c r="CC146">
        <v>15</v>
      </c>
      <c r="CD146">
        <v>0.94402687500000004</v>
      </c>
      <c r="CE146">
        <v>1.3216376249999999</v>
      </c>
      <c r="CF146">
        <v>1.6048456875000001</v>
      </c>
      <c r="CG146">
        <v>2.3772313124999997</v>
      </c>
      <c r="CH146">
        <v>4.2052106250000003</v>
      </c>
      <c r="CI146">
        <v>6.9514706249999998</v>
      </c>
      <c r="CJ146">
        <v>12.083543999999998</v>
      </c>
      <c r="CK146">
        <v>20.047698</v>
      </c>
      <c r="CL146">
        <v>33.933475125000001</v>
      </c>
      <c r="CM146">
        <v>59.284887749999996</v>
      </c>
      <c r="CN146">
        <v>85.842444600000007</v>
      </c>
      <c r="CO146">
        <v>140.27190704999998</v>
      </c>
      <c r="CP146">
        <v>15</v>
      </c>
      <c r="CQ146">
        <v>1.2082064593500002</v>
      </c>
      <c r="CR146">
        <v>1.6785579957299999</v>
      </c>
      <c r="CS146">
        <v>2.0225452499999999</v>
      </c>
      <c r="CT146">
        <v>2.9727010531349998</v>
      </c>
      <c r="CU146">
        <v>5.2174244083500003</v>
      </c>
      <c r="CV146">
        <v>8.5567004126999979</v>
      </c>
      <c r="CW146">
        <v>14.75564264064</v>
      </c>
      <c r="CX146">
        <v>24.284781718560001</v>
      </c>
      <c r="CY146">
        <v>40.773310901729992</v>
      </c>
      <c r="CZ146">
        <v>70.654592249999993</v>
      </c>
      <c r="DA146">
        <v>100.638229689855</v>
      </c>
      <c r="DB146">
        <v>161.44275827591997</v>
      </c>
    </row>
    <row r="147" spans="15:106">
      <c r="O147">
        <v>16</v>
      </c>
      <c r="P147">
        <f t="shared" si="14"/>
        <v>0.56124337499999988</v>
      </c>
      <c r="Q147">
        <f t="shared" si="13"/>
        <v>0.56853224999999996</v>
      </c>
      <c r="R147">
        <f t="shared" si="13"/>
        <v>0.67786537499999999</v>
      </c>
      <c r="S147">
        <f t="shared" si="13"/>
        <v>0.90382049999999992</v>
      </c>
      <c r="T147">
        <f t="shared" si="13"/>
        <v>1.35573075</v>
      </c>
      <c r="U147">
        <f t="shared" si="13"/>
        <v>2.1356403749999999</v>
      </c>
      <c r="V147">
        <f t="shared" si="13"/>
        <v>3.5059488749999996</v>
      </c>
      <c r="W147">
        <f t="shared" si="13"/>
        <v>6.10807725</v>
      </c>
      <c r="X147">
        <f t="shared" si="13"/>
        <v>12.252598874999999</v>
      </c>
      <c r="Y147">
        <f t="shared" si="13"/>
        <v>21.859336124999999</v>
      </c>
      <c r="Z147">
        <f t="shared" si="13"/>
        <v>46.317567656249999</v>
      </c>
      <c r="AA147">
        <f t="shared" si="13"/>
        <v>97.04972475000001</v>
      </c>
      <c r="AC147">
        <v>16</v>
      </c>
      <c r="AD147">
        <v>0.56124337499999988</v>
      </c>
      <c r="AE147">
        <v>0.56853224999999996</v>
      </c>
      <c r="AF147">
        <v>0.67786537499999999</v>
      </c>
      <c r="AG147">
        <v>0.90382049999999992</v>
      </c>
      <c r="AH147">
        <v>1.35573075</v>
      </c>
      <c r="AI147">
        <v>2.1356403749999999</v>
      </c>
      <c r="AJ147">
        <v>3.5059488749999996</v>
      </c>
      <c r="AK147">
        <v>6.10807725</v>
      </c>
      <c r="AL147">
        <v>12.252598874999999</v>
      </c>
      <c r="AM147">
        <v>21.859336124999999</v>
      </c>
      <c r="AN147">
        <v>46.317567656249999</v>
      </c>
      <c r="AO147">
        <v>97.04972475000001</v>
      </c>
      <c r="AP147">
        <v>16</v>
      </c>
      <c r="AQ147">
        <v>0.68797575</v>
      </c>
      <c r="AR147">
        <v>0.6969105000000001</v>
      </c>
      <c r="AS147">
        <v>0.83093174999999997</v>
      </c>
      <c r="AT147">
        <v>1.107909</v>
      </c>
      <c r="AU147">
        <v>1.6618634999999999</v>
      </c>
      <c r="AV147">
        <v>2.61788175</v>
      </c>
      <c r="AW147">
        <v>4.2976147499999993</v>
      </c>
      <c r="AX147">
        <v>7.5436164806310009</v>
      </c>
      <c r="AY147">
        <v>15.245168881288494</v>
      </c>
      <c r="AZ147">
        <v>27.399721663016997</v>
      </c>
      <c r="BA147">
        <v>55.358836062255001</v>
      </c>
      <c r="BB147">
        <v>110.91397275030599</v>
      </c>
      <c r="BC147">
        <v>16</v>
      </c>
      <c r="BD147">
        <v>0.77720548058999994</v>
      </c>
      <c r="BE147">
        <v>0.78598960010999996</v>
      </c>
      <c r="BF147">
        <v>0.935579294595</v>
      </c>
      <c r="BG147">
        <v>1.2453561905399999</v>
      </c>
      <c r="BH147">
        <v>1.8649099824300002</v>
      </c>
      <c r="BI147">
        <v>2.9328156801900001</v>
      </c>
      <c r="BJ147">
        <v>4.8065428124999992</v>
      </c>
      <c r="BK147">
        <v>8.3599007124600018</v>
      </c>
      <c r="BL147">
        <v>16.741460998844996</v>
      </c>
      <c r="BM147">
        <v>29.817347315084994</v>
      </c>
      <c r="BN147">
        <v>59.70267999877499</v>
      </c>
      <c r="BO147">
        <v>118.54930499082</v>
      </c>
      <c r="BP147">
        <v>16</v>
      </c>
      <c r="BQ147">
        <v>1.0293775603650002</v>
      </c>
      <c r="BR147">
        <v>1.0217859666299998</v>
      </c>
      <c r="BS147">
        <v>1.1932932141899997</v>
      </c>
      <c r="BT147">
        <v>1.55773638108</v>
      </c>
      <c r="BU147">
        <v>2.28662446419</v>
      </c>
      <c r="BV147">
        <v>3.523313354715</v>
      </c>
      <c r="BW147">
        <v>5.6547562500000002</v>
      </c>
      <c r="BX147">
        <v>9.6265583063099989</v>
      </c>
      <c r="BY147">
        <v>18.858836562884999</v>
      </c>
      <c r="BZ147">
        <v>32.839379380169994</v>
      </c>
      <c r="CA147">
        <v>64.248561872549999</v>
      </c>
      <c r="CB147">
        <v>124.57730250306</v>
      </c>
      <c r="CC147">
        <v>16</v>
      </c>
      <c r="CD147">
        <v>0.98693718749999992</v>
      </c>
      <c r="CE147">
        <v>1.3988761874999998</v>
      </c>
      <c r="CF147">
        <v>1.6906663124999997</v>
      </c>
      <c r="CG147">
        <v>2.6432752499999999</v>
      </c>
      <c r="CH147">
        <v>4.6858061250000009</v>
      </c>
      <c r="CI147">
        <v>7.7324383124999994</v>
      </c>
      <c r="CJ147">
        <v>13.430927812499998</v>
      </c>
      <c r="CK147">
        <v>22.236123937499997</v>
      </c>
      <c r="CL147">
        <v>37.949880374999992</v>
      </c>
      <c r="CM147">
        <v>64.734497437499996</v>
      </c>
      <c r="CN147">
        <v>93.57783960937499</v>
      </c>
      <c r="CO147">
        <v>152.51012803124999</v>
      </c>
      <c r="CP147">
        <v>16</v>
      </c>
      <c r="CQ147">
        <v>1.261193241825</v>
      </c>
      <c r="CR147">
        <v>1.7739175761449999</v>
      </c>
      <c r="CS147">
        <v>2.1273936759899996</v>
      </c>
      <c r="CT147">
        <v>3.3002153276400001</v>
      </c>
      <c r="CU147">
        <v>5.8045301414100008</v>
      </c>
      <c r="CV147">
        <v>9.5028828102449978</v>
      </c>
      <c r="CW147">
        <v>16.374692812500001</v>
      </c>
      <c r="CX147">
        <v>26.892209895704998</v>
      </c>
      <c r="CY147">
        <v>45.525009209129998</v>
      </c>
      <c r="CZ147">
        <v>77.022630302309992</v>
      </c>
      <c r="DA147">
        <v>109.30257095768999</v>
      </c>
      <c r="DB147">
        <v>174.88215601510498</v>
      </c>
    </row>
    <row r="148" spans="15:106">
      <c r="O148">
        <v>17</v>
      </c>
      <c r="P148">
        <f t="shared" si="14"/>
        <v>0.58311000000000002</v>
      </c>
      <c r="Q148">
        <f t="shared" si="13"/>
        <v>0.6122654999999998</v>
      </c>
      <c r="R148">
        <f t="shared" si="13"/>
        <v>0.73617637499999999</v>
      </c>
      <c r="S148">
        <f t="shared" si="13"/>
        <v>0.99857587500000022</v>
      </c>
      <c r="T148">
        <f t="shared" si="13"/>
        <v>1.5087971249999996</v>
      </c>
      <c r="U148">
        <f t="shared" si="13"/>
        <v>2.3761732499999999</v>
      </c>
      <c r="V148">
        <f t="shared" si="13"/>
        <v>3.8922592499999995</v>
      </c>
      <c r="W148">
        <f t="shared" si="13"/>
        <v>7.194119624999999</v>
      </c>
      <c r="X148">
        <f t="shared" si="13"/>
        <v>14.016506624999998</v>
      </c>
      <c r="Y148">
        <f t="shared" si="13"/>
        <v>26.020225687499998</v>
      </c>
      <c r="Z148">
        <f t="shared" si="13"/>
        <v>55.217813062499999</v>
      </c>
      <c r="AA148">
        <f t="shared" si="13"/>
        <v>110.89903398749999</v>
      </c>
      <c r="AC148">
        <v>17</v>
      </c>
      <c r="AD148">
        <v>0.58311000000000002</v>
      </c>
      <c r="AE148">
        <v>0.6122654999999998</v>
      </c>
      <c r="AF148">
        <v>0.73617637499999999</v>
      </c>
      <c r="AG148">
        <v>0.99857587500000022</v>
      </c>
      <c r="AH148">
        <v>1.5087971249999996</v>
      </c>
      <c r="AI148">
        <v>2.3761732499999999</v>
      </c>
      <c r="AJ148">
        <v>3.8922592499999995</v>
      </c>
      <c r="AK148">
        <v>7.194119624999999</v>
      </c>
      <c r="AL148">
        <v>14.016506624999998</v>
      </c>
      <c r="AM148">
        <v>26.020225687499998</v>
      </c>
      <c r="AN148">
        <v>55.217813062499999</v>
      </c>
      <c r="AO148">
        <v>110.89903398749999</v>
      </c>
      <c r="AP148">
        <v>17</v>
      </c>
      <c r="AQ148">
        <v>0.71477999999999997</v>
      </c>
      <c r="AR148">
        <v>0.75051899999999983</v>
      </c>
      <c r="AS148">
        <v>0.90240975000000001</v>
      </c>
      <c r="AT148">
        <v>1.22406075</v>
      </c>
      <c r="AU148">
        <v>1.8494932499999996</v>
      </c>
      <c r="AV148">
        <v>2.9127284999999996</v>
      </c>
      <c r="AW148">
        <v>4.7783313149220001</v>
      </c>
      <c r="AX148">
        <v>8.8981642847789981</v>
      </c>
      <c r="AY148">
        <v>17.465730172654499</v>
      </c>
      <c r="AZ148">
        <v>32.298515220014998</v>
      </c>
      <c r="BA148">
        <v>65.393905500000002</v>
      </c>
      <c r="BB148">
        <v>125.65072484088299</v>
      </c>
      <c r="BC148">
        <v>17</v>
      </c>
      <c r="BD148">
        <v>0.80721760679999999</v>
      </c>
      <c r="BE148">
        <v>0.84616751142000002</v>
      </c>
      <c r="BF148">
        <v>1.0157201178299999</v>
      </c>
      <c r="BG148">
        <v>1.3754577374999999</v>
      </c>
      <c r="BH148">
        <v>2.0747693151900002</v>
      </c>
      <c r="BI148">
        <v>3.2620382318700001</v>
      </c>
      <c r="BJ148">
        <v>5.3343689246099997</v>
      </c>
      <c r="BK148">
        <v>9.8430130363949981</v>
      </c>
      <c r="BL148">
        <v>19.145119270365004</v>
      </c>
      <c r="BM148">
        <v>35.084925324899999</v>
      </c>
      <c r="BN148">
        <v>70.398541124999994</v>
      </c>
      <c r="BO148">
        <v>134.06073478578</v>
      </c>
      <c r="BP148">
        <v>17</v>
      </c>
      <c r="BQ148">
        <v>1.0651832136000001</v>
      </c>
      <c r="BR148">
        <v>1.09587071286</v>
      </c>
      <c r="BS148">
        <v>1.290513385755</v>
      </c>
      <c r="BT148">
        <v>1.71368505</v>
      </c>
      <c r="BU148">
        <v>2.533667527215</v>
      </c>
      <c r="BV148">
        <v>3.9026177477099995</v>
      </c>
      <c r="BW148">
        <v>6.249140249219999</v>
      </c>
      <c r="BX148">
        <v>11.285150897789999</v>
      </c>
      <c r="BY148">
        <v>21.470448676544997</v>
      </c>
      <c r="BZ148">
        <v>38.464151700149998</v>
      </c>
      <c r="CA148">
        <v>75.403176749999986</v>
      </c>
      <c r="CB148">
        <v>140.19789050882997</v>
      </c>
      <c r="CC148">
        <v>17</v>
      </c>
      <c r="CD148">
        <v>1.0555936874999998</v>
      </c>
      <c r="CE148">
        <v>1.4503685624999998</v>
      </c>
      <c r="CF148">
        <v>1.8108151874999996</v>
      </c>
      <c r="CG148">
        <v>2.9693936249999999</v>
      </c>
      <c r="CH148">
        <v>5.174983687500001</v>
      </c>
      <c r="CI148">
        <v>8.6335548749999997</v>
      </c>
      <c r="CJ148">
        <v>14.846968125</v>
      </c>
      <c r="CK148">
        <v>24.690593812499994</v>
      </c>
      <c r="CL148">
        <v>42.644268562499988</v>
      </c>
      <c r="CM148">
        <v>69.769340746874988</v>
      </c>
      <c r="CN148">
        <v>103.45514107499999</v>
      </c>
      <c r="CO148">
        <v>163.7609180625</v>
      </c>
      <c r="CP148">
        <v>17</v>
      </c>
      <c r="CQ148">
        <v>1.3468635090900001</v>
      </c>
      <c r="CR148">
        <v>1.8363764068649999</v>
      </c>
      <c r="CS148">
        <v>2.275036761195</v>
      </c>
      <c r="CT148">
        <v>3.7015728750000001</v>
      </c>
      <c r="CU148">
        <v>6.4003687837649998</v>
      </c>
      <c r="CV148">
        <v>10.593423869489998</v>
      </c>
      <c r="CW148">
        <v>18.072038744099995</v>
      </c>
      <c r="CX148">
        <v>29.812329418409998</v>
      </c>
      <c r="CY148">
        <v>51.072972502365005</v>
      </c>
      <c r="CZ148">
        <v>82.706779763684978</v>
      </c>
      <c r="DA148">
        <v>120.39434549999999</v>
      </c>
      <c r="DB148">
        <v>187.09258210829995</v>
      </c>
    </row>
    <row r="149" spans="15:106">
      <c r="O149">
        <v>18</v>
      </c>
      <c r="P149">
        <f t="shared" si="14"/>
        <v>0.6122654999999998</v>
      </c>
      <c r="Q149">
        <f t="shared" si="13"/>
        <v>0.64870987499999999</v>
      </c>
      <c r="R149">
        <f t="shared" si="13"/>
        <v>0.80177624999999997</v>
      </c>
      <c r="S149">
        <f t="shared" si="13"/>
        <v>1.1006201250000001</v>
      </c>
      <c r="T149">
        <f t="shared" si="13"/>
        <v>1.6764412499999999</v>
      </c>
      <c r="U149">
        <f t="shared" si="13"/>
        <v>2.6458616250000002</v>
      </c>
      <c r="V149">
        <f t="shared" si="13"/>
        <v>4.3295917500000005</v>
      </c>
      <c r="W149">
        <f t="shared" si="13"/>
        <v>8.5279837499999989</v>
      </c>
      <c r="X149">
        <f t="shared" si="13"/>
        <v>15.955347375000002</v>
      </c>
      <c r="Y149">
        <f t="shared" si="13"/>
        <v>30.991497074999995</v>
      </c>
      <c r="Z149">
        <f t="shared" si="13"/>
        <v>65.451957862499995</v>
      </c>
      <c r="AA149">
        <f t="shared" si="13"/>
        <v>125.48677679999999</v>
      </c>
      <c r="AC149">
        <v>18</v>
      </c>
      <c r="AD149">
        <v>0.6122654999999998</v>
      </c>
      <c r="AE149">
        <v>0.64870987499999999</v>
      </c>
      <c r="AF149">
        <v>0.80177624999999997</v>
      </c>
      <c r="AG149">
        <v>1.1006201250000001</v>
      </c>
      <c r="AH149">
        <v>1.6764412499999999</v>
      </c>
      <c r="AI149">
        <v>2.6458616250000002</v>
      </c>
      <c r="AJ149">
        <v>4.3295917500000005</v>
      </c>
      <c r="AK149">
        <v>8.5279837499999989</v>
      </c>
      <c r="AL149">
        <v>15.955347375000002</v>
      </c>
      <c r="AM149">
        <v>30.991497074999995</v>
      </c>
      <c r="AN149">
        <v>65.451957862499995</v>
      </c>
      <c r="AO149">
        <v>125.48677679999999</v>
      </c>
      <c r="AP149">
        <v>18</v>
      </c>
      <c r="AQ149">
        <v>0.75051899999999983</v>
      </c>
      <c r="AR149">
        <v>0.79519274999999989</v>
      </c>
      <c r="AS149">
        <v>0.98282250000000015</v>
      </c>
      <c r="AT149">
        <v>1.3491472499999999</v>
      </c>
      <c r="AU149">
        <v>2.0549924999999991</v>
      </c>
      <c r="AV149">
        <v>3.2433142499999996</v>
      </c>
      <c r="AW149">
        <v>5.3232028891469998</v>
      </c>
      <c r="AX149">
        <v>10.563695999999997</v>
      </c>
      <c r="AY149">
        <v>19.9110979751805</v>
      </c>
      <c r="AZ149">
        <v>38.100406841342995</v>
      </c>
      <c r="BA149">
        <v>76.814856050526004</v>
      </c>
      <c r="BB149">
        <v>140.96890752575399</v>
      </c>
      <c r="BC149">
        <v>18</v>
      </c>
      <c r="BD149">
        <v>0.84729644999999998</v>
      </c>
      <c r="BE149">
        <v>0.89623580012999982</v>
      </c>
      <c r="BF149">
        <v>1.1058604969499999</v>
      </c>
      <c r="BG149">
        <v>1.5155084671649999</v>
      </c>
      <c r="BH149">
        <v>2.3045269945499998</v>
      </c>
      <c r="BI149">
        <v>3.631047347565</v>
      </c>
      <c r="BJ149">
        <v>5.9317418140200004</v>
      </c>
      <c r="BK149">
        <v>11.664080999999996</v>
      </c>
      <c r="BL149">
        <v>21.786028344629997</v>
      </c>
      <c r="BM149">
        <v>41.312701909709986</v>
      </c>
      <c r="BN149">
        <v>82.545230727629985</v>
      </c>
      <c r="BO149">
        <v>150.13594472876997</v>
      </c>
      <c r="BP149">
        <v>18</v>
      </c>
      <c r="BQ149">
        <v>1.1139281999999999</v>
      </c>
      <c r="BR149">
        <v>1.1563182373049998</v>
      </c>
      <c r="BS149">
        <v>1.3995982093500001</v>
      </c>
      <c r="BT149">
        <v>1.8806913843299999</v>
      </c>
      <c r="BU149">
        <v>2.8028237390999999</v>
      </c>
      <c r="BV149">
        <v>4.3260452091449988</v>
      </c>
      <c r="BW149">
        <v>6.9193635914700007</v>
      </c>
      <c r="BX149">
        <v>13.314658499999998</v>
      </c>
      <c r="BY149">
        <v>24.322722701804999</v>
      </c>
      <c r="BZ149">
        <v>45.083614313429997</v>
      </c>
      <c r="CA149">
        <v>87.996077605259984</v>
      </c>
      <c r="CB149">
        <v>156.24729335754</v>
      </c>
      <c r="CC149">
        <v>18</v>
      </c>
      <c r="CD149">
        <v>1.1328322500000001</v>
      </c>
      <c r="CE149">
        <v>1.4932788749999999</v>
      </c>
      <c r="CF149">
        <v>1.9652923124999997</v>
      </c>
      <c r="CG149">
        <v>3.3384223125000001</v>
      </c>
      <c r="CH149">
        <v>5.6984895</v>
      </c>
      <c r="CI149">
        <v>9.671984437499999</v>
      </c>
      <c r="CJ149">
        <v>16.391739374999997</v>
      </c>
      <c r="CK149">
        <v>27.4196896875</v>
      </c>
      <c r="CL149">
        <v>47.913654937500006</v>
      </c>
      <c r="CM149">
        <v>74.591619300000005</v>
      </c>
      <c r="CN149">
        <v>115.0171072875</v>
      </c>
      <c r="CO149">
        <v>174.51927405000004</v>
      </c>
      <c r="CP149">
        <v>18</v>
      </c>
      <c r="CQ149">
        <v>1.4431972500000001</v>
      </c>
      <c r="CR149">
        <v>1.8877843343699998</v>
      </c>
      <c r="CS149">
        <v>2.465269138035</v>
      </c>
      <c r="CT149">
        <v>4.15506077613</v>
      </c>
      <c r="CU149">
        <v>7.0366884271199988</v>
      </c>
      <c r="CV149">
        <v>11.848652610795002</v>
      </c>
      <c r="CW149">
        <v>19.920301537949999</v>
      </c>
      <c r="CX149">
        <v>33.053872500000004</v>
      </c>
      <c r="CY149">
        <v>57.290081541164994</v>
      </c>
      <c r="CZ149">
        <v>88.096915344239989</v>
      </c>
      <c r="DA149">
        <v>133.35634817604</v>
      </c>
      <c r="DB149">
        <v>198.65071668618</v>
      </c>
    </row>
    <row r="150" spans="15:106">
      <c r="O150">
        <v>19</v>
      </c>
      <c r="P150">
        <f t="shared" si="14"/>
        <v>0.64870987499999999</v>
      </c>
      <c r="Q150">
        <f t="shared" si="13"/>
        <v>0.69244312499999994</v>
      </c>
      <c r="R150">
        <f t="shared" si="13"/>
        <v>0.88195387499999978</v>
      </c>
      <c r="S150">
        <f t="shared" si="13"/>
        <v>1.2026643750000001</v>
      </c>
      <c r="T150">
        <f t="shared" si="13"/>
        <v>1.8659519999999998</v>
      </c>
      <c r="U150">
        <f t="shared" si="13"/>
        <v>2.9519943749999999</v>
      </c>
      <c r="V150">
        <f t="shared" si="13"/>
        <v>4.8616796249999998</v>
      </c>
      <c r="W150">
        <f t="shared" si="13"/>
        <v>10.07322525</v>
      </c>
      <c r="X150">
        <f t="shared" si="13"/>
        <v>18.2221875</v>
      </c>
      <c r="Y150">
        <f t="shared" si="13"/>
        <v>36.834776550000001</v>
      </c>
      <c r="Z150">
        <f t="shared" si="13"/>
        <v>76.81787684999999</v>
      </c>
      <c r="AA150">
        <f t="shared" si="13"/>
        <v>141.1114678875</v>
      </c>
      <c r="AC150">
        <v>19</v>
      </c>
      <c r="AD150">
        <v>0.64870987499999999</v>
      </c>
      <c r="AE150">
        <v>0.69244312499999994</v>
      </c>
      <c r="AF150">
        <v>0.88195387499999978</v>
      </c>
      <c r="AG150">
        <v>1.2026643750000001</v>
      </c>
      <c r="AH150">
        <v>1.8659519999999998</v>
      </c>
      <c r="AI150">
        <v>2.9519943749999999</v>
      </c>
      <c r="AJ150">
        <v>4.8616796249999998</v>
      </c>
      <c r="AK150">
        <v>10.07322525</v>
      </c>
      <c r="AL150">
        <v>18.2221875</v>
      </c>
      <c r="AM150">
        <v>36.834776550000001</v>
      </c>
      <c r="AN150">
        <v>76.81787684999999</v>
      </c>
      <c r="AO150">
        <v>141.1114678875</v>
      </c>
      <c r="AP150">
        <v>19</v>
      </c>
      <c r="AQ150">
        <v>0.79519274999999989</v>
      </c>
      <c r="AR150">
        <v>0.84880124999999984</v>
      </c>
      <c r="AS150">
        <v>1.0811047499999999</v>
      </c>
      <c r="AT150">
        <v>1.4742337499999998</v>
      </c>
      <c r="AU150">
        <v>2.2872960000000004</v>
      </c>
      <c r="AV150">
        <v>3.6185737499999999</v>
      </c>
      <c r="AW150">
        <v>5.9863630246694983</v>
      </c>
      <c r="AX150">
        <v>12.496370128505999</v>
      </c>
      <c r="AY150">
        <v>22.773535042499997</v>
      </c>
      <c r="AZ150">
        <v>44.855186542452003</v>
      </c>
      <c r="BA150">
        <v>89.350290732482989</v>
      </c>
      <c r="BB150">
        <v>157.1874579</v>
      </c>
      <c r="BC150">
        <v>19</v>
      </c>
      <c r="BD150">
        <v>0.89743193743499994</v>
      </c>
      <c r="BE150">
        <v>0.95633722057499992</v>
      </c>
      <c r="BF150">
        <v>1.2160391408549998</v>
      </c>
      <c r="BG150">
        <v>1.6554651844499999</v>
      </c>
      <c r="BH150">
        <v>2.5641791999999999</v>
      </c>
      <c r="BI150">
        <v>4.0498087063500003</v>
      </c>
      <c r="BJ150">
        <v>6.6584874099149989</v>
      </c>
      <c r="BK150">
        <v>13.772932417529999</v>
      </c>
      <c r="BL150">
        <v>24.872862712499995</v>
      </c>
      <c r="BM150">
        <v>48.549315826440001</v>
      </c>
      <c r="BN150">
        <v>95.843801316779988</v>
      </c>
      <c r="BO150">
        <v>167.11090852500001</v>
      </c>
      <c r="BP150">
        <v>19</v>
      </c>
      <c r="BQ150">
        <v>1.1754505748699997</v>
      </c>
      <c r="BR150">
        <v>1.2291660661499999</v>
      </c>
      <c r="BS150">
        <v>1.5330554697149998</v>
      </c>
      <c r="BT150">
        <v>2.0461914420749996</v>
      </c>
      <c r="BU150">
        <v>3.1059071999999999</v>
      </c>
      <c r="BV150">
        <v>4.8048145967249987</v>
      </c>
      <c r="BW150">
        <v>7.7338783966950002</v>
      </c>
      <c r="BX150">
        <v>15.65296018506</v>
      </c>
      <c r="BY150">
        <v>27.643975424999997</v>
      </c>
      <c r="BZ150">
        <v>52.736045024519996</v>
      </c>
      <c r="CA150">
        <v>101.68786902482999</v>
      </c>
      <c r="CB150">
        <v>173.0649789</v>
      </c>
      <c r="CC150">
        <v>19</v>
      </c>
      <c r="CD150">
        <v>1.2272349374999998</v>
      </c>
      <c r="CE150">
        <v>1.5361891874999998</v>
      </c>
      <c r="CF150">
        <v>2.1540976874999997</v>
      </c>
      <c r="CG150">
        <v>3.7589433749999999</v>
      </c>
      <c r="CH150">
        <v>6.2820697500000007</v>
      </c>
      <c r="CI150">
        <v>10.8219808125</v>
      </c>
      <c r="CJ150">
        <v>18.108151875000001</v>
      </c>
      <c r="CK150">
        <v>30.466321874999995</v>
      </c>
      <c r="CL150">
        <v>53.560652062499997</v>
      </c>
      <c r="CM150">
        <v>79.743907546874993</v>
      </c>
      <c r="CN150">
        <v>127.53227024999998</v>
      </c>
      <c r="CO150">
        <v>185.46925103437499</v>
      </c>
      <c r="CP150">
        <v>19</v>
      </c>
      <c r="CQ150">
        <v>1.5610616693099999</v>
      </c>
      <c r="CR150">
        <v>1.9390259720699998</v>
      </c>
      <c r="CS150">
        <v>2.6978910913349994</v>
      </c>
      <c r="CT150">
        <v>4.6710957833099993</v>
      </c>
      <c r="CU150">
        <v>7.7450174999999986</v>
      </c>
      <c r="CV150">
        <v>13.236272819054999</v>
      </c>
      <c r="CW150">
        <v>21.970754620650002</v>
      </c>
      <c r="CX150">
        <v>36.666894478499998</v>
      </c>
      <c r="CY150">
        <v>63.937390074030006</v>
      </c>
      <c r="CZ150">
        <v>93.834596297475002</v>
      </c>
      <c r="DA150">
        <v>147.32266607189996</v>
      </c>
      <c r="DB150">
        <v>210.33871031249998</v>
      </c>
    </row>
    <row r="151" spans="15:106">
      <c r="O151">
        <v>20</v>
      </c>
      <c r="P151">
        <f t="shared" si="14"/>
        <v>0.69244312499999994</v>
      </c>
      <c r="Q151">
        <f t="shared" si="13"/>
        <v>0.74346524999999997</v>
      </c>
      <c r="R151">
        <f t="shared" si="13"/>
        <v>0.96213150000000014</v>
      </c>
      <c r="S151">
        <f t="shared" si="13"/>
        <v>1.3338641250000001</v>
      </c>
      <c r="T151">
        <f t="shared" si="13"/>
        <v>2.0773293750000001</v>
      </c>
      <c r="U151">
        <f t="shared" si="13"/>
        <v>3.2945714999999991</v>
      </c>
      <c r="V151">
        <f t="shared" si="13"/>
        <v>5.5249672499999996</v>
      </c>
      <c r="W151">
        <f t="shared" si="13"/>
        <v>11.793399750000001</v>
      </c>
      <c r="X151">
        <f t="shared" si="13"/>
        <v>20.970093375000001</v>
      </c>
      <c r="Y151">
        <f t="shared" si="13"/>
        <v>43.697134799999994</v>
      </c>
      <c r="Z151">
        <f t="shared" si="13"/>
        <v>89.087510531250004</v>
      </c>
      <c r="AA151">
        <f t="shared" si="13"/>
        <v>158.12501883749999</v>
      </c>
      <c r="AC151">
        <v>20</v>
      </c>
      <c r="AD151">
        <v>0.69244312499999994</v>
      </c>
      <c r="AE151">
        <v>0.74346524999999997</v>
      </c>
      <c r="AF151">
        <v>0.96213150000000014</v>
      </c>
      <c r="AG151">
        <v>1.3338641250000001</v>
      </c>
      <c r="AH151">
        <v>2.0773293750000001</v>
      </c>
      <c r="AI151">
        <v>3.2945714999999991</v>
      </c>
      <c r="AJ151">
        <v>5.5249672499999996</v>
      </c>
      <c r="AK151">
        <v>11.793399750000001</v>
      </c>
      <c r="AL151">
        <v>20.970093375000001</v>
      </c>
      <c r="AM151">
        <v>43.697134799999994</v>
      </c>
      <c r="AN151">
        <v>89.087510531250004</v>
      </c>
      <c r="AO151">
        <v>158.12501883749999</v>
      </c>
      <c r="AP151">
        <v>20</v>
      </c>
      <c r="AQ151">
        <v>0.84880124999999984</v>
      </c>
      <c r="AR151">
        <v>0.91134450000000011</v>
      </c>
      <c r="AS151">
        <v>1.179387</v>
      </c>
      <c r="AT151">
        <v>1.6350592499999999</v>
      </c>
      <c r="AU151">
        <v>2.5464037499999996</v>
      </c>
      <c r="AV151">
        <v>4.0385069999999992</v>
      </c>
      <c r="AW151">
        <v>6.8132776875570009</v>
      </c>
      <c r="AX151">
        <v>14.652075719258999</v>
      </c>
      <c r="AY151">
        <v>26.246439449999997</v>
      </c>
      <c r="AZ151">
        <v>52.71400619773199</v>
      </c>
      <c r="BA151">
        <v>102.70871175930749</v>
      </c>
      <c r="BB151">
        <v>174.67372261953903</v>
      </c>
      <c r="BC151">
        <v>20</v>
      </c>
      <c r="BD151">
        <v>0.95761399635</v>
      </c>
      <c r="BE151">
        <v>1.0264616999999998</v>
      </c>
      <c r="BF151">
        <v>1.32614495244</v>
      </c>
      <c r="BG151">
        <v>1.835446948335</v>
      </c>
      <c r="BH151">
        <v>2.853695713275</v>
      </c>
      <c r="BI151">
        <v>4.5182688784199998</v>
      </c>
      <c r="BJ151">
        <v>7.5643645482900004</v>
      </c>
      <c r="BK151">
        <v>16.119462254939997</v>
      </c>
      <c r="BL151">
        <v>28.614030637499997</v>
      </c>
      <c r="BM151">
        <v>56.952687615119991</v>
      </c>
      <c r="BN151">
        <v>109.97588390827498</v>
      </c>
      <c r="BO151">
        <v>185.37062027269496</v>
      </c>
      <c r="BP151">
        <v>20</v>
      </c>
      <c r="BQ151">
        <v>1.2495882242249998</v>
      </c>
      <c r="BR151">
        <v>1.3142547</v>
      </c>
      <c r="BS151">
        <v>1.66533044634</v>
      </c>
      <c r="BT151">
        <v>2.2595778755549993</v>
      </c>
      <c r="BU151">
        <v>3.4424323015499998</v>
      </c>
      <c r="BV151">
        <v>5.3381155568400001</v>
      </c>
      <c r="BW151">
        <v>8.7482901755699984</v>
      </c>
      <c r="BX151">
        <v>18.23900249259</v>
      </c>
      <c r="BY151">
        <v>31.658076449999999</v>
      </c>
      <c r="BZ151">
        <v>61.576761577319999</v>
      </c>
      <c r="CA151">
        <v>116.12493084307499</v>
      </c>
      <c r="CB151">
        <v>191.03369824538999</v>
      </c>
      <c r="CC151">
        <v>20</v>
      </c>
      <c r="CD151">
        <v>1.3216376249999999</v>
      </c>
      <c r="CE151">
        <v>1.6048456875000001</v>
      </c>
      <c r="CF151">
        <v>2.3772313124999997</v>
      </c>
      <c r="CG151">
        <v>4.2052106250000003</v>
      </c>
      <c r="CH151">
        <v>6.9514706249999998</v>
      </c>
      <c r="CI151">
        <v>12.083543999999998</v>
      </c>
      <c r="CJ151">
        <v>20.047698</v>
      </c>
      <c r="CK151">
        <v>33.933475125000001</v>
      </c>
      <c r="CL151">
        <v>59.284887749999996</v>
      </c>
      <c r="CM151">
        <v>85.842444600000007</v>
      </c>
      <c r="CN151">
        <v>140.27190704999998</v>
      </c>
      <c r="CO151">
        <v>197.238603375</v>
      </c>
      <c r="CP151">
        <v>20</v>
      </c>
      <c r="CQ151">
        <v>1.6785579957299999</v>
      </c>
      <c r="CR151">
        <v>2.0225452499999999</v>
      </c>
      <c r="CS151">
        <v>2.9727010531349998</v>
      </c>
      <c r="CT151">
        <v>5.2174244083500003</v>
      </c>
      <c r="CU151">
        <v>8.5567004126999979</v>
      </c>
      <c r="CV151">
        <v>14.75564264064</v>
      </c>
      <c r="CW151">
        <v>24.284781718560001</v>
      </c>
      <c r="CX151">
        <v>40.773310901729992</v>
      </c>
      <c r="CY151">
        <v>70.654592249999993</v>
      </c>
      <c r="CZ151">
        <v>100.638229689855</v>
      </c>
      <c r="DA151">
        <v>161.44275827591997</v>
      </c>
      <c r="DB151">
        <v>222.8641788978</v>
      </c>
    </row>
    <row r="152" spans="15:106">
      <c r="O152">
        <v>21</v>
      </c>
      <c r="P152">
        <f t="shared" si="14"/>
        <v>0.72888749999999991</v>
      </c>
      <c r="Q152">
        <f t="shared" si="13"/>
        <v>0.79448737500000011</v>
      </c>
      <c r="R152">
        <f t="shared" si="13"/>
        <v>1.0495979999999998</v>
      </c>
      <c r="S152">
        <f t="shared" si="13"/>
        <v>1.47235275</v>
      </c>
      <c r="T152">
        <f t="shared" si="13"/>
        <v>2.3105733749999997</v>
      </c>
      <c r="U152">
        <f t="shared" si="13"/>
        <v>3.6663041250000004</v>
      </c>
      <c r="V152">
        <f t="shared" si="13"/>
        <v>6.3777656249999994</v>
      </c>
      <c r="W152">
        <f t="shared" si="13"/>
        <v>13.622907375</v>
      </c>
      <c r="X152">
        <f t="shared" si="13"/>
        <v>24.359420249999999</v>
      </c>
      <c r="Y152">
        <f t="shared" si="13"/>
        <v>51.792512062500009</v>
      </c>
      <c r="Z152">
        <f t="shared" si="13"/>
        <v>101.96548312499999</v>
      </c>
      <c r="AA152">
        <f t="shared" si="13"/>
        <v>176.88365578124998</v>
      </c>
      <c r="AC152">
        <v>21</v>
      </c>
      <c r="AD152">
        <v>0.72888749999999991</v>
      </c>
      <c r="AE152">
        <v>0.79448737500000011</v>
      </c>
      <c r="AF152">
        <v>1.0495979999999998</v>
      </c>
      <c r="AG152">
        <v>1.47235275</v>
      </c>
      <c r="AH152">
        <v>2.3105733749999997</v>
      </c>
      <c r="AI152">
        <v>3.6663041250000004</v>
      </c>
      <c r="AJ152">
        <v>6.3777656249999994</v>
      </c>
      <c r="AK152">
        <v>13.622907375</v>
      </c>
      <c r="AL152">
        <v>24.359420249999999</v>
      </c>
      <c r="AM152">
        <v>51.792512062500009</v>
      </c>
      <c r="AN152">
        <v>101.96548312499999</v>
      </c>
      <c r="AO152">
        <v>176.88365578124998</v>
      </c>
      <c r="AP152">
        <v>21</v>
      </c>
      <c r="AQ152">
        <v>0.89347499999999991</v>
      </c>
      <c r="AR152">
        <v>0.97388775000000005</v>
      </c>
      <c r="AS152">
        <v>1.2866039999999999</v>
      </c>
      <c r="AT152">
        <v>1.8048195</v>
      </c>
      <c r="AU152">
        <v>2.8323157499999994</v>
      </c>
      <c r="AV152">
        <v>4.4941792500000002</v>
      </c>
      <c r="AW152">
        <v>7.8766878526874997</v>
      </c>
      <c r="AX152">
        <v>16.950160998886499</v>
      </c>
      <c r="AY152">
        <v>30.533467755185999</v>
      </c>
      <c r="AZ152">
        <v>61.902498978342003</v>
      </c>
      <c r="BA152">
        <v>116.53198240315501</v>
      </c>
      <c r="BB152">
        <v>193.78779974220149</v>
      </c>
      <c r="BC152">
        <v>21</v>
      </c>
      <c r="BD152">
        <v>1.0076789744999999</v>
      </c>
      <c r="BE152">
        <v>1.0965391732349998</v>
      </c>
      <c r="BF152">
        <v>1.4462200922399997</v>
      </c>
      <c r="BG152">
        <v>2.0253323465099999</v>
      </c>
      <c r="BH152">
        <v>3.1730463161100002</v>
      </c>
      <c r="BI152">
        <v>5.0263846874999993</v>
      </c>
      <c r="BJ152">
        <v>8.7290132737499988</v>
      </c>
      <c r="BK152">
        <v>18.613795720904999</v>
      </c>
      <c r="BL152">
        <v>33.22760077593</v>
      </c>
      <c r="BM152">
        <v>66.759804766710005</v>
      </c>
      <c r="BN152">
        <v>124.55405915535</v>
      </c>
      <c r="BO152">
        <v>205.28965823948997</v>
      </c>
      <c r="BP152">
        <v>21</v>
      </c>
      <c r="BQ152">
        <v>1.3099820084999998</v>
      </c>
      <c r="BR152">
        <v>1.3985909714700002</v>
      </c>
      <c r="BS152">
        <v>1.8089841844800001</v>
      </c>
      <c r="BT152">
        <v>2.4833233428299999</v>
      </c>
      <c r="BU152">
        <v>3.8119124008350003</v>
      </c>
      <c r="BV152">
        <v>5.9133937499999991</v>
      </c>
      <c r="BW152">
        <v>10.051597276875</v>
      </c>
      <c r="BX152">
        <v>20.967974738864999</v>
      </c>
      <c r="BY152">
        <v>36.595267051859999</v>
      </c>
      <c r="BZ152">
        <v>71.843030283419992</v>
      </c>
      <c r="CA152">
        <v>130.88738653154999</v>
      </c>
      <c r="CB152">
        <v>210.51760717201498</v>
      </c>
      <c r="CC152">
        <v>21</v>
      </c>
      <c r="CD152">
        <v>1.3988761874999998</v>
      </c>
      <c r="CE152">
        <v>1.6906663124999997</v>
      </c>
      <c r="CF152">
        <v>2.6432752499999999</v>
      </c>
      <c r="CG152">
        <v>4.6858061250000009</v>
      </c>
      <c r="CH152">
        <v>7.7324383124999994</v>
      </c>
      <c r="CI152">
        <v>13.430927812499998</v>
      </c>
      <c r="CJ152">
        <v>22.236123937499997</v>
      </c>
      <c r="CK152">
        <v>37.949880374999992</v>
      </c>
      <c r="CL152">
        <v>64.734497437499996</v>
      </c>
      <c r="CM152">
        <v>93.57783960937499</v>
      </c>
      <c r="CN152">
        <v>152.51012803124999</v>
      </c>
      <c r="CO152">
        <v>210.41586070312499</v>
      </c>
      <c r="CP152">
        <v>21</v>
      </c>
      <c r="CQ152">
        <v>1.7739175761449999</v>
      </c>
      <c r="CR152">
        <v>2.1273936759899996</v>
      </c>
      <c r="CS152">
        <v>3.3002153276400001</v>
      </c>
      <c r="CT152">
        <v>5.8045301414100008</v>
      </c>
      <c r="CU152">
        <v>9.5028828102449978</v>
      </c>
      <c r="CV152">
        <v>16.374692812500001</v>
      </c>
      <c r="CW152">
        <v>26.892209895704998</v>
      </c>
      <c r="CX152">
        <v>45.525009209129998</v>
      </c>
      <c r="CY152">
        <v>77.022630302309992</v>
      </c>
      <c r="CZ152">
        <v>109.30257095768999</v>
      </c>
      <c r="DA152">
        <v>174.88215601510498</v>
      </c>
      <c r="DB152">
        <v>236.88022002232498</v>
      </c>
    </row>
    <row r="153" spans="15:106">
      <c r="O153">
        <v>22</v>
      </c>
      <c r="P153">
        <f t="shared" si="14"/>
        <v>0.76533187499999999</v>
      </c>
      <c r="Q153">
        <f t="shared" si="13"/>
        <v>0.86008724999999986</v>
      </c>
      <c r="R153">
        <f t="shared" si="13"/>
        <v>1.1516422499999999</v>
      </c>
      <c r="S153">
        <f t="shared" si="13"/>
        <v>1.6327080000000003</v>
      </c>
      <c r="T153">
        <f t="shared" si="13"/>
        <v>2.5656840000000001</v>
      </c>
      <c r="U153">
        <f t="shared" si="13"/>
        <v>4.0526144999999998</v>
      </c>
      <c r="V153">
        <f t="shared" si="13"/>
        <v>7.4638079999999993</v>
      </c>
      <c r="W153">
        <f t="shared" si="13"/>
        <v>15.488859374999999</v>
      </c>
      <c r="X153">
        <f t="shared" si="13"/>
        <v>28.82864098125</v>
      </c>
      <c r="Y153">
        <f t="shared" si="13"/>
        <v>61.358314049999997</v>
      </c>
      <c r="Z153">
        <f t="shared" si="13"/>
        <v>115.1927456625</v>
      </c>
      <c r="AA153">
        <f t="shared" si="13"/>
        <v>193.15213087499998</v>
      </c>
      <c r="AC153">
        <v>22</v>
      </c>
      <c r="AD153">
        <v>0.76533187499999999</v>
      </c>
      <c r="AE153">
        <v>0.86008724999999986</v>
      </c>
      <c r="AF153">
        <v>1.1516422499999999</v>
      </c>
      <c r="AG153">
        <v>1.6327080000000003</v>
      </c>
      <c r="AH153">
        <v>2.5656840000000001</v>
      </c>
      <c r="AI153">
        <v>4.0526144999999998</v>
      </c>
      <c r="AJ153">
        <v>7.4638079999999993</v>
      </c>
      <c r="AK153">
        <v>15.488859374999999</v>
      </c>
      <c r="AL153">
        <v>28.82864098125</v>
      </c>
      <c r="AM153">
        <v>61.358314049999997</v>
      </c>
      <c r="AN153">
        <v>115.1927456625</v>
      </c>
      <c r="AO153">
        <v>193.15213087499998</v>
      </c>
      <c r="AP153">
        <v>22</v>
      </c>
      <c r="AQ153">
        <v>0.93814875000000009</v>
      </c>
      <c r="AR153">
        <v>1.0543004999999999</v>
      </c>
      <c r="AS153">
        <v>1.4116904999999997</v>
      </c>
      <c r="AT153">
        <v>2.0013839999999998</v>
      </c>
      <c r="AU153">
        <v>3.1450319999999996</v>
      </c>
      <c r="AV153">
        <v>4.9751914065479994</v>
      </c>
      <c r="AW153">
        <v>9.231732753408</v>
      </c>
      <c r="AX153">
        <v>19.3004038569375</v>
      </c>
      <c r="AY153">
        <v>35.784558930730498</v>
      </c>
      <c r="AZ153">
        <v>72.666039600000005</v>
      </c>
      <c r="BA153">
        <v>130.51558222352102</v>
      </c>
      <c r="BB153">
        <v>209.88896355578245</v>
      </c>
      <c r="BC153">
        <v>22</v>
      </c>
      <c r="BD153">
        <v>1.057709389275</v>
      </c>
      <c r="BE153">
        <v>1.18668290994</v>
      </c>
      <c r="BF153">
        <v>1.5862943250000001</v>
      </c>
      <c r="BG153">
        <v>2.2451609980800002</v>
      </c>
      <c r="BH153">
        <v>3.5222007902399994</v>
      </c>
      <c r="BI153">
        <v>5.5541369327399988</v>
      </c>
      <c r="BJ153">
        <v>10.212001367039999</v>
      </c>
      <c r="BK153">
        <v>21.156203041874999</v>
      </c>
      <c r="BL153">
        <v>38.871711882629995</v>
      </c>
      <c r="BM153">
        <v>78.227216100000007</v>
      </c>
      <c r="BN153">
        <v>139.25120508486</v>
      </c>
      <c r="BO153">
        <v>221.95164132652496</v>
      </c>
      <c r="BP153">
        <v>22</v>
      </c>
      <c r="BQ153">
        <v>1.3698383910750003</v>
      </c>
      <c r="BR153">
        <v>1.5077285100899998</v>
      </c>
      <c r="BS153">
        <v>1.9763666999999998</v>
      </c>
      <c r="BT153">
        <v>2.7417465028800003</v>
      </c>
      <c r="BU153">
        <v>4.2138694699200006</v>
      </c>
      <c r="BV153">
        <v>6.5065954654799993</v>
      </c>
      <c r="BW153">
        <v>11.708201134080001</v>
      </c>
      <c r="BX153">
        <v>23.725794819374997</v>
      </c>
      <c r="BY153">
        <v>42.615664957304993</v>
      </c>
      <c r="BZ153">
        <v>83.788392600000009</v>
      </c>
      <c r="CA153">
        <v>145.62597493521</v>
      </c>
      <c r="CB153">
        <v>226.47498980782498</v>
      </c>
      <c r="CC153">
        <v>22</v>
      </c>
      <c r="CD153">
        <v>1.4503685624999998</v>
      </c>
      <c r="CE153">
        <v>1.8108151874999996</v>
      </c>
      <c r="CF153">
        <v>2.9693936249999999</v>
      </c>
      <c r="CG153">
        <v>5.174983687500001</v>
      </c>
      <c r="CH153">
        <v>8.6335548749999997</v>
      </c>
      <c r="CI153">
        <v>14.846968125</v>
      </c>
      <c r="CJ153">
        <v>24.690593812499994</v>
      </c>
      <c r="CK153">
        <v>42.644268562499988</v>
      </c>
      <c r="CL153">
        <v>69.769340746874988</v>
      </c>
      <c r="CM153">
        <v>103.45514107499999</v>
      </c>
      <c r="CN153">
        <v>163.7609180625</v>
      </c>
      <c r="CO153">
        <v>225.29282489999997</v>
      </c>
      <c r="CP153">
        <v>22</v>
      </c>
      <c r="CQ153">
        <v>1.8363764068649999</v>
      </c>
      <c r="CR153">
        <v>2.275036761195</v>
      </c>
      <c r="CS153">
        <v>3.7015728750000001</v>
      </c>
      <c r="CT153">
        <v>6.4003687837649998</v>
      </c>
      <c r="CU153">
        <v>10.593423869489998</v>
      </c>
      <c r="CV153">
        <v>18.072038744099995</v>
      </c>
      <c r="CW153">
        <v>29.812329418409998</v>
      </c>
      <c r="CX153">
        <v>51.072972502365005</v>
      </c>
      <c r="CY153">
        <v>82.706779763684978</v>
      </c>
      <c r="CZ153">
        <v>120.39434549999999</v>
      </c>
      <c r="DA153">
        <v>187.09258210829995</v>
      </c>
      <c r="DB153">
        <v>252.69679871963996</v>
      </c>
    </row>
    <row r="154" spans="15:106">
      <c r="O154">
        <v>23</v>
      </c>
      <c r="P154">
        <f t="shared" si="14"/>
        <v>0.80177624999999997</v>
      </c>
      <c r="Q154">
        <f t="shared" si="13"/>
        <v>0.92568712499999994</v>
      </c>
      <c r="R154">
        <f t="shared" si="13"/>
        <v>1.2682642499999999</v>
      </c>
      <c r="S154">
        <f t="shared" si="13"/>
        <v>1.8149298750000002</v>
      </c>
      <c r="T154">
        <f t="shared" si="13"/>
        <v>2.8426612499999999</v>
      </c>
      <c r="U154">
        <f t="shared" si="13"/>
        <v>4.489946999999999</v>
      </c>
      <c r="V154">
        <f t="shared" si="13"/>
        <v>8.7976721250000001</v>
      </c>
      <c r="W154">
        <f t="shared" si="13"/>
        <v>17.537033249999997</v>
      </c>
      <c r="X154">
        <f t="shared" si="13"/>
        <v>34.151765175000001</v>
      </c>
      <c r="Y154">
        <f t="shared" si="13"/>
        <v>72.325907775000005</v>
      </c>
      <c r="Z154">
        <f t="shared" si="13"/>
        <v>128.97114119999998</v>
      </c>
      <c r="AA154">
        <f t="shared" si="13"/>
        <v>210.61131423749998</v>
      </c>
      <c r="AC154">
        <v>23</v>
      </c>
      <c r="AD154">
        <v>0.80177624999999997</v>
      </c>
      <c r="AE154">
        <v>0.92568712499999994</v>
      </c>
      <c r="AF154">
        <v>1.2682642499999999</v>
      </c>
      <c r="AG154">
        <v>1.8149298750000002</v>
      </c>
      <c r="AH154">
        <v>2.8426612499999999</v>
      </c>
      <c r="AI154">
        <v>4.489946999999999</v>
      </c>
      <c r="AJ154">
        <v>8.7976721250000001</v>
      </c>
      <c r="AK154">
        <v>17.537033249999997</v>
      </c>
      <c r="AL154">
        <v>34.151765175000001</v>
      </c>
      <c r="AM154">
        <v>72.325907775000005</v>
      </c>
      <c r="AN154">
        <v>128.97114119999998</v>
      </c>
      <c r="AO154">
        <v>210.61131423749998</v>
      </c>
      <c r="AP154">
        <v>23</v>
      </c>
      <c r="AQ154">
        <v>0.98282250000000015</v>
      </c>
      <c r="AR154">
        <v>1.1347132500000001</v>
      </c>
      <c r="AS154">
        <v>1.5546464999999998</v>
      </c>
      <c r="AT154">
        <v>2.2247527499999999</v>
      </c>
      <c r="AU154">
        <v>3.4845524999999995</v>
      </c>
      <c r="AV154">
        <v>5.520358551708</v>
      </c>
      <c r="AW154">
        <v>10.897761599999999</v>
      </c>
      <c r="AX154">
        <v>21.884925412647</v>
      </c>
      <c r="AY154">
        <v>41.985585412946989</v>
      </c>
      <c r="AZ154">
        <v>84.882169699667983</v>
      </c>
      <c r="BA154">
        <v>144.88316092691099</v>
      </c>
      <c r="BB154">
        <v>227.01888749994299</v>
      </c>
      <c r="BC154">
        <v>23</v>
      </c>
      <c r="BD154">
        <v>1.1077071687</v>
      </c>
      <c r="BE154">
        <v>1.2767662101149999</v>
      </c>
      <c r="BF154">
        <v>1.7463475052099997</v>
      </c>
      <c r="BG154">
        <v>2.4949009636650001</v>
      </c>
      <c r="BH154">
        <v>3.9011252494499997</v>
      </c>
      <c r="BI154">
        <v>6.1514359552800002</v>
      </c>
      <c r="BJ154">
        <v>12.032945099999999</v>
      </c>
      <c r="BK154">
        <v>23.945721424019997</v>
      </c>
      <c r="BL154">
        <v>45.525444961589997</v>
      </c>
      <c r="BM154">
        <v>91.214364548339972</v>
      </c>
      <c r="BN154">
        <v>154.30473728455499</v>
      </c>
      <c r="BO154">
        <v>239.63999422670994</v>
      </c>
      <c r="BP154">
        <v>23</v>
      </c>
      <c r="BQ154">
        <v>1.4291573719499999</v>
      </c>
      <c r="BR154">
        <v>1.6158997507949999</v>
      </c>
      <c r="BS154">
        <v>2.1671543104199995</v>
      </c>
      <c r="BT154">
        <v>3.0343613523299999</v>
      </c>
      <c r="BU154">
        <v>4.6478171668500003</v>
      </c>
      <c r="BV154">
        <v>7.1756363170799995</v>
      </c>
      <c r="BW154">
        <v>13.735720350000001</v>
      </c>
      <c r="BX154">
        <v>26.733883426469998</v>
      </c>
      <c r="BY154">
        <v>49.68088522947</v>
      </c>
      <c r="BZ154">
        <v>97.237674796679997</v>
      </c>
      <c r="CA154">
        <v>160.58577841911</v>
      </c>
      <c r="CB154">
        <v>243.30434609942995</v>
      </c>
      <c r="CC154">
        <v>23</v>
      </c>
      <c r="CD154">
        <v>1.4932788749999999</v>
      </c>
      <c r="CE154">
        <v>1.9652923124999997</v>
      </c>
      <c r="CF154">
        <v>3.3384223125000001</v>
      </c>
      <c r="CG154">
        <v>5.6984895</v>
      </c>
      <c r="CH154">
        <v>9.671984437499999</v>
      </c>
      <c r="CI154">
        <v>16.391739374999997</v>
      </c>
      <c r="CJ154">
        <v>27.4196896875</v>
      </c>
      <c r="CK154">
        <v>47.913654937500006</v>
      </c>
      <c r="CL154">
        <v>74.591619300000005</v>
      </c>
      <c r="CM154">
        <v>115.0171072875</v>
      </c>
      <c r="CN154">
        <v>174.51927405000004</v>
      </c>
      <c r="CO154">
        <v>241.47965283749997</v>
      </c>
      <c r="CP154">
        <v>23</v>
      </c>
      <c r="CQ154">
        <v>1.8877843343699998</v>
      </c>
      <c r="CR154">
        <v>2.465269138035</v>
      </c>
      <c r="CS154">
        <v>4.15506077613</v>
      </c>
      <c r="CT154">
        <v>7.0366884271199988</v>
      </c>
      <c r="CU154">
        <v>11.848652610795002</v>
      </c>
      <c r="CV154">
        <v>19.920301537949999</v>
      </c>
      <c r="CW154">
        <v>33.053872500000004</v>
      </c>
      <c r="CX154">
        <v>57.290081541164994</v>
      </c>
      <c r="CY154">
        <v>88.096915344239989</v>
      </c>
      <c r="CZ154">
        <v>133.35634817604</v>
      </c>
      <c r="DA154">
        <v>198.65071668618</v>
      </c>
      <c r="DB154">
        <v>269.85809872097997</v>
      </c>
    </row>
    <row r="155" spans="15:106">
      <c r="O155">
        <v>24</v>
      </c>
      <c r="P155">
        <f t="shared" si="14"/>
        <v>0.83822062499999994</v>
      </c>
      <c r="Q155">
        <f t="shared" si="13"/>
        <v>1.00586475</v>
      </c>
      <c r="R155">
        <f t="shared" si="13"/>
        <v>1.3921751250000001</v>
      </c>
      <c r="S155">
        <f t="shared" ref="S155:AA171" si="15">IF($Z$1=1,AG155,IF($Z$1=2,AT155,IF($Z$1=3,BG155,IF($Z$1=4,BT155,IF($Z$1=5,CG155,CT155)))))</f>
        <v>2.0117294999999999</v>
      </c>
      <c r="T155">
        <f t="shared" si="15"/>
        <v>3.1633717499999996</v>
      </c>
      <c r="U155">
        <f t="shared" si="15"/>
        <v>5.0147460000000006</v>
      </c>
      <c r="V155">
        <f t="shared" si="15"/>
        <v>10.342913625</v>
      </c>
      <c r="W155">
        <f t="shared" si="15"/>
        <v>19.927784249999995</v>
      </c>
      <c r="X155">
        <f t="shared" si="15"/>
        <v>40.39165349999999</v>
      </c>
      <c r="Y155">
        <f t="shared" si="15"/>
        <v>84.455160075000009</v>
      </c>
      <c r="Z155">
        <f t="shared" si="15"/>
        <v>143.61907601249996</v>
      </c>
      <c r="AA155">
        <f t="shared" si="15"/>
        <v>228.98894287499999</v>
      </c>
      <c r="AC155">
        <v>24</v>
      </c>
      <c r="AD155">
        <v>0.83822062499999994</v>
      </c>
      <c r="AE155">
        <v>1.00586475</v>
      </c>
      <c r="AF155">
        <v>1.3921751250000001</v>
      </c>
      <c r="AG155">
        <v>2.0117294999999999</v>
      </c>
      <c r="AH155">
        <v>3.1633717499999996</v>
      </c>
      <c r="AI155">
        <v>5.0147460000000006</v>
      </c>
      <c r="AJ155">
        <v>10.342913625</v>
      </c>
      <c r="AK155">
        <v>19.927784249999995</v>
      </c>
      <c r="AL155">
        <v>40.39165349999999</v>
      </c>
      <c r="AM155">
        <v>84.455160075000009</v>
      </c>
      <c r="AN155">
        <v>143.61907601249996</v>
      </c>
      <c r="AO155">
        <v>228.98894287499999</v>
      </c>
      <c r="AP155">
        <v>24</v>
      </c>
      <c r="AQ155">
        <v>1.0274962499999996</v>
      </c>
      <c r="AR155">
        <v>1.2329954999999999</v>
      </c>
      <c r="AS155">
        <v>1.7065372499999996</v>
      </c>
      <c r="AT155">
        <v>2.4659909999999998</v>
      </c>
      <c r="AU155">
        <v>3.8776815</v>
      </c>
      <c r="AV155">
        <v>6.1748392218479999</v>
      </c>
      <c r="AW155">
        <v>12.830932859876999</v>
      </c>
      <c r="AX155">
        <v>24.905137922478001</v>
      </c>
      <c r="AY155">
        <v>49.186538434440003</v>
      </c>
      <c r="AZ155">
        <v>98.233554687988487</v>
      </c>
      <c r="BA155">
        <v>159.9807429</v>
      </c>
      <c r="BB155">
        <v>244.86294752419496</v>
      </c>
      <c r="BC155">
        <v>24</v>
      </c>
      <c r="BD155">
        <v>1.1576713722749998</v>
      </c>
      <c r="BE155">
        <v>1.3868876151899998</v>
      </c>
      <c r="BF155">
        <v>1.91632636503</v>
      </c>
      <c r="BG155">
        <v>2.7645057</v>
      </c>
      <c r="BH155">
        <v>4.3397950087799995</v>
      </c>
      <c r="BI155">
        <v>6.8681249445599999</v>
      </c>
      <c r="BJ155">
        <v>14.141672286884999</v>
      </c>
      <c r="BK155">
        <v>27.200962662389998</v>
      </c>
      <c r="BL155">
        <v>53.237383966800003</v>
      </c>
      <c r="BM155">
        <v>105.37265431341</v>
      </c>
      <c r="BN155">
        <v>170.08053727499998</v>
      </c>
      <c r="BO155">
        <v>258.01811058869998</v>
      </c>
      <c r="BP155">
        <v>24</v>
      </c>
      <c r="BQ155">
        <v>1.4879378695499998</v>
      </c>
      <c r="BR155">
        <v>1.7484434282699997</v>
      </c>
      <c r="BS155">
        <v>2.3686216087049998</v>
      </c>
      <c r="BT155">
        <v>3.3485561999999995</v>
      </c>
      <c r="BU155">
        <v>5.1488630493300001</v>
      </c>
      <c r="BV155">
        <v>7.9773738184800003</v>
      </c>
      <c r="BW155">
        <v>16.072033648769999</v>
      </c>
      <c r="BX155">
        <v>30.231451524779992</v>
      </c>
      <c r="BY155">
        <v>57.828396344399998</v>
      </c>
      <c r="BZ155">
        <v>111.797743029885</v>
      </c>
      <c r="CA155">
        <v>176.1404139</v>
      </c>
      <c r="CB155">
        <v>260.64933474195004</v>
      </c>
      <c r="CC155">
        <v>24</v>
      </c>
      <c r="CD155">
        <v>1.5361891874999998</v>
      </c>
      <c r="CE155">
        <v>2.1540976874999997</v>
      </c>
      <c r="CF155">
        <v>3.7589433749999999</v>
      </c>
      <c r="CG155">
        <v>6.2820697500000007</v>
      </c>
      <c r="CH155">
        <v>10.8219808125</v>
      </c>
      <c r="CI155">
        <v>18.108151875000001</v>
      </c>
      <c r="CJ155">
        <v>30.466321874999995</v>
      </c>
      <c r="CK155">
        <v>53.560652062499997</v>
      </c>
      <c r="CL155">
        <v>79.743907546874993</v>
      </c>
      <c r="CM155">
        <v>127.53227024999998</v>
      </c>
      <c r="CN155">
        <v>185.46925103437499</v>
      </c>
      <c r="CO155">
        <v>258.62782460624999</v>
      </c>
      <c r="CP155">
        <v>24</v>
      </c>
      <c r="CQ155">
        <v>1.9390259720699998</v>
      </c>
      <c r="CR155">
        <v>2.6978910913349994</v>
      </c>
      <c r="CS155">
        <v>4.6710957833099993</v>
      </c>
      <c r="CT155">
        <v>7.7450174999999986</v>
      </c>
      <c r="CU155">
        <v>13.236272819054999</v>
      </c>
      <c r="CV155">
        <v>21.970754620650002</v>
      </c>
      <c r="CW155">
        <v>36.666894478499998</v>
      </c>
      <c r="CX155">
        <v>63.937390074030006</v>
      </c>
      <c r="CY155">
        <v>93.834596297475002</v>
      </c>
      <c r="CZ155">
        <v>147.32266607189996</v>
      </c>
      <c r="DA155">
        <v>210.33871031249998</v>
      </c>
      <c r="DB155">
        <v>287.96066134555502</v>
      </c>
    </row>
    <row r="156" spans="15:106">
      <c r="O156">
        <v>25</v>
      </c>
      <c r="P156">
        <f t="shared" si="14"/>
        <v>0.87466499999999991</v>
      </c>
      <c r="Q156">
        <f t="shared" si="14"/>
        <v>1.0860423749999999</v>
      </c>
      <c r="R156">
        <f t="shared" si="14"/>
        <v>1.537952625</v>
      </c>
      <c r="S156">
        <f t="shared" si="15"/>
        <v>2.2376846249999995</v>
      </c>
      <c r="T156">
        <f t="shared" si="15"/>
        <v>3.5205266249999996</v>
      </c>
      <c r="U156">
        <f t="shared" si="15"/>
        <v>5.6780336249999994</v>
      </c>
      <c r="V156">
        <f t="shared" si="15"/>
        <v>12.048510374999999</v>
      </c>
      <c r="W156">
        <f t="shared" si="15"/>
        <v>22.836045374999998</v>
      </c>
      <c r="X156">
        <f t="shared" si="15"/>
        <v>47.696611050000001</v>
      </c>
      <c r="Y156">
        <f t="shared" si="15"/>
        <v>97.494416662500001</v>
      </c>
      <c r="Z156">
        <f t="shared" si="15"/>
        <v>159.47557683749997</v>
      </c>
      <c r="AA156">
        <f t="shared" si="15"/>
        <v>248.09008640624995</v>
      </c>
      <c r="AC156">
        <v>25</v>
      </c>
      <c r="AD156">
        <v>0.87466499999999991</v>
      </c>
      <c r="AE156">
        <v>1.0860423749999999</v>
      </c>
      <c r="AF156">
        <v>1.537952625</v>
      </c>
      <c r="AG156">
        <v>2.2376846249999995</v>
      </c>
      <c r="AH156">
        <v>3.5205266249999996</v>
      </c>
      <c r="AI156">
        <v>5.6780336249999994</v>
      </c>
      <c r="AJ156">
        <v>12.048510374999999</v>
      </c>
      <c r="AK156">
        <v>22.836045374999998</v>
      </c>
      <c r="AL156">
        <v>47.696611050000001</v>
      </c>
      <c r="AM156">
        <v>97.494416662500001</v>
      </c>
      <c r="AN156">
        <v>159.47557683749997</v>
      </c>
      <c r="AO156">
        <v>248.09008640624995</v>
      </c>
      <c r="AP156">
        <v>25</v>
      </c>
      <c r="AQ156">
        <v>1.0721699999999998</v>
      </c>
      <c r="AR156">
        <v>1.3312777500000001</v>
      </c>
      <c r="AS156">
        <v>1.8852322499999996</v>
      </c>
      <c r="AT156">
        <v>2.7429682499999992</v>
      </c>
      <c r="AU156">
        <v>4.3154842499999999</v>
      </c>
      <c r="AV156">
        <v>7.0020360403785009</v>
      </c>
      <c r="AW156">
        <v>14.969024205151499</v>
      </c>
      <c r="AX156">
        <v>28.581889049999994</v>
      </c>
      <c r="AY156">
        <v>57.538771409344498</v>
      </c>
      <c r="AZ156">
        <v>112.401007497207</v>
      </c>
      <c r="BA156">
        <v>176.16562437681901</v>
      </c>
      <c r="BB156">
        <v>263.19858157642506</v>
      </c>
      <c r="BC156">
        <v>25</v>
      </c>
      <c r="BD156">
        <v>1.2076020000000001</v>
      </c>
      <c r="BE156">
        <v>1.49693634783</v>
      </c>
      <c r="BF156">
        <v>2.1162803611949994</v>
      </c>
      <c r="BG156">
        <v>3.0739809964049996</v>
      </c>
      <c r="BH156">
        <v>4.8281501510550013</v>
      </c>
      <c r="BI156">
        <v>7.773931376144998</v>
      </c>
      <c r="BJ156">
        <v>16.468152723990002</v>
      </c>
      <c r="BK156">
        <v>31.160152237499997</v>
      </c>
      <c r="BL156">
        <v>62.165407454369998</v>
      </c>
      <c r="BM156">
        <v>120.35395965878999</v>
      </c>
      <c r="BN156">
        <v>186.95388505909497</v>
      </c>
      <c r="BO156">
        <v>276.84797756962502</v>
      </c>
      <c r="BP156">
        <v>25</v>
      </c>
      <c r="BQ156">
        <v>1.5461820000000002</v>
      </c>
      <c r="BR156">
        <v>1.8798048220049997</v>
      </c>
      <c r="BS156">
        <v>2.6053056379349995</v>
      </c>
      <c r="BT156">
        <v>3.7081639178099994</v>
      </c>
      <c r="BU156">
        <v>5.7042252521099988</v>
      </c>
      <c r="BV156">
        <v>8.9906570537850001</v>
      </c>
      <c r="BW156">
        <v>18.633542101514998</v>
      </c>
      <c r="BX156">
        <v>34.475062049999991</v>
      </c>
      <c r="BY156">
        <v>67.212709943445006</v>
      </c>
      <c r="BZ156">
        <v>127.08327267207001</v>
      </c>
      <c r="CA156">
        <v>192.66533181818997</v>
      </c>
      <c r="CB156">
        <v>278.25994951424991</v>
      </c>
      <c r="CC156">
        <v>25</v>
      </c>
      <c r="CD156">
        <v>1.6048456875000001</v>
      </c>
      <c r="CE156">
        <v>2.3772313124999997</v>
      </c>
      <c r="CF156">
        <v>4.2052106250000003</v>
      </c>
      <c r="CG156">
        <v>6.9514706249999998</v>
      </c>
      <c r="CH156">
        <v>12.083543999999998</v>
      </c>
      <c r="CI156">
        <v>20.047698</v>
      </c>
      <c r="CJ156">
        <v>33.933475125000001</v>
      </c>
      <c r="CK156">
        <v>59.284887749999996</v>
      </c>
      <c r="CL156">
        <v>85.842444600000007</v>
      </c>
      <c r="CM156">
        <v>140.27190704999998</v>
      </c>
      <c r="CN156">
        <v>197.238603375</v>
      </c>
      <c r="CO156">
        <v>276.70701495937504</v>
      </c>
      <c r="CP156">
        <v>25</v>
      </c>
      <c r="CQ156">
        <v>2.0225452499999999</v>
      </c>
      <c r="CR156">
        <v>2.9727010531349998</v>
      </c>
      <c r="CS156">
        <v>5.2174244083500003</v>
      </c>
      <c r="CT156">
        <v>8.5567004126999979</v>
      </c>
      <c r="CU156">
        <v>14.75564264064</v>
      </c>
      <c r="CV156">
        <v>24.284781718560001</v>
      </c>
      <c r="CW156">
        <v>40.773310901729992</v>
      </c>
      <c r="CX156">
        <v>70.654592249999993</v>
      </c>
      <c r="CY156">
        <v>100.638229689855</v>
      </c>
      <c r="CZ156">
        <v>161.44275827591997</v>
      </c>
      <c r="DA156">
        <v>222.8641788978</v>
      </c>
      <c r="DB156">
        <v>306.96012069723002</v>
      </c>
    </row>
    <row r="157" spans="15:106">
      <c r="O157">
        <v>26</v>
      </c>
      <c r="P157">
        <f t="shared" si="14"/>
        <v>0.92568712499999994</v>
      </c>
      <c r="Q157">
        <f t="shared" si="14"/>
        <v>1.18079775</v>
      </c>
      <c r="R157">
        <f t="shared" si="14"/>
        <v>1.6910189999999998</v>
      </c>
      <c r="S157">
        <f t="shared" si="15"/>
        <v>2.4782174999999995</v>
      </c>
      <c r="T157">
        <f t="shared" si="15"/>
        <v>3.9068369999999999</v>
      </c>
      <c r="U157">
        <f t="shared" si="15"/>
        <v>6.5308320000000011</v>
      </c>
      <c r="V157">
        <f t="shared" si="15"/>
        <v>13.856151375</v>
      </c>
      <c r="W157">
        <f t="shared" si="15"/>
        <v>26.422171875</v>
      </c>
      <c r="X157">
        <f t="shared" si="15"/>
        <v>56.297213156250002</v>
      </c>
      <c r="Y157">
        <f t="shared" si="15"/>
        <v>111.09938400000001</v>
      </c>
      <c r="Z157">
        <f t="shared" si="15"/>
        <v>176.88365578124998</v>
      </c>
      <c r="AA157">
        <f t="shared" si="15"/>
        <v>267.81019649999996</v>
      </c>
      <c r="AC157">
        <v>26</v>
      </c>
      <c r="AD157">
        <v>0.92568712499999994</v>
      </c>
      <c r="AE157">
        <v>1.18079775</v>
      </c>
      <c r="AF157">
        <v>1.6910189999999998</v>
      </c>
      <c r="AG157">
        <v>2.4782174999999995</v>
      </c>
      <c r="AH157">
        <v>3.9068369999999999</v>
      </c>
      <c r="AI157">
        <v>6.5308320000000011</v>
      </c>
      <c r="AJ157">
        <v>13.856151375</v>
      </c>
      <c r="AK157">
        <v>26.422171875</v>
      </c>
      <c r="AL157">
        <v>56.297213156250002</v>
      </c>
      <c r="AM157">
        <v>111.09938400000001</v>
      </c>
      <c r="AN157">
        <v>176.88365578124998</v>
      </c>
      <c r="AO157">
        <v>267.81019649999996</v>
      </c>
      <c r="AP157">
        <v>26</v>
      </c>
      <c r="AQ157">
        <v>1.1347132500000001</v>
      </c>
      <c r="AR157">
        <v>1.4474295000000001</v>
      </c>
      <c r="AS157">
        <v>2.0728619999999993</v>
      </c>
      <c r="AT157">
        <v>3.0378149999999997</v>
      </c>
      <c r="AU157">
        <v>4.7890260000000007</v>
      </c>
      <c r="AV157">
        <v>8.0657283611520008</v>
      </c>
      <c r="AW157">
        <v>17.240372423158497</v>
      </c>
      <c r="AX157">
        <v>33.119036688374997</v>
      </c>
      <c r="AY157">
        <v>67.286525428286993</v>
      </c>
      <c r="AZ157">
        <v>126.97072641158398</v>
      </c>
      <c r="BA157">
        <v>193.78779974220149</v>
      </c>
      <c r="BB157">
        <v>281.90546999999998</v>
      </c>
      <c r="BC157">
        <v>26</v>
      </c>
      <c r="BD157">
        <v>1.277619036705</v>
      </c>
      <c r="BE157">
        <v>1.62699760377</v>
      </c>
      <c r="BF157">
        <v>2.3261242791599996</v>
      </c>
      <c r="BG157">
        <v>3.4032673421999995</v>
      </c>
      <c r="BH157">
        <v>5.3561475000000005</v>
      </c>
      <c r="BI157">
        <v>8.9385095923199991</v>
      </c>
      <c r="BJ157">
        <v>18.932490992745002</v>
      </c>
      <c r="BK157">
        <v>36.041308441874996</v>
      </c>
      <c r="BL157">
        <v>72.566299828934987</v>
      </c>
      <c r="BM157">
        <v>135.71140765248001</v>
      </c>
      <c r="BN157">
        <v>205.28965823948997</v>
      </c>
      <c r="BO157">
        <v>296.0007435</v>
      </c>
      <c r="BP157">
        <v>26</v>
      </c>
      <c r="BQ157">
        <v>1.6295509484099999</v>
      </c>
      <c r="BR157">
        <v>2.0351072075400003</v>
      </c>
      <c r="BS157">
        <v>2.8521337402799998</v>
      </c>
      <c r="BT157">
        <v>4.0884864866999999</v>
      </c>
      <c r="BU157">
        <v>6.3013500000000002</v>
      </c>
      <c r="BV157">
        <v>10.292835611520001</v>
      </c>
      <c r="BW157">
        <v>21.326976981585005</v>
      </c>
      <c r="BX157">
        <v>39.694148133749998</v>
      </c>
      <c r="BY157">
        <v>78.091643532869995</v>
      </c>
      <c r="BZ157">
        <v>142.61206411584001</v>
      </c>
      <c r="CA157">
        <v>210.51760717201498</v>
      </c>
      <c r="CB157">
        <v>296.0007435</v>
      </c>
      <c r="CC157">
        <v>26</v>
      </c>
      <c r="CD157">
        <v>1.6906663124999997</v>
      </c>
      <c r="CE157">
        <v>2.6432752499999999</v>
      </c>
      <c r="CF157">
        <v>4.6858061250000009</v>
      </c>
      <c r="CG157">
        <v>7.7324383124999994</v>
      </c>
      <c r="CH157">
        <v>13.430927812499998</v>
      </c>
      <c r="CI157">
        <v>22.236123937499997</v>
      </c>
      <c r="CJ157">
        <v>37.949880374999992</v>
      </c>
      <c r="CK157">
        <v>64.734497437499996</v>
      </c>
      <c r="CL157">
        <v>93.57783960937499</v>
      </c>
      <c r="CM157">
        <v>152.51012803124999</v>
      </c>
      <c r="CN157">
        <v>210.41586070312499</v>
      </c>
      <c r="CO157">
        <v>296.00826749999999</v>
      </c>
      <c r="CP157">
        <v>26</v>
      </c>
      <c r="CQ157">
        <v>2.1273936759899996</v>
      </c>
      <c r="CR157">
        <v>3.3002153276400001</v>
      </c>
      <c r="CS157">
        <v>5.8045301414100008</v>
      </c>
      <c r="CT157">
        <v>9.5028828102449978</v>
      </c>
      <c r="CU157">
        <v>16.374692812500001</v>
      </c>
      <c r="CV157">
        <v>26.892209895704998</v>
      </c>
      <c r="CW157">
        <v>45.525009209129998</v>
      </c>
      <c r="CX157">
        <v>77.022630302309992</v>
      </c>
      <c r="CY157">
        <v>109.30257095768999</v>
      </c>
      <c r="CZ157">
        <v>174.88215601510498</v>
      </c>
      <c r="DA157">
        <v>236.88022002232498</v>
      </c>
      <c r="DB157">
        <v>327.1670325</v>
      </c>
    </row>
    <row r="158" spans="15:106">
      <c r="O158">
        <v>27</v>
      </c>
      <c r="P158">
        <f t="shared" si="14"/>
        <v>0.97670924999999997</v>
      </c>
      <c r="Q158">
        <f t="shared" si="14"/>
        <v>1.282842</v>
      </c>
      <c r="R158">
        <f t="shared" si="14"/>
        <v>1.8732408749999998</v>
      </c>
      <c r="S158">
        <f t="shared" si="15"/>
        <v>2.7406169999999994</v>
      </c>
      <c r="T158">
        <f t="shared" si="15"/>
        <v>4.3077251250000002</v>
      </c>
      <c r="U158">
        <f t="shared" si="15"/>
        <v>7.6241632499999996</v>
      </c>
      <c r="V158">
        <f t="shared" si="15"/>
        <v>15.692947874999998</v>
      </c>
      <c r="W158">
        <f t="shared" si="15"/>
        <v>30.715660181249998</v>
      </c>
      <c r="X158">
        <f t="shared" si="15"/>
        <v>65.498677199999989</v>
      </c>
      <c r="Y158">
        <f t="shared" si="15"/>
        <v>123.19019336249998</v>
      </c>
      <c r="Z158">
        <f t="shared" si="15"/>
        <v>193.15213087499998</v>
      </c>
      <c r="AA158">
        <f t="shared" si="15"/>
        <v>285.43845825</v>
      </c>
      <c r="AC158">
        <v>27</v>
      </c>
      <c r="AD158">
        <v>0.97670924999999997</v>
      </c>
      <c r="AE158">
        <v>1.282842</v>
      </c>
      <c r="AF158">
        <v>1.8732408749999998</v>
      </c>
      <c r="AG158">
        <v>2.7406169999999994</v>
      </c>
      <c r="AH158">
        <v>4.3077251250000002</v>
      </c>
      <c r="AI158">
        <v>7.6241632499999996</v>
      </c>
      <c r="AJ158">
        <v>15.692947874999998</v>
      </c>
      <c r="AK158">
        <v>30.715660181249998</v>
      </c>
      <c r="AL158">
        <v>65.498677199999989</v>
      </c>
      <c r="AM158">
        <v>123.19019336249998</v>
      </c>
      <c r="AN158">
        <v>193.15213087499998</v>
      </c>
      <c r="AO158">
        <v>285.43845825</v>
      </c>
      <c r="AP158">
        <v>27</v>
      </c>
      <c r="AQ158">
        <v>1.1972565000000002</v>
      </c>
      <c r="AR158">
        <v>1.5725159999999998</v>
      </c>
      <c r="AS158">
        <v>2.2962307499999994</v>
      </c>
      <c r="AT158">
        <v>3.3594659999999998</v>
      </c>
      <c r="AU158">
        <v>5.2883779159530011</v>
      </c>
      <c r="AV158">
        <v>9.4300707617820017</v>
      </c>
      <c r="AW158">
        <v>19.5547150606995</v>
      </c>
      <c r="AX158">
        <v>38.126887513258495</v>
      </c>
      <c r="AY158">
        <v>77.569430400000002</v>
      </c>
      <c r="AZ158">
        <v>139.57684330263299</v>
      </c>
      <c r="BA158">
        <v>209.88896355578245</v>
      </c>
      <c r="BB158">
        <v>300.46153500000003</v>
      </c>
      <c r="BC158">
        <v>27</v>
      </c>
      <c r="BD158">
        <v>1.3475890672200002</v>
      </c>
      <c r="BE158">
        <v>1.7670113999999999</v>
      </c>
      <c r="BF158">
        <v>2.5759213236899998</v>
      </c>
      <c r="BG158">
        <v>3.7623508441199993</v>
      </c>
      <c r="BH158">
        <v>5.9037678547649994</v>
      </c>
      <c r="BI158">
        <v>10.431399833910001</v>
      </c>
      <c r="BJ158">
        <v>21.434967129015</v>
      </c>
      <c r="BK158">
        <v>41.41611439911</v>
      </c>
      <c r="BL158">
        <v>83.505866399999988</v>
      </c>
      <c r="BM158">
        <v>148.91895129077997</v>
      </c>
      <c r="BN158">
        <v>221.95164132652496</v>
      </c>
      <c r="BO158">
        <v>315.48461175000006</v>
      </c>
      <c r="BP158">
        <v>27</v>
      </c>
      <c r="BQ158">
        <v>1.7121662741699999</v>
      </c>
      <c r="BR158">
        <v>2.2015224</v>
      </c>
      <c r="BS158">
        <v>3.1456645144649991</v>
      </c>
      <c r="BT158">
        <v>4.5011787519599995</v>
      </c>
      <c r="BU158">
        <v>6.9161833095299992</v>
      </c>
      <c r="BV158">
        <v>11.959744517820003</v>
      </c>
      <c r="BW158">
        <v>24.038417056994994</v>
      </c>
      <c r="BX158">
        <v>45.405133182585004</v>
      </c>
      <c r="BY158">
        <v>89.442302399999988</v>
      </c>
      <c r="BZ158">
        <v>155.73630012632998</v>
      </c>
      <c r="CA158">
        <v>226.47498980782498</v>
      </c>
      <c r="CB158">
        <v>315.48461175000006</v>
      </c>
      <c r="CC158">
        <v>27</v>
      </c>
      <c r="CD158">
        <v>1.8108151874999996</v>
      </c>
      <c r="CE158">
        <v>2.9693936249999999</v>
      </c>
      <c r="CF158">
        <v>5.174983687500001</v>
      </c>
      <c r="CG158">
        <v>8.6335548749999997</v>
      </c>
      <c r="CH158">
        <v>14.846968125</v>
      </c>
      <c r="CI158">
        <v>24.690593812499994</v>
      </c>
      <c r="CJ158">
        <v>42.644268562499988</v>
      </c>
      <c r="CK158">
        <v>69.769340746874988</v>
      </c>
      <c r="CL158">
        <v>103.45514107499999</v>
      </c>
      <c r="CM158">
        <v>163.7609180625</v>
      </c>
      <c r="CN158">
        <v>225.29282489999997</v>
      </c>
      <c r="CO158">
        <v>316.20080250000001</v>
      </c>
      <c r="CP158">
        <v>27</v>
      </c>
      <c r="CQ158">
        <v>2.275036761195</v>
      </c>
      <c r="CR158">
        <v>3.7015728750000001</v>
      </c>
      <c r="CS158">
        <v>6.4003687837649998</v>
      </c>
      <c r="CT158">
        <v>10.593423869489998</v>
      </c>
      <c r="CU158">
        <v>18.072038744099995</v>
      </c>
      <c r="CV158">
        <v>29.812329418409998</v>
      </c>
      <c r="CW158">
        <v>51.072972502365005</v>
      </c>
      <c r="CX158">
        <v>82.706779763684978</v>
      </c>
      <c r="CY158">
        <v>120.39434549999999</v>
      </c>
      <c r="CZ158">
        <v>187.09258210829995</v>
      </c>
      <c r="DA158">
        <v>252.69679871963996</v>
      </c>
      <c r="DB158">
        <v>349.48509750000005</v>
      </c>
    </row>
    <row r="159" spans="15:106">
      <c r="O159">
        <v>28</v>
      </c>
      <c r="P159">
        <f t="shared" si="14"/>
        <v>1.0350202499999999</v>
      </c>
      <c r="Q159">
        <f t="shared" si="14"/>
        <v>1.3994639999999998</v>
      </c>
      <c r="R159">
        <f t="shared" si="14"/>
        <v>2.0773293750000001</v>
      </c>
      <c r="S159">
        <f t="shared" si="15"/>
        <v>3.0321720000000001</v>
      </c>
      <c r="T159">
        <f t="shared" si="15"/>
        <v>4.7669242499999998</v>
      </c>
      <c r="U159">
        <f t="shared" si="15"/>
        <v>8.9580273749999986</v>
      </c>
      <c r="V159">
        <f t="shared" si="15"/>
        <v>17.704677374999999</v>
      </c>
      <c r="W159">
        <f t="shared" si="15"/>
        <v>35.776620000000001</v>
      </c>
      <c r="X159">
        <f t="shared" si="15"/>
        <v>75.872991768749998</v>
      </c>
      <c r="Y159">
        <f t="shared" si="15"/>
        <v>135.484668</v>
      </c>
      <c r="Z159">
        <f t="shared" si="15"/>
        <v>210.61131423749998</v>
      </c>
      <c r="AA159">
        <f t="shared" si="15"/>
        <v>303.10245900000001</v>
      </c>
      <c r="AC159">
        <v>28</v>
      </c>
      <c r="AD159">
        <v>1.0350202499999999</v>
      </c>
      <c r="AE159">
        <v>1.3994639999999998</v>
      </c>
      <c r="AF159">
        <v>2.0773293750000001</v>
      </c>
      <c r="AG159">
        <v>3.0321720000000001</v>
      </c>
      <c r="AH159">
        <v>4.7669242499999998</v>
      </c>
      <c r="AI159">
        <v>8.9580273749999986</v>
      </c>
      <c r="AJ159">
        <v>17.704677374999999</v>
      </c>
      <c r="AK159">
        <v>35.776620000000001</v>
      </c>
      <c r="AL159">
        <v>75.872991768749998</v>
      </c>
      <c r="AM159">
        <v>135.484668</v>
      </c>
      <c r="AN159">
        <v>210.61131423749998</v>
      </c>
      <c r="AO159">
        <v>303.10245900000001</v>
      </c>
      <c r="AP159">
        <v>28</v>
      </c>
      <c r="AQ159">
        <v>1.2687344999999999</v>
      </c>
      <c r="AR159">
        <v>1.7154719999999999</v>
      </c>
      <c r="AS159">
        <v>2.5464037499999996</v>
      </c>
      <c r="AT159">
        <v>3.7168559999999999</v>
      </c>
      <c r="AU159">
        <v>5.8609001506769998</v>
      </c>
      <c r="AV159">
        <v>11.096395199999998</v>
      </c>
      <c r="AW159">
        <v>22.0941329290605</v>
      </c>
      <c r="AX159">
        <v>43.983153640799998</v>
      </c>
      <c r="AY159">
        <v>89.045051228001</v>
      </c>
      <c r="AZ159">
        <v>152.20030445828999</v>
      </c>
      <c r="BA159">
        <v>227.01888749994299</v>
      </c>
      <c r="BB159">
        <v>319.05522000000002</v>
      </c>
      <c r="BC159">
        <v>28</v>
      </c>
      <c r="BD159">
        <v>1.4275653687899998</v>
      </c>
      <c r="BE159">
        <v>1.9270041436799994</v>
      </c>
      <c r="BF159">
        <v>2.8556095367249998</v>
      </c>
      <c r="BG159">
        <v>4.1612002660799989</v>
      </c>
      <c r="BH159">
        <v>6.5309076538199999</v>
      </c>
      <c r="BI159">
        <v>12.252269699999999</v>
      </c>
      <c r="BJ159">
        <v>24.174628985430001</v>
      </c>
      <c r="BK159">
        <v>47.691430775999997</v>
      </c>
      <c r="BL159">
        <v>95.687796302504992</v>
      </c>
      <c r="BM159">
        <v>162.09770579144995</v>
      </c>
      <c r="BN159">
        <v>239.63999422670994</v>
      </c>
      <c r="BO159">
        <v>335.00798100000003</v>
      </c>
      <c r="BP159">
        <v>28</v>
      </c>
      <c r="BQ159">
        <v>1.8067540520699996</v>
      </c>
      <c r="BR159">
        <v>2.391342687359999</v>
      </c>
      <c r="BS159">
        <v>3.4730641984500004</v>
      </c>
      <c r="BT159">
        <v>4.9576716446400004</v>
      </c>
      <c r="BU159">
        <v>7.6182892067699992</v>
      </c>
      <c r="BV159">
        <v>13.986081449999999</v>
      </c>
      <c r="BW159">
        <v>26.989444240605</v>
      </c>
      <c r="BX159">
        <v>52.044576408000005</v>
      </c>
      <c r="BY159">
        <v>102.00650813000999</v>
      </c>
      <c r="BZ159">
        <v>168.69596308289999</v>
      </c>
      <c r="CA159">
        <v>243.30434609942995</v>
      </c>
      <c r="CB159">
        <v>335.00798100000003</v>
      </c>
      <c r="CC159">
        <v>28</v>
      </c>
      <c r="CD159">
        <v>1.9652923124999997</v>
      </c>
      <c r="CE159">
        <v>3.3384223125000001</v>
      </c>
      <c r="CF159">
        <v>5.6984895</v>
      </c>
      <c r="CG159">
        <v>9.671984437499999</v>
      </c>
      <c r="CH159">
        <v>16.391739374999997</v>
      </c>
      <c r="CI159">
        <v>27.4196896875</v>
      </c>
      <c r="CJ159">
        <v>47.913654937500006</v>
      </c>
      <c r="CK159">
        <v>74.591619300000005</v>
      </c>
      <c r="CL159">
        <v>115.0171072875</v>
      </c>
      <c r="CM159">
        <v>174.51927405000004</v>
      </c>
      <c r="CN159">
        <v>241.47965283749997</v>
      </c>
      <c r="CO159">
        <v>337.17066075000002</v>
      </c>
      <c r="CP159">
        <v>28</v>
      </c>
      <c r="CQ159">
        <v>2.465269138035</v>
      </c>
      <c r="CR159">
        <v>4.15506077613</v>
      </c>
      <c r="CS159">
        <v>7.0366884271199988</v>
      </c>
      <c r="CT159">
        <v>11.848652610795002</v>
      </c>
      <c r="CU159">
        <v>19.920301537949999</v>
      </c>
      <c r="CV159">
        <v>33.053872500000004</v>
      </c>
      <c r="CW159">
        <v>57.290081541164994</v>
      </c>
      <c r="CX159">
        <v>88.096915344239989</v>
      </c>
      <c r="CY159">
        <v>133.35634817604</v>
      </c>
      <c r="CZ159">
        <v>198.65071668618</v>
      </c>
      <c r="DA159">
        <v>269.85809872097997</v>
      </c>
      <c r="DB159">
        <v>372.66230924999996</v>
      </c>
    </row>
    <row r="160" spans="15:106">
      <c r="O160">
        <v>29</v>
      </c>
      <c r="P160">
        <f t="shared" si="14"/>
        <v>1.107909</v>
      </c>
      <c r="Q160">
        <f t="shared" si="14"/>
        <v>1.53066375</v>
      </c>
      <c r="R160">
        <f t="shared" si="14"/>
        <v>2.3032844999999997</v>
      </c>
      <c r="S160">
        <f t="shared" si="15"/>
        <v>3.3674602500000002</v>
      </c>
      <c r="T160">
        <f t="shared" si="15"/>
        <v>5.3208787499999994</v>
      </c>
      <c r="U160">
        <f t="shared" si="15"/>
        <v>10.495979999999999</v>
      </c>
      <c r="V160">
        <f t="shared" si="15"/>
        <v>20.051695125000002</v>
      </c>
      <c r="W160">
        <f t="shared" si="15"/>
        <v>41.635053281249995</v>
      </c>
      <c r="X160">
        <f t="shared" si="15"/>
        <v>87.141322124999988</v>
      </c>
      <c r="Y160">
        <f t="shared" si="15"/>
        <v>148.31666189999996</v>
      </c>
      <c r="Z160">
        <f t="shared" si="15"/>
        <v>228.98894287499999</v>
      </c>
      <c r="AA160">
        <f t="shared" si="15"/>
        <v>320.73965549999997</v>
      </c>
      <c r="AC160">
        <v>29</v>
      </c>
      <c r="AD160">
        <v>1.107909</v>
      </c>
      <c r="AE160">
        <v>1.53066375</v>
      </c>
      <c r="AF160">
        <v>2.3032844999999997</v>
      </c>
      <c r="AG160">
        <v>3.3674602500000002</v>
      </c>
      <c r="AH160">
        <v>5.3208787499999994</v>
      </c>
      <c r="AI160">
        <v>10.495979999999999</v>
      </c>
      <c r="AJ160">
        <v>20.051695125000002</v>
      </c>
      <c r="AK160">
        <v>41.635053281249995</v>
      </c>
      <c r="AL160">
        <v>87.141322124999988</v>
      </c>
      <c r="AM160">
        <v>148.31666189999996</v>
      </c>
      <c r="AN160">
        <v>228.98894287499999</v>
      </c>
      <c r="AO160">
        <v>320.73965549999997</v>
      </c>
      <c r="AP160">
        <v>29</v>
      </c>
      <c r="AQ160">
        <v>1.3580819999999998</v>
      </c>
      <c r="AR160">
        <v>1.8762975000000002</v>
      </c>
      <c r="AS160">
        <v>2.8233809999999995</v>
      </c>
      <c r="AT160">
        <v>4.1278544999999998</v>
      </c>
      <c r="AU160">
        <v>6.5517916162049996</v>
      </c>
      <c r="AV160">
        <v>13.020819815519999</v>
      </c>
      <c r="AW160">
        <v>25.059997960767003</v>
      </c>
      <c r="AX160">
        <v>50.700676278037506</v>
      </c>
      <c r="AY160">
        <v>101.35794929460749</v>
      </c>
      <c r="AZ160">
        <v>165.2134968</v>
      </c>
      <c r="BA160">
        <v>244.86294752419496</v>
      </c>
      <c r="BB160">
        <v>337.62069000000002</v>
      </c>
      <c r="BC160">
        <v>29</v>
      </c>
      <c r="BD160">
        <v>1.52758635876</v>
      </c>
      <c r="BE160">
        <v>2.1069556892999999</v>
      </c>
      <c r="BF160">
        <v>3.1651587000000001</v>
      </c>
      <c r="BG160">
        <v>4.6197817835399997</v>
      </c>
      <c r="BH160">
        <v>7.2874000138500001</v>
      </c>
      <c r="BI160">
        <v>14.3509570776</v>
      </c>
      <c r="BJ160">
        <v>27.370098128834996</v>
      </c>
      <c r="BK160">
        <v>54.876221346374997</v>
      </c>
      <c r="BL160">
        <v>108.72411353595001</v>
      </c>
      <c r="BM160">
        <v>175.64364180000001</v>
      </c>
      <c r="BN160">
        <v>258.01811058869998</v>
      </c>
      <c r="BO160">
        <v>354.50172450000002</v>
      </c>
      <c r="BP160">
        <v>29</v>
      </c>
      <c r="BQ160">
        <v>1.9258217470800001</v>
      </c>
      <c r="BR160">
        <v>2.6042436535500002</v>
      </c>
      <c r="BS160">
        <v>3.8338542000000002</v>
      </c>
      <c r="BT160">
        <v>5.4810477621900002</v>
      </c>
      <c r="BU160">
        <v>8.4643646620500004</v>
      </c>
      <c r="BV160">
        <v>16.309886155200001</v>
      </c>
      <c r="BW160">
        <v>30.419430557669997</v>
      </c>
      <c r="BX160">
        <v>59.608561530375006</v>
      </c>
      <c r="BY160">
        <v>115.35355719607502</v>
      </c>
      <c r="BZ160">
        <v>181.90172879999997</v>
      </c>
      <c r="CA160">
        <v>260.64933474195004</v>
      </c>
      <c r="CB160">
        <v>354.50172450000002</v>
      </c>
      <c r="CC160">
        <v>29</v>
      </c>
      <c r="CD160">
        <v>2.1540976874999997</v>
      </c>
      <c r="CE160">
        <v>3.7589433749999999</v>
      </c>
      <c r="CF160">
        <v>6.2820697500000007</v>
      </c>
      <c r="CG160">
        <v>10.8219808125</v>
      </c>
      <c r="CH160">
        <v>18.108151875000001</v>
      </c>
      <c r="CI160">
        <v>30.466321874999995</v>
      </c>
      <c r="CJ160">
        <v>53.560652062499997</v>
      </c>
      <c r="CK160">
        <v>79.743907546874993</v>
      </c>
      <c r="CL160">
        <v>127.53227024999998</v>
      </c>
      <c r="CM160">
        <v>185.46925103437499</v>
      </c>
      <c r="CN160">
        <v>258.62782460624999</v>
      </c>
      <c r="CO160">
        <v>357.89928075</v>
      </c>
      <c r="CP160">
        <v>29</v>
      </c>
      <c r="CQ160">
        <v>2.6978910913349994</v>
      </c>
      <c r="CR160">
        <v>4.6710957833099993</v>
      </c>
      <c r="CS160">
        <v>7.7450174999999986</v>
      </c>
      <c r="CT160">
        <v>13.236272819054999</v>
      </c>
      <c r="CU160">
        <v>21.970754620650002</v>
      </c>
      <c r="CV160">
        <v>36.666894478499998</v>
      </c>
      <c r="CW160">
        <v>63.937390074030006</v>
      </c>
      <c r="CX160">
        <v>93.834596297475002</v>
      </c>
      <c r="CY160">
        <v>147.32266607189996</v>
      </c>
      <c r="CZ160">
        <v>210.33871031249998</v>
      </c>
      <c r="DA160">
        <v>287.96066134555502</v>
      </c>
      <c r="DB160">
        <v>395.57288925</v>
      </c>
    </row>
    <row r="161" spans="15:106">
      <c r="O161">
        <v>30</v>
      </c>
      <c r="P161">
        <f t="shared" si="14"/>
        <v>1.18079775</v>
      </c>
      <c r="Q161">
        <f t="shared" si="14"/>
        <v>1.6764412499999999</v>
      </c>
      <c r="R161">
        <f t="shared" si="14"/>
        <v>2.5583951249999997</v>
      </c>
      <c r="S161">
        <f t="shared" si="15"/>
        <v>3.7464817499999996</v>
      </c>
      <c r="T161">
        <f t="shared" si="15"/>
        <v>6.013321874999999</v>
      </c>
      <c r="U161">
        <f t="shared" si="15"/>
        <v>12.201576749999999</v>
      </c>
      <c r="V161">
        <f t="shared" si="15"/>
        <v>22.908934124999998</v>
      </c>
      <c r="W161">
        <f t="shared" si="15"/>
        <v>48.412707749999996</v>
      </c>
      <c r="X161">
        <f t="shared" si="15"/>
        <v>98.995936668750005</v>
      </c>
      <c r="Y161">
        <f t="shared" si="15"/>
        <v>162.00787308749997</v>
      </c>
      <c r="Z161">
        <f t="shared" si="15"/>
        <v>248.09008640624995</v>
      </c>
      <c r="AA161">
        <f t="shared" si="15"/>
        <v>338.46619949999996</v>
      </c>
      <c r="AC161">
        <v>30</v>
      </c>
      <c r="AD161">
        <v>1.18079775</v>
      </c>
      <c r="AE161">
        <v>1.6764412499999999</v>
      </c>
      <c r="AF161">
        <v>2.5583951249999997</v>
      </c>
      <c r="AG161">
        <v>3.7464817499999996</v>
      </c>
      <c r="AH161">
        <v>6.013321874999999</v>
      </c>
      <c r="AI161">
        <v>12.201576749999999</v>
      </c>
      <c r="AJ161">
        <v>22.908934124999998</v>
      </c>
      <c r="AK161">
        <v>48.412707749999996</v>
      </c>
      <c r="AL161">
        <v>98.995936668750005</v>
      </c>
      <c r="AM161">
        <v>162.00787308749997</v>
      </c>
      <c r="AN161">
        <v>248.09008640624995</v>
      </c>
      <c r="AO161">
        <v>338.46619949999996</v>
      </c>
      <c r="AP161">
        <v>30</v>
      </c>
      <c r="AQ161">
        <v>1.4474295000000001</v>
      </c>
      <c r="AR161">
        <v>2.0549924999999991</v>
      </c>
      <c r="AS161">
        <v>3.1360972499999997</v>
      </c>
      <c r="AT161">
        <v>4.5924614999999989</v>
      </c>
      <c r="AU161">
        <v>7.4155067179874994</v>
      </c>
      <c r="AV161">
        <v>15.159193296686997</v>
      </c>
      <c r="AW161">
        <v>28.673117550000001</v>
      </c>
      <c r="AX161">
        <v>58.40263413294749</v>
      </c>
      <c r="AY161">
        <v>114.13210520779649</v>
      </c>
      <c r="AZ161">
        <v>178.96294017171897</v>
      </c>
      <c r="BA161">
        <v>263.19858157642506</v>
      </c>
      <c r="BB161">
        <v>356.28020999999995</v>
      </c>
      <c r="BC161">
        <v>30</v>
      </c>
      <c r="BD161">
        <v>1.6275415325399998</v>
      </c>
      <c r="BE161">
        <v>2.3068458913499996</v>
      </c>
      <c r="BF161">
        <v>3.5145515626649999</v>
      </c>
      <c r="BG161">
        <v>5.1380314236899993</v>
      </c>
      <c r="BH161">
        <v>8.232982522875</v>
      </c>
      <c r="BI161">
        <v>16.677367005419995</v>
      </c>
      <c r="BJ161">
        <v>31.259610112499995</v>
      </c>
      <c r="BK161">
        <v>63.098732530349992</v>
      </c>
      <c r="BL161">
        <v>122.20754147860498</v>
      </c>
      <c r="BM161">
        <v>189.92250653359497</v>
      </c>
      <c r="BN161">
        <v>276.84797756962502</v>
      </c>
      <c r="BO161">
        <v>374.09422049999995</v>
      </c>
      <c r="BP161">
        <v>30</v>
      </c>
      <c r="BQ161">
        <v>2.0438146386899998</v>
      </c>
      <c r="BR161">
        <v>2.8399066195499993</v>
      </c>
      <c r="BS161">
        <v>4.2396271503299996</v>
      </c>
      <c r="BT161">
        <v>6.0703349473799992</v>
      </c>
      <c r="BU161">
        <v>9.5215559298749994</v>
      </c>
      <c r="BV161">
        <v>18.870265866869996</v>
      </c>
      <c r="BW161">
        <v>34.585100549999993</v>
      </c>
      <c r="BX161">
        <v>68.221813079474998</v>
      </c>
      <c r="BY161">
        <v>129.04049322796502</v>
      </c>
      <c r="BZ161">
        <v>195.72464476719003</v>
      </c>
      <c r="CA161">
        <v>278.25994951424991</v>
      </c>
      <c r="CB161">
        <v>374.09422049999995</v>
      </c>
      <c r="CC161">
        <v>30</v>
      </c>
      <c r="CD161">
        <v>2.3772313124999997</v>
      </c>
      <c r="CE161">
        <v>4.2052106250000003</v>
      </c>
      <c r="CF161">
        <v>6.9514706249999998</v>
      </c>
      <c r="CG161">
        <v>12.083543999999998</v>
      </c>
      <c r="CH161">
        <v>20.047698</v>
      </c>
      <c r="CI161">
        <v>33.933475125000001</v>
      </c>
      <c r="CJ161">
        <v>59.284887749999996</v>
      </c>
      <c r="CK161">
        <v>85.842444600000007</v>
      </c>
      <c r="CL161">
        <v>140.27190704999998</v>
      </c>
      <c r="CM161">
        <v>197.238603375</v>
      </c>
      <c r="CN161">
        <v>276.70701495937504</v>
      </c>
      <c r="CO161">
        <v>377.27875349999994</v>
      </c>
      <c r="CP161">
        <v>30</v>
      </c>
      <c r="CQ161">
        <v>2.9727010531349998</v>
      </c>
      <c r="CR161">
        <v>5.2174244083500003</v>
      </c>
      <c r="CS161">
        <v>8.5567004126999979</v>
      </c>
      <c r="CT161">
        <v>14.75564264064</v>
      </c>
      <c r="CU161">
        <v>24.284781718560001</v>
      </c>
      <c r="CV161">
        <v>40.773310901729992</v>
      </c>
      <c r="CW161">
        <v>70.654592249999993</v>
      </c>
      <c r="CX161">
        <v>100.638229689855</v>
      </c>
      <c r="CY161">
        <v>161.44275827591997</v>
      </c>
      <c r="CZ161">
        <v>222.8641788978</v>
      </c>
      <c r="DA161">
        <v>306.96012069723002</v>
      </c>
      <c r="DB161">
        <v>416.99230649999993</v>
      </c>
    </row>
    <row r="162" spans="15:106">
      <c r="O162">
        <v>31</v>
      </c>
      <c r="P162">
        <f t="shared" si="14"/>
        <v>1.2609753749999999</v>
      </c>
      <c r="Q162">
        <f t="shared" si="14"/>
        <v>1.8367964999999999</v>
      </c>
      <c r="R162">
        <f t="shared" si="14"/>
        <v>2.8280834999999995</v>
      </c>
      <c r="S162">
        <f t="shared" si="15"/>
        <v>4.1546587500000003</v>
      </c>
      <c r="T162">
        <f t="shared" si="15"/>
        <v>6.9098535000000005</v>
      </c>
      <c r="U162">
        <f t="shared" si="15"/>
        <v>13.994639999999999</v>
      </c>
      <c r="V162">
        <f t="shared" si="15"/>
        <v>26.422171875</v>
      </c>
      <c r="W162">
        <f t="shared" si="15"/>
        <v>56.297213156250002</v>
      </c>
      <c r="X162">
        <f t="shared" si="15"/>
        <v>111.09938400000001</v>
      </c>
      <c r="Y162">
        <f t="shared" si="15"/>
        <v>176.88365578124998</v>
      </c>
      <c r="Z162">
        <f t="shared" si="15"/>
        <v>267.81019649999996</v>
      </c>
      <c r="AA162">
        <f t="shared" si="15"/>
        <v>356.57693774999996</v>
      </c>
      <c r="AC162">
        <v>31</v>
      </c>
      <c r="AD162">
        <v>1.2609753749999999</v>
      </c>
      <c r="AE162">
        <v>1.8367964999999999</v>
      </c>
      <c r="AF162">
        <v>2.8280834999999995</v>
      </c>
      <c r="AG162">
        <v>4.1546587500000003</v>
      </c>
      <c r="AH162">
        <v>6.9098535000000005</v>
      </c>
      <c r="AI162">
        <v>13.994639999999999</v>
      </c>
      <c r="AJ162">
        <v>26.422171875</v>
      </c>
      <c r="AK162">
        <v>56.297213156250002</v>
      </c>
      <c r="AL162">
        <v>111.09938400000001</v>
      </c>
      <c r="AM162">
        <v>176.88365578124998</v>
      </c>
      <c r="AN162">
        <v>267.81019649999996</v>
      </c>
      <c r="AO162">
        <v>356.57693774999996</v>
      </c>
      <c r="AP162">
        <v>31</v>
      </c>
      <c r="AQ162">
        <v>1.5457117499999999</v>
      </c>
      <c r="AR162">
        <v>2.251557</v>
      </c>
      <c r="AS162">
        <v>3.4666829999999993</v>
      </c>
      <c r="AT162">
        <v>5.0928074999999993</v>
      </c>
      <c r="AU162">
        <v>8.5338286678260005</v>
      </c>
      <c r="AV162">
        <v>17.412685456319998</v>
      </c>
      <c r="AW162">
        <v>33.119036688374997</v>
      </c>
      <c r="AX162">
        <v>67.286525428286993</v>
      </c>
      <c r="AY162">
        <v>126.97072641158398</v>
      </c>
      <c r="AZ162">
        <v>193.78779974220149</v>
      </c>
      <c r="BA162">
        <v>281.90546999999998</v>
      </c>
      <c r="BB162">
        <v>375.34414499999997</v>
      </c>
      <c r="BC162">
        <v>31</v>
      </c>
      <c r="BD162">
        <v>1.7374727497049998</v>
      </c>
      <c r="BE162">
        <v>2.5266522342600002</v>
      </c>
      <c r="BF162">
        <v>3.8837286140400002</v>
      </c>
      <c r="BG162">
        <v>5.6959031250000001</v>
      </c>
      <c r="BH162">
        <v>9.4572623811599996</v>
      </c>
      <c r="BI162">
        <v>19.121716310399997</v>
      </c>
      <c r="BJ162">
        <v>36.041308441874996</v>
      </c>
      <c r="BK162">
        <v>72.566299828934987</v>
      </c>
      <c r="BL162">
        <v>135.71140765248001</v>
      </c>
      <c r="BM162">
        <v>205.28965823948997</v>
      </c>
      <c r="BN162">
        <v>296.0007435</v>
      </c>
      <c r="BO162">
        <v>394.11135224999998</v>
      </c>
      <c r="BP162">
        <v>31</v>
      </c>
      <c r="BQ162">
        <v>2.1732934994100002</v>
      </c>
      <c r="BR162">
        <v>3.09800733858</v>
      </c>
      <c r="BS162">
        <v>4.6656845789400005</v>
      </c>
      <c r="BT162">
        <v>6.7010624999999999</v>
      </c>
      <c r="BU162">
        <v>10.89018767826</v>
      </c>
      <c r="BV162">
        <v>21.540134563199999</v>
      </c>
      <c r="BW162">
        <v>39.694148133749998</v>
      </c>
      <c r="BX162">
        <v>78.091643532869995</v>
      </c>
      <c r="BY162">
        <v>142.61206411584001</v>
      </c>
      <c r="BZ162">
        <v>210.51760717201498</v>
      </c>
      <c r="CA162">
        <v>296.0007435</v>
      </c>
      <c r="CB162">
        <v>394.11135224999998</v>
      </c>
      <c r="CC162">
        <v>31</v>
      </c>
      <c r="CD162">
        <v>2.6432752499999999</v>
      </c>
      <c r="CE162">
        <v>4.6858061250000009</v>
      </c>
      <c r="CF162">
        <v>7.7324383124999994</v>
      </c>
      <c r="CG162">
        <v>13.430927812499998</v>
      </c>
      <c r="CH162">
        <v>22.236123937499997</v>
      </c>
      <c r="CI162">
        <v>37.949880374999992</v>
      </c>
      <c r="CJ162">
        <v>64.734497437499996</v>
      </c>
      <c r="CK162">
        <v>93.57783960937499</v>
      </c>
      <c r="CL162">
        <v>152.51012803124999</v>
      </c>
      <c r="CM162">
        <v>210.41586070312499</v>
      </c>
      <c r="CN162">
        <v>296.00826749999999</v>
      </c>
      <c r="CO162">
        <v>394.10288774999998</v>
      </c>
      <c r="CP162">
        <v>31</v>
      </c>
      <c r="CQ162">
        <v>3.3002153276400001</v>
      </c>
      <c r="CR162">
        <v>5.8045301414100008</v>
      </c>
      <c r="CS162">
        <v>9.5028828102449978</v>
      </c>
      <c r="CT162">
        <v>16.374692812500001</v>
      </c>
      <c r="CU162">
        <v>26.892209895704998</v>
      </c>
      <c r="CV162">
        <v>45.525009209129998</v>
      </c>
      <c r="CW162">
        <v>77.022630302309992</v>
      </c>
      <c r="CX162">
        <v>109.30257095768999</v>
      </c>
      <c r="CY162">
        <v>174.88215601510498</v>
      </c>
      <c r="CZ162">
        <v>236.88022002232498</v>
      </c>
      <c r="DA162">
        <v>327.1670325</v>
      </c>
      <c r="DB162">
        <v>435.58740224999997</v>
      </c>
    </row>
    <row r="163" spans="15:106">
      <c r="O163">
        <v>32</v>
      </c>
      <c r="P163">
        <f t="shared" si="14"/>
        <v>1.35573075</v>
      </c>
      <c r="Q163">
        <f t="shared" si="14"/>
        <v>1.9971517500000004</v>
      </c>
      <c r="R163">
        <f t="shared" si="14"/>
        <v>3.0831941249999999</v>
      </c>
      <c r="S163">
        <f t="shared" si="15"/>
        <v>4.5774135000000005</v>
      </c>
      <c r="T163">
        <f t="shared" si="15"/>
        <v>8.0542068750000002</v>
      </c>
      <c r="U163">
        <f t="shared" si="15"/>
        <v>15.816858749999998</v>
      </c>
      <c r="V163">
        <f t="shared" si="15"/>
        <v>30.715660181249998</v>
      </c>
      <c r="W163">
        <f t="shared" si="15"/>
        <v>65.498677199999989</v>
      </c>
      <c r="X163">
        <f t="shared" si="15"/>
        <v>123.19019336249998</v>
      </c>
      <c r="Y163">
        <f t="shared" si="15"/>
        <v>193.15213087499998</v>
      </c>
      <c r="Z163">
        <f t="shared" si="15"/>
        <v>285.43845825</v>
      </c>
      <c r="AA163">
        <f t="shared" si="15"/>
        <v>375.31310849999994</v>
      </c>
      <c r="AC163">
        <v>32</v>
      </c>
      <c r="AD163">
        <v>1.35573075</v>
      </c>
      <c r="AE163">
        <v>1.9971517500000004</v>
      </c>
      <c r="AF163">
        <v>3.0831941249999999</v>
      </c>
      <c r="AG163">
        <v>4.5774135000000005</v>
      </c>
      <c r="AH163">
        <v>8.0542068750000002</v>
      </c>
      <c r="AI163">
        <v>15.816858749999998</v>
      </c>
      <c r="AJ163">
        <v>30.715660181249998</v>
      </c>
      <c r="AK163">
        <v>65.498677199999989</v>
      </c>
      <c r="AL163">
        <v>123.19019336249998</v>
      </c>
      <c r="AM163">
        <v>193.15213087499998</v>
      </c>
      <c r="AN163">
        <v>285.43845825</v>
      </c>
      <c r="AO163">
        <v>375.31310849999994</v>
      </c>
      <c r="AP163">
        <v>32</v>
      </c>
      <c r="AQ163">
        <v>1.6618634999999999</v>
      </c>
      <c r="AR163">
        <v>2.4481215000000001</v>
      </c>
      <c r="AS163">
        <v>3.77939925</v>
      </c>
      <c r="AT163">
        <v>5.6194607973239998</v>
      </c>
      <c r="AU163">
        <v>9.9619772387849981</v>
      </c>
      <c r="AV163">
        <v>19.709118291554997</v>
      </c>
      <c r="AW163">
        <v>38.126887513258495</v>
      </c>
      <c r="AX163">
        <v>77.569430400000002</v>
      </c>
      <c r="AY163">
        <v>139.57684330263299</v>
      </c>
      <c r="AZ163">
        <v>209.88896355578245</v>
      </c>
      <c r="BA163">
        <v>300.46153500000003</v>
      </c>
      <c r="BB163">
        <v>395.06642999999997</v>
      </c>
      <c r="BC163">
        <v>32</v>
      </c>
      <c r="BD163">
        <v>1.867409775</v>
      </c>
      <c r="BE163">
        <v>2.7463130065800003</v>
      </c>
      <c r="BF163">
        <v>4.2326446996350002</v>
      </c>
      <c r="BG163">
        <v>6.2733776866199991</v>
      </c>
      <c r="BH163">
        <v>11.019786631425003</v>
      </c>
      <c r="BI163">
        <v>21.604216753349998</v>
      </c>
      <c r="BJ163">
        <v>41.41611439911</v>
      </c>
      <c r="BK163">
        <v>83.505866399999988</v>
      </c>
      <c r="BL163">
        <v>148.91895129077997</v>
      </c>
      <c r="BM163">
        <v>221.95164132652496</v>
      </c>
      <c r="BN163">
        <v>315.48461175000006</v>
      </c>
      <c r="BO163">
        <v>414.81975150000005</v>
      </c>
      <c r="BP163">
        <v>32</v>
      </c>
      <c r="BQ163">
        <v>2.3266089000000001</v>
      </c>
      <c r="BR163">
        <v>3.3537434901299994</v>
      </c>
      <c r="BS163">
        <v>5.063826095955001</v>
      </c>
      <c r="BT163">
        <v>7.3491761732399992</v>
      </c>
      <c r="BU163">
        <v>12.634338137849999</v>
      </c>
      <c r="BV163">
        <v>24.228223415549994</v>
      </c>
      <c r="BW163">
        <v>45.405133182585004</v>
      </c>
      <c r="BX163">
        <v>89.442302399999988</v>
      </c>
      <c r="BY163">
        <v>155.73630012632998</v>
      </c>
      <c r="BZ163">
        <v>226.47498980782498</v>
      </c>
      <c r="CA163">
        <v>315.48461175000006</v>
      </c>
      <c r="CB163">
        <v>414.81975150000005</v>
      </c>
      <c r="CC163">
        <v>32</v>
      </c>
      <c r="CD163">
        <v>2.9693936249999999</v>
      </c>
      <c r="CE163">
        <v>5.174983687500001</v>
      </c>
      <c r="CF163">
        <v>8.6335548749999997</v>
      </c>
      <c r="CG163">
        <v>14.846968125</v>
      </c>
      <c r="CH163">
        <v>24.690593812499994</v>
      </c>
      <c r="CI163">
        <v>42.644268562499988</v>
      </c>
      <c r="CJ163">
        <v>69.769340746874988</v>
      </c>
      <c r="CK163">
        <v>103.45514107499999</v>
      </c>
      <c r="CL163">
        <v>163.7609180625</v>
      </c>
      <c r="CM163">
        <v>225.29282489999997</v>
      </c>
      <c r="CN163">
        <v>316.20080250000001</v>
      </c>
      <c r="CO163">
        <v>407.51394749999997</v>
      </c>
      <c r="CP163">
        <v>32</v>
      </c>
      <c r="CQ163">
        <v>3.7015728750000001</v>
      </c>
      <c r="CR163">
        <v>6.4003687837649998</v>
      </c>
      <c r="CS163">
        <v>10.593423869489998</v>
      </c>
      <c r="CT163">
        <v>18.072038744099995</v>
      </c>
      <c r="CU163">
        <v>29.812329418409998</v>
      </c>
      <c r="CV163">
        <v>51.072972502365005</v>
      </c>
      <c r="CW163">
        <v>82.706779763684978</v>
      </c>
      <c r="CX163">
        <v>120.39434549999999</v>
      </c>
      <c r="CY163">
        <v>187.09258210829995</v>
      </c>
      <c r="CZ163">
        <v>252.69679871963996</v>
      </c>
      <c r="DA163">
        <v>349.48509750000005</v>
      </c>
      <c r="DB163">
        <v>450.41015249999992</v>
      </c>
    </row>
    <row r="164" spans="15:106">
      <c r="O164">
        <v>33</v>
      </c>
      <c r="P164">
        <f t="shared" si="14"/>
        <v>1.4577749999999998</v>
      </c>
      <c r="Q164">
        <f t="shared" si="14"/>
        <v>2.1793736250000002</v>
      </c>
      <c r="R164">
        <f t="shared" si="14"/>
        <v>3.3601713750000002</v>
      </c>
      <c r="S164">
        <f t="shared" si="15"/>
        <v>5.0584792499999995</v>
      </c>
      <c r="T164">
        <f t="shared" si="15"/>
        <v>9.4536708750000003</v>
      </c>
      <c r="U164">
        <f t="shared" si="15"/>
        <v>17.799432750000005</v>
      </c>
      <c r="V164">
        <f t="shared" si="15"/>
        <v>35.776620000000001</v>
      </c>
      <c r="W164">
        <f t="shared" si="15"/>
        <v>75.872991768749998</v>
      </c>
      <c r="X164">
        <f t="shared" si="15"/>
        <v>135.484668</v>
      </c>
      <c r="Y164">
        <f t="shared" si="15"/>
        <v>210.61131423749998</v>
      </c>
      <c r="Z164">
        <f t="shared" si="15"/>
        <v>303.10245900000001</v>
      </c>
      <c r="AA164">
        <f t="shared" si="15"/>
        <v>394.08501825000002</v>
      </c>
      <c r="AC164">
        <v>33</v>
      </c>
      <c r="AD164">
        <v>1.4577749999999998</v>
      </c>
      <c r="AE164">
        <v>2.1793736250000002</v>
      </c>
      <c r="AF164">
        <v>3.3601713750000002</v>
      </c>
      <c r="AG164">
        <v>5.0584792499999995</v>
      </c>
      <c r="AH164">
        <v>9.4536708750000003</v>
      </c>
      <c r="AI164">
        <v>17.799432750000005</v>
      </c>
      <c r="AJ164">
        <v>35.776620000000001</v>
      </c>
      <c r="AK164">
        <v>75.872991768749998</v>
      </c>
      <c r="AL164">
        <v>135.484668</v>
      </c>
      <c r="AM164">
        <v>210.61131423749998</v>
      </c>
      <c r="AN164">
        <v>303.10245900000001</v>
      </c>
      <c r="AO164">
        <v>394.08501825000002</v>
      </c>
      <c r="AP164">
        <v>33</v>
      </c>
      <c r="AQ164">
        <v>1.7869499999999998</v>
      </c>
      <c r="AR164">
        <v>2.6714902499999997</v>
      </c>
      <c r="AS164">
        <v>4.1189197499999999</v>
      </c>
      <c r="AT164">
        <v>6.2193649916969997</v>
      </c>
      <c r="AU164">
        <v>11.710353600000001</v>
      </c>
      <c r="AV164">
        <v>22.212380655729</v>
      </c>
      <c r="AW164">
        <v>43.983153640799998</v>
      </c>
      <c r="AX164">
        <v>89.045051228001</v>
      </c>
      <c r="AY164">
        <v>152.20030445828999</v>
      </c>
      <c r="AZ164">
        <v>227.01888749994299</v>
      </c>
      <c r="BA164">
        <v>319.05522000000002</v>
      </c>
      <c r="BB164">
        <v>414.82633499999997</v>
      </c>
      <c r="BC164">
        <v>33</v>
      </c>
      <c r="BD164">
        <v>2.0072959829999997</v>
      </c>
      <c r="BE164">
        <v>2.9958850929150005</v>
      </c>
      <c r="BF164">
        <v>4.6113301025549998</v>
      </c>
      <c r="BG164">
        <v>6.9303515470199999</v>
      </c>
      <c r="BH164">
        <v>12.930182100000003</v>
      </c>
      <c r="BI164">
        <v>24.304011520140001</v>
      </c>
      <c r="BJ164">
        <v>47.691430775999997</v>
      </c>
      <c r="BK164">
        <v>95.687796302504992</v>
      </c>
      <c r="BL164">
        <v>162.09770579144995</v>
      </c>
      <c r="BM164">
        <v>239.63999422670994</v>
      </c>
      <c r="BN164">
        <v>335.00798100000003</v>
      </c>
      <c r="BO164">
        <v>435.56765174999998</v>
      </c>
      <c r="BP164">
        <v>33</v>
      </c>
      <c r="BQ164">
        <v>2.4909819659999997</v>
      </c>
      <c r="BR164">
        <v>3.6436708608300008</v>
      </c>
      <c r="BS164">
        <v>5.4939582408149992</v>
      </c>
      <c r="BT164">
        <v>8.0842396169700006</v>
      </c>
      <c r="BU164">
        <v>14.759924850000001</v>
      </c>
      <c r="BV164">
        <v>27.133891657289997</v>
      </c>
      <c r="BW164">
        <v>52.044576408000005</v>
      </c>
      <c r="BX164">
        <v>102.00650813000999</v>
      </c>
      <c r="BY164">
        <v>168.69596308289999</v>
      </c>
      <c r="BZ164">
        <v>243.30434609942995</v>
      </c>
      <c r="CA164">
        <v>335.00798100000003</v>
      </c>
      <c r="CB164">
        <v>435.56765174999998</v>
      </c>
      <c r="CC164">
        <v>33</v>
      </c>
      <c r="CD164">
        <v>3.3384223125000001</v>
      </c>
      <c r="CE164">
        <v>5.6984895</v>
      </c>
      <c r="CF164">
        <v>9.671984437499999</v>
      </c>
      <c r="CG164">
        <v>16.391739374999997</v>
      </c>
      <c r="CH164">
        <v>27.4196896875</v>
      </c>
      <c r="CI164">
        <v>47.913654937500006</v>
      </c>
      <c r="CJ164">
        <v>74.591619300000005</v>
      </c>
      <c r="CK164">
        <v>115.0171072875</v>
      </c>
      <c r="CL164">
        <v>174.51927405000004</v>
      </c>
      <c r="CM164">
        <v>241.47965283749997</v>
      </c>
      <c r="CN164">
        <v>337.17066075000002</v>
      </c>
      <c r="CO164">
        <v>418.11949575</v>
      </c>
      <c r="CP164">
        <v>33</v>
      </c>
      <c r="CQ164">
        <v>4.15506077613</v>
      </c>
      <c r="CR164">
        <v>7.0366884271199988</v>
      </c>
      <c r="CS164">
        <v>11.848652610795002</v>
      </c>
      <c r="CT164">
        <v>19.920301537949999</v>
      </c>
      <c r="CU164">
        <v>33.053872500000004</v>
      </c>
      <c r="CV164">
        <v>57.290081541164994</v>
      </c>
      <c r="CW164">
        <v>88.096915344239989</v>
      </c>
      <c r="CX164">
        <v>133.35634817604</v>
      </c>
      <c r="CY164">
        <v>198.65071668618</v>
      </c>
      <c r="CZ164">
        <v>269.85809872097997</v>
      </c>
      <c r="DA164">
        <v>372.66230924999996</v>
      </c>
      <c r="DB164">
        <v>462.13207425000002</v>
      </c>
    </row>
    <row r="165" spans="15:106">
      <c r="O165">
        <v>34</v>
      </c>
      <c r="P165">
        <f t="shared" si="14"/>
        <v>1.5671081249999999</v>
      </c>
      <c r="Q165">
        <f t="shared" si="14"/>
        <v>2.3761732499999999</v>
      </c>
      <c r="R165">
        <f t="shared" si="14"/>
        <v>3.6808818749999999</v>
      </c>
      <c r="S165">
        <f t="shared" si="15"/>
        <v>5.64158925</v>
      </c>
      <c r="T165">
        <f t="shared" si="15"/>
        <v>11.071801125</v>
      </c>
      <c r="U165">
        <f t="shared" si="15"/>
        <v>20.124583875000003</v>
      </c>
      <c r="V165">
        <f t="shared" si="15"/>
        <v>41.635053281249995</v>
      </c>
      <c r="W165">
        <f t="shared" si="15"/>
        <v>87.141322124999988</v>
      </c>
      <c r="X165">
        <f t="shared" si="15"/>
        <v>148.31666189999996</v>
      </c>
      <c r="Y165">
        <f t="shared" si="15"/>
        <v>228.98894287499999</v>
      </c>
      <c r="Z165">
        <f t="shared" si="15"/>
        <v>320.73965549999997</v>
      </c>
      <c r="AA165">
        <f t="shared" si="15"/>
        <v>411.84730124999999</v>
      </c>
      <c r="AC165">
        <v>34</v>
      </c>
      <c r="AD165">
        <v>1.5671081249999999</v>
      </c>
      <c r="AE165">
        <v>2.3761732499999999</v>
      </c>
      <c r="AF165">
        <v>3.6808818749999999</v>
      </c>
      <c r="AG165">
        <v>5.64158925</v>
      </c>
      <c r="AH165">
        <v>11.071801125</v>
      </c>
      <c r="AI165">
        <v>20.124583875000003</v>
      </c>
      <c r="AJ165">
        <v>41.635053281249995</v>
      </c>
      <c r="AK165">
        <v>87.141322124999988</v>
      </c>
      <c r="AL165">
        <v>148.31666189999996</v>
      </c>
      <c r="AM165">
        <v>228.98894287499999</v>
      </c>
      <c r="AN165">
        <v>320.73965549999997</v>
      </c>
      <c r="AO165">
        <v>411.84730124999999</v>
      </c>
      <c r="AP165">
        <v>34</v>
      </c>
      <c r="AQ165">
        <v>1.92097125</v>
      </c>
      <c r="AR165">
        <v>2.9127284999999996</v>
      </c>
      <c r="AS165">
        <v>4.5120487499999999</v>
      </c>
      <c r="AT165">
        <v>6.9466941245789986</v>
      </c>
      <c r="AU165">
        <v>13.735156458177</v>
      </c>
      <c r="AV165">
        <v>25.151092100937003</v>
      </c>
      <c r="AW165">
        <v>50.700676278037506</v>
      </c>
      <c r="AX165">
        <v>101.35794929460749</v>
      </c>
      <c r="AY165">
        <v>165.2134968</v>
      </c>
      <c r="AZ165">
        <v>244.86294752419496</v>
      </c>
      <c r="BA165">
        <v>337.62069000000002</v>
      </c>
      <c r="BB165">
        <v>433.52347499999996</v>
      </c>
      <c r="BC165">
        <v>34</v>
      </c>
      <c r="BD165">
        <v>2.1571213009499997</v>
      </c>
      <c r="BE165">
        <v>3.2653219499999997</v>
      </c>
      <c r="BF165">
        <v>5.0497614733499994</v>
      </c>
      <c r="BG165">
        <v>7.7266405626300001</v>
      </c>
      <c r="BH165">
        <v>15.138266528384998</v>
      </c>
      <c r="BI165">
        <v>27.469589579685</v>
      </c>
      <c r="BJ165">
        <v>54.876221346374997</v>
      </c>
      <c r="BK165">
        <v>108.72411353595001</v>
      </c>
      <c r="BL165">
        <v>175.64364180000001</v>
      </c>
      <c r="BM165">
        <v>258.01811058869998</v>
      </c>
      <c r="BN165">
        <v>354.50172450000002</v>
      </c>
      <c r="BO165">
        <v>455.19964874999999</v>
      </c>
      <c r="BP165">
        <v>34</v>
      </c>
      <c r="BQ165">
        <v>2.666249454825</v>
      </c>
      <c r="BR165">
        <v>3.9551786999999994</v>
      </c>
      <c r="BS165">
        <v>5.991188571224999</v>
      </c>
      <c r="BT165">
        <v>8.9745455457900007</v>
      </c>
      <c r="BU165">
        <v>17.204664631770001</v>
      </c>
      <c r="BV165">
        <v>30.530006459369996</v>
      </c>
      <c r="BW165">
        <v>59.608561530375006</v>
      </c>
      <c r="BX165">
        <v>115.35355719607502</v>
      </c>
      <c r="BY165">
        <v>181.90172879999997</v>
      </c>
      <c r="BZ165">
        <v>260.64933474195004</v>
      </c>
      <c r="CA165">
        <v>354.50172450000002</v>
      </c>
      <c r="CB165">
        <v>455.19964874999999</v>
      </c>
      <c r="CC165">
        <v>34</v>
      </c>
      <c r="CD165">
        <v>3.7589433749999999</v>
      </c>
      <c r="CE165">
        <v>6.2820697500000007</v>
      </c>
      <c r="CF165">
        <v>10.8219808125</v>
      </c>
      <c r="CG165">
        <v>18.108151875000001</v>
      </c>
      <c r="CH165">
        <v>30.466321874999995</v>
      </c>
      <c r="CI165">
        <v>53.560652062499997</v>
      </c>
      <c r="CJ165">
        <v>79.743907546874993</v>
      </c>
      <c r="CK165">
        <v>127.53227024999998</v>
      </c>
      <c r="CL165">
        <v>185.46925103437499</v>
      </c>
      <c r="CM165">
        <v>258.62782460624999</v>
      </c>
      <c r="CN165">
        <v>357.89928075</v>
      </c>
      <c r="CO165">
        <v>426.65218199999998</v>
      </c>
      <c r="CP165">
        <v>34</v>
      </c>
      <c r="CQ165">
        <v>4.6710957833099993</v>
      </c>
      <c r="CR165">
        <v>7.7450174999999986</v>
      </c>
      <c r="CS165">
        <v>13.236272819054999</v>
      </c>
      <c r="CT165">
        <v>21.970754620650002</v>
      </c>
      <c r="CU165">
        <v>36.666894478499998</v>
      </c>
      <c r="CV165">
        <v>63.937390074030006</v>
      </c>
      <c r="CW165">
        <v>93.834596297475002</v>
      </c>
      <c r="CX165">
        <v>147.32266607189996</v>
      </c>
      <c r="CY165">
        <v>210.33871031249998</v>
      </c>
      <c r="CZ165">
        <v>287.96066134555502</v>
      </c>
      <c r="DA165">
        <v>395.57288925</v>
      </c>
      <c r="DB165">
        <v>471.56293799999992</v>
      </c>
    </row>
    <row r="166" spans="15:106">
      <c r="O166">
        <v>35</v>
      </c>
      <c r="P166">
        <f t="shared" si="14"/>
        <v>1.698307875</v>
      </c>
      <c r="Q166">
        <f t="shared" si="14"/>
        <v>2.5948395</v>
      </c>
      <c r="R166">
        <f t="shared" si="14"/>
        <v>4.038036749999999</v>
      </c>
      <c r="S166">
        <f t="shared" si="15"/>
        <v>6.3704767499999999</v>
      </c>
      <c r="T166">
        <f t="shared" si="15"/>
        <v>12.857575500000001</v>
      </c>
      <c r="U166">
        <f t="shared" si="15"/>
        <v>22.945378499999997</v>
      </c>
      <c r="V166">
        <f t="shared" si="15"/>
        <v>48.412707749999996</v>
      </c>
      <c r="W166">
        <f t="shared" si="15"/>
        <v>98.995936668750005</v>
      </c>
      <c r="X166">
        <f t="shared" si="15"/>
        <v>162.00787308749997</v>
      </c>
      <c r="Y166">
        <f t="shared" si="15"/>
        <v>248.09008640624995</v>
      </c>
      <c r="Z166">
        <f t="shared" si="15"/>
        <v>338.46619949999996</v>
      </c>
      <c r="AA166">
        <f t="shared" si="15"/>
        <v>427.27761449999997</v>
      </c>
      <c r="AC166">
        <v>35</v>
      </c>
      <c r="AD166">
        <v>1.698307875</v>
      </c>
      <c r="AE166">
        <v>2.5948395</v>
      </c>
      <c r="AF166">
        <v>4.038036749999999</v>
      </c>
      <c r="AG166">
        <v>6.3704767499999999</v>
      </c>
      <c r="AH166">
        <v>12.857575500000001</v>
      </c>
      <c r="AI166">
        <v>22.945378499999997</v>
      </c>
      <c r="AJ166">
        <v>48.412707749999996</v>
      </c>
      <c r="AK166">
        <v>98.995936668750005</v>
      </c>
      <c r="AL166">
        <v>162.00787308749997</v>
      </c>
      <c r="AM166">
        <v>248.09008640624995</v>
      </c>
      <c r="AN166">
        <v>338.46619949999996</v>
      </c>
      <c r="AO166">
        <v>427.27761449999997</v>
      </c>
      <c r="AP166">
        <v>35</v>
      </c>
      <c r="AQ166">
        <v>2.0817967499999996</v>
      </c>
      <c r="AR166">
        <v>3.1807709999999996</v>
      </c>
      <c r="AS166">
        <v>4.9498514999999994</v>
      </c>
      <c r="AT166">
        <v>7.8559428745709994</v>
      </c>
      <c r="AU166">
        <v>15.974203688982</v>
      </c>
      <c r="AV166">
        <v>28.718731799999997</v>
      </c>
      <c r="AW166">
        <v>58.40263413294749</v>
      </c>
      <c r="AX166">
        <v>114.13210520779649</v>
      </c>
      <c r="AY166">
        <v>178.96294017171897</v>
      </c>
      <c r="AZ166">
        <v>263.19858157642506</v>
      </c>
      <c r="BA166">
        <v>356.28020999999995</v>
      </c>
      <c r="BB166">
        <v>449.76591000000002</v>
      </c>
      <c r="BC166">
        <v>35</v>
      </c>
      <c r="BD166">
        <v>2.3369351855849998</v>
      </c>
      <c r="BE166">
        <v>3.5646163997399998</v>
      </c>
      <c r="BF166">
        <v>5.5378782270900011</v>
      </c>
      <c r="BG166">
        <v>8.721971787870002</v>
      </c>
      <c r="BH166">
        <v>17.57399964012</v>
      </c>
      <c r="BI166">
        <v>31.309339050000002</v>
      </c>
      <c r="BJ166">
        <v>63.098732530349992</v>
      </c>
      <c r="BK166">
        <v>122.20754147860498</v>
      </c>
      <c r="BL166">
        <v>189.92250653359497</v>
      </c>
      <c r="BM166">
        <v>276.84797756962502</v>
      </c>
      <c r="BN166">
        <v>374.09422049999995</v>
      </c>
      <c r="BO166">
        <v>472.25420550000007</v>
      </c>
      <c r="BP166">
        <v>35</v>
      </c>
      <c r="BQ166">
        <v>2.8769488798049996</v>
      </c>
      <c r="BR166">
        <v>4.3000206994800001</v>
      </c>
      <c r="BS166">
        <v>6.5427345541800008</v>
      </c>
      <c r="BT166">
        <v>10.087078645709997</v>
      </c>
      <c r="BU166">
        <v>19.884796289820002</v>
      </c>
      <c r="BV166">
        <v>34.640119800000001</v>
      </c>
      <c r="BW166">
        <v>68.221813079474998</v>
      </c>
      <c r="BX166">
        <v>129.04049322796502</v>
      </c>
      <c r="BY166">
        <v>195.72464476719003</v>
      </c>
      <c r="BZ166">
        <v>278.25994951424991</v>
      </c>
      <c r="CA166">
        <v>374.09422049999995</v>
      </c>
      <c r="CB166">
        <v>472.25420550000007</v>
      </c>
      <c r="CC166">
        <v>35</v>
      </c>
      <c r="CD166">
        <v>4.2052106250000003</v>
      </c>
      <c r="CE166">
        <v>6.9514706249999998</v>
      </c>
      <c r="CF166">
        <v>12.083543999999998</v>
      </c>
      <c r="CG166">
        <v>20.047698</v>
      </c>
      <c r="CH166">
        <v>33.933475125000001</v>
      </c>
      <c r="CI166">
        <v>59.284887749999996</v>
      </c>
      <c r="CJ166">
        <v>85.842444600000007</v>
      </c>
      <c r="CK166">
        <v>140.27190704999998</v>
      </c>
      <c r="CL166">
        <v>197.238603375</v>
      </c>
      <c r="CM166">
        <v>276.70701495937504</v>
      </c>
      <c r="CN166">
        <v>377.27875349999994</v>
      </c>
      <c r="CO166">
        <v>433.51406999999995</v>
      </c>
      <c r="CP166">
        <v>35</v>
      </c>
      <c r="CQ166">
        <v>5.2174244083500003</v>
      </c>
      <c r="CR166">
        <v>8.5567004126999979</v>
      </c>
      <c r="CS166">
        <v>14.75564264064</v>
      </c>
      <c r="CT166">
        <v>24.284781718560001</v>
      </c>
      <c r="CU166">
        <v>40.773310901729992</v>
      </c>
      <c r="CV166">
        <v>70.654592249999993</v>
      </c>
      <c r="CW166">
        <v>100.638229689855</v>
      </c>
      <c r="CX166">
        <v>161.44275827591997</v>
      </c>
      <c r="CY166">
        <v>222.8641788978</v>
      </c>
      <c r="CZ166">
        <v>306.96012069723002</v>
      </c>
      <c r="DA166">
        <v>416.99230649999993</v>
      </c>
      <c r="DB166">
        <v>479.14712999999995</v>
      </c>
    </row>
    <row r="167" spans="15:106">
      <c r="O167">
        <v>36</v>
      </c>
      <c r="P167">
        <f t="shared" si="14"/>
        <v>1.8367964999999999</v>
      </c>
      <c r="Q167">
        <f t="shared" si="14"/>
        <v>2.8280834999999995</v>
      </c>
      <c r="R167">
        <f t="shared" si="14"/>
        <v>4.4170582499999993</v>
      </c>
      <c r="S167">
        <f t="shared" si="15"/>
        <v>7.3107416249999986</v>
      </c>
      <c r="T167">
        <f t="shared" si="15"/>
        <v>14.738105249999998</v>
      </c>
      <c r="U167">
        <f t="shared" si="15"/>
        <v>26.422171875</v>
      </c>
      <c r="V167">
        <f t="shared" si="15"/>
        <v>56.297213156250002</v>
      </c>
      <c r="W167">
        <f t="shared" si="15"/>
        <v>111.09938400000001</v>
      </c>
      <c r="X167">
        <f t="shared" si="15"/>
        <v>176.88365578124998</v>
      </c>
      <c r="Y167">
        <f t="shared" si="15"/>
        <v>267.81019649999996</v>
      </c>
      <c r="Z167">
        <f t="shared" si="15"/>
        <v>356.57693774999996</v>
      </c>
      <c r="AA167">
        <f t="shared" si="15"/>
        <v>438.75876825</v>
      </c>
      <c r="AC167">
        <v>36</v>
      </c>
      <c r="AD167">
        <v>1.8367964999999999</v>
      </c>
      <c r="AE167">
        <v>2.8280834999999995</v>
      </c>
      <c r="AF167">
        <v>4.4170582499999993</v>
      </c>
      <c r="AG167">
        <v>7.3107416249999986</v>
      </c>
      <c r="AH167">
        <v>14.738105249999998</v>
      </c>
      <c r="AI167">
        <v>26.422171875</v>
      </c>
      <c r="AJ167">
        <v>56.297213156250002</v>
      </c>
      <c r="AK167">
        <v>111.09938400000001</v>
      </c>
      <c r="AL167">
        <v>176.88365578124998</v>
      </c>
      <c r="AM167">
        <v>267.81019649999996</v>
      </c>
      <c r="AN167">
        <v>356.57693774999996</v>
      </c>
      <c r="AO167">
        <v>438.75876825</v>
      </c>
      <c r="AP167">
        <v>36</v>
      </c>
      <c r="AQ167">
        <v>2.251557</v>
      </c>
      <c r="AR167">
        <v>3.4666829999999993</v>
      </c>
      <c r="AS167">
        <v>5.4144584999999994</v>
      </c>
      <c r="AT167">
        <v>9.0289347614234998</v>
      </c>
      <c r="AU167">
        <v>18.337734371186997</v>
      </c>
      <c r="AV167">
        <v>33.119036688374997</v>
      </c>
      <c r="AW167">
        <v>67.286525428286993</v>
      </c>
      <c r="AX167">
        <v>126.97072641158398</v>
      </c>
      <c r="AY167">
        <v>193.78779974220149</v>
      </c>
      <c r="AZ167">
        <v>281.90546999999998</v>
      </c>
      <c r="BA167">
        <v>375.34414499999997</v>
      </c>
      <c r="BB167">
        <v>461.85133499999995</v>
      </c>
      <c r="BC167">
        <v>36</v>
      </c>
      <c r="BD167">
        <v>2.5266522342600002</v>
      </c>
      <c r="BE167">
        <v>3.8837286140400002</v>
      </c>
      <c r="BF167">
        <v>6.0556443749999991</v>
      </c>
      <c r="BG167">
        <v>10.005943215509998</v>
      </c>
      <c r="BH167">
        <v>20.137557489389998</v>
      </c>
      <c r="BI167">
        <v>36.041308441874996</v>
      </c>
      <c r="BJ167">
        <v>72.566299828934987</v>
      </c>
      <c r="BK167">
        <v>135.71140765248001</v>
      </c>
      <c r="BL167">
        <v>205.28965823948997</v>
      </c>
      <c r="BM167">
        <v>296.0007435</v>
      </c>
      <c r="BN167">
        <v>394.11135224999998</v>
      </c>
      <c r="BO167">
        <v>484.94390175000001</v>
      </c>
      <c r="BP167">
        <v>36</v>
      </c>
      <c r="BQ167">
        <v>3.09800733858</v>
      </c>
      <c r="BR167">
        <v>4.6656845789400005</v>
      </c>
      <c r="BS167">
        <v>7.1242875000000003</v>
      </c>
      <c r="BT167">
        <v>11.522002364235</v>
      </c>
      <c r="BU167">
        <v>22.684454211869998</v>
      </c>
      <c r="BV167">
        <v>39.694148133749998</v>
      </c>
      <c r="BW167">
        <v>78.091643532869995</v>
      </c>
      <c r="BX167">
        <v>142.61206411584001</v>
      </c>
      <c r="BY167">
        <v>210.51760717201498</v>
      </c>
      <c r="BZ167">
        <v>296.0007435</v>
      </c>
      <c r="CA167">
        <v>394.11135224999998</v>
      </c>
      <c r="CB167">
        <v>484.94390175000001</v>
      </c>
      <c r="CC167">
        <v>36</v>
      </c>
      <c r="CD167">
        <v>4.6858061250000009</v>
      </c>
      <c r="CE167">
        <v>7.7324383124999994</v>
      </c>
      <c r="CF167">
        <v>13.430927812499998</v>
      </c>
      <c r="CG167">
        <v>22.236123937499997</v>
      </c>
      <c r="CH167">
        <v>37.949880374999992</v>
      </c>
      <c r="CI167">
        <v>64.734497437499996</v>
      </c>
      <c r="CJ167">
        <v>93.57783960937499</v>
      </c>
      <c r="CK167">
        <v>152.51012803124999</v>
      </c>
      <c r="CL167">
        <v>210.41586070312499</v>
      </c>
      <c r="CM167">
        <v>296.00826749999999</v>
      </c>
      <c r="CN167">
        <v>394.10288774999998</v>
      </c>
      <c r="CO167">
        <v>438.75876825</v>
      </c>
      <c r="CP167">
        <v>36</v>
      </c>
      <c r="CQ167">
        <v>5.8045301414100008</v>
      </c>
      <c r="CR167">
        <v>9.5028828102449978</v>
      </c>
      <c r="CS167">
        <v>16.374692812500001</v>
      </c>
      <c r="CT167">
        <v>26.892209895704998</v>
      </c>
      <c r="CU167">
        <v>45.525009209129998</v>
      </c>
      <c r="CV167">
        <v>77.022630302309992</v>
      </c>
      <c r="CW167">
        <v>109.30257095768999</v>
      </c>
      <c r="CX167">
        <v>174.88215601510498</v>
      </c>
      <c r="CY167">
        <v>236.88022002232498</v>
      </c>
      <c r="CZ167">
        <v>327.1670325</v>
      </c>
      <c r="DA167">
        <v>435.58740224999997</v>
      </c>
      <c r="DB167">
        <v>484.94390175000001</v>
      </c>
    </row>
    <row r="168" spans="15:106">
      <c r="O168">
        <v>37</v>
      </c>
      <c r="P168">
        <f t="shared" si="14"/>
        <v>1.9971517500000004</v>
      </c>
      <c r="Q168">
        <f t="shared" si="14"/>
        <v>3.0831941249999999</v>
      </c>
      <c r="R168">
        <f t="shared" si="14"/>
        <v>4.8033686249999992</v>
      </c>
      <c r="S168">
        <f t="shared" si="15"/>
        <v>8.4186506249999997</v>
      </c>
      <c r="T168">
        <f t="shared" si="15"/>
        <v>16.4728575</v>
      </c>
      <c r="U168">
        <f t="shared" si="15"/>
        <v>30.715660181249998</v>
      </c>
      <c r="V168">
        <f t="shared" si="15"/>
        <v>65.498677199999989</v>
      </c>
      <c r="W168">
        <f t="shared" si="15"/>
        <v>123.19019336249998</v>
      </c>
      <c r="X168">
        <f t="shared" si="15"/>
        <v>193.15213087499998</v>
      </c>
      <c r="Y168">
        <f t="shared" si="15"/>
        <v>285.43845825</v>
      </c>
      <c r="Z168">
        <f t="shared" si="15"/>
        <v>375.31310849999994</v>
      </c>
      <c r="AA168">
        <f t="shared" si="15"/>
        <v>444.33405224999996</v>
      </c>
      <c r="AC168">
        <v>37</v>
      </c>
      <c r="AD168">
        <v>1.9971517500000004</v>
      </c>
      <c r="AE168">
        <v>3.0831941249999999</v>
      </c>
      <c r="AF168">
        <v>4.8033686249999992</v>
      </c>
      <c r="AG168">
        <v>8.4186506249999997</v>
      </c>
      <c r="AH168">
        <v>16.4728575</v>
      </c>
      <c r="AI168">
        <v>30.715660181249998</v>
      </c>
      <c r="AJ168">
        <v>65.498677199999989</v>
      </c>
      <c r="AK168">
        <v>123.19019336249998</v>
      </c>
      <c r="AL168">
        <v>193.15213087499998</v>
      </c>
      <c r="AM168">
        <v>285.43845825</v>
      </c>
      <c r="AN168">
        <v>375.31310849999994</v>
      </c>
      <c r="AO168">
        <v>444.33405224999996</v>
      </c>
      <c r="AP168">
        <v>37</v>
      </c>
      <c r="AQ168">
        <v>2.4481215000000001</v>
      </c>
      <c r="AR168">
        <v>3.77939925</v>
      </c>
      <c r="AS168">
        <v>5.8968545627970004</v>
      </c>
      <c r="AT168">
        <v>10.412745439635001</v>
      </c>
      <c r="AU168">
        <v>20.526547160790003</v>
      </c>
      <c r="AV168">
        <v>38.126887513258495</v>
      </c>
      <c r="AW168">
        <v>77.569430400000002</v>
      </c>
      <c r="AX168">
        <v>139.57684330263299</v>
      </c>
      <c r="AY168">
        <v>209.88896355578245</v>
      </c>
      <c r="AZ168">
        <v>300.46153500000003</v>
      </c>
      <c r="BA168">
        <v>395.06642999999997</v>
      </c>
      <c r="BB168">
        <v>467.720055</v>
      </c>
      <c r="BC168">
        <v>37</v>
      </c>
      <c r="BD168">
        <v>2.7463130065800003</v>
      </c>
      <c r="BE168">
        <v>4.2326446996350002</v>
      </c>
      <c r="BF168">
        <v>6.5830507889849992</v>
      </c>
      <c r="BG168">
        <v>11.518419510675001</v>
      </c>
      <c r="BH168">
        <v>22.500244176300001</v>
      </c>
      <c r="BI168">
        <v>41.41611439911</v>
      </c>
      <c r="BJ168">
        <v>83.505866399999988</v>
      </c>
      <c r="BK168">
        <v>148.91895129077997</v>
      </c>
      <c r="BL168">
        <v>221.95164132652496</v>
      </c>
      <c r="BM168">
        <v>315.48461175000006</v>
      </c>
      <c r="BN168">
        <v>414.81975150000005</v>
      </c>
      <c r="BO168">
        <v>491.10605774999999</v>
      </c>
      <c r="BP168">
        <v>37</v>
      </c>
      <c r="BQ168">
        <v>3.3537434901299994</v>
      </c>
      <c r="BR168">
        <v>5.063826095955001</v>
      </c>
      <c r="BS168">
        <v>7.7119539779699995</v>
      </c>
      <c r="BT168">
        <v>13.206027646349998</v>
      </c>
      <c r="BU168">
        <v>25.2330806079</v>
      </c>
      <c r="BV168">
        <v>45.405133182585004</v>
      </c>
      <c r="BW168">
        <v>89.442302399999988</v>
      </c>
      <c r="BX168">
        <v>155.73630012632998</v>
      </c>
      <c r="BY168">
        <v>226.47498980782498</v>
      </c>
      <c r="BZ168">
        <v>315.48461175000006</v>
      </c>
      <c r="CA168">
        <v>414.81975150000005</v>
      </c>
      <c r="CB168">
        <v>491.10605774999999</v>
      </c>
      <c r="CC168">
        <v>37</v>
      </c>
      <c r="CD168">
        <v>5.174983687500001</v>
      </c>
      <c r="CE168">
        <v>8.6335548749999997</v>
      </c>
      <c r="CF168">
        <v>14.846968125</v>
      </c>
      <c r="CG168">
        <v>24.690593812499994</v>
      </c>
      <c r="CH168">
        <v>42.644268562499988</v>
      </c>
      <c r="CI168">
        <v>69.769340746874988</v>
      </c>
      <c r="CJ168">
        <v>103.45514107499999</v>
      </c>
      <c r="CK168">
        <v>163.7609180625</v>
      </c>
      <c r="CL168">
        <v>225.29282489999997</v>
      </c>
      <c r="CM168">
        <v>316.20080250000001</v>
      </c>
      <c r="CN168">
        <v>407.51394749999997</v>
      </c>
      <c r="CO168">
        <v>444.33405224999996</v>
      </c>
      <c r="CP168">
        <v>37</v>
      </c>
      <c r="CQ168">
        <v>6.4003687837649998</v>
      </c>
      <c r="CR168">
        <v>10.593423869489998</v>
      </c>
      <c r="CS168">
        <v>18.072038744099995</v>
      </c>
      <c r="CT168">
        <v>29.812329418409998</v>
      </c>
      <c r="CU168">
        <v>51.072972502365005</v>
      </c>
      <c r="CV168">
        <v>82.706779763684978</v>
      </c>
      <c r="CW168">
        <v>120.39434549999999</v>
      </c>
      <c r="CX168">
        <v>187.09258210829995</v>
      </c>
      <c r="CY168">
        <v>252.69679871963996</v>
      </c>
      <c r="CZ168">
        <v>349.48509750000005</v>
      </c>
      <c r="DA168">
        <v>450.41015249999992</v>
      </c>
      <c r="DB168">
        <v>491.10605774999999</v>
      </c>
    </row>
    <row r="169" spans="15:106">
      <c r="O169">
        <v>38</v>
      </c>
      <c r="P169">
        <f t="shared" si="14"/>
        <v>2.1793736250000002</v>
      </c>
      <c r="Q169">
        <f t="shared" si="14"/>
        <v>3.3601713750000002</v>
      </c>
      <c r="R169">
        <f t="shared" si="14"/>
        <v>5.2407011250000002</v>
      </c>
      <c r="S169">
        <f t="shared" si="15"/>
        <v>9.7670924999999986</v>
      </c>
      <c r="T169">
        <f t="shared" si="15"/>
        <v>18.346098374999997</v>
      </c>
      <c r="U169">
        <f t="shared" si="15"/>
        <v>35.776620000000001</v>
      </c>
      <c r="V169">
        <f t="shared" si="15"/>
        <v>75.872991768749998</v>
      </c>
      <c r="W169">
        <f t="shared" si="15"/>
        <v>135.484668</v>
      </c>
      <c r="X169">
        <f t="shared" si="15"/>
        <v>210.61131423749998</v>
      </c>
      <c r="Y169">
        <f t="shared" si="15"/>
        <v>303.10245900000001</v>
      </c>
      <c r="Z169">
        <f t="shared" si="15"/>
        <v>394.08501825000002</v>
      </c>
      <c r="AA169">
        <f t="shared" si="15"/>
        <v>446.73750000000001</v>
      </c>
      <c r="AC169">
        <v>38</v>
      </c>
      <c r="AD169">
        <v>2.1793736250000002</v>
      </c>
      <c r="AE169">
        <v>3.3601713750000002</v>
      </c>
      <c r="AF169">
        <v>5.2407011250000002</v>
      </c>
      <c r="AG169">
        <v>9.7670924999999986</v>
      </c>
      <c r="AH169">
        <v>18.346098374999997</v>
      </c>
      <c r="AI169">
        <v>35.776620000000001</v>
      </c>
      <c r="AJ169">
        <v>75.872991768749998</v>
      </c>
      <c r="AK169">
        <v>135.484668</v>
      </c>
      <c r="AL169">
        <v>210.61131423749998</v>
      </c>
      <c r="AM169">
        <v>303.10245900000001</v>
      </c>
      <c r="AN169">
        <v>394.08501825000002</v>
      </c>
      <c r="AO169">
        <v>446.73750000000001</v>
      </c>
      <c r="AP169">
        <v>38</v>
      </c>
      <c r="AQ169">
        <v>2.6714902499999997</v>
      </c>
      <c r="AR169">
        <v>4.1189197499999999</v>
      </c>
      <c r="AS169">
        <v>6.4434055173344991</v>
      </c>
      <c r="AT169">
        <v>12.098592</v>
      </c>
      <c r="AU169">
        <v>22.894579078816506</v>
      </c>
      <c r="AV169">
        <v>43.983153640799998</v>
      </c>
      <c r="AW169">
        <v>89.045051228001</v>
      </c>
      <c r="AX169">
        <v>152.20030445828999</v>
      </c>
      <c r="AY169">
        <v>227.01888749994299</v>
      </c>
      <c r="AZ169">
        <v>319.05522000000002</v>
      </c>
      <c r="BA169">
        <v>414.82633499999997</v>
      </c>
      <c r="BB169">
        <v>470.25</v>
      </c>
      <c r="BC169">
        <v>38</v>
      </c>
      <c r="BD169">
        <v>2.9958850929150005</v>
      </c>
      <c r="BE169">
        <v>4.6113301025549998</v>
      </c>
      <c r="BF169">
        <v>7.1800039802700004</v>
      </c>
      <c r="BG169">
        <v>13.358862</v>
      </c>
      <c r="BH169">
        <v>25.05044922039</v>
      </c>
      <c r="BI169">
        <v>47.691430775999997</v>
      </c>
      <c r="BJ169">
        <v>95.687796302504992</v>
      </c>
      <c r="BK169">
        <v>162.09770579144995</v>
      </c>
      <c r="BL169">
        <v>239.63999422670994</v>
      </c>
      <c r="BM169">
        <v>335.00798100000003</v>
      </c>
      <c r="BN169">
        <v>435.56765174999998</v>
      </c>
      <c r="BO169">
        <v>493.76249999999999</v>
      </c>
      <c r="BP169">
        <v>38</v>
      </c>
      <c r="BQ169">
        <v>3.6436708608300008</v>
      </c>
      <c r="BR169">
        <v>5.4939582408149992</v>
      </c>
      <c r="BS169">
        <v>8.3754586233450006</v>
      </c>
      <c r="BT169">
        <v>15.249267000000001</v>
      </c>
      <c r="BU169">
        <v>27.967242138164998</v>
      </c>
      <c r="BV169">
        <v>52.044576408000005</v>
      </c>
      <c r="BW169">
        <v>102.00650813000999</v>
      </c>
      <c r="BX169">
        <v>168.69596308289999</v>
      </c>
      <c r="BY169">
        <v>243.30434609942995</v>
      </c>
      <c r="BZ169">
        <v>335.00798100000003</v>
      </c>
      <c r="CA169">
        <v>435.56765174999998</v>
      </c>
      <c r="CB169">
        <v>493.76249999999999</v>
      </c>
      <c r="CC169">
        <v>38</v>
      </c>
      <c r="CD169">
        <v>5.6984895</v>
      </c>
      <c r="CE169">
        <v>9.671984437499999</v>
      </c>
      <c r="CF169">
        <v>16.391739374999997</v>
      </c>
      <c r="CG169">
        <v>27.4196896875</v>
      </c>
      <c r="CH169">
        <v>47.913654937500006</v>
      </c>
      <c r="CI169">
        <v>74.591619300000005</v>
      </c>
      <c r="CJ169">
        <v>115.0171072875</v>
      </c>
      <c r="CK169">
        <v>174.51927405000004</v>
      </c>
      <c r="CL169">
        <v>241.47965283749997</v>
      </c>
      <c r="CM169">
        <v>337.17066075000002</v>
      </c>
      <c r="CN169">
        <v>418.11949575</v>
      </c>
      <c r="CO169">
        <v>446.73750000000001</v>
      </c>
      <c r="CP169">
        <v>38</v>
      </c>
      <c r="CQ169">
        <v>7.0366884271199988</v>
      </c>
      <c r="CR169">
        <v>11.848652610795002</v>
      </c>
      <c r="CS169">
        <v>19.920301537949999</v>
      </c>
      <c r="CT169">
        <v>33.053872500000004</v>
      </c>
      <c r="CU169">
        <v>57.290081541164994</v>
      </c>
      <c r="CV169">
        <v>88.096915344239989</v>
      </c>
      <c r="CW169">
        <v>133.35634817604</v>
      </c>
      <c r="CX169">
        <v>198.65071668618</v>
      </c>
      <c r="CY169">
        <v>269.85809872097997</v>
      </c>
      <c r="CZ169">
        <v>372.66230924999996</v>
      </c>
      <c r="DA169">
        <v>462.13207425000002</v>
      </c>
      <c r="DB169">
        <v>493.76249999999999</v>
      </c>
    </row>
    <row r="170" spans="15:106">
      <c r="O170">
        <v>39</v>
      </c>
      <c r="P170">
        <f t="shared" si="14"/>
        <v>2.3761732499999999</v>
      </c>
      <c r="Q170">
        <f t="shared" si="14"/>
        <v>3.6808818749999999</v>
      </c>
      <c r="R170">
        <f t="shared" si="14"/>
        <v>5.7727889999999995</v>
      </c>
      <c r="S170">
        <f t="shared" si="15"/>
        <v>11.312333999999998</v>
      </c>
      <c r="T170">
        <f t="shared" si="15"/>
        <v>20.525472000000001</v>
      </c>
      <c r="U170">
        <f t="shared" si="15"/>
        <v>41.635053281249995</v>
      </c>
      <c r="V170">
        <f t="shared" si="15"/>
        <v>87.141322124999988</v>
      </c>
      <c r="W170">
        <f t="shared" si="15"/>
        <v>148.31666189999996</v>
      </c>
      <c r="X170">
        <f t="shared" si="15"/>
        <v>228.98894287499999</v>
      </c>
      <c r="Y170">
        <f t="shared" si="15"/>
        <v>320.73965549999997</v>
      </c>
      <c r="Z170">
        <f t="shared" si="15"/>
        <v>411.84730124999999</v>
      </c>
      <c r="AA170">
        <f t="shared" si="15"/>
        <v>446.73750000000001</v>
      </c>
      <c r="AC170">
        <v>39</v>
      </c>
      <c r="AD170">
        <v>2.3761732499999999</v>
      </c>
      <c r="AE170">
        <v>3.6808818749999999</v>
      </c>
      <c r="AF170">
        <v>5.7727889999999995</v>
      </c>
      <c r="AG170">
        <v>11.312333999999998</v>
      </c>
      <c r="AH170">
        <v>20.525472000000001</v>
      </c>
      <c r="AI170">
        <v>41.635053281249995</v>
      </c>
      <c r="AJ170">
        <v>87.141322124999988</v>
      </c>
      <c r="AK170">
        <v>148.31666189999996</v>
      </c>
      <c r="AL170">
        <v>228.98894287499999</v>
      </c>
      <c r="AM170">
        <v>320.73965549999997</v>
      </c>
      <c r="AN170">
        <v>411.84730124999999</v>
      </c>
      <c r="AO170">
        <v>446.73750000000001</v>
      </c>
      <c r="AP170">
        <v>39</v>
      </c>
      <c r="AQ170">
        <v>2.9127284999999996</v>
      </c>
      <c r="AR170">
        <v>4.5120487499999999</v>
      </c>
      <c r="AS170">
        <v>7.1082451507319986</v>
      </c>
      <c r="AT170">
        <v>14.033550245615999</v>
      </c>
      <c r="AU170">
        <v>25.652109871872</v>
      </c>
      <c r="AV170">
        <v>50.700676278037506</v>
      </c>
      <c r="AW170">
        <v>101.35794929460749</v>
      </c>
      <c r="AX170">
        <v>165.2134968</v>
      </c>
      <c r="AY170">
        <v>244.86294752419496</v>
      </c>
      <c r="AZ170">
        <v>337.62069000000002</v>
      </c>
      <c r="BA170">
        <v>433.52347499999996</v>
      </c>
      <c r="BB170">
        <v>470.25</v>
      </c>
      <c r="BC170">
        <v>39</v>
      </c>
      <c r="BD170">
        <v>3.2653219499999997</v>
      </c>
      <c r="BE170">
        <v>5.0497614733499994</v>
      </c>
      <c r="BF170">
        <v>7.9063298780400002</v>
      </c>
      <c r="BG170">
        <v>15.46714262808</v>
      </c>
      <c r="BH170">
        <v>28.016792559359999</v>
      </c>
      <c r="BI170">
        <v>54.876221346374997</v>
      </c>
      <c r="BJ170">
        <v>108.72411353595001</v>
      </c>
      <c r="BK170">
        <v>175.64364180000001</v>
      </c>
      <c r="BL170">
        <v>258.01811058869998</v>
      </c>
      <c r="BM170">
        <v>354.50172450000002</v>
      </c>
      <c r="BN170">
        <v>455.19964874999999</v>
      </c>
      <c r="BO170">
        <v>493.76249999999999</v>
      </c>
      <c r="BP170">
        <v>39</v>
      </c>
      <c r="BQ170">
        <v>3.9551786999999994</v>
      </c>
      <c r="BR170">
        <v>5.991188571224999</v>
      </c>
      <c r="BS170">
        <v>9.1832559073200013</v>
      </c>
      <c r="BT170">
        <v>17.578432856159999</v>
      </c>
      <c r="BU170">
        <v>31.138173918719996</v>
      </c>
      <c r="BV170">
        <v>59.608561530375006</v>
      </c>
      <c r="BW170">
        <v>115.35355719607502</v>
      </c>
      <c r="BX170">
        <v>181.90172879999997</v>
      </c>
      <c r="BY170">
        <v>260.64933474195004</v>
      </c>
      <c r="BZ170">
        <v>354.50172450000002</v>
      </c>
      <c r="CA170">
        <v>455.19964874999999</v>
      </c>
      <c r="CB170">
        <v>493.76249999999999</v>
      </c>
      <c r="CC170">
        <v>39</v>
      </c>
      <c r="CD170">
        <v>6.2820697500000007</v>
      </c>
      <c r="CE170">
        <v>10.8219808125</v>
      </c>
      <c r="CF170">
        <v>18.108151875000001</v>
      </c>
      <c r="CG170">
        <v>30.466321874999995</v>
      </c>
      <c r="CH170">
        <v>53.560652062499997</v>
      </c>
      <c r="CI170">
        <v>79.743907546874993</v>
      </c>
      <c r="CJ170">
        <v>127.53227024999998</v>
      </c>
      <c r="CK170">
        <v>185.46925103437499</v>
      </c>
      <c r="CL170">
        <v>258.62782460624999</v>
      </c>
      <c r="CM170">
        <v>357.89928075</v>
      </c>
      <c r="CN170">
        <v>426.65218199999998</v>
      </c>
      <c r="CO170">
        <v>446.73750000000001</v>
      </c>
      <c r="CP170">
        <v>39</v>
      </c>
      <c r="CQ170">
        <v>7.7450174999999986</v>
      </c>
      <c r="CR170">
        <v>13.236272819054999</v>
      </c>
      <c r="CS170">
        <v>21.970754620650002</v>
      </c>
      <c r="CT170">
        <v>36.666894478499998</v>
      </c>
      <c r="CU170">
        <v>63.937390074030006</v>
      </c>
      <c r="CV170">
        <v>93.834596297475002</v>
      </c>
      <c r="CW170">
        <v>147.32266607189996</v>
      </c>
      <c r="CX170">
        <v>210.33871031249998</v>
      </c>
      <c r="CY170">
        <v>287.96066134555502</v>
      </c>
      <c r="CZ170">
        <v>395.57288925</v>
      </c>
      <c r="DA170">
        <v>471.56293799999992</v>
      </c>
      <c r="DB170">
        <v>493.76249999999999</v>
      </c>
    </row>
    <row r="171" spans="15:106">
      <c r="O171">
        <v>40</v>
      </c>
      <c r="P171">
        <f t="shared" si="14"/>
        <v>2.5948395</v>
      </c>
      <c r="Q171">
        <f t="shared" si="14"/>
        <v>4.038036749999999</v>
      </c>
      <c r="R171">
        <f t="shared" si="14"/>
        <v>6.4433654999999996</v>
      </c>
      <c r="S171">
        <f t="shared" si="15"/>
        <v>12.996064124999998</v>
      </c>
      <c r="T171">
        <f t="shared" si="15"/>
        <v>23.171333624999995</v>
      </c>
      <c r="U171">
        <f t="shared" si="15"/>
        <v>48.412707749999996</v>
      </c>
      <c r="V171">
        <f t="shared" si="15"/>
        <v>98.995936668750005</v>
      </c>
      <c r="W171">
        <f t="shared" si="15"/>
        <v>162.00787308749997</v>
      </c>
      <c r="X171">
        <f t="shared" si="15"/>
        <v>248.09008640624995</v>
      </c>
      <c r="Y171">
        <f t="shared" si="15"/>
        <v>338.46619949999996</v>
      </c>
      <c r="Z171">
        <f t="shared" si="15"/>
        <v>427.27761449999997</v>
      </c>
      <c r="AA171">
        <f t="shared" si="15"/>
        <v>446.73750000000001</v>
      </c>
      <c r="AC171">
        <v>40</v>
      </c>
      <c r="AD171">
        <v>2.5948395</v>
      </c>
      <c r="AE171">
        <v>4.038036749999999</v>
      </c>
      <c r="AF171">
        <v>6.4433654999999996</v>
      </c>
      <c r="AG171">
        <v>12.996064124999998</v>
      </c>
      <c r="AH171">
        <v>23.171333624999995</v>
      </c>
      <c r="AI171">
        <v>48.412707749999996</v>
      </c>
      <c r="AJ171">
        <v>98.995936668750005</v>
      </c>
      <c r="AK171">
        <v>162.00787308749997</v>
      </c>
      <c r="AL171">
        <v>248.09008640624995</v>
      </c>
      <c r="AM171">
        <v>338.46619949999996</v>
      </c>
      <c r="AN171">
        <v>427.27761449999997</v>
      </c>
      <c r="AO171">
        <v>446.73750000000001</v>
      </c>
      <c r="AP171">
        <v>40</v>
      </c>
      <c r="AQ171">
        <v>3.1807709999999996</v>
      </c>
      <c r="AR171">
        <v>4.9498514999999994</v>
      </c>
      <c r="AS171">
        <v>7.9458278044860018</v>
      </c>
      <c r="AT171">
        <v>16.1462614384665</v>
      </c>
      <c r="AU171">
        <v>29.00154015</v>
      </c>
      <c r="AV171">
        <v>58.40263413294749</v>
      </c>
      <c r="AW171">
        <v>114.13210520779649</v>
      </c>
      <c r="AX171">
        <v>178.96294017171897</v>
      </c>
      <c r="AY171">
        <v>263.19858157642506</v>
      </c>
      <c r="AZ171">
        <v>356.28020999999995</v>
      </c>
      <c r="BA171">
        <v>449.76591000000002</v>
      </c>
      <c r="BB171">
        <v>470.25</v>
      </c>
      <c r="BC171">
        <v>40</v>
      </c>
      <c r="BD171">
        <v>3.5646163997399998</v>
      </c>
      <c r="BE171">
        <v>5.5378782270900011</v>
      </c>
      <c r="BF171">
        <v>8.8217655154199992</v>
      </c>
      <c r="BG171">
        <v>17.763288751890002</v>
      </c>
      <c r="BH171">
        <v>31.6176584625</v>
      </c>
      <c r="BI171">
        <v>63.098732530349992</v>
      </c>
      <c r="BJ171">
        <v>122.20754147860498</v>
      </c>
      <c r="BK171">
        <v>189.92250653359497</v>
      </c>
      <c r="BL171">
        <v>276.84797756962502</v>
      </c>
      <c r="BM171">
        <v>374.09422049999995</v>
      </c>
      <c r="BN171">
        <v>472.25420550000007</v>
      </c>
      <c r="BO171">
        <v>493.76249999999999</v>
      </c>
      <c r="BP171">
        <v>40</v>
      </c>
      <c r="BQ171">
        <v>4.3000206994800001</v>
      </c>
      <c r="BR171">
        <v>6.5427345541800008</v>
      </c>
      <c r="BS171">
        <v>10.202491444859998</v>
      </c>
      <c r="BT171">
        <v>20.098974934664998</v>
      </c>
      <c r="BU171">
        <v>34.981239149999993</v>
      </c>
      <c r="BV171">
        <v>68.221813079474998</v>
      </c>
      <c r="BW171">
        <v>129.04049322796502</v>
      </c>
      <c r="BX171">
        <v>195.72464476719003</v>
      </c>
      <c r="BY171">
        <v>278.25994951424991</v>
      </c>
      <c r="BZ171">
        <v>374.09422049999995</v>
      </c>
      <c r="CA171">
        <v>472.25420550000007</v>
      </c>
      <c r="CB171">
        <v>493.76249999999999</v>
      </c>
      <c r="CC171">
        <v>40</v>
      </c>
      <c r="CD171">
        <v>6.9514706249999998</v>
      </c>
      <c r="CE171">
        <v>12.083543999999998</v>
      </c>
      <c r="CF171">
        <v>20.047698</v>
      </c>
      <c r="CG171">
        <v>33.933475125000001</v>
      </c>
      <c r="CH171">
        <v>59.284887749999996</v>
      </c>
      <c r="CI171">
        <v>85.842444600000007</v>
      </c>
      <c r="CJ171">
        <v>140.27190704999998</v>
      </c>
      <c r="CK171">
        <v>197.238603375</v>
      </c>
      <c r="CL171">
        <v>276.70701495937504</v>
      </c>
      <c r="CM171">
        <v>377.27875349999994</v>
      </c>
      <c r="CN171">
        <v>433.51406999999995</v>
      </c>
      <c r="CO171">
        <v>446.73750000000001</v>
      </c>
      <c r="CP171">
        <v>40</v>
      </c>
      <c r="CQ171">
        <v>8.5567004126999979</v>
      </c>
      <c r="CR171">
        <v>14.75564264064</v>
      </c>
      <c r="CS171">
        <v>24.284781718560001</v>
      </c>
      <c r="CT171">
        <v>40.773310901729992</v>
      </c>
      <c r="CU171">
        <v>70.654592249999993</v>
      </c>
      <c r="CV171">
        <v>100.638229689855</v>
      </c>
      <c r="CW171">
        <v>161.44275827591997</v>
      </c>
      <c r="CX171">
        <v>222.8641788978</v>
      </c>
      <c r="CY171">
        <v>306.96012069723002</v>
      </c>
      <c r="CZ171">
        <v>416.99230649999993</v>
      </c>
      <c r="DA171">
        <v>479.14712999999995</v>
      </c>
      <c r="DB171">
        <v>493.76249999999999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X663"/>
  <sheetViews>
    <sheetView workbookViewId="0">
      <selection activeCell="C9" sqref="C9"/>
    </sheetView>
  </sheetViews>
  <sheetFormatPr defaultColWidth="14.28515625" defaultRowHeight="15" customHeight="1"/>
  <cols>
    <col min="1" max="1" width="8.85546875" customWidth="1"/>
    <col min="2" max="2" width="15.7109375" customWidth="1"/>
    <col min="3" max="4" width="8.85546875" customWidth="1"/>
    <col min="5" max="7" width="8.7109375" customWidth="1"/>
    <col min="8" max="8" width="8.140625" bestFit="1" customWidth="1"/>
    <col min="9" max="67" width="8.7109375" customWidth="1"/>
    <col min="68" max="68" width="9.85546875" bestFit="1" customWidth="1"/>
    <col min="69" max="72" width="8.7109375" customWidth="1"/>
    <col min="73" max="73" width="9.85546875" bestFit="1" customWidth="1"/>
    <col min="74" max="87" width="8.7109375" customWidth="1"/>
    <col min="88" max="88" width="9.85546875" bestFit="1" customWidth="1"/>
    <col min="89" max="102" width="8.7109375" customWidth="1"/>
  </cols>
  <sheetData>
    <row r="1" spans="1:102" ht="14.25" customHeight="1">
      <c r="B1" s="18" t="s">
        <v>71</v>
      </c>
      <c r="D1" s="46">
        <f>age</f>
        <v>0</v>
      </c>
      <c r="E1" s="2"/>
      <c r="F1" s="222"/>
      <c r="G1" s="140"/>
      <c r="H1" s="225" t="s">
        <v>366</v>
      </c>
      <c r="I1" s="80" t="s">
        <v>395</v>
      </c>
    </row>
    <row r="2" spans="1:102" ht="14.25" customHeight="1">
      <c r="B2" s="2" t="s">
        <v>72</v>
      </c>
      <c r="D2" s="47" t="str">
        <f>Inputs!B3</f>
        <v>M</v>
      </c>
      <c r="E2" s="2"/>
      <c r="F2" s="165" t="s">
        <v>286</v>
      </c>
      <c r="G2" s="78"/>
      <c r="H2" s="78">
        <v>1</v>
      </c>
      <c r="I2" s="189">
        <f>IF($D$2="M",1,6)</f>
        <v>1</v>
      </c>
    </row>
    <row r="3" spans="1:102" ht="14.25" customHeight="1">
      <c r="B3" s="2" t="s">
        <v>394</v>
      </c>
      <c r="D3" s="48">
        <f>Assms!C35</f>
        <v>1</v>
      </c>
      <c r="E3" s="2"/>
      <c r="F3" s="165" t="s">
        <v>287</v>
      </c>
      <c r="G3" s="78"/>
      <c r="H3" s="78">
        <v>2</v>
      </c>
      <c r="I3" s="189">
        <f>IF($D$2="M",2,7)</f>
        <v>2</v>
      </c>
    </row>
    <row r="4" spans="1:102" ht="14.25" customHeight="1">
      <c r="B4" s="2" t="s">
        <v>395</v>
      </c>
      <c r="D4" s="200">
        <f>VLOOKUP(D3,H2:I7,2)</f>
        <v>1</v>
      </c>
      <c r="E4" s="13"/>
      <c r="F4" s="165" t="s">
        <v>362</v>
      </c>
      <c r="G4" s="78"/>
      <c r="H4" s="78">
        <v>3</v>
      </c>
      <c r="I4" s="189">
        <f>IF($D$2="M",3,8)</f>
        <v>3</v>
      </c>
    </row>
    <row r="5" spans="1:102" ht="14.25" customHeight="1">
      <c r="E5" s="2"/>
      <c r="F5" s="165" t="s">
        <v>363</v>
      </c>
      <c r="G5" s="78"/>
      <c r="H5" s="78">
        <v>4</v>
      </c>
      <c r="I5" s="189">
        <f>IF($D$2="M",3,8)</f>
        <v>3</v>
      </c>
    </row>
    <row r="6" spans="1:102" ht="14.25" customHeight="1">
      <c r="B6" s="2"/>
      <c r="D6" s="49"/>
      <c r="E6" s="2"/>
      <c r="F6" s="165" t="s">
        <v>364</v>
      </c>
      <c r="G6" s="78"/>
      <c r="H6" s="78">
        <v>5</v>
      </c>
      <c r="I6" s="189">
        <f>IF($D$2="M",4,9)</f>
        <v>4</v>
      </c>
    </row>
    <row r="7" spans="1:102" ht="14.25" customHeight="1" thickBot="1">
      <c r="A7" s="52" t="s">
        <v>74</v>
      </c>
      <c r="B7" s="21"/>
      <c r="C7" s="50"/>
      <c r="D7" s="51"/>
      <c r="E7" s="2"/>
      <c r="F7" s="223" t="s">
        <v>365</v>
      </c>
      <c r="G7" s="145"/>
      <c r="H7" s="145">
        <v>6</v>
      </c>
      <c r="I7" s="146">
        <f>IF($D$2="M",5,10)</f>
        <v>5</v>
      </c>
    </row>
    <row r="8" spans="1:102" ht="14.25" customHeight="1">
      <c r="C8" s="35">
        <v>1</v>
      </c>
      <c r="D8" s="35">
        <v>2</v>
      </c>
      <c r="E8" s="35">
        <v>3</v>
      </c>
      <c r="F8" s="35">
        <v>4</v>
      </c>
      <c r="G8" s="35">
        <v>5</v>
      </c>
      <c r="H8" s="35">
        <v>6</v>
      </c>
      <c r="I8" s="35">
        <v>7</v>
      </c>
      <c r="J8" s="35">
        <v>8</v>
      </c>
      <c r="K8" s="35">
        <v>9</v>
      </c>
      <c r="L8" s="35">
        <v>10</v>
      </c>
      <c r="M8" s="35">
        <v>11</v>
      </c>
      <c r="N8" s="35">
        <v>12</v>
      </c>
      <c r="O8" s="35">
        <v>13</v>
      </c>
      <c r="P8" s="35">
        <v>14</v>
      </c>
      <c r="Q8" s="35">
        <v>15</v>
      </c>
      <c r="R8" s="35">
        <v>16</v>
      </c>
      <c r="S8" s="35">
        <v>17</v>
      </c>
      <c r="T8" s="35">
        <v>18</v>
      </c>
      <c r="U8" s="35">
        <v>19</v>
      </c>
      <c r="V8" s="35">
        <v>20</v>
      </c>
      <c r="W8" s="35">
        <v>21</v>
      </c>
      <c r="X8" s="35">
        <v>22</v>
      </c>
      <c r="Y8" s="35">
        <v>23</v>
      </c>
      <c r="Z8" s="35">
        <v>24</v>
      </c>
      <c r="AA8" s="35">
        <v>25</v>
      </c>
      <c r="AB8" s="35">
        <v>26</v>
      </c>
      <c r="AC8" s="36">
        <v>27</v>
      </c>
      <c r="AD8" s="36">
        <v>28</v>
      </c>
      <c r="AE8" s="36">
        <v>29</v>
      </c>
      <c r="AF8" s="36">
        <v>30</v>
      </c>
      <c r="AG8" s="36">
        <v>31</v>
      </c>
      <c r="AH8" s="36">
        <v>32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</row>
    <row r="9" spans="1:102" ht="14.25" customHeight="1">
      <c r="A9" s="53">
        <v>1</v>
      </c>
      <c r="B9" s="3" t="s">
        <v>75</v>
      </c>
      <c r="C9" s="32" t="e">
        <f>VLOOKUP($D$1,CSO!$A$3:$CW$61,$C$8+1)</f>
        <v>#N/A</v>
      </c>
      <c r="D9" s="32" t="e">
        <f>VLOOKUP(D1,CSO!A3:CW61,D8+1)</f>
        <v>#N/A</v>
      </c>
      <c r="E9" s="32" t="e">
        <f>VLOOKUP(D1,CSO!A3:CW61,E8+1)</f>
        <v>#N/A</v>
      </c>
      <c r="F9" s="32" t="e">
        <f>VLOOKUP(D1,CSO!A3:CW61,F8+1)</f>
        <v>#N/A</v>
      </c>
      <c r="G9" s="32" t="e">
        <f>VLOOKUP(D1,CSO!A3:CW61,G8+1)</f>
        <v>#N/A</v>
      </c>
      <c r="H9" s="32" t="e">
        <f>VLOOKUP(D1,CSO!A3:CW61,H8+1)</f>
        <v>#N/A</v>
      </c>
      <c r="I9" s="32" t="e">
        <f>VLOOKUP(D1,CSO!A3:CW61,I8+1)</f>
        <v>#N/A</v>
      </c>
      <c r="J9" s="32" t="e">
        <f>VLOOKUP(D1,CSO!A3:CW61,J8+1)</f>
        <v>#N/A</v>
      </c>
      <c r="K9" s="32" t="e">
        <f>VLOOKUP(D1,CSO!A3:CW61,K8+1)</f>
        <v>#N/A</v>
      </c>
      <c r="L9" s="32" t="e">
        <f>VLOOKUP(D1,CSO!A3:CW61,L8+1)</f>
        <v>#N/A</v>
      </c>
      <c r="M9" s="32" t="e">
        <f>VLOOKUP(D1,CSO!A3:CW61,M8+1)</f>
        <v>#N/A</v>
      </c>
      <c r="N9" s="32" t="e">
        <f>VLOOKUP(D1,CSO!A3:CW61,N8+1)</f>
        <v>#N/A</v>
      </c>
      <c r="O9" s="32" t="e">
        <f>VLOOKUP(D1,CSO!A3:CW61,O8+1)</f>
        <v>#N/A</v>
      </c>
      <c r="P9" s="32" t="e">
        <f>VLOOKUP(D1,CSO!A3:CW61,P8+1)</f>
        <v>#N/A</v>
      </c>
      <c r="Q9" s="32" t="e">
        <f>VLOOKUP(D1,CSO!A3:CW61,Q8+1)</f>
        <v>#N/A</v>
      </c>
      <c r="R9" s="32" t="e">
        <f>VLOOKUP(D1,CSO!A3:CW61,R8+1)</f>
        <v>#N/A</v>
      </c>
      <c r="S9" s="32" t="e">
        <f>VLOOKUP(D1,CSO!A3:CW61,S8+1)</f>
        <v>#N/A</v>
      </c>
      <c r="T9" s="32" t="e">
        <f>VLOOKUP(D1,CSO!A3:CW61,T8+1)</f>
        <v>#N/A</v>
      </c>
      <c r="U9" s="32" t="e">
        <f>VLOOKUP(D1,CSO!A3:CW61,U8+1)</f>
        <v>#N/A</v>
      </c>
      <c r="V9" s="32" t="e">
        <f>VLOOKUP(D1,CSO!A3:CW61,V8+1)</f>
        <v>#N/A</v>
      </c>
      <c r="W9" s="32" t="e">
        <f>VLOOKUP(D1,CSO!A3:CW61,W8+1)</f>
        <v>#N/A</v>
      </c>
      <c r="X9" s="32" t="e">
        <f>VLOOKUP(D1,CSO!A3:CW61,X8+1)</f>
        <v>#N/A</v>
      </c>
      <c r="Y9" s="32" t="e">
        <f>VLOOKUP(D1,CSO!A3:CW61,Y8+1)</f>
        <v>#N/A</v>
      </c>
      <c r="Z9" s="32" t="e">
        <f>VLOOKUP(D1,CSO!A3:CW61,Z8+1)</f>
        <v>#N/A</v>
      </c>
      <c r="AA9" s="32" t="e">
        <f>VLOOKUP(D1,CSO!A3:CW61,AA8+1)</f>
        <v>#N/A</v>
      </c>
      <c r="AB9" s="32" t="e">
        <f>VLOOKUP(D1,CSO!A3:CW61,AB8+1)</f>
        <v>#N/A</v>
      </c>
      <c r="AC9" s="32" t="e">
        <f>VLOOKUP(D1,CSO!A3:CW61,AC8+1)</f>
        <v>#N/A</v>
      </c>
      <c r="AD9" s="32" t="e">
        <f>VLOOKUP(D1,CSO!A3:CW61,AD8+1)</f>
        <v>#N/A</v>
      </c>
      <c r="AE9" s="32" t="e">
        <f>VLOOKUP(D1,CSO!A3:CW61,AE8+1)</f>
        <v>#N/A</v>
      </c>
      <c r="AF9" s="32" t="e">
        <f>VLOOKUP(D1,CSO!A3:CW61,AF8+1)</f>
        <v>#N/A</v>
      </c>
      <c r="AG9" s="32" t="e">
        <f>VLOOKUP(D1,CSO!A3:CW61,AG8+1)</f>
        <v>#N/A</v>
      </c>
      <c r="AH9" s="32" t="e">
        <f>VLOOKUP(D1,CSO!A3:CW61,AH8+1)</f>
        <v>#N/A</v>
      </c>
      <c r="AI9" s="32" t="e">
        <f>VLOOKUP(D1,CSO!A3:CW61,AI8+1)</f>
        <v>#N/A</v>
      </c>
      <c r="AJ9" s="32" t="e">
        <f>VLOOKUP(D1,CSO!A3:CW61,AJ8+1)</f>
        <v>#N/A</v>
      </c>
      <c r="AK9" s="32" t="e">
        <f>VLOOKUP(D1,CSO!A3:CW61,AK8+1)</f>
        <v>#N/A</v>
      </c>
      <c r="AL9" s="32" t="e">
        <f>VLOOKUP(D1,CSO!A3:CW61,AL8+1)</f>
        <v>#N/A</v>
      </c>
      <c r="AM9" s="32" t="e">
        <f>VLOOKUP(D1,CSO!A3:CW61,AM8+1)</f>
        <v>#N/A</v>
      </c>
      <c r="AN9" s="32" t="e">
        <f>VLOOKUP(D1,CSO!A3:CW61,AN8+1)</f>
        <v>#N/A</v>
      </c>
      <c r="AO9" s="32" t="e">
        <f>VLOOKUP(D1,CSO!A3:CW61,AO8+1)</f>
        <v>#N/A</v>
      </c>
      <c r="AP9" s="32" t="e">
        <f>VLOOKUP(D1,CSO!A3:CW61,AP8+1)</f>
        <v>#N/A</v>
      </c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</row>
    <row r="10" spans="1:102" ht="14.25" customHeight="1">
      <c r="A10" s="53">
        <v>2</v>
      </c>
      <c r="B10" s="3" t="s">
        <v>76</v>
      </c>
      <c r="C10" s="32" t="e">
        <f>VLOOKUP($D$1,CSO!$A$64:$CW$121,$C$8+1)</f>
        <v>#N/A</v>
      </c>
      <c r="D10" s="32" t="e">
        <f>VLOOKUP(D1,CSO!A64:CW121,D8+1)</f>
        <v>#N/A</v>
      </c>
      <c r="E10" s="32" t="e">
        <f>VLOOKUP(D1,CSO!A64:CW121,E8+1)</f>
        <v>#N/A</v>
      </c>
      <c r="F10" s="32" t="e">
        <f>VLOOKUP(D1,CSO!A64:CW121,F8+1)</f>
        <v>#N/A</v>
      </c>
      <c r="G10" s="32" t="e">
        <f>VLOOKUP(D1,CSO!A64:CW121,G8+1)</f>
        <v>#N/A</v>
      </c>
      <c r="H10" s="32" t="e">
        <f>VLOOKUP(D1,CSO!A64:CW121,H8+1)</f>
        <v>#N/A</v>
      </c>
      <c r="I10" s="32" t="e">
        <f>VLOOKUP(D1,CSO!A64:CW121,I8+1)</f>
        <v>#N/A</v>
      </c>
      <c r="J10" s="32" t="e">
        <f>VLOOKUP(D1,CSO!A64:CW121,J8+1)</f>
        <v>#N/A</v>
      </c>
      <c r="K10" s="32" t="e">
        <f>VLOOKUP(D1,CSO!A64:CW121,K8+1)</f>
        <v>#N/A</v>
      </c>
      <c r="L10" s="32" t="e">
        <f>VLOOKUP(D1,CSO!A64:CW121,L8+1)</f>
        <v>#N/A</v>
      </c>
      <c r="M10" s="32" t="e">
        <f>VLOOKUP(D1,CSO!A64:CW121,M8+1)</f>
        <v>#N/A</v>
      </c>
      <c r="N10" s="32" t="e">
        <f>VLOOKUP(D1,CSO!A64:CW121,N8+1)</f>
        <v>#N/A</v>
      </c>
      <c r="O10" s="32" t="e">
        <f>VLOOKUP(D1,CSO!A64:CW121,O8+1)</f>
        <v>#N/A</v>
      </c>
      <c r="P10" s="32" t="e">
        <f>VLOOKUP(D1,CSO!A64:CW121,P8+1)</f>
        <v>#N/A</v>
      </c>
      <c r="Q10" s="32" t="e">
        <f>VLOOKUP(D1,CSO!A64:CW121,Q8+1)</f>
        <v>#N/A</v>
      </c>
      <c r="R10" s="32" t="e">
        <f>VLOOKUP(D1,CSO!A64:CW121,R8+1)</f>
        <v>#N/A</v>
      </c>
      <c r="S10" s="32" t="e">
        <f>VLOOKUP(D1,CSO!A64:CW121,S8+1)</f>
        <v>#N/A</v>
      </c>
      <c r="T10" s="32" t="e">
        <f>VLOOKUP(D1,CSO!A64:CW121,T8+1)</f>
        <v>#N/A</v>
      </c>
      <c r="U10" s="32" t="e">
        <f>VLOOKUP(D1,CSO!A64:CW121,U8+1)</f>
        <v>#N/A</v>
      </c>
      <c r="V10" s="32" t="e">
        <f>VLOOKUP(D1,CSO!A64:CW121,V8+1)</f>
        <v>#N/A</v>
      </c>
      <c r="W10" s="32" t="e">
        <f>VLOOKUP(D1,CSO!A64:CW121,W8+1)</f>
        <v>#N/A</v>
      </c>
      <c r="X10" s="32" t="e">
        <f>VLOOKUP(D1,CSO!A64:CW121,X8+1)</f>
        <v>#N/A</v>
      </c>
      <c r="Y10" s="32" t="e">
        <f>VLOOKUP(D1,CSO!A64:CW121,Y8+1)</f>
        <v>#N/A</v>
      </c>
      <c r="Z10" s="32" t="e">
        <f>VLOOKUP(D1,CSO!A64:CW121,Z8+1)</f>
        <v>#N/A</v>
      </c>
      <c r="AA10" s="32" t="e">
        <f>VLOOKUP(D1,CSO!A64:CW121,AA8+1)</f>
        <v>#N/A</v>
      </c>
      <c r="AB10" s="32" t="e">
        <f>VLOOKUP(D1,CSO!A64:CW121,AB8+1)</f>
        <v>#N/A</v>
      </c>
      <c r="AC10" s="32" t="e">
        <f>VLOOKUP(D1,CSO!A64:CW121,AC8+1)</f>
        <v>#N/A</v>
      </c>
      <c r="AD10" s="32" t="e">
        <f>VLOOKUP(D1,CSO!A64:CW121,AD8+1)</f>
        <v>#N/A</v>
      </c>
      <c r="AE10" s="32" t="e">
        <f>VLOOKUP(D1,CSO!A64:CW121,AE8+1)</f>
        <v>#N/A</v>
      </c>
      <c r="AF10" s="32" t="e">
        <f>VLOOKUP(D1,CSO!A64:CW121,AF8+1)</f>
        <v>#N/A</v>
      </c>
      <c r="AG10" s="32" t="e">
        <f>VLOOKUP(D1,CSO!A64:CW121,AG8+1)</f>
        <v>#N/A</v>
      </c>
      <c r="AH10" s="32" t="e">
        <f>VLOOKUP(D1,CSO!A64:CW121,AH8+1)</f>
        <v>#N/A</v>
      </c>
      <c r="AI10" s="32" t="e">
        <f>VLOOKUP(D1,CSO!A64:CW121,AI8+1)</f>
        <v>#N/A</v>
      </c>
      <c r="AJ10" s="32" t="e">
        <f>VLOOKUP(D1,CSO!A64:CW121,AJ8+1)</f>
        <v>#N/A</v>
      </c>
      <c r="AK10" s="32" t="e">
        <f>VLOOKUP(D1,CSO!A64:CW121,AK8+1)</f>
        <v>#N/A</v>
      </c>
      <c r="AL10" s="32" t="e">
        <f>VLOOKUP(D1,CSO!A64:CW121,AL8+1)</f>
        <v>#N/A</v>
      </c>
      <c r="AM10" s="32" t="e">
        <f>VLOOKUP(D1,CSO!A64:CW121,AM8+1)</f>
        <v>#N/A</v>
      </c>
      <c r="AN10" s="32" t="e">
        <f>VLOOKUP(D1,CSO!A64:CW121,AN8+1)</f>
        <v>#N/A</v>
      </c>
      <c r="AO10" s="32" t="e">
        <f>VLOOKUP(D1,CSO!A64:CW121,AO8+1)</f>
        <v>#N/A</v>
      </c>
      <c r="AP10" s="32" t="e">
        <f>VLOOKUP(D1,CSO!A64:CW121,AP8+1)</f>
        <v>#N/A</v>
      </c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</row>
    <row r="11" spans="1:102" ht="14.25" customHeight="1">
      <c r="A11" s="53">
        <v>3</v>
      </c>
      <c r="B11" s="3" t="s">
        <v>77</v>
      </c>
      <c r="C11" s="32" t="e">
        <f>VLOOKUP($D$1,CSO!$A$125:$CW$182,$C$8+1)</f>
        <v>#N/A</v>
      </c>
      <c r="D11" s="32" t="e">
        <f>VLOOKUP(D1,CSO!A125:CW182,D8+1)</f>
        <v>#N/A</v>
      </c>
      <c r="E11" s="32" t="e">
        <f>VLOOKUP(D1,CSO!A125:CW182,E8+1)</f>
        <v>#N/A</v>
      </c>
      <c r="F11" s="32" t="e">
        <f>VLOOKUP(D1,CSO!A125:CW182,F8+1)</f>
        <v>#N/A</v>
      </c>
      <c r="G11" s="32" t="e">
        <f>VLOOKUP(D1,CSO!A125:CW182,G8+1)</f>
        <v>#N/A</v>
      </c>
      <c r="H11" s="32" t="e">
        <f>VLOOKUP(D1,CSO!A125:CW182,H8+1)</f>
        <v>#N/A</v>
      </c>
      <c r="I11" s="32" t="e">
        <f>VLOOKUP(D1,CSO!A125:CW182,I8+1)</f>
        <v>#N/A</v>
      </c>
      <c r="J11" s="32" t="e">
        <f>VLOOKUP(D1,CSO!A125:CW182,J8+1)</f>
        <v>#N/A</v>
      </c>
      <c r="K11" s="32" t="e">
        <f>VLOOKUP(D1,CSO!A125:CW182,K8+1)</f>
        <v>#N/A</v>
      </c>
      <c r="L11" s="32" t="e">
        <f>VLOOKUP(D1,CSO!A125:CW182,L8+1)</f>
        <v>#N/A</v>
      </c>
      <c r="M11" s="32" t="e">
        <f>VLOOKUP(D1,CSO!A125:CW182,M8+1)</f>
        <v>#N/A</v>
      </c>
      <c r="N11" s="32" t="e">
        <f>VLOOKUP(D1,CSO!A125:CW182,N8+1)</f>
        <v>#N/A</v>
      </c>
      <c r="O11" s="32" t="e">
        <f>VLOOKUP(D1,CSO!A125:CW182,O8+1)</f>
        <v>#N/A</v>
      </c>
      <c r="P11" s="32" t="e">
        <f>VLOOKUP(D1,CSO!A125:CW182,P8+1)</f>
        <v>#N/A</v>
      </c>
      <c r="Q11" s="32" t="e">
        <f>VLOOKUP(D1,CSO!A125:CW182,Q8+1)</f>
        <v>#N/A</v>
      </c>
      <c r="R11" s="32" t="e">
        <f>VLOOKUP(D1,CSO!A125:CW182,R8+1)</f>
        <v>#N/A</v>
      </c>
      <c r="S11" s="32" t="e">
        <f>VLOOKUP(D1,CSO!A125:CW182,S8+1)</f>
        <v>#N/A</v>
      </c>
      <c r="T11" s="32" t="e">
        <f>VLOOKUP(D1,CSO!A125:CW182,T8+1)</f>
        <v>#N/A</v>
      </c>
      <c r="U11" s="32" t="e">
        <f>VLOOKUP(D1,CSO!A125:CW182,U8+1)</f>
        <v>#N/A</v>
      </c>
      <c r="V11" s="32" t="e">
        <f>VLOOKUP(D1,CSO!A125:CW182,V8+1)</f>
        <v>#N/A</v>
      </c>
      <c r="W11" s="32" t="e">
        <f>VLOOKUP(D1,CSO!A125:CW182,W8+1)</f>
        <v>#N/A</v>
      </c>
      <c r="X11" s="32" t="e">
        <f>VLOOKUP(D1,CSO!A125:CW182,X8+1)</f>
        <v>#N/A</v>
      </c>
      <c r="Y11" s="32" t="e">
        <f>VLOOKUP(D1,CSO!A125:CW182,Y8+1)</f>
        <v>#N/A</v>
      </c>
      <c r="Z11" s="32" t="e">
        <f>VLOOKUP(D1,CSO!A125:CW182,Z8+1)</f>
        <v>#N/A</v>
      </c>
      <c r="AA11" s="32" t="e">
        <f>VLOOKUP(D1,CSO!A125:CW182,AA8+1)</f>
        <v>#N/A</v>
      </c>
      <c r="AB11" s="32" t="e">
        <f>VLOOKUP(D1,CSO!A125:CW182,AB8+1)</f>
        <v>#N/A</v>
      </c>
      <c r="AC11" s="32" t="e">
        <f>VLOOKUP(D1,CSO!A125:CW182,AC8+1)</f>
        <v>#N/A</v>
      </c>
      <c r="AD11" s="32" t="e">
        <f>VLOOKUP(D1,CSO!A125:CW182,AD8+1)</f>
        <v>#N/A</v>
      </c>
      <c r="AE11" s="32" t="e">
        <f>VLOOKUP(D1,CSO!A125:CW182,AE8+1)</f>
        <v>#N/A</v>
      </c>
      <c r="AF11" s="32" t="e">
        <f>VLOOKUP(D1,CSO!A125:CW182,AF8+1)</f>
        <v>#N/A</v>
      </c>
      <c r="AG11" s="32" t="e">
        <f>VLOOKUP(D1,CSO!A125:CW182,AG8+1)</f>
        <v>#N/A</v>
      </c>
      <c r="AH11" s="32" t="e">
        <f>VLOOKUP(D1,CSO!A125:CW182,AH8+1)</f>
        <v>#N/A</v>
      </c>
      <c r="AI11" s="32" t="e">
        <f>VLOOKUP(D1,CSO!A125:CW182,AI8+1)</f>
        <v>#N/A</v>
      </c>
      <c r="AJ11" s="32" t="e">
        <f>VLOOKUP(D1,CSO!A125:CW182,AJ8+1)</f>
        <v>#N/A</v>
      </c>
      <c r="AK11" s="32" t="e">
        <f>VLOOKUP(D1,CSO!A125:CW182,AK8+1)</f>
        <v>#N/A</v>
      </c>
      <c r="AL11" s="32" t="e">
        <f>VLOOKUP(D1,CSO!A125:CW182,AL8+1)</f>
        <v>#N/A</v>
      </c>
      <c r="AM11" s="32" t="e">
        <f>VLOOKUP(D1,CSO!A125:CW182,AM8+1)</f>
        <v>#N/A</v>
      </c>
      <c r="AN11" s="32" t="e">
        <f>VLOOKUP(D1,CSO!A125:CW182,AN8+1)</f>
        <v>#N/A</v>
      </c>
      <c r="AO11" s="32" t="e">
        <f>VLOOKUP(D1,CSO!A125:CW182,AO8+1)</f>
        <v>#N/A</v>
      </c>
      <c r="AP11" s="32" t="e">
        <f>VLOOKUP(D1,CSO!A125:CW182,AP8+1)</f>
        <v>#N/A</v>
      </c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</row>
    <row r="12" spans="1:102" ht="14.25" customHeight="1">
      <c r="A12" s="53">
        <v>4</v>
      </c>
      <c r="B12" s="3" t="s">
        <v>78</v>
      </c>
      <c r="C12" s="32" t="e">
        <f>VLOOKUP($D$1,CSO!$A$369:$CW$426,C8+1)</f>
        <v>#N/A</v>
      </c>
      <c r="D12" s="32" t="e">
        <f>VLOOKUP($D$1,CSO!$A$369:$CW$426,D8+1)</f>
        <v>#N/A</v>
      </c>
      <c r="E12" s="32" t="e">
        <f>VLOOKUP($D$1,CSO!$A$369:$CW$426,E8+1)</f>
        <v>#N/A</v>
      </c>
      <c r="F12" s="32" t="e">
        <f>VLOOKUP($D$1,CSO!$A$369:$CW$426,F8+1)</f>
        <v>#N/A</v>
      </c>
      <c r="G12" s="32" t="e">
        <f>VLOOKUP($D$1,CSO!$A$369:$CW$426,G8+1)</f>
        <v>#N/A</v>
      </c>
      <c r="H12" s="32" t="e">
        <f>VLOOKUP($D$1,CSO!$A$369:$CW$426,H8+1)</f>
        <v>#N/A</v>
      </c>
      <c r="I12" s="32" t="e">
        <f>VLOOKUP($D$1,CSO!$A$369:$CW$426,I8+1)</f>
        <v>#N/A</v>
      </c>
      <c r="J12" s="32" t="e">
        <f>VLOOKUP($D$1,CSO!$A$369:$CW$426,J8+1)</f>
        <v>#N/A</v>
      </c>
      <c r="K12" s="32" t="e">
        <f>VLOOKUP($D$1,CSO!$A$369:$CW$426,K8+1)</f>
        <v>#N/A</v>
      </c>
      <c r="L12" s="32" t="e">
        <f>VLOOKUP($D$1,CSO!$A$369:$CW$426,L8+1)</f>
        <v>#N/A</v>
      </c>
      <c r="M12" s="32" t="e">
        <f>VLOOKUP($D$1,CSO!$A$369:$CW$426,M8+1)</f>
        <v>#N/A</v>
      </c>
      <c r="N12" s="32" t="e">
        <f>VLOOKUP($D$1,CSO!$A$369:$CW$426,N8+1)</f>
        <v>#N/A</v>
      </c>
      <c r="O12" s="32" t="e">
        <f>VLOOKUP($D$1,CSO!$A$369:$CW$426,O8+1)</f>
        <v>#N/A</v>
      </c>
      <c r="P12" s="32" t="e">
        <f>VLOOKUP($D$1,CSO!$A$369:$CW$426,P8+1)</f>
        <v>#N/A</v>
      </c>
      <c r="Q12" s="32" t="e">
        <f>VLOOKUP($D$1,CSO!$A$369:$CW$426,Q8+1)</f>
        <v>#N/A</v>
      </c>
      <c r="R12" s="32" t="e">
        <f>VLOOKUP($D$1,CSO!$A$369:$CW$426,R8+1)</f>
        <v>#N/A</v>
      </c>
      <c r="S12" s="32" t="e">
        <f>VLOOKUP($D$1,CSO!$A$369:$CW$426,S8+1)</f>
        <v>#N/A</v>
      </c>
      <c r="T12" s="32" t="e">
        <f>VLOOKUP($D$1,CSO!$A$369:$CW$426,T8+1)</f>
        <v>#N/A</v>
      </c>
      <c r="U12" s="32" t="e">
        <f>VLOOKUP($D$1,CSO!$A$369:$CW$426,U8+1)</f>
        <v>#N/A</v>
      </c>
      <c r="V12" s="32" t="e">
        <f>VLOOKUP($D$1,CSO!$A$369:$CW$426,V8+1)</f>
        <v>#N/A</v>
      </c>
      <c r="W12" s="32" t="e">
        <f>VLOOKUP($D$1,CSO!$A$369:$CW$426,W8+1)</f>
        <v>#N/A</v>
      </c>
      <c r="X12" s="32" t="e">
        <f>VLOOKUP($D$1,CSO!$A$369:$CW$426,X8+1)</f>
        <v>#N/A</v>
      </c>
      <c r="Y12" s="32" t="e">
        <f>VLOOKUP($D$1,CSO!$A$369:$CW$426,Y8+1)</f>
        <v>#N/A</v>
      </c>
      <c r="Z12" s="32" t="e">
        <f>VLOOKUP($D$1,CSO!$A$369:$CW$426,Z8+1)</f>
        <v>#N/A</v>
      </c>
      <c r="AA12" s="32" t="e">
        <f>VLOOKUP($D$1,CSO!$A$369:$CW$426,AA8+1)</f>
        <v>#N/A</v>
      </c>
      <c r="AB12" s="32" t="e">
        <f>VLOOKUP($D$1,CSO!$A$369:$CW$426,AB8+1)</f>
        <v>#N/A</v>
      </c>
      <c r="AC12" s="32" t="e">
        <f>VLOOKUP($D$1,CSO!$A$369:$CW$426,AC8+1)</f>
        <v>#N/A</v>
      </c>
      <c r="AD12" s="32" t="e">
        <f>VLOOKUP($D$1,CSO!$A$369:$CW$426,AD8+1)</f>
        <v>#N/A</v>
      </c>
      <c r="AE12" s="32" t="e">
        <f>VLOOKUP($D$1,CSO!$A$369:$CW$426,AE8+1)</f>
        <v>#N/A</v>
      </c>
      <c r="AF12" s="32" t="e">
        <f>VLOOKUP($D$1,CSO!$A$369:$CW$426,AF8+1)</f>
        <v>#N/A</v>
      </c>
      <c r="AG12" s="32" t="e">
        <f>VLOOKUP($D$1,CSO!$A$369:$CW$426,AG8+1)</f>
        <v>#N/A</v>
      </c>
      <c r="AH12" s="32" t="e">
        <f>VLOOKUP($D$1,CSO!$A$369:$CW$426,AH8+1)</f>
        <v>#N/A</v>
      </c>
      <c r="AI12" s="32" t="e">
        <f>VLOOKUP($D$1,CSO!$A$369:$CW$426,AI8+1)</f>
        <v>#N/A</v>
      </c>
      <c r="AJ12" s="32" t="e">
        <f>VLOOKUP($D$1,CSO!$A$369:$CW$426,AJ8+1)</f>
        <v>#N/A</v>
      </c>
      <c r="AK12" s="32" t="e">
        <f>VLOOKUP($D$1,CSO!$A$369:$CW$426,AK8+1)</f>
        <v>#N/A</v>
      </c>
      <c r="AL12" s="32" t="e">
        <f>VLOOKUP($D$1,CSO!$A$369:$CW$426,AL8+1)</f>
        <v>#N/A</v>
      </c>
      <c r="AM12" s="32" t="e">
        <f>VLOOKUP($D$1,CSO!$A$369:$CW$426,AM8+1)</f>
        <v>#N/A</v>
      </c>
      <c r="AN12" s="32" t="e">
        <f>VLOOKUP($D$1,CSO!$A$369:$CW$426,AN8+1)</f>
        <v>#N/A</v>
      </c>
      <c r="AO12" s="32" t="e">
        <f>VLOOKUP($D$1,CSO!$A$369:$CW$426,AO8+1)</f>
        <v>#N/A</v>
      </c>
      <c r="AP12" s="32" t="e">
        <f>VLOOKUP($D$1,CSO!$A$369:$CW$426,AP8+1)</f>
        <v>#N/A</v>
      </c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</row>
    <row r="13" spans="1:102" ht="14.25" customHeight="1">
      <c r="A13" s="53">
        <v>5</v>
      </c>
      <c r="B13" s="3" t="s">
        <v>79</v>
      </c>
      <c r="C13" s="32" t="e">
        <f>VLOOKUP($D$1,CSO!$A$430:$CW$496,C8+1)</f>
        <v>#N/A</v>
      </c>
      <c r="D13" s="32" t="e">
        <f>VLOOKUP($D$1,CSO!$A$430:$CW$496,D8+1)</f>
        <v>#N/A</v>
      </c>
      <c r="E13" s="32" t="e">
        <f>VLOOKUP($D$1,CSO!$A$430:$CW$496,E8+1)</f>
        <v>#N/A</v>
      </c>
      <c r="F13" s="32" t="e">
        <f>VLOOKUP($D$1,CSO!$A$430:$CW$496,F8+1)</f>
        <v>#N/A</v>
      </c>
      <c r="G13" s="32" t="e">
        <f>VLOOKUP($D$1,CSO!$A$430:$CW$496,G8+1)</f>
        <v>#N/A</v>
      </c>
      <c r="H13" s="32" t="e">
        <f>VLOOKUP($D$1,CSO!$A$430:$CW$496,H8+1)</f>
        <v>#N/A</v>
      </c>
      <c r="I13" s="32" t="e">
        <f>VLOOKUP($D$1,CSO!$A$430:$CW$496,I8+1)</f>
        <v>#N/A</v>
      </c>
      <c r="J13" s="32" t="e">
        <f>VLOOKUP($D$1,CSO!$A$430:$CW$496,J8+1)</f>
        <v>#N/A</v>
      </c>
      <c r="K13" s="32" t="e">
        <f>VLOOKUP($D$1,CSO!$A$430:$CW$496,K8+1)</f>
        <v>#N/A</v>
      </c>
      <c r="L13" s="32" t="e">
        <f>VLOOKUP($D$1,CSO!$A$430:$CW$496,L8+1)</f>
        <v>#N/A</v>
      </c>
      <c r="M13" s="32" t="e">
        <f>VLOOKUP($D$1,CSO!$A$430:$CW$496,M8+1)</f>
        <v>#N/A</v>
      </c>
      <c r="N13" s="32" t="e">
        <f>VLOOKUP($D$1,CSO!$A$430:$CW$496,N8+1)</f>
        <v>#N/A</v>
      </c>
      <c r="O13" s="32" t="e">
        <f>VLOOKUP($D$1,CSO!$A$430:$CW$496,O8+1)</f>
        <v>#N/A</v>
      </c>
      <c r="P13" s="32" t="e">
        <f>VLOOKUP($D$1,CSO!$A$430:$CW$496,P8+1)</f>
        <v>#N/A</v>
      </c>
      <c r="Q13" s="32" t="e">
        <f>VLOOKUP($D$1,CSO!$A$430:$CW$496,Q8+1)</f>
        <v>#N/A</v>
      </c>
      <c r="R13" s="32" t="e">
        <f>VLOOKUP($D$1,CSO!$A$430:$CW$496,R8+1)</f>
        <v>#N/A</v>
      </c>
      <c r="S13" s="32" t="e">
        <f>VLOOKUP($D$1,CSO!$A$430:$CW$496,S8+1)</f>
        <v>#N/A</v>
      </c>
      <c r="T13" s="32" t="e">
        <f>VLOOKUP($D$1,CSO!$A$430:$CW$496,T8+1)</f>
        <v>#N/A</v>
      </c>
      <c r="U13" s="32" t="e">
        <f>VLOOKUP($D$1,CSO!$A$430:$CW$496,U8+1)</f>
        <v>#N/A</v>
      </c>
      <c r="V13" s="32" t="e">
        <f>VLOOKUP($D$1,CSO!$A$430:$CW$496,V8+1)</f>
        <v>#N/A</v>
      </c>
      <c r="W13" s="32" t="e">
        <f>VLOOKUP($D$1,CSO!$A$430:$CW$496,W8+1)</f>
        <v>#N/A</v>
      </c>
      <c r="X13" s="32" t="e">
        <f>VLOOKUP($D$1,CSO!$A$430:$CW$496,X8+1)</f>
        <v>#N/A</v>
      </c>
      <c r="Y13" s="32" t="e">
        <f>VLOOKUP($D$1,CSO!$A$430:$CW$496,Y8+1)</f>
        <v>#N/A</v>
      </c>
      <c r="Z13" s="32" t="e">
        <f>VLOOKUP($D$1,CSO!$A$430:$CW$496,Z8+1)</f>
        <v>#N/A</v>
      </c>
      <c r="AA13" s="32" t="e">
        <f>VLOOKUP($D$1,CSO!$A$430:$CW$496,AA8+1)</f>
        <v>#N/A</v>
      </c>
      <c r="AB13" s="32" t="e">
        <f>VLOOKUP($D$1,CSO!$A$430:$CW$496,AB8+1)</f>
        <v>#N/A</v>
      </c>
      <c r="AC13" s="32" t="e">
        <f>VLOOKUP($D$1,CSO!$A$430:$CW$496,AC8+1)</f>
        <v>#N/A</v>
      </c>
      <c r="AD13" s="32" t="e">
        <f>VLOOKUP($D$1,CSO!$A$430:$CW$496,AD8+1)</f>
        <v>#N/A</v>
      </c>
      <c r="AE13" s="32" t="e">
        <f>VLOOKUP($D$1,CSO!$A$430:$CW$496,AE8+1)</f>
        <v>#N/A</v>
      </c>
      <c r="AF13" s="32" t="e">
        <f>VLOOKUP($D$1,CSO!$A$430:$CW$496,AF8+1)</f>
        <v>#N/A</v>
      </c>
      <c r="AG13" s="32" t="e">
        <f>VLOOKUP($D$1,CSO!$A$430:$CW$496,AG8+1)</f>
        <v>#N/A</v>
      </c>
      <c r="AH13" s="32" t="e">
        <f>VLOOKUP($D$1,CSO!$A$430:$CW$496,AH8+1)</f>
        <v>#N/A</v>
      </c>
      <c r="AI13" s="32" t="e">
        <f>VLOOKUP($D$1,CSO!$A$430:$CW$496,AI8+1)</f>
        <v>#N/A</v>
      </c>
      <c r="AJ13" s="32" t="e">
        <f>VLOOKUP($D$1,CSO!$A$430:$CW$496,AJ8+1)</f>
        <v>#N/A</v>
      </c>
      <c r="AK13" s="32" t="e">
        <f>VLOOKUP($D$1,CSO!$A$430:$CW$496,AK8+1)</f>
        <v>#N/A</v>
      </c>
      <c r="AL13" s="32" t="e">
        <f>VLOOKUP($D$1,CSO!$A$430:$CW$496,AL8+1)</f>
        <v>#N/A</v>
      </c>
      <c r="AM13" s="32" t="e">
        <f>VLOOKUP($D$1,CSO!$A$430:$CW$496,AM8+1)</f>
        <v>#N/A</v>
      </c>
      <c r="AN13" s="32" t="e">
        <f>VLOOKUP($D$1,CSO!$A$430:$CW$496,AN8+1)</f>
        <v>#N/A</v>
      </c>
      <c r="AO13" s="32" t="e">
        <f>VLOOKUP($D$1,CSO!$A$430:$CW$496,AO8+1)</f>
        <v>#N/A</v>
      </c>
      <c r="AP13" s="32" t="e">
        <f>VLOOKUP($D$1,CSO!$A$430:$CW$496,AP8+1)</f>
        <v>#N/A</v>
      </c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</row>
    <row r="14" spans="1:102" ht="14.25" customHeight="1">
      <c r="A14" s="53">
        <v>6</v>
      </c>
      <c r="B14" s="3" t="s">
        <v>80</v>
      </c>
      <c r="C14" s="32" t="e">
        <f>VLOOKUP($D$1,CSO!$A$186:$CW$243,C8+1)</f>
        <v>#N/A</v>
      </c>
      <c r="D14" s="32" t="e">
        <f>VLOOKUP($D$1,CSO!$A$186:$CW$243,D8+1)</f>
        <v>#N/A</v>
      </c>
      <c r="E14" s="32" t="e">
        <f>VLOOKUP($D$1,CSO!$A$186:$CW$243,E8+1)</f>
        <v>#N/A</v>
      </c>
      <c r="F14" s="32" t="e">
        <f>VLOOKUP($D$1,CSO!$A$186:$CW$243,F8+1)</f>
        <v>#N/A</v>
      </c>
      <c r="G14" s="32" t="e">
        <f>VLOOKUP($D$1,CSO!$A$186:$CW$243,G8+1)</f>
        <v>#N/A</v>
      </c>
      <c r="H14" s="32" t="e">
        <f>VLOOKUP($D$1,CSO!$A$186:$CW$243,H8+1)</f>
        <v>#N/A</v>
      </c>
      <c r="I14" s="32" t="e">
        <f>VLOOKUP($D$1,CSO!$A$186:$CW$243,I8+1)</f>
        <v>#N/A</v>
      </c>
      <c r="J14" s="32" t="e">
        <f>VLOOKUP($D$1,CSO!$A$186:$CW$243,J8+1)</f>
        <v>#N/A</v>
      </c>
      <c r="K14" s="32" t="e">
        <f>VLOOKUP($D$1,CSO!$A$186:$CW$243,K8+1)</f>
        <v>#N/A</v>
      </c>
      <c r="L14" s="32" t="e">
        <f>VLOOKUP($D$1,CSO!$A$186:$CW$243,L8+1)</f>
        <v>#N/A</v>
      </c>
      <c r="M14" s="32" t="e">
        <f>VLOOKUP($D$1,CSO!$A$186:$CW$243,M8+1)</f>
        <v>#N/A</v>
      </c>
      <c r="N14" s="32" t="e">
        <f>VLOOKUP($D$1,CSO!$A$186:$CW$243,N8+1)</f>
        <v>#N/A</v>
      </c>
      <c r="O14" s="32" t="e">
        <f>VLOOKUP($D$1,CSO!$A$186:$CW$243,O8+1)</f>
        <v>#N/A</v>
      </c>
      <c r="P14" s="32" t="e">
        <f>VLOOKUP($D$1,CSO!$A$186:$CW$243,P8+1)</f>
        <v>#N/A</v>
      </c>
      <c r="Q14" s="32" t="e">
        <f>VLOOKUP($D$1,CSO!$A$186:$CW$243,Q8+1)</f>
        <v>#N/A</v>
      </c>
      <c r="R14" s="32" t="e">
        <f>VLOOKUP($D$1,CSO!$A$186:$CW$243,R8+1)</f>
        <v>#N/A</v>
      </c>
      <c r="S14" s="32" t="e">
        <f>VLOOKUP($D$1,CSO!$A$186:$CW$243,S8+1)</f>
        <v>#N/A</v>
      </c>
      <c r="T14" s="32" t="e">
        <f>VLOOKUP($D$1,CSO!$A$186:$CW$243,T8+1)</f>
        <v>#N/A</v>
      </c>
      <c r="U14" s="32" t="e">
        <f>VLOOKUP($D$1,CSO!$A$186:$CW$243,U8+1)</f>
        <v>#N/A</v>
      </c>
      <c r="V14" s="32" t="e">
        <f>VLOOKUP($D$1,CSO!$A$186:$CW$243,V8+1)</f>
        <v>#N/A</v>
      </c>
      <c r="W14" s="32" t="e">
        <f>VLOOKUP($D$1,CSO!$A$186:$CW$243,W8+1)</f>
        <v>#N/A</v>
      </c>
      <c r="X14" s="32" t="e">
        <f>VLOOKUP($D$1,CSO!$A$186:$CW$243,X8+1)</f>
        <v>#N/A</v>
      </c>
      <c r="Y14" s="32" t="e">
        <f>VLOOKUP($D$1,CSO!$A$186:$CW$243,Y8+1)</f>
        <v>#N/A</v>
      </c>
      <c r="Z14" s="32" t="e">
        <f>VLOOKUP($D$1,CSO!$A$186:$CW$243,Z8+1)</f>
        <v>#N/A</v>
      </c>
      <c r="AA14" s="32" t="e">
        <f>VLOOKUP($D$1,CSO!$A$186:$CW$243,AA8+1)</f>
        <v>#N/A</v>
      </c>
      <c r="AB14" s="32" t="e">
        <f>VLOOKUP($D$1,CSO!$A$186:$CW$243,AB8+1)</f>
        <v>#N/A</v>
      </c>
      <c r="AC14" s="32" t="e">
        <f>VLOOKUP($D$1,CSO!$A$186:$CW$243,AC8+1)</f>
        <v>#N/A</v>
      </c>
      <c r="AD14" s="32" t="e">
        <f>VLOOKUP($D$1,CSO!$A$186:$CW$243,AD8+1)</f>
        <v>#N/A</v>
      </c>
      <c r="AE14" s="32" t="e">
        <f>VLOOKUP($D$1,CSO!$A$186:$CW$243,AE8+1)</f>
        <v>#N/A</v>
      </c>
      <c r="AF14" s="32" t="e">
        <f>VLOOKUP($D$1,CSO!$A$186:$CW$243,AF8+1)</f>
        <v>#N/A</v>
      </c>
      <c r="AG14" s="32" t="e">
        <f>VLOOKUP($D$1,CSO!$A$186:$CW$243,AG8+1)</f>
        <v>#N/A</v>
      </c>
      <c r="AH14" s="32" t="e">
        <f>VLOOKUP($D$1,CSO!$A$186:$CW$243,AH8+1)</f>
        <v>#N/A</v>
      </c>
      <c r="AI14" s="32" t="e">
        <f>VLOOKUP($D$1,CSO!$A$186:$CW$243,AI8+1)</f>
        <v>#N/A</v>
      </c>
      <c r="AJ14" s="32" t="e">
        <f>VLOOKUP($D$1,CSO!$A$186:$CW$243,AJ8+1)</f>
        <v>#N/A</v>
      </c>
      <c r="AK14" s="32" t="e">
        <f>VLOOKUP($D$1,CSO!$A$186:$CW$243,AK8+1)</f>
        <v>#N/A</v>
      </c>
      <c r="AL14" s="32" t="e">
        <f>VLOOKUP($D$1,CSO!$A$186:$CW$243,AL8+1)</f>
        <v>#N/A</v>
      </c>
      <c r="AM14" s="32" t="e">
        <f>VLOOKUP($D$1,CSO!$A$186:$CW$243,AM8+1)</f>
        <v>#N/A</v>
      </c>
      <c r="AN14" s="32" t="e">
        <f>VLOOKUP($D$1,CSO!$A$186:$CW$243,AN8+1)</f>
        <v>#N/A</v>
      </c>
      <c r="AO14" s="32" t="e">
        <f>VLOOKUP($D$1,CSO!$A$186:$CW$243,AO8+1)</f>
        <v>#N/A</v>
      </c>
      <c r="AP14" s="32" t="e">
        <f>VLOOKUP($D$1,CSO!$A$186:$CW$243,AP8+1)</f>
        <v>#N/A</v>
      </c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</row>
    <row r="15" spans="1:102" ht="14.25" customHeight="1">
      <c r="A15" s="53">
        <v>7</v>
      </c>
      <c r="B15" s="3" t="s">
        <v>81</v>
      </c>
      <c r="C15" s="32" t="e">
        <f>VLOOKUP($D$1,CSO!$A$247:$CW$304,C8+1)</f>
        <v>#N/A</v>
      </c>
      <c r="D15" s="32" t="e">
        <f>VLOOKUP($D$1,CSO!$A$247:$CW$304,D8+1)</f>
        <v>#N/A</v>
      </c>
      <c r="E15" s="32" t="e">
        <f>VLOOKUP($D$1,CSO!$A$247:$CW$304,E8+1)</f>
        <v>#N/A</v>
      </c>
      <c r="F15" s="32" t="e">
        <f>VLOOKUP($D$1,CSO!$A$247:$CW$304,F8+1)</f>
        <v>#N/A</v>
      </c>
      <c r="G15" s="32" t="e">
        <f>VLOOKUP($D$1,CSO!$A$247:$CW$304,G8+1)</f>
        <v>#N/A</v>
      </c>
      <c r="H15" s="32" t="e">
        <f>VLOOKUP($D$1,CSO!$A$247:$CW$304,H8+1)</f>
        <v>#N/A</v>
      </c>
      <c r="I15" s="32" t="e">
        <f>VLOOKUP($D$1,CSO!$A$247:$CW$304,I8+1)</f>
        <v>#N/A</v>
      </c>
      <c r="J15" s="32" t="e">
        <f>VLOOKUP($D$1,CSO!$A$247:$CW$304,J8+1)</f>
        <v>#N/A</v>
      </c>
      <c r="K15" s="32" t="e">
        <f>VLOOKUP($D$1,CSO!$A$247:$CW$304,K8+1)</f>
        <v>#N/A</v>
      </c>
      <c r="L15" s="32" t="e">
        <f>VLOOKUP($D$1,CSO!$A$247:$CW$304,L8+1)</f>
        <v>#N/A</v>
      </c>
      <c r="M15" s="32" t="e">
        <f>VLOOKUP($D$1,CSO!$A$247:$CW$304,M8+1)</f>
        <v>#N/A</v>
      </c>
      <c r="N15" s="32" t="e">
        <f>VLOOKUP($D$1,CSO!$A$247:$CW$304,N8+1)</f>
        <v>#N/A</v>
      </c>
      <c r="O15" s="32" t="e">
        <f>VLOOKUP($D$1,CSO!$A$247:$CW$304,O8+1)</f>
        <v>#N/A</v>
      </c>
      <c r="P15" s="32" t="e">
        <f>VLOOKUP($D$1,CSO!$A$247:$CW$304,P8+1)</f>
        <v>#N/A</v>
      </c>
      <c r="Q15" s="32" t="e">
        <f>VLOOKUP($D$1,CSO!$A$247:$CW$304,Q8+1)</f>
        <v>#N/A</v>
      </c>
      <c r="R15" s="32" t="e">
        <f>VLOOKUP($D$1,CSO!$A$247:$CW$304,R8+1)</f>
        <v>#N/A</v>
      </c>
      <c r="S15" s="32" t="e">
        <f>VLOOKUP($D$1,CSO!$A$247:$CW$304,S8+1)</f>
        <v>#N/A</v>
      </c>
      <c r="T15" s="32" t="e">
        <f>VLOOKUP($D$1,CSO!$A$247:$CW$304,T8+1)</f>
        <v>#N/A</v>
      </c>
      <c r="U15" s="32" t="e">
        <f>VLOOKUP($D$1,CSO!$A$247:$CW$304,U8+1)</f>
        <v>#N/A</v>
      </c>
      <c r="V15" s="32" t="e">
        <f>VLOOKUP($D$1,CSO!$A$247:$CW$304,V8+1)</f>
        <v>#N/A</v>
      </c>
      <c r="W15" s="32" t="e">
        <f>VLOOKUP($D$1,CSO!$A$247:$CW$304,W8+1)</f>
        <v>#N/A</v>
      </c>
      <c r="X15" s="32" t="e">
        <f>VLOOKUP($D$1,CSO!$A$247:$CW$304,X8+1)</f>
        <v>#N/A</v>
      </c>
      <c r="Y15" s="32" t="e">
        <f>VLOOKUP($D$1,CSO!$A$247:$CW$304,Y8+1)</f>
        <v>#N/A</v>
      </c>
      <c r="Z15" s="32" t="e">
        <f>VLOOKUP($D$1,CSO!$A$247:$CW$304,Z8+1)</f>
        <v>#N/A</v>
      </c>
      <c r="AA15" s="32" t="e">
        <f>VLOOKUP($D$1,CSO!$A$247:$CW$304,AA8+1)</f>
        <v>#N/A</v>
      </c>
      <c r="AB15" s="32" t="e">
        <f>VLOOKUP($D$1,CSO!$A$247:$CW$304,AB8+1)</f>
        <v>#N/A</v>
      </c>
      <c r="AC15" s="32" t="e">
        <f>VLOOKUP($D$1,CSO!$A$247:$CW$304,AC8+1)</f>
        <v>#N/A</v>
      </c>
      <c r="AD15" s="32" t="e">
        <f>VLOOKUP($D$1,CSO!$A$247:$CW$304,AD8+1)</f>
        <v>#N/A</v>
      </c>
      <c r="AE15" s="32" t="e">
        <f>VLOOKUP($D$1,CSO!$A$247:$CW$304,AE8+1)</f>
        <v>#N/A</v>
      </c>
      <c r="AF15" s="32" t="e">
        <f>VLOOKUP($D$1,CSO!$A$247:$CW$304,AF8+1)</f>
        <v>#N/A</v>
      </c>
      <c r="AG15" s="32" t="e">
        <f>VLOOKUP($D$1,CSO!$A$247:$CW$304,AG8+1)</f>
        <v>#N/A</v>
      </c>
      <c r="AH15" s="32" t="e">
        <f>VLOOKUP($D$1,CSO!$A$247:$CW$304,AH8+1)</f>
        <v>#N/A</v>
      </c>
      <c r="AI15" s="32" t="e">
        <f>VLOOKUP($D$1,CSO!$A$247:$CW$304,AI8+1)</f>
        <v>#N/A</v>
      </c>
      <c r="AJ15" s="32" t="e">
        <f>VLOOKUP($D$1,CSO!$A$247:$CW$304,AJ8+1)</f>
        <v>#N/A</v>
      </c>
      <c r="AK15" s="32" t="e">
        <f>VLOOKUP($D$1,CSO!$A$247:$CW$304,AK8+1)</f>
        <v>#N/A</v>
      </c>
      <c r="AL15" s="32" t="e">
        <f>VLOOKUP($D$1,CSO!$A$247:$CW$304,AL8+1)</f>
        <v>#N/A</v>
      </c>
      <c r="AM15" s="32" t="e">
        <f>VLOOKUP($D$1,CSO!$A$247:$CW$304,AM8+1)</f>
        <v>#N/A</v>
      </c>
      <c r="AN15" s="32" t="e">
        <f>VLOOKUP($D$1,CSO!$A$247:$CW$304,AN8+1)</f>
        <v>#N/A</v>
      </c>
      <c r="AO15" s="32" t="e">
        <f>VLOOKUP($D$1,CSO!$A$247:$CW$304,AO8+1)</f>
        <v>#N/A</v>
      </c>
      <c r="AP15" s="32" t="e">
        <f>VLOOKUP($D$1,CSO!$A$247:$CW$304,AP8+1)</f>
        <v>#N/A</v>
      </c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</row>
    <row r="16" spans="1:102" ht="14.25" customHeight="1">
      <c r="A16" s="53">
        <v>8</v>
      </c>
      <c r="B16" s="3" t="s">
        <v>82</v>
      </c>
      <c r="C16" s="32" t="e">
        <f>VLOOKUP($D$1,CSO!$A$308:$CW$365,C8+1)</f>
        <v>#N/A</v>
      </c>
      <c r="D16" s="32" t="e">
        <f>VLOOKUP($D$1,CSO!$A$308:$CW$365,D8+1)</f>
        <v>#N/A</v>
      </c>
      <c r="E16" s="32" t="e">
        <f>VLOOKUP($D$1,CSO!$A$308:$CW$365,E8+1)</f>
        <v>#N/A</v>
      </c>
      <c r="F16" s="32" t="e">
        <f>VLOOKUP($D$1,CSO!$A$308:$CW$365,F8+1)</f>
        <v>#N/A</v>
      </c>
      <c r="G16" s="32" t="e">
        <f>VLOOKUP($D$1,CSO!$A$308:$CW$365,G8+1)</f>
        <v>#N/A</v>
      </c>
      <c r="H16" s="32" t="e">
        <f>VLOOKUP($D$1,CSO!$A$308:$CW$365,H8+1)</f>
        <v>#N/A</v>
      </c>
      <c r="I16" s="32" t="e">
        <f>VLOOKUP($D$1,CSO!$A$308:$CW$365,I8+1)</f>
        <v>#N/A</v>
      </c>
      <c r="J16" s="32" t="e">
        <f>VLOOKUP($D$1,CSO!$A$308:$CW$365,J8+1)</f>
        <v>#N/A</v>
      </c>
      <c r="K16" s="32" t="e">
        <f>VLOOKUP($D$1,CSO!$A$308:$CW$365,K8+1)</f>
        <v>#N/A</v>
      </c>
      <c r="L16" s="32" t="e">
        <f>VLOOKUP($D$1,CSO!$A$308:$CW$365,L8+1)</f>
        <v>#N/A</v>
      </c>
      <c r="M16" s="32" t="e">
        <f>VLOOKUP($D$1,CSO!$A$308:$CW$365,M8+1)</f>
        <v>#N/A</v>
      </c>
      <c r="N16" s="32" t="e">
        <f>VLOOKUP($D$1,CSO!$A$308:$CW$365,N8+1)</f>
        <v>#N/A</v>
      </c>
      <c r="O16" s="32" t="e">
        <f>VLOOKUP($D$1,CSO!$A$308:$CW$365,O8+1)</f>
        <v>#N/A</v>
      </c>
      <c r="P16" s="32" t="e">
        <f>VLOOKUP($D$1,CSO!$A$308:$CW$365,P8+1)</f>
        <v>#N/A</v>
      </c>
      <c r="Q16" s="32" t="e">
        <f>VLOOKUP($D$1,CSO!$A$308:$CW$365,Q8+1)</f>
        <v>#N/A</v>
      </c>
      <c r="R16" s="32" t="e">
        <f>VLOOKUP($D$1,CSO!$A$308:$CW$365,R8+1)</f>
        <v>#N/A</v>
      </c>
      <c r="S16" s="32" t="e">
        <f>VLOOKUP($D$1,CSO!$A$308:$CW$365,S8+1)</f>
        <v>#N/A</v>
      </c>
      <c r="T16" s="32" t="e">
        <f>VLOOKUP($D$1,CSO!$A$308:$CW$365,T8+1)</f>
        <v>#N/A</v>
      </c>
      <c r="U16" s="32" t="e">
        <f>VLOOKUP($D$1,CSO!$A$308:$CW$365,U8+1)</f>
        <v>#N/A</v>
      </c>
      <c r="V16" s="32" t="e">
        <f>VLOOKUP($D$1,CSO!$A$308:$CW$365,V8+1)</f>
        <v>#N/A</v>
      </c>
      <c r="W16" s="32" t="e">
        <f>VLOOKUP($D$1,CSO!$A$308:$CW$365,W8+1)</f>
        <v>#N/A</v>
      </c>
      <c r="X16" s="32" t="e">
        <f>VLOOKUP($D$1,CSO!$A$308:$CW$365,X8+1)</f>
        <v>#N/A</v>
      </c>
      <c r="Y16" s="32" t="e">
        <f>VLOOKUP($D$1,CSO!$A$308:$CW$365,Y8+1)</f>
        <v>#N/A</v>
      </c>
      <c r="Z16" s="32" t="e">
        <f>VLOOKUP($D$1,CSO!$A$308:$CW$365,Z8+1)</f>
        <v>#N/A</v>
      </c>
      <c r="AA16" s="32" t="e">
        <f>VLOOKUP($D$1,CSO!$A$308:$CW$365,AA8+1)</f>
        <v>#N/A</v>
      </c>
      <c r="AB16" s="32" t="e">
        <f>VLOOKUP($D$1,CSO!$A$308:$CW$365,AB8+1)</f>
        <v>#N/A</v>
      </c>
      <c r="AC16" s="32" t="e">
        <f>VLOOKUP($D$1,CSO!$A$308:$CW$365,AC8+1)</f>
        <v>#N/A</v>
      </c>
      <c r="AD16" s="32" t="e">
        <f>VLOOKUP($D$1,CSO!$A$308:$CW$365,AD8+1)</f>
        <v>#N/A</v>
      </c>
      <c r="AE16" s="32" t="e">
        <f>VLOOKUP($D$1,CSO!$A$308:$CW$365,AE8+1)</f>
        <v>#N/A</v>
      </c>
      <c r="AF16" s="32" t="e">
        <f>VLOOKUP($D$1,CSO!$A$308:$CW$365,AF8+1)</f>
        <v>#N/A</v>
      </c>
      <c r="AG16" s="32" t="e">
        <f>VLOOKUP($D$1,CSO!$A$308:$CW$365,AG8+1)</f>
        <v>#N/A</v>
      </c>
      <c r="AH16" s="32" t="e">
        <f>VLOOKUP($D$1,CSO!$A$308:$CW$365,AH8+1)</f>
        <v>#N/A</v>
      </c>
      <c r="AI16" s="32" t="e">
        <f>VLOOKUP($D$1,CSO!$A$308:$CW$365,AI8+1)</f>
        <v>#N/A</v>
      </c>
      <c r="AJ16" s="32" t="e">
        <f>VLOOKUP($D$1,CSO!$A$308:$CW$365,AJ8+1)</f>
        <v>#N/A</v>
      </c>
      <c r="AK16" s="32" t="e">
        <f>VLOOKUP($D$1,CSO!$A$308:$CW$365,AK8+1)</f>
        <v>#N/A</v>
      </c>
      <c r="AL16" s="32" t="e">
        <f>VLOOKUP($D$1,CSO!$A$308:$CW$365,AL8+1)</f>
        <v>#N/A</v>
      </c>
      <c r="AM16" s="32" t="e">
        <f>VLOOKUP($D$1,CSO!$A$308:$CW$365,AM8+1)</f>
        <v>#N/A</v>
      </c>
      <c r="AN16" s="32" t="e">
        <f>VLOOKUP($D$1,CSO!$A$308:$CW$365,AN8+1)</f>
        <v>#N/A</v>
      </c>
      <c r="AO16" s="32" t="e">
        <f>VLOOKUP($D$1,CSO!$A$308:$CW$365,AO8+1)</f>
        <v>#N/A</v>
      </c>
      <c r="AP16" s="32" t="e">
        <f>VLOOKUP($D$1,CSO!$A$308:$CW$365,AP8+1)</f>
        <v>#N/A</v>
      </c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</row>
    <row r="17" spans="1:102" ht="14.25" customHeight="1">
      <c r="A17" s="53">
        <v>9</v>
      </c>
      <c r="B17" s="3" t="s">
        <v>83</v>
      </c>
      <c r="C17" s="32" t="e">
        <f>VLOOKUP($D$1,CSO!$A$491:$CW$548,$C$8+1)</f>
        <v>#N/A</v>
      </c>
      <c r="D17" s="32" t="e">
        <f>VLOOKUP(D1,CSO!A491:CW548,D8+1)</f>
        <v>#N/A</v>
      </c>
      <c r="E17" s="32" t="e">
        <f>VLOOKUP(D1,CSO!A491:CW548,E8+1)</f>
        <v>#N/A</v>
      </c>
      <c r="F17" s="32" t="e">
        <f>VLOOKUP(D1,CSO!A491:CW548,F8+1)</f>
        <v>#N/A</v>
      </c>
      <c r="G17" s="32" t="e">
        <f>VLOOKUP(D1,CSO!A491:CW548,G8+1)</f>
        <v>#N/A</v>
      </c>
      <c r="H17" s="32" t="e">
        <f>VLOOKUP(D1,CSO!A491:CW548,H8+1)</f>
        <v>#N/A</v>
      </c>
      <c r="I17" s="32" t="e">
        <f>VLOOKUP(D1,CSO!A491:CW548,I8+1)</f>
        <v>#N/A</v>
      </c>
      <c r="J17" s="32" t="e">
        <f>VLOOKUP(D1,CSO!A491:CW548,J8+1)</f>
        <v>#N/A</v>
      </c>
      <c r="K17" s="32" t="e">
        <f>VLOOKUP(D1,CSO!A491:CW548,K8+1)</f>
        <v>#N/A</v>
      </c>
      <c r="L17" s="32" t="e">
        <f>VLOOKUP(D1,CSO!A491:CW548,L8+1)</f>
        <v>#N/A</v>
      </c>
      <c r="M17" s="32" t="e">
        <f>VLOOKUP(D1,CSO!A491:CW548,M8+1)</f>
        <v>#N/A</v>
      </c>
      <c r="N17" s="32" t="e">
        <f>VLOOKUP(D1,CSO!A491:CW548,N8+1)</f>
        <v>#N/A</v>
      </c>
      <c r="O17" s="32" t="e">
        <f>VLOOKUP(D1,CSO!A491:CW548,O8+1)</f>
        <v>#N/A</v>
      </c>
      <c r="P17" s="32" t="e">
        <f>VLOOKUP(D1,CSO!A491:CW548,P8+1)</f>
        <v>#N/A</v>
      </c>
      <c r="Q17" s="32" t="e">
        <f>VLOOKUP(D1,CSO!A491:CW548,Q8+1)</f>
        <v>#N/A</v>
      </c>
      <c r="R17" s="32" t="e">
        <f>VLOOKUP(D1,CSO!A491:CW548,R8+1)</f>
        <v>#N/A</v>
      </c>
      <c r="S17" s="32" t="e">
        <f>VLOOKUP(D1,CSO!A491:CW548,S8+1)</f>
        <v>#N/A</v>
      </c>
      <c r="T17" s="32" t="e">
        <f>VLOOKUP(D1,CSO!A491:CW548,T8+1)</f>
        <v>#N/A</v>
      </c>
      <c r="U17" s="32" t="e">
        <f>VLOOKUP(D1,CSO!A491:CW548,U8+1)</f>
        <v>#N/A</v>
      </c>
      <c r="V17" s="32" t="e">
        <f>VLOOKUP(D1,CSO!A491:CW548,V8+1)</f>
        <v>#N/A</v>
      </c>
      <c r="W17" s="32" t="e">
        <f>VLOOKUP(D1,CSO!A491:CW548,W8+1)</f>
        <v>#N/A</v>
      </c>
      <c r="X17" s="32" t="e">
        <f>VLOOKUP(D1,CSO!A491:CW548,X8+1)</f>
        <v>#N/A</v>
      </c>
      <c r="Y17" s="32" t="e">
        <f>VLOOKUP(D1,CSO!A491:CW548,Y8+1)</f>
        <v>#N/A</v>
      </c>
      <c r="Z17" s="32" t="e">
        <f>VLOOKUP(D1,CSO!A491:CW548,Z8+1)</f>
        <v>#N/A</v>
      </c>
      <c r="AA17" s="32" t="e">
        <f>VLOOKUP(D1,CSO!A491:CW548,AA8+1)</f>
        <v>#N/A</v>
      </c>
      <c r="AB17" s="32" t="e">
        <f>VLOOKUP(D1,CSO!A491:CW548,AB8+1)</f>
        <v>#N/A</v>
      </c>
      <c r="AC17" s="32" t="e">
        <f>VLOOKUP(D1,CSO!A491:CW548,AC8+1)</f>
        <v>#N/A</v>
      </c>
      <c r="AD17" s="32" t="e">
        <f>VLOOKUP(D1,CSO!A491:CW548,AD8+1)</f>
        <v>#N/A</v>
      </c>
      <c r="AE17" s="32" t="e">
        <f>VLOOKUP(D1,CSO!A491:CW548,AE8+1)</f>
        <v>#N/A</v>
      </c>
      <c r="AF17" s="32" t="e">
        <f>VLOOKUP(D1,CSO!A491:CW548,AF8+1)</f>
        <v>#N/A</v>
      </c>
      <c r="AG17" s="32" t="e">
        <f>VLOOKUP(D1,CSO!A491:CW548,AG8+1)</f>
        <v>#N/A</v>
      </c>
      <c r="AH17" s="32" t="e">
        <f>VLOOKUP(D1,CSO!A491:CW548,AH8+1)</f>
        <v>#N/A</v>
      </c>
      <c r="AI17" s="32" t="e">
        <f>VLOOKUP(D1,CSO!A491:CW548,AI8+1)</f>
        <v>#N/A</v>
      </c>
      <c r="AJ17" s="32" t="e">
        <f>VLOOKUP(D1,CSO!A491:CW548,AJ8+1)</f>
        <v>#N/A</v>
      </c>
      <c r="AK17" s="32" t="e">
        <f>VLOOKUP(D1,CSO!A491:CW548,AK8+1)</f>
        <v>#N/A</v>
      </c>
      <c r="AL17" s="32" t="e">
        <f>VLOOKUP(D1,CSO!A491:CW548,AL8+1)</f>
        <v>#N/A</v>
      </c>
      <c r="AM17" s="32" t="e">
        <f>VLOOKUP(D1,CSO!A491:CW548,AM8+1)</f>
        <v>#N/A</v>
      </c>
      <c r="AN17" s="32" t="e">
        <f>VLOOKUP(D1,CSO!A491:CW548,AN8+1)</f>
        <v>#N/A</v>
      </c>
      <c r="AO17" s="32" t="e">
        <f>VLOOKUP(D1,CSO!A491:CW548,AO8+1)</f>
        <v>#N/A</v>
      </c>
      <c r="AP17" s="32" t="e">
        <f>VLOOKUP(D1,CSO!A491:CW548,AP8+1)</f>
        <v>#N/A</v>
      </c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</row>
    <row r="18" spans="1:102" ht="14.25" customHeight="1">
      <c r="A18" s="53">
        <v>10</v>
      </c>
      <c r="B18" s="3" t="s">
        <v>84</v>
      </c>
      <c r="C18" s="32" t="e">
        <f>VLOOKUP($D$1,CSO!$A$552:$CW$629,$C$8+1)</f>
        <v>#N/A</v>
      </c>
      <c r="D18" s="32" t="e">
        <f>VLOOKUP(D1,CSO!A552:CW629,D8+1)</f>
        <v>#N/A</v>
      </c>
      <c r="E18" s="32" t="e">
        <f>VLOOKUP(D1,CSO!A552:CW629,E8+1)</f>
        <v>#N/A</v>
      </c>
      <c r="F18" s="32" t="e">
        <f>VLOOKUP(D1,CSO!A552:CW629,F8+1)</f>
        <v>#N/A</v>
      </c>
      <c r="G18" s="32" t="e">
        <f>VLOOKUP(D1,CSO!A552:CW629,G8+1)</f>
        <v>#N/A</v>
      </c>
      <c r="H18" s="32" t="e">
        <f>VLOOKUP(D1,CSO!A552:CW629,H8+1)</f>
        <v>#N/A</v>
      </c>
      <c r="I18" s="32" t="e">
        <f>VLOOKUP(D1,CSO!A552:CW629,I8+1)</f>
        <v>#N/A</v>
      </c>
      <c r="J18" s="32" t="e">
        <f>VLOOKUP(D1,CSO!A552:CW629,J8+1)</f>
        <v>#N/A</v>
      </c>
      <c r="K18" s="32" t="e">
        <f>VLOOKUP(D1,CSO!A552:CW629,K8+1)</f>
        <v>#N/A</v>
      </c>
      <c r="L18" s="32" t="e">
        <f>VLOOKUP(D1,CSO!A552:CW629,L8+1)</f>
        <v>#N/A</v>
      </c>
      <c r="M18" s="32" t="e">
        <f>VLOOKUP(D1,CSO!A552:CW629,M8+1)</f>
        <v>#N/A</v>
      </c>
      <c r="N18" s="32" t="e">
        <f>VLOOKUP(D1,CSO!A552:CW629,N8+1)</f>
        <v>#N/A</v>
      </c>
      <c r="O18" s="32" t="e">
        <f>VLOOKUP(D1,CSO!A552:CW629,O8+1)</f>
        <v>#N/A</v>
      </c>
      <c r="P18" s="32" t="e">
        <f>VLOOKUP(D1,CSO!A552:CW629,P8+1)</f>
        <v>#N/A</v>
      </c>
      <c r="Q18" s="32" t="e">
        <f>VLOOKUP(D1,CSO!A552:CW629,Q8+1)</f>
        <v>#N/A</v>
      </c>
      <c r="R18" s="32" t="e">
        <f>VLOOKUP(D1,CSO!A552:CW629,R8+1)</f>
        <v>#N/A</v>
      </c>
      <c r="S18" s="32" t="e">
        <f>VLOOKUP(D1,CSO!A552:CW629,S8+1)</f>
        <v>#N/A</v>
      </c>
      <c r="T18" s="32" t="e">
        <f>VLOOKUP(D1,CSO!A552:CW629,T8+1)</f>
        <v>#N/A</v>
      </c>
      <c r="U18" s="32" t="e">
        <f>VLOOKUP(D1,CSO!A552:CW629,U8+1)</f>
        <v>#N/A</v>
      </c>
      <c r="V18" s="32" t="e">
        <f>VLOOKUP(D1,CSO!A552:CW629,V8+1)</f>
        <v>#N/A</v>
      </c>
      <c r="W18" s="32" t="e">
        <f>VLOOKUP(D1,CSO!A552:CW629,W8+1)</f>
        <v>#N/A</v>
      </c>
      <c r="X18" s="32" t="e">
        <f>VLOOKUP(D1,CSO!A552:CW629,X8+1)</f>
        <v>#N/A</v>
      </c>
      <c r="Y18" s="32" t="e">
        <f>VLOOKUP(D1,CSO!A552:CW629,Y8+1)</f>
        <v>#N/A</v>
      </c>
      <c r="Z18" s="32" t="e">
        <f>VLOOKUP(D1,CSO!A552:CW629,Z8+1)</f>
        <v>#N/A</v>
      </c>
      <c r="AA18" s="32" t="e">
        <f>VLOOKUP(D1,CSO!A552:CW629,AA8+1)</f>
        <v>#N/A</v>
      </c>
      <c r="AB18" s="32" t="e">
        <f>VLOOKUP(D1,CSO!A552:CW629,AB8+1)</f>
        <v>#N/A</v>
      </c>
      <c r="AC18" s="32" t="e">
        <f>VLOOKUP(D1,CSO!A552:CW629,AC8+1)</f>
        <v>#N/A</v>
      </c>
      <c r="AD18" s="32" t="e">
        <f>VLOOKUP(D1,CSO!A552:CW629,AD8+1)</f>
        <v>#N/A</v>
      </c>
      <c r="AE18" s="32" t="e">
        <f>VLOOKUP(D1,CSO!A552:CW629,AE8+1)</f>
        <v>#N/A</v>
      </c>
      <c r="AF18" s="32" t="e">
        <f>VLOOKUP(D1,CSO!A552:CW629,AF8+1)</f>
        <v>#N/A</v>
      </c>
      <c r="AG18" s="32" t="e">
        <f>VLOOKUP(D1,CSO!A552:CW629,AG8+1)</f>
        <v>#N/A</v>
      </c>
      <c r="AH18" s="32" t="e">
        <f>VLOOKUP(D1,CSO!A552:CW629,AH8+1)</f>
        <v>#N/A</v>
      </c>
      <c r="AI18" s="32" t="e">
        <f>VLOOKUP(D1,CSO!A552:CW629,AI8+1)</f>
        <v>#N/A</v>
      </c>
      <c r="AJ18" s="32" t="e">
        <f>VLOOKUP(D1,CSO!A552:CW629,AJ8+1)</f>
        <v>#N/A</v>
      </c>
      <c r="AK18" s="32" t="e">
        <f>VLOOKUP(D1,CSO!A552:CW629,AK8+1)</f>
        <v>#N/A</v>
      </c>
      <c r="AL18" s="32" t="e">
        <f>VLOOKUP(D1,CSO!A552:CW629,AL8+1)</f>
        <v>#N/A</v>
      </c>
      <c r="AM18" s="32" t="e">
        <f>VLOOKUP(D1,CSO!A552:CW629,AM8+1)</f>
        <v>#N/A</v>
      </c>
      <c r="AN18" s="32" t="e">
        <f>VLOOKUP(D1,CSO!A552:CW629,AN8+1)</f>
        <v>#N/A</v>
      </c>
      <c r="AO18" s="32" t="e">
        <f>VLOOKUP(D1,CSO!A552:CW629,AO8+1)</f>
        <v>#N/A</v>
      </c>
      <c r="AP18" s="32" t="e">
        <f>VLOOKUP(D1,CSO!A552:CW629,AP8+1)</f>
        <v>#N/A</v>
      </c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</row>
    <row r="19" spans="1:102" ht="14.25" customHeight="1">
      <c r="B19" s="3" t="s">
        <v>73</v>
      </c>
      <c r="C19" s="30" t="e">
        <f>VLOOKUP($D$4,$A$9:$CX$18,C$8+2)/1000</f>
        <v>#N/A</v>
      </c>
      <c r="D19" s="30" t="e">
        <f t="shared" ref="D19:AP19" si="0">VLOOKUP($D$4,$A$9:$CX$18,D$8+2)/1000</f>
        <v>#N/A</v>
      </c>
      <c r="E19" s="30" t="e">
        <f t="shared" si="0"/>
        <v>#N/A</v>
      </c>
      <c r="F19" s="30" t="e">
        <f t="shared" si="0"/>
        <v>#N/A</v>
      </c>
      <c r="G19" s="30" t="e">
        <f t="shared" si="0"/>
        <v>#N/A</v>
      </c>
      <c r="H19" s="30" t="e">
        <f t="shared" si="0"/>
        <v>#N/A</v>
      </c>
      <c r="I19" s="30" t="e">
        <f t="shared" si="0"/>
        <v>#N/A</v>
      </c>
      <c r="J19" s="30" t="e">
        <f t="shared" si="0"/>
        <v>#N/A</v>
      </c>
      <c r="K19" s="30" t="e">
        <f t="shared" si="0"/>
        <v>#N/A</v>
      </c>
      <c r="L19" s="30" t="e">
        <f t="shared" si="0"/>
        <v>#N/A</v>
      </c>
      <c r="M19" s="30" t="e">
        <f t="shared" si="0"/>
        <v>#N/A</v>
      </c>
      <c r="N19" s="30" t="e">
        <f t="shared" si="0"/>
        <v>#N/A</v>
      </c>
      <c r="O19" s="30" t="e">
        <f t="shared" si="0"/>
        <v>#N/A</v>
      </c>
      <c r="P19" s="30" t="e">
        <f t="shared" si="0"/>
        <v>#N/A</v>
      </c>
      <c r="Q19" s="30" t="e">
        <f t="shared" si="0"/>
        <v>#N/A</v>
      </c>
      <c r="R19" s="30" t="e">
        <f t="shared" si="0"/>
        <v>#N/A</v>
      </c>
      <c r="S19" s="30" t="e">
        <f t="shared" si="0"/>
        <v>#N/A</v>
      </c>
      <c r="T19" s="30" t="e">
        <f t="shared" si="0"/>
        <v>#N/A</v>
      </c>
      <c r="U19" s="30" t="e">
        <f t="shared" si="0"/>
        <v>#N/A</v>
      </c>
      <c r="V19" s="30" t="e">
        <f t="shared" si="0"/>
        <v>#N/A</v>
      </c>
      <c r="W19" s="30" t="e">
        <f t="shared" si="0"/>
        <v>#N/A</v>
      </c>
      <c r="X19" s="30" t="e">
        <f t="shared" si="0"/>
        <v>#N/A</v>
      </c>
      <c r="Y19" s="30" t="e">
        <f t="shared" si="0"/>
        <v>#N/A</v>
      </c>
      <c r="Z19" s="30" t="e">
        <f t="shared" si="0"/>
        <v>#N/A</v>
      </c>
      <c r="AA19" s="30" t="e">
        <f t="shared" si="0"/>
        <v>#N/A</v>
      </c>
      <c r="AB19" s="30" t="e">
        <f t="shared" si="0"/>
        <v>#N/A</v>
      </c>
      <c r="AC19" s="30" t="e">
        <f t="shared" si="0"/>
        <v>#N/A</v>
      </c>
      <c r="AD19" s="30" t="e">
        <f t="shared" si="0"/>
        <v>#N/A</v>
      </c>
      <c r="AE19" s="30" t="e">
        <f t="shared" si="0"/>
        <v>#N/A</v>
      </c>
      <c r="AF19" s="30" t="e">
        <f t="shared" si="0"/>
        <v>#N/A</v>
      </c>
      <c r="AG19" s="30" t="e">
        <f t="shared" si="0"/>
        <v>#N/A</v>
      </c>
      <c r="AH19" s="30" t="e">
        <f t="shared" si="0"/>
        <v>#N/A</v>
      </c>
      <c r="AI19" s="30" t="e">
        <f t="shared" si="0"/>
        <v>#N/A</v>
      </c>
      <c r="AJ19" s="30" t="e">
        <f t="shared" si="0"/>
        <v>#N/A</v>
      </c>
      <c r="AK19" s="30" t="e">
        <f t="shared" si="0"/>
        <v>#N/A</v>
      </c>
      <c r="AL19" s="30" t="e">
        <f t="shared" si="0"/>
        <v>#N/A</v>
      </c>
      <c r="AM19" s="30" t="e">
        <f t="shared" si="0"/>
        <v>#N/A</v>
      </c>
      <c r="AN19" s="30" t="e">
        <f t="shared" si="0"/>
        <v>#N/A</v>
      </c>
      <c r="AO19" s="30" t="e">
        <f t="shared" si="0"/>
        <v>#N/A</v>
      </c>
      <c r="AP19" s="30" t="e">
        <f t="shared" si="0"/>
        <v>#N/A</v>
      </c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</row>
    <row r="20" spans="1:102" ht="14.25" customHeight="1">
      <c r="A20" s="82"/>
      <c r="B20" s="79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</row>
    <row r="21" spans="1:102" ht="14.25" customHeight="1">
      <c r="B21" s="7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</row>
    <row r="22" spans="1:102" ht="14.25" customHeight="1">
      <c r="B22" s="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102" ht="14.25" customHeight="1"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102" ht="14.25" customHeight="1"/>
    <row r="25" spans="1:102" ht="14.25" customHeight="1"/>
    <row r="26" spans="1:102" ht="14.25" customHeight="1"/>
    <row r="27" spans="1:102" ht="14.25" customHeight="1"/>
    <row r="28" spans="1:102" ht="14.25" customHeight="1"/>
    <row r="29" spans="1:102" ht="14.25" customHeight="1"/>
    <row r="30" spans="1:102" ht="14.25" customHeight="1"/>
    <row r="31" spans="1:102" ht="14.25" customHeight="1"/>
    <row r="32" spans="1:10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Z631"/>
  <sheetViews>
    <sheetView workbookViewId="0">
      <selection sqref="A1:AC1"/>
    </sheetView>
  </sheetViews>
  <sheetFormatPr defaultColWidth="14.28515625" defaultRowHeight="15" customHeight="1"/>
  <cols>
    <col min="1" max="29" width="7.7109375" customWidth="1"/>
    <col min="30" max="104" width="8.7109375" customWidth="1"/>
  </cols>
  <sheetData>
    <row r="1" spans="1:104" ht="14.25" customHeight="1">
      <c r="A1" s="340" t="s">
        <v>85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</row>
    <row r="2" spans="1:104" ht="14.25" customHeight="1">
      <c r="A2" s="3" t="s">
        <v>86</v>
      </c>
      <c r="B2" s="35">
        <v>1</v>
      </c>
      <c r="C2" s="35">
        <v>2</v>
      </c>
      <c r="D2" s="35">
        <v>3</v>
      </c>
      <c r="E2" s="35">
        <v>4</v>
      </c>
      <c r="F2" s="35">
        <v>5</v>
      </c>
      <c r="G2" s="35">
        <v>6</v>
      </c>
      <c r="H2" s="35">
        <v>7</v>
      </c>
      <c r="I2" s="35">
        <v>8</v>
      </c>
      <c r="J2" s="35">
        <v>9</v>
      </c>
      <c r="K2" s="35">
        <v>10</v>
      </c>
      <c r="L2" s="35">
        <v>11</v>
      </c>
      <c r="M2" s="35">
        <v>12</v>
      </c>
      <c r="N2" s="35">
        <v>13</v>
      </c>
      <c r="O2" s="35">
        <v>14</v>
      </c>
      <c r="P2" s="35">
        <v>15</v>
      </c>
      <c r="Q2" s="35">
        <v>16</v>
      </c>
      <c r="R2" s="35">
        <v>17</v>
      </c>
      <c r="S2" s="35">
        <v>18</v>
      </c>
      <c r="T2" s="35">
        <v>19</v>
      </c>
      <c r="U2" s="35">
        <v>20</v>
      </c>
      <c r="V2" s="35">
        <v>21</v>
      </c>
      <c r="W2" s="35">
        <v>22</v>
      </c>
      <c r="X2" s="35">
        <v>23</v>
      </c>
      <c r="Y2" s="35">
        <v>24</v>
      </c>
      <c r="Z2" s="35">
        <v>25</v>
      </c>
      <c r="AA2" s="35">
        <v>26</v>
      </c>
      <c r="AB2" s="78">
        <v>27</v>
      </c>
      <c r="AC2" s="36">
        <v>28</v>
      </c>
      <c r="AD2" s="36">
        <v>29</v>
      </c>
      <c r="AE2" s="36">
        <v>30</v>
      </c>
      <c r="AF2" s="36">
        <v>31</v>
      </c>
      <c r="AG2" s="36">
        <v>32</v>
      </c>
      <c r="AH2" s="36">
        <v>33</v>
      </c>
      <c r="AI2" s="36">
        <v>34</v>
      </c>
      <c r="AJ2" s="36">
        <v>35</v>
      </c>
      <c r="AK2" s="36">
        <v>36</v>
      </c>
      <c r="AL2" s="36">
        <v>37</v>
      </c>
      <c r="AM2" s="36">
        <v>38</v>
      </c>
      <c r="AN2" s="36">
        <v>39</v>
      </c>
      <c r="AO2" s="36">
        <v>40</v>
      </c>
      <c r="AP2" s="36">
        <v>41</v>
      </c>
      <c r="AQ2" s="36">
        <v>42</v>
      </c>
      <c r="AR2" s="36">
        <v>43</v>
      </c>
      <c r="AS2" s="36">
        <v>44</v>
      </c>
      <c r="AT2" s="36">
        <v>45</v>
      </c>
      <c r="AU2" s="36">
        <v>46</v>
      </c>
      <c r="AV2" s="36">
        <v>47</v>
      </c>
      <c r="AW2" s="36">
        <v>48</v>
      </c>
      <c r="AX2" s="36">
        <v>49</v>
      </c>
      <c r="AY2" s="36">
        <v>50</v>
      </c>
      <c r="AZ2" s="36">
        <v>51</v>
      </c>
      <c r="BA2" s="36">
        <v>52</v>
      </c>
      <c r="BB2" s="36">
        <v>53</v>
      </c>
      <c r="BC2" s="36">
        <v>54</v>
      </c>
      <c r="BD2" s="36">
        <v>55</v>
      </c>
      <c r="BE2" s="36">
        <v>56</v>
      </c>
      <c r="BF2" s="36">
        <v>57</v>
      </c>
      <c r="BG2" s="36">
        <v>58</v>
      </c>
      <c r="BH2" s="36">
        <v>59</v>
      </c>
      <c r="BI2" s="36">
        <v>60</v>
      </c>
      <c r="BJ2" s="36">
        <v>61</v>
      </c>
      <c r="BK2" s="36">
        <v>62</v>
      </c>
      <c r="BL2" s="36">
        <v>63</v>
      </c>
      <c r="BM2" s="36">
        <v>64</v>
      </c>
      <c r="BN2" s="36">
        <v>65</v>
      </c>
      <c r="BO2" s="36">
        <v>66</v>
      </c>
      <c r="BP2" s="36">
        <v>67</v>
      </c>
      <c r="BQ2" s="36">
        <v>68</v>
      </c>
      <c r="BR2" s="36">
        <v>69</v>
      </c>
      <c r="BS2" s="36">
        <v>70</v>
      </c>
      <c r="BT2" s="36">
        <v>71</v>
      </c>
      <c r="BU2" s="36">
        <v>72</v>
      </c>
      <c r="BV2" s="36">
        <v>73</v>
      </c>
      <c r="BW2" s="36">
        <v>74</v>
      </c>
      <c r="BX2" s="36">
        <v>75</v>
      </c>
      <c r="BY2" s="36">
        <v>76</v>
      </c>
      <c r="BZ2" s="36">
        <v>77</v>
      </c>
      <c r="CA2" s="36">
        <v>78</v>
      </c>
      <c r="CB2" s="36">
        <v>79</v>
      </c>
      <c r="CC2" s="36">
        <v>80</v>
      </c>
      <c r="CD2" s="36">
        <v>81</v>
      </c>
      <c r="CE2" s="36">
        <v>82</v>
      </c>
      <c r="CF2" s="36">
        <v>83</v>
      </c>
      <c r="CG2" s="36">
        <v>84</v>
      </c>
      <c r="CH2" s="36">
        <v>85</v>
      </c>
      <c r="CI2" s="36">
        <v>86</v>
      </c>
      <c r="CJ2" s="36">
        <v>87</v>
      </c>
      <c r="CK2" s="36">
        <v>88</v>
      </c>
      <c r="CL2" s="36">
        <v>89</v>
      </c>
      <c r="CM2" s="36">
        <v>90</v>
      </c>
      <c r="CN2" s="36">
        <v>91</v>
      </c>
      <c r="CO2" s="36">
        <v>92</v>
      </c>
      <c r="CP2" s="36">
        <v>93</v>
      </c>
      <c r="CQ2" s="36">
        <v>94</v>
      </c>
      <c r="CR2" s="36">
        <v>95</v>
      </c>
      <c r="CS2" s="36">
        <v>96</v>
      </c>
      <c r="CT2" s="36">
        <v>97</v>
      </c>
      <c r="CU2" s="36">
        <v>98</v>
      </c>
      <c r="CV2" s="36">
        <v>99</v>
      </c>
      <c r="CW2" s="36">
        <v>100</v>
      </c>
    </row>
    <row r="3" spans="1:104" ht="14.25" customHeight="1">
      <c r="A3" s="55">
        <v>18</v>
      </c>
      <c r="B3" s="56">
        <v>0.7</v>
      </c>
      <c r="C3" s="56">
        <v>0.72</v>
      </c>
      <c r="D3" s="56">
        <v>0.75</v>
      </c>
      <c r="E3" s="56">
        <v>0.78</v>
      </c>
      <c r="F3" s="56">
        <v>0.75</v>
      </c>
      <c r="G3" s="56">
        <v>0.72</v>
      </c>
      <c r="H3" s="56">
        <v>0.72</v>
      </c>
      <c r="I3" s="56">
        <v>0.72</v>
      </c>
      <c r="J3" s="56">
        <v>0.61</v>
      </c>
      <c r="K3" s="56">
        <v>0.57999999999999996</v>
      </c>
      <c r="L3" s="56">
        <v>0.53</v>
      </c>
      <c r="M3" s="56">
        <v>0.49</v>
      </c>
      <c r="N3" s="56">
        <v>0.46</v>
      </c>
      <c r="O3" s="56">
        <v>0.48</v>
      </c>
      <c r="P3" s="56">
        <v>0.5</v>
      </c>
      <c r="Q3" s="56">
        <v>0.56999999999999995</v>
      </c>
      <c r="R3" s="56">
        <v>0.65</v>
      </c>
      <c r="S3" s="56">
        <v>0.75</v>
      </c>
      <c r="T3" s="56">
        <v>0.88</v>
      </c>
      <c r="U3" s="56">
        <v>0.99</v>
      </c>
      <c r="V3" s="56">
        <v>1.0900000000000001</v>
      </c>
      <c r="W3" s="56">
        <v>1.1499999999999999</v>
      </c>
      <c r="X3" s="56">
        <v>1.2</v>
      </c>
      <c r="Y3" s="56">
        <v>1.27</v>
      </c>
      <c r="Z3" s="57">
        <v>1.35</v>
      </c>
      <c r="AA3" s="57">
        <v>1.43</v>
      </c>
      <c r="AB3" s="37">
        <v>1.5</v>
      </c>
      <c r="AC3" s="37">
        <v>1.54</v>
      </c>
      <c r="AD3" s="37">
        <v>1.6</v>
      </c>
      <c r="AE3" s="37">
        <v>1.66</v>
      </c>
      <c r="AF3" s="37">
        <v>1.73</v>
      </c>
      <c r="AG3" s="37">
        <v>1.81</v>
      </c>
      <c r="AH3" s="37">
        <v>1.9</v>
      </c>
      <c r="AI3" s="37">
        <v>2.04</v>
      </c>
      <c r="AJ3" s="37">
        <v>2.2000000000000002</v>
      </c>
      <c r="AK3" s="37">
        <v>2.39</v>
      </c>
      <c r="AL3" s="37">
        <v>2.58</v>
      </c>
      <c r="AM3" s="37">
        <v>2.76</v>
      </c>
      <c r="AN3" s="37">
        <v>2.93</v>
      </c>
      <c r="AO3" s="37">
        <v>3.09</v>
      </c>
      <c r="AP3" s="37">
        <v>3.26</v>
      </c>
      <c r="AQ3" s="37">
        <v>3.46</v>
      </c>
      <c r="AR3" s="37">
        <v>3.71</v>
      </c>
      <c r="AS3" s="37">
        <v>4.0599999999999996</v>
      </c>
      <c r="AT3" s="37">
        <v>4.5</v>
      </c>
      <c r="AU3" s="37">
        <v>5.01</v>
      </c>
      <c r="AV3" s="37">
        <v>5.59</v>
      </c>
      <c r="AW3" s="37">
        <v>6.22</v>
      </c>
      <c r="AX3" s="37">
        <v>6.91</v>
      </c>
      <c r="AY3" s="37">
        <v>7.66</v>
      </c>
      <c r="AZ3" s="37">
        <v>8.5</v>
      </c>
      <c r="BA3" s="37">
        <v>9.48</v>
      </c>
      <c r="BB3" s="37">
        <v>10.63</v>
      </c>
      <c r="BC3" s="37">
        <v>12.03</v>
      </c>
      <c r="BD3" s="37">
        <v>13.7</v>
      </c>
      <c r="BE3" s="37">
        <v>15.67</v>
      </c>
      <c r="BF3" s="37">
        <v>17.940000000000001</v>
      </c>
      <c r="BG3" s="37">
        <v>20.51</v>
      </c>
      <c r="BH3" s="37">
        <v>23.37</v>
      </c>
      <c r="BI3" s="37">
        <v>26.56</v>
      </c>
      <c r="BJ3" s="37">
        <v>30.14</v>
      </c>
      <c r="BK3" s="37">
        <v>34.270000000000003</v>
      </c>
      <c r="BL3" s="37">
        <v>39.07</v>
      </c>
      <c r="BM3" s="37">
        <v>44.57</v>
      </c>
      <c r="BN3" s="37">
        <v>50.79</v>
      </c>
      <c r="BO3" s="37">
        <v>58.06</v>
      </c>
      <c r="BP3" s="37">
        <v>66.540000000000006</v>
      </c>
      <c r="BQ3" s="37">
        <v>76.45</v>
      </c>
      <c r="BR3" s="37">
        <v>87.99</v>
      </c>
      <c r="BS3" s="37">
        <v>101.33</v>
      </c>
      <c r="BT3" s="37">
        <v>116.54</v>
      </c>
      <c r="BU3" s="37">
        <v>133.16999999999999</v>
      </c>
      <c r="BV3" s="37">
        <v>151.04</v>
      </c>
      <c r="BW3" s="37">
        <v>169.99</v>
      </c>
      <c r="BX3" s="37">
        <v>189.17</v>
      </c>
      <c r="BY3" s="37">
        <v>208.4</v>
      </c>
      <c r="BZ3" s="37">
        <v>226.73</v>
      </c>
      <c r="CA3" s="37">
        <v>243.4</v>
      </c>
      <c r="CB3" s="37">
        <v>262.43</v>
      </c>
      <c r="CC3" s="37">
        <v>282.69</v>
      </c>
      <c r="CD3" s="37">
        <v>304.70999999999998</v>
      </c>
      <c r="CE3" s="37">
        <v>328</v>
      </c>
      <c r="CF3" s="37">
        <v>352.09</v>
      </c>
      <c r="CG3" s="37">
        <v>374.47</v>
      </c>
      <c r="CH3" s="37">
        <v>396.8</v>
      </c>
      <c r="CI3" s="37">
        <v>418.66</v>
      </c>
      <c r="CJ3" s="37">
        <v>439.65</v>
      </c>
      <c r="CK3" s="37">
        <v>459.36</v>
      </c>
      <c r="CL3" s="37">
        <v>477.43</v>
      </c>
      <c r="CM3" s="37">
        <v>503.32</v>
      </c>
      <c r="CN3" s="37">
        <v>530.61</v>
      </c>
      <c r="CO3" s="37">
        <v>559.39</v>
      </c>
      <c r="CP3" s="37">
        <v>589.72</v>
      </c>
      <c r="CQ3" s="37">
        <v>621.70000000000005</v>
      </c>
      <c r="CR3" s="37">
        <v>655.42</v>
      </c>
      <c r="CS3" s="37">
        <v>690.96</v>
      </c>
      <c r="CT3" s="37">
        <v>728.43</v>
      </c>
      <c r="CU3" s="37">
        <v>767.94</v>
      </c>
      <c r="CV3" s="37">
        <v>809.58</v>
      </c>
      <c r="CW3" s="37">
        <v>853.48</v>
      </c>
    </row>
    <row r="4" spans="1:104" ht="14.25" customHeight="1">
      <c r="A4" s="55">
        <v>19</v>
      </c>
      <c r="B4" s="56">
        <v>0.65</v>
      </c>
      <c r="C4" s="56">
        <v>0.68</v>
      </c>
      <c r="D4" s="56">
        <v>0.69</v>
      </c>
      <c r="E4" s="56">
        <v>0.65</v>
      </c>
      <c r="F4" s="56">
        <v>0.65</v>
      </c>
      <c r="G4" s="56">
        <v>0.66</v>
      </c>
      <c r="H4" s="56">
        <v>0.66</v>
      </c>
      <c r="I4" s="56">
        <v>0.61</v>
      </c>
      <c r="J4" s="56">
        <v>0.53</v>
      </c>
      <c r="K4" s="56">
        <v>0.46</v>
      </c>
      <c r="L4" s="56">
        <v>0.48</v>
      </c>
      <c r="M4" s="56">
        <v>0.46</v>
      </c>
      <c r="N4" s="56">
        <v>0.45</v>
      </c>
      <c r="O4" s="56">
        <v>0.49</v>
      </c>
      <c r="P4" s="56">
        <v>0.54</v>
      </c>
      <c r="Q4" s="56">
        <v>0.57999999999999996</v>
      </c>
      <c r="R4" s="56">
        <v>0.67</v>
      </c>
      <c r="S4" s="56">
        <v>0.78</v>
      </c>
      <c r="T4" s="56">
        <v>0.9</v>
      </c>
      <c r="U4" s="56">
        <v>1.02</v>
      </c>
      <c r="V4" s="56">
        <v>1.1200000000000001</v>
      </c>
      <c r="W4" s="56">
        <v>1.18</v>
      </c>
      <c r="X4" s="56">
        <v>1.25</v>
      </c>
      <c r="Y4" s="56">
        <v>1.33</v>
      </c>
      <c r="Z4" s="57">
        <v>1.41</v>
      </c>
      <c r="AA4" s="57">
        <v>1.5</v>
      </c>
      <c r="AB4" s="37">
        <v>1.54</v>
      </c>
      <c r="AC4" s="37">
        <v>1.6</v>
      </c>
      <c r="AD4" s="37">
        <v>1.66</v>
      </c>
      <c r="AE4" s="37">
        <v>1.73</v>
      </c>
      <c r="AF4" s="37">
        <v>1.81</v>
      </c>
      <c r="AG4" s="37">
        <v>1.9</v>
      </c>
      <c r="AH4" s="37">
        <v>2.04</v>
      </c>
      <c r="AI4" s="37">
        <v>2.2000000000000002</v>
      </c>
      <c r="AJ4" s="37">
        <v>2.39</v>
      </c>
      <c r="AK4" s="37">
        <v>2.58</v>
      </c>
      <c r="AL4" s="37">
        <v>2.76</v>
      </c>
      <c r="AM4" s="37">
        <v>2.93</v>
      </c>
      <c r="AN4" s="37">
        <v>3.09</v>
      </c>
      <c r="AO4" s="37">
        <v>3.26</v>
      </c>
      <c r="AP4" s="37">
        <v>3.46</v>
      </c>
      <c r="AQ4" s="37">
        <v>3.71</v>
      </c>
      <c r="AR4" s="37">
        <v>4.0599999999999996</v>
      </c>
      <c r="AS4" s="37">
        <v>4.5</v>
      </c>
      <c r="AT4" s="37">
        <v>5.01</v>
      </c>
      <c r="AU4" s="37">
        <v>5.59</v>
      </c>
      <c r="AV4" s="37">
        <v>6.22</v>
      </c>
      <c r="AW4" s="37">
        <v>6.91</v>
      </c>
      <c r="AX4" s="37">
        <v>7.66</v>
      </c>
      <c r="AY4" s="37">
        <v>8.5</v>
      </c>
      <c r="AZ4" s="37">
        <v>9.48</v>
      </c>
      <c r="BA4" s="37">
        <v>10.63</v>
      </c>
      <c r="BB4" s="37">
        <v>12.03</v>
      </c>
      <c r="BC4" s="37">
        <v>13.7</v>
      </c>
      <c r="BD4" s="37">
        <v>15.67</v>
      </c>
      <c r="BE4" s="37">
        <v>17.940000000000001</v>
      </c>
      <c r="BF4" s="37">
        <v>20.51</v>
      </c>
      <c r="BG4" s="37">
        <v>23.37</v>
      </c>
      <c r="BH4" s="37">
        <v>26.56</v>
      </c>
      <c r="BI4" s="37">
        <v>30.14</v>
      </c>
      <c r="BJ4" s="37">
        <v>34.270000000000003</v>
      </c>
      <c r="BK4" s="37">
        <v>39.07</v>
      </c>
      <c r="BL4" s="37">
        <v>44.57</v>
      </c>
      <c r="BM4" s="37">
        <v>50.79</v>
      </c>
      <c r="BN4" s="37">
        <v>58.06</v>
      </c>
      <c r="BO4" s="37">
        <v>66.540000000000006</v>
      </c>
      <c r="BP4" s="37">
        <v>76.45</v>
      </c>
      <c r="BQ4" s="37">
        <v>87.99</v>
      </c>
      <c r="BR4" s="37">
        <v>101.33</v>
      </c>
      <c r="BS4" s="37">
        <v>116.54</v>
      </c>
      <c r="BT4" s="37">
        <v>133.16999999999999</v>
      </c>
      <c r="BU4" s="37">
        <v>151.04</v>
      </c>
      <c r="BV4" s="37">
        <v>169.99</v>
      </c>
      <c r="BW4" s="37">
        <v>189.17</v>
      </c>
      <c r="BX4" s="37">
        <v>208.4</v>
      </c>
      <c r="BY4" s="37">
        <v>226.73</v>
      </c>
      <c r="BZ4" s="37">
        <v>243.4</v>
      </c>
      <c r="CA4" s="37">
        <v>262.43</v>
      </c>
      <c r="CB4" s="37">
        <v>282.69</v>
      </c>
      <c r="CC4" s="37">
        <v>304.70999999999998</v>
      </c>
      <c r="CD4" s="37">
        <v>328</v>
      </c>
      <c r="CE4" s="37">
        <v>352.09</v>
      </c>
      <c r="CF4" s="37">
        <v>374.47</v>
      </c>
      <c r="CG4" s="37">
        <v>396.8</v>
      </c>
      <c r="CH4" s="37">
        <v>418.66</v>
      </c>
      <c r="CI4" s="37">
        <v>439.65</v>
      </c>
      <c r="CJ4" s="37">
        <v>459.36</v>
      </c>
      <c r="CK4" s="37">
        <v>477.43</v>
      </c>
      <c r="CL4" s="37">
        <v>503.32</v>
      </c>
      <c r="CM4" s="37">
        <v>530.61</v>
      </c>
      <c r="CN4" s="37">
        <v>559.39</v>
      </c>
      <c r="CO4" s="37">
        <v>589.72</v>
      </c>
      <c r="CP4" s="37">
        <v>621.70000000000005</v>
      </c>
      <c r="CQ4" s="37">
        <v>655.42</v>
      </c>
      <c r="CR4" s="37">
        <v>690.96</v>
      </c>
      <c r="CS4" s="37">
        <v>728.43</v>
      </c>
      <c r="CT4" s="37">
        <v>767.94</v>
      </c>
      <c r="CU4" s="37">
        <v>809.58</v>
      </c>
      <c r="CV4" s="37">
        <v>853.48</v>
      </c>
      <c r="CW4" s="37">
        <v>899.77</v>
      </c>
    </row>
    <row r="5" spans="1:104" ht="14.25" customHeight="1">
      <c r="A5" s="55">
        <v>20</v>
      </c>
      <c r="B5" s="56">
        <v>0.56000000000000005</v>
      </c>
      <c r="C5" s="56">
        <v>0.56999999999999995</v>
      </c>
      <c r="D5" s="56">
        <v>0.63</v>
      </c>
      <c r="E5" s="56">
        <v>0.61</v>
      </c>
      <c r="F5" s="56">
        <v>0.59</v>
      </c>
      <c r="G5" s="56">
        <v>0.57999999999999996</v>
      </c>
      <c r="H5" s="56">
        <v>0.56000000000000005</v>
      </c>
      <c r="I5" s="56">
        <v>0.51</v>
      </c>
      <c r="J5" s="56">
        <v>0.46</v>
      </c>
      <c r="K5" s="56">
        <v>0.46</v>
      </c>
      <c r="L5" s="56">
        <v>0.45</v>
      </c>
      <c r="M5" s="56">
        <v>0.45</v>
      </c>
      <c r="N5" s="56">
        <v>0.46</v>
      </c>
      <c r="O5" s="56">
        <v>0.5</v>
      </c>
      <c r="P5" s="56">
        <v>0.56000000000000005</v>
      </c>
      <c r="Q5" s="56">
        <v>0.6</v>
      </c>
      <c r="R5" s="56">
        <v>0.7</v>
      </c>
      <c r="S5" s="56">
        <v>0.8</v>
      </c>
      <c r="T5" s="56">
        <v>0.92</v>
      </c>
      <c r="U5" s="56">
        <v>1.05</v>
      </c>
      <c r="V5" s="56">
        <v>1.1499999999999999</v>
      </c>
      <c r="W5" s="56">
        <v>1.21</v>
      </c>
      <c r="X5" s="56">
        <v>1.27</v>
      </c>
      <c r="Y5" s="56">
        <v>1.35</v>
      </c>
      <c r="Z5" s="57">
        <v>1.45</v>
      </c>
      <c r="AA5" s="57">
        <v>1.54</v>
      </c>
      <c r="AB5" s="37">
        <v>1.6</v>
      </c>
      <c r="AC5" s="37">
        <v>1.66</v>
      </c>
      <c r="AD5" s="37">
        <v>1.73</v>
      </c>
      <c r="AE5" s="37">
        <v>1.81</v>
      </c>
      <c r="AF5" s="37">
        <v>1.9</v>
      </c>
      <c r="AG5" s="37">
        <v>2.04</v>
      </c>
      <c r="AH5" s="37">
        <v>2.2000000000000002</v>
      </c>
      <c r="AI5" s="37">
        <v>2.39</v>
      </c>
      <c r="AJ5" s="37">
        <v>2.58</v>
      </c>
      <c r="AK5" s="37">
        <v>2.76</v>
      </c>
      <c r="AL5" s="37">
        <v>2.93</v>
      </c>
      <c r="AM5" s="37">
        <v>3.09</v>
      </c>
      <c r="AN5" s="37">
        <v>3.26</v>
      </c>
      <c r="AO5" s="37">
        <v>3.46</v>
      </c>
      <c r="AP5" s="37">
        <v>3.71</v>
      </c>
      <c r="AQ5" s="37">
        <v>4.0599999999999996</v>
      </c>
      <c r="AR5" s="37">
        <v>4.5</v>
      </c>
      <c r="AS5" s="37">
        <v>5.01</v>
      </c>
      <c r="AT5" s="37">
        <v>5.59</v>
      </c>
      <c r="AU5" s="37">
        <v>6.22</v>
      </c>
      <c r="AV5" s="37">
        <v>6.91</v>
      </c>
      <c r="AW5" s="37">
        <v>7.66</v>
      </c>
      <c r="AX5" s="37">
        <v>8.5</v>
      </c>
      <c r="AY5" s="37">
        <v>9.48</v>
      </c>
      <c r="AZ5" s="37">
        <v>10.63</v>
      </c>
      <c r="BA5" s="37">
        <v>12.03</v>
      </c>
      <c r="BB5" s="37">
        <v>13.7</v>
      </c>
      <c r="BC5" s="37">
        <v>15.67</v>
      </c>
      <c r="BD5" s="37">
        <v>17.940000000000001</v>
      </c>
      <c r="BE5" s="37">
        <v>20.51</v>
      </c>
      <c r="BF5" s="37">
        <v>23.37</v>
      </c>
      <c r="BG5" s="37">
        <v>26.56</v>
      </c>
      <c r="BH5" s="37">
        <v>30.14</v>
      </c>
      <c r="BI5" s="37">
        <v>34.270000000000003</v>
      </c>
      <c r="BJ5" s="37">
        <v>39.07</v>
      </c>
      <c r="BK5" s="37">
        <v>44.57</v>
      </c>
      <c r="BL5" s="37">
        <v>50.79</v>
      </c>
      <c r="BM5" s="37">
        <v>58.06</v>
      </c>
      <c r="BN5" s="37">
        <v>66.540000000000006</v>
      </c>
      <c r="BO5" s="37">
        <v>76.45</v>
      </c>
      <c r="BP5" s="37">
        <v>87.99</v>
      </c>
      <c r="BQ5" s="37">
        <v>101.33</v>
      </c>
      <c r="BR5" s="37">
        <v>116.54</v>
      </c>
      <c r="BS5" s="37">
        <v>133.16999999999999</v>
      </c>
      <c r="BT5" s="37">
        <v>151.04</v>
      </c>
      <c r="BU5" s="37">
        <v>169.99</v>
      </c>
      <c r="BV5" s="37">
        <v>189.17</v>
      </c>
      <c r="BW5" s="37">
        <v>208.4</v>
      </c>
      <c r="BX5" s="37">
        <v>226.73</v>
      </c>
      <c r="BY5" s="37">
        <v>243.4</v>
      </c>
      <c r="BZ5" s="37">
        <v>262.43</v>
      </c>
      <c r="CA5" s="37">
        <v>282.69</v>
      </c>
      <c r="CB5" s="37">
        <v>304.70999999999998</v>
      </c>
      <c r="CC5" s="37">
        <v>328</v>
      </c>
      <c r="CD5" s="37">
        <v>352.09</v>
      </c>
      <c r="CE5" s="37">
        <v>374.47</v>
      </c>
      <c r="CF5" s="37">
        <v>396.8</v>
      </c>
      <c r="CG5" s="37">
        <v>418.66</v>
      </c>
      <c r="CH5" s="37">
        <v>439.65</v>
      </c>
      <c r="CI5" s="37">
        <v>459.36</v>
      </c>
      <c r="CJ5" s="37">
        <v>477.43</v>
      </c>
      <c r="CK5" s="37">
        <v>503.32</v>
      </c>
      <c r="CL5" s="37">
        <v>530.61</v>
      </c>
      <c r="CM5" s="37">
        <v>559.39</v>
      </c>
      <c r="CN5" s="37">
        <v>589.72</v>
      </c>
      <c r="CO5" s="37">
        <v>621.70000000000005</v>
      </c>
      <c r="CP5" s="37">
        <v>655.42</v>
      </c>
      <c r="CQ5" s="37">
        <v>690.96</v>
      </c>
      <c r="CR5" s="37">
        <v>728.43</v>
      </c>
      <c r="CS5" s="37">
        <v>767.94</v>
      </c>
      <c r="CT5" s="37">
        <v>809.58</v>
      </c>
      <c r="CU5" s="37">
        <v>853.48</v>
      </c>
      <c r="CV5" s="37">
        <v>899.77</v>
      </c>
      <c r="CW5" s="37">
        <v>948.56</v>
      </c>
    </row>
    <row r="6" spans="1:104" ht="14.25" customHeight="1">
      <c r="A6" s="55">
        <v>21</v>
      </c>
      <c r="B6" s="56">
        <v>0.47</v>
      </c>
      <c r="C6" s="56">
        <v>0.56999999999999995</v>
      </c>
      <c r="D6" s="56">
        <v>0.51</v>
      </c>
      <c r="E6" s="56">
        <v>0.49</v>
      </c>
      <c r="F6" s="56">
        <v>0.48</v>
      </c>
      <c r="G6" s="56">
        <v>0.47</v>
      </c>
      <c r="H6" s="56">
        <v>0.46</v>
      </c>
      <c r="I6" s="56">
        <v>0.43</v>
      </c>
      <c r="J6" s="56">
        <v>0.4</v>
      </c>
      <c r="K6" s="56">
        <v>0.43</v>
      </c>
      <c r="L6" s="56">
        <v>0.43</v>
      </c>
      <c r="M6" s="56">
        <v>0.45</v>
      </c>
      <c r="N6" s="56">
        <v>0.47</v>
      </c>
      <c r="O6" s="56">
        <v>0.52</v>
      </c>
      <c r="P6" s="56">
        <v>0.57999999999999996</v>
      </c>
      <c r="Q6" s="56">
        <v>0.63</v>
      </c>
      <c r="R6" s="56">
        <v>0.72</v>
      </c>
      <c r="S6" s="56">
        <v>0.82</v>
      </c>
      <c r="T6" s="56">
        <v>0.95</v>
      </c>
      <c r="U6" s="56">
        <v>1.07</v>
      </c>
      <c r="V6" s="56">
        <v>1.1499999999999999</v>
      </c>
      <c r="W6" s="56">
        <v>1.21</v>
      </c>
      <c r="X6" s="56">
        <v>1.28</v>
      </c>
      <c r="Y6" s="56">
        <v>1.38</v>
      </c>
      <c r="Z6" s="57">
        <v>1.49</v>
      </c>
      <c r="AA6" s="57">
        <v>1.6</v>
      </c>
      <c r="AB6" s="37">
        <v>1.66</v>
      </c>
      <c r="AC6" s="37">
        <v>1.73</v>
      </c>
      <c r="AD6" s="37">
        <v>1.81</v>
      </c>
      <c r="AE6" s="37">
        <v>1.9</v>
      </c>
      <c r="AF6" s="37">
        <v>2.04</v>
      </c>
      <c r="AG6" s="37">
        <v>2.2000000000000002</v>
      </c>
      <c r="AH6" s="37">
        <v>2.39</v>
      </c>
      <c r="AI6" s="37">
        <v>2.58</v>
      </c>
      <c r="AJ6" s="37">
        <v>2.76</v>
      </c>
      <c r="AK6" s="37">
        <v>2.93</v>
      </c>
      <c r="AL6" s="37">
        <v>3.09</v>
      </c>
      <c r="AM6" s="37">
        <v>3.26</v>
      </c>
      <c r="AN6" s="37">
        <v>3.46</v>
      </c>
      <c r="AO6" s="37">
        <v>3.71</v>
      </c>
      <c r="AP6" s="37">
        <v>4.0599999999999996</v>
      </c>
      <c r="AQ6" s="37">
        <v>4.5</v>
      </c>
      <c r="AR6" s="37">
        <v>5.01</v>
      </c>
      <c r="AS6" s="37">
        <v>5.59</v>
      </c>
      <c r="AT6" s="37">
        <v>6.22</v>
      </c>
      <c r="AU6" s="37">
        <v>6.91</v>
      </c>
      <c r="AV6" s="37">
        <v>7.66</v>
      </c>
      <c r="AW6" s="37">
        <v>8.5</v>
      </c>
      <c r="AX6" s="37">
        <v>9.48</v>
      </c>
      <c r="AY6" s="37">
        <v>10.63</v>
      </c>
      <c r="AZ6" s="37">
        <v>12.03</v>
      </c>
      <c r="BA6" s="37">
        <v>13.7</v>
      </c>
      <c r="BB6" s="37">
        <v>15.67</v>
      </c>
      <c r="BC6" s="37">
        <v>17.940000000000001</v>
      </c>
      <c r="BD6" s="37">
        <v>20.51</v>
      </c>
      <c r="BE6" s="37">
        <v>23.37</v>
      </c>
      <c r="BF6" s="37">
        <v>26.56</v>
      </c>
      <c r="BG6" s="37">
        <v>30.14</v>
      </c>
      <c r="BH6" s="37">
        <v>34.270000000000003</v>
      </c>
      <c r="BI6" s="37">
        <v>39.07</v>
      </c>
      <c r="BJ6" s="37">
        <v>44.57</v>
      </c>
      <c r="BK6" s="37">
        <v>50.79</v>
      </c>
      <c r="BL6" s="37">
        <v>58.06</v>
      </c>
      <c r="BM6" s="37">
        <v>66.540000000000006</v>
      </c>
      <c r="BN6" s="37">
        <v>76.45</v>
      </c>
      <c r="BO6" s="37">
        <v>87.99</v>
      </c>
      <c r="BP6" s="37">
        <v>101.33</v>
      </c>
      <c r="BQ6" s="37">
        <v>116.54</v>
      </c>
      <c r="BR6" s="37">
        <v>133.16999999999999</v>
      </c>
      <c r="BS6" s="37">
        <v>151.04</v>
      </c>
      <c r="BT6" s="37">
        <v>169.99</v>
      </c>
      <c r="BU6" s="37">
        <v>189.17</v>
      </c>
      <c r="BV6" s="37">
        <v>208.4</v>
      </c>
      <c r="BW6" s="37">
        <v>226.73</v>
      </c>
      <c r="BX6" s="37">
        <v>243.4</v>
      </c>
      <c r="BY6" s="37">
        <v>262.43</v>
      </c>
      <c r="BZ6" s="37">
        <v>282.69</v>
      </c>
      <c r="CA6" s="37">
        <v>304.70999999999998</v>
      </c>
      <c r="CB6" s="37">
        <v>328</v>
      </c>
      <c r="CC6" s="37">
        <v>352.09</v>
      </c>
      <c r="CD6" s="37">
        <v>374.47</v>
      </c>
      <c r="CE6" s="37">
        <v>396.8</v>
      </c>
      <c r="CF6" s="37">
        <v>418.66</v>
      </c>
      <c r="CG6" s="37">
        <v>439.65</v>
      </c>
      <c r="CH6" s="37">
        <v>459.36</v>
      </c>
      <c r="CI6" s="37">
        <v>477.43</v>
      </c>
      <c r="CJ6" s="37">
        <v>503.32</v>
      </c>
      <c r="CK6" s="37">
        <v>530.61</v>
      </c>
      <c r="CL6" s="37">
        <v>559.39</v>
      </c>
      <c r="CM6" s="37">
        <v>589.72</v>
      </c>
      <c r="CN6" s="37">
        <v>621.70000000000005</v>
      </c>
      <c r="CO6" s="37">
        <v>655.42</v>
      </c>
      <c r="CP6" s="37">
        <v>690.96</v>
      </c>
      <c r="CQ6" s="37">
        <v>728.43</v>
      </c>
      <c r="CR6" s="37">
        <v>767.94</v>
      </c>
      <c r="CS6" s="37">
        <v>809.58</v>
      </c>
      <c r="CT6" s="37">
        <v>853.48</v>
      </c>
      <c r="CU6" s="37">
        <v>899.77</v>
      </c>
      <c r="CV6" s="37">
        <v>948.56</v>
      </c>
      <c r="CW6" s="37">
        <v>1000</v>
      </c>
    </row>
    <row r="7" spans="1:104" ht="14.25" customHeight="1">
      <c r="A7" s="55">
        <v>22</v>
      </c>
      <c r="B7" s="56">
        <v>0.45</v>
      </c>
      <c r="C7" s="56">
        <v>0.47</v>
      </c>
      <c r="D7" s="56">
        <v>0.43</v>
      </c>
      <c r="E7" s="56">
        <v>0.4</v>
      </c>
      <c r="F7" s="56">
        <v>0.39</v>
      </c>
      <c r="G7" s="56">
        <v>0.39</v>
      </c>
      <c r="H7" s="56">
        <v>0.38</v>
      </c>
      <c r="I7" s="56">
        <v>0.37</v>
      </c>
      <c r="J7" s="56">
        <v>0.36</v>
      </c>
      <c r="K7" s="56">
        <v>0.41</v>
      </c>
      <c r="L7" s="56">
        <v>0.43</v>
      </c>
      <c r="M7" s="56">
        <v>0.45</v>
      </c>
      <c r="N7" s="56">
        <v>0.48</v>
      </c>
      <c r="O7" s="56">
        <v>0.54</v>
      </c>
      <c r="P7" s="56">
        <v>0.6</v>
      </c>
      <c r="Q7" s="56">
        <v>0.65</v>
      </c>
      <c r="R7" s="56">
        <v>0.74</v>
      </c>
      <c r="S7" s="56">
        <v>0.85</v>
      </c>
      <c r="T7" s="56">
        <v>0.98</v>
      </c>
      <c r="U7" s="56">
        <v>1.1000000000000001</v>
      </c>
      <c r="V7" s="56">
        <v>1.1599999999999999</v>
      </c>
      <c r="W7" s="56">
        <v>1.22</v>
      </c>
      <c r="X7" s="56">
        <v>1.28</v>
      </c>
      <c r="Y7" s="56">
        <v>1.4</v>
      </c>
      <c r="Z7" s="57">
        <v>1.54</v>
      </c>
      <c r="AA7" s="57">
        <v>1.66</v>
      </c>
      <c r="AB7" s="37">
        <v>1.73</v>
      </c>
      <c r="AC7" s="37">
        <v>1.81</v>
      </c>
      <c r="AD7" s="37">
        <v>1.9</v>
      </c>
      <c r="AE7" s="37">
        <v>2.04</v>
      </c>
      <c r="AF7" s="37">
        <v>2.2000000000000002</v>
      </c>
      <c r="AG7" s="37">
        <v>2.39</v>
      </c>
      <c r="AH7" s="37">
        <v>2.58</v>
      </c>
      <c r="AI7" s="37">
        <v>2.76</v>
      </c>
      <c r="AJ7" s="37">
        <v>2.93</v>
      </c>
      <c r="AK7" s="37">
        <v>3.09</v>
      </c>
      <c r="AL7" s="37">
        <v>3.26</v>
      </c>
      <c r="AM7" s="37">
        <v>3.46</v>
      </c>
      <c r="AN7" s="37">
        <v>3.71</v>
      </c>
      <c r="AO7" s="37">
        <v>4.0599999999999996</v>
      </c>
      <c r="AP7" s="37">
        <v>4.5</v>
      </c>
      <c r="AQ7" s="37">
        <v>5.01</v>
      </c>
      <c r="AR7" s="37">
        <v>5.59</v>
      </c>
      <c r="AS7" s="37">
        <v>6.22</v>
      </c>
      <c r="AT7" s="37">
        <v>6.91</v>
      </c>
      <c r="AU7" s="37">
        <v>7.66</v>
      </c>
      <c r="AV7" s="37">
        <v>8.5</v>
      </c>
      <c r="AW7" s="37">
        <v>9.48</v>
      </c>
      <c r="AX7" s="37">
        <v>10.63</v>
      </c>
      <c r="AY7" s="37">
        <v>12.03</v>
      </c>
      <c r="AZ7" s="37">
        <v>13.7</v>
      </c>
      <c r="BA7" s="37">
        <v>15.67</v>
      </c>
      <c r="BB7" s="37">
        <v>17.940000000000001</v>
      </c>
      <c r="BC7" s="37">
        <v>20.51</v>
      </c>
      <c r="BD7" s="37">
        <v>23.37</v>
      </c>
      <c r="BE7" s="37">
        <v>26.56</v>
      </c>
      <c r="BF7" s="37">
        <v>30.14</v>
      </c>
      <c r="BG7" s="37">
        <v>34.270000000000003</v>
      </c>
      <c r="BH7" s="37">
        <v>39.07</v>
      </c>
      <c r="BI7" s="37">
        <v>44.57</v>
      </c>
      <c r="BJ7" s="37">
        <v>50.79</v>
      </c>
      <c r="BK7" s="37">
        <v>58.06</v>
      </c>
      <c r="BL7" s="37">
        <v>66.540000000000006</v>
      </c>
      <c r="BM7" s="37">
        <v>76.45</v>
      </c>
      <c r="BN7" s="37">
        <v>87.99</v>
      </c>
      <c r="BO7" s="37">
        <v>101.33</v>
      </c>
      <c r="BP7" s="37">
        <v>116.54</v>
      </c>
      <c r="BQ7" s="37">
        <v>133.16999999999999</v>
      </c>
      <c r="BR7" s="37">
        <v>151.04</v>
      </c>
      <c r="BS7" s="37">
        <v>169.99</v>
      </c>
      <c r="BT7" s="37">
        <v>189.17</v>
      </c>
      <c r="BU7" s="37">
        <v>208.4</v>
      </c>
      <c r="BV7" s="37">
        <v>226.73</v>
      </c>
      <c r="BW7" s="37">
        <v>243.4</v>
      </c>
      <c r="BX7" s="37">
        <v>262.43</v>
      </c>
      <c r="BY7" s="37">
        <v>282.69</v>
      </c>
      <c r="BZ7" s="37">
        <v>304.70999999999998</v>
      </c>
      <c r="CA7" s="37">
        <v>328</v>
      </c>
      <c r="CB7" s="37">
        <v>352.09</v>
      </c>
      <c r="CC7" s="37">
        <v>374.47</v>
      </c>
      <c r="CD7" s="37">
        <v>396.8</v>
      </c>
      <c r="CE7" s="37">
        <v>418.66</v>
      </c>
      <c r="CF7" s="37">
        <v>439.65</v>
      </c>
      <c r="CG7" s="37">
        <v>459.36</v>
      </c>
      <c r="CH7" s="37">
        <v>477.43</v>
      </c>
      <c r="CI7" s="37">
        <v>503.32</v>
      </c>
      <c r="CJ7" s="37">
        <v>530.61</v>
      </c>
      <c r="CK7" s="37">
        <v>559.39</v>
      </c>
      <c r="CL7" s="37">
        <v>589.72</v>
      </c>
      <c r="CM7" s="37">
        <v>621.70000000000005</v>
      </c>
      <c r="CN7" s="37">
        <v>655.42</v>
      </c>
      <c r="CO7" s="37">
        <v>690.96</v>
      </c>
      <c r="CP7" s="37">
        <v>728.43</v>
      </c>
      <c r="CQ7" s="37">
        <v>767.94</v>
      </c>
      <c r="CR7" s="37">
        <v>809.58</v>
      </c>
      <c r="CS7" s="37">
        <v>853.48</v>
      </c>
      <c r="CT7" s="37">
        <v>899.77</v>
      </c>
      <c r="CU7" s="37">
        <v>948.56</v>
      </c>
      <c r="CV7" s="37">
        <v>1000</v>
      </c>
      <c r="CW7" s="37"/>
    </row>
    <row r="8" spans="1:104" ht="14.25" customHeight="1">
      <c r="A8" s="55">
        <v>23</v>
      </c>
      <c r="B8" s="56">
        <v>0.38</v>
      </c>
      <c r="C8" s="56">
        <v>0.4</v>
      </c>
      <c r="D8" s="56">
        <v>0.36</v>
      </c>
      <c r="E8" s="56">
        <v>0.34</v>
      </c>
      <c r="F8" s="56">
        <v>0.33</v>
      </c>
      <c r="G8" s="56">
        <v>0.33</v>
      </c>
      <c r="H8" s="56">
        <v>0.33</v>
      </c>
      <c r="I8" s="56">
        <v>0.33</v>
      </c>
      <c r="J8" s="56">
        <v>0.35</v>
      </c>
      <c r="K8" s="56">
        <v>0.4</v>
      </c>
      <c r="L8" s="56">
        <v>0.43</v>
      </c>
      <c r="M8" s="56">
        <v>0.47</v>
      </c>
      <c r="N8" s="56">
        <v>0.5</v>
      </c>
      <c r="O8" s="56">
        <v>0.56999999999999995</v>
      </c>
      <c r="P8" s="56">
        <v>0.63</v>
      </c>
      <c r="Q8" s="56">
        <v>0.67</v>
      </c>
      <c r="R8" s="56">
        <v>0.77</v>
      </c>
      <c r="S8" s="56">
        <v>0.89</v>
      </c>
      <c r="T8" s="56">
        <v>1.02</v>
      </c>
      <c r="U8" s="56">
        <v>1.1100000000000001</v>
      </c>
      <c r="V8" s="56">
        <v>1.17</v>
      </c>
      <c r="W8" s="56">
        <v>1.22</v>
      </c>
      <c r="X8" s="56">
        <v>1.29</v>
      </c>
      <c r="Y8" s="56">
        <v>1.42</v>
      </c>
      <c r="Z8" s="57">
        <v>1.58</v>
      </c>
      <c r="AA8" s="57">
        <v>1.73</v>
      </c>
      <c r="AB8" s="37">
        <v>1.81</v>
      </c>
      <c r="AC8" s="37">
        <v>1.9</v>
      </c>
      <c r="AD8" s="37">
        <v>2.04</v>
      </c>
      <c r="AE8" s="37">
        <v>2.2000000000000002</v>
      </c>
      <c r="AF8" s="37">
        <v>2.39</v>
      </c>
      <c r="AG8" s="37">
        <v>2.58</v>
      </c>
      <c r="AH8" s="37">
        <v>2.76</v>
      </c>
      <c r="AI8" s="37">
        <v>2.93</v>
      </c>
      <c r="AJ8" s="37">
        <v>3.09</v>
      </c>
      <c r="AK8" s="37">
        <v>3.26</v>
      </c>
      <c r="AL8" s="37">
        <v>3.46</v>
      </c>
      <c r="AM8" s="37">
        <v>3.71</v>
      </c>
      <c r="AN8" s="37">
        <v>4.0599999999999996</v>
      </c>
      <c r="AO8" s="37">
        <v>4.5</v>
      </c>
      <c r="AP8" s="37">
        <v>5.01</v>
      </c>
      <c r="AQ8" s="37">
        <v>5.59</v>
      </c>
      <c r="AR8" s="37">
        <v>6.22</v>
      </c>
      <c r="AS8" s="37">
        <v>6.91</v>
      </c>
      <c r="AT8" s="37">
        <v>7.66</v>
      </c>
      <c r="AU8" s="37">
        <v>8.5</v>
      </c>
      <c r="AV8" s="37">
        <v>9.48</v>
      </c>
      <c r="AW8" s="37">
        <v>10.63</v>
      </c>
      <c r="AX8" s="37">
        <v>12.03</v>
      </c>
      <c r="AY8" s="37">
        <v>13.7</v>
      </c>
      <c r="AZ8" s="37">
        <v>15.67</v>
      </c>
      <c r="BA8" s="37">
        <v>17.940000000000001</v>
      </c>
      <c r="BB8" s="37">
        <v>20.51</v>
      </c>
      <c r="BC8" s="37">
        <v>23.37</v>
      </c>
      <c r="BD8" s="37">
        <v>26.56</v>
      </c>
      <c r="BE8" s="37">
        <v>30.14</v>
      </c>
      <c r="BF8" s="37">
        <v>34.270000000000003</v>
      </c>
      <c r="BG8" s="37">
        <v>39.07</v>
      </c>
      <c r="BH8" s="37">
        <v>44.57</v>
      </c>
      <c r="BI8" s="37">
        <v>50.79</v>
      </c>
      <c r="BJ8" s="37">
        <v>58.06</v>
      </c>
      <c r="BK8" s="37">
        <v>66.540000000000006</v>
      </c>
      <c r="BL8" s="37">
        <v>76.45</v>
      </c>
      <c r="BM8" s="37">
        <v>87.99</v>
      </c>
      <c r="BN8" s="37">
        <v>101.33</v>
      </c>
      <c r="BO8" s="37">
        <v>116.54</v>
      </c>
      <c r="BP8" s="37">
        <v>133.16999999999999</v>
      </c>
      <c r="BQ8" s="37">
        <v>151.04</v>
      </c>
      <c r="BR8" s="37">
        <v>169.99</v>
      </c>
      <c r="BS8" s="37">
        <v>189.17</v>
      </c>
      <c r="BT8" s="37">
        <v>208.4</v>
      </c>
      <c r="BU8" s="37">
        <v>226.73</v>
      </c>
      <c r="BV8" s="37">
        <v>243.4</v>
      </c>
      <c r="BW8" s="37">
        <v>262.43</v>
      </c>
      <c r="BX8" s="37">
        <v>282.69</v>
      </c>
      <c r="BY8" s="37">
        <v>304.70999999999998</v>
      </c>
      <c r="BZ8" s="37">
        <v>328</v>
      </c>
      <c r="CA8" s="37">
        <v>352.09</v>
      </c>
      <c r="CB8" s="37">
        <v>374.47</v>
      </c>
      <c r="CC8" s="37">
        <v>396.8</v>
      </c>
      <c r="CD8" s="37">
        <v>418.66</v>
      </c>
      <c r="CE8" s="37">
        <v>439.65</v>
      </c>
      <c r="CF8" s="37">
        <v>459.36</v>
      </c>
      <c r="CG8" s="37">
        <v>477.43</v>
      </c>
      <c r="CH8" s="37">
        <v>503.32</v>
      </c>
      <c r="CI8" s="37">
        <v>530.61</v>
      </c>
      <c r="CJ8" s="37">
        <v>559.39</v>
      </c>
      <c r="CK8" s="37">
        <v>589.72</v>
      </c>
      <c r="CL8" s="37">
        <v>621.70000000000005</v>
      </c>
      <c r="CM8" s="37">
        <v>655.42</v>
      </c>
      <c r="CN8" s="37">
        <v>690.96</v>
      </c>
      <c r="CO8" s="37">
        <v>728.43</v>
      </c>
      <c r="CP8" s="37">
        <v>767.94</v>
      </c>
      <c r="CQ8" s="37">
        <v>809.58</v>
      </c>
      <c r="CR8" s="37">
        <v>853.48</v>
      </c>
      <c r="CS8" s="37">
        <v>899.77</v>
      </c>
      <c r="CT8" s="37">
        <v>948.56</v>
      </c>
      <c r="CU8" s="37">
        <v>1000</v>
      </c>
      <c r="CV8" s="37"/>
      <c r="CW8" s="37"/>
    </row>
    <row r="9" spans="1:104" ht="14.25" customHeight="1">
      <c r="A9" s="55">
        <v>24</v>
      </c>
      <c r="B9" s="56">
        <v>0.32</v>
      </c>
      <c r="C9" s="56">
        <v>0.33</v>
      </c>
      <c r="D9" s="56">
        <v>0.3</v>
      </c>
      <c r="E9" s="56">
        <v>0.28999999999999998</v>
      </c>
      <c r="F9" s="56">
        <v>0.28999999999999998</v>
      </c>
      <c r="G9" s="56">
        <v>0.28999999999999998</v>
      </c>
      <c r="H9" s="56">
        <v>0.28999999999999998</v>
      </c>
      <c r="I9" s="56">
        <v>0.32</v>
      </c>
      <c r="J9" s="56">
        <v>0.34</v>
      </c>
      <c r="K9" s="56">
        <v>0.4</v>
      </c>
      <c r="L9" s="56">
        <v>0.44</v>
      </c>
      <c r="M9" s="56">
        <v>0.48</v>
      </c>
      <c r="N9" s="56">
        <v>0.53</v>
      </c>
      <c r="O9" s="56">
        <v>0.6</v>
      </c>
      <c r="P9" s="56">
        <v>0.65</v>
      </c>
      <c r="Q9" s="56">
        <v>0.7</v>
      </c>
      <c r="R9" s="56">
        <v>0.81</v>
      </c>
      <c r="S9" s="56">
        <v>0.94</v>
      </c>
      <c r="T9" s="56">
        <v>1.05</v>
      </c>
      <c r="U9" s="56">
        <v>1.1100000000000001</v>
      </c>
      <c r="V9" s="56">
        <v>1.17</v>
      </c>
      <c r="W9" s="56">
        <v>1.22</v>
      </c>
      <c r="X9" s="56">
        <v>1.3</v>
      </c>
      <c r="Y9" s="56">
        <v>1.46</v>
      </c>
      <c r="Z9" s="57">
        <v>1.63</v>
      </c>
      <c r="AA9" s="57">
        <v>1.81</v>
      </c>
      <c r="AB9" s="37">
        <v>1.9</v>
      </c>
      <c r="AC9" s="37">
        <v>2.04</v>
      </c>
      <c r="AD9" s="37">
        <v>2.2000000000000002</v>
      </c>
      <c r="AE9" s="37">
        <v>2.39</v>
      </c>
      <c r="AF9" s="37">
        <v>2.58</v>
      </c>
      <c r="AG9" s="37">
        <v>2.76</v>
      </c>
      <c r="AH9" s="37">
        <v>2.93</v>
      </c>
      <c r="AI9" s="37">
        <v>3.09</v>
      </c>
      <c r="AJ9" s="37">
        <v>3.26</v>
      </c>
      <c r="AK9" s="37">
        <v>3.46</v>
      </c>
      <c r="AL9" s="37">
        <v>3.71</v>
      </c>
      <c r="AM9" s="37">
        <v>4.0599999999999996</v>
      </c>
      <c r="AN9" s="37">
        <v>4.5</v>
      </c>
      <c r="AO9" s="37">
        <v>5.01</v>
      </c>
      <c r="AP9" s="37">
        <v>5.59</v>
      </c>
      <c r="AQ9" s="37">
        <v>6.22</v>
      </c>
      <c r="AR9" s="37">
        <v>6.91</v>
      </c>
      <c r="AS9" s="37">
        <v>7.66</v>
      </c>
      <c r="AT9" s="37">
        <v>8.5</v>
      </c>
      <c r="AU9" s="37">
        <v>9.48</v>
      </c>
      <c r="AV9" s="37">
        <v>10.63</v>
      </c>
      <c r="AW9" s="37">
        <v>12.03</v>
      </c>
      <c r="AX9" s="37">
        <v>13.7</v>
      </c>
      <c r="AY9" s="37">
        <v>15.67</v>
      </c>
      <c r="AZ9" s="37">
        <v>17.940000000000001</v>
      </c>
      <c r="BA9" s="37">
        <v>20.51</v>
      </c>
      <c r="BB9" s="37">
        <v>23.37</v>
      </c>
      <c r="BC9" s="37">
        <v>26.56</v>
      </c>
      <c r="BD9" s="37">
        <v>30.14</v>
      </c>
      <c r="BE9" s="37">
        <v>34.270000000000003</v>
      </c>
      <c r="BF9" s="37">
        <v>39.07</v>
      </c>
      <c r="BG9" s="37">
        <v>44.57</v>
      </c>
      <c r="BH9" s="37">
        <v>50.79</v>
      </c>
      <c r="BI9" s="37">
        <v>58.06</v>
      </c>
      <c r="BJ9" s="37">
        <v>66.540000000000006</v>
      </c>
      <c r="BK9" s="37">
        <v>76.45</v>
      </c>
      <c r="BL9" s="37">
        <v>87.99</v>
      </c>
      <c r="BM9" s="37">
        <v>101.33</v>
      </c>
      <c r="BN9" s="37">
        <v>116.54</v>
      </c>
      <c r="BO9" s="37">
        <v>133.16999999999999</v>
      </c>
      <c r="BP9" s="37">
        <v>151.04</v>
      </c>
      <c r="BQ9" s="37">
        <v>169.99</v>
      </c>
      <c r="BR9" s="37">
        <v>189.17</v>
      </c>
      <c r="BS9" s="37">
        <v>208.4</v>
      </c>
      <c r="BT9" s="37">
        <v>226.73</v>
      </c>
      <c r="BU9" s="37">
        <v>243.4</v>
      </c>
      <c r="BV9" s="37">
        <v>262.43</v>
      </c>
      <c r="BW9" s="37">
        <v>282.69</v>
      </c>
      <c r="BX9" s="37">
        <v>304.70999999999998</v>
      </c>
      <c r="BY9" s="37">
        <v>328</v>
      </c>
      <c r="BZ9" s="37">
        <v>352.09</v>
      </c>
      <c r="CA9" s="37">
        <v>374.47</v>
      </c>
      <c r="CB9" s="37">
        <v>396.8</v>
      </c>
      <c r="CC9" s="37">
        <v>418.66</v>
      </c>
      <c r="CD9" s="37">
        <v>439.65</v>
      </c>
      <c r="CE9" s="37">
        <v>459.36</v>
      </c>
      <c r="CF9" s="37">
        <v>477.43</v>
      </c>
      <c r="CG9" s="37">
        <v>503.32</v>
      </c>
      <c r="CH9" s="37">
        <v>530.61</v>
      </c>
      <c r="CI9" s="37">
        <v>559.39</v>
      </c>
      <c r="CJ9" s="37">
        <v>589.72</v>
      </c>
      <c r="CK9" s="37">
        <v>621.70000000000005</v>
      </c>
      <c r="CL9" s="37">
        <v>655.42</v>
      </c>
      <c r="CM9" s="37">
        <v>690.96</v>
      </c>
      <c r="CN9" s="37">
        <v>728.43</v>
      </c>
      <c r="CO9" s="37">
        <v>767.94</v>
      </c>
      <c r="CP9" s="37">
        <v>809.58</v>
      </c>
      <c r="CQ9" s="37">
        <v>853.48</v>
      </c>
      <c r="CR9" s="37">
        <v>899.77</v>
      </c>
      <c r="CS9" s="37">
        <v>948.56</v>
      </c>
      <c r="CT9" s="37">
        <v>1000</v>
      </c>
      <c r="CU9" s="37"/>
      <c r="CV9" s="37"/>
      <c r="CW9" s="37"/>
      <c r="CX9" s="37"/>
      <c r="CY9" s="37"/>
      <c r="CZ9" s="37"/>
    </row>
    <row r="10" spans="1:104" ht="14.25" customHeight="1">
      <c r="A10" s="55">
        <v>25</v>
      </c>
      <c r="B10" s="56">
        <v>0.28000000000000003</v>
      </c>
      <c r="C10" s="56">
        <v>0.28999999999999998</v>
      </c>
      <c r="D10" s="56">
        <v>0.26</v>
      </c>
      <c r="E10" s="56">
        <v>0.25</v>
      </c>
      <c r="F10" s="56">
        <v>0.26</v>
      </c>
      <c r="G10" s="56">
        <v>0.26</v>
      </c>
      <c r="H10" s="56">
        <v>0.28000000000000003</v>
      </c>
      <c r="I10" s="56">
        <v>0.32</v>
      </c>
      <c r="J10" s="56">
        <v>0.34</v>
      </c>
      <c r="K10" s="56">
        <v>0.41</v>
      </c>
      <c r="L10" s="56">
        <v>0.45</v>
      </c>
      <c r="M10" s="56">
        <v>0.51</v>
      </c>
      <c r="N10" s="56">
        <v>0.56000000000000005</v>
      </c>
      <c r="O10" s="56">
        <v>0.62</v>
      </c>
      <c r="P10" s="56">
        <v>0.69</v>
      </c>
      <c r="Q10" s="56">
        <v>0.75</v>
      </c>
      <c r="R10" s="56">
        <v>0.87</v>
      </c>
      <c r="S10" s="56">
        <v>0.98</v>
      </c>
      <c r="T10" s="56">
        <v>1.07</v>
      </c>
      <c r="U10" s="56">
        <v>1.1100000000000001</v>
      </c>
      <c r="V10" s="56">
        <v>1.18</v>
      </c>
      <c r="W10" s="56">
        <v>1.22</v>
      </c>
      <c r="X10" s="56">
        <v>1.37</v>
      </c>
      <c r="Y10" s="56">
        <v>1.54</v>
      </c>
      <c r="Z10" s="57">
        <v>1.72</v>
      </c>
      <c r="AA10" s="57">
        <v>1.9</v>
      </c>
      <c r="AB10" s="37">
        <v>2.04</v>
      </c>
      <c r="AC10" s="37">
        <v>2.2000000000000002</v>
      </c>
      <c r="AD10" s="37">
        <v>2.39</v>
      </c>
      <c r="AE10" s="37">
        <v>2.58</v>
      </c>
      <c r="AF10" s="37">
        <v>2.76</v>
      </c>
      <c r="AG10" s="37">
        <v>2.93</v>
      </c>
      <c r="AH10" s="37">
        <v>3.09</v>
      </c>
      <c r="AI10" s="37">
        <v>3.26</v>
      </c>
      <c r="AJ10" s="37">
        <v>3.46</v>
      </c>
      <c r="AK10" s="37">
        <v>3.71</v>
      </c>
      <c r="AL10" s="37">
        <v>4.0599999999999996</v>
      </c>
      <c r="AM10" s="37">
        <v>4.5</v>
      </c>
      <c r="AN10" s="37">
        <v>5.01</v>
      </c>
      <c r="AO10" s="37">
        <v>5.59</v>
      </c>
      <c r="AP10" s="37">
        <v>6.22</v>
      </c>
      <c r="AQ10" s="37">
        <v>6.91</v>
      </c>
      <c r="AR10" s="37">
        <v>7.66</v>
      </c>
      <c r="AS10" s="37">
        <v>8.5</v>
      </c>
      <c r="AT10" s="37">
        <v>9.48</v>
      </c>
      <c r="AU10" s="37">
        <v>10.63</v>
      </c>
      <c r="AV10" s="37">
        <v>12.03</v>
      </c>
      <c r="AW10" s="37">
        <v>13.7</v>
      </c>
      <c r="AX10" s="37">
        <v>15.67</v>
      </c>
      <c r="AY10" s="37">
        <v>17.940000000000001</v>
      </c>
      <c r="AZ10" s="37">
        <v>20.51</v>
      </c>
      <c r="BA10" s="37">
        <v>23.37</v>
      </c>
      <c r="BB10" s="37">
        <v>26.56</v>
      </c>
      <c r="BC10" s="37">
        <v>30.14</v>
      </c>
      <c r="BD10" s="37">
        <v>34.270000000000003</v>
      </c>
      <c r="BE10" s="37">
        <v>39.07</v>
      </c>
      <c r="BF10" s="37">
        <v>44.57</v>
      </c>
      <c r="BG10" s="37">
        <v>50.79</v>
      </c>
      <c r="BH10" s="37">
        <v>58.06</v>
      </c>
      <c r="BI10" s="37">
        <v>66.540000000000006</v>
      </c>
      <c r="BJ10" s="37">
        <v>76.45</v>
      </c>
      <c r="BK10" s="37">
        <v>87.99</v>
      </c>
      <c r="BL10" s="37">
        <v>101.33</v>
      </c>
      <c r="BM10" s="37">
        <v>116.54</v>
      </c>
      <c r="BN10" s="37">
        <v>133.16999999999999</v>
      </c>
      <c r="BO10" s="37">
        <v>151.04</v>
      </c>
      <c r="BP10" s="37">
        <v>169.99</v>
      </c>
      <c r="BQ10" s="37">
        <v>189.17</v>
      </c>
      <c r="BR10" s="37">
        <v>208.4</v>
      </c>
      <c r="BS10" s="37">
        <v>226.73</v>
      </c>
      <c r="BT10" s="37">
        <v>243.4</v>
      </c>
      <c r="BU10" s="37">
        <v>262.43</v>
      </c>
      <c r="BV10" s="37">
        <v>282.69</v>
      </c>
      <c r="BW10" s="37">
        <v>304.70999999999998</v>
      </c>
      <c r="BX10" s="37">
        <v>328</v>
      </c>
      <c r="BY10" s="37">
        <v>352.09</v>
      </c>
      <c r="BZ10" s="37">
        <v>374.47</v>
      </c>
      <c r="CA10" s="37">
        <v>396.8</v>
      </c>
      <c r="CB10" s="37">
        <v>418.66</v>
      </c>
      <c r="CC10" s="37">
        <v>439.65</v>
      </c>
      <c r="CD10" s="37">
        <v>459.36</v>
      </c>
      <c r="CE10" s="37">
        <v>477.43</v>
      </c>
      <c r="CF10" s="37">
        <v>503.32</v>
      </c>
      <c r="CG10" s="37">
        <v>530.61</v>
      </c>
      <c r="CH10" s="37">
        <v>559.39</v>
      </c>
      <c r="CI10" s="37">
        <v>589.72</v>
      </c>
      <c r="CJ10" s="37">
        <v>621.70000000000005</v>
      </c>
      <c r="CK10" s="37">
        <v>655.42</v>
      </c>
      <c r="CL10" s="37">
        <v>690.96</v>
      </c>
      <c r="CM10" s="37">
        <v>728.43</v>
      </c>
      <c r="CN10" s="37">
        <v>767.94</v>
      </c>
      <c r="CO10" s="37">
        <v>809.58</v>
      </c>
      <c r="CP10" s="37">
        <v>853.48</v>
      </c>
      <c r="CQ10" s="37">
        <v>899.77</v>
      </c>
      <c r="CR10" s="37">
        <v>948.56</v>
      </c>
      <c r="CS10" s="37">
        <v>1000</v>
      </c>
      <c r="CT10" s="37"/>
      <c r="CU10" s="37"/>
      <c r="CV10" s="37"/>
      <c r="CW10" s="37"/>
      <c r="CX10" s="37"/>
      <c r="CY10" s="37"/>
      <c r="CZ10" s="37"/>
    </row>
    <row r="11" spans="1:104" ht="14.25" customHeight="1">
      <c r="A11" s="55">
        <v>26</v>
      </c>
      <c r="B11" s="56">
        <v>0.24</v>
      </c>
      <c r="C11" s="56">
        <v>0.25</v>
      </c>
      <c r="D11" s="56">
        <v>0.24</v>
      </c>
      <c r="E11" s="56">
        <v>0.24</v>
      </c>
      <c r="F11" s="56">
        <v>0.24</v>
      </c>
      <c r="G11" s="56">
        <v>0.25</v>
      </c>
      <c r="H11" s="56">
        <v>0.28999999999999998</v>
      </c>
      <c r="I11" s="56">
        <v>0.33</v>
      </c>
      <c r="J11" s="56">
        <v>0.35</v>
      </c>
      <c r="K11" s="56">
        <v>0.43</v>
      </c>
      <c r="L11" s="56">
        <v>0.49</v>
      </c>
      <c r="M11" s="56">
        <v>0.55000000000000004</v>
      </c>
      <c r="N11" s="56">
        <v>0.59</v>
      </c>
      <c r="O11" s="56">
        <v>0.66</v>
      </c>
      <c r="P11" s="56">
        <v>0.73</v>
      </c>
      <c r="Q11" s="56">
        <v>0.81</v>
      </c>
      <c r="R11" s="56">
        <v>0.93</v>
      </c>
      <c r="S11" s="56">
        <v>1.03</v>
      </c>
      <c r="T11" s="56">
        <v>1.0900000000000001</v>
      </c>
      <c r="U11" s="56">
        <v>1.1100000000000001</v>
      </c>
      <c r="V11" s="56">
        <v>1.18</v>
      </c>
      <c r="W11" s="56">
        <v>1.3</v>
      </c>
      <c r="X11" s="56">
        <v>1.47</v>
      </c>
      <c r="Y11" s="56">
        <v>1.66</v>
      </c>
      <c r="Z11" s="57">
        <v>1.85</v>
      </c>
      <c r="AA11" s="57">
        <v>2.04</v>
      </c>
      <c r="AB11" s="37">
        <v>2.2000000000000002</v>
      </c>
      <c r="AC11" s="37">
        <v>2.39</v>
      </c>
      <c r="AD11" s="37">
        <v>2.58</v>
      </c>
      <c r="AE11" s="37">
        <v>2.76</v>
      </c>
      <c r="AF11" s="37">
        <v>2.93</v>
      </c>
      <c r="AG11" s="37">
        <v>3.09</v>
      </c>
      <c r="AH11" s="37">
        <v>3.26</v>
      </c>
      <c r="AI11" s="37">
        <v>3.46</v>
      </c>
      <c r="AJ11" s="37">
        <v>3.71</v>
      </c>
      <c r="AK11" s="37">
        <v>4.0599999999999996</v>
      </c>
      <c r="AL11" s="37">
        <v>4.5</v>
      </c>
      <c r="AM11" s="37">
        <v>5.01</v>
      </c>
      <c r="AN11" s="37">
        <v>5.59</v>
      </c>
      <c r="AO11" s="37">
        <v>6.22</v>
      </c>
      <c r="AP11" s="37">
        <v>6.91</v>
      </c>
      <c r="AQ11" s="37">
        <v>7.66</v>
      </c>
      <c r="AR11" s="37">
        <v>8.5</v>
      </c>
      <c r="AS11" s="37">
        <v>9.48</v>
      </c>
      <c r="AT11" s="37">
        <v>10.63</v>
      </c>
      <c r="AU11" s="37">
        <v>12.03</v>
      </c>
      <c r="AV11" s="37">
        <v>13.7</v>
      </c>
      <c r="AW11" s="37">
        <v>15.67</v>
      </c>
      <c r="AX11" s="37">
        <v>17.940000000000001</v>
      </c>
      <c r="AY11" s="37">
        <v>20.51</v>
      </c>
      <c r="AZ11" s="37">
        <v>23.37</v>
      </c>
      <c r="BA11" s="37">
        <v>26.56</v>
      </c>
      <c r="BB11" s="37">
        <v>30.14</v>
      </c>
      <c r="BC11" s="37">
        <v>34.270000000000003</v>
      </c>
      <c r="BD11" s="37">
        <v>39.07</v>
      </c>
      <c r="BE11" s="37">
        <v>44.57</v>
      </c>
      <c r="BF11" s="37">
        <v>50.79</v>
      </c>
      <c r="BG11" s="37">
        <v>58.06</v>
      </c>
      <c r="BH11" s="37">
        <v>66.540000000000006</v>
      </c>
      <c r="BI11" s="37">
        <v>76.45</v>
      </c>
      <c r="BJ11" s="37">
        <v>87.99</v>
      </c>
      <c r="BK11" s="37">
        <v>101.33</v>
      </c>
      <c r="BL11" s="37">
        <v>116.54</v>
      </c>
      <c r="BM11" s="37">
        <v>133.16999999999999</v>
      </c>
      <c r="BN11" s="37">
        <v>151.04</v>
      </c>
      <c r="BO11" s="37">
        <v>169.99</v>
      </c>
      <c r="BP11" s="37">
        <v>189.17</v>
      </c>
      <c r="BQ11" s="37">
        <v>208.4</v>
      </c>
      <c r="BR11" s="37">
        <v>226.73</v>
      </c>
      <c r="BS11" s="37">
        <v>243.4</v>
      </c>
      <c r="BT11" s="37">
        <v>262.43</v>
      </c>
      <c r="BU11" s="37">
        <v>282.69</v>
      </c>
      <c r="BV11" s="37">
        <v>304.70999999999998</v>
      </c>
      <c r="BW11" s="37">
        <v>328</v>
      </c>
      <c r="BX11" s="37">
        <v>352.09</v>
      </c>
      <c r="BY11" s="37">
        <v>374.47</v>
      </c>
      <c r="BZ11" s="37">
        <v>396.8</v>
      </c>
      <c r="CA11" s="37">
        <v>418.66</v>
      </c>
      <c r="CB11" s="37">
        <v>439.65</v>
      </c>
      <c r="CC11" s="37">
        <v>459.36</v>
      </c>
      <c r="CD11" s="37">
        <v>477.43</v>
      </c>
      <c r="CE11" s="37">
        <v>503.32</v>
      </c>
      <c r="CF11" s="37">
        <v>530.61</v>
      </c>
      <c r="CG11" s="37">
        <v>559.39</v>
      </c>
      <c r="CH11" s="37">
        <v>589.72</v>
      </c>
      <c r="CI11" s="37">
        <v>621.70000000000005</v>
      </c>
      <c r="CJ11" s="37">
        <v>655.42</v>
      </c>
      <c r="CK11" s="37">
        <v>690.96</v>
      </c>
      <c r="CL11" s="37">
        <v>728.43</v>
      </c>
      <c r="CM11" s="37">
        <v>767.94</v>
      </c>
      <c r="CN11" s="37">
        <v>809.58</v>
      </c>
      <c r="CO11" s="37">
        <v>853.48</v>
      </c>
      <c r="CP11" s="37">
        <v>899.77</v>
      </c>
      <c r="CQ11" s="37">
        <v>948.56</v>
      </c>
      <c r="CR11" s="37">
        <v>1000</v>
      </c>
      <c r="CS11" s="37"/>
      <c r="CT11" s="37"/>
      <c r="CU11" s="37"/>
      <c r="CV11" s="37"/>
      <c r="CW11" s="37"/>
      <c r="CX11" s="37"/>
      <c r="CY11" s="37"/>
      <c r="CZ11" s="37"/>
    </row>
    <row r="12" spans="1:104" ht="14.25" customHeight="1">
      <c r="A12" s="55">
        <v>27</v>
      </c>
      <c r="B12" s="56">
        <v>0.21</v>
      </c>
      <c r="C12" s="56">
        <v>0.23</v>
      </c>
      <c r="D12" s="56">
        <v>0.22</v>
      </c>
      <c r="E12" s="56">
        <v>0.23</v>
      </c>
      <c r="F12" s="56">
        <v>0.24</v>
      </c>
      <c r="G12" s="56">
        <v>0.26</v>
      </c>
      <c r="H12" s="56">
        <v>0.3</v>
      </c>
      <c r="I12" s="56">
        <v>0.34</v>
      </c>
      <c r="J12" s="56">
        <v>0.37</v>
      </c>
      <c r="K12" s="56">
        <v>0.46</v>
      </c>
      <c r="L12" s="56">
        <v>0.52</v>
      </c>
      <c r="M12" s="56">
        <v>0.57999999999999996</v>
      </c>
      <c r="N12" s="56">
        <v>0.63</v>
      </c>
      <c r="O12" s="56">
        <v>0.71</v>
      </c>
      <c r="P12" s="56">
        <v>0.79</v>
      </c>
      <c r="Q12" s="56">
        <v>0.86</v>
      </c>
      <c r="R12" s="56">
        <v>0.98</v>
      </c>
      <c r="S12" s="56">
        <v>1.06</v>
      </c>
      <c r="T12" s="56">
        <v>1.1000000000000001</v>
      </c>
      <c r="U12" s="56">
        <v>1.1599999999999999</v>
      </c>
      <c r="V12" s="56">
        <v>1.25</v>
      </c>
      <c r="W12" s="56">
        <v>1.4</v>
      </c>
      <c r="X12" s="56">
        <v>1.58</v>
      </c>
      <c r="Y12" s="56">
        <v>1.77</v>
      </c>
      <c r="Z12" s="57">
        <v>1.98</v>
      </c>
      <c r="AA12" s="57">
        <v>2.2000000000000002</v>
      </c>
      <c r="AB12" s="37">
        <v>2.39</v>
      </c>
      <c r="AC12" s="37">
        <v>2.58</v>
      </c>
      <c r="AD12" s="37">
        <v>2.76</v>
      </c>
      <c r="AE12" s="37">
        <v>2.93</v>
      </c>
      <c r="AF12" s="37">
        <v>3.09</v>
      </c>
      <c r="AG12" s="37">
        <v>3.26</v>
      </c>
      <c r="AH12" s="37">
        <v>3.46</v>
      </c>
      <c r="AI12" s="37">
        <v>3.71</v>
      </c>
      <c r="AJ12" s="37">
        <v>4.0599999999999996</v>
      </c>
      <c r="AK12" s="37">
        <v>4.5</v>
      </c>
      <c r="AL12" s="37">
        <v>5.01</v>
      </c>
      <c r="AM12" s="37">
        <v>5.59</v>
      </c>
      <c r="AN12" s="37">
        <v>6.22</v>
      </c>
      <c r="AO12" s="37">
        <v>6.91</v>
      </c>
      <c r="AP12" s="37">
        <v>7.66</v>
      </c>
      <c r="AQ12" s="37">
        <v>8.5</v>
      </c>
      <c r="AR12" s="37">
        <v>9.48</v>
      </c>
      <c r="AS12" s="37">
        <v>10.63</v>
      </c>
      <c r="AT12" s="37">
        <v>12.03</v>
      </c>
      <c r="AU12" s="37">
        <v>13.7</v>
      </c>
      <c r="AV12" s="37">
        <v>15.67</v>
      </c>
      <c r="AW12" s="37">
        <v>17.940000000000001</v>
      </c>
      <c r="AX12" s="37">
        <v>20.51</v>
      </c>
      <c r="AY12" s="37">
        <v>23.37</v>
      </c>
      <c r="AZ12" s="37">
        <v>26.56</v>
      </c>
      <c r="BA12" s="37">
        <v>30.14</v>
      </c>
      <c r="BB12" s="37">
        <v>34.270000000000003</v>
      </c>
      <c r="BC12" s="37">
        <v>39.07</v>
      </c>
      <c r="BD12" s="37">
        <v>44.57</v>
      </c>
      <c r="BE12" s="37">
        <v>50.79</v>
      </c>
      <c r="BF12" s="37">
        <v>58.06</v>
      </c>
      <c r="BG12" s="37">
        <v>66.540000000000006</v>
      </c>
      <c r="BH12" s="37">
        <v>76.45</v>
      </c>
      <c r="BI12" s="37">
        <v>87.99</v>
      </c>
      <c r="BJ12" s="37">
        <v>101.33</v>
      </c>
      <c r="BK12" s="37">
        <v>116.54</v>
      </c>
      <c r="BL12" s="37">
        <v>133.16999999999999</v>
      </c>
      <c r="BM12" s="37">
        <v>151.04</v>
      </c>
      <c r="BN12" s="37">
        <v>169.99</v>
      </c>
      <c r="BO12" s="37">
        <v>189.17</v>
      </c>
      <c r="BP12" s="37">
        <v>208.4</v>
      </c>
      <c r="BQ12" s="37">
        <v>226.73</v>
      </c>
      <c r="BR12" s="37">
        <v>243.4</v>
      </c>
      <c r="BS12" s="37">
        <v>262.43</v>
      </c>
      <c r="BT12" s="37">
        <v>282.69</v>
      </c>
      <c r="BU12" s="37">
        <v>304.70999999999998</v>
      </c>
      <c r="BV12" s="37">
        <v>328</v>
      </c>
      <c r="BW12" s="37">
        <v>352.09</v>
      </c>
      <c r="BX12" s="37">
        <v>374.47</v>
      </c>
      <c r="BY12" s="37">
        <v>396.8</v>
      </c>
      <c r="BZ12" s="37">
        <v>418.66</v>
      </c>
      <c r="CA12" s="37">
        <v>439.65</v>
      </c>
      <c r="CB12" s="37">
        <v>459.36</v>
      </c>
      <c r="CC12" s="37">
        <v>477.43</v>
      </c>
      <c r="CD12" s="37">
        <v>503.32</v>
      </c>
      <c r="CE12" s="37">
        <v>530.61</v>
      </c>
      <c r="CF12" s="37">
        <v>559.39</v>
      </c>
      <c r="CG12" s="37">
        <v>589.72</v>
      </c>
      <c r="CH12" s="37">
        <v>621.70000000000005</v>
      </c>
      <c r="CI12" s="37">
        <v>655.42</v>
      </c>
      <c r="CJ12" s="37">
        <v>690.96</v>
      </c>
      <c r="CK12" s="37">
        <v>728.43</v>
      </c>
      <c r="CL12" s="37">
        <v>767.94</v>
      </c>
      <c r="CM12" s="37">
        <v>809.58</v>
      </c>
      <c r="CN12" s="37">
        <v>853.48</v>
      </c>
      <c r="CO12" s="37">
        <v>899.77</v>
      </c>
      <c r="CP12" s="37">
        <v>948.56</v>
      </c>
      <c r="CQ12" s="37">
        <v>1000</v>
      </c>
      <c r="CR12" s="37"/>
      <c r="CS12" s="37"/>
      <c r="CT12" s="37"/>
      <c r="CU12" s="37"/>
      <c r="CV12" s="37"/>
      <c r="CW12" s="37"/>
      <c r="CX12" s="37"/>
      <c r="CY12" s="37"/>
      <c r="CZ12" s="37"/>
    </row>
    <row r="13" spans="1:104" ht="14.25" customHeight="1">
      <c r="A13" s="55">
        <v>28</v>
      </c>
      <c r="B13" s="56">
        <v>0.18</v>
      </c>
      <c r="C13" s="56">
        <v>0.2</v>
      </c>
      <c r="D13" s="56">
        <v>0.21</v>
      </c>
      <c r="E13" s="56">
        <v>0.24</v>
      </c>
      <c r="F13" s="56">
        <v>0.26</v>
      </c>
      <c r="G13" s="56">
        <v>0.28000000000000003</v>
      </c>
      <c r="H13" s="56">
        <v>0.31</v>
      </c>
      <c r="I13" s="56">
        <v>0.35</v>
      </c>
      <c r="J13" s="56">
        <v>0.39</v>
      </c>
      <c r="K13" s="56">
        <v>0.49</v>
      </c>
      <c r="L13" s="56">
        <v>0.56000000000000005</v>
      </c>
      <c r="M13" s="56">
        <v>0.62</v>
      </c>
      <c r="N13" s="56">
        <v>0.67</v>
      </c>
      <c r="O13" s="56">
        <v>0.76</v>
      </c>
      <c r="P13" s="56">
        <v>0.84</v>
      </c>
      <c r="Q13" s="56">
        <v>0.91</v>
      </c>
      <c r="R13" s="56">
        <v>1.01</v>
      </c>
      <c r="S13" s="56">
        <v>1.07</v>
      </c>
      <c r="T13" s="56">
        <v>1.1399999999999999</v>
      </c>
      <c r="U13" s="56">
        <v>1.22</v>
      </c>
      <c r="V13" s="56">
        <v>1.34</v>
      </c>
      <c r="W13" s="56">
        <v>1.5</v>
      </c>
      <c r="X13" s="56">
        <v>1.7</v>
      </c>
      <c r="Y13" s="56">
        <v>1.91</v>
      </c>
      <c r="Z13" s="57">
        <v>2.14</v>
      </c>
      <c r="AA13" s="57">
        <v>2.39</v>
      </c>
      <c r="AB13" s="37">
        <v>2.58</v>
      </c>
      <c r="AC13" s="37">
        <v>2.76</v>
      </c>
      <c r="AD13" s="37">
        <v>2.93</v>
      </c>
      <c r="AE13" s="37">
        <v>3.09</v>
      </c>
      <c r="AF13" s="37">
        <v>3.26</v>
      </c>
      <c r="AG13" s="37">
        <v>3.46</v>
      </c>
      <c r="AH13" s="37">
        <v>3.71</v>
      </c>
      <c r="AI13" s="37">
        <v>4.0599999999999996</v>
      </c>
      <c r="AJ13" s="37">
        <v>4.5</v>
      </c>
      <c r="AK13" s="37">
        <v>5.01</v>
      </c>
      <c r="AL13" s="37">
        <v>5.59</v>
      </c>
      <c r="AM13" s="37">
        <v>6.22</v>
      </c>
      <c r="AN13" s="37">
        <v>6.91</v>
      </c>
      <c r="AO13" s="37">
        <v>7.66</v>
      </c>
      <c r="AP13" s="37">
        <v>8.5</v>
      </c>
      <c r="AQ13" s="37">
        <v>9.48</v>
      </c>
      <c r="AR13" s="37">
        <v>10.63</v>
      </c>
      <c r="AS13" s="37">
        <v>12.03</v>
      </c>
      <c r="AT13" s="37">
        <v>13.7</v>
      </c>
      <c r="AU13" s="37">
        <v>15.67</v>
      </c>
      <c r="AV13" s="37">
        <v>17.940000000000001</v>
      </c>
      <c r="AW13" s="37">
        <v>20.51</v>
      </c>
      <c r="AX13" s="37">
        <v>23.37</v>
      </c>
      <c r="AY13" s="37">
        <v>26.56</v>
      </c>
      <c r="AZ13" s="37">
        <v>30.14</v>
      </c>
      <c r="BA13" s="37">
        <v>34.270000000000003</v>
      </c>
      <c r="BB13" s="37">
        <v>39.07</v>
      </c>
      <c r="BC13" s="37">
        <v>44.57</v>
      </c>
      <c r="BD13" s="37">
        <v>50.79</v>
      </c>
      <c r="BE13" s="37">
        <v>58.06</v>
      </c>
      <c r="BF13" s="37">
        <v>66.540000000000006</v>
      </c>
      <c r="BG13" s="37">
        <v>76.45</v>
      </c>
      <c r="BH13" s="37">
        <v>87.99</v>
      </c>
      <c r="BI13" s="37">
        <v>101.33</v>
      </c>
      <c r="BJ13" s="37">
        <v>116.54</v>
      </c>
      <c r="BK13" s="37">
        <v>133.16999999999999</v>
      </c>
      <c r="BL13" s="37">
        <v>151.04</v>
      </c>
      <c r="BM13" s="37">
        <v>169.99</v>
      </c>
      <c r="BN13" s="37">
        <v>189.17</v>
      </c>
      <c r="BO13" s="37">
        <v>208.4</v>
      </c>
      <c r="BP13" s="37">
        <v>226.73</v>
      </c>
      <c r="BQ13" s="37">
        <v>243.4</v>
      </c>
      <c r="BR13" s="37">
        <v>262.43</v>
      </c>
      <c r="BS13" s="37">
        <v>282.69</v>
      </c>
      <c r="BT13" s="37">
        <v>304.70999999999998</v>
      </c>
      <c r="BU13" s="37">
        <v>328</v>
      </c>
      <c r="BV13" s="37">
        <v>352.09</v>
      </c>
      <c r="BW13" s="37">
        <v>374.47</v>
      </c>
      <c r="BX13" s="37">
        <v>396.8</v>
      </c>
      <c r="BY13" s="37">
        <v>418.66</v>
      </c>
      <c r="BZ13" s="37">
        <v>439.65</v>
      </c>
      <c r="CA13" s="37">
        <v>459.36</v>
      </c>
      <c r="CB13" s="37">
        <v>477.43</v>
      </c>
      <c r="CC13" s="37">
        <v>503.32</v>
      </c>
      <c r="CD13" s="37">
        <v>530.61</v>
      </c>
      <c r="CE13" s="37">
        <v>559.39</v>
      </c>
      <c r="CF13" s="37">
        <v>589.72</v>
      </c>
      <c r="CG13" s="37">
        <v>621.70000000000005</v>
      </c>
      <c r="CH13" s="37">
        <v>655.42</v>
      </c>
      <c r="CI13" s="37">
        <v>690.96</v>
      </c>
      <c r="CJ13" s="37">
        <v>728.43</v>
      </c>
      <c r="CK13" s="37">
        <v>767.94</v>
      </c>
      <c r="CL13" s="37">
        <v>809.58</v>
      </c>
      <c r="CM13" s="37">
        <v>853.48</v>
      </c>
      <c r="CN13" s="37">
        <v>899.77</v>
      </c>
      <c r="CO13" s="37">
        <v>948.56</v>
      </c>
      <c r="CP13" s="37">
        <v>1000</v>
      </c>
      <c r="CQ13" s="37"/>
      <c r="CR13" s="37"/>
      <c r="CS13" s="37"/>
      <c r="CT13" s="37"/>
      <c r="CU13" s="37"/>
      <c r="CV13" s="37"/>
      <c r="CW13" s="37"/>
      <c r="CX13" s="37"/>
      <c r="CY13" s="37"/>
      <c r="CZ13" s="37"/>
    </row>
    <row r="14" spans="1:104" ht="14.25" customHeight="1">
      <c r="A14" s="55">
        <v>29</v>
      </c>
      <c r="B14" s="56">
        <v>0.16</v>
      </c>
      <c r="C14" s="56">
        <v>0.19</v>
      </c>
      <c r="D14" s="56">
        <v>0.21</v>
      </c>
      <c r="E14" s="56">
        <v>0.24</v>
      </c>
      <c r="F14" s="56">
        <v>0.27</v>
      </c>
      <c r="G14" s="56">
        <v>0.3</v>
      </c>
      <c r="H14" s="56">
        <v>0.33</v>
      </c>
      <c r="I14" s="56">
        <v>0.38</v>
      </c>
      <c r="J14" s="56">
        <v>0.42</v>
      </c>
      <c r="K14" s="56">
        <v>0.53</v>
      </c>
      <c r="L14" s="56">
        <v>0.6</v>
      </c>
      <c r="M14" s="56">
        <v>0.66</v>
      </c>
      <c r="N14" s="56">
        <v>0.71</v>
      </c>
      <c r="O14" s="56">
        <v>0.8</v>
      </c>
      <c r="P14" s="56">
        <v>0.88</v>
      </c>
      <c r="Q14" s="56">
        <v>0.95</v>
      </c>
      <c r="R14" s="56">
        <v>1.04</v>
      </c>
      <c r="S14" s="56">
        <v>1.1200000000000001</v>
      </c>
      <c r="T14" s="56">
        <v>1.2</v>
      </c>
      <c r="U14" s="56">
        <v>1.3</v>
      </c>
      <c r="V14" s="56">
        <v>1.44</v>
      </c>
      <c r="W14" s="56">
        <v>1.63</v>
      </c>
      <c r="X14" s="56">
        <v>1.83</v>
      </c>
      <c r="Y14" s="56">
        <v>2.06</v>
      </c>
      <c r="Z14" s="57">
        <v>2.31</v>
      </c>
      <c r="AA14" s="57">
        <v>2.58</v>
      </c>
      <c r="AB14" s="37">
        <v>2.76</v>
      </c>
      <c r="AC14" s="37">
        <v>2.93</v>
      </c>
      <c r="AD14" s="37">
        <v>3.09</v>
      </c>
      <c r="AE14" s="37">
        <v>3.26</v>
      </c>
      <c r="AF14" s="37">
        <v>3.46</v>
      </c>
      <c r="AG14" s="37">
        <v>3.71</v>
      </c>
      <c r="AH14" s="37">
        <v>4.0599999999999996</v>
      </c>
      <c r="AI14" s="37">
        <v>4.5</v>
      </c>
      <c r="AJ14" s="37">
        <v>5.01</v>
      </c>
      <c r="AK14" s="37">
        <v>5.59</v>
      </c>
      <c r="AL14" s="37">
        <v>6.22</v>
      </c>
      <c r="AM14" s="37">
        <v>6.91</v>
      </c>
      <c r="AN14" s="37">
        <v>7.66</v>
      </c>
      <c r="AO14" s="37">
        <v>8.5</v>
      </c>
      <c r="AP14" s="37">
        <v>9.48</v>
      </c>
      <c r="AQ14" s="37">
        <v>10.63</v>
      </c>
      <c r="AR14" s="37">
        <v>12.03</v>
      </c>
      <c r="AS14" s="37">
        <v>13.7</v>
      </c>
      <c r="AT14" s="37">
        <v>15.67</v>
      </c>
      <c r="AU14" s="37">
        <v>17.940000000000001</v>
      </c>
      <c r="AV14" s="37">
        <v>20.51</v>
      </c>
      <c r="AW14" s="37">
        <v>23.37</v>
      </c>
      <c r="AX14" s="37">
        <v>26.56</v>
      </c>
      <c r="AY14" s="37">
        <v>30.14</v>
      </c>
      <c r="AZ14" s="37">
        <v>34.270000000000003</v>
      </c>
      <c r="BA14" s="37">
        <v>39.07</v>
      </c>
      <c r="BB14" s="37">
        <v>44.57</v>
      </c>
      <c r="BC14" s="37">
        <v>50.79</v>
      </c>
      <c r="BD14" s="37">
        <v>58.06</v>
      </c>
      <c r="BE14" s="37">
        <v>66.540000000000006</v>
      </c>
      <c r="BF14" s="37">
        <v>76.45</v>
      </c>
      <c r="BG14" s="37">
        <v>87.99</v>
      </c>
      <c r="BH14" s="37">
        <v>101.33</v>
      </c>
      <c r="BI14" s="37">
        <v>116.54</v>
      </c>
      <c r="BJ14" s="37">
        <v>133.16999999999999</v>
      </c>
      <c r="BK14" s="37">
        <v>151.04</v>
      </c>
      <c r="BL14" s="37">
        <v>169.99</v>
      </c>
      <c r="BM14" s="37">
        <v>189.17</v>
      </c>
      <c r="BN14" s="37">
        <v>208.4</v>
      </c>
      <c r="BO14" s="37">
        <v>226.73</v>
      </c>
      <c r="BP14" s="37">
        <v>243.4</v>
      </c>
      <c r="BQ14" s="37">
        <v>262.43</v>
      </c>
      <c r="BR14" s="37">
        <v>282.69</v>
      </c>
      <c r="BS14" s="37">
        <v>304.70999999999998</v>
      </c>
      <c r="BT14" s="37">
        <v>328</v>
      </c>
      <c r="BU14" s="37">
        <v>352.09</v>
      </c>
      <c r="BV14" s="37">
        <v>374.47</v>
      </c>
      <c r="BW14" s="37">
        <v>396.8</v>
      </c>
      <c r="BX14" s="37">
        <v>418.66</v>
      </c>
      <c r="BY14" s="37">
        <v>439.65</v>
      </c>
      <c r="BZ14" s="37">
        <v>459.36</v>
      </c>
      <c r="CA14" s="37">
        <v>477.43</v>
      </c>
      <c r="CB14" s="37">
        <v>503.32</v>
      </c>
      <c r="CC14" s="37">
        <v>530.61</v>
      </c>
      <c r="CD14" s="37">
        <v>559.39</v>
      </c>
      <c r="CE14" s="37">
        <v>589.72</v>
      </c>
      <c r="CF14" s="37">
        <v>621.70000000000005</v>
      </c>
      <c r="CG14" s="37">
        <v>655.42</v>
      </c>
      <c r="CH14" s="37">
        <v>690.96</v>
      </c>
      <c r="CI14" s="37">
        <v>728.43</v>
      </c>
      <c r="CJ14" s="37">
        <v>767.94</v>
      </c>
      <c r="CK14" s="37">
        <v>809.58</v>
      </c>
      <c r="CL14" s="37">
        <v>853.48</v>
      </c>
      <c r="CM14" s="37">
        <v>899.77</v>
      </c>
      <c r="CN14" s="37">
        <v>948.56</v>
      </c>
      <c r="CO14" s="37">
        <v>1000</v>
      </c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</row>
    <row r="15" spans="1:104" ht="14.25" customHeight="1">
      <c r="A15" s="55">
        <v>30</v>
      </c>
      <c r="B15" s="56">
        <v>0.15</v>
      </c>
      <c r="C15" s="56">
        <v>0.16</v>
      </c>
      <c r="D15" s="56">
        <v>0.21</v>
      </c>
      <c r="E15" s="56">
        <v>0.24</v>
      </c>
      <c r="F15" s="56">
        <v>0.27</v>
      </c>
      <c r="G15" s="56">
        <v>0.3</v>
      </c>
      <c r="H15" s="56">
        <v>0.33</v>
      </c>
      <c r="I15" s="56">
        <v>0.38</v>
      </c>
      <c r="J15" s="56">
        <v>0.43</v>
      </c>
      <c r="K15" s="56">
        <v>0.53</v>
      </c>
      <c r="L15" s="56">
        <v>0.6</v>
      </c>
      <c r="M15" s="56">
        <v>0.66</v>
      </c>
      <c r="N15" s="56">
        <v>0.71</v>
      </c>
      <c r="O15" s="56">
        <v>0.8</v>
      </c>
      <c r="P15" s="56">
        <v>0.88</v>
      </c>
      <c r="Q15" s="56">
        <v>0.97</v>
      </c>
      <c r="R15" s="56">
        <v>1.0900000000000001</v>
      </c>
      <c r="S15" s="56">
        <v>1.18</v>
      </c>
      <c r="T15" s="56">
        <v>1.27</v>
      </c>
      <c r="U15" s="56">
        <v>1.39</v>
      </c>
      <c r="V15" s="56">
        <v>1.56</v>
      </c>
      <c r="W15" s="56">
        <v>1.76</v>
      </c>
      <c r="X15" s="56">
        <v>1.98</v>
      </c>
      <c r="Y15" s="56">
        <v>2.2200000000000002</v>
      </c>
      <c r="Z15" s="57">
        <v>2.5</v>
      </c>
      <c r="AA15" s="57">
        <v>2.76</v>
      </c>
      <c r="AB15" s="37">
        <v>2.93</v>
      </c>
      <c r="AC15" s="37">
        <v>3.09</v>
      </c>
      <c r="AD15" s="37">
        <v>3.26</v>
      </c>
      <c r="AE15" s="37">
        <v>3.46</v>
      </c>
      <c r="AF15" s="37">
        <v>3.71</v>
      </c>
      <c r="AG15" s="37">
        <v>4.0599999999999996</v>
      </c>
      <c r="AH15" s="37">
        <v>4.5</v>
      </c>
      <c r="AI15" s="37">
        <v>5.01</v>
      </c>
      <c r="AJ15" s="37">
        <v>5.59</v>
      </c>
      <c r="AK15" s="37">
        <v>6.22</v>
      </c>
      <c r="AL15" s="37">
        <v>6.91</v>
      </c>
      <c r="AM15" s="37">
        <v>7.66</v>
      </c>
      <c r="AN15" s="37">
        <v>8.5</v>
      </c>
      <c r="AO15" s="37">
        <v>9.48</v>
      </c>
      <c r="AP15" s="37">
        <v>10.63</v>
      </c>
      <c r="AQ15" s="37">
        <v>12.03</v>
      </c>
      <c r="AR15" s="37">
        <v>13.7</v>
      </c>
      <c r="AS15" s="37">
        <v>15.67</v>
      </c>
      <c r="AT15" s="37">
        <v>17.940000000000001</v>
      </c>
      <c r="AU15" s="37">
        <v>20.51</v>
      </c>
      <c r="AV15" s="37">
        <v>23.37</v>
      </c>
      <c r="AW15" s="37">
        <v>26.56</v>
      </c>
      <c r="AX15" s="37">
        <v>30.14</v>
      </c>
      <c r="AY15" s="37">
        <v>34.270000000000003</v>
      </c>
      <c r="AZ15" s="37">
        <v>39.07</v>
      </c>
      <c r="BA15" s="37">
        <v>44.57</v>
      </c>
      <c r="BB15" s="37">
        <v>50.79</v>
      </c>
      <c r="BC15" s="37">
        <v>58.06</v>
      </c>
      <c r="BD15" s="37">
        <v>66.540000000000006</v>
      </c>
      <c r="BE15" s="37">
        <v>76.45</v>
      </c>
      <c r="BF15" s="37">
        <v>87.99</v>
      </c>
      <c r="BG15" s="37">
        <v>101.33</v>
      </c>
      <c r="BH15" s="37">
        <v>116.54</v>
      </c>
      <c r="BI15" s="37">
        <v>133.16999999999999</v>
      </c>
      <c r="BJ15" s="37">
        <v>151.04</v>
      </c>
      <c r="BK15" s="37">
        <v>169.99</v>
      </c>
      <c r="BL15" s="37">
        <v>189.17</v>
      </c>
      <c r="BM15" s="37">
        <v>208.4</v>
      </c>
      <c r="BN15" s="37">
        <v>226.73</v>
      </c>
      <c r="BO15" s="37">
        <v>243.4</v>
      </c>
      <c r="BP15" s="37">
        <v>262.43</v>
      </c>
      <c r="BQ15" s="37">
        <v>282.69</v>
      </c>
      <c r="BR15" s="37">
        <v>304.70999999999998</v>
      </c>
      <c r="BS15" s="37">
        <v>328</v>
      </c>
      <c r="BT15" s="37">
        <v>352.09</v>
      </c>
      <c r="BU15" s="37">
        <v>374.47</v>
      </c>
      <c r="BV15" s="37">
        <v>396.8</v>
      </c>
      <c r="BW15" s="37">
        <v>418.66</v>
      </c>
      <c r="BX15" s="37">
        <v>439.65</v>
      </c>
      <c r="BY15" s="37">
        <v>459.36</v>
      </c>
      <c r="BZ15" s="37">
        <v>477.43</v>
      </c>
      <c r="CA15" s="37">
        <v>503.32</v>
      </c>
      <c r="CB15" s="37">
        <v>530.61</v>
      </c>
      <c r="CC15" s="37">
        <v>559.39</v>
      </c>
      <c r="CD15" s="37">
        <v>589.72</v>
      </c>
      <c r="CE15" s="37">
        <v>621.70000000000005</v>
      </c>
      <c r="CF15" s="37">
        <v>655.42</v>
      </c>
      <c r="CG15" s="37">
        <v>690.96</v>
      </c>
      <c r="CH15" s="37">
        <v>728.43</v>
      </c>
      <c r="CI15" s="37">
        <v>767.94</v>
      </c>
      <c r="CJ15" s="37">
        <v>809.58</v>
      </c>
      <c r="CK15" s="37">
        <v>853.48</v>
      </c>
      <c r="CL15" s="37">
        <v>899.77</v>
      </c>
      <c r="CM15" s="37">
        <v>948.56</v>
      </c>
      <c r="CN15" s="37">
        <v>1000</v>
      </c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</row>
    <row r="16" spans="1:104" ht="14.25" customHeight="1">
      <c r="A16" s="55">
        <v>31</v>
      </c>
      <c r="B16" s="56">
        <v>0.13</v>
      </c>
      <c r="C16" s="56">
        <v>0.14000000000000001</v>
      </c>
      <c r="D16" s="56">
        <v>0.21</v>
      </c>
      <c r="E16" s="56">
        <v>0.24</v>
      </c>
      <c r="F16" s="56">
        <v>0.27</v>
      </c>
      <c r="G16" s="56">
        <v>0.3</v>
      </c>
      <c r="H16" s="56">
        <v>0.33</v>
      </c>
      <c r="I16" s="56">
        <v>0.38</v>
      </c>
      <c r="J16" s="56">
        <v>0.46</v>
      </c>
      <c r="K16" s="56">
        <v>0.55000000000000004</v>
      </c>
      <c r="L16" s="56">
        <v>0.61</v>
      </c>
      <c r="M16" s="56">
        <v>0.66</v>
      </c>
      <c r="N16" s="56">
        <v>0.73</v>
      </c>
      <c r="O16" s="56">
        <v>0.81</v>
      </c>
      <c r="P16" s="56">
        <v>0.89</v>
      </c>
      <c r="Q16" s="56">
        <v>1.02</v>
      </c>
      <c r="R16" s="56">
        <v>1.1399999999999999</v>
      </c>
      <c r="S16" s="56">
        <v>1.24</v>
      </c>
      <c r="T16" s="56">
        <v>1.34</v>
      </c>
      <c r="U16" s="56">
        <v>1.49</v>
      </c>
      <c r="V16" s="56">
        <v>1.67</v>
      </c>
      <c r="W16" s="56">
        <v>1.89</v>
      </c>
      <c r="X16" s="56">
        <v>2.13</v>
      </c>
      <c r="Y16" s="56">
        <v>2.4</v>
      </c>
      <c r="Z16" s="57">
        <v>2.68</v>
      </c>
      <c r="AA16" s="57">
        <v>2.93</v>
      </c>
      <c r="AB16" s="37">
        <v>3.09</v>
      </c>
      <c r="AC16" s="37">
        <v>3.26</v>
      </c>
      <c r="AD16" s="37">
        <v>3.46</v>
      </c>
      <c r="AE16" s="37">
        <v>3.71</v>
      </c>
      <c r="AF16" s="37">
        <v>4.0599999999999996</v>
      </c>
      <c r="AG16" s="37">
        <v>4.5</v>
      </c>
      <c r="AH16" s="37">
        <v>5.01</v>
      </c>
      <c r="AI16" s="37">
        <v>5.59</v>
      </c>
      <c r="AJ16" s="37">
        <v>6.22</v>
      </c>
      <c r="AK16" s="37">
        <v>6.91</v>
      </c>
      <c r="AL16" s="37">
        <v>7.66</v>
      </c>
      <c r="AM16" s="37">
        <v>8.5</v>
      </c>
      <c r="AN16" s="37">
        <v>9.48</v>
      </c>
      <c r="AO16" s="37">
        <v>10.63</v>
      </c>
      <c r="AP16" s="37">
        <v>12.03</v>
      </c>
      <c r="AQ16" s="37">
        <v>13.7</v>
      </c>
      <c r="AR16" s="37">
        <v>15.67</v>
      </c>
      <c r="AS16" s="37">
        <v>17.940000000000001</v>
      </c>
      <c r="AT16" s="37">
        <v>20.51</v>
      </c>
      <c r="AU16" s="37">
        <v>23.37</v>
      </c>
      <c r="AV16" s="37">
        <v>26.56</v>
      </c>
      <c r="AW16" s="37">
        <v>30.14</v>
      </c>
      <c r="AX16" s="37">
        <v>34.270000000000003</v>
      </c>
      <c r="AY16" s="37">
        <v>39.07</v>
      </c>
      <c r="AZ16" s="37">
        <v>44.57</v>
      </c>
      <c r="BA16" s="37">
        <v>50.79</v>
      </c>
      <c r="BB16" s="37">
        <v>58.06</v>
      </c>
      <c r="BC16" s="37">
        <v>66.540000000000006</v>
      </c>
      <c r="BD16" s="37">
        <v>76.45</v>
      </c>
      <c r="BE16" s="37">
        <v>87.99</v>
      </c>
      <c r="BF16" s="37">
        <v>101.33</v>
      </c>
      <c r="BG16" s="37">
        <v>116.54</v>
      </c>
      <c r="BH16" s="37">
        <v>133.16999999999999</v>
      </c>
      <c r="BI16" s="37">
        <v>151.04</v>
      </c>
      <c r="BJ16" s="37">
        <v>169.99</v>
      </c>
      <c r="BK16" s="37">
        <v>189.17</v>
      </c>
      <c r="BL16" s="37">
        <v>208.4</v>
      </c>
      <c r="BM16" s="37">
        <v>226.73</v>
      </c>
      <c r="BN16" s="37">
        <v>243.4</v>
      </c>
      <c r="BO16" s="37">
        <v>262.43</v>
      </c>
      <c r="BP16" s="37">
        <v>282.69</v>
      </c>
      <c r="BQ16" s="37">
        <v>304.70999999999998</v>
      </c>
      <c r="BR16" s="37">
        <v>328</v>
      </c>
      <c r="BS16" s="37">
        <v>352.09</v>
      </c>
      <c r="BT16" s="37">
        <v>374.47</v>
      </c>
      <c r="BU16" s="37">
        <v>396.8</v>
      </c>
      <c r="BV16" s="37">
        <v>418.66</v>
      </c>
      <c r="BW16" s="37">
        <v>439.65</v>
      </c>
      <c r="BX16" s="37">
        <v>459.36</v>
      </c>
      <c r="BY16" s="37">
        <v>477.43</v>
      </c>
      <c r="BZ16" s="37">
        <v>503.32</v>
      </c>
      <c r="CA16" s="37">
        <v>530.61</v>
      </c>
      <c r="CB16" s="37">
        <v>559.39</v>
      </c>
      <c r="CC16" s="37">
        <v>589.72</v>
      </c>
      <c r="CD16" s="37">
        <v>621.70000000000005</v>
      </c>
      <c r="CE16" s="37">
        <v>655.42</v>
      </c>
      <c r="CF16" s="37">
        <v>690.96</v>
      </c>
      <c r="CG16" s="37">
        <v>728.43</v>
      </c>
      <c r="CH16" s="37">
        <v>767.94</v>
      </c>
      <c r="CI16" s="37">
        <v>809.58</v>
      </c>
      <c r="CJ16" s="37">
        <v>853.48</v>
      </c>
      <c r="CK16" s="37">
        <v>899.77</v>
      </c>
      <c r="CL16" s="37">
        <v>948.56</v>
      </c>
      <c r="CM16" s="37">
        <v>1000</v>
      </c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</row>
    <row r="17" spans="1:104" ht="14.25" customHeight="1">
      <c r="A17" s="55">
        <v>32</v>
      </c>
      <c r="B17" s="56">
        <v>0.13</v>
      </c>
      <c r="C17" s="56">
        <v>0.14000000000000001</v>
      </c>
      <c r="D17" s="56">
        <v>0.21</v>
      </c>
      <c r="E17" s="56">
        <v>0.25</v>
      </c>
      <c r="F17" s="56">
        <v>0.27</v>
      </c>
      <c r="G17" s="56">
        <v>0.3</v>
      </c>
      <c r="H17" s="56">
        <v>0.35</v>
      </c>
      <c r="I17" s="56">
        <v>0.41</v>
      </c>
      <c r="J17" s="56">
        <v>0.5</v>
      </c>
      <c r="K17" s="56">
        <v>0.59</v>
      </c>
      <c r="L17" s="56">
        <v>0.64</v>
      </c>
      <c r="M17" s="56">
        <v>0.69</v>
      </c>
      <c r="N17" s="56">
        <v>0.75</v>
      </c>
      <c r="O17" s="56">
        <v>0.83</v>
      </c>
      <c r="P17" s="56">
        <v>0.94</v>
      </c>
      <c r="Q17" s="56">
        <v>1.07</v>
      </c>
      <c r="R17" s="56">
        <v>1.2</v>
      </c>
      <c r="S17" s="56">
        <v>1.3</v>
      </c>
      <c r="T17" s="56">
        <v>1.43</v>
      </c>
      <c r="U17" s="56">
        <v>1.59</v>
      </c>
      <c r="V17" s="56">
        <v>1.79</v>
      </c>
      <c r="W17" s="56">
        <v>2.04</v>
      </c>
      <c r="X17" s="56">
        <v>2.2999999999999998</v>
      </c>
      <c r="Y17" s="56">
        <v>2.58</v>
      </c>
      <c r="Z17" s="57">
        <v>2.86</v>
      </c>
      <c r="AA17" s="57">
        <v>3.09</v>
      </c>
      <c r="AB17" s="37">
        <v>3.26</v>
      </c>
      <c r="AC17" s="37">
        <v>3.46</v>
      </c>
      <c r="AD17" s="37">
        <v>3.71</v>
      </c>
      <c r="AE17" s="37">
        <v>4.0599999999999996</v>
      </c>
      <c r="AF17" s="37">
        <v>4.5</v>
      </c>
      <c r="AG17" s="37">
        <v>5.01</v>
      </c>
      <c r="AH17" s="37">
        <v>5.59</v>
      </c>
      <c r="AI17" s="37">
        <v>6.22</v>
      </c>
      <c r="AJ17" s="37">
        <v>6.91</v>
      </c>
      <c r="AK17" s="37">
        <v>7.66</v>
      </c>
      <c r="AL17" s="37">
        <v>8.5</v>
      </c>
      <c r="AM17" s="37">
        <v>9.48</v>
      </c>
      <c r="AN17" s="37">
        <v>10.63</v>
      </c>
      <c r="AO17" s="37">
        <v>12.03</v>
      </c>
      <c r="AP17" s="37">
        <v>13.7</v>
      </c>
      <c r="AQ17" s="37">
        <v>15.67</v>
      </c>
      <c r="AR17" s="37">
        <v>17.940000000000001</v>
      </c>
      <c r="AS17" s="37">
        <v>20.51</v>
      </c>
      <c r="AT17" s="37">
        <v>23.37</v>
      </c>
      <c r="AU17" s="37">
        <v>26.56</v>
      </c>
      <c r="AV17" s="37">
        <v>30.14</v>
      </c>
      <c r="AW17" s="37">
        <v>34.270000000000003</v>
      </c>
      <c r="AX17" s="37">
        <v>39.07</v>
      </c>
      <c r="AY17" s="37">
        <v>44.57</v>
      </c>
      <c r="AZ17" s="37">
        <v>50.79</v>
      </c>
      <c r="BA17" s="37">
        <v>58.06</v>
      </c>
      <c r="BB17" s="37">
        <v>66.540000000000006</v>
      </c>
      <c r="BC17" s="37">
        <v>76.45</v>
      </c>
      <c r="BD17" s="37">
        <v>87.99</v>
      </c>
      <c r="BE17" s="37">
        <v>101.33</v>
      </c>
      <c r="BF17" s="37">
        <v>116.54</v>
      </c>
      <c r="BG17" s="37">
        <v>133.16999999999999</v>
      </c>
      <c r="BH17" s="37">
        <v>151.04</v>
      </c>
      <c r="BI17" s="37">
        <v>169.99</v>
      </c>
      <c r="BJ17" s="37">
        <v>189.17</v>
      </c>
      <c r="BK17" s="37">
        <v>208.4</v>
      </c>
      <c r="BL17" s="37">
        <v>226.73</v>
      </c>
      <c r="BM17" s="37">
        <v>243.4</v>
      </c>
      <c r="BN17" s="37">
        <v>262.43</v>
      </c>
      <c r="BO17" s="37">
        <v>282.69</v>
      </c>
      <c r="BP17" s="37">
        <v>304.70999999999998</v>
      </c>
      <c r="BQ17" s="37">
        <v>328</v>
      </c>
      <c r="BR17" s="37">
        <v>352.09</v>
      </c>
      <c r="BS17" s="37">
        <v>374.47</v>
      </c>
      <c r="BT17" s="37">
        <v>396.8</v>
      </c>
      <c r="BU17" s="37">
        <v>418.66</v>
      </c>
      <c r="BV17" s="37">
        <v>439.65</v>
      </c>
      <c r="BW17" s="37">
        <v>459.36</v>
      </c>
      <c r="BX17" s="37">
        <v>477.43</v>
      </c>
      <c r="BY17" s="37">
        <v>503.32</v>
      </c>
      <c r="BZ17" s="37">
        <v>530.61</v>
      </c>
      <c r="CA17" s="37">
        <v>559.39</v>
      </c>
      <c r="CB17" s="37">
        <v>589.72</v>
      </c>
      <c r="CC17" s="37">
        <v>621.70000000000005</v>
      </c>
      <c r="CD17" s="37">
        <v>655.42</v>
      </c>
      <c r="CE17" s="37">
        <v>690.96</v>
      </c>
      <c r="CF17" s="37">
        <v>728.43</v>
      </c>
      <c r="CG17" s="37">
        <v>767.94</v>
      </c>
      <c r="CH17" s="37">
        <v>809.58</v>
      </c>
      <c r="CI17" s="37">
        <v>853.48</v>
      </c>
      <c r="CJ17" s="37">
        <v>899.77</v>
      </c>
      <c r="CK17" s="37">
        <v>948.56</v>
      </c>
      <c r="CL17" s="37">
        <v>1000</v>
      </c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</row>
    <row r="18" spans="1:104" ht="14.25" customHeight="1">
      <c r="A18" s="55">
        <v>33</v>
      </c>
      <c r="B18" s="56">
        <v>0.13</v>
      </c>
      <c r="C18" s="56">
        <v>0.14000000000000001</v>
      </c>
      <c r="D18" s="56">
        <v>0.22</v>
      </c>
      <c r="E18" s="56">
        <v>0.26</v>
      </c>
      <c r="F18" s="56">
        <v>0.28999999999999998</v>
      </c>
      <c r="G18" s="56">
        <v>0.32</v>
      </c>
      <c r="H18" s="56">
        <v>0.38</v>
      </c>
      <c r="I18" s="56">
        <v>0.44</v>
      </c>
      <c r="J18" s="56">
        <v>0.54</v>
      </c>
      <c r="K18" s="56">
        <v>0.62</v>
      </c>
      <c r="L18" s="56">
        <v>0.66</v>
      </c>
      <c r="M18" s="56">
        <v>0.71</v>
      </c>
      <c r="N18" s="56">
        <v>0.77</v>
      </c>
      <c r="O18" s="56">
        <v>0.88</v>
      </c>
      <c r="P18" s="56">
        <v>1</v>
      </c>
      <c r="Q18" s="56">
        <v>1.1299999999999999</v>
      </c>
      <c r="R18" s="56">
        <v>1.26</v>
      </c>
      <c r="S18" s="56">
        <v>1.38</v>
      </c>
      <c r="T18" s="56">
        <v>1.52</v>
      </c>
      <c r="U18" s="56">
        <v>1.7</v>
      </c>
      <c r="V18" s="56">
        <v>1.93</v>
      </c>
      <c r="W18" s="56">
        <v>2.19</v>
      </c>
      <c r="X18" s="56">
        <v>2.48</v>
      </c>
      <c r="Y18" s="56">
        <v>2.76</v>
      </c>
      <c r="Z18" s="57">
        <v>3.02</v>
      </c>
      <c r="AA18" s="57">
        <v>3.26</v>
      </c>
      <c r="AB18" s="37">
        <v>3.46</v>
      </c>
      <c r="AC18" s="37">
        <v>3.71</v>
      </c>
      <c r="AD18" s="37">
        <v>4.0599999999999996</v>
      </c>
      <c r="AE18" s="37">
        <v>4.5</v>
      </c>
      <c r="AF18" s="37">
        <v>5.01</v>
      </c>
      <c r="AG18" s="37">
        <v>5.59</v>
      </c>
      <c r="AH18" s="37">
        <v>6.22</v>
      </c>
      <c r="AI18" s="37">
        <v>6.91</v>
      </c>
      <c r="AJ18" s="37">
        <v>7.66</v>
      </c>
      <c r="AK18" s="37">
        <v>8.5</v>
      </c>
      <c r="AL18" s="37">
        <v>9.48</v>
      </c>
      <c r="AM18" s="37">
        <v>10.63</v>
      </c>
      <c r="AN18" s="37">
        <v>12.03</v>
      </c>
      <c r="AO18" s="37">
        <v>13.7</v>
      </c>
      <c r="AP18" s="37">
        <v>15.67</v>
      </c>
      <c r="AQ18" s="37">
        <v>17.940000000000001</v>
      </c>
      <c r="AR18" s="37">
        <v>20.51</v>
      </c>
      <c r="AS18" s="37">
        <v>23.37</v>
      </c>
      <c r="AT18" s="37">
        <v>26.56</v>
      </c>
      <c r="AU18" s="37">
        <v>30.14</v>
      </c>
      <c r="AV18" s="37">
        <v>34.270000000000003</v>
      </c>
      <c r="AW18" s="37">
        <v>39.07</v>
      </c>
      <c r="AX18" s="37">
        <v>44.57</v>
      </c>
      <c r="AY18" s="37">
        <v>50.79</v>
      </c>
      <c r="AZ18" s="37">
        <v>58.06</v>
      </c>
      <c r="BA18" s="37">
        <v>66.540000000000006</v>
      </c>
      <c r="BB18" s="37">
        <v>76.45</v>
      </c>
      <c r="BC18" s="37">
        <v>87.99</v>
      </c>
      <c r="BD18" s="37">
        <v>101.33</v>
      </c>
      <c r="BE18" s="37">
        <v>116.54</v>
      </c>
      <c r="BF18" s="37">
        <v>133.16999999999999</v>
      </c>
      <c r="BG18" s="37">
        <v>151.04</v>
      </c>
      <c r="BH18" s="37">
        <v>169.99</v>
      </c>
      <c r="BI18" s="37">
        <v>189.17</v>
      </c>
      <c r="BJ18" s="37">
        <v>208.4</v>
      </c>
      <c r="BK18" s="37">
        <v>226.73</v>
      </c>
      <c r="BL18" s="37">
        <v>243.4</v>
      </c>
      <c r="BM18" s="37">
        <v>262.43</v>
      </c>
      <c r="BN18" s="37">
        <v>282.69</v>
      </c>
      <c r="BO18" s="37">
        <v>304.70999999999998</v>
      </c>
      <c r="BP18" s="37">
        <v>328</v>
      </c>
      <c r="BQ18" s="37">
        <v>352.09</v>
      </c>
      <c r="BR18" s="37">
        <v>374.47</v>
      </c>
      <c r="BS18" s="37">
        <v>396.8</v>
      </c>
      <c r="BT18" s="37">
        <v>418.66</v>
      </c>
      <c r="BU18" s="37">
        <v>439.65</v>
      </c>
      <c r="BV18" s="37">
        <v>459.36</v>
      </c>
      <c r="BW18" s="37">
        <v>477.43</v>
      </c>
      <c r="BX18" s="37">
        <v>503.32</v>
      </c>
      <c r="BY18" s="37">
        <v>530.61</v>
      </c>
      <c r="BZ18" s="37">
        <v>559.39</v>
      </c>
      <c r="CA18" s="37">
        <v>589.72</v>
      </c>
      <c r="CB18" s="37">
        <v>621.70000000000005</v>
      </c>
      <c r="CC18" s="37">
        <v>655.42</v>
      </c>
      <c r="CD18" s="37">
        <v>690.96</v>
      </c>
      <c r="CE18" s="37">
        <v>728.43</v>
      </c>
      <c r="CF18" s="37">
        <v>767.94</v>
      </c>
      <c r="CG18" s="37">
        <v>809.58</v>
      </c>
      <c r="CH18" s="37">
        <v>853.48</v>
      </c>
      <c r="CI18" s="37">
        <v>899.77</v>
      </c>
      <c r="CJ18" s="37">
        <v>948.56</v>
      </c>
      <c r="CK18" s="37">
        <v>1000</v>
      </c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</row>
    <row r="19" spans="1:104" ht="14.25" customHeight="1">
      <c r="A19" s="55">
        <v>34</v>
      </c>
      <c r="B19" s="56">
        <v>0.13</v>
      </c>
      <c r="C19" s="56">
        <v>0.15</v>
      </c>
      <c r="D19" s="56">
        <v>0.24</v>
      </c>
      <c r="E19" s="56">
        <v>0.27</v>
      </c>
      <c r="F19" s="56">
        <v>0.3</v>
      </c>
      <c r="G19" s="56">
        <v>0.35</v>
      </c>
      <c r="H19" s="56">
        <v>0.41</v>
      </c>
      <c r="I19" s="56">
        <v>0.48</v>
      </c>
      <c r="J19" s="56">
        <v>0.56999999999999995</v>
      </c>
      <c r="K19" s="56">
        <v>0.64</v>
      </c>
      <c r="L19" s="56">
        <v>0.68</v>
      </c>
      <c r="M19" s="56">
        <v>0.73</v>
      </c>
      <c r="N19" s="56">
        <v>0.82</v>
      </c>
      <c r="O19" s="56">
        <v>0.94</v>
      </c>
      <c r="P19" s="56">
        <v>1.06</v>
      </c>
      <c r="Q19" s="56">
        <v>1.19</v>
      </c>
      <c r="R19" s="56">
        <v>1.33</v>
      </c>
      <c r="S19" s="56">
        <v>1.46</v>
      </c>
      <c r="T19" s="56">
        <v>1.61</v>
      </c>
      <c r="U19" s="56">
        <v>1.82</v>
      </c>
      <c r="V19" s="56">
        <v>2.08</v>
      </c>
      <c r="W19" s="56">
        <v>2.37</v>
      </c>
      <c r="X19" s="56">
        <v>2.67</v>
      </c>
      <c r="Y19" s="56">
        <v>2.95</v>
      </c>
      <c r="Z19" s="57">
        <v>3.2</v>
      </c>
      <c r="AA19" s="57">
        <v>3.46</v>
      </c>
      <c r="AB19" s="37">
        <v>3.71</v>
      </c>
      <c r="AC19" s="37">
        <v>4.0599999999999996</v>
      </c>
      <c r="AD19" s="37">
        <v>4.5</v>
      </c>
      <c r="AE19" s="37">
        <v>5.01</v>
      </c>
      <c r="AF19" s="37">
        <v>5.59</v>
      </c>
      <c r="AG19" s="37">
        <v>6.22</v>
      </c>
      <c r="AH19" s="37">
        <v>6.91</v>
      </c>
      <c r="AI19" s="37">
        <v>7.66</v>
      </c>
      <c r="AJ19" s="37">
        <v>8.5</v>
      </c>
      <c r="AK19" s="37">
        <v>9.48</v>
      </c>
      <c r="AL19" s="37">
        <v>10.63</v>
      </c>
      <c r="AM19" s="37">
        <v>12.03</v>
      </c>
      <c r="AN19" s="37">
        <v>13.7</v>
      </c>
      <c r="AO19" s="37">
        <v>15.67</v>
      </c>
      <c r="AP19" s="37">
        <v>17.940000000000001</v>
      </c>
      <c r="AQ19" s="37">
        <v>20.51</v>
      </c>
      <c r="AR19" s="37">
        <v>23.37</v>
      </c>
      <c r="AS19" s="37">
        <v>26.56</v>
      </c>
      <c r="AT19" s="37">
        <v>30.14</v>
      </c>
      <c r="AU19" s="37">
        <v>34.270000000000003</v>
      </c>
      <c r="AV19" s="37">
        <v>39.07</v>
      </c>
      <c r="AW19" s="37">
        <v>44.57</v>
      </c>
      <c r="AX19" s="37">
        <v>50.79</v>
      </c>
      <c r="AY19" s="37">
        <v>58.06</v>
      </c>
      <c r="AZ19" s="37">
        <v>66.540000000000006</v>
      </c>
      <c r="BA19" s="37">
        <v>76.45</v>
      </c>
      <c r="BB19" s="37">
        <v>87.99</v>
      </c>
      <c r="BC19" s="37">
        <v>101.33</v>
      </c>
      <c r="BD19" s="37">
        <v>116.54</v>
      </c>
      <c r="BE19" s="37">
        <v>133.16999999999999</v>
      </c>
      <c r="BF19" s="37">
        <v>151.04</v>
      </c>
      <c r="BG19" s="37">
        <v>169.99</v>
      </c>
      <c r="BH19" s="37">
        <v>189.17</v>
      </c>
      <c r="BI19" s="37">
        <v>208.4</v>
      </c>
      <c r="BJ19" s="37">
        <v>226.73</v>
      </c>
      <c r="BK19" s="37">
        <v>243.4</v>
      </c>
      <c r="BL19" s="37">
        <v>262.43</v>
      </c>
      <c r="BM19" s="37">
        <v>282.69</v>
      </c>
      <c r="BN19" s="37">
        <v>304.70999999999998</v>
      </c>
      <c r="BO19" s="37">
        <v>328</v>
      </c>
      <c r="BP19" s="37">
        <v>352.09</v>
      </c>
      <c r="BQ19" s="37">
        <v>374.47</v>
      </c>
      <c r="BR19" s="37">
        <v>396.8</v>
      </c>
      <c r="BS19" s="37">
        <v>418.66</v>
      </c>
      <c r="BT19" s="37">
        <v>439.65</v>
      </c>
      <c r="BU19" s="37">
        <v>459.36</v>
      </c>
      <c r="BV19" s="37">
        <v>477.43</v>
      </c>
      <c r="BW19" s="37">
        <v>503.32</v>
      </c>
      <c r="BX19" s="37">
        <v>530.61</v>
      </c>
      <c r="BY19" s="37">
        <v>559.39</v>
      </c>
      <c r="BZ19" s="37">
        <v>589.72</v>
      </c>
      <c r="CA19" s="37">
        <v>621.70000000000005</v>
      </c>
      <c r="CB19" s="37">
        <v>655.42</v>
      </c>
      <c r="CC19" s="37">
        <v>690.96</v>
      </c>
      <c r="CD19" s="37">
        <v>728.43</v>
      </c>
      <c r="CE19" s="37">
        <v>767.94</v>
      </c>
      <c r="CF19" s="37">
        <v>809.58</v>
      </c>
      <c r="CG19" s="37">
        <v>853.48</v>
      </c>
      <c r="CH19" s="37">
        <v>899.77</v>
      </c>
      <c r="CI19" s="37">
        <v>948.56</v>
      </c>
      <c r="CJ19" s="37">
        <v>1000</v>
      </c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</row>
    <row r="20" spans="1:104" ht="14.25" customHeight="1">
      <c r="A20" s="55">
        <v>35</v>
      </c>
      <c r="B20" s="56">
        <v>0.13</v>
      </c>
      <c r="C20" s="56">
        <v>0.16</v>
      </c>
      <c r="D20" s="56">
        <v>0.25</v>
      </c>
      <c r="E20" s="56">
        <v>0.28999999999999998</v>
      </c>
      <c r="F20" s="56">
        <v>0.34</v>
      </c>
      <c r="G20" s="56">
        <v>0.38</v>
      </c>
      <c r="H20" s="56">
        <v>0.43</v>
      </c>
      <c r="I20" s="56">
        <v>0.53</v>
      </c>
      <c r="J20" s="56">
        <v>0.6</v>
      </c>
      <c r="K20" s="56">
        <v>0.66</v>
      </c>
      <c r="L20" s="56">
        <v>0.7</v>
      </c>
      <c r="M20" s="56">
        <v>0.78</v>
      </c>
      <c r="N20" s="56">
        <v>0.88</v>
      </c>
      <c r="O20" s="56">
        <v>1</v>
      </c>
      <c r="P20" s="56">
        <v>1.1200000000000001</v>
      </c>
      <c r="Q20" s="56">
        <v>1.26</v>
      </c>
      <c r="R20" s="56">
        <v>1.4</v>
      </c>
      <c r="S20" s="56">
        <v>1.54</v>
      </c>
      <c r="T20" s="56">
        <v>1.73</v>
      </c>
      <c r="U20" s="56">
        <v>1.96</v>
      </c>
      <c r="V20" s="56">
        <v>2.25</v>
      </c>
      <c r="W20" s="56">
        <v>2.57</v>
      </c>
      <c r="X20" s="56">
        <v>2.87</v>
      </c>
      <c r="Y20" s="56">
        <v>3.15</v>
      </c>
      <c r="Z20" s="57">
        <v>3.41</v>
      </c>
      <c r="AA20" s="57">
        <v>3.71</v>
      </c>
      <c r="AB20" s="37">
        <v>4.0599999999999996</v>
      </c>
      <c r="AC20" s="37">
        <v>4.5</v>
      </c>
      <c r="AD20" s="37">
        <v>5.01</v>
      </c>
      <c r="AE20" s="37">
        <v>5.59</v>
      </c>
      <c r="AF20" s="37">
        <v>6.22</v>
      </c>
      <c r="AG20" s="37">
        <v>6.91</v>
      </c>
      <c r="AH20" s="37">
        <v>7.66</v>
      </c>
      <c r="AI20" s="37">
        <v>8.5</v>
      </c>
      <c r="AJ20" s="37">
        <v>9.48</v>
      </c>
      <c r="AK20" s="37">
        <v>10.63</v>
      </c>
      <c r="AL20" s="37">
        <v>12.03</v>
      </c>
      <c r="AM20" s="37">
        <v>13.7</v>
      </c>
      <c r="AN20" s="37">
        <v>15.67</v>
      </c>
      <c r="AO20" s="37">
        <v>17.940000000000001</v>
      </c>
      <c r="AP20" s="37">
        <v>20.51</v>
      </c>
      <c r="AQ20" s="37">
        <v>23.37</v>
      </c>
      <c r="AR20" s="37">
        <v>26.56</v>
      </c>
      <c r="AS20" s="37">
        <v>30.14</v>
      </c>
      <c r="AT20" s="37">
        <v>34.270000000000003</v>
      </c>
      <c r="AU20" s="37">
        <v>39.07</v>
      </c>
      <c r="AV20" s="37">
        <v>44.57</v>
      </c>
      <c r="AW20" s="37">
        <v>50.79</v>
      </c>
      <c r="AX20" s="37">
        <v>58.06</v>
      </c>
      <c r="AY20" s="37">
        <v>66.540000000000006</v>
      </c>
      <c r="AZ20" s="37">
        <v>76.45</v>
      </c>
      <c r="BA20" s="37">
        <v>87.99</v>
      </c>
      <c r="BB20" s="37">
        <v>101.33</v>
      </c>
      <c r="BC20" s="37">
        <v>116.54</v>
      </c>
      <c r="BD20" s="37">
        <v>133.16999999999999</v>
      </c>
      <c r="BE20" s="37">
        <v>151.04</v>
      </c>
      <c r="BF20" s="37">
        <v>169.99</v>
      </c>
      <c r="BG20" s="37">
        <v>189.17</v>
      </c>
      <c r="BH20" s="37">
        <v>208.4</v>
      </c>
      <c r="BI20" s="37">
        <v>226.73</v>
      </c>
      <c r="BJ20" s="37">
        <v>243.4</v>
      </c>
      <c r="BK20" s="37">
        <v>262.43</v>
      </c>
      <c r="BL20" s="37">
        <v>282.69</v>
      </c>
      <c r="BM20" s="37">
        <v>304.70999999999998</v>
      </c>
      <c r="BN20" s="37">
        <v>328</v>
      </c>
      <c r="BO20" s="37">
        <v>352.09</v>
      </c>
      <c r="BP20" s="37">
        <v>374.47</v>
      </c>
      <c r="BQ20" s="37">
        <v>396.8</v>
      </c>
      <c r="BR20" s="37">
        <v>418.66</v>
      </c>
      <c r="BS20" s="37">
        <v>439.65</v>
      </c>
      <c r="BT20" s="37">
        <v>459.36</v>
      </c>
      <c r="BU20" s="37">
        <v>477.43</v>
      </c>
      <c r="BV20" s="37">
        <v>503.32</v>
      </c>
      <c r="BW20" s="37">
        <v>530.61</v>
      </c>
      <c r="BX20" s="37">
        <v>559.39</v>
      </c>
      <c r="BY20" s="37">
        <v>589.72</v>
      </c>
      <c r="BZ20" s="37">
        <v>621.70000000000005</v>
      </c>
      <c r="CA20" s="37">
        <v>655.42</v>
      </c>
      <c r="CB20" s="37">
        <v>690.96</v>
      </c>
      <c r="CC20" s="37">
        <v>728.43</v>
      </c>
      <c r="CD20" s="37">
        <v>767.94</v>
      </c>
      <c r="CE20" s="37">
        <v>809.58</v>
      </c>
      <c r="CF20" s="37">
        <v>853.48</v>
      </c>
      <c r="CG20" s="37">
        <v>899.77</v>
      </c>
      <c r="CH20" s="37">
        <v>948.56</v>
      </c>
      <c r="CI20" s="37">
        <v>1000</v>
      </c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</row>
    <row r="21" spans="1:104" ht="14.25" customHeight="1">
      <c r="A21" s="55">
        <v>36</v>
      </c>
      <c r="B21" s="56">
        <v>0.13</v>
      </c>
      <c r="C21" s="56">
        <v>0.17</v>
      </c>
      <c r="D21" s="56">
        <v>0.26</v>
      </c>
      <c r="E21" s="56">
        <v>0.32</v>
      </c>
      <c r="F21" s="56">
        <v>0.37</v>
      </c>
      <c r="G21" s="56">
        <v>0.42</v>
      </c>
      <c r="H21" s="56">
        <v>0.48</v>
      </c>
      <c r="I21" s="56">
        <v>0.56000000000000005</v>
      </c>
      <c r="J21" s="56">
        <v>0.63</v>
      </c>
      <c r="K21" s="56">
        <v>0.68</v>
      </c>
      <c r="L21" s="56">
        <v>0.75</v>
      </c>
      <c r="M21" s="56">
        <v>0.84</v>
      </c>
      <c r="N21" s="56">
        <v>0.95</v>
      </c>
      <c r="O21" s="56">
        <v>1.07</v>
      </c>
      <c r="P21" s="56">
        <v>1.2</v>
      </c>
      <c r="Q21" s="56">
        <v>1.34</v>
      </c>
      <c r="R21" s="56">
        <v>1.49</v>
      </c>
      <c r="S21" s="56">
        <v>1.65</v>
      </c>
      <c r="T21" s="56">
        <v>1.86</v>
      </c>
      <c r="U21" s="56">
        <v>2.13</v>
      </c>
      <c r="V21" s="56">
        <v>2.46</v>
      </c>
      <c r="W21" s="56">
        <v>2.79</v>
      </c>
      <c r="X21" s="56">
        <v>3.09</v>
      </c>
      <c r="Y21" s="56">
        <v>3.37</v>
      </c>
      <c r="Z21" s="57">
        <v>3.68</v>
      </c>
      <c r="AA21" s="57">
        <v>4.0599999999999996</v>
      </c>
      <c r="AB21" s="37">
        <v>4.5</v>
      </c>
      <c r="AC21" s="37">
        <v>5.01</v>
      </c>
      <c r="AD21" s="37">
        <v>5.59</v>
      </c>
      <c r="AE21" s="37">
        <v>6.22</v>
      </c>
      <c r="AF21" s="37">
        <v>6.91</v>
      </c>
      <c r="AG21" s="37">
        <v>7.66</v>
      </c>
      <c r="AH21" s="37">
        <v>8.5</v>
      </c>
      <c r="AI21" s="37">
        <v>9.48</v>
      </c>
      <c r="AJ21" s="37">
        <v>10.63</v>
      </c>
      <c r="AK21" s="37">
        <v>12.03</v>
      </c>
      <c r="AL21" s="37">
        <v>13.7</v>
      </c>
      <c r="AM21" s="37">
        <v>15.67</v>
      </c>
      <c r="AN21" s="37">
        <v>17.940000000000001</v>
      </c>
      <c r="AO21" s="37">
        <v>20.51</v>
      </c>
      <c r="AP21" s="37">
        <v>23.37</v>
      </c>
      <c r="AQ21" s="37">
        <v>26.56</v>
      </c>
      <c r="AR21" s="37">
        <v>30.14</v>
      </c>
      <c r="AS21" s="37">
        <v>34.270000000000003</v>
      </c>
      <c r="AT21" s="37">
        <v>39.07</v>
      </c>
      <c r="AU21" s="37">
        <v>44.57</v>
      </c>
      <c r="AV21" s="37">
        <v>50.79</v>
      </c>
      <c r="AW21" s="37">
        <v>58.06</v>
      </c>
      <c r="AX21" s="37">
        <v>66.540000000000006</v>
      </c>
      <c r="AY21" s="37">
        <v>76.45</v>
      </c>
      <c r="AZ21" s="37">
        <v>87.99</v>
      </c>
      <c r="BA21" s="37">
        <v>101.33</v>
      </c>
      <c r="BB21" s="37">
        <v>116.54</v>
      </c>
      <c r="BC21" s="37">
        <v>133.16999999999999</v>
      </c>
      <c r="BD21" s="37">
        <v>151.04</v>
      </c>
      <c r="BE21" s="37">
        <v>169.99</v>
      </c>
      <c r="BF21" s="37">
        <v>189.17</v>
      </c>
      <c r="BG21" s="37">
        <v>208.4</v>
      </c>
      <c r="BH21" s="37">
        <v>226.73</v>
      </c>
      <c r="BI21" s="37">
        <v>243.4</v>
      </c>
      <c r="BJ21" s="37">
        <v>262.43</v>
      </c>
      <c r="BK21" s="37">
        <v>282.69</v>
      </c>
      <c r="BL21" s="37">
        <v>304.70999999999998</v>
      </c>
      <c r="BM21" s="37">
        <v>328</v>
      </c>
      <c r="BN21" s="37">
        <v>352.09</v>
      </c>
      <c r="BO21" s="37">
        <v>374.47</v>
      </c>
      <c r="BP21" s="37">
        <v>396.8</v>
      </c>
      <c r="BQ21" s="37">
        <v>418.66</v>
      </c>
      <c r="BR21" s="37">
        <v>439.65</v>
      </c>
      <c r="BS21" s="37">
        <v>459.36</v>
      </c>
      <c r="BT21" s="37">
        <v>477.43</v>
      </c>
      <c r="BU21" s="37">
        <v>503.32</v>
      </c>
      <c r="BV21" s="37">
        <v>530.61</v>
      </c>
      <c r="BW21" s="37">
        <v>559.39</v>
      </c>
      <c r="BX21" s="37">
        <v>589.72</v>
      </c>
      <c r="BY21" s="37">
        <v>621.70000000000005</v>
      </c>
      <c r="BZ21" s="37">
        <v>655.42</v>
      </c>
      <c r="CA21" s="37">
        <v>690.96</v>
      </c>
      <c r="CB21" s="37">
        <v>728.43</v>
      </c>
      <c r="CC21" s="37">
        <v>767.94</v>
      </c>
      <c r="CD21" s="37">
        <v>809.58</v>
      </c>
      <c r="CE21" s="37">
        <v>853.48</v>
      </c>
      <c r="CF21" s="37">
        <v>899.77</v>
      </c>
      <c r="CG21" s="37">
        <v>948.56</v>
      </c>
      <c r="CH21" s="37">
        <v>1000</v>
      </c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</row>
    <row r="22" spans="1:104" ht="14.25" customHeight="1">
      <c r="A22" s="55">
        <v>37</v>
      </c>
      <c r="B22" s="56">
        <v>0.13</v>
      </c>
      <c r="C22" s="56">
        <v>0.18</v>
      </c>
      <c r="D22" s="56">
        <v>0.28000000000000003</v>
      </c>
      <c r="E22" s="56">
        <v>0.35</v>
      </c>
      <c r="F22" s="56">
        <v>0.4</v>
      </c>
      <c r="G22" s="56">
        <v>0.44</v>
      </c>
      <c r="H22" s="56">
        <v>0.52</v>
      </c>
      <c r="I22" s="56">
        <v>0.6</v>
      </c>
      <c r="J22" s="56">
        <v>0.65</v>
      </c>
      <c r="K22" s="56">
        <v>0.73</v>
      </c>
      <c r="L22" s="56">
        <v>0.81</v>
      </c>
      <c r="M22" s="56">
        <v>0.91</v>
      </c>
      <c r="N22" s="56">
        <v>1.03</v>
      </c>
      <c r="O22" s="56">
        <v>1.1499999999999999</v>
      </c>
      <c r="P22" s="56">
        <v>1.28</v>
      </c>
      <c r="Q22" s="56">
        <v>1.43</v>
      </c>
      <c r="R22" s="56">
        <v>1.59</v>
      </c>
      <c r="S22" s="56">
        <v>1.78</v>
      </c>
      <c r="T22" s="56">
        <v>2.0299999999999998</v>
      </c>
      <c r="U22" s="56">
        <v>2.34</v>
      </c>
      <c r="V22" s="56">
        <v>2.7</v>
      </c>
      <c r="W22" s="56">
        <v>3.04</v>
      </c>
      <c r="X22" s="56">
        <v>3.34</v>
      </c>
      <c r="Y22" s="56">
        <v>3.65</v>
      </c>
      <c r="Z22" s="57">
        <v>4.03</v>
      </c>
      <c r="AA22" s="57">
        <v>4.5</v>
      </c>
      <c r="AB22" s="37">
        <v>5.01</v>
      </c>
      <c r="AC22" s="37">
        <v>5.59</v>
      </c>
      <c r="AD22" s="37">
        <v>6.22</v>
      </c>
      <c r="AE22" s="37">
        <v>6.91</v>
      </c>
      <c r="AF22" s="37">
        <v>7.66</v>
      </c>
      <c r="AG22" s="37">
        <v>8.5</v>
      </c>
      <c r="AH22" s="37">
        <v>9.48</v>
      </c>
      <c r="AI22" s="37">
        <v>10.63</v>
      </c>
      <c r="AJ22" s="37">
        <v>12.03</v>
      </c>
      <c r="AK22" s="37">
        <v>13.7</v>
      </c>
      <c r="AL22" s="37">
        <v>15.67</v>
      </c>
      <c r="AM22" s="37">
        <v>17.940000000000001</v>
      </c>
      <c r="AN22" s="37">
        <v>20.51</v>
      </c>
      <c r="AO22" s="37">
        <v>23.37</v>
      </c>
      <c r="AP22" s="37">
        <v>26.56</v>
      </c>
      <c r="AQ22" s="37">
        <v>30.14</v>
      </c>
      <c r="AR22" s="37">
        <v>34.270000000000003</v>
      </c>
      <c r="AS22" s="37">
        <v>39.07</v>
      </c>
      <c r="AT22" s="37">
        <v>44.57</v>
      </c>
      <c r="AU22" s="37">
        <v>50.79</v>
      </c>
      <c r="AV22" s="37">
        <v>58.06</v>
      </c>
      <c r="AW22" s="37">
        <v>66.540000000000006</v>
      </c>
      <c r="AX22" s="37">
        <v>76.45</v>
      </c>
      <c r="AY22" s="37">
        <v>87.99</v>
      </c>
      <c r="AZ22" s="37">
        <v>101.33</v>
      </c>
      <c r="BA22" s="37">
        <v>116.54</v>
      </c>
      <c r="BB22" s="37">
        <v>133.16999999999999</v>
      </c>
      <c r="BC22" s="37">
        <v>151.04</v>
      </c>
      <c r="BD22" s="37">
        <v>169.99</v>
      </c>
      <c r="BE22" s="37">
        <v>189.17</v>
      </c>
      <c r="BF22" s="37">
        <v>208.4</v>
      </c>
      <c r="BG22" s="37">
        <v>226.73</v>
      </c>
      <c r="BH22" s="37">
        <v>243.4</v>
      </c>
      <c r="BI22" s="37">
        <v>262.43</v>
      </c>
      <c r="BJ22" s="37">
        <v>282.69</v>
      </c>
      <c r="BK22" s="37">
        <v>304.70999999999998</v>
      </c>
      <c r="BL22" s="37">
        <v>328</v>
      </c>
      <c r="BM22" s="37">
        <v>352.09</v>
      </c>
      <c r="BN22" s="37">
        <v>374.47</v>
      </c>
      <c r="BO22" s="37">
        <v>396.8</v>
      </c>
      <c r="BP22" s="37">
        <v>418.66</v>
      </c>
      <c r="BQ22" s="37">
        <v>439.65</v>
      </c>
      <c r="BR22" s="37">
        <v>459.36</v>
      </c>
      <c r="BS22" s="37">
        <v>477.43</v>
      </c>
      <c r="BT22" s="37">
        <v>503.32</v>
      </c>
      <c r="BU22" s="37">
        <v>530.61</v>
      </c>
      <c r="BV22" s="37">
        <v>559.39</v>
      </c>
      <c r="BW22" s="37">
        <v>589.72</v>
      </c>
      <c r="BX22" s="37">
        <v>621.70000000000005</v>
      </c>
      <c r="BY22" s="37">
        <v>655.42</v>
      </c>
      <c r="BZ22" s="37">
        <v>690.96</v>
      </c>
      <c r="CA22" s="37">
        <v>728.43</v>
      </c>
      <c r="CB22" s="37">
        <v>767.94</v>
      </c>
      <c r="CC22" s="37">
        <v>809.58</v>
      </c>
      <c r="CD22" s="37">
        <v>853.48</v>
      </c>
      <c r="CE22" s="37">
        <v>899.77</v>
      </c>
      <c r="CF22" s="37">
        <v>948.56</v>
      </c>
      <c r="CG22" s="37">
        <v>1000</v>
      </c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</row>
    <row r="23" spans="1:104" ht="14.25" customHeight="1">
      <c r="A23" s="55">
        <v>38</v>
      </c>
      <c r="B23" s="56">
        <v>0.13</v>
      </c>
      <c r="C23" s="56">
        <v>0.19</v>
      </c>
      <c r="D23" s="56">
        <v>0.31</v>
      </c>
      <c r="E23" s="56">
        <v>0.36</v>
      </c>
      <c r="F23" s="56">
        <v>0.42</v>
      </c>
      <c r="G23" s="56">
        <v>0.49</v>
      </c>
      <c r="H23" s="56">
        <v>0.56999999999999995</v>
      </c>
      <c r="I23" s="56">
        <v>0.63</v>
      </c>
      <c r="J23" s="56">
        <v>0.7</v>
      </c>
      <c r="K23" s="56">
        <v>0.79</v>
      </c>
      <c r="L23" s="56">
        <v>0.89</v>
      </c>
      <c r="M23" s="56">
        <v>0.99</v>
      </c>
      <c r="N23" s="56">
        <v>1.1100000000000001</v>
      </c>
      <c r="O23" s="56">
        <v>1.24</v>
      </c>
      <c r="P23" s="56">
        <v>1.38</v>
      </c>
      <c r="Q23" s="56">
        <v>1.54</v>
      </c>
      <c r="R23" s="56">
        <v>1.72</v>
      </c>
      <c r="S23" s="56">
        <v>1.94</v>
      </c>
      <c r="T23" s="56">
        <v>2.2400000000000002</v>
      </c>
      <c r="U23" s="56">
        <v>2.6</v>
      </c>
      <c r="V23" s="56">
        <v>2.97</v>
      </c>
      <c r="W23" s="56">
        <v>3.31</v>
      </c>
      <c r="X23" s="56">
        <v>3.62</v>
      </c>
      <c r="Y23" s="56">
        <v>4</v>
      </c>
      <c r="Z23" s="57">
        <v>4.4400000000000004</v>
      </c>
      <c r="AA23" s="57">
        <v>5.01</v>
      </c>
      <c r="AB23" s="37">
        <v>5.59</v>
      </c>
      <c r="AC23" s="37">
        <v>6.22</v>
      </c>
      <c r="AD23" s="37">
        <v>6.91</v>
      </c>
      <c r="AE23" s="37">
        <v>7.66</v>
      </c>
      <c r="AF23" s="37">
        <v>8.5</v>
      </c>
      <c r="AG23" s="37">
        <v>9.48</v>
      </c>
      <c r="AH23" s="37">
        <v>10.63</v>
      </c>
      <c r="AI23" s="37">
        <v>12.03</v>
      </c>
      <c r="AJ23" s="37">
        <v>13.7</v>
      </c>
      <c r="AK23" s="37">
        <v>15.67</v>
      </c>
      <c r="AL23" s="37">
        <v>17.940000000000001</v>
      </c>
      <c r="AM23" s="37">
        <v>20.51</v>
      </c>
      <c r="AN23" s="37">
        <v>23.37</v>
      </c>
      <c r="AO23" s="37">
        <v>26.56</v>
      </c>
      <c r="AP23" s="37">
        <v>30.14</v>
      </c>
      <c r="AQ23" s="37">
        <v>34.270000000000003</v>
      </c>
      <c r="AR23" s="37">
        <v>39.07</v>
      </c>
      <c r="AS23" s="37">
        <v>44.57</v>
      </c>
      <c r="AT23" s="37">
        <v>50.79</v>
      </c>
      <c r="AU23" s="37">
        <v>58.06</v>
      </c>
      <c r="AV23" s="37">
        <v>66.540000000000006</v>
      </c>
      <c r="AW23" s="37">
        <v>76.45</v>
      </c>
      <c r="AX23" s="37">
        <v>87.99</v>
      </c>
      <c r="AY23" s="37">
        <v>101.33</v>
      </c>
      <c r="AZ23" s="37">
        <v>116.54</v>
      </c>
      <c r="BA23" s="37">
        <v>133.16999999999999</v>
      </c>
      <c r="BB23" s="37">
        <v>151.04</v>
      </c>
      <c r="BC23" s="37">
        <v>169.99</v>
      </c>
      <c r="BD23" s="37">
        <v>189.17</v>
      </c>
      <c r="BE23" s="37">
        <v>208.4</v>
      </c>
      <c r="BF23" s="37">
        <v>226.73</v>
      </c>
      <c r="BG23" s="37">
        <v>243.4</v>
      </c>
      <c r="BH23" s="37">
        <v>262.43</v>
      </c>
      <c r="BI23" s="37">
        <v>282.69</v>
      </c>
      <c r="BJ23" s="37">
        <v>304.70999999999998</v>
      </c>
      <c r="BK23" s="37">
        <v>328</v>
      </c>
      <c r="BL23" s="37">
        <v>352.09</v>
      </c>
      <c r="BM23" s="37">
        <v>374.47</v>
      </c>
      <c r="BN23" s="37">
        <v>396.8</v>
      </c>
      <c r="BO23" s="37">
        <v>418.66</v>
      </c>
      <c r="BP23" s="37">
        <v>439.65</v>
      </c>
      <c r="BQ23" s="37">
        <v>459.36</v>
      </c>
      <c r="BR23" s="37">
        <v>477.43</v>
      </c>
      <c r="BS23" s="37">
        <v>503.32</v>
      </c>
      <c r="BT23" s="37">
        <v>530.61</v>
      </c>
      <c r="BU23" s="37">
        <v>559.39</v>
      </c>
      <c r="BV23" s="37">
        <v>589.72</v>
      </c>
      <c r="BW23" s="37">
        <v>621.70000000000005</v>
      </c>
      <c r="BX23" s="37">
        <v>655.42</v>
      </c>
      <c r="BY23" s="37">
        <v>690.96</v>
      </c>
      <c r="BZ23" s="37">
        <v>728.43</v>
      </c>
      <c r="CA23" s="37">
        <v>767.94</v>
      </c>
      <c r="CB23" s="37">
        <v>809.58</v>
      </c>
      <c r="CC23" s="37">
        <v>853.48</v>
      </c>
      <c r="CD23" s="37">
        <v>899.77</v>
      </c>
      <c r="CE23" s="37">
        <v>948.56</v>
      </c>
      <c r="CF23" s="37">
        <v>1000</v>
      </c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</row>
    <row r="24" spans="1:104" ht="14.25" customHeight="1">
      <c r="A24" s="55">
        <v>39</v>
      </c>
      <c r="B24" s="56">
        <v>0.13</v>
      </c>
      <c r="C24" s="56">
        <v>0.22</v>
      </c>
      <c r="D24" s="56">
        <v>0.34</v>
      </c>
      <c r="E24" s="56">
        <v>0.4</v>
      </c>
      <c r="F24" s="56">
        <v>0.46</v>
      </c>
      <c r="G24" s="56">
        <v>0.54</v>
      </c>
      <c r="H24" s="56">
        <v>0.6</v>
      </c>
      <c r="I24" s="56">
        <v>0.67</v>
      </c>
      <c r="J24" s="56">
        <v>0.76</v>
      </c>
      <c r="K24" s="56">
        <v>0.87</v>
      </c>
      <c r="L24" s="56">
        <v>0.97</v>
      </c>
      <c r="M24" s="56">
        <v>1.08</v>
      </c>
      <c r="N24" s="56">
        <v>1.21</v>
      </c>
      <c r="O24" s="56">
        <v>1.35</v>
      </c>
      <c r="P24" s="56">
        <v>1.5</v>
      </c>
      <c r="Q24" s="56">
        <v>1.67</v>
      </c>
      <c r="R24" s="56">
        <v>1.88</v>
      </c>
      <c r="S24" s="56">
        <v>2.16</v>
      </c>
      <c r="T24" s="56">
        <v>2.5099999999999998</v>
      </c>
      <c r="U24" s="56">
        <v>2.9</v>
      </c>
      <c r="V24" s="56">
        <v>3.27</v>
      </c>
      <c r="W24" s="56">
        <v>3.6</v>
      </c>
      <c r="X24" s="56">
        <v>3.97</v>
      </c>
      <c r="Y24" s="56">
        <v>4.38</v>
      </c>
      <c r="Z24" s="57">
        <v>4.95</v>
      </c>
      <c r="AA24" s="57">
        <v>5.59</v>
      </c>
      <c r="AB24" s="37">
        <v>6.22</v>
      </c>
      <c r="AC24" s="37">
        <v>6.91</v>
      </c>
      <c r="AD24" s="37">
        <v>7.66</v>
      </c>
      <c r="AE24" s="37">
        <v>8.5</v>
      </c>
      <c r="AF24" s="37">
        <v>9.48</v>
      </c>
      <c r="AG24" s="37">
        <v>10.63</v>
      </c>
      <c r="AH24" s="37">
        <v>12.03</v>
      </c>
      <c r="AI24" s="37">
        <v>13.7</v>
      </c>
      <c r="AJ24" s="37">
        <v>15.67</v>
      </c>
      <c r="AK24" s="37">
        <v>17.940000000000001</v>
      </c>
      <c r="AL24" s="37">
        <v>20.51</v>
      </c>
      <c r="AM24" s="37">
        <v>23.37</v>
      </c>
      <c r="AN24" s="37">
        <v>26.56</v>
      </c>
      <c r="AO24" s="37">
        <v>30.14</v>
      </c>
      <c r="AP24" s="37">
        <v>34.270000000000003</v>
      </c>
      <c r="AQ24" s="37">
        <v>39.07</v>
      </c>
      <c r="AR24" s="37">
        <v>44.57</v>
      </c>
      <c r="AS24" s="37">
        <v>50.79</v>
      </c>
      <c r="AT24" s="37">
        <v>58.06</v>
      </c>
      <c r="AU24" s="37">
        <v>66.540000000000006</v>
      </c>
      <c r="AV24" s="37">
        <v>76.45</v>
      </c>
      <c r="AW24" s="37">
        <v>87.99</v>
      </c>
      <c r="AX24" s="37">
        <v>101.33</v>
      </c>
      <c r="AY24" s="37">
        <v>116.54</v>
      </c>
      <c r="AZ24" s="37">
        <v>133.16999999999999</v>
      </c>
      <c r="BA24" s="37">
        <v>151.04</v>
      </c>
      <c r="BB24" s="37">
        <v>169.99</v>
      </c>
      <c r="BC24" s="37">
        <v>189.17</v>
      </c>
      <c r="BD24" s="37">
        <v>208.4</v>
      </c>
      <c r="BE24" s="37">
        <v>226.73</v>
      </c>
      <c r="BF24" s="37">
        <v>243.4</v>
      </c>
      <c r="BG24" s="37">
        <v>262.43</v>
      </c>
      <c r="BH24" s="37">
        <v>282.69</v>
      </c>
      <c r="BI24" s="37">
        <v>304.70999999999998</v>
      </c>
      <c r="BJ24" s="37">
        <v>328</v>
      </c>
      <c r="BK24" s="37">
        <v>352.09</v>
      </c>
      <c r="BL24" s="37">
        <v>374.47</v>
      </c>
      <c r="BM24" s="37">
        <v>396.8</v>
      </c>
      <c r="BN24" s="37">
        <v>418.66</v>
      </c>
      <c r="BO24" s="37">
        <v>439.65</v>
      </c>
      <c r="BP24" s="37">
        <v>459.36</v>
      </c>
      <c r="BQ24" s="37">
        <v>477.43</v>
      </c>
      <c r="BR24" s="37">
        <v>503.32</v>
      </c>
      <c r="BS24" s="37">
        <v>530.61</v>
      </c>
      <c r="BT24" s="37">
        <v>559.39</v>
      </c>
      <c r="BU24" s="37">
        <v>589.72</v>
      </c>
      <c r="BV24" s="37">
        <v>621.70000000000005</v>
      </c>
      <c r="BW24" s="37">
        <v>655.42</v>
      </c>
      <c r="BX24" s="37">
        <v>690.96</v>
      </c>
      <c r="BY24" s="37">
        <v>728.43</v>
      </c>
      <c r="BZ24" s="37">
        <v>767.94</v>
      </c>
      <c r="CA24" s="37">
        <v>809.58</v>
      </c>
      <c r="CB24" s="37">
        <v>853.48</v>
      </c>
      <c r="CC24" s="37">
        <v>899.77</v>
      </c>
      <c r="CD24" s="37">
        <v>948.56</v>
      </c>
      <c r="CE24" s="37">
        <v>1000</v>
      </c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</row>
    <row r="25" spans="1:104" ht="14.25" customHeight="1">
      <c r="A25" s="55">
        <v>40</v>
      </c>
      <c r="B25" s="56">
        <v>0.14000000000000001</v>
      </c>
      <c r="C25" s="56">
        <v>0.26</v>
      </c>
      <c r="D25" s="56">
        <v>0.37</v>
      </c>
      <c r="E25" s="56">
        <v>0.43</v>
      </c>
      <c r="F25" s="56">
        <v>0.5</v>
      </c>
      <c r="G25" s="56">
        <v>0.56999999999999995</v>
      </c>
      <c r="H25" s="56">
        <v>0.64</v>
      </c>
      <c r="I25" s="56">
        <v>0.72</v>
      </c>
      <c r="J25" s="56">
        <v>0.83</v>
      </c>
      <c r="K25" s="56">
        <v>0.95</v>
      </c>
      <c r="L25" s="56">
        <v>1.06</v>
      </c>
      <c r="M25" s="56">
        <v>1.18</v>
      </c>
      <c r="N25" s="56">
        <v>1.32</v>
      </c>
      <c r="O25" s="56">
        <v>1.48</v>
      </c>
      <c r="P25" s="56">
        <v>1.64</v>
      </c>
      <c r="Q25" s="56">
        <v>1.84</v>
      </c>
      <c r="R25" s="56">
        <v>2.1</v>
      </c>
      <c r="S25" s="56">
        <v>2.4300000000000002</v>
      </c>
      <c r="T25" s="56">
        <v>2.82</v>
      </c>
      <c r="U25" s="56">
        <v>3.22</v>
      </c>
      <c r="V25" s="56">
        <v>3.58</v>
      </c>
      <c r="W25" s="56">
        <v>3.95</v>
      </c>
      <c r="X25" s="56">
        <v>4.33</v>
      </c>
      <c r="Y25" s="56">
        <v>4.8600000000000003</v>
      </c>
      <c r="Z25" s="57">
        <v>5.52</v>
      </c>
      <c r="AA25" s="57">
        <v>6.22</v>
      </c>
      <c r="AB25" s="37">
        <v>6.91</v>
      </c>
      <c r="AC25" s="37">
        <v>7.66</v>
      </c>
      <c r="AD25" s="37">
        <v>8.5</v>
      </c>
      <c r="AE25" s="37">
        <v>9.48</v>
      </c>
      <c r="AF25" s="37">
        <v>10.63</v>
      </c>
      <c r="AG25" s="37">
        <v>12.03</v>
      </c>
      <c r="AH25" s="37">
        <v>13.7</v>
      </c>
      <c r="AI25" s="37">
        <v>15.67</v>
      </c>
      <c r="AJ25" s="37">
        <v>17.940000000000001</v>
      </c>
      <c r="AK25" s="37">
        <v>20.51</v>
      </c>
      <c r="AL25" s="37">
        <v>23.37</v>
      </c>
      <c r="AM25" s="37">
        <v>26.56</v>
      </c>
      <c r="AN25" s="37">
        <v>30.14</v>
      </c>
      <c r="AO25" s="37">
        <v>34.270000000000003</v>
      </c>
      <c r="AP25" s="37">
        <v>39.07</v>
      </c>
      <c r="AQ25" s="37">
        <v>44.57</v>
      </c>
      <c r="AR25" s="37">
        <v>50.79</v>
      </c>
      <c r="AS25" s="37">
        <v>58.06</v>
      </c>
      <c r="AT25" s="37">
        <v>66.540000000000006</v>
      </c>
      <c r="AU25" s="37">
        <v>76.45</v>
      </c>
      <c r="AV25" s="37">
        <v>87.99</v>
      </c>
      <c r="AW25" s="37">
        <v>101.33</v>
      </c>
      <c r="AX25" s="37">
        <v>116.54</v>
      </c>
      <c r="AY25" s="37">
        <v>133.16999999999999</v>
      </c>
      <c r="AZ25" s="37">
        <v>151.04</v>
      </c>
      <c r="BA25" s="37">
        <v>169.99</v>
      </c>
      <c r="BB25" s="37">
        <v>189.17</v>
      </c>
      <c r="BC25" s="37">
        <v>208.4</v>
      </c>
      <c r="BD25" s="37">
        <v>226.73</v>
      </c>
      <c r="BE25" s="37">
        <v>243.4</v>
      </c>
      <c r="BF25" s="37">
        <v>262.43</v>
      </c>
      <c r="BG25" s="37">
        <v>282.69</v>
      </c>
      <c r="BH25" s="37">
        <v>304.70999999999998</v>
      </c>
      <c r="BI25" s="37">
        <v>328</v>
      </c>
      <c r="BJ25" s="37">
        <v>352.09</v>
      </c>
      <c r="BK25" s="37">
        <v>374.47</v>
      </c>
      <c r="BL25" s="37">
        <v>396.8</v>
      </c>
      <c r="BM25" s="37">
        <v>418.66</v>
      </c>
      <c r="BN25" s="37">
        <v>439.65</v>
      </c>
      <c r="BO25" s="37">
        <v>459.36</v>
      </c>
      <c r="BP25" s="37">
        <v>477.43</v>
      </c>
      <c r="BQ25" s="37">
        <v>503.32</v>
      </c>
      <c r="BR25" s="37">
        <v>530.61</v>
      </c>
      <c r="BS25" s="37">
        <v>559.39</v>
      </c>
      <c r="BT25" s="37">
        <v>589.72</v>
      </c>
      <c r="BU25" s="37">
        <v>621.70000000000005</v>
      </c>
      <c r="BV25" s="37">
        <v>655.42</v>
      </c>
      <c r="BW25" s="37">
        <v>690.96</v>
      </c>
      <c r="BX25" s="37">
        <v>728.43</v>
      </c>
      <c r="BY25" s="37">
        <v>767.94</v>
      </c>
      <c r="BZ25" s="37">
        <v>809.58</v>
      </c>
      <c r="CA25" s="37">
        <v>853.48</v>
      </c>
      <c r="CB25" s="37">
        <v>899.77</v>
      </c>
      <c r="CC25" s="37">
        <v>948.56</v>
      </c>
      <c r="CD25" s="37">
        <v>1000</v>
      </c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</row>
    <row r="26" spans="1:104" ht="14.25" customHeight="1">
      <c r="A26" s="55">
        <v>41</v>
      </c>
      <c r="B26" s="56">
        <v>0.16</v>
      </c>
      <c r="C26" s="56">
        <v>0.28999999999999998</v>
      </c>
      <c r="D26" s="56">
        <v>0.4</v>
      </c>
      <c r="E26" s="56">
        <v>0.47</v>
      </c>
      <c r="F26" s="56">
        <v>0.54</v>
      </c>
      <c r="G26" s="56">
        <v>0.61</v>
      </c>
      <c r="H26" s="56">
        <v>0.68</v>
      </c>
      <c r="I26" s="56">
        <v>0.78</v>
      </c>
      <c r="J26" s="56">
        <v>0.9</v>
      </c>
      <c r="K26" s="56">
        <v>1.04</v>
      </c>
      <c r="L26" s="56">
        <v>1.1599999999999999</v>
      </c>
      <c r="M26" s="56">
        <v>1.28</v>
      </c>
      <c r="N26" s="56">
        <v>1.45</v>
      </c>
      <c r="O26" s="56">
        <v>1.62</v>
      </c>
      <c r="P26" s="56">
        <v>1.81</v>
      </c>
      <c r="Q26" s="56">
        <v>2.0499999999999998</v>
      </c>
      <c r="R26" s="56">
        <v>2.36</v>
      </c>
      <c r="S26" s="56">
        <v>2.75</v>
      </c>
      <c r="T26" s="56">
        <v>3.17</v>
      </c>
      <c r="U26" s="56">
        <v>3.57</v>
      </c>
      <c r="V26" s="56">
        <v>3.94</v>
      </c>
      <c r="W26" s="56">
        <v>4.3</v>
      </c>
      <c r="X26" s="56">
        <v>4.7699999999999996</v>
      </c>
      <c r="Y26" s="56">
        <v>5.43</v>
      </c>
      <c r="Z26" s="57">
        <v>6.12</v>
      </c>
      <c r="AA26" s="57">
        <v>6.91</v>
      </c>
      <c r="AB26" s="37">
        <v>7.66</v>
      </c>
      <c r="AC26" s="37">
        <v>8.5</v>
      </c>
      <c r="AD26" s="37">
        <v>9.48</v>
      </c>
      <c r="AE26" s="37">
        <v>10.63</v>
      </c>
      <c r="AF26" s="37">
        <v>12.03</v>
      </c>
      <c r="AG26" s="37">
        <v>13.7</v>
      </c>
      <c r="AH26" s="37">
        <v>15.67</v>
      </c>
      <c r="AI26" s="37">
        <v>17.940000000000001</v>
      </c>
      <c r="AJ26" s="37">
        <v>20.51</v>
      </c>
      <c r="AK26" s="37">
        <v>23.37</v>
      </c>
      <c r="AL26" s="37">
        <v>26.56</v>
      </c>
      <c r="AM26" s="37">
        <v>30.14</v>
      </c>
      <c r="AN26" s="37">
        <v>34.270000000000003</v>
      </c>
      <c r="AO26" s="37">
        <v>39.07</v>
      </c>
      <c r="AP26" s="37">
        <v>44.57</v>
      </c>
      <c r="AQ26" s="37">
        <v>50.79</v>
      </c>
      <c r="AR26" s="37">
        <v>58.06</v>
      </c>
      <c r="AS26" s="37">
        <v>66.540000000000006</v>
      </c>
      <c r="AT26" s="37">
        <v>76.45</v>
      </c>
      <c r="AU26" s="37">
        <v>87.99</v>
      </c>
      <c r="AV26" s="37">
        <v>101.33</v>
      </c>
      <c r="AW26" s="37">
        <v>116.54</v>
      </c>
      <c r="AX26" s="37">
        <v>133.16999999999999</v>
      </c>
      <c r="AY26" s="37">
        <v>151.04</v>
      </c>
      <c r="AZ26" s="37">
        <v>169.99</v>
      </c>
      <c r="BA26" s="37">
        <v>189.17</v>
      </c>
      <c r="BB26" s="37">
        <v>208.4</v>
      </c>
      <c r="BC26" s="37">
        <v>226.73</v>
      </c>
      <c r="BD26" s="37">
        <v>243.4</v>
      </c>
      <c r="BE26" s="37">
        <v>262.43</v>
      </c>
      <c r="BF26" s="37">
        <v>282.69</v>
      </c>
      <c r="BG26" s="37">
        <v>304.70999999999998</v>
      </c>
      <c r="BH26" s="37">
        <v>328</v>
      </c>
      <c r="BI26" s="37">
        <v>352.09</v>
      </c>
      <c r="BJ26" s="37">
        <v>374.47</v>
      </c>
      <c r="BK26" s="37">
        <v>396.8</v>
      </c>
      <c r="BL26" s="37">
        <v>418.66</v>
      </c>
      <c r="BM26" s="37">
        <v>439.65</v>
      </c>
      <c r="BN26" s="37">
        <v>459.36</v>
      </c>
      <c r="BO26" s="37">
        <v>477.43</v>
      </c>
      <c r="BP26" s="37">
        <v>503.32</v>
      </c>
      <c r="BQ26" s="37">
        <v>530.61</v>
      </c>
      <c r="BR26" s="37">
        <v>559.39</v>
      </c>
      <c r="BS26" s="37">
        <v>589.72</v>
      </c>
      <c r="BT26" s="37">
        <v>621.70000000000005</v>
      </c>
      <c r="BU26" s="37">
        <v>655.42</v>
      </c>
      <c r="BV26" s="37">
        <v>690.96</v>
      </c>
      <c r="BW26" s="37">
        <v>728.43</v>
      </c>
      <c r="BX26" s="37">
        <v>767.94</v>
      </c>
      <c r="BY26" s="37">
        <v>809.58</v>
      </c>
      <c r="BZ26" s="37">
        <v>853.48</v>
      </c>
      <c r="CA26" s="37">
        <v>899.77</v>
      </c>
      <c r="CB26" s="37">
        <v>948.56</v>
      </c>
      <c r="CC26" s="37">
        <v>1000</v>
      </c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</row>
    <row r="27" spans="1:104" ht="14.25" customHeight="1">
      <c r="A27" s="55">
        <v>42</v>
      </c>
      <c r="B27" s="56">
        <v>0.19</v>
      </c>
      <c r="C27" s="56">
        <v>0.33</v>
      </c>
      <c r="D27" s="56">
        <v>0.43</v>
      </c>
      <c r="E27" s="56">
        <v>0.5</v>
      </c>
      <c r="F27" s="56">
        <v>0.57999999999999996</v>
      </c>
      <c r="G27" s="56">
        <v>0.65</v>
      </c>
      <c r="H27" s="56">
        <v>0.73</v>
      </c>
      <c r="I27" s="56">
        <v>0.84</v>
      </c>
      <c r="J27" s="56">
        <v>0.98</v>
      </c>
      <c r="K27" s="56">
        <v>1.1200000000000001</v>
      </c>
      <c r="L27" s="56">
        <v>1.25</v>
      </c>
      <c r="M27" s="56">
        <v>1.39</v>
      </c>
      <c r="N27" s="56">
        <v>1.59</v>
      </c>
      <c r="O27" s="56">
        <v>1.79</v>
      </c>
      <c r="P27" s="56">
        <v>2.0099999999999998</v>
      </c>
      <c r="Q27" s="56">
        <v>2.2999999999999998</v>
      </c>
      <c r="R27" s="56">
        <v>2.68</v>
      </c>
      <c r="S27" s="56">
        <v>3.11</v>
      </c>
      <c r="T27" s="56">
        <v>3.54</v>
      </c>
      <c r="U27" s="56">
        <v>3.92</v>
      </c>
      <c r="V27" s="56">
        <v>4.29</v>
      </c>
      <c r="W27" s="56">
        <v>4.7</v>
      </c>
      <c r="X27" s="56">
        <v>5.27</v>
      </c>
      <c r="Y27" s="56">
        <v>5.97</v>
      </c>
      <c r="Z27" s="57">
        <v>6.76</v>
      </c>
      <c r="AA27" s="57">
        <v>7.66</v>
      </c>
      <c r="AB27" s="37">
        <v>8.5</v>
      </c>
      <c r="AC27" s="37">
        <v>9.48</v>
      </c>
      <c r="AD27" s="37">
        <v>10.63</v>
      </c>
      <c r="AE27" s="37">
        <v>12.03</v>
      </c>
      <c r="AF27" s="37">
        <v>13.7</v>
      </c>
      <c r="AG27" s="37">
        <v>15.67</v>
      </c>
      <c r="AH27" s="37">
        <v>17.940000000000001</v>
      </c>
      <c r="AI27" s="37">
        <v>20.51</v>
      </c>
      <c r="AJ27" s="37">
        <v>23.37</v>
      </c>
      <c r="AK27" s="37">
        <v>26.56</v>
      </c>
      <c r="AL27" s="37">
        <v>30.14</v>
      </c>
      <c r="AM27" s="37">
        <v>34.270000000000003</v>
      </c>
      <c r="AN27" s="37">
        <v>39.07</v>
      </c>
      <c r="AO27" s="37">
        <v>44.57</v>
      </c>
      <c r="AP27" s="37">
        <v>50.79</v>
      </c>
      <c r="AQ27" s="37">
        <v>58.06</v>
      </c>
      <c r="AR27" s="37">
        <v>66.540000000000006</v>
      </c>
      <c r="AS27" s="37">
        <v>76.45</v>
      </c>
      <c r="AT27" s="37">
        <v>87.99</v>
      </c>
      <c r="AU27" s="37">
        <v>101.33</v>
      </c>
      <c r="AV27" s="37">
        <v>116.54</v>
      </c>
      <c r="AW27" s="37">
        <v>133.16999999999999</v>
      </c>
      <c r="AX27" s="37">
        <v>151.04</v>
      </c>
      <c r="AY27" s="37">
        <v>169.99</v>
      </c>
      <c r="AZ27" s="37">
        <v>189.17</v>
      </c>
      <c r="BA27" s="37">
        <v>208.4</v>
      </c>
      <c r="BB27" s="37">
        <v>226.73</v>
      </c>
      <c r="BC27" s="37">
        <v>243.4</v>
      </c>
      <c r="BD27" s="37">
        <v>262.43</v>
      </c>
      <c r="BE27" s="37">
        <v>282.69</v>
      </c>
      <c r="BF27" s="37">
        <v>304.70999999999998</v>
      </c>
      <c r="BG27" s="37">
        <v>328</v>
      </c>
      <c r="BH27" s="37">
        <v>352.09</v>
      </c>
      <c r="BI27" s="37">
        <v>374.47</v>
      </c>
      <c r="BJ27" s="37">
        <v>396.8</v>
      </c>
      <c r="BK27" s="37">
        <v>418.66</v>
      </c>
      <c r="BL27" s="37">
        <v>439.65</v>
      </c>
      <c r="BM27" s="37">
        <v>459.36</v>
      </c>
      <c r="BN27" s="37">
        <v>477.43</v>
      </c>
      <c r="BO27" s="37">
        <v>503.32</v>
      </c>
      <c r="BP27" s="37">
        <v>530.61</v>
      </c>
      <c r="BQ27" s="37">
        <v>559.39</v>
      </c>
      <c r="BR27" s="37">
        <v>589.72</v>
      </c>
      <c r="BS27" s="37">
        <v>621.70000000000005</v>
      </c>
      <c r="BT27" s="37">
        <v>655.42</v>
      </c>
      <c r="BU27" s="37">
        <v>690.96</v>
      </c>
      <c r="BV27" s="37">
        <v>728.43</v>
      </c>
      <c r="BW27" s="37">
        <v>767.94</v>
      </c>
      <c r="BX27" s="37">
        <v>809.58</v>
      </c>
      <c r="BY27" s="37">
        <v>853.48</v>
      </c>
      <c r="BZ27" s="37">
        <v>899.77</v>
      </c>
      <c r="CA27" s="37">
        <v>948.56</v>
      </c>
      <c r="CB27" s="37">
        <v>1000</v>
      </c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</row>
    <row r="28" spans="1:104" ht="14.25" customHeight="1">
      <c r="A28" s="55">
        <v>43</v>
      </c>
      <c r="B28" s="56">
        <v>0.22</v>
      </c>
      <c r="C28" s="56">
        <v>0.36</v>
      </c>
      <c r="D28" s="56">
        <v>0.45</v>
      </c>
      <c r="E28" s="56">
        <v>0.54</v>
      </c>
      <c r="F28" s="56">
        <v>0.62</v>
      </c>
      <c r="G28" s="56">
        <v>0.69</v>
      </c>
      <c r="H28" s="56">
        <v>0.78</v>
      </c>
      <c r="I28" s="56">
        <v>0.91</v>
      </c>
      <c r="J28" s="56">
        <v>1.06</v>
      </c>
      <c r="K28" s="56">
        <v>1.21</v>
      </c>
      <c r="L28" s="56">
        <v>1.35</v>
      </c>
      <c r="M28" s="56">
        <v>1.52</v>
      </c>
      <c r="N28" s="56">
        <v>1.75</v>
      </c>
      <c r="O28" s="56">
        <v>1.98</v>
      </c>
      <c r="P28" s="56">
        <v>2.2400000000000002</v>
      </c>
      <c r="Q28" s="56">
        <v>2.59</v>
      </c>
      <c r="R28" s="56">
        <v>3.03</v>
      </c>
      <c r="S28" s="56">
        <v>3.49</v>
      </c>
      <c r="T28" s="56">
        <v>3.91</v>
      </c>
      <c r="U28" s="56">
        <v>4.2699999999999996</v>
      </c>
      <c r="V28" s="56">
        <v>4.66</v>
      </c>
      <c r="W28" s="56">
        <v>5.17</v>
      </c>
      <c r="X28" s="56">
        <v>5.84</v>
      </c>
      <c r="Y28" s="56">
        <v>6.64</v>
      </c>
      <c r="Z28" s="57">
        <v>7.51</v>
      </c>
      <c r="AA28" s="57">
        <v>8.5</v>
      </c>
      <c r="AB28" s="37">
        <v>9.48</v>
      </c>
      <c r="AC28" s="37">
        <v>10.63</v>
      </c>
      <c r="AD28" s="37">
        <v>12.03</v>
      </c>
      <c r="AE28" s="37">
        <v>13.7</v>
      </c>
      <c r="AF28" s="37">
        <v>15.67</v>
      </c>
      <c r="AG28" s="37">
        <v>17.940000000000001</v>
      </c>
      <c r="AH28" s="37">
        <v>20.51</v>
      </c>
      <c r="AI28" s="37">
        <v>23.37</v>
      </c>
      <c r="AJ28" s="37">
        <v>26.56</v>
      </c>
      <c r="AK28" s="37">
        <v>30.14</v>
      </c>
      <c r="AL28" s="37">
        <v>34.270000000000003</v>
      </c>
      <c r="AM28" s="37">
        <v>39.07</v>
      </c>
      <c r="AN28" s="37">
        <v>44.57</v>
      </c>
      <c r="AO28" s="37">
        <v>50.79</v>
      </c>
      <c r="AP28" s="37">
        <v>58.06</v>
      </c>
      <c r="AQ28" s="37">
        <v>66.540000000000006</v>
      </c>
      <c r="AR28" s="37">
        <v>76.45</v>
      </c>
      <c r="AS28" s="37">
        <v>87.99</v>
      </c>
      <c r="AT28" s="37">
        <v>101.33</v>
      </c>
      <c r="AU28" s="37">
        <v>116.54</v>
      </c>
      <c r="AV28" s="37">
        <v>133.16999999999999</v>
      </c>
      <c r="AW28" s="37">
        <v>151.04</v>
      </c>
      <c r="AX28" s="37">
        <v>169.99</v>
      </c>
      <c r="AY28" s="37">
        <v>189.17</v>
      </c>
      <c r="AZ28" s="37">
        <v>208.4</v>
      </c>
      <c r="BA28" s="37">
        <v>226.73</v>
      </c>
      <c r="BB28" s="37">
        <v>243.4</v>
      </c>
      <c r="BC28" s="37">
        <v>262.43</v>
      </c>
      <c r="BD28" s="37">
        <v>282.69</v>
      </c>
      <c r="BE28" s="37">
        <v>304.70999999999998</v>
      </c>
      <c r="BF28" s="37">
        <v>328</v>
      </c>
      <c r="BG28" s="37">
        <v>352.09</v>
      </c>
      <c r="BH28" s="37">
        <v>374.47</v>
      </c>
      <c r="BI28" s="37">
        <v>396.8</v>
      </c>
      <c r="BJ28" s="37">
        <v>418.66</v>
      </c>
      <c r="BK28" s="37">
        <v>439.65</v>
      </c>
      <c r="BL28" s="37">
        <v>459.36</v>
      </c>
      <c r="BM28" s="37">
        <v>477.43</v>
      </c>
      <c r="BN28" s="37">
        <v>503.32</v>
      </c>
      <c r="BO28" s="37">
        <v>530.61</v>
      </c>
      <c r="BP28" s="37">
        <v>559.39</v>
      </c>
      <c r="BQ28" s="37">
        <v>589.72</v>
      </c>
      <c r="BR28" s="37">
        <v>621.70000000000005</v>
      </c>
      <c r="BS28" s="37">
        <v>655.42</v>
      </c>
      <c r="BT28" s="37">
        <v>690.96</v>
      </c>
      <c r="BU28" s="37">
        <v>728.43</v>
      </c>
      <c r="BV28" s="37">
        <v>767.94</v>
      </c>
      <c r="BW28" s="37">
        <v>809.58</v>
      </c>
      <c r="BX28" s="37">
        <v>853.48</v>
      </c>
      <c r="BY28" s="37">
        <v>899.77</v>
      </c>
      <c r="BZ28" s="37">
        <v>948.56</v>
      </c>
      <c r="CA28" s="37">
        <v>1000</v>
      </c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</row>
    <row r="29" spans="1:104" ht="14.25" customHeight="1">
      <c r="A29" s="55">
        <v>44</v>
      </c>
      <c r="B29" s="56">
        <v>0.26</v>
      </c>
      <c r="C29" s="56">
        <v>0.38</v>
      </c>
      <c r="D29" s="56">
        <v>0.49</v>
      </c>
      <c r="E29" s="56">
        <v>0.59</v>
      </c>
      <c r="F29" s="56">
        <v>0.66</v>
      </c>
      <c r="G29" s="56">
        <v>0.73</v>
      </c>
      <c r="H29" s="56">
        <v>0.84</v>
      </c>
      <c r="I29" s="56">
        <v>0.99</v>
      </c>
      <c r="J29" s="56">
        <v>1.1499999999999999</v>
      </c>
      <c r="K29" s="56">
        <v>1.3</v>
      </c>
      <c r="L29" s="56">
        <v>1.46</v>
      </c>
      <c r="M29" s="56">
        <v>1.67</v>
      </c>
      <c r="N29" s="56">
        <v>1.93</v>
      </c>
      <c r="O29" s="56">
        <v>2.19</v>
      </c>
      <c r="P29" s="56">
        <v>2.5</v>
      </c>
      <c r="Q29" s="56">
        <v>2.91</v>
      </c>
      <c r="R29" s="56">
        <v>3.4</v>
      </c>
      <c r="S29" s="56">
        <v>3.87</v>
      </c>
      <c r="T29" s="56">
        <v>4.26</v>
      </c>
      <c r="U29" s="56">
        <v>4.6399999999999997</v>
      </c>
      <c r="V29" s="56">
        <v>5.09</v>
      </c>
      <c r="W29" s="56">
        <v>5.74</v>
      </c>
      <c r="X29" s="56">
        <v>6.52</v>
      </c>
      <c r="Y29" s="56">
        <v>7.4</v>
      </c>
      <c r="Z29" s="57">
        <v>8.3699999999999992</v>
      </c>
      <c r="AA29" s="57">
        <v>9.48</v>
      </c>
      <c r="AB29" s="37">
        <v>10.63</v>
      </c>
      <c r="AC29" s="37">
        <v>12.03</v>
      </c>
      <c r="AD29" s="37">
        <v>13.7</v>
      </c>
      <c r="AE29" s="37">
        <v>15.67</v>
      </c>
      <c r="AF29" s="37">
        <v>17.940000000000001</v>
      </c>
      <c r="AG29" s="37">
        <v>20.51</v>
      </c>
      <c r="AH29" s="37">
        <v>23.37</v>
      </c>
      <c r="AI29" s="37">
        <v>26.56</v>
      </c>
      <c r="AJ29" s="37">
        <v>30.14</v>
      </c>
      <c r="AK29" s="37">
        <v>34.270000000000003</v>
      </c>
      <c r="AL29" s="37">
        <v>39.07</v>
      </c>
      <c r="AM29" s="37">
        <v>44.57</v>
      </c>
      <c r="AN29" s="37">
        <v>50.79</v>
      </c>
      <c r="AO29" s="37">
        <v>58.06</v>
      </c>
      <c r="AP29" s="37">
        <v>66.540000000000006</v>
      </c>
      <c r="AQ29" s="37">
        <v>76.45</v>
      </c>
      <c r="AR29" s="37">
        <v>87.99</v>
      </c>
      <c r="AS29" s="37">
        <v>101.33</v>
      </c>
      <c r="AT29" s="37">
        <v>116.54</v>
      </c>
      <c r="AU29" s="37">
        <v>133.16999999999999</v>
      </c>
      <c r="AV29" s="37">
        <v>151.04</v>
      </c>
      <c r="AW29" s="37">
        <v>169.99</v>
      </c>
      <c r="AX29" s="37">
        <v>189.17</v>
      </c>
      <c r="AY29" s="37">
        <v>208.4</v>
      </c>
      <c r="AZ29" s="37">
        <v>226.73</v>
      </c>
      <c r="BA29" s="37">
        <v>243.4</v>
      </c>
      <c r="BB29" s="37">
        <v>262.43</v>
      </c>
      <c r="BC29" s="37">
        <v>282.69</v>
      </c>
      <c r="BD29" s="37">
        <v>304.70999999999998</v>
      </c>
      <c r="BE29" s="37">
        <v>328</v>
      </c>
      <c r="BF29" s="37">
        <v>352.09</v>
      </c>
      <c r="BG29" s="37">
        <v>374.47</v>
      </c>
      <c r="BH29" s="37">
        <v>396.8</v>
      </c>
      <c r="BI29" s="37">
        <v>418.66</v>
      </c>
      <c r="BJ29" s="37">
        <v>439.65</v>
      </c>
      <c r="BK29" s="37">
        <v>459.36</v>
      </c>
      <c r="BL29" s="37">
        <v>477.43</v>
      </c>
      <c r="BM29" s="37">
        <v>503.32</v>
      </c>
      <c r="BN29" s="37">
        <v>530.61</v>
      </c>
      <c r="BO29" s="37">
        <v>559.39</v>
      </c>
      <c r="BP29" s="37">
        <v>589.72</v>
      </c>
      <c r="BQ29" s="37">
        <v>621.70000000000005</v>
      </c>
      <c r="BR29" s="37">
        <v>655.42</v>
      </c>
      <c r="BS29" s="37">
        <v>690.96</v>
      </c>
      <c r="BT29" s="37">
        <v>728.43</v>
      </c>
      <c r="BU29" s="37">
        <v>767.94</v>
      </c>
      <c r="BV29" s="37">
        <v>809.58</v>
      </c>
      <c r="BW29" s="37">
        <v>853.48</v>
      </c>
      <c r="BX29" s="37">
        <v>899.77</v>
      </c>
      <c r="BY29" s="37">
        <v>948.56</v>
      </c>
      <c r="BZ29" s="37">
        <v>1000</v>
      </c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</row>
    <row r="30" spans="1:104" ht="14.25" customHeight="1">
      <c r="A30" s="55">
        <v>45</v>
      </c>
      <c r="B30" s="56">
        <v>0.3</v>
      </c>
      <c r="C30" s="56">
        <v>0.41</v>
      </c>
      <c r="D30" s="56">
        <v>0.52</v>
      </c>
      <c r="E30" s="56">
        <v>0.64</v>
      </c>
      <c r="F30" s="56">
        <v>0.7</v>
      </c>
      <c r="G30" s="56">
        <v>0.79</v>
      </c>
      <c r="H30" s="56">
        <v>0.93</v>
      </c>
      <c r="I30" s="56">
        <v>1.0900000000000001</v>
      </c>
      <c r="J30" s="56">
        <v>1.24</v>
      </c>
      <c r="K30" s="56">
        <v>1.4</v>
      </c>
      <c r="L30" s="56">
        <v>1.6</v>
      </c>
      <c r="M30" s="56">
        <v>1.84</v>
      </c>
      <c r="N30" s="56">
        <v>2.13</v>
      </c>
      <c r="O30" s="56">
        <v>2.4300000000000002</v>
      </c>
      <c r="P30" s="56">
        <v>2.79</v>
      </c>
      <c r="Q30" s="56">
        <v>3.25</v>
      </c>
      <c r="R30" s="56">
        <v>3.77</v>
      </c>
      <c r="S30" s="56">
        <v>4.25</v>
      </c>
      <c r="T30" s="56">
        <v>4.63</v>
      </c>
      <c r="U30" s="56">
        <v>5.08</v>
      </c>
      <c r="V30" s="56">
        <v>5.61</v>
      </c>
      <c r="W30" s="56">
        <v>6.43</v>
      </c>
      <c r="X30" s="56">
        <v>7.35</v>
      </c>
      <c r="Y30" s="56">
        <v>8.33</v>
      </c>
      <c r="Z30" s="57">
        <v>9.3800000000000008</v>
      </c>
      <c r="AA30" s="57">
        <v>10.63</v>
      </c>
      <c r="AB30" s="37">
        <v>12.03</v>
      </c>
      <c r="AC30" s="37">
        <v>13.7</v>
      </c>
      <c r="AD30" s="37">
        <v>15.67</v>
      </c>
      <c r="AE30" s="37">
        <v>17.940000000000001</v>
      </c>
      <c r="AF30" s="37">
        <v>20.51</v>
      </c>
      <c r="AG30" s="37">
        <v>23.37</v>
      </c>
      <c r="AH30" s="37">
        <v>26.56</v>
      </c>
      <c r="AI30" s="37">
        <v>30.14</v>
      </c>
      <c r="AJ30" s="37">
        <v>34.270000000000003</v>
      </c>
      <c r="AK30" s="37">
        <v>39.07</v>
      </c>
      <c r="AL30" s="37">
        <v>44.57</v>
      </c>
      <c r="AM30" s="37">
        <v>50.79</v>
      </c>
      <c r="AN30" s="37">
        <v>58.06</v>
      </c>
      <c r="AO30" s="37">
        <v>66.540000000000006</v>
      </c>
      <c r="AP30" s="37">
        <v>76.45</v>
      </c>
      <c r="AQ30" s="37">
        <v>87.99</v>
      </c>
      <c r="AR30" s="37">
        <v>101.33</v>
      </c>
      <c r="AS30" s="37">
        <v>116.54</v>
      </c>
      <c r="AT30" s="37">
        <v>133.16999999999999</v>
      </c>
      <c r="AU30" s="37">
        <v>151.04</v>
      </c>
      <c r="AV30" s="37">
        <v>169.99</v>
      </c>
      <c r="AW30" s="37">
        <v>189.17</v>
      </c>
      <c r="AX30" s="37">
        <v>208.4</v>
      </c>
      <c r="AY30" s="37">
        <v>226.73</v>
      </c>
      <c r="AZ30" s="37">
        <v>243.4</v>
      </c>
      <c r="BA30" s="37">
        <v>262.43</v>
      </c>
      <c r="BB30" s="37">
        <v>282.69</v>
      </c>
      <c r="BC30" s="37">
        <v>304.70999999999998</v>
      </c>
      <c r="BD30" s="37">
        <v>328</v>
      </c>
      <c r="BE30" s="37">
        <v>352.09</v>
      </c>
      <c r="BF30" s="37">
        <v>374.47</v>
      </c>
      <c r="BG30" s="37">
        <v>396.8</v>
      </c>
      <c r="BH30" s="37">
        <v>418.66</v>
      </c>
      <c r="BI30" s="37">
        <v>439.65</v>
      </c>
      <c r="BJ30" s="37">
        <v>459.36</v>
      </c>
      <c r="BK30" s="37">
        <v>477.43</v>
      </c>
      <c r="BL30" s="37">
        <v>503.32</v>
      </c>
      <c r="BM30" s="37">
        <v>530.61</v>
      </c>
      <c r="BN30" s="37">
        <v>559.39</v>
      </c>
      <c r="BO30" s="37">
        <v>589.72</v>
      </c>
      <c r="BP30" s="37">
        <v>621.70000000000005</v>
      </c>
      <c r="BQ30" s="37">
        <v>655.42</v>
      </c>
      <c r="BR30" s="37">
        <v>690.96</v>
      </c>
      <c r="BS30" s="37">
        <v>728.43</v>
      </c>
      <c r="BT30" s="37">
        <v>767.94</v>
      </c>
      <c r="BU30" s="37">
        <v>809.58</v>
      </c>
      <c r="BV30" s="37">
        <v>853.48</v>
      </c>
      <c r="BW30" s="37">
        <v>899.77</v>
      </c>
      <c r="BX30" s="37">
        <v>948.56</v>
      </c>
      <c r="BY30" s="37">
        <v>1000</v>
      </c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</row>
    <row r="31" spans="1:104" ht="14.25" customHeight="1">
      <c r="A31" s="55">
        <v>46</v>
      </c>
      <c r="B31" s="56">
        <v>0.34</v>
      </c>
      <c r="C31" s="56">
        <v>0.43</v>
      </c>
      <c r="D31" s="56">
        <v>0.56999999999999995</v>
      </c>
      <c r="E31" s="56">
        <v>0.7</v>
      </c>
      <c r="F31" s="56">
        <v>0.76</v>
      </c>
      <c r="G31" s="56">
        <v>0.87</v>
      </c>
      <c r="H31" s="56">
        <v>1.03</v>
      </c>
      <c r="I31" s="56">
        <v>1.2</v>
      </c>
      <c r="J31" s="56">
        <v>1.35</v>
      </c>
      <c r="K31" s="56">
        <v>1.53</v>
      </c>
      <c r="L31" s="56">
        <v>1.77</v>
      </c>
      <c r="M31" s="56">
        <v>2.0499999999999998</v>
      </c>
      <c r="N31" s="56">
        <v>2.36</v>
      </c>
      <c r="O31" s="56">
        <v>2.69</v>
      </c>
      <c r="P31" s="56">
        <v>3.1</v>
      </c>
      <c r="Q31" s="56">
        <v>3.61</v>
      </c>
      <c r="R31" s="56">
        <v>4.1500000000000004</v>
      </c>
      <c r="S31" s="56">
        <v>4.6100000000000003</v>
      </c>
      <c r="T31" s="56">
        <v>5.07</v>
      </c>
      <c r="U31" s="56">
        <v>5.57</v>
      </c>
      <c r="V31" s="56">
        <v>6.24</v>
      </c>
      <c r="W31" s="56">
        <v>7.26</v>
      </c>
      <c r="X31" s="56">
        <v>8.27</v>
      </c>
      <c r="Y31" s="56">
        <v>9.35</v>
      </c>
      <c r="Z31" s="57">
        <v>10.6</v>
      </c>
      <c r="AA31" s="57">
        <v>12.03</v>
      </c>
      <c r="AB31" s="37">
        <v>13.7</v>
      </c>
      <c r="AC31" s="37">
        <v>15.67</v>
      </c>
      <c r="AD31" s="37">
        <v>17.940000000000001</v>
      </c>
      <c r="AE31" s="37">
        <v>20.51</v>
      </c>
      <c r="AF31" s="37">
        <v>23.37</v>
      </c>
      <c r="AG31" s="37">
        <v>26.56</v>
      </c>
      <c r="AH31" s="37">
        <v>30.14</v>
      </c>
      <c r="AI31" s="37">
        <v>34.270000000000003</v>
      </c>
      <c r="AJ31" s="37">
        <v>39.07</v>
      </c>
      <c r="AK31" s="37">
        <v>44.57</v>
      </c>
      <c r="AL31" s="37">
        <v>50.79</v>
      </c>
      <c r="AM31" s="37">
        <v>58.06</v>
      </c>
      <c r="AN31" s="37">
        <v>66.540000000000006</v>
      </c>
      <c r="AO31" s="37">
        <v>76.45</v>
      </c>
      <c r="AP31" s="37">
        <v>87.99</v>
      </c>
      <c r="AQ31" s="37">
        <v>101.33</v>
      </c>
      <c r="AR31" s="37">
        <v>116.54</v>
      </c>
      <c r="AS31" s="37">
        <v>133.16999999999999</v>
      </c>
      <c r="AT31" s="37">
        <v>151.04</v>
      </c>
      <c r="AU31" s="37">
        <v>169.99</v>
      </c>
      <c r="AV31" s="37">
        <v>189.17</v>
      </c>
      <c r="AW31" s="37">
        <v>208.4</v>
      </c>
      <c r="AX31" s="37">
        <v>226.73</v>
      </c>
      <c r="AY31" s="37">
        <v>243.4</v>
      </c>
      <c r="AZ31" s="37">
        <v>262.43</v>
      </c>
      <c r="BA31" s="37">
        <v>282.69</v>
      </c>
      <c r="BB31" s="37">
        <v>304.70999999999998</v>
      </c>
      <c r="BC31" s="37">
        <v>328</v>
      </c>
      <c r="BD31" s="37">
        <v>352.09</v>
      </c>
      <c r="BE31" s="37">
        <v>374.47</v>
      </c>
      <c r="BF31" s="37">
        <v>396.8</v>
      </c>
      <c r="BG31" s="37">
        <v>418.66</v>
      </c>
      <c r="BH31" s="37">
        <v>439.65</v>
      </c>
      <c r="BI31" s="37">
        <v>459.36</v>
      </c>
      <c r="BJ31" s="37">
        <v>477.43</v>
      </c>
      <c r="BK31" s="37">
        <v>503.32</v>
      </c>
      <c r="BL31" s="37">
        <v>530.61</v>
      </c>
      <c r="BM31" s="37">
        <v>559.39</v>
      </c>
      <c r="BN31" s="37">
        <v>589.72</v>
      </c>
      <c r="BO31" s="37">
        <v>621.70000000000005</v>
      </c>
      <c r="BP31" s="37">
        <v>655.42</v>
      </c>
      <c r="BQ31" s="37">
        <v>690.96</v>
      </c>
      <c r="BR31" s="37">
        <v>728.43</v>
      </c>
      <c r="BS31" s="37">
        <v>767.94</v>
      </c>
      <c r="BT31" s="37">
        <v>809.58</v>
      </c>
      <c r="BU31" s="37">
        <v>853.48</v>
      </c>
      <c r="BV31" s="37">
        <v>899.77</v>
      </c>
      <c r="BW31" s="37">
        <v>948.56</v>
      </c>
      <c r="BX31" s="37">
        <v>1000</v>
      </c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</row>
    <row r="32" spans="1:104" ht="14.25" customHeight="1">
      <c r="A32" s="55">
        <v>47</v>
      </c>
      <c r="B32" s="56">
        <v>0.38</v>
      </c>
      <c r="C32" s="56">
        <v>0.45</v>
      </c>
      <c r="D32" s="56">
        <v>0.62</v>
      </c>
      <c r="E32" s="56">
        <v>0.75</v>
      </c>
      <c r="F32" s="56">
        <v>0.84</v>
      </c>
      <c r="G32" s="56">
        <v>0.98</v>
      </c>
      <c r="H32" s="56">
        <v>1.1599999999999999</v>
      </c>
      <c r="I32" s="56">
        <v>1.31</v>
      </c>
      <c r="J32" s="56">
        <v>1.47</v>
      </c>
      <c r="K32" s="56">
        <v>1.69</v>
      </c>
      <c r="L32" s="56">
        <v>1.97</v>
      </c>
      <c r="M32" s="56">
        <v>2.27</v>
      </c>
      <c r="N32" s="56">
        <v>2.6</v>
      </c>
      <c r="O32" s="56">
        <v>2.96</v>
      </c>
      <c r="P32" s="56">
        <v>3.42</v>
      </c>
      <c r="Q32" s="56">
        <v>3.97</v>
      </c>
      <c r="R32" s="56">
        <v>4.55</v>
      </c>
      <c r="S32" s="56">
        <v>5.05</v>
      </c>
      <c r="T32" s="56">
        <v>5.53</v>
      </c>
      <c r="U32" s="56">
        <v>6.12</v>
      </c>
      <c r="V32" s="56">
        <v>7.01</v>
      </c>
      <c r="W32" s="56">
        <v>8.2100000000000009</v>
      </c>
      <c r="X32" s="56">
        <v>9.32</v>
      </c>
      <c r="Y32" s="56">
        <v>10.57</v>
      </c>
      <c r="Z32" s="57">
        <v>11.99</v>
      </c>
      <c r="AA32" s="57">
        <v>13.7</v>
      </c>
      <c r="AB32" s="37">
        <v>15.67</v>
      </c>
      <c r="AC32" s="37">
        <v>17.940000000000001</v>
      </c>
      <c r="AD32" s="37">
        <v>20.51</v>
      </c>
      <c r="AE32" s="37">
        <v>23.37</v>
      </c>
      <c r="AF32" s="37">
        <v>26.56</v>
      </c>
      <c r="AG32" s="37">
        <v>30.14</v>
      </c>
      <c r="AH32" s="37">
        <v>34.270000000000003</v>
      </c>
      <c r="AI32" s="37">
        <v>39.07</v>
      </c>
      <c r="AJ32" s="37">
        <v>44.57</v>
      </c>
      <c r="AK32" s="37">
        <v>50.79</v>
      </c>
      <c r="AL32" s="37">
        <v>58.06</v>
      </c>
      <c r="AM32" s="37">
        <v>66.540000000000006</v>
      </c>
      <c r="AN32" s="37">
        <v>76.45</v>
      </c>
      <c r="AO32" s="37">
        <v>87.99</v>
      </c>
      <c r="AP32" s="37">
        <v>101.33</v>
      </c>
      <c r="AQ32" s="37">
        <v>116.54</v>
      </c>
      <c r="AR32" s="37">
        <v>133.16999999999999</v>
      </c>
      <c r="AS32" s="37">
        <v>151.04</v>
      </c>
      <c r="AT32" s="37">
        <v>169.99</v>
      </c>
      <c r="AU32" s="37">
        <v>189.17</v>
      </c>
      <c r="AV32" s="37">
        <v>208.4</v>
      </c>
      <c r="AW32" s="37">
        <v>226.73</v>
      </c>
      <c r="AX32" s="37">
        <v>243.4</v>
      </c>
      <c r="AY32" s="37">
        <v>262.43</v>
      </c>
      <c r="AZ32" s="37">
        <v>282.69</v>
      </c>
      <c r="BA32" s="37">
        <v>304.70999999999998</v>
      </c>
      <c r="BB32" s="37">
        <v>328</v>
      </c>
      <c r="BC32" s="37">
        <v>352.09</v>
      </c>
      <c r="BD32" s="37">
        <v>374.47</v>
      </c>
      <c r="BE32" s="37">
        <v>396.8</v>
      </c>
      <c r="BF32" s="37">
        <v>418.66</v>
      </c>
      <c r="BG32" s="37">
        <v>439.65</v>
      </c>
      <c r="BH32" s="37">
        <v>459.36</v>
      </c>
      <c r="BI32" s="37">
        <v>477.43</v>
      </c>
      <c r="BJ32" s="37">
        <v>503.32</v>
      </c>
      <c r="BK32" s="37">
        <v>530.61</v>
      </c>
      <c r="BL32" s="37">
        <v>559.39</v>
      </c>
      <c r="BM32" s="37">
        <v>589.72</v>
      </c>
      <c r="BN32" s="37">
        <v>621.70000000000005</v>
      </c>
      <c r="BO32" s="37">
        <v>655.42</v>
      </c>
      <c r="BP32" s="37">
        <v>690.96</v>
      </c>
      <c r="BQ32" s="37">
        <v>728.43</v>
      </c>
      <c r="BR32" s="37">
        <v>767.94</v>
      </c>
      <c r="BS32" s="37">
        <v>809.58</v>
      </c>
      <c r="BT32" s="37">
        <v>853.48</v>
      </c>
      <c r="BU32" s="37">
        <v>899.77</v>
      </c>
      <c r="BV32" s="37">
        <v>948.56</v>
      </c>
      <c r="BW32" s="37">
        <v>1000</v>
      </c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</row>
    <row r="33" spans="1:104" ht="14.25" customHeight="1">
      <c r="A33" s="55">
        <v>48</v>
      </c>
      <c r="B33" s="56">
        <v>0.41</v>
      </c>
      <c r="C33" s="56">
        <v>0.47</v>
      </c>
      <c r="D33" s="56">
        <v>0.67</v>
      </c>
      <c r="E33" s="56">
        <v>0.82</v>
      </c>
      <c r="F33" s="56">
        <v>0.94</v>
      </c>
      <c r="G33" s="56">
        <v>1.1100000000000001</v>
      </c>
      <c r="H33" s="56">
        <v>1.29</v>
      </c>
      <c r="I33" s="56">
        <v>1.44</v>
      </c>
      <c r="J33" s="56">
        <v>1.62</v>
      </c>
      <c r="K33" s="56">
        <v>1.89</v>
      </c>
      <c r="L33" s="56">
        <v>2.21</v>
      </c>
      <c r="M33" s="56">
        <v>2.52</v>
      </c>
      <c r="N33" s="56">
        <v>2.86</v>
      </c>
      <c r="O33" s="56">
        <v>3.26</v>
      </c>
      <c r="P33" s="56">
        <v>3.76</v>
      </c>
      <c r="Q33" s="56">
        <v>4.37</v>
      </c>
      <c r="R33" s="56">
        <v>4.9800000000000004</v>
      </c>
      <c r="S33" s="56">
        <v>5.52</v>
      </c>
      <c r="T33" s="56">
        <v>6.08</v>
      </c>
      <c r="U33" s="56">
        <v>6.83</v>
      </c>
      <c r="V33" s="56">
        <v>7.92</v>
      </c>
      <c r="W33" s="56">
        <v>9.3000000000000007</v>
      </c>
      <c r="X33" s="56">
        <v>10.55</v>
      </c>
      <c r="Y33" s="56">
        <v>11.96</v>
      </c>
      <c r="Z33" s="57">
        <v>13.61</v>
      </c>
      <c r="AA33" s="57">
        <v>15.67</v>
      </c>
      <c r="AB33" s="37">
        <v>17.940000000000001</v>
      </c>
      <c r="AC33" s="37">
        <v>20.51</v>
      </c>
      <c r="AD33" s="37">
        <v>23.37</v>
      </c>
      <c r="AE33" s="37">
        <v>26.56</v>
      </c>
      <c r="AF33" s="37">
        <v>30.14</v>
      </c>
      <c r="AG33" s="37">
        <v>34.270000000000003</v>
      </c>
      <c r="AH33" s="37">
        <v>39.07</v>
      </c>
      <c r="AI33" s="37">
        <v>44.57</v>
      </c>
      <c r="AJ33" s="37">
        <v>50.79</v>
      </c>
      <c r="AK33" s="37">
        <v>58.06</v>
      </c>
      <c r="AL33" s="37">
        <v>66.540000000000006</v>
      </c>
      <c r="AM33" s="37">
        <v>76.45</v>
      </c>
      <c r="AN33" s="37">
        <v>87.99</v>
      </c>
      <c r="AO33" s="37">
        <v>101.33</v>
      </c>
      <c r="AP33" s="37">
        <v>116.54</v>
      </c>
      <c r="AQ33" s="37">
        <v>133.16999999999999</v>
      </c>
      <c r="AR33" s="37">
        <v>151.04</v>
      </c>
      <c r="AS33" s="37">
        <v>169.99</v>
      </c>
      <c r="AT33" s="37">
        <v>189.17</v>
      </c>
      <c r="AU33" s="37">
        <v>208.4</v>
      </c>
      <c r="AV33" s="37">
        <v>226.73</v>
      </c>
      <c r="AW33" s="37">
        <v>243.4</v>
      </c>
      <c r="AX33" s="37">
        <v>262.43</v>
      </c>
      <c r="AY33" s="37">
        <v>282.69</v>
      </c>
      <c r="AZ33" s="37">
        <v>304.70999999999998</v>
      </c>
      <c r="BA33" s="37">
        <v>328</v>
      </c>
      <c r="BB33" s="37">
        <v>352.09</v>
      </c>
      <c r="BC33" s="37">
        <v>374.47</v>
      </c>
      <c r="BD33" s="37">
        <v>396.8</v>
      </c>
      <c r="BE33" s="37">
        <v>418.66</v>
      </c>
      <c r="BF33" s="37">
        <v>439.65</v>
      </c>
      <c r="BG33" s="37">
        <v>459.36</v>
      </c>
      <c r="BH33" s="37">
        <v>477.43</v>
      </c>
      <c r="BI33" s="37">
        <v>503.32</v>
      </c>
      <c r="BJ33" s="37">
        <v>530.61</v>
      </c>
      <c r="BK33" s="37">
        <v>559.39</v>
      </c>
      <c r="BL33" s="37">
        <v>589.72</v>
      </c>
      <c r="BM33" s="37">
        <v>621.70000000000005</v>
      </c>
      <c r="BN33" s="37">
        <v>655.42</v>
      </c>
      <c r="BO33" s="37">
        <v>690.96</v>
      </c>
      <c r="BP33" s="37">
        <v>728.43</v>
      </c>
      <c r="BQ33" s="37">
        <v>767.94</v>
      </c>
      <c r="BR33" s="37">
        <v>809.58</v>
      </c>
      <c r="BS33" s="37">
        <v>853.48</v>
      </c>
      <c r="BT33" s="37">
        <v>899.77</v>
      </c>
      <c r="BU33" s="37">
        <v>948.56</v>
      </c>
      <c r="BV33" s="37">
        <v>1000</v>
      </c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</row>
    <row r="34" spans="1:104" ht="14.25" customHeight="1">
      <c r="A34" s="55">
        <v>49</v>
      </c>
      <c r="B34" s="56">
        <v>0.43</v>
      </c>
      <c r="C34" s="56">
        <v>0.51</v>
      </c>
      <c r="D34" s="56">
        <v>0.73</v>
      </c>
      <c r="E34" s="56">
        <v>0.89</v>
      </c>
      <c r="F34" s="56">
        <v>1.05</v>
      </c>
      <c r="G34" s="56">
        <v>1.25</v>
      </c>
      <c r="H34" s="56">
        <v>1.42</v>
      </c>
      <c r="I34" s="56">
        <v>1.57</v>
      </c>
      <c r="J34" s="56">
        <v>1.8</v>
      </c>
      <c r="K34" s="56">
        <v>2.13</v>
      </c>
      <c r="L34" s="56">
        <v>2.46</v>
      </c>
      <c r="M34" s="56">
        <v>2.77</v>
      </c>
      <c r="N34" s="56">
        <v>3.12</v>
      </c>
      <c r="O34" s="56">
        <v>3.55</v>
      </c>
      <c r="P34" s="56">
        <v>4.1100000000000003</v>
      </c>
      <c r="Q34" s="56">
        <v>4.7699999999999996</v>
      </c>
      <c r="R34" s="56">
        <v>5.43</v>
      </c>
      <c r="S34" s="56">
        <v>6.02</v>
      </c>
      <c r="T34" s="56">
        <v>6.71</v>
      </c>
      <c r="U34" s="56">
        <v>7.64</v>
      </c>
      <c r="V34" s="56">
        <v>8.9600000000000009</v>
      </c>
      <c r="W34" s="56">
        <v>10.5</v>
      </c>
      <c r="X34" s="56">
        <v>11.94</v>
      </c>
      <c r="Y34" s="56">
        <v>13.57</v>
      </c>
      <c r="Z34" s="57">
        <v>15.49</v>
      </c>
      <c r="AA34" s="57">
        <v>17.940000000000001</v>
      </c>
      <c r="AB34" s="37">
        <v>20.51</v>
      </c>
      <c r="AC34" s="37">
        <v>23.37</v>
      </c>
      <c r="AD34" s="37">
        <v>26.56</v>
      </c>
      <c r="AE34" s="37">
        <v>30.14</v>
      </c>
      <c r="AF34" s="37">
        <v>34.270000000000003</v>
      </c>
      <c r="AG34" s="37">
        <v>39.07</v>
      </c>
      <c r="AH34" s="37">
        <v>44.57</v>
      </c>
      <c r="AI34" s="37">
        <v>50.79</v>
      </c>
      <c r="AJ34" s="37">
        <v>58.06</v>
      </c>
      <c r="AK34" s="37">
        <v>66.540000000000006</v>
      </c>
      <c r="AL34" s="37">
        <v>76.45</v>
      </c>
      <c r="AM34" s="37">
        <v>87.99</v>
      </c>
      <c r="AN34" s="37">
        <v>101.33</v>
      </c>
      <c r="AO34" s="37">
        <v>116.54</v>
      </c>
      <c r="AP34" s="37">
        <v>133.16999999999999</v>
      </c>
      <c r="AQ34" s="37">
        <v>151.04</v>
      </c>
      <c r="AR34" s="37">
        <v>169.99</v>
      </c>
      <c r="AS34" s="37">
        <v>189.17</v>
      </c>
      <c r="AT34" s="37">
        <v>208.4</v>
      </c>
      <c r="AU34" s="37">
        <v>226.73</v>
      </c>
      <c r="AV34" s="37">
        <v>243.4</v>
      </c>
      <c r="AW34" s="37">
        <v>262.43</v>
      </c>
      <c r="AX34" s="37">
        <v>282.69</v>
      </c>
      <c r="AY34" s="37">
        <v>304.70999999999998</v>
      </c>
      <c r="AZ34" s="37">
        <v>328</v>
      </c>
      <c r="BA34" s="37">
        <v>352.09</v>
      </c>
      <c r="BB34" s="37">
        <v>374.47</v>
      </c>
      <c r="BC34" s="37">
        <v>396.8</v>
      </c>
      <c r="BD34" s="37">
        <v>418.66</v>
      </c>
      <c r="BE34" s="37">
        <v>439.65</v>
      </c>
      <c r="BF34" s="37">
        <v>459.36</v>
      </c>
      <c r="BG34" s="37">
        <v>477.43</v>
      </c>
      <c r="BH34" s="37">
        <v>503.32</v>
      </c>
      <c r="BI34" s="37">
        <v>530.61</v>
      </c>
      <c r="BJ34" s="37">
        <v>559.39</v>
      </c>
      <c r="BK34" s="37">
        <v>589.72</v>
      </c>
      <c r="BL34" s="37">
        <v>621.70000000000005</v>
      </c>
      <c r="BM34" s="37">
        <v>655.42</v>
      </c>
      <c r="BN34" s="37">
        <v>690.96</v>
      </c>
      <c r="BO34" s="37">
        <v>728.43</v>
      </c>
      <c r="BP34" s="37">
        <v>767.94</v>
      </c>
      <c r="BQ34" s="37">
        <v>809.58</v>
      </c>
      <c r="BR34" s="37">
        <v>853.48</v>
      </c>
      <c r="BS34" s="37">
        <v>899.77</v>
      </c>
      <c r="BT34" s="37">
        <v>948.56</v>
      </c>
      <c r="BU34" s="37">
        <v>1000</v>
      </c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</row>
    <row r="35" spans="1:104" ht="14.25" customHeight="1">
      <c r="A35" s="55">
        <v>50</v>
      </c>
      <c r="B35" s="56">
        <v>0.44</v>
      </c>
      <c r="C35" s="56">
        <v>0.56999999999999995</v>
      </c>
      <c r="D35" s="56">
        <v>0.81</v>
      </c>
      <c r="E35" s="56">
        <v>0.98</v>
      </c>
      <c r="F35" s="56">
        <v>1.18</v>
      </c>
      <c r="G35" s="56">
        <v>1.39</v>
      </c>
      <c r="H35" s="56">
        <v>1.54</v>
      </c>
      <c r="I35" s="56">
        <v>1.71</v>
      </c>
      <c r="J35" s="56">
        <v>2.0099999999999998</v>
      </c>
      <c r="K35" s="56">
        <v>2.39</v>
      </c>
      <c r="L35" s="56">
        <v>2.74</v>
      </c>
      <c r="M35" s="56">
        <v>3.03</v>
      </c>
      <c r="N35" s="56">
        <v>3.4</v>
      </c>
      <c r="O35" s="56">
        <v>3.89</v>
      </c>
      <c r="P35" s="56">
        <v>4.5199999999999996</v>
      </c>
      <c r="Q35" s="56">
        <v>5.23</v>
      </c>
      <c r="R35" s="56">
        <v>5.93</v>
      </c>
      <c r="S35" s="56">
        <v>6.6</v>
      </c>
      <c r="T35" s="56">
        <v>7.44</v>
      </c>
      <c r="U35" s="56">
        <v>8.59</v>
      </c>
      <c r="V35" s="56">
        <v>10.130000000000001</v>
      </c>
      <c r="W35" s="56">
        <v>11.78</v>
      </c>
      <c r="X35" s="56">
        <v>13.47</v>
      </c>
      <c r="Y35" s="56">
        <v>15.47</v>
      </c>
      <c r="Z35" s="57">
        <v>17.75</v>
      </c>
      <c r="AA35" s="57">
        <v>20.51</v>
      </c>
      <c r="AB35" s="37">
        <v>23.37</v>
      </c>
      <c r="AC35" s="37">
        <v>26.56</v>
      </c>
      <c r="AD35" s="37">
        <v>30.14</v>
      </c>
      <c r="AE35" s="37">
        <v>34.270000000000003</v>
      </c>
      <c r="AF35" s="37">
        <v>39.07</v>
      </c>
      <c r="AG35" s="37">
        <v>44.57</v>
      </c>
      <c r="AH35" s="37">
        <v>50.79</v>
      </c>
      <c r="AI35" s="37">
        <v>58.06</v>
      </c>
      <c r="AJ35" s="37">
        <v>66.540000000000006</v>
      </c>
      <c r="AK35" s="37">
        <v>76.45</v>
      </c>
      <c r="AL35" s="37">
        <v>87.99</v>
      </c>
      <c r="AM35" s="37">
        <v>101.33</v>
      </c>
      <c r="AN35" s="37">
        <v>116.54</v>
      </c>
      <c r="AO35" s="37">
        <v>133.16999999999999</v>
      </c>
      <c r="AP35" s="37">
        <v>151.04</v>
      </c>
      <c r="AQ35" s="37">
        <v>169.99</v>
      </c>
      <c r="AR35" s="37">
        <v>189.17</v>
      </c>
      <c r="AS35" s="37">
        <v>208.4</v>
      </c>
      <c r="AT35" s="37">
        <v>226.73</v>
      </c>
      <c r="AU35" s="37">
        <v>243.4</v>
      </c>
      <c r="AV35" s="37">
        <v>262.43</v>
      </c>
      <c r="AW35" s="37">
        <v>282.69</v>
      </c>
      <c r="AX35" s="37">
        <v>304.70999999999998</v>
      </c>
      <c r="AY35" s="37">
        <v>328</v>
      </c>
      <c r="AZ35" s="37">
        <v>352.09</v>
      </c>
      <c r="BA35" s="37">
        <v>374.47</v>
      </c>
      <c r="BB35" s="37">
        <v>396.8</v>
      </c>
      <c r="BC35" s="37">
        <v>418.66</v>
      </c>
      <c r="BD35" s="37">
        <v>439.65</v>
      </c>
      <c r="BE35" s="37">
        <v>459.36</v>
      </c>
      <c r="BF35" s="37">
        <v>477.43</v>
      </c>
      <c r="BG35" s="37">
        <v>503.32</v>
      </c>
      <c r="BH35" s="37">
        <v>530.61</v>
      </c>
      <c r="BI35" s="37">
        <v>559.39</v>
      </c>
      <c r="BJ35" s="37">
        <v>589.72</v>
      </c>
      <c r="BK35" s="37">
        <v>621.70000000000005</v>
      </c>
      <c r="BL35" s="37">
        <v>655.42</v>
      </c>
      <c r="BM35" s="37">
        <v>690.96</v>
      </c>
      <c r="BN35" s="37">
        <v>728.43</v>
      </c>
      <c r="BO35" s="37">
        <v>767.94</v>
      </c>
      <c r="BP35" s="37">
        <v>809.58</v>
      </c>
      <c r="BQ35" s="37">
        <v>853.48</v>
      </c>
      <c r="BR35" s="37">
        <v>899.77</v>
      </c>
      <c r="BS35" s="37">
        <v>948.56</v>
      </c>
      <c r="BT35" s="37">
        <v>1000</v>
      </c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</row>
    <row r="36" spans="1:104" ht="14.25" customHeight="1">
      <c r="A36" s="55">
        <v>51</v>
      </c>
      <c r="B36" s="56">
        <v>0.44</v>
      </c>
      <c r="C36" s="56">
        <v>0.65</v>
      </c>
      <c r="D36" s="56">
        <v>0.89</v>
      </c>
      <c r="E36" s="56">
        <v>1.08</v>
      </c>
      <c r="F36" s="56">
        <v>1.32</v>
      </c>
      <c r="G36" s="56">
        <v>1.5</v>
      </c>
      <c r="H36" s="56">
        <v>1.65</v>
      </c>
      <c r="I36" s="56">
        <v>1.87</v>
      </c>
      <c r="J36" s="56">
        <v>2.25</v>
      </c>
      <c r="K36" s="56">
        <v>2.68</v>
      </c>
      <c r="L36" s="56">
        <v>3.01</v>
      </c>
      <c r="M36" s="56">
        <v>3.35</v>
      </c>
      <c r="N36" s="56">
        <v>3.71</v>
      </c>
      <c r="O36" s="56">
        <v>4.28</v>
      </c>
      <c r="P36" s="56">
        <v>4.9800000000000004</v>
      </c>
      <c r="Q36" s="56">
        <v>5.76</v>
      </c>
      <c r="R36" s="56">
        <v>6.51</v>
      </c>
      <c r="S36" s="56">
        <v>7.29</v>
      </c>
      <c r="T36" s="56">
        <v>8.32</v>
      </c>
      <c r="U36" s="56">
        <v>9.68</v>
      </c>
      <c r="V36" s="56">
        <v>11.36</v>
      </c>
      <c r="W36" s="56">
        <v>13.14</v>
      </c>
      <c r="X36" s="56">
        <v>15.13</v>
      </c>
      <c r="Y36" s="56">
        <v>17.489999999999998</v>
      </c>
      <c r="Z36" s="57">
        <v>20.190000000000001</v>
      </c>
      <c r="AA36" s="57">
        <v>23.37</v>
      </c>
      <c r="AB36" s="37">
        <v>26.56</v>
      </c>
      <c r="AC36" s="37">
        <v>30.14</v>
      </c>
      <c r="AD36" s="37">
        <v>34.270000000000003</v>
      </c>
      <c r="AE36" s="37">
        <v>39.07</v>
      </c>
      <c r="AF36" s="37">
        <v>44.57</v>
      </c>
      <c r="AG36" s="37">
        <v>50.79</v>
      </c>
      <c r="AH36" s="37">
        <v>58.06</v>
      </c>
      <c r="AI36" s="37">
        <v>66.540000000000006</v>
      </c>
      <c r="AJ36" s="37">
        <v>76.45</v>
      </c>
      <c r="AK36" s="37">
        <v>87.99</v>
      </c>
      <c r="AL36" s="37">
        <v>101.33</v>
      </c>
      <c r="AM36" s="37">
        <v>116.54</v>
      </c>
      <c r="AN36" s="37">
        <v>133.16999999999999</v>
      </c>
      <c r="AO36" s="37">
        <v>151.04</v>
      </c>
      <c r="AP36" s="37">
        <v>169.99</v>
      </c>
      <c r="AQ36" s="37">
        <v>189.17</v>
      </c>
      <c r="AR36" s="37">
        <v>208.4</v>
      </c>
      <c r="AS36" s="37">
        <v>226.73</v>
      </c>
      <c r="AT36" s="37">
        <v>243.4</v>
      </c>
      <c r="AU36" s="37">
        <v>262.43</v>
      </c>
      <c r="AV36" s="37">
        <v>282.69</v>
      </c>
      <c r="AW36" s="37">
        <v>304.70999999999998</v>
      </c>
      <c r="AX36" s="37">
        <v>328</v>
      </c>
      <c r="AY36" s="37">
        <v>352.09</v>
      </c>
      <c r="AZ36" s="37">
        <v>374.47</v>
      </c>
      <c r="BA36" s="37">
        <v>396.8</v>
      </c>
      <c r="BB36" s="37">
        <v>418.66</v>
      </c>
      <c r="BC36" s="37">
        <v>439.65</v>
      </c>
      <c r="BD36" s="37">
        <v>459.36</v>
      </c>
      <c r="BE36" s="37">
        <v>477.43</v>
      </c>
      <c r="BF36" s="37">
        <v>503.32</v>
      </c>
      <c r="BG36" s="37">
        <v>530.61</v>
      </c>
      <c r="BH36" s="37">
        <v>559.39</v>
      </c>
      <c r="BI36" s="37">
        <v>589.72</v>
      </c>
      <c r="BJ36" s="37">
        <v>621.70000000000005</v>
      </c>
      <c r="BK36" s="37">
        <v>655.42</v>
      </c>
      <c r="BL36" s="37">
        <v>690.96</v>
      </c>
      <c r="BM36" s="37">
        <v>728.43</v>
      </c>
      <c r="BN36" s="37">
        <v>767.94</v>
      </c>
      <c r="BO36" s="37">
        <v>809.58</v>
      </c>
      <c r="BP36" s="37">
        <v>853.48</v>
      </c>
      <c r="BQ36" s="37">
        <v>899.77</v>
      </c>
      <c r="BR36" s="37">
        <v>948.56</v>
      </c>
      <c r="BS36" s="37">
        <v>1000</v>
      </c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</row>
    <row r="37" spans="1:104" ht="14.25" customHeight="1">
      <c r="A37" s="55">
        <v>52</v>
      </c>
      <c r="B37" s="56">
        <v>0.45</v>
      </c>
      <c r="C37" s="56">
        <v>0.74</v>
      </c>
      <c r="D37" s="56">
        <v>0.99</v>
      </c>
      <c r="E37" s="56">
        <v>1.21</v>
      </c>
      <c r="F37" s="56">
        <v>1.45</v>
      </c>
      <c r="G37" s="56">
        <v>1.6</v>
      </c>
      <c r="H37" s="56">
        <v>1.76</v>
      </c>
      <c r="I37" s="56">
        <v>2.06</v>
      </c>
      <c r="J37" s="56">
        <v>2.52</v>
      </c>
      <c r="K37" s="56">
        <v>2.98</v>
      </c>
      <c r="L37" s="56">
        <v>3.31</v>
      </c>
      <c r="M37" s="56">
        <v>3.69</v>
      </c>
      <c r="N37" s="56">
        <v>4.1100000000000003</v>
      </c>
      <c r="O37" s="56">
        <v>4.78</v>
      </c>
      <c r="P37" s="56">
        <v>5.57</v>
      </c>
      <c r="Q37" s="56">
        <v>6.4</v>
      </c>
      <c r="R37" s="56">
        <v>7.22</v>
      </c>
      <c r="S37" s="56">
        <v>8.14</v>
      </c>
      <c r="T37" s="56">
        <v>9.4</v>
      </c>
      <c r="U37" s="56">
        <v>10.97</v>
      </c>
      <c r="V37" s="56">
        <v>12.83</v>
      </c>
      <c r="W37" s="56">
        <v>14.77</v>
      </c>
      <c r="X37" s="56">
        <v>17.010000000000002</v>
      </c>
      <c r="Y37" s="56">
        <v>19.73</v>
      </c>
      <c r="Z37" s="57">
        <v>22.87</v>
      </c>
      <c r="AA37" s="57">
        <v>26.56</v>
      </c>
      <c r="AB37" s="37">
        <v>30.14</v>
      </c>
      <c r="AC37" s="37">
        <v>34.270000000000003</v>
      </c>
      <c r="AD37" s="37">
        <v>39.07</v>
      </c>
      <c r="AE37" s="37">
        <v>44.57</v>
      </c>
      <c r="AF37" s="37">
        <v>50.79</v>
      </c>
      <c r="AG37" s="37">
        <v>58.06</v>
      </c>
      <c r="AH37" s="37">
        <v>66.540000000000006</v>
      </c>
      <c r="AI37" s="37">
        <v>76.45</v>
      </c>
      <c r="AJ37" s="37">
        <v>87.99</v>
      </c>
      <c r="AK37" s="37">
        <v>101.33</v>
      </c>
      <c r="AL37" s="37">
        <v>116.54</v>
      </c>
      <c r="AM37" s="37">
        <v>133.16999999999999</v>
      </c>
      <c r="AN37" s="37">
        <v>151.04</v>
      </c>
      <c r="AO37" s="37">
        <v>169.99</v>
      </c>
      <c r="AP37" s="37">
        <v>189.17</v>
      </c>
      <c r="AQ37" s="37">
        <v>208.4</v>
      </c>
      <c r="AR37" s="37">
        <v>226.73</v>
      </c>
      <c r="AS37" s="37">
        <v>243.4</v>
      </c>
      <c r="AT37" s="37">
        <v>262.43</v>
      </c>
      <c r="AU37" s="37">
        <v>282.69</v>
      </c>
      <c r="AV37" s="37">
        <v>304.70999999999998</v>
      </c>
      <c r="AW37" s="37">
        <v>328</v>
      </c>
      <c r="AX37" s="37">
        <v>352.09</v>
      </c>
      <c r="AY37" s="37">
        <v>374.47</v>
      </c>
      <c r="AZ37" s="37">
        <v>396.8</v>
      </c>
      <c r="BA37" s="37">
        <v>418.66</v>
      </c>
      <c r="BB37" s="37">
        <v>439.65</v>
      </c>
      <c r="BC37" s="37">
        <v>459.36</v>
      </c>
      <c r="BD37" s="37">
        <v>477.43</v>
      </c>
      <c r="BE37" s="37">
        <v>503.32</v>
      </c>
      <c r="BF37" s="37">
        <v>530.61</v>
      </c>
      <c r="BG37" s="37">
        <v>559.39</v>
      </c>
      <c r="BH37" s="37">
        <v>589.72</v>
      </c>
      <c r="BI37" s="37">
        <v>621.70000000000005</v>
      </c>
      <c r="BJ37" s="37">
        <v>655.42</v>
      </c>
      <c r="BK37" s="37">
        <v>690.96</v>
      </c>
      <c r="BL37" s="37">
        <v>728.43</v>
      </c>
      <c r="BM37" s="37">
        <v>767.94</v>
      </c>
      <c r="BN37" s="37">
        <v>809.58</v>
      </c>
      <c r="BO37" s="37">
        <v>853.48</v>
      </c>
      <c r="BP37" s="37">
        <v>899.77</v>
      </c>
      <c r="BQ37" s="37">
        <v>948.56</v>
      </c>
      <c r="BR37" s="37">
        <v>1000</v>
      </c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</row>
    <row r="38" spans="1:104" ht="14.25" customHeight="1">
      <c r="A38" s="55">
        <v>53</v>
      </c>
      <c r="B38" s="56">
        <v>0.45</v>
      </c>
      <c r="C38" s="56">
        <v>0.84</v>
      </c>
      <c r="D38" s="56">
        <v>1.1100000000000001</v>
      </c>
      <c r="E38" s="56">
        <v>1.36</v>
      </c>
      <c r="F38" s="56">
        <v>1.58</v>
      </c>
      <c r="G38" s="56">
        <v>1.72</v>
      </c>
      <c r="H38" s="56">
        <v>1.93</v>
      </c>
      <c r="I38" s="56">
        <v>2.29</v>
      </c>
      <c r="J38" s="56">
        <v>2.82</v>
      </c>
      <c r="K38" s="56">
        <v>3.3</v>
      </c>
      <c r="L38" s="56">
        <v>3.66</v>
      </c>
      <c r="M38" s="56">
        <v>4.07</v>
      </c>
      <c r="N38" s="56">
        <v>4.5999999999999996</v>
      </c>
      <c r="O38" s="56">
        <v>5.41</v>
      </c>
      <c r="P38" s="56">
        <v>6.27</v>
      </c>
      <c r="Q38" s="56">
        <v>7.2</v>
      </c>
      <c r="R38" s="56">
        <v>8.14</v>
      </c>
      <c r="S38" s="56">
        <v>9.35</v>
      </c>
      <c r="T38" s="56">
        <v>10.66</v>
      </c>
      <c r="U38" s="56">
        <v>12.43</v>
      </c>
      <c r="V38" s="56">
        <v>14.46</v>
      </c>
      <c r="W38" s="56">
        <v>16.670000000000002</v>
      </c>
      <c r="X38" s="56">
        <v>19.25</v>
      </c>
      <c r="Y38" s="56">
        <v>22.35</v>
      </c>
      <c r="Z38" s="57">
        <v>25.9</v>
      </c>
      <c r="AA38" s="57">
        <v>30.14</v>
      </c>
      <c r="AB38" s="37">
        <v>34.270000000000003</v>
      </c>
      <c r="AC38" s="37">
        <v>39.07</v>
      </c>
      <c r="AD38" s="37">
        <v>44.57</v>
      </c>
      <c r="AE38" s="37">
        <v>50.79</v>
      </c>
      <c r="AF38" s="37">
        <v>58.06</v>
      </c>
      <c r="AG38" s="37">
        <v>66.540000000000006</v>
      </c>
      <c r="AH38" s="37">
        <v>76.45</v>
      </c>
      <c r="AI38" s="37">
        <v>87.99</v>
      </c>
      <c r="AJ38" s="37">
        <v>101.33</v>
      </c>
      <c r="AK38" s="37">
        <v>116.54</v>
      </c>
      <c r="AL38" s="37">
        <v>133.16999999999999</v>
      </c>
      <c r="AM38" s="37">
        <v>151.04</v>
      </c>
      <c r="AN38" s="37">
        <v>169.99</v>
      </c>
      <c r="AO38" s="37">
        <v>189.17</v>
      </c>
      <c r="AP38" s="37">
        <v>208.4</v>
      </c>
      <c r="AQ38" s="37">
        <v>226.73</v>
      </c>
      <c r="AR38" s="37">
        <v>243.4</v>
      </c>
      <c r="AS38" s="37">
        <v>262.43</v>
      </c>
      <c r="AT38" s="37">
        <v>282.69</v>
      </c>
      <c r="AU38" s="37">
        <v>304.70999999999998</v>
      </c>
      <c r="AV38" s="37">
        <v>328</v>
      </c>
      <c r="AW38" s="37">
        <v>352.09</v>
      </c>
      <c r="AX38" s="37">
        <v>374.47</v>
      </c>
      <c r="AY38" s="37">
        <v>396.8</v>
      </c>
      <c r="AZ38" s="37">
        <v>418.66</v>
      </c>
      <c r="BA38" s="37">
        <v>439.65</v>
      </c>
      <c r="BB38" s="37">
        <v>459.36</v>
      </c>
      <c r="BC38" s="37">
        <v>477.43</v>
      </c>
      <c r="BD38" s="37">
        <v>503.32</v>
      </c>
      <c r="BE38" s="37">
        <v>530.61</v>
      </c>
      <c r="BF38" s="37">
        <v>559.39</v>
      </c>
      <c r="BG38" s="37">
        <v>589.72</v>
      </c>
      <c r="BH38" s="37">
        <v>621.70000000000005</v>
      </c>
      <c r="BI38" s="37">
        <v>655.42</v>
      </c>
      <c r="BJ38" s="37">
        <v>690.96</v>
      </c>
      <c r="BK38" s="37">
        <v>728.43</v>
      </c>
      <c r="BL38" s="37">
        <v>767.94</v>
      </c>
      <c r="BM38" s="37">
        <v>809.58</v>
      </c>
      <c r="BN38" s="37">
        <v>853.48</v>
      </c>
      <c r="BO38" s="37">
        <v>899.77</v>
      </c>
      <c r="BP38" s="37">
        <v>948.56</v>
      </c>
      <c r="BQ38" s="37">
        <v>1000</v>
      </c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</row>
    <row r="39" spans="1:104" ht="14.25" customHeight="1">
      <c r="A39" s="55">
        <v>54</v>
      </c>
      <c r="B39" s="56">
        <v>0.45</v>
      </c>
      <c r="C39" s="56">
        <v>0.93</v>
      </c>
      <c r="D39" s="56">
        <v>1.24</v>
      </c>
      <c r="E39" s="56">
        <v>1.55</v>
      </c>
      <c r="F39" s="56">
        <v>1.7</v>
      </c>
      <c r="G39" s="56">
        <v>1.87</v>
      </c>
      <c r="H39" s="56">
        <v>2.13</v>
      </c>
      <c r="I39" s="56">
        <v>2.57</v>
      </c>
      <c r="J39" s="56">
        <v>3.15</v>
      </c>
      <c r="K39" s="56">
        <v>3.64</v>
      </c>
      <c r="L39" s="56">
        <v>4.0199999999999996</v>
      </c>
      <c r="M39" s="56">
        <v>4.51</v>
      </c>
      <c r="N39" s="56">
        <v>5.27</v>
      </c>
      <c r="O39" s="56">
        <v>6.2</v>
      </c>
      <c r="P39" s="56">
        <v>7.18</v>
      </c>
      <c r="Q39" s="56">
        <v>8.1300000000000008</v>
      </c>
      <c r="R39" s="56">
        <v>9.3000000000000007</v>
      </c>
      <c r="S39" s="56">
        <v>10.59</v>
      </c>
      <c r="T39" s="56">
        <v>12.25</v>
      </c>
      <c r="U39" s="56">
        <v>14.19</v>
      </c>
      <c r="V39" s="56">
        <v>16.399999999999999</v>
      </c>
      <c r="W39" s="56">
        <v>19.13</v>
      </c>
      <c r="X39" s="56">
        <v>22.27</v>
      </c>
      <c r="Y39" s="56">
        <v>25.81</v>
      </c>
      <c r="Z39" s="58">
        <v>29.56</v>
      </c>
      <c r="AA39" s="57">
        <v>34.270000000000003</v>
      </c>
      <c r="AB39" s="37">
        <v>39.07</v>
      </c>
      <c r="AC39" s="37">
        <v>44.57</v>
      </c>
      <c r="AD39" s="37">
        <v>50.79</v>
      </c>
      <c r="AE39" s="37">
        <v>58.06</v>
      </c>
      <c r="AF39" s="37">
        <v>66.540000000000006</v>
      </c>
      <c r="AG39" s="37">
        <v>76.45</v>
      </c>
      <c r="AH39" s="37">
        <v>87.99</v>
      </c>
      <c r="AI39" s="37">
        <v>101.33</v>
      </c>
      <c r="AJ39" s="37">
        <v>116.54</v>
      </c>
      <c r="AK39" s="37">
        <v>133.16999999999999</v>
      </c>
      <c r="AL39" s="37">
        <v>151.04</v>
      </c>
      <c r="AM39" s="37">
        <v>169.99</v>
      </c>
      <c r="AN39" s="37">
        <v>189.17</v>
      </c>
      <c r="AO39" s="37">
        <v>208.4</v>
      </c>
      <c r="AP39" s="37">
        <v>226.73</v>
      </c>
      <c r="AQ39" s="37">
        <v>243.4</v>
      </c>
      <c r="AR39" s="37">
        <v>262.43</v>
      </c>
      <c r="AS39" s="37">
        <v>282.69</v>
      </c>
      <c r="AT39" s="37">
        <v>304.70999999999998</v>
      </c>
      <c r="AU39" s="37">
        <v>328</v>
      </c>
      <c r="AV39" s="37">
        <v>352.09</v>
      </c>
      <c r="AW39" s="37">
        <v>374.47</v>
      </c>
      <c r="AX39" s="37">
        <v>396.8</v>
      </c>
      <c r="AY39" s="37">
        <v>418.66</v>
      </c>
      <c r="AZ39" s="37">
        <v>439.65</v>
      </c>
      <c r="BA39" s="37">
        <v>459.36</v>
      </c>
      <c r="BB39" s="37">
        <v>477.43</v>
      </c>
      <c r="BC39" s="37">
        <v>503.32</v>
      </c>
      <c r="BD39" s="37">
        <v>530.61</v>
      </c>
      <c r="BE39" s="37">
        <v>559.39</v>
      </c>
      <c r="BF39" s="37">
        <v>589.72</v>
      </c>
      <c r="BG39" s="37">
        <v>621.70000000000005</v>
      </c>
      <c r="BH39" s="37">
        <v>655.42</v>
      </c>
      <c r="BI39" s="37">
        <v>690.96</v>
      </c>
      <c r="BJ39" s="37">
        <v>728.43</v>
      </c>
      <c r="BK39" s="37">
        <v>767.94</v>
      </c>
      <c r="BL39" s="37">
        <v>809.58</v>
      </c>
      <c r="BM39" s="37">
        <v>853.48</v>
      </c>
      <c r="BN39" s="37">
        <v>899.77</v>
      </c>
      <c r="BO39" s="37">
        <v>948.56</v>
      </c>
      <c r="BP39" s="37">
        <v>1000</v>
      </c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</row>
    <row r="40" spans="1:104" ht="14.25" customHeight="1">
      <c r="A40" s="55">
        <v>55</v>
      </c>
      <c r="B40" s="56">
        <v>0.46</v>
      </c>
      <c r="C40" s="56">
        <v>0.99</v>
      </c>
      <c r="D40" s="56">
        <v>1.38</v>
      </c>
      <c r="E40" s="56">
        <v>1.67</v>
      </c>
      <c r="F40" s="56">
        <v>1.84</v>
      </c>
      <c r="G40" s="56">
        <v>2</v>
      </c>
      <c r="H40" s="56">
        <v>2.34</v>
      </c>
      <c r="I40" s="56">
        <v>2.91</v>
      </c>
      <c r="J40" s="56">
        <v>3.51</v>
      </c>
      <c r="K40" s="56">
        <v>4.0199999999999996</v>
      </c>
      <c r="L40" s="56">
        <v>4.5</v>
      </c>
      <c r="M40" s="56">
        <v>5.16</v>
      </c>
      <c r="N40" s="56">
        <v>6.1</v>
      </c>
      <c r="O40" s="56">
        <v>7.15</v>
      </c>
      <c r="P40" s="56">
        <v>8.1199999999999992</v>
      </c>
      <c r="Q40" s="56">
        <v>9.26</v>
      </c>
      <c r="R40" s="56">
        <v>10.51</v>
      </c>
      <c r="S40" s="56">
        <v>12.09</v>
      </c>
      <c r="T40" s="56">
        <v>14.05</v>
      </c>
      <c r="U40" s="56">
        <v>16.309999999999999</v>
      </c>
      <c r="V40" s="56">
        <v>18.829999999999998</v>
      </c>
      <c r="W40" s="56">
        <v>22.02</v>
      </c>
      <c r="X40" s="56">
        <v>25.55</v>
      </c>
      <c r="Y40" s="58">
        <v>29.46</v>
      </c>
      <c r="Z40" s="56">
        <v>34.270000000000003</v>
      </c>
      <c r="AA40" s="57">
        <v>39.07</v>
      </c>
      <c r="AB40" s="37">
        <v>44.57</v>
      </c>
      <c r="AC40" s="37">
        <v>50.79</v>
      </c>
      <c r="AD40" s="37">
        <v>58.06</v>
      </c>
      <c r="AE40" s="37">
        <v>66.540000000000006</v>
      </c>
      <c r="AF40" s="37">
        <v>76.45</v>
      </c>
      <c r="AG40" s="37">
        <v>87.99</v>
      </c>
      <c r="AH40" s="37">
        <v>101.33</v>
      </c>
      <c r="AI40" s="37">
        <v>116.54</v>
      </c>
      <c r="AJ40" s="37">
        <v>133.16999999999999</v>
      </c>
      <c r="AK40" s="37">
        <v>151.04</v>
      </c>
      <c r="AL40" s="37">
        <v>169.99</v>
      </c>
      <c r="AM40" s="37">
        <v>189.17</v>
      </c>
      <c r="AN40" s="37">
        <v>208.4</v>
      </c>
      <c r="AO40" s="37">
        <v>226.73</v>
      </c>
      <c r="AP40" s="37">
        <v>243.4</v>
      </c>
      <c r="AQ40" s="37">
        <v>262.43</v>
      </c>
      <c r="AR40" s="37">
        <v>282.69</v>
      </c>
      <c r="AS40" s="37">
        <v>304.70999999999998</v>
      </c>
      <c r="AT40" s="37">
        <v>328</v>
      </c>
      <c r="AU40" s="37">
        <v>352.09</v>
      </c>
      <c r="AV40" s="37">
        <v>374.47</v>
      </c>
      <c r="AW40" s="37">
        <v>396.8</v>
      </c>
      <c r="AX40" s="37">
        <v>418.66</v>
      </c>
      <c r="AY40" s="37">
        <v>439.65</v>
      </c>
      <c r="AZ40" s="37">
        <v>459.36</v>
      </c>
      <c r="BA40" s="37">
        <v>477.43</v>
      </c>
      <c r="BB40" s="37">
        <v>503.32</v>
      </c>
      <c r="BC40" s="37">
        <v>530.61</v>
      </c>
      <c r="BD40" s="37">
        <v>559.39</v>
      </c>
      <c r="BE40" s="37">
        <v>589.72</v>
      </c>
      <c r="BF40" s="37">
        <v>621.70000000000005</v>
      </c>
      <c r="BG40" s="37">
        <v>655.42</v>
      </c>
      <c r="BH40" s="37">
        <v>690.96</v>
      </c>
      <c r="BI40" s="37">
        <v>728.43</v>
      </c>
      <c r="BJ40" s="37">
        <v>767.94</v>
      </c>
      <c r="BK40" s="37">
        <v>809.58</v>
      </c>
      <c r="BL40" s="37">
        <v>853.48</v>
      </c>
      <c r="BM40" s="37">
        <v>899.77</v>
      </c>
      <c r="BN40" s="37">
        <v>948.56</v>
      </c>
      <c r="BO40" s="37">
        <v>1000</v>
      </c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</row>
    <row r="41" spans="1:104" ht="14.25" customHeight="1">
      <c r="A41" s="55">
        <v>56</v>
      </c>
      <c r="B41" s="56">
        <v>0.54</v>
      </c>
      <c r="C41" s="56">
        <v>1.03</v>
      </c>
      <c r="D41" s="56">
        <v>1.54</v>
      </c>
      <c r="E41" s="56">
        <v>1.81</v>
      </c>
      <c r="F41" s="56">
        <v>1.97</v>
      </c>
      <c r="G41" s="56">
        <v>2.2200000000000002</v>
      </c>
      <c r="H41" s="56">
        <v>2.67</v>
      </c>
      <c r="I41" s="56">
        <v>3.31</v>
      </c>
      <c r="J41" s="56">
        <v>3.91</v>
      </c>
      <c r="K41" s="56">
        <v>4.46</v>
      </c>
      <c r="L41" s="56">
        <v>5.09</v>
      </c>
      <c r="M41" s="56">
        <v>5.96</v>
      </c>
      <c r="N41" s="56">
        <v>7.03</v>
      </c>
      <c r="O41" s="56">
        <v>8.1</v>
      </c>
      <c r="P41" s="56">
        <v>9.2100000000000009</v>
      </c>
      <c r="Q41" s="56">
        <v>10.47</v>
      </c>
      <c r="R41" s="56">
        <v>12.01</v>
      </c>
      <c r="S41" s="56">
        <v>13.92</v>
      </c>
      <c r="T41" s="56">
        <v>16.22</v>
      </c>
      <c r="U41" s="56">
        <v>18.77</v>
      </c>
      <c r="V41" s="56">
        <v>21.79</v>
      </c>
      <c r="W41" s="56">
        <v>25.38</v>
      </c>
      <c r="X41" s="57">
        <v>29.41</v>
      </c>
      <c r="Y41" s="56">
        <v>34.270000000000003</v>
      </c>
      <c r="Z41" s="56">
        <v>39.07</v>
      </c>
      <c r="AA41" s="57">
        <v>44.57</v>
      </c>
      <c r="AB41" s="37">
        <v>50.79</v>
      </c>
      <c r="AC41" s="37">
        <v>58.06</v>
      </c>
      <c r="AD41" s="37">
        <v>66.540000000000006</v>
      </c>
      <c r="AE41" s="37">
        <v>76.45</v>
      </c>
      <c r="AF41" s="37">
        <v>87.99</v>
      </c>
      <c r="AG41" s="37">
        <v>101.33</v>
      </c>
      <c r="AH41" s="37">
        <v>116.54</v>
      </c>
      <c r="AI41" s="37">
        <v>133.16999999999999</v>
      </c>
      <c r="AJ41" s="37">
        <v>151.04</v>
      </c>
      <c r="AK41" s="37">
        <v>169.99</v>
      </c>
      <c r="AL41" s="37">
        <v>189.17</v>
      </c>
      <c r="AM41" s="37">
        <v>208.4</v>
      </c>
      <c r="AN41" s="37">
        <v>226.73</v>
      </c>
      <c r="AO41" s="37">
        <v>243.4</v>
      </c>
      <c r="AP41" s="37">
        <v>262.43</v>
      </c>
      <c r="AQ41" s="37">
        <v>282.69</v>
      </c>
      <c r="AR41" s="37">
        <v>304.70999999999998</v>
      </c>
      <c r="AS41" s="37">
        <v>328</v>
      </c>
      <c r="AT41" s="37">
        <v>352.09</v>
      </c>
      <c r="AU41" s="37">
        <v>374.47</v>
      </c>
      <c r="AV41" s="37">
        <v>396.8</v>
      </c>
      <c r="AW41" s="37">
        <v>418.66</v>
      </c>
      <c r="AX41" s="37">
        <v>439.65</v>
      </c>
      <c r="AY41" s="37">
        <v>459.36</v>
      </c>
      <c r="AZ41" s="37">
        <v>477.43</v>
      </c>
      <c r="BA41" s="37">
        <v>503.32</v>
      </c>
      <c r="BB41" s="37">
        <v>530.61</v>
      </c>
      <c r="BC41" s="37">
        <v>559.39</v>
      </c>
      <c r="BD41" s="37">
        <v>589.72</v>
      </c>
      <c r="BE41" s="37">
        <v>621.70000000000005</v>
      </c>
      <c r="BF41" s="37">
        <v>655.42</v>
      </c>
      <c r="BG41" s="37">
        <v>690.96</v>
      </c>
      <c r="BH41" s="37">
        <v>728.43</v>
      </c>
      <c r="BI41" s="37">
        <v>767.94</v>
      </c>
      <c r="BJ41" s="37">
        <v>809.58</v>
      </c>
      <c r="BK41" s="37">
        <v>853.48</v>
      </c>
      <c r="BL41" s="37">
        <v>899.77</v>
      </c>
      <c r="BM41" s="37">
        <v>948.56</v>
      </c>
      <c r="BN41" s="37">
        <v>1000</v>
      </c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</row>
    <row r="42" spans="1:104" ht="14.25" customHeight="1">
      <c r="A42" s="55">
        <v>57</v>
      </c>
      <c r="B42" s="56">
        <v>0.65</v>
      </c>
      <c r="C42" s="56">
        <v>1.07</v>
      </c>
      <c r="D42" s="56">
        <v>1.68</v>
      </c>
      <c r="E42" s="56">
        <v>1.96</v>
      </c>
      <c r="F42" s="56">
        <v>2.1800000000000002</v>
      </c>
      <c r="G42" s="56">
        <v>2.4700000000000002</v>
      </c>
      <c r="H42" s="56">
        <v>3.07</v>
      </c>
      <c r="I42" s="56">
        <v>3.75</v>
      </c>
      <c r="J42" s="56">
        <v>4.3600000000000003</v>
      </c>
      <c r="K42" s="56">
        <v>5</v>
      </c>
      <c r="L42" s="56">
        <v>5.79</v>
      </c>
      <c r="M42" s="56">
        <v>6.86</v>
      </c>
      <c r="N42" s="56">
        <v>8.07</v>
      </c>
      <c r="O42" s="56">
        <v>9.18</v>
      </c>
      <c r="P42" s="56">
        <v>10.36</v>
      </c>
      <c r="Q42" s="56">
        <v>11.9</v>
      </c>
      <c r="R42" s="56">
        <v>13.79</v>
      </c>
      <c r="S42" s="56">
        <v>15.99</v>
      </c>
      <c r="T42" s="56">
        <v>18.579999999999998</v>
      </c>
      <c r="U42" s="56">
        <v>21.53</v>
      </c>
      <c r="V42" s="56">
        <v>24.9</v>
      </c>
      <c r="W42" s="56">
        <v>28.93</v>
      </c>
      <c r="X42" s="58">
        <v>33.79</v>
      </c>
      <c r="Y42" s="56">
        <v>39.07</v>
      </c>
      <c r="Z42" s="56">
        <v>44.57</v>
      </c>
      <c r="AA42" s="57">
        <v>50.79</v>
      </c>
      <c r="AB42" s="37">
        <v>58.06</v>
      </c>
      <c r="AC42" s="37">
        <v>66.540000000000006</v>
      </c>
      <c r="AD42" s="37">
        <v>76.45</v>
      </c>
      <c r="AE42" s="37">
        <v>87.99</v>
      </c>
      <c r="AF42" s="37">
        <v>101.33</v>
      </c>
      <c r="AG42" s="37">
        <v>116.54</v>
      </c>
      <c r="AH42" s="37">
        <v>133.16999999999999</v>
      </c>
      <c r="AI42" s="37">
        <v>151.04</v>
      </c>
      <c r="AJ42" s="37">
        <v>169.99</v>
      </c>
      <c r="AK42" s="37">
        <v>189.17</v>
      </c>
      <c r="AL42" s="37">
        <v>208.4</v>
      </c>
      <c r="AM42" s="37">
        <v>226.73</v>
      </c>
      <c r="AN42" s="37">
        <v>243.4</v>
      </c>
      <c r="AO42" s="37">
        <v>262.43</v>
      </c>
      <c r="AP42" s="37">
        <v>282.69</v>
      </c>
      <c r="AQ42" s="37">
        <v>304.70999999999998</v>
      </c>
      <c r="AR42" s="37">
        <v>328</v>
      </c>
      <c r="AS42" s="37">
        <v>352.09</v>
      </c>
      <c r="AT42" s="37">
        <v>374.47</v>
      </c>
      <c r="AU42" s="37">
        <v>396.8</v>
      </c>
      <c r="AV42" s="37">
        <v>418.66</v>
      </c>
      <c r="AW42" s="37">
        <v>439.65</v>
      </c>
      <c r="AX42" s="37">
        <v>459.36</v>
      </c>
      <c r="AY42" s="37">
        <v>477.43</v>
      </c>
      <c r="AZ42" s="37">
        <v>503.32</v>
      </c>
      <c r="BA42" s="37">
        <v>530.61</v>
      </c>
      <c r="BB42" s="37">
        <v>559.39</v>
      </c>
      <c r="BC42" s="37">
        <v>589.72</v>
      </c>
      <c r="BD42" s="37">
        <v>621.70000000000005</v>
      </c>
      <c r="BE42" s="37">
        <v>655.42</v>
      </c>
      <c r="BF42" s="37">
        <v>690.96</v>
      </c>
      <c r="BG42" s="37">
        <v>728.43</v>
      </c>
      <c r="BH42" s="37">
        <v>767.94</v>
      </c>
      <c r="BI42" s="37">
        <v>809.58</v>
      </c>
      <c r="BJ42" s="37">
        <v>853.48</v>
      </c>
      <c r="BK42" s="37">
        <v>899.77</v>
      </c>
      <c r="BL42" s="37">
        <v>948.56</v>
      </c>
      <c r="BM42" s="37">
        <v>1000</v>
      </c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</row>
    <row r="43" spans="1:104" ht="14.25" customHeight="1">
      <c r="A43" s="55">
        <v>58</v>
      </c>
      <c r="B43" s="56">
        <v>0.8</v>
      </c>
      <c r="C43" s="56">
        <v>1.1200000000000001</v>
      </c>
      <c r="D43" s="56">
        <v>1.81</v>
      </c>
      <c r="E43" s="56">
        <v>2.13</v>
      </c>
      <c r="F43" s="56">
        <v>2.4</v>
      </c>
      <c r="G43" s="56">
        <v>2.82</v>
      </c>
      <c r="H43" s="56">
        <v>3.52</v>
      </c>
      <c r="I43" s="56">
        <v>4.21</v>
      </c>
      <c r="J43" s="56">
        <v>4.84</v>
      </c>
      <c r="K43" s="56">
        <v>5.62</v>
      </c>
      <c r="L43" s="56">
        <v>6.62</v>
      </c>
      <c r="M43" s="56">
        <v>7.87</v>
      </c>
      <c r="N43" s="56">
        <v>9.1199999999999992</v>
      </c>
      <c r="O43" s="56">
        <v>10.34</v>
      </c>
      <c r="P43" s="56">
        <v>11.78</v>
      </c>
      <c r="Q43" s="56">
        <v>13.57</v>
      </c>
      <c r="R43" s="56">
        <v>15.86</v>
      </c>
      <c r="S43" s="56">
        <v>18.45</v>
      </c>
      <c r="T43" s="56">
        <v>21.4</v>
      </c>
      <c r="U43" s="56">
        <v>24.73</v>
      </c>
      <c r="V43" s="56">
        <v>28.86</v>
      </c>
      <c r="W43" s="57">
        <v>33.630000000000003</v>
      </c>
      <c r="X43" s="56">
        <v>39.07</v>
      </c>
      <c r="Y43" s="56">
        <v>44.57</v>
      </c>
      <c r="Z43" s="56">
        <v>50.79</v>
      </c>
      <c r="AA43" s="59">
        <v>58.06</v>
      </c>
      <c r="AB43" s="37">
        <v>66.540000000000006</v>
      </c>
      <c r="AC43" s="37">
        <v>76.45</v>
      </c>
      <c r="AD43" s="37">
        <v>87.99</v>
      </c>
      <c r="AE43" s="37">
        <v>101.33</v>
      </c>
      <c r="AF43" s="37">
        <v>116.54</v>
      </c>
      <c r="AG43" s="37">
        <v>133.16999999999999</v>
      </c>
      <c r="AH43" s="37">
        <v>151.04</v>
      </c>
      <c r="AI43" s="37">
        <v>169.99</v>
      </c>
      <c r="AJ43" s="37">
        <v>189.17</v>
      </c>
      <c r="AK43" s="37">
        <v>208.4</v>
      </c>
      <c r="AL43" s="37">
        <v>226.73</v>
      </c>
      <c r="AM43" s="37">
        <v>243.4</v>
      </c>
      <c r="AN43" s="37">
        <v>262.43</v>
      </c>
      <c r="AO43" s="37">
        <v>282.69</v>
      </c>
      <c r="AP43" s="37">
        <v>304.70999999999998</v>
      </c>
      <c r="AQ43" s="37">
        <v>328</v>
      </c>
      <c r="AR43" s="37">
        <v>352.09</v>
      </c>
      <c r="AS43" s="37">
        <v>374.47</v>
      </c>
      <c r="AT43" s="37">
        <v>396.8</v>
      </c>
      <c r="AU43" s="37">
        <v>418.66</v>
      </c>
      <c r="AV43" s="37">
        <v>439.65</v>
      </c>
      <c r="AW43" s="37">
        <v>459.36</v>
      </c>
      <c r="AX43" s="37">
        <v>477.43</v>
      </c>
      <c r="AY43" s="37">
        <v>503.32</v>
      </c>
      <c r="AZ43" s="37">
        <v>530.61</v>
      </c>
      <c r="BA43" s="37">
        <v>559.39</v>
      </c>
      <c r="BB43" s="37">
        <v>589.72</v>
      </c>
      <c r="BC43" s="37">
        <v>621.70000000000005</v>
      </c>
      <c r="BD43" s="37">
        <v>655.42</v>
      </c>
      <c r="BE43" s="37">
        <v>690.96</v>
      </c>
      <c r="BF43" s="37">
        <v>728.43</v>
      </c>
      <c r="BG43" s="37">
        <v>767.94</v>
      </c>
      <c r="BH43" s="37">
        <v>809.58</v>
      </c>
      <c r="BI43" s="37">
        <v>853.48</v>
      </c>
      <c r="BJ43" s="37">
        <v>899.77</v>
      </c>
      <c r="BK43" s="37">
        <v>948.56</v>
      </c>
      <c r="BL43" s="37">
        <v>1000</v>
      </c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</row>
    <row r="44" spans="1:104" ht="14.25" customHeight="1">
      <c r="A44" s="55">
        <v>59</v>
      </c>
      <c r="B44" s="56">
        <v>0.98</v>
      </c>
      <c r="C44" s="56">
        <v>1.19</v>
      </c>
      <c r="D44" s="56">
        <v>1.92</v>
      </c>
      <c r="E44" s="56">
        <v>2.3199999999999998</v>
      </c>
      <c r="F44" s="56">
        <v>2.6</v>
      </c>
      <c r="G44" s="56">
        <v>3.22</v>
      </c>
      <c r="H44" s="56">
        <v>3.98</v>
      </c>
      <c r="I44" s="56">
        <v>4.67</v>
      </c>
      <c r="J44" s="56">
        <v>5.38</v>
      </c>
      <c r="K44" s="56">
        <v>6.33</v>
      </c>
      <c r="L44" s="56">
        <v>7.53</v>
      </c>
      <c r="M44" s="56">
        <v>8.86</v>
      </c>
      <c r="N44" s="56">
        <v>10.27</v>
      </c>
      <c r="O44" s="56">
        <v>11.75</v>
      </c>
      <c r="P44" s="56">
        <v>13.36</v>
      </c>
      <c r="Q44" s="56">
        <v>15.5</v>
      </c>
      <c r="R44" s="56">
        <v>18.23</v>
      </c>
      <c r="S44" s="56">
        <v>21.18</v>
      </c>
      <c r="T44" s="56">
        <v>24.42</v>
      </c>
      <c r="U44" s="56">
        <v>28.16</v>
      </c>
      <c r="V44" s="56">
        <v>32.82</v>
      </c>
      <c r="W44" s="58">
        <v>38.25</v>
      </c>
      <c r="X44" s="56">
        <v>44.57</v>
      </c>
      <c r="Y44" s="56">
        <v>50.79</v>
      </c>
      <c r="Z44" s="56">
        <v>58.06</v>
      </c>
      <c r="AA44" s="59">
        <v>66.540000000000006</v>
      </c>
      <c r="AB44" s="37">
        <v>76.45</v>
      </c>
      <c r="AC44" s="37">
        <v>87.99</v>
      </c>
      <c r="AD44" s="37">
        <v>101.33</v>
      </c>
      <c r="AE44" s="37">
        <v>116.54</v>
      </c>
      <c r="AF44" s="37">
        <v>133.16999999999999</v>
      </c>
      <c r="AG44" s="37">
        <v>151.04</v>
      </c>
      <c r="AH44" s="37">
        <v>169.99</v>
      </c>
      <c r="AI44" s="37">
        <v>189.17</v>
      </c>
      <c r="AJ44" s="37">
        <v>208.4</v>
      </c>
      <c r="AK44" s="37">
        <v>226.73</v>
      </c>
      <c r="AL44" s="37">
        <v>243.4</v>
      </c>
      <c r="AM44" s="37">
        <v>262.43</v>
      </c>
      <c r="AN44" s="37">
        <v>282.69</v>
      </c>
      <c r="AO44" s="37">
        <v>304.70999999999998</v>
      </c>
      <c r="AP44" s="37">
        <v>328</v>
      </c>
      <c r="AQ44" s="37">
        <v>352.09</v>
      </c>
      <c r="AR44" s="37">
        <v>374.47</v>
      </c>
      <c r="AS44" s="37">
        <v>396.8</v>
      </c>
      <c r="AT44" s="37">
        <v>418.66</v>
      </c>
      <c r="AU44" s="37">
        <v>439.65</v>
      </c>
      <c r="AV44" s="37">
        <v>459.36</v>
      </c>
      <c r="AW44" s="37">
        <v>477.43</v>
      </c>
      <c r="AX44" s="37">
        <v>503.32</v>
      </c>
      <c r="AY44" s="37">
        <v>530.61</v>
      </c>
      <c r="AZ44" s="37">
        <v>559.39</v>
      </c>
      <c r="BA44" s="37">
        <v>589.72</v>
      </c>
      <c r="BB44" s="37">
        <v>621.70000000000005</v>
      </c>
      <c r="BC44" s="37">
        <v>655.42</v>
      </c>
      <c r="BD44" s="37">
        <v>690.96</v>
      </c>
      <c r="BE44" s="37">
        <v>728.43</v>
      </c>
      <c r="BF44" s="37">
        <v>767.94</v>
      </c>
      <c r="BG44" s="37">
        <v>809.58</v>
      </c>
      <c r="BH44" s="37">
        <v>853.48</v>
      </c>
      <c r="BI44" s="37">
        <v>899.77</v>
      </c>
      <c r="BJ44" s="37">
        <v>948.56</v>
      </c>
      <c r="BK44" s="37">
        <v>1000</v>
      </c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</row>
    <row r="45" spans="1:104" ht="14.25" customHeight="1">
      <c r="A45" s="55">
        <v>60</v>
      </c>
      <c r="B45" s="56">
        <v>1.1599999999999999</v>
      </c>
      <c r="C45" s="56">
        <v>1.31</v>
      </c>
      <c r="D45" s="56">
        <v>2.0099999999999998</v>
      </c>
      <c r="E45" s="56">
        <v>2.41</v>
      </c>
      <c r="F45" s="56">
        <v>2.88</v>
      </c>
      <c r="G45" s="56">
        <v>3.64</v>
      </c>
      <c r="H45" s="56">
        <v>4.43</v>
      </c>
      <c r="I45" s="56">
        <v>5.14</v>
      </c>
      <c r="J45" s="56">
        <v>5.98</v>
      </c>
      <c r="K45" s="56">
        <v>7.13</v>
      </c>
      <c r="L45" s="56">
        <v>8.5399999999999991</v>
      </c>
      <c r="M45" s="56">
        <v>10.050000000000001</v>
      </c>
      <c r="N45" s="56">
        <v>11.57</v>
      </c>
      <c r="O45" s="56">
        <v>13.15</v>
      </c>
      <c r="P45" s="56">
        <v>15.09</v>
      </c>
      <c r="Q45" s="56">
        <v>17.7</v>
      </c>
      <c r="R45" s="56">
        <v>20.87</v>
      </c>
      <c r="S45" s="56">
        <v>24.28</v>
      </c>
      <c r="T45" s="56">
        <v>28.09</v>
      </c>
      <c r="U45" s="56">
        <v>32.67</v>
      </c>
      <c r="V45" s="57">
        <v>38.07</v>
      </c>
      <c r="W45" s="56">
        <v>44.57</v>
      </c>
      <c r="X45" s="56">
        <v>50.79</v>
      </c>
      <c r="Y45" s="56">
        <v>58.06</v>
      </c>
      <c r="Z45" s="56">
        <v>66.540000000000006</v>
      </c>
      <c r="AA45" s="59">
        <v>76.45</v>
      </c>
      <c r="AB45" s="37">
        <v>87.99</v>
      </c>
      <c r="AC45" s="37">
        <v>101.33</v>
      </c>
      <c r="AD45" s="37">
        <v>116.54</v>
      </c>
      <c r="AE45" s="37">
        <v>133.16999999999999</v>
      </c>
      <c r="AF45" s="37">
        <v>151.04</v>
      </c>
      <c r="AG45" s="37">
        <v>169.99</v>
      </c>
      <c r="AH45" s="37">
        <v>189.17</v>
      </c>
      <c r="AI45" s="37">
        <v>208.4</v>
      </c>
      <c r="AJ45" s="37">
        <v>226.73</v>
      </c>
      <c r="AK45" s="37">
        <v>243.4</v>
      </c>
      <c r="AL45" s="37">
        <v>262.43</v>
      </c>
      <c r="AM45" s="37">
        <v>282.69</v>
      </c>
      <c r="AN45" s="37">
        <v>304.70999999999998</v>
      </c>
      <c r="AO45" s="37">
        <v>328</v>
      </c>
      <c r="AP45" s="37">
        <v>352.09</v>
      </c>
      <c r="AQ45" s="37">
        <v>374.47</v>
      </c>
      <c r="AR45" s="37">
        <v>396.8</v>
      </c>
      <c r="AS45" s="37">
        <v>418.66</v>
      </c>
      <c r="AT45" s="37">
        <v>439.65</v>
      </c>
      <c r="AU45" s="37">
        <v>459.36</v>
      </c>
      <c r="AV45" s="37">
        <v>477.43</v>
      </c>
      <c r="AW45" s="37">
        <v>503.32</v>
      </c>
      <c r="AX45" s="37">
        <v>530.61</v>
      </c>
      <c r="AY45" s="37">
        <v>559.39</v>
      </c>
      <c r="AZ45" s="37">
        <v>589.72</v>
      </c>
      <c r="BA45" s="37">
        <v>621.70000000000005</v>
      </c>
      <c r="BB45" s="37">
        <v>655.42</v>
      </c>
      <c r="BC45" s="37">
        <v>690.96</v>
      </c>
      <c r="BD45" s="37">
        <v>728.43</v>
      </c>
      <c r="BE45" s="37">
        <v>767.94</v>
      </c>
      <c r="BF45" s="37">
        <v>809.58</v>
      </c>
      <c r="BG45" s="37">
        <v>853.48</v>
      </c>
      <c r="BH45" s="37">
        <v>899.77</v>
      </c>
      <c r="BI45" s="37">
        <v>948.56</v>
      </c>
      <c r="BJ45" s="37">
        <v>1000</v>
      </c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</row>
    <row r="46" spans="1:104" ht="14.25" customHeight="1">
      <c r="A46" s="55">
        <v>61</v>
      </c>
      <c r="B46" s="56">
        <v>1.3</v>
      </c>
      <c r="C46" s="56">
        <v>1.49</v>
      </c>
      <c r="D46" s="56">
        <v>2.11</v>
      </c>
      <c r="E46" s="56">
        <v>2.52</v>
      </c>
      <c r="F46" s="56">
        <v>3.19</v>
      </c>
      <c r="G46" s="56">
        <v>4.0599999999999996</v>
      </c>
      <c r="H46" s="56">
        <v>4.8499999999999996</v>
      </c>
      <c r="I46" s="56">
        <v>5.63</v>
      </c>
      <c r="J46" s="56">
        <v>6.64</v>
      </c>
      <c r="K46" s="56">
        <v>8</v>
      </c>
      <c r="L46" s="56">
        <v>9.5500000000000007</v>
      </c>
      <c r="M46" s="56">
        <v>11.15</v>
      </c>
      <c r="N46" s="56">
        <v>12.8</v>
      </c>
      <c r="O46" s="56">
        <v>14.66</v>
      </c>
      <c r="P46" s="56">
        <v>17.059999999999999</v>
      </c>
      <c r="Q46" s="56">
        <v>20.149999999999999</v>
      </c>
      <c r="R46" s="56">
        <v>23.81</v>
      </c>
      <c r="S46" s="56">
        <v>27.72</v>
      </c>
      <c r="T46" s="56">
        <v>32.159999999999997</v>
      </c>
      <c r="U46" s="56">
        <v>37.36</v>
      </c>
      <c r="V46" s="58">
        <v>43.5</v>
      </c>
      <c r="W46" s="56">
        <v>50.79</v>
      </c>
      <c r="X46" s="56">
        <v>58.06</v>
      </c>
      <c r="Y46" s="56">
        <v>66.540000000000006</v>
      </c>
      <c r="Z46" s="56">
        <v>76.45</v>
      </c>
      <c r="AA46" s="59">
        <v>87.99</v>
      </c>
      <c r="AB46" s="37">
        <v>101.33</v>
      </c>
      <c r="AC46" s="37">
        <v>116.54</v>
      </c>
      <c r="AD46" s="37">
        <v>133.16999999999999</v>
      </c>
      <c r="AE46" s="37">
        <v>151.04</v>
      </c>
      <c r="AF46" s="37">
        <v>169.99</v>
      </c>
      <c r="AG46" s="37">
        <v>189.17</v>
      </c>
      <c r="AH46" s="37">
        <v>208.4</v>
      </c>
      <c r="AI46" s="37">
        <v>226.73</v>
      </c>
      <c r="AJ46" s="37">
        <v>243.4</v>
      </c>
      <c r="AK46" s="37">
        <v>262.43</v>
      </c>
      <c r="AL46" s="37">
        <v>282.69</v>
      </c>
      <c r="AM46" s="37">
        <v>304.70999999999998</v>
      </c>
      <c r="AN46" s="37">
        <v>328</v>
      </c>
      <c r="AO46" s="37">
        <v>352.09</v>
      </c>
      <c r="AP46" s="37">
        <v>374.47</v>
      </c>
      <c r="AQ46" s="37">
        <v>396.8</v>
      </c>
      <c r="AR46" s="37">
        <v>418.66</v>
      </c>
      <c r="AS46" s="37">
        <v>439.65</v>
      </c>
      <c r="AT46" s="37">
        <v>459.36</v>
      </c>
      <c r="AU46" s="37">
        <v>477.43</v>
      </c>
      <c r="AV46" s="37">
        <v>503.32</v>
      </c>
      <c r="AW46" s="37">
        <v>530.61</v>
      </c>
      <c r="AX46" s="37">
        <v>559.39</v>
      </c>
      <c r="AY46" s="37">
        <v>589.72</v>
      </c>
      <c r="AZ46" s="37">
        <v>621.70000000000005</v>
      </c>
      <c r="BA46" s="37">
        <v>655.42</v>
      </c>
      <c r="BB46" s="37">
        <v>690.96</v>
      </c>
      <c r="BC46" s="37">
        <v>728.43</v>
      </c>
      <c r="BD46" s="37">
        <v>767.94</v>
      </c>
      <c r="BE46" s="37">
        <v>809.58</v>
      </c>
      <c r="BF46" s="37">
        <v>853.48</v>
      </c>
      <c r="BG46" s="37">
        <v>899.77</v>
      </c>
      <c r="BH46" s="37">
        <v>948.56</v>
      </c>
      <c r="BI46" s="37">
        <v>1000</v>
      </c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</row>
    <row r="47" spans="1:104" ht="14.25" customHeight="1">
      <c r="A47" s="55">
        <v>62</v>
      </c>
      <c r="B47" s="56">
        <v>1.38</v>
      </c>
      <c r="C47" s="56">
        <v>1.71</v>
      </c>
      <c r="D47" s="56">
        <v>2.25</v>
      </c>
      <c r="E47" s="56">
        <v>2.71</v>
      </c>
      <c r="F47" s="56">
        <v>3.56</v>
      </c>
      <c r="G47" s="56">
        <v>4.46</v>
      </c>
      <c r="H47" s="56">
        <v>5.27</v>
      </c>
      <c r="I47" s="56">
        <v>6.16</v>
      </c>
      <c r="J47" s="56">
        <v>7.36</v>
      </c>
      <c r="K47" s="56">
        <v>8.9</v>
      </c>
      <c r="L47" s="56">
        <v>10.57</v>
      </c>
      <c r="M47" s="56">
        <v>12.28</v>
      </c>
      <c r="N47" s="56">
        <v>14.12</v>
      </c>
      <c r="O47" s="56">
        <v>16.350000000000001</v>
      </c>
      <c r="P47" s="56">
        <v>19.25</v>
      </c>
      <c r="Q47" s="56">
        <v>22.87</v>
      </c>
      <c r="R47" s="56">
        <v>27.06</v>
      </c>
      <c r="S47" s="56">
        <v>31.69</v>
      </c>
      <c r="T47" s="56">
        <v>37.11</v>
      </c>
      <c r="U47" s="57">
        <v>43.27</v>
      </c>
      <c r="V47" s="56">
        <v>50.79</v>
      </c>
      <c r="W47" s="56">
        <v>58.06</v>
      </c>
      <c r="X47" s="56">
        <v>66.540000000000006</v>
      </c>
      <c r="Y47" s="56">
        <v>76.45</v>
      </c>
      <c r="Z47" s="56">
        <v>87.99</v>
      </c>
      <c r="AA47" s="59">
        <v>101.33</v>
      </c>
      <c r="AB47" s="37">
        <v>116.54</v>
      </c>
      <c r="AC47" s="37">
        <v>133.16999999999999</v>
      </c>
      <c r="AD47" s="37">
        <v>151.04</v>
      </c>
      <c r="AE47" s="37">
        <v>169.99</v>
      </c>
      <c r="AF47" s="37">
        <v>189.17</v>
      </c>
      <c r="AG47" s="37">
        <v>208.4</v>
      </c>
      <c r="AH47" s="37">
        <v>226.73</v>
      </c>
      <c r="AI47" s="37">
        <v>243.4</v>
      </c>
      <c r="AJ47" s="37">
        <v>262.43</v>
      </c>
      <c r="AK47" s="37">
        <v>282.69</v>
      </c>
      <c r="AL47" s="37">
        <v>304.70999999999998</v>
      </c>
      <c r="AM47" s="37">
        <v>328</v>
      </c>
      <c r="AN47" s="37">
        <v>352.09</v>
      </c>
      <c r="AO47" s="37">
        <v>374.47</v>
      </c>
      <c r="AP47" s="37">
        <v>396.8</v>
      </c>
      <c r="AQ47" s="37">
        <v>418.66</v>
      </c>
      <c r="AR47" s="37">
        <v>439.65</v>
      </c>
      <c r="AS47" s="37">
        <v>459.36</v>
      </c>
      <c r="AT47" s="37">
        <v>477.43</v>
      </c>
      <c r="AU47" s="37">
        <v>503.32</v>
      </c>
      <c r="AV47" s="37">
        <v>530.61</v>
      </c>
      <c r="AW47" s="37">
        <v>559.39</v>
      </c>
      <c r="AX47" s="37">
        <v>589.72</v>
      </c>
      <c r="AY47" s="37">
        <v>621.70000000000005</v>
      </c>
      <c r="AZ47" s="37">
        <v>655.42</v>
      </c>
      <c r="BA47" s="37">
        <v>690.96</v>
      </c>
      <c r="BB47" s="37">
        <v>728.43</v>
      </c>
      <c r="BC47" s="37">
        <v>767.94</v>
      </c>
      <c r="BD47" s="37">
        <v>809.58</v>
      </c>
      <c r="BE47" s="37">
        <v>853.48</v>
      </c>
      <c r="BF47" s="37">
        <v>899.77</v>
      </c>
      <c r="BG47" s="37">
        <v>948.56</v>
      </c>
      <c r="BH47" s="37">
        <v>1000</v>
      </c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</row>
    <row r="48" spans="1:104" ht="14.25" customHeight="1">
      <c r="A48" s="55">
        <v>63</v>
      </c>
      <c r="B48" s="56">
        <v>1.44</v>
      </c>
      <c r="C48" s="56">
        <v>1.98</v>
      </c>
      <c r="D48" s="56">
        <v>2.4500000000000002</v>
      </c>
      <c r="E48" s="56">
        <v>3.01</v>
      </c>
      <c r="F48" s="56">
        <v>3.98</v>
      </c>
      <c r="G48" s="56">
        <v>4.88</v>
      </c>
      <c r="H48" s="56">
        <v>5.73</v>
      </c>
      <c r="I48" s="56">
        <v>6.76</v>
      </c>
      <c r="J48" s="56">
        <v>8.17</v>
      </c>
      <c r="K48" s="56">
        <v>9.8800000000000008</v>
      </c>
      <c r="L48" s="56">
        <v>11.66</v>
      </c>
      <c r="M48" s="56">
        <v>13.53</v>
      </c>
      <c r="N48" s="56">
        <v>15.65</v>
      </c>
      <c r="O48" s="56">
        <v>18.34</v>
      </c>
      <c r="P48" s="56">
        <v>21.76</v>
      </c>
      <c r="Q48" s="56">
        <v>25.93</v>
      </c>
      <c r="R48" s="56">
        <v>30.71</v>
      </c>
      <c r="S48" s="56">
        <v>35.94</v>
      </c>
      <c r="T48" s="56">
        <v>42.15</v>
      </c>
      <c r="U48" s="58">
        <v>49.14</v>
      </c>
      <c r="V48" s="56">
        <v>58.06</v>
      </c>
      <c r="W48" s="56">
        <v>66.540000000000006</v>
      </c>
      <c r="X48" s="56">
        <v>76.45</v>
      </c>
      <c r="Y48" s="56">
        <v>87.99</v>
      </c>
      <c r="Z48" s="56">
        <v>101.33</v>
      </c>
      <c r="AA48" s="59">
        <v>116.54</v>
      </c>
      <c r="AB48" s="37">
        <v>133.16999999999999</v>
      </c>
      <c r="AC48" s="37">
        <v>151.04</v>
      </c>
      <c r="AD48" s="37">
        <v>169.99</v>
      </c>
      <c r="AE48" s="37">
        <v>189.17</v>
      </c>
      <c r="AF48" s="37">
        <v>208.4</v>
      </c>
      <c r="AG48" s="37">
        <v>226.73</v>
      </c>
      <c r="AH48" s="37">
        <v>243.4</v>
      </c>
      <c r="AI48" s="37">
        <v>262.43</v>
      </c>
      <c r="AJ48" s="37">
        <v>282.69</v>
      </c>
      <c r="AK48" s="37">
        <v>304.70999999999998</v>
      </c>
      <c r="AL48" s="37">
        <v>328</v>
      </c>
      <c r="AM48" s="37">
        <v>352.09</v>
      </c>
      <c r="AN48" s="37">
        <v>374.47</v>
      </c>
      <c r="AO48" s="37">
        <v>396.8</v>
      </c>
      <c r="AP48" s="37">
        <v>418.66</v>
      </c>
      <c r="AQ48" s="37">
        <v>439.65</v>
      </c>
      <c r="AR48" s="37">
        <v>459.36</v>
      </c>
      <c r="AS48" s="37">
        <v>477.43</v>
      </c>
      <c r="AT48" s="37">
        <v>503.32</v>
      </c>
      <c r="AU48" s="37">
        <v>530.61</v>
      </c>
      <c r="AV48" s="37">
        <v>559.39</v>
      </c>
      <c r="AW48" s="37">
        <v>589.72</v>
      </c>
      <c r="AX48" s="37">
        <v>621.70000000000005</v>
      </c>
      <c r="AY48" s="37">
        <v>655.42</v>
      </c>
      <c r="AZ48" s="37">
        <v>690.96</v>
      </c>
      <c r="BA48" s="37">
        <v>728.43</v>
      </c>
      <c r="BB48" s="37">
        <v>767.94</v>
      </c>
      <c r="BC48" s="37">
        <v>809.58</v>
      </c>
      <c r="BD48" s="37">
        <v>853.48</v>
      </c>
      <c r="BE48" s="37">
        <v>899.77</v>
      </c>
      <c r="BF48" s="37">
        <v>948.56</v>
      </c>
      <c r="BG48" s="37">
        <v>1000</v>
      </c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</row>
    <row r="49" spans="1:104" ht="14.25" customHeight="1">
      <c r="A49" s="55">
        <v>64</v>
      </c>
      <c r="B49" s="56">
        <v>1.5</v>
      </c>
      <c r="C49" s="56">
        <v>2.2400000000000002</v>
      </c>
      <c r="D49" s="56">
        <v>2.74</v>
      </c>
      <c r="E49" s="56">
        <v>3.41</v>
      </c>
      <c r="F49" s="56">
        <v>4.46</v>
      </c>
      <c r="G49" s="56">
        <v>5.34</v>
      </c>
      <c r="H49" s="56">
        <v>6.26</v>
      </c>
      <c r="I49" s="56">
        <v>7.48</v>
      </c>
      <c r="J49" s="56">
        <v>9.09</v>
      </c>
      <c r="K49" s="56">
        <v>10.97</v>
      </c>
      <c r="L49" s="56">
        <v>12.83</v>
      </c>
      <c r="M49" s="56">
        <v>14.83</v>
      </c>
      <c r="N49" s="56">
        <v>17.3</v>
      </c>
      <c r="O49" s="56">
        <v>20.45</v>
      </c>
      <c r="P49" s="56">
        <v>24.37</v>
      </c>
      <c r="Q49" s="56">
        <v>29.26</v>
      </c>
      <c r="R49" s="56">
        <v>35.020000000000003</v>
      </c>
      <c r="S49" s="56">
        <v>41.63</v>
      </c>
      <c r="T49" s="57">
        <v>49.02</v>
      </c>
      <c r="U49" s="56">
        <v>58.06</v>
      </c>
      <c r="V49" s="56">
        <v>66.540000000000006</v>
      </c>
      <c r="W49" s="56">
        <v>76.45</v>
      </c>
      <c r="X49" s="56">
        <v>87.99</v>
      </c>
      <c r="Y49" s="56">
        <v>101.33</v>
      </c>
      <c r="Z49" s="15">
        <v>116.54</v>
      </c>
      <c r="AA49" s="59">
        <v>133.16999999999999</v>
      </c>
      <c r="AB49" s="37">
        <v>151.04</v>
      </c>
      <c r="AC49" s="37">
        <v>169.99</v>
      </c>
      <c r="AD49" s="37">
        <v>189.17</v>
      </c>
      <c r="AE49" s="37">
        <v>208.4</v>
      </c>
      <c r="AF49" s="37">
        <v>226.73</v>
      </c>
      <c r="AG49" s="37">
        <v>243.4</v>
      </c>
      <c r="AH49" s="37">
        <v>262.43</v>
      </c>
      <c r="AI49" s="37">
        <v>282.69</v>
      </c>
      <c r="AJ49" s="37">
        <v>304.70999999999998</v>
      </c>
      <c r="AK49" s="37">
        <v>328</v>
      </c>
      <c r="AL49" s="37">
        <v>352.09</v>
      </c>
      <c r="AM49" s="37">
        <v>374.47</v>
      </c>
      <c r="AN49" s="37">
        <v>396.8</v>
      </c>
      <c r="AO49" s="37">
        <v>418.66</v>
      </c>
      <c r="AP49" s="37">
        <v>439.65</v>
      </c>
      <c r="AQ49" s="37">
        <v>459.36</v>
      </c>
      <c r="AR49" s="37">
        <v>477.43</v>
      </c>
      <c r="AS49" s="37">
        <v>503.32</v>
      </c>
      <c r="AT49" s="37">
        <v>530.61</v>
      </c>
      <c r="AU49" s="37">
        <v>559.39</v>
      </c>
      <c r="AV49" s="37">
        <v>589.72</v>
      </c>
      <c r="AW49" s="37">
        <v>621.70000000000005</v>
      </c>
      <c r="AX49" s="37">
        <v>655.42</v>
      </c>
      <c r="AY49" s="37">
        <v>690.96</v>
      </c>
      <c r="AZ49" s="37">
        <v>728.43</v>
      </c>
      <c r="BA49" s="37">
        <v>767.94</v>
      </c>
      <c r="BB49" s="37">
        <v>809.58</v>
      </c>
      <c r="BC49" s="37">
        <v>853.48</v>
      </c>
      <c r="BD49" s="37">
        <v>899.77</v>
      </c>
      <c r="BE49" s="37">
        <v>948.56</v>
      </c>
      <c r="BF49" s="37">
        <v>1000</v>
      </c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</row>
    <row r="50" spans="1:104" ht="14.25" customHeight="1">
      <c r="A50" s="55">
        <v>65</v>
      </c>
      <c r="B50" s="56">
        <v>1.57</v>
      </c>
      <c r="C50" s="56">
        <v>2.5499999999999998</v>
      </c>
      <c r="D50" s="56">
        <v>3.1</v>
      </c>
      <c r="E50" s="56">
        <v>3.88</v>
      </c>
      <c r="F50" s="56">
        <v>5.01</v>
      </c>
      <c r="G50" s="56">
        <v>5.87</v>
      </c>
      <c r="H50" s="56">
        <v>6.91</v>
      </c>
      <c r="I50" s="56">
        <v>8.32</v>
      </c>
      <c r="J50" s="56">
        <v>10.14</v>
      </c>
      <c r="K50" s="56">
        <v>12.21</v>
      </c>
      <c r="L50" s="56">
        <v>14.22</v>
      </c>
      <c r="M50" s="56">
        <v>16.440000000000001</v>
      </c>
      <c r="N50" s="56">
        <v>19.309999999999999</v>
      </c>
      <c r="O50" s="56">
        <v>22.94</v>
      </c>
      <c r="P50" s="56">
        <v>27.39</v>
      </c>
      <c r="Q50" s="56">
        <v>33.07</v>
      </c>
      <c r="R50" s="56">
        <v>39.92</v>
      </c>
      <c r="S50" s="56">
        <v>47.51</v>
      </c>
      <c r="T50" s="58">
        <v>56.53</v>
      </c>
      <c r="U50" s="56">
        <v>66.540000000000006</v>
      </c>
      <c r="V50" s="56">
        <v>76.45</v>
      </c>
      <c r="W50" s="56">
        <v>87.99</v>
      </c>
      <c r="X50" s="56">
        <v>101.33</v>
      </c>
      <c r="Y50" s="15">
        <v>116.54</v>
      </c>
      <c r="Z50" s="15">
        <v>133.16999999999999</v>
      </c>
      <c r="AA50" s="59">
        <v>151.04</v>
      </c>
      <c r="AB50" s="37">
        <v>169.99</v>
      </c>
      <c r="AC50" s="37">
        <v>189.17</v>
      </c>
      <c r="AD50" s="37">
        <v>208.4</v>
      </c>
      <c r="AE50" s="37">
        <v>226.73</v>
      </c>
      <c r="AF50" s="37">
        <v>243.4</v>
      </c>
      <c r="AG50" s="37">
        <v>262.43</v>
      </c>
      <c r="AH50" s="37">
        <v>282.69</v>
      </c>
      <c r="AI50" s="37">
        <v>304.70999999999998</v>
      </c>
      <c r="AJ50" s="37">
        <v>328</v>
      </c>
      <c r="AK50" s="37">
        <v>352.09</v>
      </c>
      <c r="AL50" s="37">
        <v>374.47</v>
      </c>
      <c r="AM50" s="37">
        <v>396.8</v>
      </c>
      <c r="AN50" s="37">
        <v>418.66</v>
      </c>
      <c r="AO50" s="37">
        <v>439.65</v>
      </c>
      <c r="AP50" s="37">
        <v>459.36</v>
      </c>
      <c r="AQ50" s="37">
        <v>477.43</v>
      </c>
      <c r="AR50" s="37">
        <v>503.32</v>
      </c>
      <c r="AS50" s="37">
        <v>530.61</v>
      </c>
      <c r="AT50" s="37">
        <v>559.39</v>
      </c>
      <c r="AU50" s="37">
        <v>589.72</v>
      </c>
      <c r="AV50" s="37">
        <v>621.70000000000005</v>
      </c>
      <c r="AW50" s="37">
        <v>655.42</v>
      </c>
      <c r="AX50" s="37">
        <v>690.96</v>
      </c>
      <c r="AY50" s="37">
        <v>728.43</v>
      </c>
      <c r="AZ50" s="37">
        <v>767.94</v>
      </c>
      <c r="BA50" s="37">
        <v>809.58</v>
      </c>
      <c r="BB50" s="37">
        <v>853.48</v>
      </c>
      <c r="BC50" s="37">
        <v>899.77</v>
      </c>
      <c r="BD50" s="37">
        <v>948.56</v>
      </c>
      <c r="BE50" s="37">
        <v>1000</v>
      </c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</row>
    <row r="51" spans="1:104" ht="14.25" customHeight="1">
      <c r="A51" s="55">
        <v>66</v>
      </c>
      <c r="B51" s="56">
        <v>1.65</v>
      </c>
      <c r="C51" s="56">
        <v>2.84</v>
      </c>
      <c r="D51" s="56">
        <v>3.52</v>
      </c>
      <c r="E51" s="56">
        <v>4.41</v>
      </c>
      <c r="F51" s="56">
        <v>5.65</v>
      </c>
      <c r="G51" s="56">
        <v>6.52</v>
      </c>
      <c r="H51" s="56">
        <v>7.69</v>
      </c>
      <c r="I51" s="56">
        <v>9.3000000000000007</v>
      </c>
      <c r="J51" s="56">
        <v>11.35</v>
      </c>
      <c r="K51" s="56">
        <v>13.7</v>
      </c>
      <c r="L51" s="56">
        <v>15.95</v>
      </c>
      <c r="M51" s="56">
        <v>18.43</v>
      </c>
      <c r="N51" s="56">
        <v>21.74</v>
      </c>
      <c r="O51" s="56">
        <v>25.87</v>
      </c>
      <c r="P51" s="56">
        <v>30.87</v>
      </c>
      <c r="Q51" s="56">
        <v>37.89</v>
      </c>
      <c r="R51" s="56">
        <v>46.7</v>
      </c>
      <c r="S51" s="57">
        <v>56.02</v>
      </c>
      <c r="T51" s="56">
        <v>66.540000000000006</v>
      </c>
      <c r="U51" s="56">
        <v>76.45</v>
      </c>
      <c r="V51" s="56">
        <v>87.99</v>
      </c>
      <c r="W51" s="56">
        <v>101.33</v>
      </c>
      <c r="X51" s="56">
        <v>116.54</v>
      </c>
      <c r="Y51" s="15">
        <v>133.16999999999999</v>
      </c>
      <c r="Z51" s="15">
        <v>151.04</v>
      </c>
      <c r="AA51" s="59">
        <v>169.99</v>
      </c>
      <c r="AB51" s="37">
        <v>189.17</v>
      </c>
      <c r="AC51" s="37">
        <v>208.4</v>
      </c>
      <c r="AD51" s="37">
        <v>226.73</v>
      </c>
      <c r="AE51" s="37">
        <v>243.4</v>
      </c>
      <c r="AF51" s="37">
        <v>262.43</v>
      </c>
      <c r="AG51" s="37">
        <v>282.69</v>
      </c>
      <c r="AH51" s="37">
        <v>304.70999999999998</v>
      </c>
      <c r="AI51" s="37">
        <v>328</v>
      </c>
      <c r="AJ51" s="37">
        <v>352.09</v>
      </c>
      <c r="AK51" s="37">
        <v>374.47</v>
      </c>
      <c r="AL51" s="37">
        <v>396.8</v>
      </c>
      <c r="AM51" s="37">
        <v>418.66</v>
      </c>
      <c r="AN51" s="37">
        <v>439.65</v>
      </c>
      <c r="AO51" s="37">
        <v>459.36</v>
      </c>
      <c r="AP51" s="37">
        <v>477.43</v>
      </c>
      <c r="AQ51" s="37">
        <v>503.32</v>
      </c>
      <c r="AR51" s="37">
        <v>530.61</v>
      </c>
      <c r="AS51" s="37">
        <v>559.39</v>
      </c>
      <c r="AT51" s="37">
        <v>589.72</v>
      </c>
      <c r="AU51" s="37">
        <v>621.70000000000005</v>
      </c>
      <c r="AV51" s="37">
        <v>655.42</v>
      </c>
      <c r="AW51" s="37">
        <v>690.96</v>
      </c>
      <c r="AX51" s="37">
        <v>728.43</v>
      </c>
      <c r="AY51" s="37">
        <v>767.94</v>
      </c>
      <c r="AZ51" s="37">
        <v>809.58</v>
      </c>
      <c r="BA51" s="37">
        <v>853.48</v>
      </c>
      <c r="BB51" s="37">
        <v>899.77</v>
      </c>
      <c r="BC51" s="37">
        <v>948.56</v>
      </c>
      <c r="BD51" s="37">
        <v>1000</v>
      </c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</row>
    <row r="52" spans="1:104" ht="14.25" customHeight="1">
      <c r="A52" s="55">
        <v>67</v>
      </c>
      <c r="B52" s="56">
        <v>1.76</v>
      </c>
      <c r="C52" s="56">
        <v>3.11</v>
      </c>
      <c r="D52" s="56">
        <v>3.99</v>
      </c>
      <c r="E52" s="56">
        <v>5.0199999999999996</v>
      </c>
      <c r="F52" s="56">
        <v>6.39</v>
      </c>
      <c r="G52" s="56">
        <v>7.29</v>
      </c>
      <c r="H52" s="56">
        <v>8.61</v>
      </c>
      <c r="I52" s="56">
        <v>10.45</v>
      </c>
      <c r="J52" s="56">
        <v>12.8</v>
      </c>
      <c r="K52" s="56">
        <v>15.53</v>
      </c>
      <c r="L52" s="56">
        <v>18.18</v>
      </c>
      <c r="M52" s="56">
        <v>21.1</v>
      </c>
      <c r="N52" s="56">
        <v>24.94</v>
      </c>
      <c r="O52" s="56">
        <v>29.66</v>
      </c>
      <c r="P52" s="56">
        <v>35.29</v>
      </c>
      <c r="Q52" s="56">
        <v>43.26</v>
      </c>
      <c r="R52" s="56">
        <v>53.74</v>
      </c>
      <c r="S52" s="57">
        <v>64.37</v>
      </c>
      <c r="T52" s="56">
        <v>76.45</v>
      </c>
      <c r="U52" s="56">
        <v>87.99</v>
      </c>
      <c r="V52" s="56">
        <v>101.33</v>
      </c>
      <c r="W52" s="56">
        <v>116.54</v>
      </c>
      <c r="X52" s="15">
        <v>133.16999999999999</v>
      </c>
      <c r="Y52" s="15">
        <v>151.04</v>
      </c>
      <c r="Z52" s="15">
        <v>169.99</v>
      </c>
      <c r="AA52" s="59">
        <v>189.17</v>
      </c>
      <c r="AB52" s="37">
        <v>208.4</v>
      </c>
      <c r="AC52" s="37">
        <v>226.73</v>
      </c>
      <c r="AD52" s="37">
        <v>243.4</v>
      </c>
      <c r="AE52" s="37">
        <v>262.43</v>
      </c>
      <c r="AF52" s="37">
        <v>282.69</v>
      </c>
      <c r="AG52" s="37">
        <v>304.70999999999998</v>
      </c>
      <c r="AH52" s="37">
        <v>328</v>
      </c>
      <c r="AI52" s="37">
        <v>352.09</v>
      </c>
      <c r="AJ52" s="37">
        <v>374.47</v>
      </c>
      <c r="AK52" s="37">
        <v>396.8</v>
      </c>
      <c r="AL52" s="37">
        <v>418.66</v>
      </c>
      <c r="AM52" s="37">
        <v>439.65</v>
      </c>
      <c r="AN52" s="37">
        <v>459.36</v>
      </c>
      <c r="AO52" s="37">
        <v>477.43</v>
      </c>
      <c r="AP52" s="37">
        <v>503.32</v>
      </c>
      <c r="AQ52" s="37">
        <v>530.61</v>
      </c>
      <c r="AR52" s="37">
        <v>559.39</v>
      </c>
      <c r="AS52" s="37">
        <v>589.72</v>
      </c>
      <c r="AT52" s="37">
        <v>621.70000000000005</v>
      </c>
      <c r="AU52" s="37">
        <v>655.42</v>
      </c>
      <c r="AV52" s="37">
        <v>690.96</v>
      </c>
      <c r="AW52" s="37">
        <v>728.43</v>
      </c>
      <c r="AX52" s="37">
        <v>767.94</v>
      </c>
      <c r="AY52" s="37">
        <v>809.58</v>
      </c>
      <c r="AZ52" s="37">
        <v>853.48</v>
      </c>
      <c r="BA52" s="37">
        <v>899.77</v>
      </c>
      <c r="BB52" s="37">
        <v>948.56</v>
      </c>
      <c r="BC52" s="37">
        <v>1000</v>
      </c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</row>
    <row r="53" spans="1:104" ht="14.25" customHeight="1">
      <c r="A53" s="55">
        <v>68</v>
      </c>
      <c r="B53" s="56">
        <v>1.9</v>
      </c>
      <c r="C53" s="56">
        <v>3.38</v>
      </c>
      <c r="D53" s="56">
        <v>4.51</v>
      </c>
      <c r="E53" s="56">
        <v>5.72</v>
      </c>
      <c r="F53" s="56">
        <v>7.02</v>
      </c>
      <c r="G53" s="56">
        <v>8.1999999999999993</v>
      </c>
      <c r="H53" s="56">
        <v>9.6999999999999993</v>
      </c>
      <c r="I53" s="56">
        <v>11.8</v>
      </c>
      <c r="J53" s="56">
        <v>14.56</v>
      </c>
      <c r="K53" s="56">
        <v>17.8</v>
      </c>
      <c r="L53" s="56">
        <v>20.98</v>
      </c>
      <c r="M53" s="56">
        <v>24.76</v>
      </c>
      <c r="N53" s="56">
        <v>28.89</v>
      </c>
      <c r="O53" s="56">
        <v>34.270000000000003</v>
      </c>
      <c r="P53" s="56">
        <v>40.58</v>
      </c>
      <c r="Q53" s="56">
        <v>50.05</v>
      </c>
      <c r="R53" s="56">
        <v>62.18</v>
      </c>
      <c r="S53" s="57">
        <v>74.36</v>
      </c>
      <c r="T53" s="56">
        <v>87.99</v>
      </c>
      <c r="U53" s="56">
        <v>101.33</v>
      </c>
      <c r="V53" s="56">
        <v>116.54</v>
      </c>
      <c r="W53" s="15">
        <v>133.16999999999999</v>
      </c>
      <c r="X53" s="15">
        <v>151.04</v>
      </c>
      <c r="Y53" s="15">
        <v>169.99</v>
      </c>
      <c r="Z53" s="15">
        <v>189.17</v>
      </c>
      <c r="AA53" s="59">
        <v>208.4</v>
      </c>
      <c r="AB53" s="37">
        <v>226.73</v>
      </c>
      <c r="AC53" s="37">
        <v>243.4</v>
      </c>
      <c r="AD53" s="37">
        <v>262.43</v>
      </c>
      <c r="AE53" s="37">
        <v>282.69</v>
      </c>
      <c r="AF53" s="37">
        <v>304.70999999999998</v>
      </c>
      <c r="AG53" s="37">
        <v>328</v>
      </c>
      <c r="AH53" s="37">
        <v>352.09</v>
      </c>
      <c r="AI53" s="37">
        <v>374.47</v>
      </c>
      <c r="AJ53" s="37">
        <v>396.8</v>
      </c>
      <c r="AK53" s="37">
        <v>418.66</v>
      </c>
      <c r="AL53" s="37">
        <v>439.65</v>
      </c>
      <c r="AM53" s="37">
        <v>459.36</v>
      </c>
      <c r="AN53" s="37">
        <v>477.43</v>
      </c>
      <c r="AO53" s="37">
        <v>503.32</v>
      </c>
      <c r="AP53" s="37">
        <v>530.61</v>
      </c>
      <c r="AQ53" s="37">
        <v>559.39</v>
      </c>
      <c r="AR53" s="37">
        <v>589.72</v>
      </c>
      <c r="AS53" s="37">
        <v>621.70000000000005</v>
      </c>
      <c r="AT53" s="37">
        <v>655.42</v>
      </c>
      <c r="AU53" s="37">
        <v>690.96</v>
      </c>
      <c r="AV53" s="37">
        <v>728.43</v>
      </c>
      <c r="AW53" s="37">
        <v>767.94</v>
      </c>
      <c r="AX53" s="37">
        <v>809.58</v>
      </c>
      <c r="AY53" s="37">
        <v>853.48</v>
      </c>
      <c r="AZ53" s="37">
        <v>899.77</v>
      </c>
      <c r="BA53" s="37">
        <v>948.56</v>
      </c>
      <c r="BB53" s="37">
        <v>1000</v>
      </c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</row>
    <row r="54" spans="1:104" ht="14.25" customHeight="1">
      <c r="A54" s="55">
        <v>69</v>
      </c>
      <c r="B54" s="56">
        <v>2.08</v>
      </c>
      <c r="C54" s="56">
        <v>3.68</v>
      </c>
      <c r="D54" s="56">
        <v>5.08</v>
      </c>
      <c r="E54" s="56">
        <v>6.51</v>
      </c>
      <c r="F54" s="56">
        <v>7.93</v>
      </c>
      <c r="G54" s="56">
        <v>9.23</v>
      </c>
      <c r="H54" s="56">
        <v>10.92</v>
      </c>
      <c r="I54" s="56">
        <v>13.37</v>
      </c>
      <c r="J54" s="56">
        <v>16.95</v>
      </c>
      <c r="K54" s="56">
        <v>20.59</v>
      </c>
      <c r="L54" s="56">
        <v>24.56</v>
      </c>
      <c r="M54" s="56">
        <v>28.83</v>
      </c>
      <c r="N54" s="56">
        <v>33.909999999999997</v>
      </c>
      <c r="O54" s="56">
        <v>40.409999999999997</v>
      </c>
      <c r="P54" s="56">
        <v>47.79</v>
      </c>
      <c r="Q54" s="56">
        <v>58.55</v>
      </c>
      <c r="R54" s="56">
        <v>71.930000000000007</v>
      </c>
      <c r="S54" s="58">
        <v>85.79</v>
      </c>
      <c r="T54" s="56">
        <v>101.33</v>
      </c>
      <c r="U54" s="56">
        <v>116.54</v>
      </c>
      <c r="V54" s="15">
        <v>133.16999999999999</v>
      </c>
      <c r="W54" s="15">
        <v>151.04</v>
      </c>
      <c r="X54" s="15">
        <v>169.99</v>
      </c>
      <c r="Y54" s="15">
        <v>189.17</v>
      </c>
      <c r="Z54" s="15">
        <v>208.4</v>
      </c>
      <c r="AA54" s="59">
        <v>226.73</v>
      </c>
      <c r="AB54" s="37">
        <v>243.4</v>
      </c>
      <c r="AC54" s="37">
        <v>262.43</v>
      </c>
      <c r="AD54" s="37">
        <v>282.69</v>
      </c>
      <c r="AE54" s="37">
        <v>304.70999999999998</v>
      </c>
      <c r="AF54" s="37">
        <v>328</v>
      </c>
      <c r="AG54" s="37">
        <v>352.09</v>
      </c>
      <c r="AH54" s="37">
        <v>374.47</v>
      </c>
      <c r="AI54" s="37">
        <v>396.8</v>
      </c>
      <c r="AJ54" s="37">
        <v>418.66</v>
      </c>
      <c r="AK54" s="37">
        <v>439.65</v>
      </c>
      <c r="AL54" s="37">
        <v>459.36</v>
      </c>
      <c r="AM54" s="37">
        <v>477.43</v>
      </c>
      <c r="AN54" s="37">
        <v>503.32</v>
      </c>
      <c r="AO54" s="37">
        <v>530.61</v>
      </c>
      <c r="AP54" s="37">
        <v>559.39</v>
      </c>
      <c r="AQ54" s="37">
        <v>589.72</v>
      </c>
      <c r="AR54" s="37">
        <v>621.70000000000005</v>
      </c>
      <c r="AS54" s="37">
        <v>655.42</v>
      </c>
      <c r="AT54" s="37">
        <v>690.96</v>
      </c>
      <c r="AU54" s="37">
        <v>728.43</v>
      </c>
      <c r="AV54" s="37">
        <v>767.94</v>
      </c>
      <c r="AW54" s="37">
        <v>809.58</v>
      </c>
      <c r="AX54" s="37">
        <v>853.48</v>
      </c>
      <c r="AY54" s="37">
        <v>899.77</v>
      </c>
      <c r="AZ54" s="37">
        <v>948.56</v>
      </c>
      <c r="BA54" s="37">
        <v>1000</v>
      </c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</row>
    <row r="55" spans="1:104" ht="14.25" customHeight="1">
      <c r="A55" s="55">
        <v>70</v>
      </c>
      <c r="B55" s="56">
        <v>2.25</v>
      </c>
      <c r="C55" s="56">
        <v>3.92</v>
      </c>
      <c r="D55" s="56">
        <v>5.62</v>
      </c>
      <c r="E55" s="56">
        <v>7.27</v>
      </c>
      <c r="F55" s="56">
        <v>8.75</v>
      </c>
      <c r="G55" s="56">
        <v>10.15</v>
      </c>
      <c r="H55" s="56">
        <v>12.16</v>
      </c>
      <c r="I55" s="56">
        <v>15.6</v>
      </c>
      <c r="J55" s="56">
        <v>19.170000000000002</v>
      </c>
      <c r="K55" s="56">
        <v>23.49</v>
      </c>
      <c r="L55" s="56">
        <v>28.64</v>
      </c>
      <c r="M55" s="56">
        <v>33.549999999999997</v>
      </c>
      <c r="N55" s="56">
        <v>40.24</v>
      </c>
      <c r="O55" s="56">
        <v>47.68</v>
      </c>
      <c r="P55" s="56">
        <v>57.88</v>
      </c>
      <c r="Q55" s="56">
        <v>69.44</v>
      </c>
      <c r="R55" s="57">
        <v>85.25</v>
      </c>
      <c r="S55" s="15">
        <v>101.33</v>
      </c>
      <c r="T55" s="15">
        <v>116.54</v>
      </c>
      <c r="U55" s="15">
        <v>133.16999999999999</v>
      </c>
      <c r="V55" s="15">
        <v>151.04</v>
      </c>
      <c r="W55" s="15">
        <v>169.99</v>
      </c>
      <c r="X55" s="15">
        <v>189.17</v>
      </c>
      <c r="Y55" s="15">
        <v>208.4</v>
      </c>
      <c r="Z55" s="15">
        <v>226.73</v>
      </c>
      <c r="AA55" s="59">
        <v>243.4</v>
      </c>
      <c r="AB55" s="37">
        <v>262.43</v>
      </c>
      <c r="AC55" s="37">
        <v>282.69</v>
      </c>
      <c r="AD55" s="37">
        <v>304.70999999999998</v>
      </c>
      <c r="AE55" s="37">
        <v>328</v>
      </c>
      <c r="AF55" s="37">
        <v>352.09</v>
      </c>
      <c r="AG55" s="37">
        <v>374.47</v>
      </c>
      <c r="AH55" s="37">
        <v>396.8</v>
      </c>
      <c r="AI55" s="37">
        <v>418.66</v>
      </c>
      <c r="AJ55" s="37">
        <v>439.65</v>
      </c>
      <c r="AK55" s="37">
        <v>459.36</v>
      </c>
      <c r="AL55" s="37">
        <v>477.43</v>
      </c>
      <c r="AM55" s="37">
        <v>503.32</v>
      </c>
      <c r="AN55" s="37">
        <v>530.61</v>
      </c>
      <c r="AO55" s="37">
        <v>559.39</v>
      </c>
      <c r="AP55" s="37">
        <v>589.72</v>
      </c>
      <c r="AQ55" s="37">
        <v>621.70000000000005</v>
      </c>
      <c r="AR55" s="37">
        <v>655.42</v>
      </c>
      <c r="AS55" s="37">
        <v>690.96</v>
      </c>
      <c r="AT55" s="37">
        <v>728.43</v>
      </c>
      <c r="AU55" s="37">
        <v>767.94</v>
      </c>
      <c r="AV55" s="37">
        <v>809.58</v>
      </c>
      <c r="AW55" s="37">
        <v>853.48</v>
      </c>
      <c r="AX55" s="37">
        <v>899.77</v>
      </c>
      <c r="AY55" s="37">
        <v>948.56</v>
      </c>
      <c r="AZ55" s="37">
        <v>1000</v>
      </c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</row>
    <row r="56" spans="1:104" ht="14.25" customHeight="1">
      <c r="A56" s="55">
        <v>71</v>
      </c>
      <c r="B56" s="56">
        <v>2.4300000000000002</v>
      </c>
      <c r="C56" s="56">
        <v>4.13</v>
      </c>
      <c r="D56" s="56">
        <v>6.14</v>
      </c>
      <c r="E56" s="56">
        <v>8.02</v>
      </c>
      <c r="F56" s="56">
        <v>9.48</v>
      </c>
      <c r="G56" s="56">
        <v>11.21</v>
      </c>
      <c r="H56" s="56">
        <v>13.98</v>
      </c>
      <c r="I56" s="56">
        <v>17.59</v>
      </c>
      <c r="J56" s="56">
        <v>21.59</v>
      </c>
      <c r="K56" s="56">
        <v>26.63</v>
      </c>
      <c r="L56" s="56">
        <v>33.17</v>
      </c>
      <c r="M56" s="56">
        <v>40.159999999999997</v>
      </c>
      <c r="N56" s="56">
        <v>47.34</v>
      </c>
      <c r="O56" s="56">
        <v>57.18</v>
      </c>
      <c r="P56" s="56">
        <v>66.16</v>
      </c>
      <c r="Q56" s="56">
        <v>80.709999999999994</v>
      </c>
      <c r="R56" s="57">
        <v>98.39</v>
      </c>
      <c r="S56" s="15">
        <v>116.54</v>
      </c>
      <c r="T56" s="15">
        <v>133.16999999999999</v>
      </c>
      <c r="U56" s="15">
        <v>151.04</v>
      </c>
      <c r="V56" s="15">
        <v>169.99</v>
      </c>
      <c r="W56" s="15">
        <v>189.17</v>
      </c>
      <c r="X56" s="15">
        <v>208.4</v>
      </c>
      <c r="Y56" s="15">
        <v>226.73</v>
      </c>
      <c r="Z56" s="15">
        <v>243.4</v>
      </c>
      <c r="AA56" s="59">
        <v>262.43</v>
      </c>
      <c r="AB56" s="37">
        <v>282.69</v>
      </c>
      <c r="AC56" s="37">
        <v>304.70999999999998</v>
      </c>
      <c r="AD56" s="37">
        <v>328</v>
      </c>
      <c r="AE56" s="37">
        <v>352.09</v>
      </c>
      <c r="AF56" s="37">
        <v>374.47</v>
      </c>
      <c r="AG56" s="37">
        <v>396.8</v>
      </c>
      <c r="AH56" s="37">
        <v>418.66</v>
      </c>
      <c r="AI56" s="37">
        <v>439.65</v>
      </c>
      <c r="AJ56" s="37">
        <v>459.36</v>
      </c>
      <c r="AK56" s="37">
        <v>477.43</v>
      </c>
      <c r="AL56" s="37">
        <v>503.32</v>
      </c>
      <c r="AM56" s="37">
        <v>530.61</v>
      </c>
      <c r="AN56" s="37">
        <v>559.39</v>
      </c>
      <c r="AO56" s="37">
        <v>589.72</v>
      </c>
      <c r="AP56" s="37">
        <v>621.70000000000005</v>
      </c>
      <c r="AQ56" s="37">
        <v>655.42</v>
      </c>
      <c r="AR56" s="37">
        <v>690.96</v>
      </c>
      <c r="AS56" s="37">
        <v>728.43</v>
      </c>
      <c r="AT56" s="37">
        <v>767.94</v>
      </c>
      <c r="AU56" s="37">
        <v>809.58</v>
      </c>
      <c r="AV56" s="37">
        <v>853.48</v>
      </c>
      <c r="AW56" s="37">
        <v>899.77</v>
      </c>
      <c r="AX56" s="37">
        <v>948.56</v>
      </c>
      <c r="AY56" s="37">
        <v>1000</v>
      </c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</row>
    <row r="57" spans="1:104" ht="14.25" customHeight="1">
      <c r="A57" s="55">
        <v>72</v>
      </c>
      <c r="B57" s="56">
        <v>2.63</v>
      </c>
      <c r="C57" s="56">
        <v>4.3600000000000003</v>
      </c>
      <c r="D57" s="56">
        <v>6.7</v>
      </c>
      <c r="E57" s="56">
        <v>8.84</v>
      </c>
      <c r="F57" s="56">
        <v>10.41</v>
      </c>
      <c r="G57" s="56">
        <v>12.86</v>
      </c>
      <c r="H57" s="56">
        <v>15.88</v>
      </c>
      <c r="I57" s="56">
        <v>19.739999999999998</v>
      </c>
      <c r="J57" s="56">
        <v>24.69</v>
      </c>
      <c r="K57" s="56">
        <v>31.27</v>
      </c>
      <c r="L57" s="56">
        <v>39.43</v>
      </c>
      <c r="M57" s="56">
        <v>47.02</v>
      </c>
      <c r="N57" s="56">
        <v>56.5</v>
      </c>
      <c r="O57" s="56">
        <v>65.849999999999994</v>
      </c>
      <c r="P57" s="56">
        <v>76.53</v>
      </c>
      <c r="Q57" s="56">
        <v>93.39</v>
      </c>
      <c r="R57" s="58">
        <v>113.44</v>
      </c>
      <c r="S57" s="15">
        <v>133.16999999999999</v>
      </c>
      <c r="T57" s="15">
        <v>151.04</v>
      </c>
      <c r="U57" s="15">
        <v>169.99</v>
      </c>
      <c r="V57" s="15">
        <v>189.17</v>
      </c>
      <c r="W57" s="15">
        <v>208.4</v>
      </c>
      <c r="X57" s="15">
        <v>226.73</v>
      </c>
      <c r="Y57" s="15">
        <v>243.4</v>
      </c>
      <c r="Z57" s="15">
        <v>262.43</v>
      </c>
      <c r="AA57" s="59">
        <v>282.69</v>
      </c>
      <c r="AB57" s="37">
        <v>304.70999999999998</v>
      </c>
      <c r="AC57" s="37">
        <v>328</v>
      </c>
      <c r="AD57" s="37">
        <v>352.09</v>
      </c>
      <c r="AE57" s="37">
        <v>374.47</v>
      </c>
      <c r="AF57" s="37">
        <v>396.8</v>
      </c>
      <c r="AG57" s="37">
        <v>418.66</v>
      </c>
      <c r="AH57" s="37">
        <v>439.65</v>
      </c>
      <c r="AI57" s="37">
        <v>459.36</v>
      </c>
      <c r="AJ57" s="37">
        <v>477.43</v>
      </c>
      <c r="AK57" s="37">
        <v>503.32</v>
      </c>
      <c r="AL57" s="37">
        <v>530.61</v>
      </c>
      <c r="AM57" s="37">
        <v>559.39</v>
      </c>
      <c r="AN57" s="37">
        <v>589.72</v>
      </c>
      <c r="AO57" s="37">
        <v>621.70000000000005</v>
      </c>
      <c r="AP57" s="37">
        <v>655.42</v>
      </c>
      <c r="AQ57" s="37">
        <v>690.96</v>
      </c>
      <c r="AR57" s="37">
        <v>728.43</v>
      </c>
      <c r="AS57" s="37">
        <v>767.94</v>
      </c>
      <c r="AT57" s="37">
        <v>809.58</v>
      </c>
      <c r="AU57" s="37">
        <v>853.48</v>
      </c>
      <c r="AV57" s="37">
        <v>899.77</v>
      </c>
      <c r="AW57" s="37">
        <v>948.56</v>
      </c>
      <c r="AX57" s="37">
        <v>1000</v>
      </c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</row>
    <row r="58" spans="1:104" ht="14.25" customHeight="1">
      <c r="A58" s="55">
        <v>73</v>
      </c>
      <c r="B58" s="56">
        <v>2.87</v>
      </c>
      <c r="C58" s="56">
        <v>4.68</v>
      </c>
      <c r="D58" s="56">
        <v>7.39</v>
      </c>
      <c r="E58" s="56">
        <v>9.83</v>
      </c>
      <c r="F58" s="56">
        <v>12.02</v>
      </c>
      <c r="G58" s="56">
        <v>14.72</v>
      </c>
      <c r="H58" s="56">
        <v>18.13</v>
      </c>
      <c r="I58" s="56">
        <v>22.48</v>
      </c>
      <c r="J58" s="56">
        <v>28.87</v>
      </c>
      <c r="K58" s="56">
        <v>36.630000000000003</v>
      </c>
      <c r="L58" s="56">
        <v>46.65</v>
      </c>
      <c r="M58" s="56">
        <v>56.29</v>
      </c>
      <c r="N58" s="56">
        <v>65.650000000000006</v>
      </c>
      <c r="O58" s="56">
        <v>76.3</v>
      </c>
      <c r="P58" s="56">
        <v>92.61</v>
      </c>
      <c r="Q58" s="57">
        <v>112.82</v>
      </c>
      <c r="R58" s="15">
        <v>133.16999999999999</v>
      </c>
      <c r="S58" s="15">
        <v>151.04</v>
      </c>
      <c r="T58" s="15">
        <v>169.99</v>
      </c>
      <c r="U58" s="15">
        <v>189.17</v>
      </c>
      <c r="V58" s="15">
        <v>208.4</v>
      </c>
      <c r="W58" s="15">
        <v>226.73</v>
      </c>
      <c r="X58" s="15">
        <v>243.4</v>
      </c>
      <c r="Y58" s="15">
        <v>262.43</v>
      </c>
      <c r="Z58" s="15">
        <v>282.69</v>
      </c>
      <c r="AA58" s="59">
        <v>304.70999999999998</v>
      </c>
      <c r="AB58" s="37">
        <v>328</v>
      </c>
      <c r="AC58" s="37">
        <v>352.09</v>
      </c>
      <c r="AD58" s="37">
        <v>374.47</v>
      </c>
      <c r="AE58" s="37">
        <v>396.8</v>
      </c>
      <c r="AF58" s="37">
        <v>418.66</v>
      </c>
      <c r="AG58" s="37">
        <v>439.65</v>
      </c>
      <c r="AH58" s="37">
        <v>459.36</v>
      </c>
      <c r="AI58" s="37">
        <v>477.43</v>
      </c>
      <c r="AJ58" s="37">
        <v>503.32</v>
      </c>
      <c r="AK58" s="37">
        <v>530.61</v>
      </c>
      <c r="AL58" s="37">
        <v>559.39</v>
      </c>
      <c r="AM58" s="37">
        <v>589.72</v>
      </c>
      <c r="AN58" s="37">
        <v>621.70000000000005</v>
      </c>
      <c r="AO58" s="37">
        <v>655.42</v>
      </c>
      <c r="AP58" s="37">
        <v>690.96</v>
      </c>
      <c r="AQ58" s="37">
        <v>728.43</v>
      </c>
      <c r="AR58" s="37">
        <v>767.94</v>
      </c>
      <c r="AS58" s="37">
        <v>809.58</v>
      </c>
      <c r="AT58" s="37">
        <v>853.48</v>
      </c>
      <c r="AU58" s="37">
        <v>899.77</v>
      </c>
      <c r="AV58" s="37">
        <v>948.56</v>
      </c>
      <c r="AW58" s="37">
        <v>1000</v>
      </c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</row>
    <row r="59" spans="1:104" ht="14.25" customHeight="1">
      <c r="A59" s="55">
        <v>74</v>
      </c>
      <c r="B59" s="56">
        <v>3.2</v>
      </c>
      <c r="C59" s="56">
        <v>5.17</v>
      </c>
      <c r="D59" s="56">
        <v>8.32</v>
      </c>
      <c r="E59" s="56">
        <v>11.18</v>
      </c>
      <c r="F59" s="56">
        <v>13.71</v>
      </c>
      <c r="G59" s="56">
        <v>16.93</v>
      </c>
      <c r="H59" s="56">
        <v>21.07</v>
      </c>
      <c r="I59" s="56">
        <v>26.24</v>
      </c>
      <c r="J59" s="56">
        <v>33.76</v>
      </c>
      <c r="K59" s="56">
        <v>43.25</v>
      </c>
      <c r="L59" s="56">
        <v>55.88</v>
      </c>
      <c r="M59" s="56">
        <v>65.44</v>
      </c>
      <c r="N59" s="56">
        <v>76.05</v>
      </c>
      <c r="O59" s="56">
        <v>89.93</v>
      </c>
      <c r="P59" s="56">
        <v>108.5</v>
      </c>
      <c r="Q59" s="58">
        <v>130.47</v>
      </c>
      <c r="R59" s="15">
        <v>151.04</v>
      </c>
      <c r="S59" s="15">
        <v>169.99</v>
      </c>
      <c r="T59" s="15">
        <v>189.17</v>
      </c>
      <c r="U59" s="15">
        <v>208.4</v>
      </c>
      <c r="V59" s="15">
        <v>226.73</v>
      </c>
      <c r="W59" s="15">
        <v>243.4</v>
      </c>
      <c r="X59" s="15">
        <v>262.43</v>
      </c>
      <c r="Y59" s="15">
        <v>282.69</v>
      </c>
      <c r="Z59" s="15">
        <v>304.70999999999998</v>
      </c>
      <c r="AA59" s="59">
        <v>328</v>
      </c>
      <c r="AB59" s="37">
        <v>352.09</v>
      </c>
      <c r="AC59" s="37">
        <v>374.47</v>
      </c>
      <c r="AD59" s="37">
        <v>396.8</v>
      </c>
      <c r="AE59" s="37">
        <v>418.66</v>
      </c>
      <c r="AF59" s="37">
        <v>439.65</v>
      </c>
      <c r="AG59" s="37">
        <v>459.36</v>
      </c>
      <c r="AH59" s="37">
        <v>477.43</v>
      </c>
      <c r="AI59" s="37">
        <v>503.32</v>
      </c>
      <c r="AJ59" s="37">
        <v>530.61</v>
      </c>
      <c r="AK59" s="37">
        <v>559.39</v>
      </c>
      <c r="AL59" s="37">
        <v>589.72</v>
      </c>
      <c r="AM59" s="37">
        <v>621.70000000000005</v>
      </c>
      <c r="AN59" s="37">
        <v>655.42</v>
      </c>
      <c r="AO59" s="37">
        <v>690.96</v>
      </c>
      <c r="AP59" s="37">
        <v>728.43</v>
      </c>
      <c r="AQ59" s="37">
        <v>767.94</v>
      </c>
      <c r="AR59" s="37">
        <v>809.58</v>
      </c>
      <c r="AS59" s="37">
        <v>853.48</v>
      </c>
      <c r="AT59" s="37">
        <v>899.77</v>
      </c>
      <c r="AU59" s="37">
        <v>948.56</v>
      </c>
      <c r="AV59" s="37">
        <v>1000</v>
      </c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</row>
    <row r="60" spans="1:104" ht="14.25" customHeight="1">
      <c r="A60" s="55">
        <v>75</v>
      </c>
      <c r="B60" s="192">
        <v>3.52</v>
      </c>
      <c r="C60" s="192">
        <v>5.75</v>
      </c>
      <c r="D60" s="192">
        <v>9.3699999999999992</v>
      </c>
      <c r="E60" s="192">
        <v>12.71</v>
      </c>
      <c r="F60" s="192">
        <v>15.73</v>
      </c>
      <c r="G60" s="192">
        <v>19.649999999999999</v>
      </c>
      <c r="H60" s="192">
        <v>24.57</v>
      </c>
      <c r="I60" s="192">
        <v>30.69</v>
      </c>
      <c r="J60" s="192">
        <v>39.89</v>
      </c>
      <c r="K60" s="192">
        <v>50.89</v>
      </c>
      <c r="L60" s="192">
        <v>65.33</v>
      </c>
      <c r="M60" s="192">
        <v>75.92</v>
      </c>
      <c r="N60" s="192">
        <v>88.97</v>
      </c>
      <c r="O60" s="192">
        <v>107.2</v>
      </c>
      <c r="P60" s="57">
        <v>127.71</v>
      </c>
      <c r="Q60" s="193">
        <v>151.04</v>
      </c>
      <c r="R60" s="193">
        <v>169.99</v>
      </c>
      <c r="S60" s="193">
        <v>189.17</v>
      </c>
      <c r="T60" s="193">
        <v>208.4</v>
      </c>
      <c r="U60" s="193">
        <v>226.73</v>
      </c>
      <c r="V60" s="193">
        <v>243.4</v>
      </c>
      <c r="W60" s="193">
        <v>262.43</v>
      </c>
      <c r="X60" s="193">
        <v>282.69</v>
      </c>
      <c r="Y60" s="193">
        <v>304.70999999999998</v>
      </c>
      <c r="Z60" s="193">
        <v>328</v>
      </c>
      <c r="AA60" s="57">
        <v>352.09</v>
      </c>
      <c r="AB60" s="195">
        <v>374.47</v>
      </c>
      <c r="AC60" s="195">
        <v>396.8</v>
      </c>
      <c r="AD60" s="195">
        <v>418.66</v>
      </c>
      <c r="AE60" s="195">
        <v>439.65</v>
      </c>
      <c r="AF60" s="195">
        <v>459.36</v>
      </c>
      <c r="AG60" s="195">
        <v>477.43</v>
      </c>
      <c r="AH60" s="195">
        <v>503.32</v>
      </c>
      <c r="AI60" s="195">
        <v>530.61</v>
      </c>
      <c r="AJ60" s="195">
        <v>559.39</v>
      </c>
      <c r="AK60" s="195">
        <v>589.72</v>
      </c>
      <c r="AL60" s="195">
        <v>621.70000000000005</v>
      </c>
      <c r="AM60" s="195">
        <v>655.42</v>
      </c>
      <c r="AN60" s="195">
        <v>690.96</v>
      </c>
      <c r="AO60" s="195">
        <v>728.43</v>
      </c>
      <c r="AP60" s="195">
        <v>767.94</v>
      </c>
      <c r="AQ60" s="195">
        <v>809.58</v>
      </c>
      <c r="AR60" s="195">
        <v>853.48</v>
      </c>
      <c r="AS60" s="195">
        <v>899.77</v>
      </c>
      <c r="AT60" s="195">
        <v>948.56</v>
      </c>
      <c r="AU60" s="195">
        <v>1000</v>
      </c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  <c r="BK60" s="195"/>
      <c r="BL60" s="195"/>
      <c r="BM60" s="195"/>
      <c r="BN60" s="195"/>
      <c r="BO60" s="195"/>
      <c r="BP60" s="195"/>
      <c r="BQ60" s="195"/>
      <c r="BR60" s="195"/>
      <c r="BS60" s="195"/>
      <c r="BT60" s="195"/>
      <c r="BU60" s="195"/>
      <c r="BV60" s="195"/>
      <c r="BW60" s="195"/>
      <c r="BX60" s="195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</row>
    <row r="61" spans="1:104" ht="14.25" customHeight="1">
      <c r="A61" s="144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3"/>
      <c r="R61" s="193"/>
      <c r="S61" s="193"/>
      <c r="T61" s="193"/>
      <c r="U61" s="193"/>
      <c r="V61" s="193"/>
      <c r="W61" s="193"/>
      <c r="X61" s="193"/>
      <c r="Y61" s="193"/>
      <c r="Z61" s="192"/>
      <c r="AA61" s="192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  <c r="BF61" s="195"/>
      <c r="BG61" s="195"/>
      <c r="BH61" s="195"/>
      <c r="BI61" s="195"/>
      <c r="BJ61" s="195"/>
      <c r="BK61" s="195"/>
      <c r="BL61" s="195"/>
      <c r="BM61" s="195"/>
      <c r="BN61" s="195"/>
      <c r="BO61" s="195"/>
      <c r="BP61" s="195"/>
      <c r="BQ61" s="195"/>
      <c r="BR61" s="195"/>
      <c r="BS61" s="195"/>
      <c r="BT61" s="195"/>
      <c r="BU61" s="195"/>
      <c r="BV61" s="195"/>
      <c r="BW61" s="195"/>
      <c r="BX61" s="195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</row>
    <row r="62" spans="1:104" ht="14.25" customHeight="1">
      <c r="A62" s="340" t="s">
        <v>87</v>
      </c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</row>
    <row r="63" spans="1:104" ht="14.25" customHeight="1">
      <c r="A63" s="3" t="s">
        <v>86</v>
      </c>
      <c r="B63" s="35">
        <v>1</v>
      </c>
      <c r="C63" s="35">
        <v>2</v>
      </c>
      <c r="D63" s="35">
        <v>3</v>
      </c>
      <c r="E63" s="35">
        <v>4</v>
      </c>
      <c r="F63" s="35">
        <v>5</v>
      </c>
      <c r="G63" s="35">
        <v>6</v>
      </c>
      <c r="H63" s="35">
        <v>7</v>
      </c>
      <c r="I63" s="35">
        <v>8</v>
      </c>
      <c r="J63" s="35">
        <v>9</v>
      </c>
      <c r="K63" s="35">
        <v>10</v>
      </c>
      <c r="L63" s="35">
        <v>11</v>
      </c>
      <c r="M63" s="35">
        <v>12</v>
      </c>
      <c r="N63" s="35">
        <v>13</v>
      </c>
      <c r="O63" s="35">
        <v>14</v>
      </c>
      <c r="P63" s="35">
        <v>15</v>
      </c>
      <c r="Q63" s="35">
        <v>16</v>
      </c>
      <c r="R63" s="35">
        <v>17</v>
      </c>
      <c r="S63" s="35">
        <v>18</v>
      </c>
      <c r="T63" s="35">
        <v>19</v>
      </c>
      <c r="U63" s="35">
        <v>20</v>
      </c>
      <c r="V63" s="35">
        <v>21</v>
      </c>
      <c r="W63" s="35">
        <v>22</v>
      </c>
      <c r="X63" s="35">
        <v>23</v>
      </c>
      <c r="Y63" s="35">
        <v>24</v>
      </c>
      <c r="Z63" s="35">
        <v>25</v>
      </c>
      <c r="AA63" s="35">
        <v>26</v>
      </c>
      <c r="AB63" s="36">
        <v>27</v>
      </c>
      <c r="AC63" s="36">
        <v>28</v>
      </c>
      <c r="AD63" s="36">
        <v>29</v>
      </c>
      <c r="AE63" s="36">
        <v>30</v>
      </c>
      <c r="AF63" s="36">
        <v>31</v>
      </c>
      <c r="AG63" s="36">
        <v>32</v>
      </c>
      <c r="AH63" s="36">
        <v>33</v>
      </c>
      <c r="AI63" s="36">
        <v>34</v>
      </c>
      <c r="AJ63" s="36">
        <v>35</v>
      </c>
      <c r="AK63" s="36">
        <v>36</v>
      </c>
      <c r="AL63" s="36">
        <v>37</v>
      </c>
      <c r="AM63" s="36">
        <v>38</v>
      </c>
      <c r="AN63" s="36">
        <v>39</v>
      </c>
      <c r="AO63" s="36">
        <v>40</v>
      </c>
      <c r="AP63" s="36">
        <v>41</v>
      </c>
      <c r="AQ63" s="36">
        <v>42</v>
      </c>
      <c r="AR63" s="36">
        <v>43</v>
      </c>
      <c r="AS63" s="36">
        <v>44</v>
      </c>
      <c r="AT63" s="36">
        <v>45</v>
      </c>
      <c r="AU63" s="36">
        <v>46</v>
      </c>
      <c r="AV63" s="36">
        <v>47</v>
      </c>
      <c r="AW63" s="36">
        <v>48</v>
      </c>
      <c r="AX63" s="36">
        <v>49</v>
      </c>
      <c r="AY63" s="36">
        <v>50</v>
      </c>
      <c r="AZ63" s="36">
        <v>51</v>
      </c>
      <c r="BA63" s="36">
        <v>52</v>
      </c>
      <c r="BB63" s="36">
        <v>53</v>
      </c>
      <c r="BC63" s="36">
        <v>54</v>
      </c>
      <c r="BD63" s="36">
        <v>55</v>
      </c>
      <c r="BE63" s="36">
        <v>56</v>
      </c>
      <c r="BF63" s="36">
        <v>57</v>
      </c>
      <c r="BG63" s="36">
        <v>58</v>
      </c>
      <c r="BH63" s="36">
        <v>59</v>
      </c>
      <c r="BI63" s="36">
        <v>60</v>
      </c>
      <c r="BJ63" s="36">
        <v>61</v>
      </c>
      <c r="BK63" s="36">
        <v>62</v>
      </c>
      <c r="BL63" s="36">
        <v>63</v>
      </c>
      <c r="BM63" s="36">
        <v>64</v>
      </c>
      <c r="BN63" s="36">
        <v>65</v>
      </c>
      <c r="BO63" s="36">
        <v>66</v>
      </c>
      <c r="BP63" s="36">
        <v>67</v>
      </c>
      <c r="BQ63" s="36">
        <v>68</v>
      </c>
      <c r="BR63" s="36">
        <v>69</v>
      </c>
      <c r="BS63" s="36">
        <v>70</v>
      </c>
      <c r="BT63" s="36">
        <v>71</v>
      </c>
      <c r="BU63" s="36">
        <v>72</v>
      </c>
      <c r="BV63" s="36">
        <v>73</v>
      </c>
      <c r="BW63" s="36">
        <v>74</v>
      </c>
      <c r="BX63" s="36">
        <v>75</v>
      </c>
      <c r="BY63" s="36">
        <v>76</v>
      </c>
      <c r="BZ63" s="36">
        <v>77</v>
      </c>
      <c r="CA63" s="36">
        <v>78</v>
      </c>
      <c r="CB63" s="36">
        <v>79</v>
      </c>
      <c r="CC63" s="36">
        <v>80</v>
      </c>
      <c r="CD63" s="36">
        <v>81</v>
      </c>
      <c r="CE63" s="36">
        <v>82</v>
      </c>
      <c r="CF63" s="36">
        <v>83</v>
      </c>
      <c r="CG63" s="36">
        <v>84</v>
      </c>
      <c r="CH63" s="36">
        <v>85</v>
      </c>
      <c r="CI63" s="36">
        <v>86</v>
      </c>
      <c r="CJ63" s="36">
        <v>87</v>
      </c>
      <c r="CK63" s="36">
        <v>88</v>
      </c>
      <c r="CL63" s="36">
        <v>89</v>
      </c>
      <c r="CM63" s="36">
        <v>90</v>
      </c>
      <c r="CN63" s="36">
        <v>91</v>
      </c>
      <c r="CO63" s="36">
        <v>92</v>
      </c>
      <c r="CP63" s="36">
        <v>93</v>
      </c>
      <c r="CQ63" s="36">
        <v>94</v>
      </c>
      <c r="CR63" s="36">
        <v>95</v>
      </c>
      <c r="CS63" s="36">
        <v>96</v>
      </c>
      <c r="CT63" s="36">
        <v>97</v>
      </c>
      <c r="CU63" s="36">
        <v>98</v>
      </c>
      <c r="CV63" s="36">
        <v>99</v>
      </c>
      <c r="CW63" s="36">
        <v>100</v>
      </c>
    </row>
    <row r="64" spans="1:104" ht="14.25" customHeight="1">
      <c r="A64" s="55">
        <v>18</v>
      </c>
      <c r="B64" s="56">
        <v>0.82</v>
      </c>
      <c r="C64" s="56">
        <v>0.85</v>
      </c>
      <c r="D64" s="56">
        <v>0.88</v>
      </c>
      <c r="E64" s="56">
        <v>0.92</v>
      </c>
      <c r="F64" s="56">
        <v>0.88</v>
      </c>
      <c r="G64" s="56">
        <v>0.85</v>
      </c>
      <c r="H64" s="56">
        <v>0.85</v>
      </c>
      <c r="I64" s="56">
        <v>0.84</v>
      </c>
      <c r="J64" s="56">
        <v>0.72</v>
      </c>
      <c r="K64" s="56">
        <v>0.69</v>
      </c>
      <c r="L64" s="56">
        <v>0.62</v>
      </c>
      <c r="M64" s="56">
        <v>0.56999999999999995</v>
      </c>
      <c r="N64" s="56">
        <v>0.54</v>
      </c>
      <c r="O64" s="56">
        <v>0.56999999999999995</v>
      </c>
      <c r="P64" s="56">
        <v>0.59</v>
      </c>
      <c r="Q64" s="56">
        <v>0.67</v>
      </c>
      <c r="R64" s="56">
        <v>0.77</v>
      </c>
      <c r="S64" s="56">
        <v>0.89</v>
      </c>
      <c r="T64" s="56">
        <v>1.03</v>
      </c>
      <c r="U64" s="56">
        <v>1.17</v>
      </c>
      <c r="V64" s="56">
        <v>1.28</v>
      </c>
      <c r="W64" s="56">
        <v>1.35</v>
      </c>
      <c r="X64" s="56">
        <v>1.41</v>
      </c>
      <c r="Y64" s="56">
        <v>1.5</v>
      </c>
      <c r="Z64" s="57">
        <v>1.59</v>
      </c>
      <c r="AA64" s="57">
        <v>1.68</v>
      </c>
      <c r="AB64" s="37">
        <v>1.77</v>
      </c>
      <c r="AC64" s="37">
        <v>1.81</v>
      </c>
      <c r="AD64" s="37">
        <v>1.89</v>
      </c>
      <c r="AE64" s="37">
        <v>1.95</v>
      </c>
      <c r="AF64" s="37">
        <v>2.0299999999999998</v>
      </c>
      <c r="AG64" s="37">
        <v>2.12</v>
      </c>
      <c r="AH64" s="37">
        <v>2.23</v>
      </c>
      <c r="AI64" s="37">
        <v>2.39</v>
      </c>
      <c r="AJ64" s="37">
        <v>2.6</v>
      </c>
      <c r="AK64" s="37">
        <v>2.84</v>
      </c>
      <c r="AL64" s="37">
        <v>3.1</v>
      </c>
      <c r="AM64" s="37">
        <v>3.36</v>
      </c>
      <c r="AN64" s="37">
        <v>3.59</v>
      </c>
      <c r="AO64" s="37">
        <v>3.82</v>
      </c>
      <c r="AP64" s="37">
        <v>4.0599999999999996</v>
      </c>
      <c r="AQ64" s="37">
        <v>4.33</v>
      </c>
      <c r="AR64" s="37">
        <v>4.67</v>
      </c>
      <c r="AS64" s="37">
        <v>5.13</v>
      </c>
      <c r="AT64" s="37">
        <v>5.69</v>
      </c>
      <c r="AU64" s="37">
        <v>6.34</v>
      </c>
      <c r="AV64" s="37">
        <v>7.05</v>
      </c>
      <c r="AW64" s="37">
        <v>7.83</v>
      </c>
      <c r="AX64" s="37">
        <v>8.65</v>
      </c>
      <c r="AY64" s="37">
        <v>9.5500000000000007</v>
      </c>
      <c r="AZ64" s="37">
        <v>10.53</v>
      </c>
      <c r="BA64" s="37">
        <v>11.65</v>
      </c>
      <c r="BB64" s="37">
        <v>12.97</v>
      </c>
      <c r="BC64" s="37">
        <v>14.54</v>
      </c>
      <c r="BD64" s="37">
        <v>16.399999999999999</v>
      </c>
      <c r="BE64" s="37">
        <v>18.59</v>
      </c>
      <c r="BF64" s="37">
        <v>21.07</v>
      </c>
      <c r="BG64" s="37">
        <v>23.85</v>
      </c>
      <c r="BH64" s="37">
        <v>26.91</v>
      </c>
      <c r="BI64" s="37">
        <v>30.27</v>
      </c>
      <c r="BJ64" s="37">
        <v>33.99</v>
      </c>
      <c r="BK64" s="37">
        <v>38.25</v>
      </c>
      <c r="BL64" s="37">
        <v>43.17</v>
      </c>
      <c r="BM64" s="37">
        <v>48.91</v>
      </c>
      <c r="BN64" s="37">
        <v>55.34</v>
      </c>
      <c r="BO64" s="37">
        <v>62.84</v>
      </c>
      <c r="BP64" s="37">
        <v>71.540000000000006</v>
      </c>
      <c r="BQ64" s="37">
        <v>81.650000000000006</v>
      </c>
      <c r="BR64" s="37">
        <v>93.38</v>
      </c>
      <c r="BS64" s="37">
        <v>106.86</v>
      </c>
      <c r="BT64" s="37">
        <v>122.14</v>
      </c>
      <c r="BU64" s="37">
        <v>138.72999999999999</v>
      </c>
      <c r="BV64" s="37">
        <v>156.44</v>
      </c>
      <c r="BW64" s="37">
        <v>174.71</v>
      </c>
      <c r="BX64" s="37">
        <v>193</v>
      </c>
      <c r="BY64" s="37">
        <v>211.13</v>
      </c>
      <c r="BZ64" s="37">
        <v>228.17</v>
      </c>
      <c r="CA64" s="37">
        <v>243.4</v>
      </c>
      <c r="CB64" s="37">
        <v>262.43</v>
      </c>
      <c r="CC64" s="37">
        <v>282.69</v>
      </c>
      <c r="CD64" s="37">
        <v>304.70999999999998</v>
      </c>
      <c r="CE64" s="37">
        <v>328</v>
      </c>
      <c r="CF64" s="37">
        <v>352.09</v>
      </c>
      <c r="CG64" s="37">
        <v>374.47</v>
      </c>
      <c r="CH64" s="37">
        <v>396.8</v>
      </c>
      <c r="CI64" s="37">
        <v>418.66</v>
      </c>
      <c r="CJ64" s="37">
        <v>439.65</v>
      </c>
      <c r="CK64" s="37">
        <v>459.36</v>
      </c>
      <c r="CL64" s="37">
        <v>477.43</v>
      </c>
      <c r="CM64" s="37">
        <v>503.32</v>
      </c>
      <c r="CN64" s="37">
        <v>530.61</v>
      </c>
      <c r="CO64" s="37">
        <v>559.39</v>
      </c>
      <c r="CP64" s="37">
        <v>589.72</v>
      </c>
      <c r="CQ64" s="37">
        <v>621.70000000000005</v>
      </c>
      <c r="CR64" s="37">
        <v>655.42</v>
      </c>
      <c r="CS64" s="37">
        <v>690.96</v>
      </c>
      <c r="CT64" s="37">
        <v>728.43</v>
      </c>
      <c r="CU64" s="37">
        <v>767.94</v>
      </c>
      <c r="CV64" s="37">
        <v>809.58</v>
      </c>
      <c r="CW64" s="37">
        <v>853.48</v>
      </c>
    </row>
    <row r="65" spans="1:101" ht="14.25" customHeight="1">
      <c r="A65" s="55">
        <v>19</v>
      </c>
      <c r="B65" s="56">
        <v>0.76</v>
      </c>
      <c r="C65" s="56">
        <v>0.79</v>
      </c>
      <c r="D65" s="56">
        <v>0.81</v>
      </c>
      <c r="E65" s="56">
        <v>0.77</v>
      </c>
      <c r="F65" s="56">
        <v>0.76</v>
      </c>
      <c r="G65" s="56">
        <v>0.77</v>
      </c>
      <c r="H65" s="56">
        <v>0.77</v>
      </c>
      <c r="I65" s="56">
        <v>0.72</v>
      </c>
      <c r="J65" s="56">
        <v>0.62</v>
      </c>
      <c r="K65" s="56">
        <v>0.54</v>
      </c>
      <c r="L65" s="56">
        <v>0.56000000000000005</v>
      </c>
      <c r="M65" s="56">
        <v>0.54</v>
      </c>
      <c r="N65" s="56">
        <v>0.53</v>
      </c>
      <c r="O65" s="56">
        <v>0.57999999999999996</v>
      </c>
      <c r="P65" s="56">
        <v>0.63</v>
      </c>
      <c r="Q65" s="56">
        <v>0.69</v>
      </c>
      <c r="R65" s="56">
        <v>0.79</v>
      </c>
      <c r="S65" s="56">
        <v>0.92</v>
      </c>
      <c r="T65" s="56">
        <v>1.06</v>
      </c>
      <c r="U65" s="56">
        <v>1.2</v>
      </c>
      <c r="V65" s="56">
        <v>1.32</v>
      </c>
      <c r="W65" s="56">
        <v>1.39</v>
      </c>
      <c r="X65" s="56">
        <v>1.47</v>
      </c>
      <c r="Y65" s="56">
        <v>1.56</v>
      </c>
      <c r="Z65" s="57">
        <v>1.66</v>
      </c>
      <c r="AA65" s="57">
        <v>1.77</v>
      </c>
      <c r="AB65" s="37">
        <v>1.81</v>
      </c>
      <c r="AC65" s="37">
        <v>1.89</v>
      </c>
      <c r="AD65" s="37">
        <v>1.95</v>
      </c>
      <c r="AE65" s="37">
        <v>2.0299999999999998</v>
      </c>
      <c r="AF65" s="37">
        <v>2.12</v>
      </c>
      <c r="AG65" s="37">
        <v>2.23</v>
      </c>
      <c r="AH65" s="37">
        <v>2.39</v>
      </c>
      <c r="AI65" s="37">
        <v>2.6</v>
      </c>
      <c r="AJ65" s="37">
        <v>2.84</v>
      </c>
      <c r="AK65" s="37">
        <v>3.1</v>
      </c>
      <c r="AL65" s="37">
        <v>3.36</v>
      </c>
      <c r="AM65" s="37">
        <v>3.59</v>
      </c>
      <c r="AN65" s="37">
        <v>3.82</v>
      </c>
      <c r="AO65" s="37">
        <v>4.0599999999999996</v>
      </c>
      <c r="AP65" s="37">
        <v>4.33</v>
      </c>
      <c r="AQ65" s="37">
        <v>4.67</v>
      </c>
      <c r="AR65" s="37">
        <v>5.13</v>
      </c>
      <c r="AS65" s="37">
        <v>5.69</v>
      </c>
      <c r="AT65" s="37">
        <v>6.34</v>
      </c>
      <c r="AU65" s="37">
        <v>7.05</v>
      </c>
      <c r="AV65" s="37">
        <v>7.83</v>
      </c>
      <c r="AW65" s="37">
        <v>8.65</v>
      </c>
      <c r="AX65" s="37">
        <v>9.5500000000000007</v>
      </c>
      <c r="AY65" s="37">
        <v>10.53</v>
      </c>
      <c r="AZ65" s="37">
        <v>11.65</v>
      </c>
      <c r="BA65" s="37">
        <v>12.97</v>
      </c>
      <c r="BB65" s="37">
        <v>14.54</v>
      </c>
      <c r="BC65" s="37">
        <v>16.399999999999999</v>
      </c>
      <c r="BD65" s="37">
        <v>18.59</v>
      </c>
      <c r="BE65" s="37">
        <v>21.07</v>
      </c>
      <c r="BF65" s="37">
        <v>23.85</v>
      </c>
      <c r="BG65" s="37">
        <v>26.91</v>
      </c>
      <c r="BH65" s="37">
        <v>30.27</v>
      </c>
      <c r="BI65" s="37">
        <v>33.99</v>
      </c>
      <c r="BJ65" s="37">
        <v>38.25</v>
      </c>
      <c r="BK65" s="37">
        <v>43.17</v>
      </c>
      <c r="BL65" s="37">
        <v>48.91</v>
      </c>
      <c r="BM65" s="37">
        <v>55.34</v>
      </c>
      <c r="BN65" s="37">
        <v>62.84</v>
      </c>
      <c r="BO65" s="37">
        <v>71.540000000000006</v>
      </c>
      <c r="BP65" s="37">
        <v>81.650000000000006</v>
      </c>
      <c r="BQ65" s="37">
        <v>93.38</v>
      </c>
      <c r="BR65" s="37">
        <v>106.86</v>
      </c>
      <c r="BS65" s="37">
        <v>122.14</v>
      </c>
      <c r="BT65" s="37">
        <v>138.72999999999999</v>
      </c>
      <c r="BU65" s="37">
        <v>156.44</v>
      </c>
      <c r="BV65" s="37">
        <v>174.71</v>
      </c>
      <c r="BW65" s="37">
        <v>193</v>
      </c>
      <c r="BX65" s="37">
        <v>211.13</v>
      </c>
      <c r="BY65" s="37">
        <v>228.17</v>
      </c>
      <c r="BZ65" s="37">
        <v>243.4</v>
      </c>
      <c r="CA65" s="37">
        <v>262.43</v>
      </c>
      <c r="CB65" s="37">
        <v>282.69</v>
      </c>
      <c r="CC65" s="37">
        <v>304.70999999999998</v>
      </c>
      <c r="CD65" s="37">
        <v>328</v>
      </c>
      <c r="CE65" s="37">
        <v>352.09</v>
      </c>
      <c r="CF65" s="37">
        <v>374.47</v>
      </c>
      <c r="CG65" s="37">
        <v>396.8</v>
      </c>
      <c r="CH65" s="37">
        <v>418.66</v>
      </c>
      <c r="CI65" s="37">
        <v>439.65</v>
      </c>
      <c r="CJ65" s="37">
        <v>459.36</v>
      </c>
      <c r="CK65" s="37">
        <v>477.43</v>
      </c>
      <c r="CL65" s="37">
        <v>503.32</v>
      </c>
      <c r="CM65" s="37">
        <v>530.61</v>
      </c>
      <c r="CN65" s="37">
        <v>559.39</v>
      </c>
      <c r="CO65" s="37">
        <v>589.72</v>
      </c>
      <c r="CP65" s="37">
        <v>621.70000000000005</v>
      </c>
      <c r="CQ65" s="37">
        <v>655.42</v>
      </c>
      <c r="CR65" s="37">
        <v>690.96</v>
      </c>
      <c r="CS65" s="37">
        <v>728.43</v>
      </c>
      <c r="CT65" s="37">
        <v>767.94</v>
      </c>
      <c r="CU65" s="37">
        <v>809.58</v>
      </c>
      <c r="CV65" s="37">
        <v>853.48</v>
      </c>
      <c r="CW65" s="37">
        <v>899.77</v>
      </c>
    </row>
    <row r="66" spans="1:101" ht="14.25" customHeight="1">
      <c r="A66" s="55">
        <v>20</v>
      </c>
      <c r="B66" s="56">
        <v>0.66</v>
      </c>
      <c r="C66" s="56">
        <v>0.67</v>
      </c>
      <c r="D66" s="56">
        <v>0.75</v>
      </c>
      <c r="E66" s="56">
        <v>0.72</v>
      </c>
      <c r="F66" s="56">
        <v>0.7</v>
      </c>
      <c r="G66" s="56">
        <v>0.68</v>
      </c>
      <c r="H66" s="56">
        <v>0.66</v>
      </c>
      <c r="I66" s="56">
        <v>0.6</v>
      </c>
      <c r="J66" s="56">
        <v>0.54</v>
      </c>
      <c r="K66" s="56">
        <v>0.55000000000000004</v>
      </c>
      <c r="L66" s="56">
        <v>0.52</v>
      </c>
      <c r="M66" s="56">
        <v>0.52</v>
      </c>
      <c r="N66" s="56">
        <v>0.54</v>
      </c>
      <c r="O66" s="56">
        <v>0.59</v>
      </c>
      <c r="P66" s="56">
        <v>0.66</v>
      </c>
      <c r="Q66" s="56">
        <v>0.71</v>
      </c>
      <c r="R66" s="56">
        <v>0.82</v>
      </c>
      <c r="S66" s="56">
        <v>0.95</v>
      </c>
      <c r="T66" s="56">
        <v>1.0900000000000001</v>
      </c>
      <c r="U66" s="56">
        <v>1.23</v>
      </c>
      <c r="V66" s="56">
        <v>1.35</v>
      </c>
      <c r="W66" s="56">
        <v>1.42</v>
      </c>
      <c r="X66" s="56">
        <v>1.5</v>
      </c>
      <c r="Y66" s="56">
        <v>1.59</v>
      </c>
      <c r="Z66" s="57">
        <v>1.7</v>
      </c>
      <c r="AA66" s="57">
        <v>1.81</v>
      </c>
      <c r="AB66" s="37">
        <v>1.89</v>
      </c>
      <c r="AC66" s="37">
        <v>1.95</v>
      </c>
      <c r="AD66" s="37">
        <v>2.0299999999999998</v>
      </c>
      <c r="AE66" s="37">
        <v>2.12</v>
      </c>
      <c r="AF66" s="37">
        <v>2.23</v>
      </c>
      <c r="AG66" s="37">
        <v>2.39</v>
      </c>
      <c r="AH66" s="37">
        <v>2.6</v>
      </c>
      <c r="AI66" s="37">
        <v>2.84</v>
      </c>
      <c r="AJ66" s="37">
        <v>3.1</v>
      </c>
      <c r="AK66" s="37">
        <v>3.36</v>
      </c>
      <c r="AL66" s="37">
        <v>3.59</v>
      </c>
      <c r="AM66" s="37">
        <v>3.82</v>
      </c>
      <c r="AN66" s="37">
        <v>4.0599999999999996</v>
      </c>
      <c r="AO66" s="37">
        <v>4.33</v>
      </c>
      <c r="AP66" s="37">
        <v>4.67</v>
      </c>
      <c r="AQ66" s="37">
        <v>5.13</v>
      </c>
      <c r="AR66" s="37">
        <v>5.69</v>
      </c>
      <c r="AS66" s="37">
        <v>6.34</v>
      </c>
      <c r="AT66" s="37">
        <v>7.05</v>
      </c>
      <c r="AU66" s="37">
        <v>7.83</v>
      </c>
      <c r="AV66" s="37">
        <v>8.65</v>
      </c>
      <c r="AW66" s="37">
        <v>9.5500000000000007</v>
      </c>
      <c r="AX66" s="37">
        <v>10.53</v>
      </c>
      <c r="AY66" s="37">
        <v>11.65</v>
      </c>
      <c r="AZ66" s="37">
        <v>12.97</v>
      </c>
      <c r="BA66" s="37">
        <v>14.54</v>
      </c>
      <c r="BB66" s="37">
        <v>16.399999999999999</v>
      </c>
      <c r="BC66" s="37">
        <v>18.59</v>
      </c>
      <c r="BD66" s="37">
        <v>21.07</v>
      </c>
      <c r="BE66" s="37">
        <v>23.85</v>
      </c>
      <c r="BF66" s="37">
        <v>26.91</v>
      </c>
      <c r="BG66" s="37">
        <v>30.27</v>
      </c>
      <c r="BH66" s="37">
        <v>33.99</v>
      </c>
      <c r="BI66" s="37">
        <v>38.25</v>
      </c>
      <c r="BJ66" s="37">
        <v>43.17</v>
      </c>
      <c r="BK66" s="37">
        <v>48.91</v>
      </c>
      <c r="BL66" s="37">
        <v>55.34</v>
      </c>
      <c r="BM66" s="37">
        <v>62.84</v>
      </c>
      <c r="BN66" s="37">
        <v>71.540000000000006</v>
      </c>
      <c r="BO66" s="37">
        <v>81.650000000000006</v>
      </c>
      <c r="BP66" s="37">
        <v>93.38</v>
      </c>
      <c r="BQ66" s="37">
        <v>106.86</v>
      </c>
      <c r="BR66" s="37">
        <v>122.14</v>
      </c>
      <c r="BS66" s="37">
        <v>138.72999999999999</v>
      </c>
      <c r="BT66" s="37">
        <v>156.44</v>
      </c>
      <c r="BU66" s="37">
        <v>174.71</v>
      </c>
      <c r="BV66" s="37">
        <v>193</v>
      </c>
      <c r="BW66" s="37">
        <v>211.13</v>
      </c>
      <c r="BX66" s="37">
        <v>228.17</v>
      </c>
      <c r="BY66" s="37">
        <v>243.4</v>
      </c>
      <c r="BZ66" s="37">
        <v>262.43</v>
      </c>
      <c r="CA66" s="37">
        <v>282.69</v>
      </c>
      <c r="CB66" s="37">
        <v>304.70999999999998</v>
      </c>
      <c r="CC66" s="37">
        <v>328</v>
      </c>
      <c r="CD66" s="37">
        <v>352.09</v>
      </c>
      <c r="CE66" s="37">
        <v>374.47</v>
      </c>
      <c r="CF66" s="37">
        <v>396.8</v>
      </c>
      <c r="CG66" s="37">
        <v>418.66</v>
      </c>
      <c r="CH66" s="37">
        <v>439.65</v>
      </c>
      <c r="CI66" s="37">
        <v>459.36</v>
      </c>
      <c r="CJ66" s="37">
        <v>477.43</v>
      </c>
      <c r="CK66" s="37">
        <v>503.32</v>
      </c>
      <c r="CL66" s="37">
        <v>530.61</v>
      </c>
      <c r="CM66" s="37">
        <v>559.39</v>
      </c>
      <c r="CN66" s="37">
        <v>589.72</v>
      </c>
      <c r="CO66" s="37">
        <v>621.70000000000005</v>
      </c>
      <c r="CP66" s="37">
        <v>655.42</v>
      </c>
      <c r="CQ66" s="37">
        <v>690.96</v>
      </c>
      <c r="CR66" s="37">
        <v>728.43</v>
      </c>
      <c r="CS66" s="37">
        <v>767.94</v>
      </c>
      <c r="CT66" s="37">
        <v>809.58</v>
      </c>
      <c r="CU66" s="37">
        <v>853.48</v>
      </c>
      <c r="CV66" s="37">
        <v>899.77</v>
      </c>
      <c r="CW66" s="37">
        <v>948.56</v>
      </c>
    </row>
    <row r="67" spans="1:101" ht="14.25" customHeight="1">
      <c r="A67" s="55">
        <v>21</v>
      </c>
      <c r="B67" s="56">
        <v>0.55000000000000004</v>
      </c>
      <c r="C67" s="56">
        <v>0.68</v>
      </c>
      <c r="D67" s="56">
        <v>0.61</v>
      </c>
      <c r="E67" s="56">
        <v>0.56999999999999995</v>
      </c>
      <c r="F67" s="56">
        <v>0.56000000000000005</v>
      </c>
      <c r="G67" s="56">
        <v>0.56000000000000005</v>
      </c>
      <c r="H67" s="56">
        <v>0.54</v>
      </c>
      <c r="I67" s="56">
        <v>0.51</v>
      </c>
      <c r="J67" s="56">
        <v>0.47</v>
      </c>
      <c r="K67" s="56">
        <v>0.5</v>
      </c>
      <c r="L67" s="56">
        <v>0.51</v>
      </c>
      <c r="M67" s="56">
        <v>0.52</v>
      </c>
      <c r="N67" s="56">
        <v>0.55000000000000004</v>
      </c>
      <c r="O67" s="56">
        <v>0.61</v>
      </c>
      <c r="P67" s="56">
        <v>0.68</v>
      </c>
      <c r="Q67" s="56">
        <v>0.74</v>
      </c>
      <c r="R67" s="56">
        <v>0.84</v>
      </c>
      <c r="S67" s="56">
        <v>0.97</v>
      </c>
      <c r="T67" s="56">
        <v>1.1200000000000001</v>
      </c>
      <c r="U67" s="56">
        <v>1.26</v>
      </c>
      <c r="V67" s="56">
        <v>1.36</v>
      </c>
      <c r="W67" s="56">
        <v>1.43</v>
      </c>
      <c r="X67" s="56">
        <v>1.51</v>
      </c>
      <c r="Y67" s="56">
        <v>1.62</v>
      </c>
      <c r="Z67" s="57">
        <v>1.76</v>
      </c>
      <c r="AA67" s="57">
        <v>1.89</v>
      </c>
      <c r="AB67" s="37">
        <v>1.95</v>
      </c>
      <c r="AC67" s="37">
        <v>2.0299999999999998</v>
      </c>
      <c r="AD67" s="37">
        <v>2.12</v>
      </c>
      <c r="AE67" s="37">
        <v>2.23</v>
      </c>
      <c r="AF67" s="37">
        <v>2.39</v>
      </c>
      <c r="AG67" s="37">
        <v>2.6</v>
      </c>
      <c r="AH67" s="37">
        <v>2.84</v>
      </c>
      <c r="AI67" s="37">
        <v>3.1</v>
      </c>
      <c r="AJ67" s="37">
        <v>3.36</v>
      </c>
      <c r="AK67" s="37">
        <v>3.59</v>
      </c>
      <c r="AL67" s="37">
        <v>3.82</v>
      </c>
      <c r="AM67" s="37">
        <v>4.0599999999999996</v>
      </c>
      <c r="AN67" s="37">
        <v>4.33</v>
      </c>
      <c r="AO67" s="37">
        <v>4.67</v>
      </c>
      <c r="AP67" s="37">
        <v>5.13</v>
      </c>
      <c r="AQ67" s="37">
        <v>5.69</v>
      </c>
      <c r="AR67" s="37">
        <v>6.34</v>
      </c>
      <c r="AS67" s="37">
        <v>7.05</v>
      </c>
      <c r="AT67" s="37">
        <v>7.83</v>
      </c>
      <c r="AU67" s="37">
        <v>8.65</v>
      </c>
      <c r="AV67" s="37">
        <v>9.5500000000000007</v>
      </c>
      <c r="AW67" s="37">
        <v>10.53</v>
      </c>
      <c r="AX67" s="37">
        <v>11.65</v>
      </c>
      <c r="AY67" s="37">
        <v>12.97</v>
      </c>
      <c r="AZ67" s="37">
        <v>14.54</v>
      </c>
      <c r="BA67" s="37">
        <v>16.399999999999999</v>
      </c>
      <c r="BB67" s="37">
        <v>18.59</v>
      </c>
      <c r="BC67" s="37">
        <v>21.07</v>
      </c>
      <c r="BD67" s="37">
        <v>23.85</v>
      </c>
      <c r="BE67" s="37">
        <v>26.91</v>
      </c>
      <c r="BF67" s="37">
        <v>30.27</v>
      </c>
      <c r="BG67" s="37">
        <v>33.99</v>
      </c>
      <c r="BH67" s="37">
        <v>38.25</v>
      </c>
      <c r="BI67" s="37">
        <v>43.17</v>
      </c>
      <c r="BJ67" s="37">
        <v>48.91</v>
      </c>
      <c r="BK67" s="37">
        <v>55.34</v>
      </c>
      <c r="BL67" s="37">
        <v>62.84</v>
      </c>
      <c r="BM67" s="37">
        <v>71.540000000000006</v>
      </c>
      <c r="BN67" s="37">
        <v>81.650000000000006</v>
      </c>
      <c r="BO67" s="37">
        <v>93.38</v>
      </c>
      <c r="BP67" s="37">
        <v>106.86</v>
      </c>
      <c r="BQ67" s="37">
        <v>122.14</v>
      </c>
      <c r="BR67" s="37">
        <v>138.72999999999999</v>
      </c>
      <c r="BS67" s="37">
        <v>156.44</v>
      </c>
      <c r="BT67" s="37">
        <v>174.71</v>
      </c>
      <c r="BU67" s="37">
        <v>193</v>
      </c>
      <c r="BV67" s="37">
        <v>211.13</v>
      </c>
      <c r="BW67" s="37">
        <v>228.17</v>
      </c>
      <c r="BX67" s="37">
        <v>243.4</v>
      </c>
      <c r="BY67" s="37">
        <v>262.43</v>
      </c>
      <c r="BZ67" s="37">
        <v>282.69</v>
      </c>
      <c r="CA67" s="37">
        <v>304.70999999999998</v>
      </c>
      <c r="CB67" s="37">
        <v>328</v>
      </c>
      <c r="CC67" s="37">
        <v>352.09</v>
      </c>
      <c r="CD67" s="37">
        <v>374.47</v>
      </c>
      <c r="CE67" s="37">
        <v>396.8</v>
      </c>
      <c r="CF67" s="37">
        <v>418.66</v>
      </c>
      <c r="CG67" s="37">
        <v>439.65</v>
      </c>
      <c r="CH67" s="37">
        <v>459.36</v>
      </c>
      <c r="CI67" s="37">
        <v>477.43</v>
      </c>
      <c r="CJ67" s="37">
        <v>503.32</v>
      </c>
      <c r="CK67" s="37">
        <v>530.61</v>
      </c>
      <c r="CL67" s="37">
        <v>559.39</v>
      </c>
      <c r="CM67" s="37">
        <v>589.72</v>
      </c>
      <c r="CN67" s="37">
        <v>621.70000000000005</v>
      </c>
      <c r="CO67" s="37">
        <v>655.42</v>
      </c>
      <c r="CP67" s="37">
        <v>690.96</v>
      </c>
      <c r="CQ67" s="37">
        <v>728.43</v>
      </c>
      <c r="CR67" s="37">
        <v>767.94</v>
      </c>
      <c r="CS67" s="37">
        <v>809.58</v>
      </c>
      <c r="CT67" s="37">
        <v>853.48</v>
      </c>
      <c r="CU67" s="37">
        <v>899.77</v>
      </c>
      <c r="CV67" s="37">
        <v>948.56</v>
      </c>
      <c r="CW67" s="37">
        <v>1000</v>
      </c>
    </row>
    <row r="68" spans="1:101" ht="14.25" customHeight="1">
      <c r="A68" s="55">
        <v>22</v>
      </c>
      <c r="B68" s="56">
        <v>0.53</v>
      </c>
      <c r="C68" s="56">
        <v>0.56000000000000005</v>
      </c>
      <c r="D68" s="56">
        <v>0.5</v>
      </c>
      <c r="E68" s="56">
        <v>0.48</v>
      </c>
      <c r="F68" s="56">
        <v>0.46</v>
      </c>
      <c r="G68" s="56">
        <v>0.46</v>
      </c>
      <c r="H68" s="56">
        <v>0.45</v>
      </c>
      <c r="I68" s="56">
        <v>0.44</v>
      </c>
      <c r="J68" s="56">
        <v>0.43</v>
      </c>
      <c r="K68" s="56">
        <v>0.48</v>
      </c>
      <c r="L68" s="56">
        <v>0.5</v>
      </c>
      <c r="M68" s="56">
        <v>0.53</v>
      </c>
      <c r="N68" s="56">
        <v>0.56999999999999995</v>
      </c>
      <c r="O68" s="56">
        <v>0.64</v>
      </c>
      <c r="P68" s="56">
        <v>0.71</v>
      </c>
      <c r="Q68" s="56">
        <v>0.76</v>
      </c>
      <c r="R68" s="56">
        <v>0.87</v>
      </c>
      <c r="S68" s="56">
        <v>1</v>
      </c>
      <c r="T68" s="56">
        <v>1.1599999999999999</v>
      </c>
      <c r="U68" s="56">
        <v>1.29</v>
      </c>
      <c r="V68" s="56">
        <v>1.37</v>
      </c>
      <c r="W68" s="56">
        <v>1.43</v>
      </c>
      <c r="X68" s="56">
        <v>1.51</v>
      </c>
      <c r="Y68" s="56">
        <v>1.65</v>
      </c>
      <c r="Z68" s="57">
        <v>1.81</v>
      </c>
      <c r="AA68" s="57">
        <v>1.95</v>
      </c>
      <c r="AB68" s="37">
        <v>2.0299999999999998</v>
      </c>
      <c r="AC68" s="37">
        <v>2.12</v>
      </c>
      <c r="AD68" s="37">
        <v>2.23</v>
      </c>
      <c r="AE68" s="37">
        <v>2.39</v>
      </c>
      <c r="AF68" s="37">
        <v>2.6</v>
      </c>
      <c r="AG68" s="37">
        <v>2.84</v>
      </c>
      <c r="AH68" s="37">
        <v>3.1</v>
      </c>
      <c r="AI68" s="37">
        <v>3.36</v>
      </c>
      <c r="AJ68" s="37">
        <v>3.59</v>
      </c>
      <c r="AK68" s="37">
        <v>3.82</v>
      </c>
      <c r="AL68" s="37">
        <v>4.0599999999999996</v>
      </c>
      <c r="AM68" s="37">
        <v>4.33</v>
      </c>
      <c r="AN68" s="37">
        <v>4.67</v>
      </c>
      <c r="AO68" s="37">
        <v>5.13</v>
      </c>
      <c r="AP68" s="37">
        <v>5.69</v>
      </c>
      <c r="AQ68" s="37">
        <v>6.34</v>
      </c>
      <c r="AR68" s="37">
        <v>7.05</v>
      </c>
      <c r="AS68" s="37">
        <v>7.83</v>
      </c>
      <c r="AT68" s="37">
        <v>8.65</v>
      </c>
      <c r="AU68" s="37">
        <v>9.5500000000000007</v>
      </c>
      <c r="AV68" s="37">
        <v>10.53</v>
      </c>
      <c r="AW68" s="37">
        <v>11.65</v>
      </c>
      <c r="AX68" s="37">
        <v>12.97</v>
      </c>
      <c r="AY68" s="37">
        <v>14.54</v>
      </c>
      <c r="AZ68" s="37">
        <v>16.399999999999999</v>
      </c>
      <c r="BA68" s="37">
        <v>18.59</v>
      </c>
      <c r="BB68" s="37">
        <v>21.07</v>
      </c>
      <c r="BC68" s="37">
        <v>23.85</v>
      </c>
      <c r="BD68" s="37">
        <v>26.91</v>
      </c>
      <c r="BE68" s="37">
        <v>30.27</v>
      </c>
      <c r="BF68" s="37">
        <v>33.99</v>
      </c>
      <c r="BG68" s="37">
        <v>38.25</v>
      </c>
      <c r="BH68" s="37">
        <v>43.17</v>
      </c>
      <c r="BI68" s="37">
        <v>48.91</v>
      </c>
      <c r="BJ68" s="37">
        <v>55.34</v>
      </c>
      <c r="BK68" s="37">
        <v>62.84</v>
      </c>
      <c r="BL68" s="37">
        <v>71.540000000000006</v>
      </c>
      <c r="BM68" s="37">
        <v>81.650000000000006</v>
      </c>
      <c r="BN68" s="37">
        <v>93.38</v>
      </c>
      <c r="BO68" s="37">
        <v>106.86</v>
      </c>
      <c r="BP68" s="37">
        <v>122.14</v>
      </c>
      <c r="BQ68" s="37">
        <v>138.72999999999999</v>
      </c>
      <c r="BR68" s="37">
        <v>156.44</v>
      </c>
      <c r="BS68" s="37">
        <v>174.71</v>
      </c>
      <c r="BT68" s="37">
        <v>193</v>
      </c>
      <c r="BU68" s="37">
        <v>211.13</v>
      </c>
      <c r="BV68" s="37">
        <v>228.17</v>
      </c>
      <c r="BW68" s="37">
        <v>243.4</v>
      </c>
      <c r="BX68" s="37">
        <v>262.43</v>
      </c>
      <c r="BY68" s="37">
        <v>282.69</v>
      </c>
      <c r="BZ68" s="37">
        <v>304.70999999999998</v>
      </c>
      <c r="CA68" s="37">
        <v>328</v>
      </c>
      <c r="CB68" s="37">
        <v>352.09</v>
      </c>
      <c r="CC68" s="37">
        <v>374.47</v>
      </c>
      <c r="CD68" s="37">
        <v>396.8</v>
      </c>
      <c r="CE68" s="37">
        <v>418.66</v>
      </c>
      <c r="CF68" s="37">
        <v>439.65</v>
      </c>
      <c r="CG68" s="37">
        <v>459.36</v>
      </c>
      <c r="CH68" s="37">
        <v>477.43</v>
      </c>
      <c r="CI68" s="37">
        <v>503.32</v>
      </c>
      <c r="CJ68" s="37">
        <v>530.61</v>
      </c>
      <c r="CK68" s="37">
        <v>559.39</v>
      </c>
      <c r="CL68" s="37">
        <v>589.72</v>
      </c>
      <c r="CM68" s="37">
        <v>621.70000000000005</v>
      </c>
      <c r="CN68" s="37">
        <v>655.42</v>
      </c>
      <c r="CO68" s="37">
        <v>690.96</v>
      </c>
      <c r="CP68" s="37">
        <v>728.43</v>
      </c>
      <c r="CQ68" s="37">
        <v>767.94</v>
      </c>
      <c r="CR68" s="37">
        <v>809.58</v>
      </c>
      <c r="CS68" s="37">
        <v>853.48</v>
      </c>
      <c r="CT68" s="37">
        <v>899.77</v>
      </c>
      <c r="CU68" s="37">
        <v>948.56</v>
      </c>
      <c r="CV68" s="37">
        <v>1000</v>
      </c>
      <c r="CW68" s="37"/>
    </row>
    <row r="69" spans="1:101" ht="14.25" customHeight="1">
      <c r="A69" s="55">
        <v>23</v>
      </c>
      <c r="B69" s="56">
        <v>0.44</v>
      </c>
      <c r="C69" s="56">
        <v>0.47</v>
      </c>
      <c r="D69" s="56">
        <v>0.42</v>
      </c>
      <c r="E69" s="56">
        <v>0.4</v>
      </c>
      <c r="F69" s="56">
        <v>0.39</v>
      </c>
      <c r="G69" s="56">
        <v>0.39</v>
      </c>
      <c r="H69" s="56">
        <v>0.39</v>
      </c>
      <c r="I69" s="56">
        <v>0.39</v>
      </c>
      <c r="J69" s="56">
        <v>0.41</v>
      </c>
      <c r="K69" s="56">
        <v>0.47</v>
      </c>
      <c r="L69" s="56">
        <v>0.5</v>
      </c>
      <c r="M69" s="56">
        <v>0.55000000000000004</v>
      </c>
      <c r="N69" s="56">
        <v>0.59</v>
      </c>
      <c r="O69" s="56">
        <v>0.67</v>
      </c>
      <c r="P69" s="56">
        <v>0.74</v>
      </c>
      <c r="Q69" s="56">
        <v>0.79</v>
      </c>
      <c r="R69" s="56">
        <v>0.9</v>
      </c>
      <c r="S69" s="56">
        <v>1.05</v>
      </c>
      <c r="T69" s="56">
        <v>1.2</v>
      </c>
      <c r="U69" s="56">
        <v>1.3</v>
      </c>
      <c r="V69" s="56">
        <v>1.37</v>
      </c>
      <c r="W69" s="56">
        <v>1.43</v>
      </c>
      <c r="X69" s="56">
        <v>1.52</v>
      </c>
      <c r="Y69" s="56">
        <v>1.67</v>
      </c>
      <c r="Z69" s="57">
        <v>1.86</v>
      </c>
      <c r="AA69" s="57">
        <v>2.0299999999999998</v>
      </c>
      <c r="AB69" s="37">
        <v>2.12</v>
      </c>
      <c r="AC69" s="37">
        <v>2.23</v>
      </c>
      <c r="AD69" s="37">
        <v>2.39</v>
      </c>
      <c r="AE69" s="37">
        <v>2.6</v>
      </c>
      <c r="AF69" s="37">
        <v>2.84</v>
      </c>
      <c r="AG69" s="37">
        <v>3.1</v>
      </c>
      <c r="AH69" s="37">
        <v>3.36</v>
      </c>
      <c r="AI69" s="37">
        <v>3.59</v>
      </c>
      <c r="AJ69" s="37">
        <v>3.82</v>
      </c>
      <c r="AK69" s="37">
        <v>4.0599999999999996</v>
      </c>
      <c r="AL69" s="37">
        <v>4.33</v>
      </c>
      <c r="AM69" s="37">
        <v>4.67</v>
      </c>
      <c r="AN69" s="37">
        <v>5.13</v>
      </c>
      <c r="AO69" s="37">
        <v>5.69</v>
      </c>
      <c r="AP69" s="37">
        <v>6.34</v>
      </c>
      <c r="AQ69" s="37">
        <v>7.05</v>
      </c>
      <c r="AR69" s="37">
        <v>7.83</v>
      </c>
      <c r="AS69" s="37">
        <v>8.65</v>
      </c>
      <c r="AT69" s="37">
        <v>9.5500000000000007</v>
      </c>
      <c r="AU69" s="37">
        <v>10.53</v>
      </c>
      <c r="AV69" s="37">
        <v>11.65</v>
      </c>
      <c r="AW69" s="37">
        <v>12.97</v>
      </c>
      <c r="AX69" s="37">
        <v>14.54</v>
      </c>
      <c r="AY69" s="37">
        <v>16.399999999999999</v>
      </c>
      <c r="AZ69" s="37">
        <v>18.59</v>
      </c>
      <c r="BA69" s="37">
        <v>21.07</v>
      </c>
      <c r="BB69" s="37">
        <v>23.85</v>
      </c>
      <c r="BC69" s="37">
        <v>26.91</v>
      </c>
      <c r="BD69" s="37">
        <v>30.27</v>
      </c>
      <c r="BE69" s="37">
        <v>33.99</v>
      </c>
      <c r="BF69" s="37">
        <v>38.25</v>
      </c>
      <c r="BG69" s="37">
        <v>43.17</v>
      </c>
      <c r="BH69" s="37">
        <v>48.91</v>
      </c>
      <c r="BI69" s="37">
        <v>55.34</v>
      </c>
      <c r="BJ69" s="37">
        <v>62.84</v>
      </c>
      <c r="BK69" s="37">
        <v>71.540000000000006</v>
      </c>
      <c r="BL69" s="37">
        <v>81.650000000000006</v>
      </c>
      <c r="BM69" s="37">
        <v>93.38</v>
      </c>
      <c r="BN69" s="37">
        <v>106.86</v>
      </c>
      <c r="BO69" s="37">
        <v>122.14</v>
      </c>
      <c r="BP69" s="37">
        <v>138.72999999999999</v>
      </c>
      <c r="BQ69" s="37">
        <v>156.44</v>
      </c>
      <c r="BR69" s="37">
        <v>174.71</v>
      </c>
      <c r="BS69" s="37">
        <v>193</v>
      </c>
      <c r="BT69" s="37">
        <v>211.13</v>
      </c>
      <c r="BU69" s="37">
        <v>228.17</v>
      </c>
      <c r="BV69" s="37">
        <v>243.4</v>
      </c>
      <c r="BW69" s="37">
        <v>262.43</v>
      </c>
      <c r="BX69" s="37">
        <v>282.69</v>
      </c>
      <c r="BY69" s="37">
        <v>304.70999999999998</v>
      </c>
      <c r="BZ69" s="37">
        <v>328</v>
      </c>
      <c r="CA69" s="37">
        <v>352.09</v>
      </c>
      <c r="CB69" s="37">
        <v>374.47</v>
      </c>
      <c r="CC69" s="37">
        <v>396.8</v>
      </c>
      <c r="CD69" s="37">
        <v>418.66</v>
      </c>
      <c r="CE69" s="37">
        <v>439.65</v>
      </c>
      <c r="CF69" s="37">
        <v>459.36</v>
      </c>
      <c r="CG69" s="37">
        <v>477.43</v>
      </c>
      <c r="CH69" s="37">
        <v>503.32</v>
      </c>
      <c r="CI69" s="37">
        <v>530.61</v>
      </c>
      <c r="CJ69" s="37">
        <v>559.39</v>
      </c>
      <c r="CK69" s="37">
        <v>589.72</v>
      </c>
      <c r="CL69" s="37">
        <v>621.70000000000005</v>
      </c>
      <c r="CM69" s="37">
        <v>655.42</v>
      </c>
      <c r="CN69" s="37">
        <v>690.96</v>
      </c>
      <c r="CO69" s="37">
        <v>728.43</v>
      </c>
      <c r="CP69" s="37">
        <v>767.94</v>
      </c>
      <c r="CQ69" s="37">
        <v>809.58</v>
      </c>
      <c r="CR69" s="37">
        <v>853.48</v>
      </c>
      <c r="CS69" s="37">
        <v>899.77</v>
      </c>
      <c r="CT69" s="37">
        <v>948.56</v>
      </c>
      <c r="CU69" s="37">
        <v>1000</v>
      </c>
      <c r="CV69" s="37"/>
      <c r="CW69" s="37"/>
    </row>
    <row r="70" spans="1:101" ht="14.25" customHeight="1">
      <c r="A70" s="55">
        <v>24</v>
      </c>
      <c r="B70" s="56">
        <v>0.38</v>
      </c>
      <c r="C70" s="56">
        <v>0.39</v>
      </c>
      <c r="D70" s="56">
        <v>0.35</v>
      </c>
      <c r="E70" s="56">
        <v>0.34</v>
      </c>
      <c r="F70" s="56">
        <v>0.34</v>
      </c>
      <c r="G70" s="56">
        <v>0.34</v>
      </c>
      <c r="H70" s="56">
        <v>0.35</v>
      </c>
      <c r="I70" s="56">
        <v>0.37</v>
      </c>
      <c r="J70" s="56">
        <v>0.4</v>
      </c>
      <c r="K70" s="56">
        <v>0.47</v>
      </c>
      <c r="L70" s="56">
        <v>0.52</v>
      </c>
      <c r="M70" s="56">
        <v>0.56999999999999995</v>
      </c>
      <c r="N70" s="56">
        <v>0.62</v>
      </c>
      <c r="O70" s="56">
        <v>0.7</v>
      </c>
      <c r="P70" s="56">
        <v>0.77</v>
      </c>
      <c r="Q70" s="56">
        <v>0.83</v>
      </c>
      <c r="R70" s="56">
        <v>0.95</v>
      </c>
      <c r="S70" s="56">
        <v>1.1000000000000001</v>
      </c>
      <c r="T70" s="56">
        <v>1.23</v>
      </c>
      <c r="U70" s="56">
        <v>1.31</v>
      </c>
      <c r="V70" s="56">
        <v>1.38</v>
      </c>
      <c r="W70" s="56">
        <v>1.44</v>
      </c>
      <c r="X70" s="56">
        <v>1.52</v>
      </c>
      <c r="Y70" s="56">
        <v>1.71</v>
      </c>
      <c r="Z70" s="57">
        <v>1.92</v>
      </c>
      <c r="AA70" s="57">
        <v>2.12</v>
      </c>
      <c r="AB70" s="37">
        <v>2.23</v>
      </c>
      <c r="AC70" s="37">
        <v>2.39</v>
      </c>
      <c r="AD70" s="37">
        <v>2.6</v>
      </c>
      <c r="AE70" s="37">
        <v>2.84</v>
      </c>
      <c r="AF70" s="37">
        <v>3.1</v>
      </c>
      <c r="AG70" s="37">
        <v>3.36</v>
      </c>
      <c r="AH70" s="37">
        <v>3.59</v>
      </c>
      <c r="AI70" s="37">
        <v>3.82</v>
      </c>
      <c r="AJ70" s="37">
        <v>4.0599999999999996</v>
      </c>
      <c r="AK70" s="37">
        <v>4.33</v>
      </c>
      <c r="AL70" s="37">
        <v>4.67</v>
      </c>
      <c r="AM70" s="37">
        <v>5.13</v>
      </c>
      <c r="AN70" s="37">
        <v>5.69</v>
      </c>
      <c r="AO70" s="37">
        <v>6.34</v>
      </c>
      <c r="AP70" s="37">
        <v>7.05</v>
      </c>
      <c r="AQ70" s="37">
        <v>7.83</v>
      </c>
      <c r="AR70" s="37">
        <v>8.65</v>
      </c>
      <c r="AS70" s="37">
        <v>9.5500000000000007</v>
      </c>
      <c r="AT70" s="37">
        <v>10.53</v>
      </c>
      <c r="AU70" s="37">
        <v>11.65</v>
      </c>
      <c r="AV70" s="37">
        <v>12.97</v>
      </c>
      <c r="AW70" s="37">
        <v>14.54</v>
      </c>
      <c r="AX70" s="37">
        <v>16.399999999999999</v>
      </c>
      <c r="AY70" s="37">
        <v>18.59</v>
      </c>
      <c r="AZ70" s="37">
        <v>21.07</v>
      </c>
      <c r="BA70" s="37">
        <v>23.85</v>
      </c>
      <c r="BB70" s="37">
        <v>26.91</v>
      </c>
      <c r="BC70" s="37">
        <v>30.27</v>
      </c>
      <c r="BD70" s="37">
        <v>33.99</v>
      </c>
      <c r="BE70" s="37">
        <v>38.25</v>
      </c>
      <c r="BF70" s="37">
        <v>43.17</v>
      </c>
      <c r="BG70" s="37">
        <v>48.91</v>
      </c>
      <c r="BH70" s="37">
        <v>55.34</v>
      </c>
      <c r="BI70" s="37">
        <v>62.84</v>
      </c>
      <c r="BJ70" s="37">
        <v>71.540000000000006</v>
      </c>
      <c r="BK70" s="37">
        <v>81.650000000000006</v>
      </c>
      <c r="BL70" s="37">
        <v>93.38</v>
      </c>
      <c r="BM70" s="37">
        <v>106.86</v>
      </c>
      <c r="BN70" s="37">
        <v>122.14</v>
      </c>
      <c r="BO70" s="37">
        <v>138.72999999999999</v>
      </c>
      <c r="BP70" s="37">
        <v>156.44</v>
      </c>
      <c r="BQ70" s="37">
        <v>174.71</v>
      </c>
      <c r="BR70" s="37">
        <v>193</v>
      </c>
      <c r="BS70" s="37">
        <v>211.13</v>
      </c>
      <c r="BT70" s="37">
        <v>228.17</v>
      </c>
      <c r="BU70" s="37">
        <v>243.4</v>
      </c>
      <c r="BV70" s="37">
        <v>262.43</v>
      </c>
      <c r="BW70" s="37">
        <v>282.69</v>
      </c>
      <c r="BX70" s="37">
        <v>304.70999999999998</v>
      </c>
      <c r="BY70" s="37">
        <v>328</v>
      </c>
      <c r="BZ70" s="37">
        <v>352.09</v>
      </c>
      <c r="CA70" s="37">
        <v>374.47</v>
      </c>
      <c r="CB70" s="37">
        <v>396.8</v>
      </c>
      <c r="CC70" s="37">
        <v>418.66</v>
      </c>
      <c r="CD70" s="37">
        <v>439.65</v>
      </c>
      <c r="CE70" s="37">
        <v>459.36</v>
      </c>
      <c r="CF70" s="37">
        <v>477.43</v>
      </c>
      <c r="CG70" s="37">
        <v>503.32</v>
      </c>
      <c r="CH70" s="37">
        <v>530.61</v>
      </c>
      <c r="CI70" s="37">
        <v>559.39</v>
      </c>
      <c r="CJ70" s="37">
        <v>589.72</v>
      </c>
      <c r="CK70" s="37">
        <v>621.70000000000005</v>
      </c>
      <c r="CL70" s="37">
        <v>655.42</v>
      </c>
      <c r="CM70" s="37">
        <v>690.96</v>
      </c>
      <c r="CN70" s="37">
        <v>728.43</v>
      </c>
      <c r="CO70" s="37">
        <v>767.94</v>
      </c>
      <c r="CP70" s="37">
        <v>809.58</v>
      </c>
      <c r="CQ70" s="37">
        <v>853.48</v>
      </c>
      <c r="CR70" s="37">
        <v>899.77</v>
      </c>
      <c r="CS70" s="37">
        <v>948.56</v>
      </c>
      <c r="CT70" s="37">
        <v>1000</v>
      </c>
      <c r="CU70" s="37"/>
      <c r="CV70" s="37"/>
      <c r="CW70" s="37"/>
    </row>
    <row r="71" spans="1:101" ht="14.25" customHeight="1">
      <c r="A71" s="55">
        <v>25</v>
      </c>
      <c r="B71" s="56">
        <v>0.32</v>
      </c>
      <c r="C71" s="56">
        <v>0.34</v>
      </c>
      <c r="D71" s="56">
        <v>0.3</v>
      </c>
      <c r="E71" s="56">
        <v>0.3</v>
      </c>
      <c r="F71" s="56">
        <v>0.3</v>
      </c>
      <c r="G71" s="56">
        <v>0.31</v>
      </c>
      <c r="H71" s="56">
        <v>0.33</v>
      </c>
      <c r="I71" s="56">
        <v>0.37</v>
      </c>
      <c r="J71" s="56">
        <v>0.4</v>
      </c>
      <c r="K71" s="56">
        <v>0.48</v>
      </c>
      <c r="L71" s="56">
        <v>0.53</v>
      </c>
      <c r="M71" s="56">
        <v>0.6</v>
      </c>
      <c r="N71" s="56">
        <v>0.66</v>
      </c>
      <c r="O71" s="56">
        <v>0.73</v>
      </c>
      <c r="P71" s="56">
        <v>0.81</v>
      </c>
      <c r="Q71" s="56">
        <v>0.88</v>
      </c>
      <c r="R71" s="56">
        <v>1.02</v>
      </c>
      <c r="S71" s="56">
        <v>1.1599999999999999</v>
      </c>
      <c r="T71" s="56">
        <v>1.26</v>
      </c>
      <c r="U71" s="56">
        <v>1.31</v>
      </c>
      <c r="V71" s="56">
        <v>1.39</v>
      </c>
      <c r="W71" s="56">
        <v>1.44</v>
      </c>
      <c r="X71" s="56">
        <v>1.61</v>
      </c>
      <c r="Y71" s="56">
        <v>1.81</v>
      </c>
      <c r="Z71" s="57">
        <v>2.02</v>
      </c>
      <c r="AA71" s="57">
        <v>2.23</v>
      </c>
      <c r="AB71" s="37">
        <v>2.39</v>
      </c>
      <c r="AC71" s="37">
        <v>2.6</v>
      </c>
      <c r="AD71" s="37">
        <v>2.84</v>
      </c>
      <c r="AE71" s="37">
        <v>3.1</v>
      </c>
      <c r="AF71" s="37">
        <v>3.36</v>
      </c>
      <c r="AG71" s="37">
        <v>3.59</v>
      </c>
      <c r="AH71" s="37">
        <v>3.82</v>
      </c>
      <c r="AI71" s="37">
        <v>4.0599999999999996</v>
      </c>
      <c r="AJ71" s="37">
        <v>4.33</v>
      </c>
      <c r="AK71" s="37">
        <v>4.67</v>
      </c>
      <c r="AL71" s="37">
        <v>5.13</v>
      </c>
      <c r="AM71" s="37">
        <v>5.69</v>
      </c>
      <c r="AN71" s="37">
        <v>6.34</v>
      </c>
      <c r="AO71" s="37">
        <v>7.05</v>
      </c>
      <c r="AP71" s="37">
        <v>7.83</v>
      </c>
      <c r="AQ71" s="37">
        <v>8.65</v>
      </c>
      <c r="AR71" s="37">
        <v>9.5500000000000007</v>
      </c>
      <c r="AS71" s="37">
        <v>10.53</v>
      </c>
      <c r="AT71" s="37">
        <v>11.65</v>
      </c>
      <c r="AU71" s="37">
        <v>12.97</v>
      </c>
      <c r="AV71" s="37">
        <v>14.54</v>
      </c>
      <c r="AW71" s="37">
        <v>16.399999999999999</v>
      </c>
      <c r="AX71" s="37">
        <v>18.59</v>
      </c>
      <c r="AY71" s="37">
        <v>21.07</v>
      </c>
      <c r="AZ71" s="37">
        <v>23.85</v>
      </c>
      <c r="BA71" s="37">
        <v>26.91</v>
      </c>
      <c r="BB71" s="37">
        <v>30.27</v>
      </c>
      <c r="BC71" s="37">
        <v>33.99</v>
      </c>
      <c r="BD71" s="37">
        <v>38.25</v>
      </c>
      <c r="BE71" s="37">
        <v>43.17</v>
      </c>
      <c r="BF71" s="37">
        <v>48.91</v>
      </c>
      <c r="BG71" s="37">
        <v>55.34</v>
      </c>
      <c r="BH71" s="37">
        <v>62.84</v>
      </c>
      <c r="BI71" s="37">
        <v>71.540000000000006</v>
      </c>
      <c r="BJ71" s="37">
        <v>81.650000000000006</v>
      </c>
      <c r="BK71" s="37">
        <v>93.38</v>
      </c>
      <c r="BL71" s="37">
        <v>106.86</v>
      </c>
      <c r="BM71" s="37">
        <v>122.14</v>
      </c>
      <c r="BN71" s="37">
        <v>138.72999999999999</v>
      </c>
      <c r="BO71" s="37">
        <v>156.44</v>
      </c>
      <c r="BP71" s="37">
        <v>174.71</v>
      </c>
      <c r="BQ71" s="37">
        <v>193</v>
      </c>
      <c r="BR71" s="37">
        <v>211.13</v>
      </c>
      <c r="BS71" s="37">
        <v>228.17</v>
      </c>
      <c r="BT71" s="37">
        <v>243.4</v>
      </c>
      <c r="BU71" s="37">
        <v>262.43</v>
      </c>
      <c r="BV71" s="37">
        <v>282.69</v>
      </c>
      <c r="BW71" s="37">
        <v>304.70999999999998</v>
      </c>
      <c r="BX71" s="37">
        <v>328</v>
      </c>
      <c r="BY71" s="37">
        <v>352.09</v>
      </c>
      <c r="BZ71" s="37">
        <v>374.47</v>
      </c>
      <c r="CA71" s="37">
        <v>396.8</v>
      </c>
      <c r="CB71" s="37">
        <v>418.66</v>
      </c>
      <c r="CC71" s="37">
        <v>439.65</v>
      </c>
      <c r="CD71" s="37">
        <v>459.36</v>
      </c>
      <c r="CE71" s="37">
        <v>477.43</v>
      </c>
      <c r="CF71" s="37">
        <v>503.32</v>
      </c>
      <c r="CG71" s="37">
        <v>530.61</v>
      </c>
      <c r="CH71" s="37">
        <v>559.39</v>
      </c>
      <c r="CI71" s="37">
        <v>589.72</v>
      </c>
      <c r="CJ71" s="37">
        <v>621.70000000000005</v>
      </c>
      <c r="CK71" s="37">
        <v>655.42</v>
      </c>
      <c r="CL71" s="37">
        <v>690.96</v>
      </c>
      <c r="CM71" s="37">
        <v>728.43</v>
      </c>
      <c r="CN71" s="37">
        <v>767.94</v>
      </c>
      <c r="CO71" s="37">
        <v>809.58</v>
      </c>
      <c r="CP71" s="37">
        <v>853.48</v>
      </c>
      <c r="CQ71" s="37">
        <v>899.77</v>
      </c>
      <c r="CR71" s="37">
        <v>948.56</v>
      </c>
      <c r="CS71" s="37">
        <v>1000</v>
      </c>
      <c r="CT71" s="37"/>
      <c r="CU71" s="37"/>
      <c r="CV71" s="37"/>
      <c r="CW71" s="37"/>
    </row>
    <row r="72" spans="1:101" ht="14.25" customHeight="1">
      <c r="A72" s="55">
        <v>26</v>
      </c>
      <c r="B72" s="56">
        <v>0.28000000000000003</v>
      </c>
      <c r="C72" s="56">
        <v>0.3</v>
      </c>
      <c r="D72" s="56">
        <v>0.28000000000000003</v>
      </c>
      <c r="E72" s="56">
        <v>0.28999999999999998</v>
      </c>
      <c r="F72" s="56">
        <v>0.28999999999999998</v>
      </c>
      <c r="G72" s="56">
        <v>0.3</v>
      </c>
      <c r="H72" s="56">
        <v>0.34</v>
      </c>
      <c r="I72" s="56">
        <v>0.38</v>
      </c>
      <c r="J72" s="56">
        <v>0.42</v>
      </c>
      <c r="K72" s="56">
        <v>0.5</v>
      </c>
      <c r="L72" s="56">
        <v>0.56999999999999995</v>
      </c>
      <c r="M72" s="56">
        <v>0.64</v>
      </c>
      <c r="N72" s="56">
        <v>0.7</v>
      </c>
      <c r="O72" s="56">
        <v>0.78</v>
      </c>
      <c r="P72" s="56">
        <v>0.86</v>
      </c>
      <c r="Q72" s="56">
        <v>0.95</v>
      </c>
      <c r="R72" s="56">
        <v>1.0900000000000001</v>
      </c>
      <c r="S72" s="56">
        <v>1.21</v>
      </c>
      <c r="T72" s="56">
        <v>1.28</v>
      </c>
      <c r="U72" s="56">
        <v>1.31</v>
      </c>
      <c r="V72" s="56">
        <v>1.39</v>
      </c>
      <c r="W72" s="56">
        <v>1.53</v>
      </c>
      <c r="X72" s="56">
        <v>1.72</v>
      </c>
      <c r="Y72" s="56">
        <v>1.94</v>
      </c>
      <c r="Z72" s="57">
        <v>2.16</v>
      </c>
      <c r="AA72" s="57">
        <v>2.39</v>
      </c>
      <c r="AB72" s="37">
        <v>2.6</v>
      </c>
      <c r="AC72" s="37">
        <v>2.84</v>
      </c>
      <c r="AD72" s="37">
        <v>3.1</v>
      </c>
      <c r="AE72" s="37">
        <v>3.36</v>
      </c>
      <c r="AF72" s="37">
        <v>3.59</v>
      </c>
      <c r="AG72" s="37">
        <v>3.82</v>
      </c>
      <c r="AH72" s="37">
        <v>4.0599999999999996</v>
      </c>
      <c r="AI72" s="37">
        <v>4.33</v>
      </c>
      <c r="AJ72" s="37">
        <v>4.67</v>
      </c>
      <c r="AK72" s="37">
        <v>5.13</v>
      </c>
      <c r="AL72" s="37">
        <v>5.69</v>
      </c>
      <c r="AM72" s="37">
        <v>6.34</v>
      </c>
      <c r="AN72" s="37">
        <v>7.05</v>
      </c>
      <c r="AO72" s="37">
        <v>7.83</v>
      </c>
      <c r="AP72" s="37">
        <v>8.65</v>
      </c>
      <c r="AQ72" s="37">
        <v>9.5500000000000007</v>
      </c>
      <c r="AR72" s="37">
        <v>10.53</v>
      </c>
      <c r="AS72" s="37">
        <v>11.65</v>
      </c>
      <c r="AT72" s="37">
        <v>12.97</v>
      </c>
      <c r="AU72" s="37">
        <v>14.54</v>
      </c>
      <c r="AV72" s="37">
        <v>16.399999999999999</v>
      </c>
      <c r="AW72" s="37">
        <v>18.59</v>
      </c>
      <c r="AX72" s="37">
        <v>21.07</v>
      </c>
      <c r="AY72" s="37">
        <v>23.85</v>
      </c>
      <c r="AZ72" s="37">
        <v>26.91</v>
      </c>
      <c r="BA72" s="37">
        <v>30.27</v>
      </c>
      <c r="BB72" s="37">
        <v>33.99</v>
      </c>
      <c r="BC72" s="37">
        <v>38.25</v>
      </c>
      <c r="BD72" s="37">
        <v>43.17</v>
      </c>
      <c r="BE72" s="37">
        <v>48.91</v>
      </c>
      <c r="BF72" s="37">
        <v>55.34</v>
      </c>
      <c r="BG72" s="37">
        <v>62.84</v>
      </c>
      <c r="BH72" s="37">
        <v>71.540000000000006</v>
      </c>
      <c r="BI72" s="37">
        <v>81.650000000000006</v>
      </c>
      <c r="BJ72" s="37">
        <v>93.38</v>
      </c>
      <c r="BK72" s="37">
        <v>106.86</v>
      </c>
      <c r="BL72" s="37">
        <v>122.14</v>
      </c>
      <c r="BM72" s="37">
        <v>138.72999999999999</v>
      </c>
      <c r="BN72" s="37">
        <v>156.44</v>
      </c>
      <c r="BO72" s="37">
        <v>174.71</v>
      </c>
      <c r="BP72" s="37">
        <v>193</v>
      </c>
      <c r="BQ72" s="37">
        <v>211.13</v>
      </c>
      <c r="BR72" s="37">
        <v>228.17</v>
      </c>
      <c r="BS72" s="37">
        <v>243.4</v>
      </c>
      <c r="BT72" s="37">
        <v>262.43</v>
      </c>
      <c r="BU72" s="37">
        <v>282.69</v>
      </c>
      <c r="BV72" s="37">
        <v>304.70999999999998</v>
      </c>
      <c r="BW72" s="37">
        <v>328</v>
      </c>
      <c r="BX72" s="37">
        <v>352.09</v>
      </c>
      <c r="BY72" s="37">
        <v>374.47</v>
      </c>
      <c r="BZ72" s="37">
        <v>396.8</v>
      </c>
      <c r="CA72" s="37">
        <v>418.66</v>
      </c>
      <c r="CB72" s="37">
        <v>439.65</v>
      </c>
      <c r="CC72" s="37">
        <v>459.36</v>
      </c>
      <c r="CD72" s="37">
        <v>477.43</v>
      </c>
      <c r="CE72" s="37">
        <v>503.32</v>
      </c>
      <c r="CF72" s="37">
        <v>530.61</v>
      </c>
      <c r="CG72" s="37">
        <v>559.39</v>
      </c>
      <c r="CH72" s="37">
        <v>589.72</v>
      </c>
      <c r="CI72" s="37">
        <v>621.70000000000005</v>
      </c>
      <c r="CJ72" s="37">
        <v>655.42</v>
      </c>
      <c r="CK72" s="37">
        <v>690.96</v>
      </c>
      <c r="CL72" s="37">
        <v>728.43</v>
      </c>
      <c r="CM72" s="37">
        <v>767.94</v>
      </c>
      <c r="CN72" s="37">
        <v>809.58</v>
      </c>
      <c r="CO72" s="37">
        <v>853.48</v>
      </c>
      <c r="CP72" s="37">
        <v>899.77</v>
      </c>
      <c r="CQ72" s="37">
        <v>948.56</v>
      </c>
      <c r="CR72" s="37">
        <v>1000</v>
      </c>
      <c r="CS72" s="37"/>
      <c r="CT72" s="37"/>
      <c r="CU72" s="37"/>
      <c r="CV72" s="37"/>
      <c r="CW72" s="37"/>
    </row>
    <row r="73" spans="1:101" ht="14.25" customHeight="1">
      <c r="A73" s="55">
        <v>27</v>
      </c>
      <c r="B73" s="56">
        <v>0.25</v>
      </c>
      <c r="C73" s="56">
        <v>0.27</v>
      </c>
      <c r="D73" s="56">
        <v>0.26</v>
      </c>
      <c r="E73" s="56">
        <v>0.27</v>
      </c>
      <c r="F73" s="56">
        <v>0.28999999999999998</v>
      </c>
      <c r="G73" s="56">
        <v>0.31</v>
      </c>
      <c r="H73" s="56">
        <v>0.35</v>
      </c>
      <c r="I73" s="56">
        <v>0.4</v>
      </c>
      <c r="J73" s="56">
        <v>0.44</v>
      </c>
      <c r="K73" s="56">
        <v>0.54</v>
      </c>
      <c r="L73" s="56">
        <v>0.62</v>
      </c>
      <c r="M73" s="56">
        <v>0.69</v>
      </c>
      <c r="N73" s="56">
        <v>0.75</v>
      </c>
      <c r="O73" s="56">
        <v>0.84</v>
      </c>
      <c r="P73" s="56">
        <v>0.94</v>
      </c>
      <c r="Q73" s="56">
        <v>1.02</v>
      </c>
      <c r="R73" s="56">
        <v>1.1599999999999999</v>
      </c>
      <c r="S73" s="56">
        <v>1.26</v>
      </c>
      <c r="T73" s="56">
        <v>1.3</v>
      </c>
      <c r="U73" s="56">
        <v>1.38</v>
      </c>
      <c r="V73" s="56">
        <v>1.49</v>
      </c>
      <c r="W73" s="56">
        <v>1.66</v>
      </c>
      <c r="X73" s="56">
        <v>1.87</v>
      </c>
      <c r="Y73" s="56">
        <v>2.1</v>
      </c>
      <c r="Z73" s="57">
        <v>2.34</v>
      </c>
      <c r="AA73" s="57">
        <v>2.6</v>
      </c>
      <c r="AB73" s="37">
        <v>2.84</v>
      </c>
      <c r="AC73" s="37">
        <v>3.1</v>
      </c>
      <c r="AD73" s="37">
        <v>3.36</v>
      </c>
      <c r="AE73" s="37">
        <v>3.59</v>
      </c>
      <c r="AF73" s="37">
        <v>3.82</v>
      </c>
      <c r="AG73" s="37">
        <v>4.0599999999999996</v>
      </c>
      <c r="AH73" s="37">
        <v>4.33</v>
      </c>
      <c r="AI73" s="37">
        <v>4.67</v>
      </c>
      <c r="AJ73" s="37">
        <v>5.13</v>
      </c>
      <c r="AK73" s="37">
        <v>5.69</v>
      </c>
      <c r="AL73" s="37">
        <v>6.34</v>
      </c>
      <c r="AM73" s="37">
        <v>7.05</v>
      </c>
      <c r="AN73" s="37">
        <v>7.83</v>
      </c>
      <c r="AO73" s="37">
        <v>8.65</v>
      </c>
      <c r="AP73" s="37">
        <v>9.5500000000000007</v>
      </c>
      <c r="AQ73" s="37">
        <v>10.53</v>
      </c>
      <c r="AR73" s="37">
        <v>11.65</v>
      </c>
      <c r="AS73" s="37">
        <v>12.97</v>
      </c>
      <c r="AT73" s="37">
        <v>14.54</v>
      </c>
      <c r="AU73" s="37">
        <v>16.399999999999999</v>
      </c>
      <c r="AV73" s="37">
        <v>18.59</v>
      </c>
      <c r="AW73" s="37">
        <v>21.07</v>
      </c>
      <c r="AX73" s="37">
        <v>23.85</v>
      </c>
      <c r="AY73" s="37">
        <v>26.91</v>
      </c>
      <c r="AZ73" s="37">
        <v>30.27</v>
      </c>
      <c r="BA73" s="37">
        <v>33.99</v>
      </c>
      <c r="BB73" s="37">
        <v>38.25</v>
      </c>
      <c r="BC73" s="37">
        <v>43.17</v>
      </c>
      <c r="BD73" s="37">
        <v>48.91</v>
      </c>
      <c r="BE73" s="37">
        <v>55.34</v>
      </c>
      <c r="BF73" s="37">
        <v>62.84</v>
      </c>
      <c r="BG73" s="37">
        <v>71.540000000000006</v>
      </c>
      <c r="BH73" s="37">
        <v>81.650000000000006</v>
      </c>
      <c r="BI73" s="37">
        <v>93.38</v>
      </c>
      <c r="BJ73" s="37">
        <v>106.86</v>
      </c>
      <c r="BK73" s="37">
        <v>122.14</v>
      </c>
      <c r="BL73" s="37">
        <v>138.72999999999999</v>
      </c>
      <c r="BM73" s="37">
        <v>156.44</v>
      </c>
      <c r="BN73" s="37">
        <v>174.71</v>
      </c>
      <c r="BO73" s="37">
        <v>193</v>
      </c>
      <c r="BP73" s="37">
        <v>211.13</v>
      </c>
      <c r="BQ73" s="37">
        <v>228.17</v>
      </c>
      <c r="BR73" s="37">
        <v>243.4</v>
      </c>
      <c r="BS73" s="37">
        <v>262.43</v>
      </c>
      <c r="BT73" s="37">
        <v>282.69</v>
      </c>
      <c r="BU73" s="37">
        <v>304.70999999999998</v>
      </c>
      <c r="BV73" s="37">
        <v>328</v>
      </c>
      <c r="BW73" s="37">
        <v>352.09</v>
      </c>
      <c r="BX73" s="37">
        <v>374.47</v>
      </c>
      <c r="BY73" s="37">
        <v>396.8</v>
      </c>
      <c r="BZ73" s="37">
        <v>418.66</v>
      </c>
      <c r="CA73" s="37">
        <v>439.65</v>
      </c>
      <c r="CB73" s="37">
        <v>459.36</v>
      </c>
      <c r="CC73" s="37">
        <v>477.43</v>
      </c>
      <c r="CD73" s="37">
        <v>503.32</v>
      </c>
      <c r="CE73" s="37">
        <v>530.61</v>
      </c>
      <c r="CF73" s="37">
        <v>559.39</v>
      </c>
      <c r="CG73" s="37">
        <v>589.72</v>
      </c>
      <c r="CH73" s="37">
        <v>621.70000000000005</v>
      </c>
      <c r="CI73" s="37">
        <v>655.42</v>
      </c>
      <c r="CJ73" s="37">
        <v>690.96</v>
      </c>
      <c r="CK73" s="37">
        <v>728.43</v>
      </c>
      <c r="CL73" s="37">
        <v>767.94</v>
      </c>
      <c r="CM73" s="37">
        <v>809.58</v>
      </c>
      <c r="CN73" s="37">
        <v>853.48</v>
      </c>
      <c r="CO73" s="37">
        <v>899.77</v>
      </c>
      <c r="CP73" s="37">
        <v>948.56</v>
      </c>
      <c r="CQ73" s="37">
        <v>1000</v>
      </c>
      <c r="CR73" s="37"/>
      <c r="CS73" s="37"/>
      <c r="CT73" s="37"/>
      <c r="CU73" s="37"/>
      <c r="CV73" s="37"/>
      <c r="CW73" s="37"/>
    </row>
    <row r="74" spans="1:101" ht="14.25" customHeight="1">
      <c r="A74" s="55">
        <v>28</v>
      </c>
      <c r="B74" s="56">
        <v>0.22</v>
      </c>
      <c r="C74" s="56">
        <v>0.24</v>
      </c>
      <c r="D74" s="56">
        <v>0.25</v>
      </c>
      <c r="E74" s="56">
        <v>0.28999999999999998</v>
      </c>
      <c r="F74" s="56">
        <v>0.31</v>
      </c>
      <c r="G74" s="56">
        <v>0.33</v>
      </c>
      <c r="H74" s="56">
        <v>0.38</v>
      </c>
      <c r="I74" s="56">
        <v>0.42</v>
      </c>
      <c r="J74" s="56">
        <v>0.47</v>
      </c>
      <c r="K74" s="56">
        <v>0.59</v>
      </c>
      <c r="L74" s="56">
        <v>0.67</v>
      </c>
      <c r="M74" s="56">
        <v>0.75</v>
      </c>
      <c r="N74" s="56">
        <v>0.81</v>
      </c>
      <c r="O74" s="56">
        <v>0.91</v>
      </c>
      <c r="P74" s="56">
        <v>1.01</v>
      </c>
      <c r="Q74" s="56">
        <v>1.1000000000000001</v>
      </c>
      <c r="R74" s="56">
        <v>1.22</v>
      </c>
      <c r="S74" s="56">
        <v>1.29</v>
      </c>
      <c r="T74" s="56">
        <v>1.37</v>
      </c>
      <c r="U74" s="56">
        <v>1.47</v>
      </c>
      <c r="V74" s="56">
        <v>1.61</v>
      </c>
      <c r="W74" s="56">
        <v>1.8</v>
      </c>
      <c r="X74" s="56">
        <v>2.0299999999999998</v>
      </c>
      <c r="Y74" s="56">
        <v>2.2799999999999998</v>
      </c>
      <c r="Z74" s="57">
        <v>2.5499999999999998</v>
      </c>
      <c r="AA74" s="57">
        <v>2.84</v>
      </c>
      <c r="AB74" s="37">
        <v>3.1</v>
      </c>
      <c r="AC74" s="37">
        <v>3.36</v>
      </c>
      <c r="AD74" s="37">
        <v>3.59</v>
      </c>
      <c r="AE74" s="37">
        <v>3.82</v>
      </c>
      <c r="AF74" s="37">
        <v>4.0599999999999996</v>
      </c>
      <c r="AG74" s="37">
        <v>4.33</v>
      </c>
      <c r="AH74" s="37">
        <v>4.67</v>
      </c>
      <c r="AI74" s="37">
        <v>5.13</v>
      </c>
      <c r="AJ74" s="37">
        <v>5.69</v>
      </c>
      <c r="AK74" s="37">
        <v>6.34</v>
      </c>
      <c r="AL74" s="37">
        <v>7.05</v>
      </c>
      <c r="AM74" s="37">
        <v>7.83</v>
      </c>
      <c r="AN74" s="37">
        <v>8.65</v>
      </c>
      <c r="AO74" s="37">
        <v>9.5500000000000007</v>
      </c>
      <c r="AP74" s="37">
        <v>10.53</v>
      </c>
      <c r="AQ74" s="37">
        <v>11.65</v>
      </c>
      <c r="AR74" s="37">
        <v>12.97</v>
      </c>
      <c r="AS74" s="37">
        <v>14.54</v>
      </c>
      <c r="AT74" s="37">
        <v>16.399999999999999</v>
      </c>
      <c r="AU74" s="37">
        <v>18.59</v>
      </c>
      <c r="AV74" s="37">
        <v>21.07</v>
      </c>
      <c r="AW74" s="37">
        <v>23.85</v>
      </c>
      <c r="AX74" s="37">
        <v>26.91</v>
      </c>
      <c r="AY74" s="37">
        <v>30.27</v>
      </c>
      <c r="AZ74" s="37">
        <v>33.99</v>
      </c>
      <c r="BA74" s="37">
        <v>38.25</v>
      </c>
      <c r="BB74" s="37">
        <v>43.17</v>
      </c>
      <c r="BC74" s="37">
        <v>48.91</v>
      </c>
      <c r="BD74" s="37">
        <v>55.34</v>
      </c>
      <c r="BE74" s="37">
        <v>62.84</v>
      </c>
      <c r="BF74" s="37">
        <v>71.540000000000006</v>
      </c>
      <c r="BG74" s="37">
        <v>81.650000000000006</v>
      </c>
      <c r="BH74" s="37">
        <v>93.38</v>
      </c>
      <c r="BI74" s="37">
        <v>106.86</v>
      </c>
      <c r="BJ74" s="37">
        <v>122.14</v>
      </c>
      <c r="BK74" s="37">
        <v>138.72999999999999</v>
      </c>
      <c r="BL74" s="37">
        <v>156.44</v>
      </c>
      <c r="BM74" s="37">
        <v>174.71</v>
      </c>
      <c r="BN74" s="37">
        <v>193</v>
      </c>
      <c r="BO74" s="37">
        <v>211.13</v>
      </c>
      <c r="BP74" s="37">
        <v>228.17</v>
      </c>
      <c r="BQ74" s="37">
        <v>243.4</v>
      </c>
      <c r="BR74" s="37">
        <v>262.43</v>
      </c>
      <c r="BS74" s="37">
        <v>282.69</v>
      </c>
      <c r="BT74" s="37">
        <v>304.70999999999998</v>
      </c>
      <c r="BU74" s="37">
        <v>328</v>
      </c>
      <c r="BV74" s="37">
        <v>352.09</v>
      </c>
      <c r="BW74" s="37">
        <v>374.47</v>
      </c>
      <c r="BX74" s="37">
        <v>396.8</v>
      </c>
      <c r="BY74" s="37">
        <v>418.66</v>
      </c>
      <c r="BZ74" s="37">
        <v>439.65</v>
      </c>
      <c r="CA74" s="37">
        <v>459.36</v>
      </c>
      <c r="CB74" s="37">
        <v>477.43</v>
      </c>
      <c r="CC74" s="37">
        <v>503.32</v>
      </c>
      <c r="CD74" s="37">
        <v>530.61</v>
      </c>
      <c r="CE74" s="37">
        <v>559.39</v>
      </c>
      <c r="CF74" s="37">
        <v>589.72</v>
      </c>
      <c r="CG74" s="37">
        <v>621.70000000000005</v>
      </c>
      <c r="CH74" s="37">
        <v>655.42</v>
      </c>
      <c r="CI74" s="37">
        <v>690.96</v>
      </c>
      <c r="CJ74" s="37">
        <v>728.43</v>
      </c>
      <c r="CK74" s="37">
        <v>767.94</v>
      </c>
      <c r="CL74" s="37">
        <v>809.58</v>
      </c>
      <c r="CM74" s="37">
        <v>853.48</v>
      </c>
      <c r="CN74" s="37">
        <v>899.77</v>
      </c>
      <c r="CO74" s="37">
        <v>948.56</v>
      </c>
      <c r="CP74" s="37">
        <v>1000</v>
      </c>
      <c r="CQ74" s="37"/>
      <c r="CR74" s="37"/>
      <c r="CS74" s="37"/>
      <c r="CT74" s="37"/>
      <c r="CU74" s="37"/>
      <c r="CV74" s="37"/>
      <c r="CW74" s="37"/>
    </row>
    <row r="75" spans="1:101" ht="14.25" customHeight="1">
      <c r="A75" s="55">
        <v>29</v>
      </c>
      <c r="B75" s="56">
        <v>0.2</v>
      </c>
      <c r="C75" s="56">
        <v>0.23</v>
      </c>
      <c r="D75" s="56">
        <v>0.26</v>
      </c>
      <c r="E75" s="56">
        <v>0.3</v>
      </c>
      <c r="F75" s="56">
        <v>0.33</v>
      </c>
      <c r="G75" s="56">
        <v>0.36</v>
      </c>
      <c r="H75" s="56">
        <v>0.4</v>
      </c>
      <c r="I75" s="56">
        <v>0.46</v>
      </c>
      <c r="J75" s="56">
        <v>0.51</v>
      </c>
      <c r="K75" s="56">
        <v>0.64</v>
      </c>
      <c r="L75" s="56">
        <v>0.73</v>
      </c>
      <c r="M75" s="56">
        <v>0.81</v>
      </c>
      <c r="N75" s="56">
        <v>0.87</v>
      </c>
      <c r="O75" s="56">
        <v>0.97</v>
      </c>
      <c r="P75" s="56">
        <v>1.08</v>
      </c>
      <c r="Q75" s="56">
        <v>1.1599999999999999</v>
      </c>
      <c r="R75" s="56">
        <v>1.27</v>
      </c>
      <c r="S75" s="56">
        <v>1.37</v>
      </c>
      <c r="T75" s="56">
        <v>1.46</v>
      </c>
      <c r="U75" s="56">
        <v>1.58</v>
      </c>
      <c r="V75" s="56">
        <v>1.75</v>
      </c>
      <c r="W75" s="56">
        <v>1.97</v>
      </c>
      <c r="X75" s="56">
        <v>2.2200000000000002</v>
      </c>
      <c r="Y75" s="56">
        <v>2.4900000000000002</v>
      </c>
      <c r="Z75" s="57">
        <v>2.79</v>
      </c>
      <c r="AA75" s="57">
        <v>3.1</v>
      </c>
      <c r="AB75" s="37">
        <v>3.36</v>
      </c>
      <c r="AC75" s="37">
        <v>3.59</v>
      </c>
      <c r="AD75" s="37">
        <v>3.82</v>
      </c>
      <c r="AE75" s="37">
        <v>4.0599999999999996</v>
      </c>
      <c r="AF75" s="37">
        <v>4.33</v>
      </c>
      <c r="AG75" s="37">
        <v>4.67</v>
      </c>
      <c r="AH75" s="37">
        <v>5.13</v>
      </c>
      <c r="AI75" s="37">
        <v>5.69</v>
      </c>
      <c r="AJ75" s="37">
        <v>6.34</v>
      </c>
      <c r="AK75" s="37">
        <v>7.05</v>
      </c>
      <c r="AL75" s="37">
        <v>7.83</v>
      </c>
      <c r="AM75" s="37">
        <v>8.65</v>
      </c>
      <c r="AN75" s="37">
        <v>9.5500000000000007</v>
      </c>
      <c r="AO75" s="37">
        <v>10.53</v>
      </c>
      <c r="AP75" s="37">
        <v>11.65</v>
      </c>
      <c r="AQ75" s="37">
        <v>12.97</v>
      </c>
      <c r="AR75" s="37">
        <v>14.54</v>
      </c>
      <c r="AS75" s="37">
        <v>16.399999999999999</v>
      </c>
      <c r="AT75" s="37">
        <v>18.59</v>
      </c>
      <c r="AU75" s="37">
        <v>21.07</v>
      </c>
      <c r="AV75" s="37">
        <v>23.85</v>
      </c>
      <c r="AW75" s="37">
        <v>26.91</v>
      </c>
      <c r="AX75" s="37">
        <v>30.27</v>
      </c>
      <c r="AY75" s="37">
        <v>33.99</v>
      </c>
      <c r="AZ75" s="37">
        <v>38.25</v>
      </c>
      <c r="BA75" s="37">
        <v>43.17</v>
      </c>
      <c r="BB75" s="37">
        <v>48.91</v>
      </c>
      <c r="BC75" s="37">
        <v>55.34</v>
      </c>
      <c r="BD75" s="37">
        <v>62.84</v>
      </c>
      <c r="BE75" s="37">
        <v>71.540000000000006</v>
      </c>
      <c r="BF75" s="37">
        <v>81.650000000000006</v>
      </c>
      <c r="BG75" s="37">
        <v>93.38</v>
      </c>
      <c r="BH75" s="37">
        <v>106.86</v>
      </c>
      <c r="BI75" s="37">
        <v>122.14</v>
      </c>
      <c r="BJ75" s="37">
        <v>138.72999999999999</v>
      </c>
      <c r="BK75" s="37">
        <v>156.44</v>
      </c>
      <c r="BL75" s="37">
        <v>174.71</v>
      </c>
      <c r="BM75" s="37">
        <v>193</v>
      </c>
      <c r="BN75" s="37">
        <v>211.13</v>
      </c>
      <c r="BO75" s="37">
        <v>228.17</v>
      </c>
      <c r="BP75" s="37">
        <v>243.4</v>
      </c>
      <c r="BQ75" s="37">
        <v>262.43</v>
      </c>
      <c r="BR75" s="37">
        <v>282.69</v>
      </c>
      <c r="BS75" s="37">
        <v>304.70999999999998</v>
      </c>
      <c r="BT75" s="37">
        <v>328</v>
      </c>
      <c r="BU75" s="37">
        <v>352.09</v>
      </c>
      <c r="BV75" s="37">
        <v>374.47</v>
      </c>
      <c r="BW75" s="37">
        <v>396.8</v>
      </c>
      <c r="BX75" s="37">
        <v>418.66</v>
      </c>
      <c r="BY75" s="37">
        <v>439.65</v>
      </c>
      <c r="BZ75" s="37">
        <v>459.36</v>
      </c>
      <c r="CA75" s="37">
        <v>477.43</v>
      </c>
      <c r="CB75" s="37">
        <v>503.32</v>
      </c>
      <c r="CC75" s="37">
        <v>530.61</v>
      </c>
      <c r="CD75" s="37">
        <v>559.39</v>
      </c>
      <c r="CE75" s="37">
        <v>589.72</v>
      </c>
      <c r="CF75" s="37">
        <v>621.70000000000005</v>
      </c>
      <c r="CG75" s="37">
        <v>655.42</v>
      </c>
      <c r="CH75" s="37">
        <v>690.96</v>
      </c>
      <c r="CI75" s="37">
        <v>728.43</v>
      </c>
      <c r="CJ75" s="37">
        <v>767.94</v>
      </c>
      <c r="CK75" s="37">
        <v>809.58</v>
      </c>
      <c r="CL75" s="37">
        <v>853.48</v>
      </c>
      <c r="CM75" s="37">
        <v>899.77</v>
      </c>
      <c r="CN75" s="37">
        <v>948.56</v>
      </c>
      <c r="CO75" s="37">
        <v>1000</v>
      </c>
      <c r="CP75" s="37"/>
      <c r="CQ75" s="37"/>
      <c r="CR75" s="37"/>
      <c r="CS75" s="37"/>
      <c r="CT75" s="37"/>
      <c r="CU75" s="37"/>
      <c r="CV75" s="37"/>
      <c r="CW75" s="37"/>
    </row>
    <row r="76" spans="1:101" ht="14.25" customHeight="1">
      <c r="A76" s="55">
        <v>30</v>
      </c>
      <c r="B76" s="56">
        <v>0.19</v>
      </c>
      <c r="C76" s="56">
        <v>0.2</v>
      </c>
      <c r="D76" s="56">
        <v>0.26</v>
      </c>
      <c r="E76" s="56">
        <v>0.3</v>
      </c>
      <c r="F76" s="56">
        <v>0.33</v>
      </c>
      <c r="G76" s="56">
        <v>0.36</v>
      </c>
      <c r="H76" s="56">
        <v>0.4</v>
      </c>
      <c r="I76" s="56">
        <v>0.46</v>
      </c>
      <c r="J76" s="56">
        <v>0.53</v>
      </c>
      <c r="K76" s="56">
        <v>0.65</v>
      </c>
      <c r="L76" s="56">
        <v>0.74</v>
      </c>
      <c r="M76" s="56">
        <v>0.81</v>
      </c>
      <c r="N76" s="56">
        <v>0.87</v>
      </c>
      <c r="O76" s="56">
        <v>0.99</v>
      </c>
      <c r="P76" s="56">
        <v>1.08</v>
      </c>
      <c r="Q76" s="56">
        <v>1.2</v>
      </c>
      <c r="R76" s="56">
        <v>1.34</v>
      </c>
      <c r="S76" s="56">
        <v>1.45</v>
      </c>
      <c r="T76" s="56">
        <v>1.56</v>
      </c>
      <c r="U76" s="56">
        <v>1.71</v>
      </c>
      <c r="V76" s="56">
        <v>1.91</v>
      </c>
      <c r="W76" s="56">
        <v>2.15</v>
      </c>
      <c r="X76" s="56">
        <v>2.42</v>
      </c>
      <c r="Y76" s="56">
        <v>2.71</v>
      </c>
      <c r="Z76" s="57">
        <v>3.05</v>
      </c>
      <c r="AA76" s="57">
        <v>3.36</v>
      </c>
      <c r="AB76" s="37">
        <v>3.59</v>
      </c>
      <c r="AC76" s="37">
        <v>3.82</v>
      </c>
      <c r="AD76" s="37">
        <v>4.0599999999999996</v>
      </c>
      <c r="AE76" s="37">
        <v>4.33</v>
      </c>
      <c r="AF76" s="37">
        <v>4.67</v>
      </c>
      <c r="AG76" s="37">
        <v>5.13</v>
      </c>
      <c r="AH76" s="37">
        <v>5.69</v>
      </c>
      <c r="AI76" s="37">
        <v>6.34</v>
      </c>
      <c r="AJ76" s="37">
        <v>7.05</v>
      </c>
      <c r="AK76" s="37">
        <v>7.83</v>
      </c>
      <c r="AL76" s="37">
        <v>8.65</v>
      </c>
      <c r="AM76" s="37">
        <v>9.5500000000000007</v>
      </c>
      <c r="AN76" s="37">
        <v>10.53</v>
      </c>
      <c r="AO76" s="37">
        <v>11.65</v>
      </c>
      <c r="AP76" s="37">
        <v>12.97</v>
      </c>
      <c r="AQ76" s="37">
        <v>14.54</v>
      </c>
      <c r="AR76" s="37">
        <v>16.399999999999999</v>
      </c>
      <c r="AS76" s="37">
        <v>18.59</v>
      </c>
      <c r="AT76" s="37">
        <v>21.07</v>
      </c>
      <c r="AU76" s="37">
        <v>23.85</v>
      </c>
      <c r="AV76" s="37">
        <v>26.91</v>
      </c>
      <c r="AW76" s="37">
        <v>30.27</v>
      </c>
      <c r="AX76" s="37">
        <v>33.99</v>
      </c>
      <c r="AY76" s="37">
        <v>38.25</v>
      </c>
      <c r="AZ76" s="37">
        <v>43.17</v>
      </c>
      <c r="BA76" s="37">
        <v>48.91</v>
      </c>
      <c r="BB76" s="37">
        <v>55.34</v>
      </c>
      <c r="BC76" s="37">
        <v>62.84</v>
      </c>
      <c r="BD76" s="37">
        <v>71.540000000000006</v>
      </c>
      <c r="BE76" s="37">
        <v>81.650000000000006</v>
      </c>
      <c r="BF76" s="37">
        <v>93.38</v>
      </c>
      <c r="BG76" s="37">
        <v>106.86</v>
      </c>
      <c r="BH76" s="37">
        <v>122.14</v>
      </c>
      <c r="BI76" s="37">
        <v>138.72999999999999</v>
      </c>
      <c r="BJ76" s="37">
        <v>156.44</v>
      </c>
      <c r="BK76" s="37">
        <v>174.71</v>
      </c>
      <c r="BL76" s="37">
        <v>193</v>
      </c>
      <c r="BM76" s="37">
        <v>211.13</v>
      </c>
      <c r="BN76" s="37">
        <v>228.17</v>
      </c>
      <c r="BO76" s="37">
        <v>243.4</v>
      </c>
      <c r="BP76" s="37">
        <v>262.43</v>
      </c>
      <c r="BQ76" s="37">
        <v>282.69</v>
      </c>
      <c r="BR76" s="37">
        <v>304.70999999999998</v>
      </c>
      <c r="BS76" s="37">
        <v>328</v>
      </c>
      <c r="BT76" s="37">
        <v>352.09</v>
      </c>
      <c r="BU76" s="37">
        <v>374.47</v>
      </c>
      <c r="BV76" s="37">
        <v>396.8</v>
      </c>
      <c r="BW76" s="37">
        <v>418.66</v>
      </c>
      <c r="BX76" s="37">
        <v>439.65</v>
      </c>
      <c r="BY76" s="37">
        <v>459.36</v>
      </c>
      <c r="BZ76" s="37">
        <v>477.43</v>
      </c>
      <c r="CA76" s="37">
        <v>503.32</v>
      </c>
      <c r="CB76" s="37">
        <v>530.61</v>
      </c>
      <c r="CC76" s="37">
        <v>559.39</v>
      </c>
      <c r="CD76" s="37">
        <v>589.72</v>
      </c>
      <c r="CE76" s="37">
        <v>621.70000000000005</v>
      </c>
      <c r="CF76" s="37">
        <v>655.42</v>
      </c>
      <c r="CG76" s="37">
        <v>690.96</v>
      </c>
      <c r="CH76" s="37">
        <v>728.43</v>
      </c>
      <c r="CI76" s="37">
        <v>767.94</v>
      </c>
      <c r="CJ76" s="37">
        <v>809.58</v>
      </c>
      <c r="CK76" s="37">
        <v>853.48</v>
      </c>
      <c r="CL76" s="37">
        <v>899.77</v>
      </c>
      <c r="CM76" s="37">
        <v>948.56</v>
      </c>
      <c r="CN76" s="37">
        <v>1000</v>
      </c>
      <c r="CO76" s="37"/>
      <c r="CP76" s="37"/>
      <c r="CQ76" s="37"/>
      <c r="CR76" s="37"/>
      <c r="CS76" s="37"/>
      <c r="CT76" s="37"/>
      <c r="CU76" s="37"/>
      <c r="CV76" s="37"/>
      <c r="CW76" s="37"/>
    </row>
    <row r="77" spans="1:101" ht="14.25" customHeight="1">
      <c r="A77" s="55">
        <v>31</v>
      </c>
      <c r="B77" s="56">
        <v>0.16</v>
      </c>
      <c r="C77" s="56">
        <v>0.18</v>
      </c>
      <c r="D77" s="56">
        <v>0.26</v>
      </c>
      <c r="E77" s="56">
        <v>0.3</v>
      </c>
      <c r="F77" s="56">
        <v>0.33</v>
      </c>
      <c r="G77" s="56">
        <v>0.36</v>
      </c>
      <c r="H77" s="56">
        <v>0.4</v>
      </c>
      <c r="I77" s="56">
        <v>0.47</v>
      </c>
      <c r="J77" s="56">
        <v>0.57999999999999996</v>
      </c>
      <c r="K77" s="56">
        <v>0.68</v>
      </c>
      <c r="L77" s="56">
        <v>0.76</v>
      </c>
      <c r="M77" s="56">
        <v>0.82</v>
      </c>
      <c r="N77" s="56">
        <v>0.91</v>
      </c>
      <c r="O77" s="56">
        <v>1.01</v>
      </c>
      <c r="P77" s="56">
        <v>1.1200000000000001</v>
      </c>
      <c r="Q77" s="56">
        <v>1.27</v>
      </c>
      <c r="R77" s="56">
        <v>1.42</v>
      </c>
      <c r="S77" s="56">
        <v>1.54</v>
      </c>
      <c r="T77" s="56">
        <v>1.67</v>
      </c>
      <c r="U77" s="56">
        <v>1.85</v>
      </c>
      <c r="V77" s="56">
        <v>2.0699999999999998</v>
      </c>
      <c r="W77" s="56">
        <v>2.34</v>
      </c>
      <c r="X77" s="56">
        <v>2.63</v>
      </c>
      <c r="Y77" s="56">
        <v>2.96</v>
      </c>
      <c r="Z77" s="57">
        <v>3.3</v>
      </c>
      <c r="AA77" s="57">
        <v>3.59</v>
      </c>
      <c r="AB77" s="37">
        <v>3.82</v>
      </c>
      <c r="AC77" s="37">
        <v>4.0599999999999996</v>
      </c>
      <c r="AD77" s="37">
        <v>4.33</v>
      </c>
      <c r="AE77" s="37">
        <v>4.67</v>
      </c>
      <c r="AF77" s="37">
        <v>5.13</v>
      </c>
      <c r="AG77" s="37">
        <v>5.69</v>
      </c>
      <c r="AH77" s="37">
        <v>6.34</v>
      </c>
      <c r="AI77" s="37">
        <v>7.05</v>
      </c>
      <c r="AJ77" s="37">
        <v>7.83</v>
      </c>
      <c r="AK77" s="37">
        <v>8.65</v>
      </c>
      <c r="AL77" s="37">
        <v>9.5500000000000007</v>
      </c>
      <c r="AM77" s="37">
        <v>10.53</v>
      </c>
      <c r="AN77" s="37">
        <v>11.65</v>
      </c>
      <c r="AO77" s="37">
        <v>12.97</v>
      </c>
      <c r="AP77" s="37">
        <v>14.54</v>
      </c>
      <c r="AQ77" s="37">
        <v>16.399999999999999</v>
      </c>
      <c r="AR77" s="37">
        <v>18.59</v>
      </c>
      <c r="AS77" s="37">
        <v>21.07</v>
      </c>
      <c r="AT77" s="37">
        <v>23.85</v>
      </c>
      <c r="AU77" s="37">
        <v>26.91</v>
      </c>
      <c r="AV77" s="37">
        <v>30.27</v>
      </c>
      <c r="AW77" s="37">
        <v>33.99</v>
      </c>
      <c r="AX77" s="37">
        <v>38.25</v>
      </c>
      <c r="AY77" s="37">
        <v>43.17</v>
      </c>
      <c r="AZ77" s="37">
        <v>48.91</v>
      </c>
      <c r="BA77" s="37">
        <v>55.34</v>
      </c>
      <c r="BB77" s="37">
        <v>62.84</v>
      </c>
      <c r="BC77" s="37">
        <v>71.540000000000006</v>
      </c>
      <c r="BD77" s="37">
        <v>81.650000000000006</v>
      </c>
      <c r="BE77" s="37">
        <v>93.38</v>
      </c>
      <c r="BF77" s="37">
        <v>106.86</v>
      </c>
      <c r="BG77" s="37">
        <v>122.14</v>
      </c>
      <c r="BH77" s="37">
        <v>138.72999999999999</v>
      </c>
      <c r="BI77" s="37">
        <v>156.44</v>
      </c>
      <c r="BJ77" s="37">
        <v>174.71</v>
      </c>
      <c r="BK77" s="37">
        <v>193</v>
      </c>
      <c r="BL77" s="37">
        <v>211.13</v>
      </c>
      <c r="BM77" s="37">
        <v>228.17</v>
      </c>
      <c r="BN77" s="37">
        <v>243.4</v>
      </c>
      <c r="BO77" s="37">
        <v>262.43</v>
      </c>
      <c r="BP77" s="37">
        <v>282.69</v>
      </c>
      <c r="BQ77" s="37">
        <v>304.70999999999998</v>
      </c>
      <c r="BR77" s="37">
        <v>328</v>
      </c>
      <c r="BS77" s="37">
        <v>352.09</v>
      </c>
      <c r="BT77" s="37">
        <v>374.47</v>
      </c>
      <c r="BU77" s="37">
        <v>396.8</v>
      </c>
      <c r="BV77" s="37">
        <v>418.66</v>
      </c>
      <c r="BW77" s="37">
        <v>439.65</v>
      </c>
      <c r="BX77" s="37">
        <v>459.36</v>
      </c>
      <c r="BY77" s="37">
        <v>477.43</v>
      </c>
      <c r="BZ77" s="37">
        <v>503.32</v>
      </c>
      <c r="CA77" s="37">
        <v>530.61</v>
      </c>
      <c r="CB77" s="37">
        <v>559.39</v>
      </c>
      <c r="CC77" s="37">
        <v>589.72</v>
      </c>
      <c r="CD77" s="37">
        <v>621.70000000000005</v>
      </c>
      <c r="CE77" s="37">
        <v>655.42</v>
      </c>
      <c r="CF77" s="37">
        <v>690.96</v>
      </c>
      <c r="CG77" s="37">
        <v>728.43</v>
      </c>
      <c r="CH77" s="37">
        <v>767.94</v>
      </c>
      <c r="CI77" s="37">
        <v>809.58</v>
      </c>
      <c r="CJ77" s="37">
        <v>853.48</v>
      </c>
      <c r="CK77" s="37">
        <v>899.77</v>
      </c>
      <c r="CL77" s="37">
        <v>948.56</v>
      </c>
      <c r="CM77" s="37">
        <v>1000</v>
      </c>
      <c r="CN77" s="37"/>
      <c r="CO77" s="37"/>
      <c r="CP77" s="37"/>
      <c r="CQ77" s="37"/>
      <c r="CR77" s="37"/>
      <c r="CS77" s="37"/>
      <c r="CT77" s="37"/>
      <c r="CU77" s="37"/>
      <c r="CV77" s="37"/>
      <c r="CW77" s="37"/>
    </row>
    <row r="78" spans="1:101" ht="14.25" customHeight="1">
      <c r="A78" s="55">
        <v>32</v>
      </c>
      <c r="B78" s="56">
        <v>0.16</v>
      </c>
      <c r="C78" s="56">
        <v>0.18</v>
      </c>
      <c r="D78" s="56">
        <v>0.27</v>
      </c>
      <c r="E78" s="56">
        <v>0.31</v>
      </c>
      <c r="F78" s="56">
        <v>0.35</v>
      </c>
      <c r="G78" s="56">
        <v>0.38</v>
      </c>
      <c r="H78" s="56">
        <v>0.44</v>
      </c>
      <c r="I78" s="56">
        <v>0.52</v>
      </c>
      <c r="J78" s="56">
        <v>0.63</v>
      </c>
      <c r="K78" s="56">
        <v>0.74</v>
      </c>
      <c r="L78" s="56">
        <v>0.81</v>
      </c>
      <c r="M78" s="56">
        <v>0.87</v>
      </c>
      <c r="N78" s="56">
        <v>0.95</v>
      </c>
      <c r="O78" s="56">
        <v>1.05</v>
      </c>
      <c r="P78" s="56">
        <v>1.19</v>
      </c>
      <c r="Q78" s="56">
        <v>1.35</v>
      </c>
      <c r="R78" s="56">
        <v>1.51</v>
      </c>
      <c r="S78" s="56">
        <v>1.64</v>
      </c>
      <c r="T78" s="56">
        <v>1.8</v>
      </c>
      <c r="U78" s="56">
        <v>1.99</v>
      </c>
      <c r="V78" s="56">
        <v>2.25</v>
      </c>
      <c r="W78" s="56">
        <v>2.54</v>
      </c>
      <c r="X78" s="56">
        <v>2.87</v>
      </c>
      <c r="Y78" s="56">
        <v>3.21</v>
      </c>
      <c r="Z78" s="57">
        <v>3.54</v>
      </c>
      <c r="AA78" s="57">
        <v>3.82</v>
      </c>
      <c r="AB78" s="37">
        <v>4.0599999999999996</v>
      </c>
      <c r="AC78" s="37">
        <v>4.33</v>
      </c>
      <c r="AD78" s="37">
        <v>4.67</v>
      </c>
      <c r="AE78" s="37">
        <v>5.13</v>
      </c>
      <c r="AF78" s="37">
        <v>5.69</v>
      </c>
      <c r="AG78" s="37">
        <v>6.34</v>
      </c>
      <c r="AH78" s="37">
        <v>7.05</v>
      </c>
      <c r="AI78" s="37">
        <v>7.83</v>
      </c>
      <c r="AJ78" s="37">
        <v>8.65</v>
      </c>
      <c r="AK78" s="37">
        <v>9.5500000000000007</v>
      </c>
      <c r="AL78" s="37">
        <v>10.53</v>
      </c>
      <c r="AM78" s="37">
        <v>11.65</v>
      </c>
      <c r="AN78" s="37">
        <v>12.97</v>
      </c>
      <c r="AO78" s="37">
        <v>14.54</v>
      </c>
      <c r="AP78" s="37">
        <v>16.399999999999999</v>
      </c>
      <c r="AQ78" s="37">
        <v>18.59</v>
      </c>
      <c r="AR78" s="37">
        <v>21.07</v>
      </c>
      <c r="AS78" s="37">
        <v>23.85</v>
      </c>
      <c r="AT78" s="37">
        <v>26.91</v>
      </c>
      <c r="AU78" s="37">
        <v>30.27</v>
      </c>
      <c r="AV78" s="37">
        <v>33.99</v>
      </c>
      <c r="AW78" s="37">
        <v>38.25</v>
      </c>
      <c r="AX78" s="37">
        <v>43.17</v>
      </c>
      <c r="AY78" s="37">
        <v>48.91</v>
      </c>
      <c r="AZ78" s="37">
        <v>55.34</v>
      </c>
      <c r="BA78" s="37">
        <v>62.84</v>
      </c>
      <c r="BB78" s="37">
        <v>71.540000000000006</v>
      </c>
      <c r="BC78" s="37">
        <v>81.650000000000006</v>
      </c>
      <c r="BD78" s="37">
        <v>93.38</v>
      </c>
      <c r="BE78" s="37">
        <v>106.86</v>
      </c>
      <c r="BF78" s="37">
        <v>122.14</v>
      </c>
      <c r="BG78" s="37">
        <v>138.72999999999999</v>
      </c>
      <c r="BH78" s="37">
        <v>156.44</v>
      </c>
      <c r="BI78" s="37">
        <v>174.71</v>
      </c>
      <c r="BJ78" s="37">
        <v>193</v>
      </c>
      <c r="BK78" s="37">
        <v>211.13</v>
      </c>
      <c r="BL78" s="37">
        <v>228.17</v>
      </c>
      <c r="BM78" s="37">
        <v>243.4</v>
      </c>
      <c r="BN78" s="37">
        <v>262.43</v>
      </c>
      <c r="BO78" s="37">
        <v>282.69</v>
      </c>
      <c r="BP78" s="37">
        <v>304.70999999999998</v>
      </c>
      <c r="BQ78" s="37">
        <v>328</v>
      </c>
      <c r="BR78" s="37">
        <v>352.09</v>
      </c>
      <c r="BS78" s="37">
        <v>374.47</v>
      </c>
      <c r="BT78" s="37">
        <v>396.8</v>
      </c>
      <c r="BU78" s="37">
        <v>418.66</v>
      </c>
      <c r="BV78" s="37">
        <v>439.65</v>
      </c>
      <c r="BW78" s="37">
        <v>459.36</v>
      </c>
      <c r="BX78" s="37">
        <v>477.43</v>
      </c>
      <c r="BY78" s="37">
        <v>503.32</v>
      </c>
      <c r="BZ78" s="37">
        <v>530.61</v>
      </c>
      <c r="CA78" s="37">
        <v>559.39</v>
      </c>
      <c r="CB78" s="37">
        <v>589.72</v>
      </c>
      <c r="CC78" s="37">
        <v>621.70000000000005</v>
      </c>
      <c r="CD78" s="37">
        <v>655.42</v>
      </c>
      <c r="CE78" s="37">
        <v>690.96</v>
      </c>
      <c r="CF78" s="37">
        <v>728.43</v>
      </c>
      <c r="CG78" s="37">
        <v>767.94</v>
      </c>
      <c r="CH78" s="37">
        <v>809.58</v>
      </c>
      <c r="CI78" s="37">
        <v>853.48</v>
      </c>
      <c r="CJ78" s="37">
        <v>899.77</v>
      </c>
      <c r="CK78" s="37">
        <v>948.56</v>
      </c>
      <c r="CL78" s="37">
        <v>1000</v>
      </c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</row>
    <row r="79" spans="1:101" ht="14.25" customHeight="1">
      <c r="A79" s="55">
        <v>33</v>
      </c>
      <c r="B79" s="56">
        <v>0.17</v>
      </c>
      <c r="C79" s="56">
        <v>0.18</v>
      </c>
      <c r="D79" s="56">
        <v>0.28000000000000003</v>
      </c>
      <c r="E79" s="56">
        <v>0.34</v>
      </c>
      <c r="F79" s="56">
        <v>0.37</v>
      </c>
      <c r="G79" s="56">
        <v>0.41</v>
      </c>
      <c r="H79" s="56">
        <v>0.48</v>
      </c>
      <c r="I79" s="56">
        <v>0.56999999999999995</v>
      </c>
      <c r="J79" s="56">
        <v>0.69</v>
      </c>
      <c r="K79" s="56">
        <v>0.79</v>
      </c>
      <c r="L79" s="56">
        <v>0.85</v>
      </c>
      <c r="M79" s="56">
        <v>0.91</v>
      </c>
      <c r="N79" s="56">
        <v>0.99</v>
      </c>
      <c r="O79" s="56">
        <v>1.1299999999999999</v>
      </c>
      <c r="P79" s="56">
        <v>1.27</v>
      </c>
      <c r="Q79" s="56">
        <v>1.44</v>
      </c>
      <c r="R79" s="56">
        <v>1.6</v>
      </c>
      <c r="S79" s="56">
        <v>1.75</v>
      </c>
      <c r="T79" s="56">
        <v>1.93</v>
      </c>
      <c r="U79" s="56">
        <v>2.15</v>
      </c>
      <c r="V79" s="56">
        <v>2.44</v>
      </c>
      <c r="W79" s="56">
        <v>2.77</v>
      </c>
      <c r="X79" s="56">
        <v>3.11</v>
      </c>
      <c r="Y79" s="56">
        <v>3.46</v>
      </c>
      <c r="Z79" s="57">
        <v>3.78</v>
      </c>
      <c r="AA79" s="57">
        <v>4.0599999999999996</v>
      </c>
      <c r="AB79" s="37">
        <v>4.33</v>
      </c>
      <c r="AC79" s="37">
        <v>4.67</v>
      </c>
      <c r="AD79" s="37">
        <v>5.13</v>
      </c>
      <c r="AE79" s="37">
        <v>5.69</v>
      </c>
      <c r="AF79" s="37">
        <v>6.34</v>
      </c>
      <c r="AG79" s="37">
        <v>7.05</v>
      </c>
      <c r="AH79" s="37">
        <v>7.83</v>
      </c>
      <c r="AI79" s="37">
        <v>8.65</v>
      </c>
      <c r="AJ79" s="37">
        <v>9.5500000000000007</v>
      </c>
      <c r="AK79" s="37">
        <v>10.53</v>
      </c>
      <c r="AL79" s="37">
        <v>11.65</v>
      </c>
      <c r="AM79" s="37">
        <v>12.97</v>
      </c>
      <c r="AN79" s="37">
        <v>14.54</v>
      </c>
      <c r="AO79" s="37">
        <v>16.399999999999999</v>
      </c>
      <c r="AP79" s="37">
        <v>18.59</v>
      </c>
      <c r="AQ79" s="37">
        <v>21.07</v>
      </c>
      <c r="AR79" s="37">
        <v>23.85</v>
      </c>
      <c r="AS79" s="37">
        <v>26.91</v>
      </c>
      <c r="AT79" s="37">
        <v>30.27</v>
      </c>
      <c r="AU79" s="37">
        <v>33.99</v>
      </c>
      <c r="AV79" s="37">
        <v>38.25</v>
      </c>
      <c r="AW79" s="37">
        <v>43.17</v>
      </c>
      <c r="AX79" s="37">
        <v>48.91</v>
      </c>
      <c r="AY79" s="37">
        <v>55.34</v>
      </c>
      <c r="AZ79" s="37">
        <v>62.84</v>
      </c>
      <c r="BA79" s="37">
        <v>71.540000000000006</v>
      </c>
      <c r="BB79" s="37">
        <v>81.650000000000006</v>
      </c>
      <c r="BC79" s="37">
        <v>93.38</v>
      </c>
      <c r="BD79" s="37">
        <v>106.86</v>
      </c>
      <c r="BE79" s="37">
        <v>122.14</v>
      </c>
      <c r="BF79" s="37">
        <v>138.72999999999999</v>
      </c>
      <c r="BG79" s="37">
        <v>156.44</v>
      </c>
      <c r="BH79" s="37">
        <v>174.71</v>
      </c>
      <c r="BI79" s="37">
        <v>193</v>
      </c>
      <c r="BJ79" s="37">
        <v>211.13</v>
      </c>
      <c r="BK79" s="37">
        <v>228.17</v>
      </c>
      <c r="BL79" s="37">
        <v>243.4</v>
      </c>
      <c r="BM79" s="37">
        <v>262.43</v>
      </c>
      <c r="BN79" s="37">
        <v>282.69</v>
      </c>
      <c r="BO79" s="37">
        <v>304.70999999999998</v>
      </c>
      <c r="BP79" s="37">
        <v>328</v>
      </c>
      <c r="BQ79" s="37">
        <v>352.09</v>
      </c>
      <c r="BR79" s="37">
        <v>374.47</v>
      </c>
      <c r="BS79" s="37">
        <v>396.8</v>
      </c>
      <c r="BT79" s="37">
        <v>418.66</v>
      </c>
      <c r="BU79" s="37">
        <v>439.65</v>
      </c>
      <c r="BV79" s="37">
        <v>459.36</v>
      </c>
      <c r="BW79" s="37">
        <v>477.43</v>
      </c>
      <c r="BX79" s="37">
        <v>503.32</v>
      </c>
      <c r="BY79" s="37">
        <v>530.61</v>
      </c>
      <c r="BZ79" s="37">
        <v>559.39</v>
      </c>
      <c r="CA79" s="37">
        <v>589.72</v>
      </c>
      <c r="CB79" s="37">
        <v>621.70000000000005</v>
      </c>
      <c r="CC79" s="37">
        <v>655.42</v>
      </c>
      <c r="CD79" s="37">
        <v>690.96</v>
      </c>
      <c r="CE79" s="37">
        <v>728.43</v>
      </c>
      <c r="CF79" s="37">
        <v>767.94</v>
      </c>
      <c r="CG79" s="37">
        <v>809.58</v>
      </c>
      <c r="CH79" s="37">
        <v>853.48</v>
      </c>
      <c r="CI79" s="37">
        <v>899.77</v>
      </c>
      <c r="CJ79" s="37">
        <v>948.56</v>
      </c>
      <c r="CK79" s="37">
        <v>1000</v>
      </c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</row>
    <row r="80" spans="1:101" ht="14.25" customHeight="1">
      <c r="A80" s="55">
        <v>34</v>
      </c>
      <c r="B80" s="56">
        <v>0.17</v>
      </c>
      <c r="C80" s="56">
        <v>0.2</v>
      </c>
      <c r="D80" s="56">
        <v>0.31</v>
      </c>
      <c r="E80" s="56">
        <v>0.35</v>
      </c>
      <c r="F80" s="56">
        <v>0.39</v>
      </c>
      <c r="G80" s="56">
        <v>0.46</v>
      </c>
      <c r="H80" s="56">
        <v>0.53</v>
      </c>
      <c r="I80" s="56">
        <v>0.63</v>
      </c>
      <c r="J80" s="56">
        <v>0.74</v>
      </c>
      <c r="K80" s="56">
        <v>0.83</v>
      </c>
      <c r="L80" s="56">
        <v>0.88</v>
      </c>
      <c r="M80" s="56">
        <v>0.94</v>
      </c>
      <c r="N80" s="56">
        <v>1.06</v>
      </c>
      <c r="O80" s="56">
        <v>1.21</v>
      </c>
      <c r="P80" s="56">
        <v>1.36</v>
      </c>
      <c r="Q80" s="56">
        <v>1.53</v>
      </c>
      <c r="R80" s="56">
        <v>1.7</v>
      </c>
      <c r="S80" s="56">
        <v>1.87</v>
      </c>
      <c r="T80" s="56">
        <v>2.0699999999999998</v>
      </c>
      <c r="U80" s="56">
        <v>2.3199999999999998</v>
      </c>
      <c r="V80" s="56">
        <v>2.65</v>
      </c>
      <c r="W80" s="56">
        <v>3.01</v>
      </c>
      <c r="X80" s="56">
        <v>3.38</v>
      </c>
      <c r="Y80" s="56">
        <v>3.72</v>
      </c>
      <c r="Z80" s="57">
        <v>4.03</v>
      </c>
      <c r="AA80" s="57">
        <v>4.33</v>
      </c>
      <c r="AB80" s="37">
        <v>4.67</v>
      </c>
      <c r="AC80" s="37">
        <v>5.13</v>
      </c>
      <c r="AD80" s="37">
        <v>5.69</v>
      </c>
      <c r="AE80" s="37">
        <v>6.34</v>
      </c>
      <c r="AF80" s="37">
        <v>7.05</v>
      </c>
      <c r="AG80" s="37">
        <v>7.83</v>
      </c>
      <c r="AH80" s="37">
        <v>8.65</v>
      </c>
      <c r="AI80" s="37">
        <v>9.5500000000000007</v>
      </c>
      <c r="AJ80" s="37">
        <v>10.53</v>
      </c>
      <c r="AK80" s="37">
        <v>11.65</v>
      </c>
      <c r="AL80" s="37">
        <v>12.97</v>
      </c>
      <c r="AM80" s="37">
        <v>14.54</v>
      </c>
      <c r="AN80" s="37">
        <v>16.399999999999999</v>
      </c>
      <c r="AO80" s="37">
        <v>18.59</v>
      </c>
      <c r="AP80" s="37">
        <v>21.07</v>
      </c>
      <c r="AQ80" s="37">
        <v>23.85</v>
      </c>
      <c r="AR80" s="37">
        <v>26.91</v>
      </c>
      <c r="AS80" s="37">
        <v>30.27</v>
      </c>
      <c r="AT80" s="37">
        <v>33.99</v>
      </c>
      <c r="AU80" s="37">
        <v>38.25</v>
      </c>
      <c r="AV80" s="37">
        <v>43.17</v>
      </c>
      <c r="AW80" s="37">
        <v>48.91</v>
      </c>
      <c r="AX80" s="37">
        <v>55.34</v>
      </c>
      <c r="AY80" s="37">
        <v>62.84</v>
      </c>
      <c r="AZ80" s="37">
        <v>71.540000000000006</v>
      </c>
      <c r="BA80" s="37">
        <v>81.650000000000006</v>
      </c>
      <c r="BB80" s="37">
        <v>93.38</v>
      </c>
      <c r="BC80" s="37">
        <v>106.86</v>
      </c>
      <c r="BD80" s="37">
        <v>122.14</v>
      </c>
      <c r="BE80" s="37">
        <v>138.72999999999999</v>
      </c>
      <c r="BF80" s="37">
        <v>156.44</v>
      </c>
      <c r="BG80" s="37">
        <v>174.71</v>
      </c>
      <c r="BH80" s="37">
        <v>193</v>
      </c>
      <c r="BI80" s="37">
        <v>211.13</v>
      </c>
      <c r="BJ80" s="37">
        <v>228.17</v>
      </c>
      <c r="BK80" s="37">
        <v>243.4</v>
      </c>
      <c r="BL80" s="37">
        <v>262.43</v>
      </c>
      <c r="BM80" s="37">
        <v>282.69</v>
      </c>
      <c r="BN80" s="37">
        <v>304.70999999999998</v>
      </c>
      <c r="BO80" s="37">
        <v>328</v>
      </c>
      <c r="BP80" s="37">
        <v>352.09</v>
      </c>
      <c r="BQ80" s="37">
        <v>374.47</v>
      </c>
      <c r="BR80" s="37">
        <v>396.8</v>
      </c>
      <c r="BS80" s="37">
        <v>418.66</v>
      </c>
      <c r="BT80" s="37">
        <v>439.65</v>
      </c>
      <c r="BU80" s="37">
        <v>459.36</v>
      </c>
      <c r="BV80" s="37">
        <v>477.43</v>
      </c>
      <c r="BW80" s="37">
        <v>503.32</v>
      </c>
      <c r="BX80" s="37">
        <v>530.61</v>
      </c>
      <c r="BY80" s="37">
        <v>559.39</v>
      </c>
      <c r="BZ80" s="37">
        <v>589.72</v>
      </c>
      <c r="CA80" s="37">
        <v>621.70000000000005</v>
      </c>
      <c r="CB80" s="37">
        <v>655.42</v>
      </c>
      <c r="CC80" s="37">
        <v>690.96</v>
      </c>
      <c r="CD80" s="37">
        <v>728.43</v>
      </c>
      <c r="CE80" s="37">
        <v>767.94</v>
      </c>
      <c r="CF80" s="37">
        <v>809.58</v>
      </c>
      <c r="CG80" s="37">
        <v>853.48</v>
      </c>
      <c r="CH80" s="37">
        <v>899.77</v>
      </c>
      <c r="CI80" s="37">
        <v>948.56</v>
      </c>
      <c r="CJ80" s="37">
        <v>1000</v>
      </c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</row>
    <row r="81" spans="1:101" ht="14.25" customHeight="1">
      <c r="A81" s="55">
        <v>35</v>
      </c>
      <c r="B81" s="56">
        <v>0.17</v>
      </c>
      <c r="C81" s="56">
        <v>0.2</v>
      </c>
      <c r="D81" s="56">
        <v>0.33</v>
      </c>
      <c r="E81" s="56">
        <v>0.38</v>
      </c>
      <c r="F81" s="56">
        <v>0.44</v>
      </c>
      <c r="G81" s="56">
        <v>0.5</v>
      </c>
      <c r="H81" s="56">
        <v>0.56000000000000005</v>
      </c>
      <c r="I81" s="56">
        <v>0.69</v>
      </c>
      <c r="J81" s="56">
        <v>0.79</v>
      </c>
      <c r="K81" s="56">
        <v>0.86</v>
      </c>
      <c r="L81" s="56">
        <v>0.92</v>
      </c>
      <c r="M81" s="56">
        <v>1.01</v>
      </c>
      <c r="N81" s="56">
        <v>1.1499999999999999</v>
      </c>
      <c r="O81" s="56">
        <v>1.3</v>
      </c>
      <c r="P81" s="56">
        <v>1.46</v>
      </c>
      <c r="Q81" s="56">
        <v>1.63</v>
      </c>
      <c r="R81" s="56">
        <v>1.82</v>
      </c>
      <c r="S81" s="56">
        <v>2</v>
      </c>
      <c r="T81" s="56">
        <v>2.23</v>
      </c>
      <c r="U81" s="56">
        <v>2.52</v>
      </c>
      <c r="V81" s="56">
        <v>2.89</v>
      </c>
      <c r="W81" s="56">
        <v>3.28</v>
      </c>
      <c r="X81" s="56">
        <v>3.66</v>
      </c>
      <c r="Y81" s="56">
        <v>3.99</v>
      </c>
      <c r="Z81" s="57">
        <v>4.3099999999999996</v>
      </c>
      <c r="AA81" s="57">
        <v>4.67</v>
      </c>
      <c r="AB81" s="37">
        <v>5.13</v>
      </c>
      <c r="AC81" s="37">
        <v>5.69</v>
      </c>
      <c r="AD81" s="37">
        <v>6.34</v>
      </c>
      <c r="AE81" s="37">
        <v>7.05</v>
      </c>
      <c r="AF81" s="37">
        <v>7.83</v>
      </c>
      <c r="AG81" s="37">
        <v>8.65</v>
      </c>
      <c r="AH81" s="37">
        <v>9.5500000000000007</v>
      </c>
      <c r="AI81" s="37">
        <v>10.53</v>
      </c>
      <c r="AJ81" s="37">
        <v>11.65</v>
      </c>
      <c r="AK81" s="37">
        <v>12.97</v>
      </c>
      <c r="AL81" s="37">
        <v>14.54</v>
      </c>
      <c r="AM81" s="37">
        <v>16.399999999999999</v>
      </c>
      <c r="AN81" s="37">
        <v>18.59</v>
      </c>
      <c r="AO81" s="37">
        <v>21.07</v>
      </c>
      <c r="AP81" s="37">
        <v>23.85</v>
      </c>
      <c r="AQ81" s="37">
        <v>26.91</v>
      </c>
      <c r="AR81" s="37">
        <v>30.27</v>
      </c>
      <c r="AS81" s="37">
        <v>33.99</v>
      </c>
      <c r="AT81" s="37">
        <v>38.25</v>
      </c>
      <c r="AU81" s="37">
        <v>43.17</v>
      </c>
      <c r="AV81" s="37">
        <v>48.91</v>
      </c>
      <c r="AW81" s="37">
        <v>55.34</v>
      </c>
      <c r="AX81" s="37">
        <v>62.84</v>
      </c>
      <c r="AY81" s="37">
        <v>71.540000000000006</v>
      </c>
      <c r="AZ81" s="37">
        <v>81.650000000000006</v>
      </c>
      <c r="BA81" s="37">
        <v>93.38</v>
      </c>
      <c r="BB81" s="37">
        <v>106.86</v>
      </c>
      <c r="BC81" s="37">
        <v>122.14</v>
      </c>
      <c r="BD81" s="37">
        <v>138.72999999999999</v>
      </c>
      <c r="BE81" s="37">
        <v>156.44</v>
      </c>
      <c r="BF81" s="37">
        <v>174.71</v>
      </c>
      <c r="BG81" s="37">
        <v>193</v>
      </c>
      <c r="BH81" s="37">
        <v>211.13</v>
      </c>
      <c r="BI81" s="37">
        <v>228.17</v>
      </c>
      <c r="BJ81" s="37">
        <v>243.4</v>
      </c>
      <c r="BK81" s="37">
        <v>262.43</v>
      </c>
      <c r="BL81" s="37">
        <v>282.69</v>
      </c>
      <c r="BM81" s="37">
        <v>304.70999999999998</v>
      </c>
      <c r="BN81" s="37">
        <v>328</v>
      </c>
      <c r="BO81" s="37">
        <v>352.09</v>
      </c>
      <c r="BP81" s="37">
        <v>374.47</v>
      </c>
      <c r="BQ81" s="37">
        <v>396.8</v>
      </c>
      <c r="BR81" s="37">
        <v>418.66</v>
      </c>
      <c r="BS81" s="37">
        <v>439.65</v>
      </c>
      <c r="BT81" s="37">
        <v>459.36</v>
      </c>
      <c r="BU81" s="37">
        <v>477.43</v>
      </c>
      <c r="BV81" s="37">
        <v>503.32</v>
      </c>
      <c r="BW81" s="37">
        <v>530.61</v>
      </c>
      <c r="BX81" s="37">
        <v>559.39</v>
      </c>
      <c r="BY81" s="37">
        <v>589.72</v>
      </c>
      <c r="BZ81" s="37">
        <v>621.70000000000005</v>
      </c>
      <c r="CA81" s="37">
        <v>655.42</v>
      </c>
      <c r="CB81" s="37">
        <v>690.96</v>
      </c>
      <c r="CC81" s="37">
        <v>728.43</v>
      </c>
      <c r="CD81" s="37">
        <v>767.94</v>
      </c>
      <c r="CE81" s="37">
        <v>809.58</v>
      </c>
      <c r="CF81" s="37">
        <v>853.48</v>
      </c>
      <c r="CG81" s="37">
        <v>899.77</v>
      </c>
      <c r="CH81" s="37">
        <v>948.56</v>
      </c>
      <c r="CI81" s="37">
        <v>1000</v>
      </c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</row>
    <row r="82" spans="1:101" ht="14.25" customHeight="1">
      <c r="A82" s="55">
        <v>36</v>
      </c>
      <c r="B82" s="56">
        <v>0.18</v>
      </c>
      <c r="C82" s="56">
        <v>0.22</v>
      </c>
      <c r="D82" s="56">
        <v>0.35</v>
      </c>
      <c r="E82" s="56">
        <v>0.42</v>
      </c>
      <c r="F82" s="56">
        <v>0.48</v>
      </c>
      <c r="G82" s="56">
        <v>0.55000000000000004</v>
      </c>
      <c r="H82" s="56">
        <v>0.63</v>
      </c>
      <c r="I82" s="56">
        <v>0.75</v>
      </c>
      <c r="J82" s="56">
        <v>0.83</v>
      </c>
      <c r="K82" s="56">
        <v>0.9</v>
      </c>
      <c r="L82" s="56">
        <v>0.99</v>
      </c>
      <c r="M82" s="56">
        <v>1.1000000000000001</v>
      </c>
      <c r="N82" s="56">
        <v>1.25</v>
      </c>
      <c r="O82" s="56">
        <v>1.41</v>
      </c>
      <c r="P82" s="56">
        <v>1.57</v>
      </c>
      <c r="Q82" s="56">
        <v>1.75</v>
      </c>
      <c r="R82" s="56">
        <v>1.94</v>
      </c>
      <c r="S82" s="56">
        <v>2.15</v>
      </c>
      <c r="T82" s="56">
        <v>2.42</v>
      </c>
      <c r="U82" s="56">
        <v>2.76</v>
      </c>
      <c r="V82" s="56">
        <v>3.17</v>
      </c>
      <c r="W82" s="56">
        <v>3.58</v>
      </c>
      <c r="X82" s="56">
        <v>3.96</v>
      </c>
      <c r="Y82" s="56">
        <v>4.3</v>
      </c>
      <c r="Z82" s="57">
        <v>4.67</v>
      </c>
      <c r="AA82" s="57">
        <v>5.13</v>
      </c>
      <c r="AB82" s="37">
        <v>5.69</v>
      </c>
      <c r="AC82" s="37">
        <v>6.34</v>
      </c>
      <c r="AD82" s="37">
        <v>7.05</v>
      </c>
      <c r="AE82" s="37">
        <v>7.83</v>
      </c>
      <c r="AF82" s="37">
        <v>8.65</v>
      </c>
      <c r="AG82" s="37">
        <v>9.5500000000000007</v>
      </c>
      <c r="AH82" s="37">
        <v>10.53</v>
      </c>
      <c r="AI82" s="37">
        <v>11.65</v>
      </c>
      <c r="AJ82" s="37">
        <v>12.97</v>
      </c>
      <c r="AK82" s="37">
        <v>14.54</v>
      </c>
      <c r="AL82" s="37">
        <v>16.399999999999999</v>
      </c>
      <c r="AM82" s="37">
        <v>18.59</v>
      </c>
      <c r="AN82" s="37">
        <v>21.07</v>
      </c>
      <c r="AO82" s="37">
        <v>23.85</v>
      </c>
      <c r="AP82" s="37">
        <v>26.91</v>
      </c>
      <c r="AQ82" s="37">
        <v>30.27</v>
      </c>
      <c r="AR82" s="37">
        <v>33.99</v>
      </c>
      <c r="AS82" s="37">
        <v>38.25</v>
      </c>
      <c r="AT82" s="37">
        <v>43.17</v>
      </c>
      <c r="AU82" s="37">
        <v>48.91</v>
      </c>
      <c r="AV82" s="37">
        <v>55.34</v>
      </c>
      <c r="AW82" s="37">
        <v>62.84</v>
      </c>
      <c r="AX82" s="37">
        <v>71.540000000000006</v>
      </c>
      <c r="AY82" s="37">
        <v>81.650000000000006</v>
      </c>
      <c r="AZ82" s="37">
        <v>93.38</v>
      </c>
      <c r="BA82" s="37">
        <v>106.86</v>
      </c>
      <c r="BB82" s="37">
        <v>122.14</v>
      </c>
      <c r="BC82" s="37">
        <v>138.72999999999999</v>
      </c>
      <c r="BD82" s="37">
        <v>156.44</v>
      </c>
      <c r="BE82" s="37">
        <v>174.71</v>
      </c>
      <c r="BF82" s="37">
        <v>193</v>
      </c>
      <c r="BG82" s="37">
        <v>211.13</v>
      </c>
      <c r="BH82" s="37">
        <v>228.17</v>
      </c>
      <c r="BI82" s="37">
        <v>243.4</v>
      </c>
      <c r="BJ82" s="37">
        <v>262.43</v>
      </c>
      <c r="BK82" s="37">
        <v>282.69</v>
      </c>
      <c r="BL82" s="37">
        <v>304.70999999999998</v>
      </c>
      <c r="BM82" s="37">
        <v>328</v>
      </c>
      <c r="BN82" s="37">
        <v>352.09</v>
      </c>
      <c r="BO82" s="37">
        <v>374.47</v>
      </c>
      <c r="BP82" s="37">
        <v>396.8</v>
      </c>
      <c r="BQ82" s="37">
        <v>418.66</v>
      </c>
      <c r="BR82" s="37">
        <v>439.65</v>
      </c>
      <c r="BS82" s="37">
        <v>459.36</v>
      </c>
      <c r="BT82" s="37">
        <v>477.43</v>
      </c>
      <c r="BU82" s="37">
        <v>503.32</v>
      </c>
      <c r="BV82" s="37">
        <v>530.61</v>
      </c>
      <c r="BW82" s="37">
        <v>559.39</v>
      </c>
      <c r="BX82" s="37">
        <v>589.72</v>
      </c>
      <c r="BY82" s="37">
        <v>621.70000000000005</v>
      </c>
      <c r="BZ82" s="37">
        <v>655.42</v>
      </c>
      <c r="CA82" s="37">
        <v>690.96</v>
      </c>
      <c r="CB82" s="37">
        <v>728.43</v>
      </c>
      <c r="CC82" s="37">
        <v>767.94</v>
      </c>
      <c r="CD82" s="37">
        <v>809.58</v>
      </c>
      <c r="CE82" s="37">
        <v>853.48</v>
      </c>
      <c r="CF82" s="37">
        <v>899.77</v>
      </c>
      <c r="CG82" s="37">
        <v>948.56</v>
      </c>
      <c r="CH82" s="37">
        <v>1000</v>
      </c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</row>
    <row r="83" spans="1:101" ht="14.25" customHeight="1">
      <c r="A83" s="55">
        <v>37</v>
      </c>
      <c r="B83" s="56">
        <v>0.18</v>
      </c>
      <c r="C83" s="56">
        <v>0.23</v>
      </c>
      <c r="D83" s="56">
        <v>0.38</v>
      </c>
      <c r="E83" s="56">
        <v>0.46</v>
      </c>
      <c r="F83" s="56">
        <v>0.54</v>
      </c>
      <c r="G83" s="56">
        <v>0.59</v>
      </c>
      <c r="H83" s="56">
        <v>0.7</v>
      </c>
      <c r="I83" s="56">
        <v>0.8</v>
      </c>
      <c r="J83" s="56">
        <v>0.87</v>
      </c>
      <c r="K83" s="56">
        <v>0.97</v>
      </c>
      <c r="L83" s="56">
        <v>1.08</v>
      </c>
      <c r="M83" s="56">
        <v>1.21</v>
      </c>
      <c r="N83" s="56">
        <v>1.36</v>
      </c>
      <c r="O83" s="56">
        <v>1.52</v>
      </c>
      <c r="P83" s="56">
        <v>1.69</v>
      </c>
      <c r="Q83" s="56">
        <v>1.88</v>
      </c>
      <c r="R83" s="56">
        <v>2.09</v>
      </c>
      <c r="S83" s="56">
        <v>2.3199999999999998</v>
      </c>
      <c r="T83" s="56">
        <v>2.64</v>
      </c>
      <c r="U83" s="56">
        <v>3.05</v>
      </c>
      <c r="V83" s="56">
        <v>3.49</v>
      </c>
      <c r="W83" s="56">
        <v>3.91</v>
      </c>
      <c r="X83" s="56">
        <v>4.29</v>
      </c>
      <c r="Y83" s="56">
        <v>4.66</v>
      </c>
      <c r="Z83" s="57">
        <v>5.12</v>
      </c>
      <c r="AA83" s="57">
        <v>5.69</v>
      </c>
      <c r="AB83" s="37">
        <v>6.34</v>
      </c>
      <c r="AC83" s="37">
        <v>7.05</v>
      </c>
      <c r="AD83" s="37">
        <v>7.83</v>
      </c>
      <c r="AE83" s="37">
        <v>8.65</v>
      </c>
      <c r="AF83" s="37">
        <v>9.5500000000000007</v>
      </c>
      <c r="AG83" s="37">
        <v>10.53</v>
      </c>
      <c r="AH83" s="37">
        <v>11.65</v>
      </c>
      <c r="AI83" s="37">
        <v>12.97</v>
      </c>
      <c r="AJ83" s="37">
        <v>14.54</v>
      </c>
      <c r="AK83" s="37">
        <v>16.399999999999999</v>
      </c>
      <c r="AL83" s="37">
        <v>18.59</v>
      </c>
      <c r="AM83" s="37">
        <v>21.07</v>
      </c>
      <c r="AN83" s="37">
        <v>23.85</v>
      </c>
      <c r="AO83" s="37">
        <v>26.91</v>
      </c>
      <c r="AP83" s="37">
        <v>30.27</v>
      </c>
      <c r="AQ83" s="37">
        <v>33.99</v>
      </c>
      <c r="AR83" s="37">
        <v>38.25</v>
      </c>
      <c r="AS83" s="37">
        <v>43.17</v>
      </c>
      <c r="AT83" s="37">
        <v>48.91</v>
      </c>
      <c r="AU83" s="37">
        <v>55.34</v>
      </c>
      <c r="AV83" s="37">
        <v>62.84</v>
      </c>
      <c r="AW83" s="37">
        <v>71.540000000000006</v>
      </c>
      <c r="AX83" s="37">
        <v>81.650000000000006</v>
      </c>
      <c r="AY83" s="37">
        <v>93.38</v>
      </c>
      <c r="AZ83" s="37">
        <v>106.86</v>
      </c>
      <c r="BA83" s="37">
        <v>122.14</v>
      </c>
      <c r="BB83" s="37">
        <v>138.72999999999999</v>
      </c>
      <c r="BC83" s="37">
        <v>156.44</v>
      </c>
      <c r="BD83" s="37">
        <v>174.71</v>
      </c>
      <c r="BE83" s="37">
        <v>193</v>
      </c>
      <c r="BF83" s="37">
        <v>211.13</v>
      </c>
      <c r="BG83" s="37">
        <v>228.17</v>
      </c>
      <c r="BH83" s="37">
        <v>243.4</v>
      </c>
      <c r="BI83" s="37">
        <v>262.43</v>
      </c>
      <c r="BJ83" s="37">
        <v>282.69</v>
      </c>
      <c r="BK83" s="37">
        <v>304.70999999999998</v>
      </c>
      <c r="BL83" s="37">
        <v>328</v>
      </c>
      <c r="BM83" s="37">
        <v>352.09</v>
      </c>
      <c r="BN83" s="37">
        <v>374.47</v>
      </c>
      <c r="BO83" s="37">
        <v>396.8</v>
      </c>
      <c r="BP83" s="37">
        <v>418.66</v>
      </c>
      <c r="BQ83" s="37">
        <v>439.65</v>
      </c>
      <c r="BR83" s="37">
        <v>459.36</v>
      </c>
      <c r="BS83" s="37">
        <v>477.43</v>
      </c>
      <c r="BT83" s="37">
        <v>503.32</v>
      </c>
      <c r="BU83" s="37">
        <v>530.61</v>
      </c>
      <c r="BV83" s="37">
        <v>559.39</v>
      </c>
      <c r="BW83" s="37">
        <v>589.72</v>
      </c>
      <c r="BX83" s="37">
        <v>621.70000000000005</v>
      </c>
      <c r="BY83" s="37">
        <v>655.42</v>
      </c>
      <c r="BZ83" s="37">
        <v>690.96</v>
      </c>
      <c r="CA83" s="37">
        <v>728.43</v>
      </c>
      <c r="CB83" s="37">
        <v>767.94</v>
      </c>
      <c r="CC83" s="37">
        <v>809.58</v>
      </c>
      <c r="CD83" s="37">
        <v>853.48</v>
      </c>
      <c r="CE83" s="37">
        <v>899.77</v>
      </c>
      <c r="CF83" s="37">
        <v>948.56</v>
      </c>
      <c r="CG83" s="37">
        <v>1000</v>
      </c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</row>
    <row r="84" spans="1:101" ht="14.25" customHeight="1">
      <c r="A84" s="55">
        <v>38</v>
      </c>
      <c r="B84" s="56">
        <v>0.18</v>
      </c>
      <c r="C84" s="56">
        <v>0.26</v>
      </c>
      <c r="D84" s="56">
        <v>0.41</v>
      </c>
      <c r="E84" s="56">
        <v>0.49</v>
      </c>
      <c r="F84" s="56">
        <v>0.56999999999999995</v>
      </c>
      <c r="G84" s="56">
        <v>0.65</v>
      </c>
      <c r="H84" s="56">
        <v>0.76</v>
      </c>
      <c r="I84" s="56">
        <v>0.84</v>
      </c>
      <c r="J84" s="56">
        <v>0.94</v>
      </c>
      <c r="K84" s="56">
        <v>1.06</v>
      </c>
      <c r="L84" s="56">
        <v>1.19</v>
      </c>
      <c r="M84" s="56">
        <v>1.32</v>
      </c>
      <c r="N84" s="56">
        <v>1.48</v>
      </c>
      <c r="O84" s="56">
        <v>1.65</v>
      </c>
      <c r="P84" s="56">
        <v>1.83</v>
      </c>
      <c r="Q84" s="56">
        <v>2.0299999999999998</v>
      </c>
      <c r="R84" s="56">
        <v>2.2599999999999998</v>
      </c>
      <c r="S84" s="56">
        <v>2.5499999999999998</v>
      </c>
      <c r="T84" s="56">
        <v>2.94</v>
      </c>
      <c r="U84" s="56">
        <v>3.39</v>
      </c>
      <c r="V84" s="56">
        <v>3.86</v>
      </c>
      <c r="W84" s="56">
        <v>4.28</v>
      </c>
      <c r="X84" s="56">
        <v>4.66</v>
      </c>
      <c r="Y84" s="56">
        <v>5.1100000000000003</v>
      </c>
      <c r="Z84" s="57">
        <v>5.64</v>
      </c>
      <c r="AA84" s="57">
        <v>6.34</v>
      </c>
      <c r="AB84" s="37">
        <v>7.05</v>
      </c>
      <c r="AC84" s="37">
        <v>7.83</v>
      </c>
      <c r="AD84" s="37">
        <v>8.65</v>
      </c>
      <c r="AE84" s="37">
        <v>9.5500000000000007</v>
      </c>
      <c r="AF84" s="37">
        <v>10.53</v>
      </c>
      <c r="AG84" s="37">
        <v>11.65</v>
      </c>
      <c r="AH84" s="37">
        <v>12.97</v>
      </c>
      <c r="AI84" s="37">
        <v>14.54</v>
      </c>
      <c r="AJ84" s="37">
        <v>16.399999999999999</v>
      </c>
      <c r="AK84" s="37">
        <v>18.59</v>
      </c>
      <c r="AL84" s="37">
        <v>21.07</v>
      </c>
      <c r="AM84" s="37">
        <v>23.85</v>
      </c>
      <c r="AN84" s="37">
        <v>26.91</v>
      </c>
      <c r="AO84" s="37">
        <v>30.27</v>
      </c>
      <c r="AP84" s="37">
        <v>33.99</v>
      </c>
      <c r="AQ84" s="37">
        <v>38.25</v>
      </c>
      <c r="AR84" s="37">
        <v>43.17</v>
      </c>
      <c r="AS84" s="37">
        <v>48.91</v>
      </c>
      <c r="AT84" s="37">
        <v>55.34</v>
      </c>
      <c r="AU84" s="37">
        <v>62.84</v>
      </c>
      <c r="AV84" s="37">
        <v>71.540000000000006</v>
      </c>
      <c r="AW84" s="37">
        <v>81.650000000000006</v>
      </c>
      <c r="AX84" s="37">
        <v>93.38</v>
      </c>
      <c r="AY84" s="37">
        <v>106.86</v>
      </c>
      <c r="AZ84" s="37">
        <v>122.14</v>
      </c>
      <c r="BA84" s="37">
        <v>138.72999999999999</v>
      </c>
      <c r="BB84" s="37">
        <v>156.44</v>
      </c>
      <c r="BC84" s="37">
        <v>174.71</v>
      </c>
      <c r="BD84" s="37">
        <v>193</v>
      </c>
      <c r="BE84" s="37">
        <v>211.13</v>
      </c>
      <c r="BF84" s="37">
        <v>228.17</v>
      </c>
      <c r="BG84" s="37">
        <v>243.4</v>
      </c>
      <c r="BH84" s="37">
        <v>262.43</v>
      </c>
      <c r="BI84" s="37">
        <v>282.69</v>
      </c>
      <c r="BJ84" s="37">
        <v>304.70999999999998</v>
      </c>
      <c r="BK84" s="37">
        <v>328</v>
      </c>
      <c r="BL84" s="37">
        <v>352.09</v>
      </c>
      <c r="BM84" s="37">
        <v>374.47</v>
      </c>
      <c r="BN84" s="37">
        <v>396.8</v>
      </c>
      <c r="BO84" s="37">
        <v>418.66</v>
      </c>
      <c r="BP84" s="37">
        <v>439.65</v>
      </c>
      <c r="BQ84" s="37">
        <v>459.36</v>
      </c>
      <c r="BR84" s="37">
        <v>477.43</v>
      </c>
      <c r="BS84" s="37">
        <v>503.32</v>
      </c>
      <c r="BT84" s="37">
        <v>530.61</v>
      </c>
      <c r="BU84" s="37">
        <v>559.39</v>
      </c>
      <c r="BV84" s="37">
        <v>589.72</v>
      </c>
      <c r="BW84" s="37">
        <v>621.70000000000005</v>
      </c>
      <c r="BX84" s="37">
        <v>655.42</v>
      </c>
      <c r="BY84" s="37">
        <v>690.96</v>
      </c>
      <c r="BZ84" s="37">
        <v>728.43</v>
      </c>
      <c r="CA84" s="37">
        <v>767.94</v>
      </c>
      <c r="CB84" s="37">
        <v>809.58</v>
      </c>
      <c r="CC84" s="37">
        <v>853.48</v>
      </c>
      <c r="CD84" s="37">
        <v>899.77</v>
      </c>
      <c r="CE84" s="37">
        <v>948.56</v>
      </c>
      <c r="CF84" s="37">
        <v>1000</v>
      </c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</row>
    <row r="85" spans="1:101" ht="14.25" customHeight="1">
      <c r="A85" s="55">
        <v>39</v>
      </c>
      <c r="B85" s="56">
        <v>0.18</v>
      </c>
      <c r="C85" s="56">
        <v>0.3</v>
      </c>
      <c r="D85" s="56">
        <v>0.45</v>
      </c>
      <c r="E85" s="56">
        <v>0.54</v>
      </c>
      <c r="F85" s="56">
        <v>0.62</v>
      </c>
      <c r="G85" s="56">
        <v>0.72</v>
      </c>
      <c r="H85" s="56">
        <v>0.81</v>
      </c>
      <c r="I85" s="56">
        <v>0.91</v>
      </c>
      <c r="J85" s="56">
        <v>1.02</v>
      </c>
      <c r="K85" s="56">
        <v>1.17</v>
      </c>
      <c r="L85" s="56">
        <v>1.31</v>
      </c>
      <c r="M85" s="56">
        <v>1.45</v>
      </c>
      <c r="N85" s="56">
        <v>1.62</v>
      </c>
      <c r="O85" s="56">
        <v>1.8</v>
      </c>
      <c r="P85" s="56">
        <v>1.99</v>
      </c>
      <c r="Q85" s="56">
        <v>2.21</v>
      </c>
      <c r="R85" s="56">
        <v>2.4900000000000002</v>
      </c>
      <c r="S85" s="56">
        <v>2.84</v>
      </c>
      <c r="T85" s="56">
        <v>3.29</v>
      </c>
      <c r="U85" s="56">
        <v>3.78</v>
      </c>
      <c r="V85" s="56">
        <v>4.25</v>
      </c>
      <c r="W85" s="56">
        <v>4.6500000000000004</v>
      </c>
      <c r="X85" s="56">
        <v>5.1100000000000003</v>
      </c>
      <c r="Y85" s="56">
        <v>5.6</v>
      </c>
      <c r="Z85" s="57">
        <v>6.3</v>
      </c>
      <c r="AA85" s="57">
        <v>7.05</v>
      </c>
      <c r="AB85" s="37">
        <v>7.83</v>
      </c>
      <c r="AC85" s="37">
        <v>8.65</v>
      </c>
      <c r="AD85" s="37">
        <v>9.5500000000000007</v>
      </c>
      <c r="AE85" s="37">
        <v>10.53</v>
      </c>
      <c r="AF85" s="37">
        <v>11.65</v>
      </c>
      <c r="AG85" s="37">
        <v>12.97</v>
      </c>
      <c r="AH85" s="37">
        <v>14.54</v>
      </c>
      <c r="AI85" s="37">
        <v>16.399999999999999</v>
      </c>
      <c r="AJ85" s="37">
        <v>18.59</v>
      </c>
      <c r="AK85" s="37">
        <v>21.07</v>
      </c>
      <c r="AL85" s="37">
        <v>23.85</v>
      </c>
      <c r="AM85" s="37">
        <v>26.91</v>
      </c>
      <c r="AN85" s="37">
        <v>30.27</v>
      </c>
      <c r="AO85" s="37">
        <v>33.99</v>
      </c>
      <c r="AP85" s="37">
        <v>38.25</v>
      </c>
      <c r="AQ85" s="37">
        <v>43.17</v>
      </c>
      <c r="AR85" s="37">
        <v>48.91</v>
      </c>
      <c r="AS85" s="37">
        <v>55.34</v>
      </c>
      <c r="AT85" s="37">
        <v>62.84</v>
      </c>
      <c r="AU85" s="37">
        <v>71.540000000000006</v>
      </c>
      <c r="AV85" s="37">
        <v>81.650000000000006</v>
      </c>
      <c r="AW85" s="37">
        <v>93.38</v>
      </c>
      <c r="AX85" s="37">
        <v>106.86</v>
      </c>
      <c r="AY85" s="37">
        <v>122.14</v>
      </c>
      <c r="AZ85" s="37">
        <v>138.72999999999999</v>
      </c>
      <c r="BA85" s="37">
        <v>156.44</v>
      </c>
      <c r="BB85" s="37">
        <v>174.71</v>
      </c>
      <c r="BC85" s="37">
        <v>193</v>
      </c>
      <c r="BD85" s="37">
        <v>211.13</v>
      </c>
      <c r="BE85" s="37">
        <v>228.17</v>
      </c>
      <c r="BF85" s="37">
        <v>243.4</v>
      </c>
      <c r="BG85" s="37">
        <v>262.43</v>
      </c>
      <c r="BH85" s="37">
        <v>282.69</v>
      </c>
      <c r="BI85" s="37">
        <v>304.70999999999998</v>
      </c>
      <c r="BJ85" s="37">
        <v>328</v>
      </c>
      <c r="BK85" s="37">
        <v>352.09</v>
      </c>
      <c r="BL85" s="37">
        <v>374.47</v>
      </c>
      <c r="BM85" s="37">
        <v>396.8</v>
      </c>
      <c r="BN85" s="37">
        <v>418.66</v>
      </c>
      <c r="BO85" s="37">
        <v>439.65</v>
      </c>
      <c r="BP85" s="37">
        <v>459.36</v>
      </c>
      <c r="BQ85" s="37">
        <v>477.43</v>
      </c>
      <c r="BR85" s="37">
        <v>503.32</v>
      </c>
      <c r="BS85" s="37">
        <v>530.61</v>
      </c>
      <c r="BT85" s="37">
        <v>559.39</v>
      </c>
      <c r="BU85" s="37">
        <v>589.72</v>
      </c>
      <c r="BV85" s="37">
        <v>621.70000000000005</v>
      </c>
      <c r="BW85" s="37">
        <v>655.42</v>
      </c>
      <c r="BX85" s="37">
        <v>690.96</v>
      </c>
      <c r="BY85" s="37">
        <v>728.43</v>
      </c>
      <c r="BZ85" s="37">
        <v>767.94</v>
      </c>
      <c r="CA85" s="37">
        <v>809.58</v>
      </c>
      <c r="CB85" s="37">
        <v>853.48</v>
      </c>
      <c r="CC85" s="37">
        <v>899.77</v>
      </c>
      <c r="CD85" s="37">
        <v>948.56</v>
      </c>
      <c r="CE85" s="37">
        <v>1000</v>
      </c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</row>
    <row r="86" spans="1:101" ht="14.25" customHeight="1">
      <c r="A86" s="55">
        <v>40</v>
      </c>
      <c r="B86" s="56">
        <v>0.19</v>
      </c>
      <c r="C86" s="56">
        <v>0.35</v>
      </c>
      <c r="D86" s="56">
        <v>0.5</v>
      </c>
      <c r="E86" s="56">
        <v>0.59</v>
      </c>
      <c r="F86" s="56">
        <v>0.68</v>
      </c>
      <c r="G86" s="56">
        <v>0.78</v>
      </c>
      <c r="H86" s="56">
        <v>0.87</v>
      </c>
      <c r="I86" s="56">
        <v>0.98</v>
      </c>
      <c r="J86" s="56">
        <v>1.1200000000000001</v>
      </c>
      <c r="K86" s="56">
        <v>1.28</v>
      </c>
      <c r="L86" s="56">
        <v>1.43</v>
      </c>
      <c r="M86" s="56">
        <v>1.58</v>
      </c>
      <c r="N86" s="56">
        <v>1.77</v>
      </c>
      <c r="O86" s="56">
        <v>1.98</v>
      </c>
      <c r="P86" s="56">
        <v>2.1800000000000002</v>
      </c>
      <c r="Q86" s="56">
        <v>2.44</v>
      </c>
      <c r="R86" s="56">
        <v>2.77</v>
      </c>
      <c r="S86" s="56">
        <v>3.2</v>
      </c>
      <c r="T86" s="56">
        <v>3.7</v>
      </c>
      <c r="U86" s="56">
        <v>4.2</v>
      </c>
      <c r="V86" s="56">
        <v>4.6500000000000004</v>
      </c>
      <c r="W86" s="56">
        <v>5.0999999999999996</v>
      </c>
      <c r="X86" s="56">
        <v>5.56</v>
      </c>
      <c r="Y86" s="56">
        <v>6.2</v>
      </c>
      <c r="Z86" s="57">
        <v>7</v>
      </c>
      <c r="AA86" s="57">
        <v>7.83</v>
      </c>
      <c r="AB86" s="37">
        <v>8.65</v>
      </c>
      <c r="AC86" s="37">
        <v>9.5500000000000007</v>
      </c>
      <c r="AD86" s="37">
        <v>10.53</v>
      </c>
      <c r="AE86" s="37">
        <v>11.65</v>
      </c>
      <c r="AF86" s="37">
        <v>12.97</v>
      </c>
      <c r="AG86" s="37">
        <v>14.54</v>
      </c>
      <c r="AH86" s="37">
        <v>16.399999999999999</v>
      </c>
      <c r="AI86" s="37">
        <v>18.59</v>
      </c>
      <c r="AJ86" s="37">
        <v>21.07</v>
      </c>
      <c r="AK86" s="37">
        <v>23.85</v>
      </c>
      <c r="AL86" s="37">
        <v>26.91</v>
      </c>
      <c r="AM86" s="37">
        <v>30.27</v>
      </c>
      <c r="AN86" s="37">
        <v>33.99</v>
      </c>
      <c r="AO86" s="37">
        <v>38.25</v>
      </c>
      <c r="AP86" s="37">
        <v>43.17</v>
      </c>
      <c r="AQ86" s="37">
        <v>48.91</v>
      </c>
      <c r="AR86" s="37">
        <v>55.34</v>
      </c>
      <c r="AS86" s="37">
        <v>62.84</v>
      </c>
      <c r="AT86" s="37">
        <v>71.540000000000006</v>
      </c>
      <c r="AU86" s="37">
        <v>81.650000000000006</v>
      </c>
      <c r="AV86" s="37">
        <v>93.38</v>
      </c>
      <c r="AW86" s="37">
        <v>106.86</v>
      </c>
      <c r="AX86" s="37">
        <v>122.14</v>
      </c>
      <c r="AY86" s="37">
        <v>138.72999999999999</v>
      </c>
      <c r="AZ86" s="37">
        <v>156.44</v>
      </c>
      <c r="BA86" s="37">
        <v>174.71</v>
      </c>
      <c r="BB86" s="37">
        <v>193</v>
      </c>
      <c r="BC86" s="37">
        <v>211.13</v>
      </c>
      <c r="BD86" s="37">
        <v>228.17</v>
      </c>
      <c r="BE86" s="37">
        <v>243.4</v>
      </c>
      <c r="BF86" s="37">
        <v>262.43</v>
      </c>
      <c r="BG86" s="37">
        <v>282.69</v>
      </c>
      <c r="BH86" s="37">
        <v>304.70999999999998</v>
      </c>
      <c r="BI86" s="37">
        <v>328</v>
      </c>
      <c r="BJ86" s="37">
        <v>352.09</v>
      </c>
      <c r="BK86" s="37">
        <v>374.47</v>
      </c>
      <c r="BL86" s="37">
        <v>396.8</v>
      </c>
      <c r="BM86" s="37">
        <v>418.66</v>
      </c>
      <c r="BN86" s="37">
        <v>439.65</v>
      </c>
      <c r="BO86" s="37">
        <v>459.36</v>
      </c>
      <c r="BP86" s="37">
        <v>477.43</v>
      </c>
      <c r="BQ86" s="37">
        <v>503.32</v>
      </c>
      <c r="BR86" s="37">
        <v>530.61</v>
      </c>
      <c r="BS86" s="37">
        <v>559.39</v>
      </c>
      <c r="BT86" s="37">
        <v>589.72</v>
      </c>
      <c r="BU86" s="37">
        <v>621.70000000000005</v>
      </c>
      <c r="BV86" s="37">
        <v>655.42</v>
      </c>
      <c r="BW86" s="37">
        <v>690.96</v>
      </c>
      <c r="BX86" s="37">
        <v>728.43</v>
      </c>
      <c r="BY86" s="37">
        <v>767.94</v>
      </c>
      <c r="BZ86" s="37">
        <v>809.58</v>
      </c>
      <c r="CA86" s="37">
        <v>853.48</v>
      </c>
      <c r="CB86" s="37">
        <v>899.77</v>
      </c>
      <c r="CC86" s="37">
        <v>948.56</v>
      </c>
      <c r="CD86" s="37">
        <v>1000</v>
      </c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</row>
    <row r="87" spans="1:101" ht="14.25" customHeight="1">
      <c r="A87" s="55">
        <v>41</v>
      </c>
      <c r="B87" s="56">
        <v>0.22</v>
      </c>
      <c r="C87" s="56">
        <v>0.4</v>
      </c>
      <c r="D87" s="56">
        <v>0.54</v>
      </c>
      <c r="E87" s="56">
        <v>0.64</v>
      </c>
      <c r="F87" s="56">
        <v>0.73</v>
      </c>
      <c r="G87" s="56">
        <v>0.84</v>
      </c>
      <c r="H87" s="56">
        <v>0.93</v>
      </c>
      <c r="I87" s="56">
        <v>1.05</v>
      </c>
      <c r="J87" s="56">
        <v>1.22</v>
      </c>
      <c r="K87" s="56">
        <v>1.4</v>
      </c>
      <c r="L87" s="56">
        <v>1.56</v>
      </c>
      <c r="M87" s="56">
        <v>1.72</v>
      </c>
      <c r="N87" s="56">
        <v>1.94</v>
      </c>
      <c r="O87" s="56">
        <v>2.17</v>
      </c>
      <c r="P87" s="56">
        <v>2.41</v>
      </c>
      <c r="Q87" s="56">
        <v>2.71</v>
      </c>
      <c r="R87" s="56">
        <v>3.12</v>
      </c>
      <c r="S87" s="56">
        <v>3.61</v>
      </c>
      <c r="T87" s="56">
        <v>4.1500000000000004</v>
      </c>
      <c r="U87" s="56">
        <v>4.6399999999999997</v>
      </c>
      <c r="V87" s="56">
        <v>5.0999999999999996</v>
      </c>
      <c r="W87" s="56">
        <v>5.54</v>
      </c>
      <c r="X87" s="56">
        <v>6.1</v>
      </c>
      <c r="Y87" s="56">
        <v>6.91</v>
      </c>
      <c r="Z87" s="57">
        <v>7.73</v>
      </c>
      <c r="AA87" s="57">
        <v>8.65</v>
      </c>
      <c r="AB87" s="37">
        <v>9.5500000000000007</v>
      </c>
      <c r="AC87" s="37">
        <v>10.53</v>
      </c>
      <c r="AD87" s="37">
        <v>11.65</v>
      </c>
      <c r="AE87" s="37">
        <v>12.97</v>
      </c>
      <c r="AF87" s="37">
        <v>14.54</v>
      </c>
      <c r="AG87" s="37">
        <v>16.399999999999999</v>
      </c>
      <c r="AH87" s="37">
        <v>18.59</v>
      </c>
      <c r="AI87" s="37">
        <v>21.07</v>
      </c>
      <c r="AJ87" s="37">
        <v>23.85</v>
      </c>
      <c r="AK87" s="37">
        <v>26.91</v>
      </c>
      <c r="AL87" s="37">
        <v>30.27</v>
      </c>
      <c r="AM87" s="37">
        <v>33.99</v>
      </c>
      <c r="AN87" s="37">
        <v>38.25</v>
      </c>
      <c r="AO87" s="37">
        <v>43.17</v>
      </c>
      <c r="AP87" s="37">
        <v>48.91</v>
      </c>
      <c r="AQ87" s="37">
        <v>55.34</v>
      </c>
      <c r="AR87" s="37">
        <v>62.84</v>
      </c>
      <c r="AS87" s="37">
        <v>71.540000000000006</v>
      </c>
      <c r="AT87" s="37">
        <v>81.650000000000006</v>
      </c>
      <c r="AU87" s="37">
        <v>93.38</v>
      </c>
      <c r="AV87" s="37">
        <v>106.86</v>
      </c>
      <c r="AW87" s="37">
        <v>122.14</v>
      </c>
      <c r="AX87" s="37">
        <v>138.72999999999999</v>
      </c>
      <c r="AY87" s="37">
        <v>156.44</v>
      </c>
      <c r="AZ87" s="37">
        <v>174.71</v>
      </c>
      <c r="BA87" s="37">
        <v>193</v>
      </c>
      <c r="BB87" s="37">
        <v>211.13</v>
      </c>
      <c r="BC87" s="37">
        <v>228.17</v>
      </c>
      <c r="BD87" s="37">
        <v>243.4</v>
      </c>
      <c r="BE87" s="37">
        <v>262.43</v>
      </c>
      <c r="BF87" s="37">
        <v>282.69</v>
      </c>
      <c r="BG87" s="37">
        <v>304.70999999999998</v>
      </c>
      <c r="BH87" s="37">
        <v>328</v>
      </c>
      <c r="BI87" s="37">
        <v>352.09</v>
      </c>
      <c r="BJ87" s="37">
        <v>374.47</v>
      </c>
      <c r="BK87" s="37">
        <v>396.8</v>
      </c>
      <c r="BL87" s="37">
        <v>418.66</v>
      </c>
      <c r="BM87" s="37">
        <v>439.65</v>
      </c>
      <c r="BN87" s="37">
        <v>459.36</v>
      </c>
      <c r="BO87" s="37">
        <v>477.43</v>
      </c>
      <c r="BP87" s="37">
        <v>503.32</v>
      </c>
      <c r="BQ87" s="37">
        <v>530.61</v>
      </c>
      <c r="BR87" s="37">
        <v>559.39</v>
      </c>
      <c r="BS87" s="37">
        <v>589.72</v>
      </c>
      <c r="BT87" s="37">
        <v>621.70000000000005</v>
      </c>
      <c r="BU87" s="37">
        <v>655.42</v>
      </c>
      <c r="BV87" s="37">
        <v>690.96</v>
      </c>
      <c r="BW87" s="37">
        <v>728.43</v>
      </c>
      <c r="BX87" s="37">
        <v>767.94</v>
      </c>
      <c r="BY87" s="37">
        <v>809.58</v>
      </c>
      <c r="BZ87" s="37">
        <v>853.48</v>
      </c>
      <c r="CA87" s="37">
        <v>899.77</v>
      </c>
      <c r="CB87" s="37">
        <v>948.56</v>
      </c>
      <c r="CC87" s="37">
        <v>1000</v>
      </c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</row>
    <row r="88" spans="1:101" ht="14.25" customHeight="1">
      <c r="A88" s="55">
        <v>42</v>
      </c>
      <c r="B88" s="56">
        <v>0.26</v>
      </c>
      <c r="C88" s="56">
        <v>0.45</v>
      </c>
      <c r="D88" s="56">
        <v>0.57999999999999996</v>
      </c>
      <c r="E88" s="56">
        <v>0.68</v>
      </c>
      <c r="F88" s="56">
        <v>0.79</v>
      </c>
      <c r="G88" s="56">
        <v>0.89</v>
      </c>
      <c r="H88" s="56">
        <v>0.99</v>
      </c>
      <c r="I88" s="56">
        <v>1.1399999999999999</v>
      </c>
      <c r="J88" s="56">
        <v>1.33</v>
      </c>
      <c r="K88" s="56">
        <v>1.51</v>
      </c>
      <c r="L88" s="56">
        <v>1.68</v>
      </c>
      <c r="M88" s="56">
        <v>1.87</v>
      </c>
      <c r="N88" s="56">
        <v>2.13</v>
      </c>
      <c r="O88" s="56">
        <v>2.39</v>
      </c>
      <c r="P88" s="56">
        <v>2.67</v>
      </c>
      <c r="Q88" s="56">
        <v>3.04</v>
      </c>
      <c r="R88" s="56">
        <v>3.53</v>
      </c>
      <c r="S88" s="56">
        <v>4.08</v>
      </c>
      <c r="T88" s="56">
        <v>4.62</v>
      </c>
      <c r="U88" s="56">
        <v>5.09</v>
      </c>
      <c r="V88" s="56">
        <v>5.53</v>
      </c>
      <c r="W88" s="56">
        <v>6.03</v>
      </c>
      <c r="X88" s="56">
        <v>6.71</v>
      </c>
      <c r="Y88" s="56">
        <v>7.55</v>
      </c>
      <c r="Z88" s="57">
        <v>8.5</v>
      </c>
      <c r="AA88" s="57">
        <v>9.5500000000000007</v>
      </c>
      <c r="AB88" s="37">
        <v>10.53</v>
      </c>
      <c r="AC88" s="37">
        <v>11.65</v>
      </c>
      <c r="AD88" s="37">
        <v>12.97</v>
      </c>
      <c r="AE88" s="37">
        <v>14.54</v>
      </c>
      <c r="AF88" s="37">
        <v>16.399999999999999</v>
      </c>
      <c r="AG88" s="37">
        <v>18.59</v>
      </c>
      <c r="AH88" s="37">
        <v>21.07</v>
      </c>
      <c r="AI88" s="37">
        <v>23.85</v>
      </c>
      <c r="AJ88" s="37">
        <v>26.91</v>
      </c>
      <c r="AK88" s="37">
        <v>30.27</v>
      </c>
      <c r="AL88" s="37">
        <v>33.99</v>
      </c>
      <c r="AM88" s="37">
        <v>38.25</v>
      </c>
      <c r="AN88" s="37">
        <v>43.17</v>
      </c>
      <c r="AO88" s="37">
        <v>48.91</v>
      </c>
      <c r="AP88" s="37">
        <v>55.34</v>
      </c>
      <c r="AQ88" s="37">
        <v>62.84</v>
      </c>
      <c r="AR88" s="37">
        <v>71.540000000000006</v>
      </c>
      <c r="AS88" s="37">
        <v>81.650000000000006</v>
      </c>
      <c r="AT88" s="37">
        <v>93.38</v>
      </c>
      <c r="AU88" s="37">
        <v>106.86</v>
      </c>
      <c r="AV88" s="37">
        <v>122.14</v>
      </c>
      <c r="AW88" s="37">
        <v>138.72999999999999</v>
      </c>
      <c r="AX88" s="37">
        <v>156.44</v>
      </c>
      <c r="AY88" s="37">
        <v>174.71</v>
      </c>
      <c r="AZ88" s="37">
        <v>193</v>
      </c>
      <c r="BA88" s="37">
        <v>211.13</v>
      </c>
      <c r="BB88" s="37">
        <v>228.17</v>
      </c>
      <c r="BC88" s="37">
        <v>243.4</v>
      </c>
      <c r="BD88" s="37">
        <v>262.43</v>
      </c>
      <c r="BE88" s="37">
        <v>282.69</v>
      </c>
      <c r="BF88" s="37">
        <v>304.70999999999998</v>
      </c>
      <c r="BG88" s="37">
        <v>328</v>
      </c>
      <c r="BH88" s="37">
        <v>352.09</v>
      </c>
      <c r="BI88" s="37">
        <v>374.47</v>
      </c>
      <c r="BJ88" s="37">
        <v>396.8</v>
      </c>
      <c r="BK88" s="37">
        <v>418.66</v>
      </c>
      <c r="BL88" s="37">
        <v>439.65</v>
      </c>
      <c r="BM88" s="37">
        <v>459.36</v>
      </c>
      <c r="BN88" s="37">
        <v>477.43</v>
      </c>
      <c r="BO88" s="37">
        <v>503.32</v>
      </c>
      <c r="BP88" s="37">
        <v>530.61</v>
      </c>
      <c r="BQ88" s="37">
        <v>559.39</v>
      </c>
      <c r="BR88" s="37">
        <v>589.72</v>
      </c>
      <c r="BS88" s="37">
        <v>621.70000000000005</v>
      </c>
      <c r="BT88" s="37">
        <v>655.42</v>
      </c>
      <c r="BU88" s="37">
        <v>690.96</v>
      </c>
      <c r="BV88" s="37">
        <v>728.43</v>
      </c>
      <c r="BW88" s="37">
        <v>767.94</v>
      </c>
      <c r="BX88" s="37">
        <v>809.58</v>
      </c>
      <c r="BY88" s="37">
        <v>853.48</v>
      </c>
      <c r="BZ88" s="37">
        <v>899.77</v>
      </c>
      <c r="CA88" s="37">
        <v>948.56</v>
      </c>
      <c r="CB88" s="37">
        <v>1000</v>
      </c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</row>
    <row r="89" spans="1:101" ht="14.25" customHeight="1">
      <c r="A89" s="55">
        <v>43</v>
      </c>
      <c r="B89" s="56">
        <v>0.3</v>
      </c>
      <c r="C89" s="56">
        <v>0.5</v>
      </c>
      <c r="D89" s="56">
        <v>0.61</v>
      </c>
      <c r="E89" s="56">
        <v>0.74</v>
      </c>
      <c r="F89" s="56">
        <v>0.85</v>
      </c>
      <c r="G89" s="56">
        <v>0.93</v>
      </c>
      <c r="H89" s="56">
        <v>1.05</v>
      </c>
      <c r="I89" s="56">
        <v>1.23</v>
      </c>
      <c r="J89" s="56">
        <v>1.44</v>
      </c>
      <c r="K89" s="56">
        <v>1.63</v>
      </c>
      <c r="L89" s="56">
        <v>1.81</v>
      </c>
      <c r="M89" s="56">
        <v>2.04</v>
      </c>
      <c r="N89" s="56">
        <v>2.33</v>
      </c>
      <c r="O89" s="56">
        <v>2.63</v>
      </c>
      <c r="P89" s="56">
        <v>2.96</v>
      </c>
      <c r="Q89" s="56">
        <v>3.41</v>
      </c>
      <c r="R89" s="56">
        <v>3.98</v>
      </c>
      <c r="S89" s="56">
        <v>4.5599999999999996</v>
      </c>
      <c r="T89" s="56">
        <v>5.08</v>
      </c>
      <c r="U89" s="56">
        <v>5.52</v>
      </c>
      <c r="V89" s="56">
        <v>5.98</v>
      </c>
      <c r="W89" s="56">
        <v>6.6</v>
      </c>
      <c r="X89" s="56">
        <v>7.4</v>
      </c>
      <c r="Y89" s="56">
        <v>8.35</v>
      </c>
      <c r="Z89" s="57">
        <v>9.3800000000000008</v>
      </c>
      <c r="AA89" s="57">
        <v>10.53</v>
      </c>
      <c r="AB89" s="37">
        <v>11.65</v>
      </c>
      <c r="AC89" s="37">
        <v>12.97</v>
      </c>
      <c r="AD89" s="37">
        <v>14.54</v>
      </c>
      <c r="AE89" s="37">
        <v>16.399999999999999</v>
      </c>
      <c r="AF89" s="37">
        <v>18.59</v>
      </c>
      <c r="AG89" s="37">
        <v>21.07</v>
      </c>
      <c r="AH89" s="37">
        <v>23.85</v>
      </c>
      <c r="AI89" s="37">
        <v>26.91</v>
      </c>
      <c r="AJ89" s="37">
        <v>30.27</v>
      </c>
      <c r="AK89" s="37">
        <v>33.99</v>
      </c>
      <c r="AL89" s="37">
        <v>38.25</v>
      </c>
      <c r="AM89" s="37">
        <v>43.17</v>
      </c>
      <c r="AN89" s="37">
        <v>48.91</v>
      </c>
      <c r="AO89" s="37">
        <v>55.34</v>
      </c>
      <c r="AP89" s="37">
        <v>62.84</v>
      </c>
      <c r="AQ89" s="37">
        <v>71.540000000000006</v>
      </c>
      <c r="AR89" s="37">
        <v>81.650000000000006</v>
      </c>
      <c r="AS89" s="37">
        <v>93.38</v>
      </c>
      <c r="AT89" s="37">
        <v>106.86</v>
      </c>
      <c r="AU89" s="37">
        <v>122.14</v>
      </c>
      <c r="AV89" s="37">
        <v>138.72999999999999</v>
      </c>
      <c r="AW89" s="37">
        <v>156.44</v>
      </c>
      <c r="AX89" s="37">
        <v>174.71</v>
      </c>
      <c r="AY89" s="37">
        <v>193</v>
      </c>
      <c r="AZ89" s="37">
        <v>211.13</v>
      </c>
      <c r="BA89" s="37">
        <v>228.17</v>
      </c>
      <c r="BB89" s="37">
        <v>243.4</v>
      </c>
      <c r="BC89" s="37">
        <v>262.43</v>
      </c>
      <c r="BD89" s="37">
        <v>282.69</v>
      </c>
      <c r="BE89" s="37">
        <v>304.70999999999998</v>
      </c>
      <c r="BF89" s="37">
        <v>328</v>
      </c>
      <c r="BG89" s="37">
        <v>352.09</v>
      </c>
      <c r="BH89" s="37">
        <v>374.47</v>
      </c>
      <c r="BI89" s="37">
        <v>396.8</v>
      </c>
      <c r="BJ89" s="37">
        <v>418.66</v>
      </c>
      <c r="BK89" s="37">
        <v>439.65</v>
      </c>
      <c r="BL89" s="37">
        <v>459.36</v>
      </c>
      <c r="BM89" s="37">
        <v>477.43</v>
      </c>
      <c r="BN89" s="37">
        <v>503.32</v>
      </c>
      <c r="BO89" s="37">
        <v>530.61</v>
      </c>
      <c r="BP89" s="37">
        <v>559.39</v>
      </c>
      <c r="BQ89" s="37">
        <v>589.72</v>
      </c>
      <c r="BR89" s="37">
        <v>621.70000000000005</v>
      </c>
      <c r="BS89" s="37">
        <v>655.42</v>
      </c>
      <c r="BT89" s="37">
        <v>690.96</v>
      </c>
      <c r="BU89" s="37">
        <v>728.43</v>
      </c>
      <c r="BV89" s="37">
        <v>767.94</v>
      </c>
      <c r="BW89" s="37">
        <v>809.58</v>
      </c>
      <c r="BX89" s="37">
        <v>853.48</v>
      </c>
      <c r="BY89" s="37">
        <v>899.77</v>
      </c>
      <c r="BZ89" s="37">
        <v>948.56</v>
      </c>
      <c r="CA89" s="37">
        <v>1000</v>
      </c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</row>
    <row r="90" spans="1:101" ht="14.25" customHeight="1">
      <c r="A90" s="55">
        <v>44</v>
      </c>
      <c r="B90" s="56">
        <v>0.35</v>
      </c>
      <c r="C90" s="56">
        <v>0.52</v>
      </c>
      <c r="D90" s="56">
        <v>0.66</v>
      </c>
      <c r="E90" s="56">
        <v>0.81</v>
      </c>
      <c r="F90" s="56">
        <v>0.9</v>
      </c>
      <c r="G90" s="56">
        <v>0.99</v>
      </c>
      <c r="H90" s="56">
        <v>1.1399999999999999</v>
      </c>
      <c r="I90" s="56">
        <v>1.34</v>
      </c>
      <c r="J90" s="56">
        <v>1.55</v>
      </c>
      <c r="K90" s="56">
        <v>1.75</v>
      </c>
      <c r="L90" s="56">
        <v>1.96</v>
      </c>
      <c r="M90" s="56">
        <v>2.23</v>
      </c>
      <c r="N90" s="56">
        <v>2.57</v>
      </c>
      <c r="O90" s="56">
        <v>2.91</v>
      </c>
      <c r="P90" s="56">
        <v>3.3</v>
      </c>
      <c r="Q90" s="56">
        <v>3.82</v>
      </c>
      <c r="R90" s="56">
        <v>4.4400000000000004</v>
      </c>
      <c r="S90" s="56">
        <v>5.03</v>
      </c>
      <c r="T90" s="56">
        <v>5.51</v>
      </c>
      <c r="U90" s="56">
        <v>5.95</v>
      </c>
      <c r="V90" s="56">
        <v>6.5</v>
      </c>
      <c r="W90" s="56">
        <v>7.27</v>
      </c>
      <c r="X90" s="56">
        <v>8.2100000000000009</v>
      </c>
      <c r="Y90" s="56">
        <v>9.25</v>
      </c>
      <c r="Z90" s="57">
        <v>10.38</v>
      </c>
      <c r="AA90" s="57">
        <v>11.65</v>
      </c>
      <c r="AB90" s="37">
        <v>12.97</v>
      </c>
      <c r="AC90" s="37">
        <v>14.54</v>
      </c>
      <c r="AD90" s="37">
        <v>16.399999999999999</v>
      </c>
      <c r="AE90" s="37">
        <v>18.59</v>
      </c>
      <c r="AF90" s="37">
        <v>21.07</v>
      </c>
      <c r="AG90" s="37">
        <v>23.85</v>
      </c>
      <c r="AH90" s="37">
        <v>26.91</v>
      </c>
      <c r="AI90" s="37">
        <v>30.27</v>
      </c>
      <c r="AJ90" s="37">
        <v>33.99</v>
      </c>
      <c r="AK90" s="37">
        <v>38.25</v>
      </c>
      <c r="AL90" s="37">
        <v>43.17</v>
      </c>
      <c r="AM90" s="37">
        <v>48.91</v>
      </c>
      <c r="AN90" s="37">
        <v>55.34</v>
      </c>
      <c r="AO90" s="37">
        <v>62.84</v>
      </c>
      <c r="AP90" s="37">
        <v>71.540000000000006</v>
      </c>
      <c r="AQ90" s="37">
        <v>81.650000000000006</v>
      </c>
      <c r="AR90" s="37">
        <v>93.38</v>
      </c>
      <c r="AS90" s="37">
        <v>106.86</v>
      </c>
      <c r="AT90" s="37">
        <v>122.14</v>
      </c>
      <c r="AU90" s="37">
        <v>138.72999999999999</v>
      </c>
      <c r="AV90" s="37">
        <v>156.44</v>
      </c>
      <c r="AW90" s="37">
        <v>174.71</v>
      </c>
      <c r="AX90" s="37">
        <v>193</v>
      </c>
      <c r="AY90" s="37">
        <v>211.13</v>
      </c>
      <c r="AZ90" s="37">
        <v>228.17</v>
      </c>
      <c r="BA90" s="37">
        <v>243.4</v>
      </c>
      <c r="BB90" s="37">
        <v>262.43</v>
      </c>
      <c r="BC90" s="37">
        <v>282.69</v>
      </c>
      <c r="BD90" s="37">
        <v>304.70999999999998</v>
      </c>
      <c r="BE90" s="37">
        <v>328</v>
      </c>
      <c r="BF90" s="37">
        <v>352.09</v>
      </c>
      <c r="BG90" s="37">
        <v>374.47</v>
      </c>
      <c r="BH90" s="37">
        <v>396.8</v>
      </c>
      <c r="BI90" s="37">
        <v>418.66</v>
      </c>
      <c r="BJ90" s="37">
        <v>439.65</v>
      </c>
      <c r="BK90" s="37">
        <v>459.36</v>
      </c>
      <c r="BL90" s="37">
        <v>477.43</v>
      </c>
      <c r="BM90" s="37">
        <v>503.32</v>
      </c>
      <c r="BN90" s="37">
        <v>530.61</v>
      </c>
      <c r="BO90" s="37">
        <v>559.39</v>
      </c>
      <c r="BP90" s="37">
        <v>589.72</v>
      </c>
      <c r="BQ90" s="37">
        <v>621.70000000000005</v>
      </c>
      <c r="BR90" s="37">
        <v>655.42</v>
      </c>
      <c r="BS90" s="37">
        <v>690.96</v>
      </c>
      <c r="BT90" s="37">
        <v>728.43</v>
      </c>
      <c r="BU90" s="37">
        <v>767.94</v>
      </c>
      <c r="BV90" s="37">
        <v>809.58</v>
      </c>
      <c r="BW90" s="37">
        <v>853.48</v>
      </c>
      <c r="BX90" s="37">
        <v>899.77</v>
      </c>
      <c r="BY90" s="37">
        <v>948.56</v>
      </c>
      <c r="BZ90" s="37">
        <v>1000</v>
      </c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</row>
    <row r="91" spans="1:101" ht="14.25" customHeight="1">
      <c r="A91" s="55">
        <v>45</v>
      </c>
      <c r="B91" s="56">
        <v>0.41</v>
      </c>
      <c r="C91" s="56">
        <v>0.56000000000000005</v>
      </c>
      <c r="D91" s="56">
        <v>0.72</v>
      </c>
      <c r="E91" s="56">
        <v>0.88</v>
      </c>
      <c r="F91" s="56">
        <v>0.96</v>
      </c>
      <c r="G91" s="56">
        <v>1.07</v>
      </c>
      <c r="H91" s="56">
        <v>1.25</v>
      </c>
      <c r="I91" s="56">
        <v>1.47</v>
      </c>
      <c r="J91" s="56">
        <v>1.67</v>
      </c>
      <c r="K91" s="56">
        <v>1.88</v>
      </c>
      <c r="L91" s="56">
        <v>2.14</v>
      </c>
      <c r="M91" s="56">
        <v>2.46</v>
      </c>
      <c r="N91" s="56">
        <v>2.83</v>
      </c>
      <c r="O91" s="56">
        <v>3.21</v>
      </c>
      <c r="P91" s="56">
        <v>3.66</v>
      </c>
      <c r="Q91" s="56">
        <v>4.25</v>
      </c>
      <c r="R91" s="56">
        <v>4.91</v>
      </c>
      <c r="S91" s="56">
        <v>5.49</v>
      </c>
      <c r="T91" s="56">
        <v>5.95</v>
      </c>
      <c r="U91" s="56">
        <v>6.48</v>
      </c>
      <c r="V91" s="56">
        <v>7.11</v>
      </c>
      <c r="W91" s="56">
        <v>8.09</v>
      </c>
      <c r="X91" s="56">
        <v>9.18</v>
      </c>
      <c r="Y91" s="56">
        <v>10.33</v>
      </c>
      <c r="Z91" s="57">
        <v>11.55</v>
      </c>
      <c r="AA91" s="57">
        <v>12.97</v>
      </c>
      <c r="AB91" s="37">
        <v>14.54</v>
      </c>
      <c r="AC91" s="37">
        <v>16.399999999999999</v>
      </c>
      <c r="AD91" s="37">
        <v>18.59</v>
      </c>
      <c r="AE91" s="37">
        <v>21.07</v>
      </c>
      <c r="AF91" s="37">
        <v>23.85</v>
      </c>
      <c r="AG91" s="37">
        <v>26.91</v>
      </c>
      <c r="AH91" s="37">
        <v>30.27</v>
      </c>
      <c r="AI91" s="37">
        <v>33.99</v>
      </c>
      <c r="AJ91" s="37">
        <v>38.25</v>
      </c>
      <c r="AK91" s="37">
        <v>43.17</v>
      </c>
      <c r="AL91" s="37">
        <v>48.91</v>
      </c>
      <c r="AM91" s="37">
        <v>55.34</v>
      </c>
      <c r="AN91" s="37">
        <v>62.84</v>
      </c>
      <c r="AO91" s="37">
        <v>71.540000000000006</v>
      </c>
      <c r="AP91" s="37">
        <v>81.650000000000006</v>
      </c>
      <c r="AQ91" s="37">
        <v>93.38</v>
      </c>
      <c r="AR91" s="37">
        <v>106.86</v>
      </c>
      <c r="AS91" s="37">
        <v>122.14</v>
      </c>
      <c r="AT91" s="37">
        <v>138.72999999999999</v>
      </c>
      <c r="AU91" s="37">
        <v>156.44</v>
      </c>
      <c r="AV91" s="37">
        <v>174.71</v>
      </c>
      <c r="AW91" s="37">
        <v>193</v>
      </c>
      <c r="AX91" s="37">
        <v>211.13</v>
      </c>
      <c r="AY91" s="37">
        <v>228.17</v>
      </c>
      <c r="AZ91" s="37">
        <v>243.4</v>
      </c>
      <c r="BA91" s="37">
        <v>262.43</v>
      </c>
      <c r="BB91" s="37">
        <v>282.69</v>
      </c>
      <c r="BC91" s="37">
        <v>304.70999999999998</v>
      </c>
      <c r="BD91" s="37">
        <v>328</v>
      </c>
      <c r="BE91" s="37">
        <v>352.09</v>
      </c>
      <c r="BF91" s="37">
        <v>374.47</v>
      </c>
      <c r="BG91" s="37">
        <v>396.8</v>
      </c>
      <c r="BH91" s="37">
        <v>418.66</v>
      </c>
      <c r="BI91" s="37">
        <v>439.65</v>
      </c>
      <c r="BJ91" s="37">
        <v>459.36</v>
      </c>
      <c r="BK91" s="37">
        <v>477.43</v>
      </c>
      <c r="BL91" s="37">
        <v>503.32</v>
      </c>
      <c r="BM91" s="37">
        <v>530.61</v>
      </c>
      <c r="BN91" s="37">
        <v>559.39</v>
      </c>
      <c r="BO91" s="37">
        <v>589.72</v>
      </c>
      <c r="BP91" s="37">
        <v>621.70000000000005</v>
      </c>
      <c r="BQ91" s="37">
        <v>655.42</v>
      </c>
      <c r="BR91" s="37">
        <v>690.96</v>
      </c>
      <c r="BS91" s="37">
        <v>728.43</v>
      </c>
      <c r="BT91" s="37">
        <v>767.94</v>
      </c>
      <c r="BU91" s="37">
        <v>809.58</v>
      </c>
      <c r="BV91" s="37">
        <v>853.48</v>
      </c>
      <c r="BW91" s="37">
        <v>899.77</v>
      </c>
      <c r="BX91" s="37">
        <v>948.56</v>
      </c>
      <c r="BY91" s="37">
        <v>1000</v>
      </c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</row>
    <row r="92" spans="1:101" ht="14.25" customHeight="1">
      <c r="A92" s="55">
        <v>46</v>
      </c>
      <c r="B92" s="56">
        <v>0.46</v>
      </c>
      <c r="C92" s="56">
        <v>0.57999999999999996</v>
      </c>
      <c r="D92" s="56">
        <v>0.77</v>
      </c>
      <c r="E92" s="56">
        <v>0.95</v>
      </c>
      <c r="F92" s="56">
        <v>1.03</v>
      </c>
      <c r="G92" s="56">
        <v>1.18</v>
      </c>
      <c r="H92" s="56">
        <v>1.39</v>
      </c>
      <c r="I92" s="56">
        <v>1.61</v>
      </c>
      <c r="J92" s="56">
        <v>1.81</v>
      </c>
      <c r="K92" s="56">
        <v>2.0499999999999998</v>
      </c>
      <c r="L92" s="56">
        <v>2.35</v>
      </c>
      <c r="M92" s="56">
        <v>2.71</v>
      </c>
      <c r="N92" s="56">
        <v>3.11</v>
      </c>
      <c r="O92" s="56">
        <v>3.53</v>
      </c>
      <c r="P92" s="56">
        <v>4.04</v>
      </c>
      <c r="Q92" s="56">
        <v>4.68</v>
      </c>
      <c r="R92" s="56">
        <v>5.37</v>
      </c>
      <c r="S92" s="56">
        <v>5.92</v>
      </c>
      <c r="T92" s="56">
        <v>6.46</v>
      </c>
      <c r="U92" s="56">
        <v>7.05</v>
      </c>
      <c r="V92" s="56">
        <v>7.85</v>
      </c>
      <c r="W92" s="56">
        <v>9.06</v>
      </c>
      <c r="X92" s="56">
        <v>10.25</v>
      </c>
      <c r="Y92" s="56">
        <v>11.5</v>
      </c>
      <c r="Z92" s="57">
        <v>12.94</v>
      </c>
      <c r="AA92" s="57">
        <v>14.54</v>
      </c>
      <c r="AB92" s="37">
        <v>16.399999999999999</v>
      </c>
      <c r="AC92" s="37">
        <v>18.59</v>
      </c>
      <c r="AD92" s="37">
        <v>21.07</v>
      </c>
      <c r="AE92" s="37">
        <v>23.85</v>
      </c>
      <c r="AF92" s="37">
        <v>26.91</v>
      </c>
      <c r="AG92" s="37">
        <v>30.27</v>
      </c>
      <c r="AH92" s="37">
        <v>33.99</v>
      </c>
      <c r="AI92" s="37">
        <v>38.25</v>
      </c>
      <c r="AJ92" s="37">
        <v>43.17</v>
      </c>
      <c r="AK92" s="37">
        <v>48.91</v>
      </c>
      <c r="AL92" s="37">
        <v>55.34</v>
      </c>
      <c r="AM92" s="37">
        <v>62.84</v>
      </c>
      <c r="AN92" s="37">
        <v>71.540000000000006</v>
      </c>
      <c r="AO92" s="37">
        <v>81.650000000000006</v>
      </c>
      <c r="AP92" s="37">
        <v>93.38</v>
      </c>
      <c r="AQ92" s="37">
        <v>106.86</v>
      </c>
      <c r="AR92" s="37">
        <v>122.14</v>
      </c>
      <c r="AS92" s="37">
        <v>138.72999999999999</v>
      </c>
      <c r="AT92" s="37">
        <v>156.44</v>
      </c>
      <c r="AU92" s="37">
        <v>174.71</v>
      </c>
      <c r="AV92" s="37">
        <v>193</v>
      </c>
      <c r="AW92" s="37">
        <v>211.13</v>
      </c>
      <c r="AX92" s="37">
        <v>228.17</v>
      </c>
      <c r="AY92" s="37">
        <v>243.4</v>
      </c>
      <c r="AZ92" s="37">
        <v>262.43</v>
      </c>
      <c r="BA92" s="37">
        <v>282.69</v>
      </c>
      <c r="BB92" s="37">
        <v>304.70999999999998</v>
      </c>
      <c r="BC92" s="37">
        <v>328</v>
      </c>
      <c r="BD92" s="37">
        <v>352.09</v>
      </c>
      <c r="BE92" s="37">
        <v>374.47</v>
      </c>
      <c r="BF92" s="37">
        <v>396.8</v>
      </c>
      <c r="BG92" s="37">
        <v>418.66</v>
      </c>
      <c r="BH92" s="37">
        <v>439.65</v>
      </c>
      <c r="BI92" s="37">
        <v>459.36</v>
      </c>
      <c r="BJ92" s="37">
        <v>477.43</v>
      </c>
      <c r="BK92" s="37">
        <v>503.32</v>
      </c>
      <c r="BL92" s="37">
        <v>530.61</v>
      </c>
      <c r="BM92" s="37">
        <v>559.39</v>
      </c>
      <c r="BN92" s="37">
        <v>589.72</v>
      </c>
      <c r="BO92" s="37">
        <v>621.70000000000005</v>
      </c>
      <c r="BP92" s="37">
        <v>655.42</v>
      </c>
      <c r="BQ92" s="37">
        <v>690.96</v>
      </c>
      <c r="BR92" s="37">
        <v>728.43</v>
      </c>
      <c r="BS92" s="37">
        <v>767.94</v>
      </c>
      <c r="BT92" s="37">
        <v>809.58</v>
      </c>
      <c r="BU92" s="37">
        <v>853.48</v>
      </c>
      <c r="BV92" s="37">
        <v>899.77</v>
      </c>
      <c r="BW92" s="37">
        <v>948.56</v>
      </c>
      <c r="BX92" s="37">
        <v>1000</v>
      </c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</row>
    <row r="93" spans="1:101" ht="14.25" customHeight="1">
      <c r="A93" s="55">
        <v>47</v>
      </c>
      <c r="B93" s="56">
        <v>0.52</v>
      </c>
      <c r="C93" s="56">
        <v>0.61</v>
      </c>
      <c r="D93" s="56">
        <v>0.84</v>
      </c>
      <c r="E93" s="56">
        <v>1.02</v>
      </c>
      <c r="F93" s="56">
        <v>1.1399999999999999</v>
      </c>
      <c r="G93" s="56">
        <v>1.32</v>
      </c>
      <c r="H93" s="56">
        <v>1.56</v>
      </c>
      <c r="I93" s="56">
        <v>1.76</v>
      </c>
      <c r="J93" s="56">
        <v>1.96</v>
      </c>
      <c r="K93" s="56">
        <v>2.2599999999999998</v>
      </c>
      <c r="L93" s="56">
        <v>2.62</v>
      </c>
      <c r="M93" s="56">
        <v>3</v>
      </c>
      <c r="N93" s="56">
        <v>3.41</v>
      </c>
      <c r="O93" s="56">
        <v>3.87</v>
      </c>
      <c r="P93" s="56">
        <v>4.4400000000000004</v>
      </c>
      <c r="Q93" s="56">
        <v>5.13</v>
      </c>
      <c r="R93" s="56">
        <v>5.85</v>
      </c>
      <c r="S93" s="56">
        <v>6.44</v>
      </c>
      <c r="T93" s="56">
        <v>7</v>
      </c>
      <c r="U93" s="56">
        <v>7.7</v>
      </c>
      <c r="V93" s="56">
        <v>8.75</v>
      </c>
      <c r="W93" s="56">
        <v>10.18</v>
      </c>
      <c r="X93" s="56">
        <v>11.47</v>
      </c>
      <c r="Y93" s="56">
        <v>12.9</v>
      </c>
      <c r="Z93" s="57">
        <v>14.51</v>
      </c>
      <c r="AA93" s="57">
        <v>16.399999999999999</v>
      </c>
      <c r="AB93" s="37">
        <v>18.59</v>
      </c>
      <c r="AC93" s="37">
        <v>21.07</v>
      </c>
      <c r="AD93" s="37">
        <v>23.85</v>
      </c>
      <c r="AE93" s="37">
        <v>26.91</v>
      </c>
      <c r="AF93" s="37">
        <v>30.27</v>
      </c>
      <c r="AG93" s="37">
        <v>33.99</v>
      </c>
      <c r="AH93" s="37">
        <v>38.25</v>
      </c>
      <c r="AI93" s="37">
        <v>43.17</v>
      </c>
      <c r="AJ93" s="37">
        <v>48.91</v>
      </c>
      <c r="AK93" s="37">
        <v>55.34</v>
      </c>
      <c r="AL93" s="37">
        <v>62.84</v>
      </c>
      <c r="AM93" s="37">
        <v>71.540000000000006</v>
      </c>
      <c r="AN93" s="37">
        <v>81.650000000000006</v>
      </c>
      <c r="AO93" s="37">
        <v>93.38</v>
      </c>
      <c r="AP93" s="37">
        <v>106.86</v>
      </c>
      <c r="AQ93" s="37">
        <v>122.14</v>
      </c>
      <c r="AR93" s="37">
        <v>138.72999999999999</v>
      </c>
      <c r="AS93" s="37">
        <v>156.44</v>
      </c>
      <c r="AT93" s="37">
        <v>174.71</v>
      </c>
      <c r="AU93" s="37">
        <v>193</v>
      </c>
      <c r="AV93" s="37">
        <v>211.13</v>
      </c>
      <c r="AW93" s="37">
        <v>228.17</v>
      </c>
      <c r="AX93" s="37">
        <v>243.4</v>
      </c>
      <c r="AY93" s="37">
        <v>262.43</v>
      </c>
      <c r="AZ93" s="37">
        <v>282.69</v>
      </c>
      <c r="BA93" s="37">
        <v>304.70999999999998</v>
      </c>
      <c r="BB93" s="37">
        <v>328</v>
      </c>
      <c r="BC93" s="37">
        <v>352.09</v>
      </c>
      <c r="BD93" s="37">
        <v>374.47</v>
      </c>
      <c r="BE93" s="37">
        <v>396.8</v>
      </c>
      <c r="BF93" s="37">
        <v>418.66</v>
      </c>
      <c r="BG93" s="37">
        <v>439.65</v>
      </c>
      <c r="BH93" s="37">
        <v>459.36</v>
      </c>
      <c r="BI93" s="37">
        <v>477.43</v>
      </c>
      <c r="BJ93" s="37">
        <v>503.32</v>
      </c>
      <c r="BK93" s="37">
        <v>530.61</v>
      </c>
      <c r="BL93" s="37">
        <v>559.39</v>
      </c>
      <c r="BM93" s="37">
        <v>589.72</v>
      </c>
      <c r="BN93" s="37">
        <v>621.70000000000005</v>
      </c>
      <c r="BO93" s="37">
        <v>655.42</v>
      </c>
      <c r="BP93" s="37">
        <v>690.96</v>
      </c>
      <c r="BQ93" s="37">
        <v>728.43</v>
      </c>
      <c r="BR93" s="37">
        <v>767.94</v>
      </c>
      <c r="BS93" s="37">
        <v>809.58</v>
      </c>
      <c r="BT93" s="37">
        <v>853.48</v>
      </c>
      <c r="BU93" s="37">
        <v>899.77</v>
      </c>
      <c r="BV93" s="37">
        <v>948.56</v>
      </c>
      <c r="BW93" s="37">
        <v>1000</v>
      </c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</row>
    <row r="94" spans="1:101" ht="14.25" customHeight="1">
      <c r="A94" s="55">
        <v>48</v>
      </c>
      <c r="B94" s="56">
        <v>0.56000000000000005</v>
      </c>
      <c r="C94" s="56">
        <v>0.64</v>
      </c>
      <c r="D94" s="56">
        <v>0.91</v>
      </c>
      <c r="E94" s="56">
        <v>1.1100000000000001</v>
      </c>
      <c r="F94" s="56">
        <v>1.26</v>
      </c>
      <c r="G94" s="56">
        <v>1.5</v>
      </c>
      <c r="H94" s="56">
        <v>1.73</v>
      </c>
      <c r="I94" s="56">
        <v>1.92</v>
      </c>
      <c r="J94" s="56">
        <v>2.15</v>
      </c>
      <c r="K94" s="56">
        <v>2.5099999999999998</v>
      </c>
      <c r="L94" s="56">
        <v>2.91</v>
      </c>
      <c r="M94" s="56">
        <v>3.31</v>
      </c>
      <c r="N94" s="56">
        <v>3.74</v>
      </c>
      <c r="O94" s="56">
        <v>4.2300000000000004</v>
      </c>
      <c r="P94" s="56">
        <v>4.8600000000000003</v>
      </c>
      <c r="Q94" s="56">
        <v>5.61</v>
      </c>
      <c r="R94" s="56">
        <v>6.36</v>
      </c>
      <c r="S94" s="56">
        <v>6.99</v>
      </c>
      <c r="T94" s="56">
        <v>7.65</v>
      </c>
      <c r="U94" s="56">
        <v>8.5299999999999994</v>
      </c>
      <c r="V94" s="56">
        <v>9.82</v>
      </c>
      <c r="W94" s="56">
        <v>11.44</v>
      </c>
      <c r="X94" s="56">
        <v>12.87</v>
      </c>
      <c r="Y94" s="56">
        <v>14.48</v>
      </c>
      <c r="Z94" s="57">
        <v>16.34</v>
      </c>
      <c r="AA94" s="57">
        <v>18.59</v>
      </c>
      <c r="AB94" s="37">
        <v>21.07</v>
      </c>
      <c r="AC94" s="37">
        <v>23.85</v>
      </c>
      <c r="AD94" s="37">
        <v>26.91</v>
      </c>
      <c r="AE94" s="37">
        <v>30.27</v>
      </c>
      <c r="AF94" s="37">
        <v>33.99</v>
      </c>
      <c r="AG94" s="37">
        <v>38.25</v>
      </c>
      <c r="AH94" s="37">
        <v>43.17</v>
      </c>
      <c r="AI94" s="37">
        <v>48.91</v>
      </c>
      <c r="AJ94" s="37">
        <v>55.34</v>
      </c>
      <c r="AK94" s="37">
        <v>62.84</v>
      </c>
      <c r="AL94" s="37">
        <v>71.540000000000006</v>
      </c>
      <c r="AM94" s="37">
        <v>81.650000000000006</v>
      </c>
      <c r="AN94" s="37">
        <v>93.38</v>
      </c>
      <c r="AO94" s="37">
        <v>106.86</v>
      </c>
      <c r="AP94" s="37">
        <v>122.14</v>
      </c>
      <c r="AQ94" s="37">
        <v>138.72999999999999</v>
      </c>
      <c r="AR94" s="37">
        <v>156.44</v>
      </c>
      <c r="AS94" s="37">
        <v>174.71</v>
      </c>
      <c r="AT94" s="37">
        <v>193</v>
      </c>
      <c r="AU94" s="37">
        <v>211.13</v>
      </c>
      <c r="AV94" s="37">
        <v>228.17</v>
      </c>
      <c r="AW94" s="37">
        <v>243.4</v>
      </c>
      <c r="AX94" s="37">
        <v>262.43</v>
      </c>
      <c r="AY94" s="37">
        <v>282.69</v>
      </c>
      <c r="AZ94" s="37">
        <v>304.70999999999998</v>
      </c>
      <c r="BA94" s="37">
        <v>328</v>
      </c>
      <c r="BB94" s="37">
        <v>352.09</v>
      </c>
      <c r="BC94" s="37">
        <v>374.47</v>
      </c>
      <c r="BD94" s="37">
        <v>396.8</v>
      </c>
      <c r="BE94" s="37">
        <v>418.66</v>
      </c>
      <c r="BF94" s="37">
        <v>439.65</v>
      </c>
      <c r="BG94" s="37">
        <v>459.36</v>
      </c>
      <c r="BH94" s="37">
        <v>477.43</v>
      </c>
      <c r="BI94" s="37">
        <v>503.32</v>
      </c>
      <c r="BJ94" s="37">
        <v>530.61</v>
      </c>
      <c r="BK94" s="37">
        <v>559.39</v>
      </c>
      <c r="BL94" s="37">
        <v>589.72</v>
      </c>
      <c r="BM94" s="37">
        <v>621.70000000000005</v>
      </c>
      <c r="BN94" s="37">
        <v>655.42</v>
      </c>
      <c r="BO94" s="37">
        <v>690.96</v>
      </c>
      <c r="BP94" s="37">
        <v>728.43</v>
      </c>
      <c r="BQ94" s="37">
        <v>767.94</v>
      </c>
      <c r="BR94" s="37">
        <v>809.58</v>
      </c>
      <c r="BS94" s="37">
        <v>853.48</v>
      </c>
      <c r="BT94" s="37">
        <v>899.77</v>
      </c>
      <c r="BU94" s="37">
        <v>948.56</v>
      </c>
      <c r="BV94" s="37">
        <v>1000</v>
      </c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</row>
    <row r="95" spans="1:101" ht="14.25" customHeight="1">
      <c r="A95" s="55">
        <v>49</v>
      </c>
      <c r="B95" s="56">
        <v>0.59</v>
      </c>
      <c r="C95" s="56">
        <v>0.69</v>
      </c>
      <c r="D95" s="56">
        <v>0.99</v>
      </c>
      <c r="E95" s="56">
        <v>1.2</v>
      </c>
      <c r="F95" s="56">
        <v>1.42</v>
      </c>
      <c r="G95" s="56">
        <v>1.68</v>
      </c>
      <c r="H95" s="56">
        <v>1.9</v>
      </c>
      <c r="I95" s="56">
        <v>2.09</v>
      </c>
      <c r="J95" s="56">
        <v>2.38</v>
      </c>
      <c r="K95" s="56">
        <v>2.81</v>
      </c>
      <c r="L95" s="56">
        <v>3.24</v>
      </c>
      <c r="M95" s="56">
        <v>3.62</v>
      </c>
      <c r="N95" s="56">
        <v>4.05</v>
      </c>
      <c r="O95" s="56">
        <v>4.59</v>
      </c>
      <c r="P95" s="56">
        <v>5.28</v>
      </c>
      <c r="Q95" s="56">
        <v>6.09</v>
      </c>
      <c r="R95" s="56">
        <v>6.88</v>
      </c>
      <c r="S95" s="56">
        <v>7.57</v>
      </c>
      <c r="T95" s="56">
        <v>8.3800000000000008</v>
      </c>
      <c r="U95" s="56">
        <v>9.4700000000000006</v>
      </c>
      <c r="V95" s="56">
        <v>11.03</v>
      </c>
      <c r="W95" s="56">
        <v>12.82</v>
      </c>
      <c r="X95" s="56">
        <v>14.45</v>
      </c>
      <c r="Y95" s="56">
        <v>16.28</v>
      </c>
      <c r="Z95" s="57">
        <v>18.43</v>
      </c>
      <c r="AA95" s="57">
        <v>21.07</v>
      </c>
      <c r="AB95" s="37">
        <v>23.85</v>
      </c>
      <c r="AC95" s="37">
        <v>26.91</v>
      </c>
      <c r="AD95" s="37">
        <v>30.27</v>
      </c>
      <c r="AE95" s="37">
        <v>33.99</v>
      </c>
      <c r="AF95" s="37">
        <v>38.25</v>
      </c>
      <c r="AG95" s="37">
        <v>43.17</v>
      </c>
      <c r="AH95" s="37">
        <v>48.91</v>
      </c>
      <c r="AI95" s="37">
        <v>55.34</v>
      </c>
      <c r="AJ95" s="37">
        <v>62.84</v>
      </c>
      <c r="AK95" s="37">
        <v>71.540000000000006</v>
      </c>
      <c r="AL95" s="37">
        <v>81.650000000000006</v>
      </c>
      <c r="AM95" s="37">
        <v>93.38</v>
      </c>
      <c r="AN95" s="37">
        <v>106.86</v>
      </c>
      <c r="AO95" s="37">
        <v>122.14</v>
      </c>
      <c r="AP95" s="37">
        <v>138.72999999999999</v>
      </c>
      <c r="AQ95" s="37">
        <v>156.44</v>
      </c>
      <c r="AR95" s="37">
        <v>174.71</v>
      </c>
      <c r="AS95" s="37">
        <v>193</v>
      </c>
      <c r="AT95" s="37">
        <v>211.13</v>
      </c>
      <c r="AU95" s="37">
        <v>228.17</v>
      </c>
      <c r="AV95" s="37">
        <v>243.4</v>
      </c>
      <c r="AW95" s="37">
        <v>262.43</v>
      </c>
      <c r="AX95" s="37">
        <v>282.69</v>
      </c>
      <c r="AY95" s="37">
        <v>304.70999999999998</v>
      </c>
      <c r="AZ95" s="37">
        <v>328</v>
      </c>
      <c r="BA95" s="37">
        <v>352.09</v>
      </c>
      <c r="BB95" s="37">
        <v>374.47</v>
      </c>
      <c r="BC95" s="37">
        <v>396.8</v>
      </c>
      <c r="BD95" s="37">
        <v>418.66</v>
      </c>
      <c r="BE95" s="37">
        <v>439.65</v>
      </c>
      <c r="BF95" s="37">
        <v>459.36</v>
      </c>
      <c r="BG95" s="37">
        <v>477.43</v>
      </c>
      <c r="BH95" s="37">
        <v>503.32</v>
      </c>
      <c r="BI95" s="37">
        <v>530.61</v>
      </c>
      <c r="BJ95" s="37">
        <v>559.39</v>
      </c>
      <c r="BK95" s="37">
        <v>589.72</v>
      </c>
      <c r="BL95" s="37">
        <v>621.70000000000005</v>
      </c>
      <c r="BM95" s="37">
        <v>655.42</v>
      </c>
      <c r="BN95" s="37">
        <v>690.96</v>
      </c>
      <c r="BO95" s="37">
        <v>728.43</v>
      </c>
      <c r="BP95" s="37">
        <v>767.94</v>
      </c>
      <c r="BQ95" s="37">
        <v>809.58</v>
      </c>
      <c r="BR95" s="37">
        <v>853.48</v>
      </c>
      <c r="BS95" s="37">
        <v>899.77</v>
      </c>
      <c r="BT95" s="37">
        <v>948.56</v>
      </c>
      <c r="BU95" s="37">
        <v>1000</v>
      </c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</row>
    <row r="96" spans="1:101" ht="14.25" customHeight="1">
      <c r="A96" s="55">
        <v>50</v>
      </c>
      <c r="B96" s="56">
        <v>0.59</v>
      </c>
      <c r="C96" s="56">
        <v>0.77</v>
      </c>
      <c r="D96" s="56">
        <v>1.0900000000000001</v>
      </c>
      <c r="E96" s="56">
        <v>1.32</v>
      </c>
      <c r="F96" s="56">
        <v>1.59</v>
      </c>
      <c r="G96" s="56">
        <v>1.86</v>
      </c>
      <c r="H96" s="56">
        <v>2.0499999999999998</v>
      </c>
      <c r="I96" s="56">
        <v>2.27</v>
      </c>
      <c r="J96" s="56">
        <v>2.65</v>
      </c>
      <c r="K96" s="56">
        <v>3.14</v>
      </c>
      <c r="L96" s="56">
        <v>3.57</v>
      </c>
      <c r="M96" s="56">
        <v>3.93</v>
      </c>
      <c r="N96" s="56">
        <v>4.38</v>
      </c>
      <c r="O96" s="56">
        <v>4.99</v>
      </c>
      <c r="P96" s="56">
        <v>5.76</v>
      </c>
      <c r="Q96" s="56">
        <v>6.63</v>
      </c>
      <c r="R96" s="56">
        <v>7.46</v>
      </c>
      <c r="S96" s="56">
        <v>8.25</v>
      </c>
      <c r="T96" s="56">
        <v>9.23</v>
      </c>
      <c r="U96" s="56">
        <v>10.56</v>
      </c>
      <c r="V96" s="56">
        <v>12.36</v>
      </c>
      <c r="W96" s="56">
        <v>14.25</v>
      </c>
      <c r="X96" s="56">
        <v>16.16</v>
      </c>
      <c r="Y96" s="56">
        <v>18.41</v>
      </c>
      <c r="Z96" s="57">
        <v>20.92</v>
      </c>
      <c r="AA96" s="57">
        <v>23.85</v>
      </c>
      <c r="AB96" s="37">
        <v>26.91</v>
      </c>
      <c r="AC96" s="37">
        <v>30.27</v>
      </c>
      <c r="AD96" s="37">
        <v>33.99</v>
      </c>
      <c r="AE96" s="37">
        <v>38.25</v>
      </c>
      <c r="AF96" s="37">
        <v>43.17</v>
      </c>
      <c r="AG96" s="37">
        <v>48.91</v>
      </c>
      <c r="AH96" s="37">
        <v>55.34</v>
      </c>
      <c r="AI96" s="37">
        <v>62.84</v>
      </c>
      <c r="AJ96" s="37">
        <v>71.540000000000006</v>
      </c>
      <c r="AK96" s="37">
        <v>81.650000000000006</v>
      </c>
      <c r="AL96" s="37">
        <v>93.38</v>
      </c>
      <c r="AM96" s="37">
        <v>106.86</v>
      </c>
      <c r="AN96" s="37">
        <v>122.14</v>
      </c>
      <c r="AO96" s="37">
        <v>138.72999999999999</v>
      </c>
      <c r="AP96" s="37">
        <v>156.44</v>
      </c>
      <c r="AQ96" s="37">
        <v>174.71</v>
      </c>
      <c r="AR96" s="37">
        <v>193</v>
      </c>
      <c r="AS96" s="37">
        <v>211.13</v>
      </c>
      <c r="AT96" s="37">
        <v>228.17</v>
      </c>
      <c r="AU96" s="37">
        <v>243.4</v>
      </c>
      <c r="AV96" s="37">
        <v>262.43</v>
      </c>
      <c r="AW96" s="37">
        <v>282.69</v>
      </c>
      <c r="AX96" s="37">
        <v>304.70999999999998</v>
      </c>
      <c r="AY96" s="37">
        <v>328</v>
      </c>
      <c r="AZ96" s="37">
        <v>352.09</v>
      </c>
      <c r="BA96" s="37">
        <v>374.47</v>
      </c>
      <c r="BB96" s="37">
        <v>396.8</v>
      </c>
      <c r="BC96" s="37">
        <v>418.66</v>
      </c>
      <c r="BD96" s="37">
        <v>439.65</v>
      </c>
      <c r="BE96" s="37">
        <v>459.36</v>
      </c>
      <c r="BF96" s="37">
        <v>477.43</v>
      </c>
      <c r="BG96" s="37">
        <v>503.32</v>
      </c>
      <c r="BH96" s="37">
        <v>530.61</v>
      </c>
      <c r="BI96" s="37">
        <v>559.39</v>
      </c>
      <c r="BJ96" s="37">
        <v>589.72</v>
      </c>
      <c r="BK96" s="37">
        <v>621.70000000000005</v>
      </c>
      <c r="BL96" s="37">
        <v>655.42</v>
      </c>
      <c r="BM96" s="37">
        <v>690.96</v>
      </c>
      <c r="BN96" s="37">
        <v>728.43</v>
      </c>
      <c r="BO96" s="37">
        <v>767.94</v>
      </c>
      <c r="BP96" s="37">
        <v>809.58</v>
      </c>
      <c r="BQ96" s="37">
        <v>853.48</v>
      </c>
      <c r="BR96" s="37">
        <v>899.77</v>
      </c>
      <c r="BS96" s="37">
        <v>948.56</v>
      </c>
      <c r="BT96" s="37">
        <v>1000</v>
      </c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</row>
    <row r="97" spans="1:101" ht="14.25" customHeight="1">
      <c r="A97" s="55">
        <v>51</v>
      </c>
      <c r="B97" s="56">
        <v>0.6</v>
      </c>
      <c r="C97" s="56">
        <v>0.87</v>
      </c>
      <c r="D97" s="56">
        <v>1.2</v>
      </c>
      <c r="E97" s="56">
        <v>1.45</v>
      </c>
      <c r="F97" s="56">
        <v>1.76</v>
      </c>
      <c r="G97" s="56">
        <v>2</v>
      </c>
      <c r="H97" s="56">
        <v>2.19</v>
      </c>
      <c r="I97" s="56">
        <v>2.4700000000000002</v>
      </c>
      <c r="J97" s="56">
        <v>2.95</v>
      </c>
      <c r="K97" s="56">
        <v>3.5</v>
      </c>
      <c r="L97" s="56">
        <v>3.91</v>
      </c>
      <c r="M97" s="56">
        <v>4.33</v>
      </c>
      <c r="N97" s="56">
        <v>4.76</v>
      </c>
      <c r="O97" s="56">
        <v>5.46</v>
      </c>
      <c r="P97" s="56">
        <v>6.31</v>
      </c>
      <c r="Q97" s="56">
        <v>7.24</v>
      </c>
      <c r="R97" s="56">
        <v>8.1300000000000008</v>
      </c>
      <c r="S97" s="56">
        <v>9.0299999999999994</v>
      </c>
      <c r="T97" s="56">
        <v>10.23</v>
      </c>
      <c r="U97" s="56">
        <v>11.8</v>
      </c>
      <c r="V97" s="56">
        <v>13.74</v>
      </c>
      <c r="W97" s="56">
        <v>15.77</v>
      </c>
      <c r="X97" s="56">
        <v>18</v>
      </c>
      <c r="Y97" s="56">
        <v>20.62</v>
      </c>
      <c r="Z97" s="57">
        <v>23.58</v>
      </c>
      <c r="AA97" s="57">
        <v>26.91</v>
      </c>
      <c r="AB97" s="37">
        <v>30.27</v>
      </c>
      <c r="AC97" s="37">
        <v>33.99</v>
      </c>
      <c r="AD97" s="37">
        <v>38.25</v>
      </c>
      <c r="AE97" s="37">
        <v>43.17</v>
      </c>
      <c r="AF97" s="37">
        <v>48.91</v>
      </c>
      <c r="AG97" s="37">
        <v>55.34</v>
      </c>
      <c r="AH97" s="37">
        <v>62.84</v>
      </c>
      <c r="AI97" s="37">
        <v>71.540000000000006</v>
      </c>
      <c r="AJ97" s="37">
        <v>81.650000000000006</v>
      </c>
      <c r="AK97" s="37">
        <v>93.38</v>
      </c>
      <c r="AL97" s="37">
        <v>106.86</v>
      </c>
      <c r="AM97" s="37">
        <v>122.14</v>
      </c>
      <c r="AN97" s="37">
        <v>138.72999999999999</v>
      </c>
      <c r="AO97" s="37">
        <v>156.44</v>
      </c>
      <c r="AP97" s="37">
        <v>174.71</v>
      </c>
      <c r="AQ97" s="37">
        <v>193</v>
      </c>
      <c r="AR97" s="37">
        <v>211.13</v>
      </c>
      <c r="AS97" s="37">
        <v>228.17</v>
      </c>
      <c r="AT97" s="37">
        <v>243.4</v>
      </c>
      <c r="AU97" s="37">
        <v>262.43</v>
      </c>
      <c r="AV97" s="37">
        <v>282.69</v>
      </c>
      <c r="AW97" s="37">
        <v>304.70999999999998</v>
      </c>
      <c r="AX97" s="37">
        <v>328</v>
      </c>
      <c r="AY97" s="37">
        <v>352.09</v>
      </c>
      <c r="AZ97" s="37">
        <v>374.47</v>
      </c>
      <c r="BA97" s="37">
        <v>396.8</v>
      </c>
      <c r="BB97" s="37">
        <v>418.66</v>
      </c>
      <c r="BC97" s="37">
        <v>439.65</v>
      </c>
      <c r="BD97" s="37">
        <v>459.36</v>
      </c>
      <c r="BE97" s="37">
        <v>477.43</v>
      </c>
      <c r="BF97" s="37">
        <v>503.32</v>
      </c>
      <c r="BG97" s="37">
        <v>530.61</v>
      </c>
      <c r="BH97" s="37">
        <v>559.39</v>
      </c>
      <c r="BI97" s="37">
        <v>589.72</v>
      </c>
      <c r="BJ97" s="37">
        <v>621.70000000000005</v>
      </c>
      <c r="BK97" s="37">
        <v>655.42</v>
      </c>
      <c r="BL97" s="37">
        <v>690.96</v>
      </c>
      <c r="BM97" s="37">
        <v>728.43</v>
      </c>
      <c r="BN97" s="37">
        <v>767.94</v>
      </c>
      <c r="BO97" s="37">
        <v>809.58</v>
      </c>
      <c r="BP97" s="37">
        <v>853.48</v>
      </c>
      <c r="BQ97" s="37">
        <v>899.77</v>
      </c>
      <c r="BR97" s="37">
        <v>948.56</v>
      </c>
      <c r="BS97" s="37">
        <v>1000</v>
      </c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</row>
    <row r="98" spans="1:101" ht="14.25" customHeight="1">
      <c r="A98" s="55">
        <v>52</v>
      </c>
      <c r="B98" s="56">
        <v>0.6</v>
      </c>
      <c r="C98" s="56">
        <v>0.99</v>
      </c>
      <c r="D98" s="56">
        <v>1.33</v>
      </c>
      <c r="E98" s="56">
        <v>1.61</v>
      </c>
      <c r="F98" s="56">
        <v>1.93</v>
      </c>
      <c r="G98" s="56">
        <v>2.12</v>
      </c>
      <c r="H98" s="56">
        <v>2.33</v>
      </c>
      <c r="I98" s="56">
        <v>2.71</v>
      </c>
      <c r="J98" s="56">
        <v>3.29</v>
      </c>
      <c r="K98" s="56">
        <v>3.87</v>
      </c>
      <c r="L98" s="56">
        <v>4.2699999999999996</v>
      </c>
      <c r="M98" s="56">
        <v>4.7300000000000004</v>
      </c>
      <c r="N98" s="56">
        <v>5.24</v>
      </c>
      <c r="O98" s="56">
        <v>6.06</v>
      </c>
      <c r="P98" s="56">
        <v>7.01</v>
      </c>
      <c r="Q98" s="56">
        <v>7.99</v>
      </c>
      <c r="R98" s="56">
        <v>8.9499999999999993</v>
      </c>
      <c r="S98" s="56">
        <v>10.01</v>
      </c>
      <c r="T98" s="56">
        <v>11.46</v>
      </c>
      <c r="U98" s="56">
        <v>13.27</v>
      </c>
      <c r="V98" s="56">
        <v>15.39</v>
      </c>
      <c r="W98" s="56">
        <v>17.559999999999999</v>
      </c>
      <c r="X98" s="56">
        <v>20.04</v>
      </c>
      <c r="Y98" s="56">
        <v>23.04</v>
      </c>
      <c r="Z98" s="57">
        <v>26.47</v>
      </c>
      <c r="AA98" s="57">
        <v>30.27</v>
      </c>
      <c r="AB98" s="37">
        <v>33.99</v>
      </c>
      <c r="AC98" s="37">
        <v>38.25</v>
      </c>
      <c r="AD98" s="37">
        <v>43.17</v>
      </c>
      <c r="AE98" s="37">
        <v>48.91</v>
      </c>
      <c r="AF98" s="37">
        <v>55.34</v>
      </c>
      <c r="AG98" s="37">
        <v>62.84</v>
      </c>
      <c r="AH98" s="37">
        <v>71.540000000000006</v>
      </c>
      <c r="AI98" s="37">
        <v>81.650000000000006</v>
      </c>
      <c r="AJ98" s="37">
        <v>93.38</v>
      </c>
      <c r="AK98" s="37">
        <v>106.86</v>
      </c>
      <c r="AL98" s="37">
        <v>122.14</v>
      </c>
      <c r="AM98" s="37">
        <v>138.72999999999999</v>
      </c>
      <c r="AN98" s="37">
        <v>156.44</v>
      </c>
      <c r="AO98" s="37">
        <v>174.71</v>
      </c>
      <c r="AP98" s="37">
        <v>193</v>
      </c>
      <c r="AQ98" s="37">
        <v>211.13</v>
      </c>
      <c r="AR98" s="37">
        <v>228.17</v>
      </c>
      <c r="AS98" s="37">
        <v>243.4</v>
      </c>
      <c r="AT98" s="37">
        <v>262.43</v>
      </c>
      <c r="AU98" s="37">
        <v>282.69</v>
      </c>
      <c r="AV98" s="37">
        <v>304.70999999999998</v>
      </c>
      <c r="AW98" s="37">
        <v>328</v>
      </c>
      <c r="AX98" s="37">
        <v>352.09</v>
      </c>
      <c r="AY98" s="37">
        <v>374.47</v>
      </c>
      <c r="AZ98" s="37">
        <v>396.8</v>
      </c>
      <c r="BA98" s="37">
        <v>418.66</v>
      </c>
      <c r="BB98" s="37">
        <v>439.65</v>
      </c>
      <c r="BC98" s="37">
        <v>459.36</v>
      </c>
      <c r="BD98" s="37">
        <v>477.43</v>
      </c>
      <c r="BE98" s="37">
        <v>503.32</v>
      </c>
      <c r="BF98" s="37">
        <v>530.61</v>
      </c>
      <c r="BG98" s="37">
        <v>559.39</v>
      </c>
      <c r="BH98" s="37">
        <v>589.72</v>
      </c>
      <c r="BI98" s="37">
        <v>621.70000000000005</v>
      </c>
      <c r="BJ98" s="37">
        <v>655.42</v>
      </c>
      <c r="BK98" s="37">
        <v>690.96</v>
      </c>
      <c r="BL98" s="37">
        <v>728.43</v>
      </c>
      <c r="BM98" s="37">
        <v>767.94</v>
      </c>
      <c r="BN98" s="37">
        <v>809.58</v>
      </c>
      <c r="BO98" s="37">
        <v>853.48</v>
      </c>
      <c r="BP98" s="37">
        <v>899.77</v>
      </c>
      <c r="BQ98" s="37">
        <v>948.56</v>
      </c>
      <c r="BR98" s="37">
        <v>1000</v>
      </c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</row>
    <row r="99" spans="1:101" ht="14.25" customHeight="1">
      <c r="A99" s="55">
        <v>53</v>
      </c>
      <c r="B99" s="56">
        <v>0.61</v>
      </c>
      <c r="C99" s="56">
        <v>1.1200000000000001</v>
      </c>
      <c r="D99" s="56">
        <v>1.48</v>
      </c>
      <c r="E99" s="56">
        <v>1.81</v>
      </c>
      <c r="F99" s="56">
        <v>2.09</v>
      </c>
      <c r="G99" s="56">
        <v>2.2599999999999998</v>
      </c>
      <c r="H99" s="56">
        <v>2.5299999999999998</v>
      </c>
      <c r="I99" s="56">
        <v>2.99</v>
      </c>
      <c r="J99" s="56">
        <v>3.66</v>
      </c>
      <c r="K99" s="56">
        <v>4.26</v>
      </c>
      <c r="L99" s="56">
        <v>4.7</v>
      </c>
      <c r="M99" s="56">
        <v>5.18</v>
      </c>
      <c r="N99" s="56">
        <v>5.83</v>
      </c>
      <c r="O99" s="56">
        <v>6.8</v>
      </c>
      <c r="P99" s="56">
        <v>7.83</v>
      </c>
      <c r="Q99" s="56">
        <v>8.92</v>
      </c>
      <c r="R99" s="56">
        <v>10.01</v>
      </c>
      <c r="S99" s="56">
        <v>11.41</v>
      </c>
      <c r="T99" s="56">
        <v>12.9</v>
      </c>
      <c r="U99" s="56">
        <v>14.9</v>
      </c>
      <c r="V99" s="56">
        <v>17.190000000000001</v>
      </c>
      <c r="W99" s="56">
        <v>19.649999999999999</v>
      </c>
      <c r="X99" s="56">
        <v>22.48</v>
      </c>
      <c r="Y99" s="56">
        <v>25.86</v>
      </c>
      <c r="Z99" s="57">
        <v>29.69</v>
      </c>
      <c r="AA99" s="57">
        <v>33.99</v>
      </c>
      <c r="AB99" s="37">
        <v>38.25</v>
      </c>
      <c r="AC99" s="37">
        <v>43.17</v>
      </c>
      <c r="AD99" s="37">
        <v>48.91</v>
      </c>
      <c r="AE99" s="37">
        <v>55.34</v>
      </c>
      <c r="AF99" s="37">
        <v>62.84</v>
      </c>
      <c r="AG99" s="37">
        <v>71.540000000000006</v>
      </c>
      <c r="AH99" s="37">
        <v>81.650000000000006</v>
      </c>
      <c r="AI99" s="37">
        <v>93.38</v>
      </c>
      <c r="AJ99" s="37">
        <v>106.86</v>
      </c>
      <c r="AK99" s="37">
        <v>122.14</v>
      </c>
      <c r="AL99" s="37">
        <v>138.72999999999999</v>
      </c>
      <c r="AM99" s="37">
        <v>156.44</v>
      </c>
      <c r="AN99" s="37">
        <v>174.71</v>
      </c>
      <c r="AO99" s="37">
        <v>193</v>
      </c>
      <c r="AP99" s="37">
        <v>211.13</v>
      </c>
      <c r="AQ99" s="37">
        <v>228.17</v>
      </c>
      <c r="AR99" s="37">
        <v>243.4</v>
      </c>
      <c r="AS99" s="37">
        <v>262.43</v>
      </c>
      <c r="AT99" s="37">
        <v>282.69</v>
      </c>
      <c r="AU99" s="37">
        <v>304.70999999999998</v>
      </c>
      <c r="AV99" s="37">
        <v>328</v>
      </c>
      <c r="AW99" s="37">
        <v>352.09</v>
      </c>
      <c r="AX99" s="37">
        <v>374.47</v>
      </c>
      <c r="AY99" s="37">
        <v>396.8</v>
      </c>
      <c r="AZ99" s="37">
        <v>418.66</v>
      </c>
      <c r="BA99" s="37">
        <v>439.65</v>
      </c>
      <c r="BB99" s="37">
        <v>459.36</v>
      </c>
      <c r="BC99" s="37">
        <v>477.43</v>
      </c>
      <c r="BD99" s="37">
        <v>503.32</v>
      </c>
      <c r="BE99" s="37">
        <v>530.61</v>
      </c>
      <c r="BF99" s="37">
        <v>559.39</v>
      </c>
      <c r="BG99" s="37">
        <v>589.72</v>
      </c>
      <c r="BH99" s="37">
        <v>621.70000000000005</v>
      </c>
      <c r="BI99" s="37">
        <v>655.42</v>
      </c>
      <c r="BJ99" s="37">
        <v>690.96</v>
      </c>
      <c r="BK99" s="37">
        <v>728.43</v>
      </c>
      <c r="BL99" s="37">
        <v>767.94</v>
      </c>
      <c r="BM99" s="37">
        <v>809.58</v>
      </c>
      <c r="BN99" s="37">
        <v>853.48</v>
      </c>
      <c r="BO99" s="37">
        <v>899.77</v>
      </c>
      <c r="BP99" s="37">
        <v>948.56</v>
      </c>
      <c r="BQ99" s="37">
        <v>1000</v>
      </c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</row>
    <row r="100" spans="1:101" ht="14.25" customHeight="1">
      <c r="A100" s="55">
        <v>54</v>
      </c>
      <c r="B100" s="56">
        <v>0.61</v>
      </c>
      <c r="C100" s="56">
        <v>1.24</v>
      </c>
      <c r="D100" s="56">
        <v>1.65</v>
      </c>
      <c r="E100" s="56">
        <v>2.0499999999999998</v>
      </c>
      <c r="F100" s="56">
        <v>2.25</v>
      </c>
      <c r="G100" s="56">
        <v>2.4500000000000002</v>
      </c>
      <c r="H100" s="56">
        <v>2.78</v>
      </c>
      <c r="I100" s="56">
        <v>3.34</v>
      </c>
      <c r="J100" s="56">
        <v>4.0599999999999996</v>
      </c>
      <c r="K100" s="56">
        <v>4.67</v>
      </c>
      <c r="L100" s="56">
        <v>5.13</v>
      </c>
      <c r="M100" s="56">
        <v>5.71</v>
      </c>
      <c r="N100" s="56">
        <v>6.63</v>
      </c>
      <c r="O100" s="56">
        <v>7.75</v>
      </c>
      <c r="P100" s="56">
        <v>8.89</v>
      </c>
      <c r="Q100" s="56">
        <v>10</v>
      </c>
      <c r="R100" s="56">
        <v>11.35</v>
      </c>
      <c r="S100" s="56">
        <v>12.81</v>
      </c>
      <c r="T100" s="56">
        <v>14.69</v>
      </c>
      <c r="U100" s="56">
        <v>16.88</v>
      </c>
      <c r="V100" s="56">
        <v>19.34</v>
      </c>
      <c r="W100" s="56">
        <v>22.35</v>
      </c>
      <c r="X100" s="56">
        <v>25.78</v>
      </c>
      <c r="Y100" s="56">
        <v>29.59</v>
      </c>
      <c r="Z100" s="58">
        <v>33.57</v>
      </c>
      <c r="AA100" s="57">
        <v>38.25</v>
      </c>
      <c r="AB100" s="37">
        <v>43.17</v>
      </c>
      <c r="AC100" s="37">
        <v>48.91</v>
      </c>
      <c r="AD100" s="37">
        <v>55.34</v>
      </c>
      <c r="AE100" s="37">
        <v>62.84</v>
      </c>
      <c r="AF100" s="37">
        <v>71.540000000000006</v>
      </c>
      <c r="AG100" s="37">
        <v>81.650000000000006</v>
      </c>
      <c r="AH100" s="37">
        <v>93.38</v>
      </c>
      <c r="AI100" s="37">
        <v>106.86</v>
      </c>
      <c r="AJ100" s="37">
        <v>122.14</v>
      </c>
      <c r="AK100" s="37">
        <v>138.72999999999999</v>
      </c>
      <c r="AL100" s="37">
        <v>156.44</v>
      </c>
      <c r="AM100" s="37">
        <v>174.71</v>
      </c>
      <c r="AN100" s="37">
        <v>193</v>
      </c>
      <c r="AO100" s="37">
        <v>211.13</v>
      </c>
      <c r="AP100" s="37">
        <v>228.17</v>
      </c>
      <c r="AQ100" s="37">
        <v>243.4</v>
      </c>
      <c r="AR100" s="37">
        <v>262.43</v>
      </c>
      <c r="AS100" s="37">
        <v>282.69</v>
      </c>
      <c r="AT100" s="37">
        <v>304.70999999999998</v>
      </c>
      <c r="AU100" s="37">
        <v>328</v>
      </c>
      <c r="AV100" s="37">
        <v>352.09</v>
      </c>
      <c r="AW100" s="37">
        <v>374.47</v>
      </c>
      <c r="AX100" s="37">
        <v>396.8</v>
      </c>
      <c r="AY100" s="37">
        <v>418.66</v>
      </c>
      <c r="AZ100" s="37">
        <v>439.65</v>
      </c>
      <c r="BA100" s="37">
        <v>459.36</v>
      </c>
      <c r="BB100" s="37">
        <v>477.43</v>
      </c>
      <c r="BC100" s="37">
        <v>503.32</v>
      </c>
      <c r="BD100" s="37">
        <v>530.61</v>
      </c>
      <c r="BE100" s="37">
        <v>559.39</v>
      </c>
      <c r="BF100" s="37">
        <v>589.72</v>
      </c>
      <c r="BG100" s="37">
        <v>621.70000000000005</v>
      </c>
      <c r="BH100" s="37">
        <v>655.42</v>
      </c>
      <c r="BI100" s="37">
        <v>690.96</v>
      </c>
      <c r="BJ100" s="37">
        <v>728.43</v>
      </c>
      <c r="BK100" s="37">
        <v>767.94</v>
      </c>
      <c r="BL100" s="37">
        <v>809.58</v>
      </c>
      <c r="BM100" s="37">
        <v>853.48</v>
      </c>
      <c r="BN100" s="37">
        <v>899.77</v>
      </c>
      <c r="BO100" s="37">
        <v>948.56</v>
      </c>
      <c r="BP100" s="37">
        <v>1000</v>
      </c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</row>
    <row r="101" spans="1:101" ht="14.25" customHeight="1">
      <c r="A101" s="55">
        <v>55</v>
      </c>
      <c r="B101" s="56">
        <v>0.62</v>
      </c>
      <c r="C101" s="56">
        <v>1.32</v>
      </c>
      <c r="D101" s="56">
        <v>1.84</v>
      </c>
      <c r="E101" s="56">
        <v>2.21</v>
      </c>
      <c r="F101" s="56">
        <v>2.41</v>
      </c>
      <c r="G101" s="56">
        <v>2.61</v>
      </c>
      <c r="H101" s="56">
        <v>3.04</v>
      </c>
      <c r="I101" s="56">
        <v>3.77</v>
      </c>
      <c r="J101" s="56">
        <v>4.51</v>
      </c>
      <c r="K101" s="56">
        <v>5.13</v>
      </c>
      <c r="L101" s="56">
        <v>5.7</v>
      </c>
      <c r="M101" s="56">
        <v>6.49</v>
      </c>
      <c r="N101" s="56">
        <v>7.62</v>
      </c>
      <c r="O101" s="56">
        <v>8.8699999999999992</v>
      </c>
      <c r="P101" s="56">
        <v>10</v>
      </c>
      <c r="Q101" s="56">
        <v>11.3</v>
      </c>
      <c r="R101" s="56">
        <v>12.72</v>
      </c>
      <c r="S101" s="56">
        <v>14.51</v>
      </c>
      <c r="T101" s="56">
        <v>16.72</v>
      </c>
      <c r="U101" s="56">
        <v>19.239999999999998</v>
      </c>
      <c r="V101" s="56">
        <v>22</v>
      </c>
      <c r="W101" s="56">
        <v>25.5</v>
      </c>
      <c r="X101" s="56">
        <v>29.3</v>
      </c>
      <c r="Y101" s="58">
        <v>33.47</v>
      </c>
      <c r="Z101" s="56">
        <v>38.25</v>
      </c>
      <c r="AA101" s="57">
        <v>43.17</v>
      </c>
      <c r="AB101" s="37">
        <v>48.91</v>
      </c>
      <c r="AC101" s="37">
        <v>55.34</v>
      </c>
      <c r="AD101" s="37">
        <v>62.84</v>
      </c>
      <c r="AE101" s="37">
        <v>71.540000000000006</v>
      </c>
      <c r="AF101" s="37">
        <v>81.650000000000006</v>
      </c>
      <c r="AG101" s="37">
        <v>93.38</v>
      </c>
      <c r="AH101" s="37">
        <v>106.86</v>
      </c>
      <c r="AI101" s="37">
        <v>122.14</v>
      </c>
      <c r="AJ101" s="37">
        <v>138.72999999999999</v>
      </c>
      <c r="AK101" s="37">
        <v>156.44</v>
      </c>
      <c r="AL101" s="37">
        <v>174.71</v>
      </c>
      <c r="AM101" s="37">
        <v>193</v>
      </c>
      <c r="AN101" s="37">
        <v>211.13</v>
      </c>
      <c r="AO101" s="37">
        <v>228.17</v>
      </c>
      <c r="AP101" s="37">
        <v>243.4</v>
      </c>
      <c r="AQ101" s="37">
        <v>262.43</v>
      </c>
      <c r="AR101" s="37">
        <v>282.69</v>
      </c>
      <c r="AS101" s="37">
        <v>304.70999999999998</v>
      </c>
      <c r="AT101" s="37">
        <v>328</v>
      </c>
      <c r="AU101" s="37">
        <v>352.09</v>
      </c>
      <c r="AV101" s="37">
        <v>374.47</v>
      </c>
      <c r="AW101" s="37">
        <v>396.8</v>
      </c>
      <c r="AX101" s="37">
        <v>418.66</v>
      </c>
      <c r="AY101" s="37">
        <v>439.65</v>
      </c>
      <c r="AZ101" s="37">
        <v>459.36</v>
      </c>
      <c r="BA101" s="37">
        <v>477.43</v>
      </c>
      <c r="BB101" s="37">
        <v>503.32</v>
      </c>
      <c r="BC101" s="37">
        <v>530.61</v>
      </c>
      <c r="BD101" s="37">
        <v>559.39</v>
      </c>
      <c r="BE101" s="37">
        <v>589.72</v>
      </c>
      <c r="BF101" s="37">
        <v>621.70000000000005</v>
      </c>
      <c r="BG101" s="37">
        <v>655.42</v>
      </c>
      <c r="BH101" s="37">
        <v>690.96</v>
      </c>
      <c r="BI101" s="37">
        <v>728.43</v>
      </c>
      <c r="BJ101" s="37">
        <v>767.94</v>
      </c>
      <c r="BK101" s="37">
        <v>809.58</v>
      </c>
      <c r="BL101" s="37">
        <v>853.48</v>
      </c>
      <c r="BM101" s="37">
        <v>899.77</v>
      </c>
      <c r="BN101" s="37">
        <v>948.56</v>
      </c>
      <c r="BO101" s="37">
        <v>1000</v>
      </c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</row>
    <row r="102" spans="1:101" ht="14.25" customHeight="1">
      <c r="A102" s="55">
        <v>56</v>
      </c>
      <c r="B102" s="56">
        <v>0.71</v>
      </c>
      <c r="C102" s="56">
        <v>1.37</v>
      </c>
      <c r="D102" s="56">
        <v>2.0299999999999998</v>
      </c>
      <c r="E102" s="56">
        <v>2.38</v>
      </c>
      <c r="F102" s="56">
        <v>2.58</v>
      </c>
      <c r="G102" s="56">
        <v>2.89</v>
      </c>
      <c r="H102" s="56">
        <v>3.45</v>
      </c>
      <c r="I102" s="56">
        <v>4.25</v>
      </c>
      <c r="J102" s="56">
        <v>5</v>
      </c>
      <c r="K102" s="56">
        <v>5.66</v>
      </c>
      <c r="L102" s="56">
        <v>6.41</v>
      </c>
      <c r="M102" s="56">
        <v>7.45</v>
      </c>
      <c r="N102" s="56">
        <v>8.7200000000000006</v>
      </c>
      <c r="O102" s="56">
        <v>9.9700000000000006</v>
      </c>
      <c r="P102" s="56">
        <v>11.25</v>
      </c>
      <c r="Q102" s="56">
        <v>12.68</v>
      </c>
      <c r="R102" s="56">
        <v>14.43</v>
      </c>
      <c r="S102" s="56">
        <v>16.57</v>
      </c>
      <c r="T102" s="56">
        <v>19.14</v>
      </c>
      <c r="U102" s="56">
        <v>21.94</v>
      </c>
      <c r="V102" s="56">
        <v>25.24</v>
      </c>
      <c r="W102" s="56">
        <v>29.12</v>
      </c>
      <c r="X102" s="57">
        <v>33.409999999999997</v>
      </c>
      <c r="Y102" s="56">
        <v>38.25</v>
      </c>
      <c r="Z102" s="56">
        <v>43.17</v>
      </c>
      <c r="AA102" s="57">
        <v>48.91</v>
      </c>
      <c r="AB102" s="37">
        <v>55.34</v>
      </c>
      <c r="AC102" s="37">
        <v>62.84</v>
      </c>
      <c r="AD102" s="37">
        <v>71.540000000000006</v>
      </c>
      <c r="AE102" s="37">
        <v>81.650000000000006</v>
      </c>
      <c r="AF102" s="37">
        <v>93.38</v>
      </c>
      <c r="AG102" s="37">
        <v>106.86</v>
      </c>
      <c r="AH102" s="37">
        <v>122.14</v>
      </c>
      <c r="AI102" s="37">
        <v>138.72999999999999</v>
      </c>
      <c r="AJ102" s="37">
        <v>156.44</v>
      </c>
      <c r="AK102" s="37">
        <v>174.71</v>
      </c>
      <c r="AL102" s="37">
        <v>193</v>
      </c>
      <c r="AM102" s="37">
        <v>211.13</v>
      </c>
      <c r="AN102" s="37">
        <v>228.17</v>
      </c>
      <c r="AO102" s="37">
        <v>243.4</v>
      </c>
      <c r="AP102" s="37">
        <v>262.43</v>
      </c>
      <c r="AQ102" s="37">
        <v>282.69</v>
      </c>
      <c r="AR102" s="37">
        <v>304.70999999999998</v>
      </c>
      <c r="AS102" s="37">
        <v>328</v>
      </c>
      <c r="AT102" s="37">
        <v>352.09</v>
      </c>
      <c r="AU102" s="37">
        <v>374.47</v>
      </c>
      <c r="AV102" s="37">
        <v>396.8</v>
      </c>
      <c r="AW102" s="37">
        <v>418.66</v>
      </c>
      <c r="AX102" s="37">
        <v>439.65</v>
      </c>
      <c r="AY102" s="37">
        <v>459.36</v>
      </c>
      <c r="AZ102" s="37">
        <v>477.43</v>
      </c>
      <c r="BA102" s="37">
        <v>503.32</v>
      </c>
      <c r="BB102" s="37">
        <v>530.61</v>
      </c>
      <c r="BC102" s="37">
        <v>559.39</v>
      </c>
      <c r="BD102" s="37">
        <v>589.72</v>
      </c>
      <c r="BE102" s="37">
        <v>621.70000000000005</v>
      </c>
      <c r="BF102" s="37">
        <v>655.42</v>
      </c>
      <c r="BG102" s="37">
        <v>690.96</v>
      </c>
      <c r="BH102" s="37">
        <v>728.43</v>
      </c>
      <c r="BI102" s="37">
        <v>767.94</v>
      </c>
      <c r="BJ102" s="37">
        <v>809.58</v>
      </c>
      <c r="BK102" s="37">
        <v>853.48</v>
      </c>
      <c r="BL102" s="37">
        <v>899.77</v>
      </c>
      <c r="BM102" s="37">
        <v>948.56</v>
      </c>
      <c r="BN102" s="37">
        <v>1000</v>
      </c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</row>
    <row r="103" spans="1:101" ht="14.25" customHeight="1">
      <c r="A103" s="55">
        <v>57</v>
      </c>
      <c r="B103" s="56">
        <v>0.86</v>
      </c>
      <c r="C103" s="56">
        <v>1.42</v>
      </c>
      <c r="D103" s="56">
        <v>2.2200000000000002</v>
      </c>
      <c r="E103" s="56">
        <v>2.56</v>
      </c>
      <c r="F103" s="56">
        <v>2.83</v>
      </c>
      <c r="G103" s="56">
        <v>3.2</v>
      </c>
      <c r="H103" s="56">
        <v>3.95</v>
      </c>
      <c r="I103" s="56">
        <v>4.79</v>
      </c>
      <c r="J103" s="56">
        <v>5.53</v>
      </c>
      <c r="K103" s="56">
        <v>6.3</v>
      </c>
      <c r="L103" s="56">
        <v>7.25</v>
      </c>
      <c r="M103" s="56">
        <v>8.51</v>
      </c>
      <c r="N103" s="56">
        <v>9.94</v>
      </c>
      <c r="O103" s="56">
        <v>11.22</v>
      </c>
      <c r="P103" s="56">
        <v>12.56</v>
      </c>
      <c r="Q103" s="56">
        <v>14.3</v>
      </c>
      <c r="R103" s="56">
        <v>16.43</v>
      </c>
      <c r="S103" s="56">
        <v>18.88</v>
      </c>
      <c r="T103" s="56">
        <v>21.73</v>
      </c>
      <c r="U103" s="56">
        <v>24.95</v>
      </c>
      <c r="V103" s="56">
        <v>28.58</v>
      </c>
      <c r="W103" s="56">
        <v>32.880000000000003</v>
      </c>
      <c r="X103" s="58">
        <v>38.03</v>
      </c>
      <c r="Y103" s="56">
        <v>43.17</v>
      </c>
      <c r="Z103" s="56">
        <v>48.91</v>
      </c>
      <c r="AA103" s="57">
        <v>55.34</v>
      </c>
      <c r="AB103" s="37">
        <v>62.84</v>
      </c>
      <c r="AC103" s="37">
        <v>71.540000000000006</v>
      </c>
      <c r="AD103" s="37">
        <v>81.650000000000006</v>
      </c>
      <c r="AE103" s="37">
        <v>93.38</v>
      </c>
      <c r="AF103" s="37">
        <v>106.86</v>
      </c>
      <c r="AG103" s="37">
        <v>122.14</v>
      </c>
      <c r="AH103" s="37">
        <v>138.72999999999999</v>
      </c>
      <c r="AI103" s="37">
        <v>156.44</v>
      </c>
      <c r="AJ103" s="37">
        <v>174.71</v>
      </c>
      <c r="AK103" s="37">
        <v>193</v>
      </c>
      <c r="AL103" s="37">
        <v>211.13</v>
      </c>
      <c r="AM103" s="37">
        <v>228.17</v>
      </c>
      <c r="AN103" s="37">
        <v>243.4</v>
      </c>
      <c r="AO103" s="37">
        <v>262.43</v>
      </c>
      <c r="AP103" s="37">
        <v>282.69</v>
      </c>
      <c r="AQ103" s="37">
        <v>304.70999999999998</v>
      </c>
      <c r="AR103" s="37">
        <v>328</v>
      </c>
      <c r="AS103" s="37">
        <v>352.09</v>
      </c>
      <c r="AT103" s="37">
        <v>374.47</v>
      </c>
      <c r="AU103" s="37">
        <v>396.8</v>
      </c>
      <c r="AV103" s="37">
        <v>418.66</v>
      </c>
      <c r="AW103" s="37">
        <v>439.65</v>
      </c>
      <c r="AX103" s="37">
        <v>459.36</v>
      </c>
      <c r="AY103" s="37">
        <v>477.43</v>
      </c>
      <c r="AZ103" s="37">
        <v>503.32</v>
      </c>
      <c r="BA103" s="37">
        <v>530.61</v>
      </c>
      <c r="BB103" s="37">
        <v>559.39</v>
      </c>
      <c r="BC103" s="37">
        <v>589.72</v>
      </c>
      <c r="BD103" s="37">
        <v>621.70000000000005</v>
      </c>
      <c r="BE103" s="37">
        <v>655.42</v>
      </c>
      <c r="BF103" s="37">
        <v>690.96</v>
      </c>
      <c r="BG103" s="37">
        <v>728.43</v>
      </c>
      <c r="BH103" s="37">
        <v>767.94</v>
      </c>
      <c r="BI103" s="37">
        <v>809.58</v>
      </c>
      <c r="BJ103" s="37">
        <v>853.48</v>
      </c>
      <c r="BK103" s="37">
        <v>899.77</v>
      </c>
      <c r="BL103" s="37">
        <v>948.56</v>
      </c>
      <c r="BM103" s="37">
        <v>1000</v>
      </c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</row>
    <row r="104" spans="1:101" ht="14.25" customHeight="1">
      <c r="A104" s="55">
        <v>58</v>
      </c>
      <c r="B104" s="56">
        <v>1.06</v>
      </c>
      <c r="C104" s="56">
        <v>1.47</v>
      </c>
      <c r="D104" s="56">
        <v>2.38</v>
      </c>
      <c r="E104" s="56">
        <v>2.78</v>
      </c>
      <c r="F104" s="56">
        <v>3.11</v>
      </c>
      <c r="G104" s="56">
        <v>3.63</v>
      </c>
      <c r="H104" s="56">
        <v>4.5</v>
      </c>
      <c r="I104" s="56">
        <v>5.35</v>
      </c>
      <c r="J104" s="56">
        <v>6.11</v>
      </c>
      <c r="K104" s="56">
        <v>7.04</v>
      </c>
      <c r="L104" s="56">
        <v>8.2200000000000006</v>
      </c>
      <c r="M104" s="56">
        <v>9.6999999999999993</v>
      </c>
      <c r="N104" s="56">
        <v>11.16</v>
      </c>
      <c r="O104" s="56">
        <v>12.54</v>
      </c>
      <c r="P104" s="56">
        <v>14.17</v>
      </c>
      <c r="Q104" s="56">
        <v>16.170000000000002</v>
      </c>
      <c r="R104" s="56">
        <v>18.739999999999998</v>
      </c>
      <c r="S104" s="56">
        <v>21.6</v>
      </c>
      <c r="T104" s="56">
        <v>24.82</v>
      </c>
      <c r="U104" s="56">
        <v>28.4</v>
      </c>
      <c r="V104" s="56">
        <v>32.83</v>
      </c>
      <c r="W104" s="57">
        <v>37.86</v>
      </c>
      <c r="X104" s="56">
        <v>43.17</v>
      </c>
      <c r="Y104" s="56">
        <v>48.91</v>
      </c>
      <c r="Z104" s="56">
        <v>55.34</v>
      </c>
      <c r="AA104" s="59">
        <v>62.84</v>
      </c>
      <c r="AB104" s="37">
        <v>71.540000000000006</v>
      </c>
      <c r="AC104" s="37">
        <v>81.650000000000006</v>
      </c>
      <c r="AD104" s="37">
        <v>93.38</v>
      </c>
      <c r="AE104" s="37">
        <v>106.86</v>
      </c>
      <c r="AF104" s="37">
        <v>122.14</v>
      </c>
      <c r="AG104" s="37">
        <v>138.72999999999999</v>
      </c>
      <c r="AH104" s="37">
        <v>156.44</v>
      </c>
      <c r="AI104" s="37">
        <v>174.71</v>
      </c>
      <c r="AJ104" s="37">
        <v>193</v>
      </c>
      <c r="AK104" s="37">
        <v>211.13</v>
      </c>
      <c r="AL104" s="37">
        <v>228.17</v>
      </c>
      <c r="AM104" s="37">
        <v>243.4</v>
      </c>
      <c r="AN104" s="37">
        <v>262.43</v>
      </c>
      <c r="AO104" s="37">
        <v>282.69</v>
      </c>
      <c r="AP104" s="37">
        <v>304.70999999999998</v>
      </c>
      <c r="AQ104" s="37">
        <v>328</v>
      </c>
      <c r="AR104" s="37">
        <v>352.09</v>
      </c>
      <c r="AS104" s="37">
        <v>374.47</v>
      </c>
      <c r="AT104" s="37">
        <v>396.8</v>
      </c>
      <c r="AU104" s="37">
        <v>418.66</v>
      </c>
      <c r="AV104" s="37">
        <v>439.65</v>
      </c>
      <c r="AW104" s="37">
        <v>459.36</v>
      </c>
      <c r="AX104" s="37">
        <v>477.43</v>
      </c>
      <c r="AY104" s="37">
        <v>503.32</v>
      </c>
      <c r="AZ104" s="37">
        <v>530.61</v>
      </c>
      <c r="BA104" s="37">
        <v>559.39</v>
      </c>
      <c r="BB104" s="37">
        <v>589.72</v>
      </c>
      <c r="BC104" s="37">
        <v>621.70000000000005</v>
      </c>
      <c r="BD104" s="37">
        <v>655.42</v>
      </c>
      <c r="BE104" s="37">
        <v>690.96</v>
      </c>
      <c r="BF104" s="37">
        <v>728.43</v>
      </c>
      <c r="BG104" s="37">
        <v>767.94</v>
      </c>
      <c r="BH104" s="37">
        <v>809.58</v>
      </c>
      <c r="BI104" s="37">
        <v>853.48</v>
      </c>
      <c r="BJ104" s="37">
        <v>899.77</v>
      </c>
      <c r="BK104" s="37">
        <v>948.56</v>
      </c>
      <c r="BL104" s="37">
        <v>1000</v>
      </c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</row>
    <row r="105" spans="1:101" ht="14.25" customHeight="1">
      <c r="A105" s="55">
        <v>59</v>
      </c>
      <c r="B105" s="56">
        <v>1.3</v>
      </c>
      <c r="C105" s="56">
        <v>1.57</v>
      </c>
      <c r="D105" s="56">
        <v>2.5099999999999998</v>
      </c>
      <c r="E105" s="56">
        <v>3.01</v>
      </c>
      <c r="F105" s="56">
        <v>3.36</v>
      </c>
      <c r="G105" s="56">
        <v>4.13</v>
      </c>
      <c r="H105" s="56">
        <v>5.07</v>
      </c>
      <c r="I105" s="56">
        <v>5.9</v>
      </c>
      <c r="J105" s="56">
        <v>6.75</v>
      </c>
      <c r="K105" s="56">
        <v>7.88</v>
      </c>
      <c r="L105" s="56">
        <v>9.3000000000000007</v>
      </c>
      <c r="M105" s="56">
        <v>10.85</v>
      </c>
      <c r="N105" s="56">
        <v>12.47</v>
      </c>
      <c r="O105" s="56">
        <v>14.14</v>
      </c>
      <c r="P105" s="56">
        <v>15.95</v>
      </c>
      <c r="Q105" s="56">
        <v>18.329999999999998</v>
      </c>
      <c r="R105" s="56">
        <v>21.36</v>
      </c>
      <c r="S105" s="56">
        <v>24.58</v>
      </c>
      <c r="T105" s="56">
        <v>28.07</v>
      </c>
      <c r="U105" s="56">
        <v>32.049999999999997</v>
      </c>
      <c r="V105" s="56">
        <v>36.979999999999997</v>
      </c>
      <c r="W105" s="58">
        <v>42.69</v>
      </c>
      <c r="X105" s="56">
        <v>48.91</v>
      </c>
      <c r="Y105" s="56">
        <v>55.34</v>
      </c>
      <c r="Z105" s="56">
        <v>62.84</v>
      </c>
      <c r="AA105" s="59">
        <v>71.540000000000006</v>
      </c>
      <c r="AB105" s="37">
        <v>81.650000000000006</v>
      </c>
      <c r="AC105" s="37">
        <v>93.38</v>
      </c>
      <c r="AD105" s="37">
        <v>106.86</v>
      </c>
      <c r="AE105" s="37">
        <v>122.14</v>
      </c>
      <c r="AF105" s="37">
        <v>138.72999999999999</v>
      </c>
      <c r="AG105" s="37">
        <v>156.44</v>
      </c>
      <c r="AH105" s="37">
        <v>174.71</v>
      </c>
      <c r="AI105" s="37">
        <v>193</v>
      </c>
      <c r="AJ105" s="37">
        <v>211.13</v>
      </c>
      <c r="AK105" s="37">
        <v>228.17</v>
      </c>
      <c r="AL105" s="37">
        <v>243.4</v>
      </c>
      <c r="AM105" s="37">
        <v>262.43</v>
      </c>
      <c r="AN105" s="37">
        <v>282.69</v>
      </c>
      <c r="AO105" s="37">
        <v>304.70999999999998</v>
      </c>
      <c r="AP105" s="37">
        <v>328</v>
      </c>
      <c r="AQ105" s="37">
        <v>352.09</v>
      </c>
      <c r="AR105" s="37">
        <v>374.47</v>
      </c>
      <c r="AS105" s="37">
        <v>396.8</v>
      </c>
      <c r="AT105" s="37">
        <v>418.66</v>
      </c>
      <c r="AU105" s="37">
        <v>439.65</v>
      </c>
      <c r="AV105" s="37">
        <v>459.36</v>
      </c>
      <c r="AW105" s="37">
        <v>477.43</v>
      </c>
      <c r="AX105" s="37">
        <v>503.32</v>
      </c>
      <c r="AY105" s="37">
        <v>530.61</v>
      </c>
      <c r="AZ105" s="37">
        <v>559.39</v>
      </c>
      <c r="BA105" s="37">
        <v>589.72</v>
      </c>
      <c r="BB105" s="37">
        <v>621.70000000000005</v>
      </c>
      <c r="BC105" s="37">
        <v>655.42</v>
      </c>
      <c r="BD105" s="37">
        <v>690.96</v>
      </c>
      <c r="BE105" s="37">
        <v>728.43</v>
      </c>
      <c r="BF105" s="37">
        <v>767.94</v>
      </c>
      <c r="BG105" s="37">
        <v>809.58</v>
      </c>
      <c r="BH105" s="37">
        <v>853.48</v>
      </c>
      <c r="BI105" s="37">
        <v>899.77</v>
      </c>
      <c r="BJ105" s="37">
        <v>948.56</v>
      </c>
      <c r="BK105" s="37">
        <v>1000</v>
      </c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</row>
    <row r="106" spans="1:101" ht="14.25" customHeight="1">
      <c r="A106" s="55">
        <v>60</v>
      </c>
      <c r="B106" s="56">
        <v>1.53</v>
      </c>
      <c r="C106" s="56">
        <v>1.72</v>
      </c>
      <c r="D106" s="56">
        <v>2.61</v>
      </c>
      <c r="E106" s="56">
        <v>3.11</v>
      </c>
      <c r="F106" s="56">
        <v>3.69</v>
      </c>
      <c r="G106" s="56">
        <v>4.6399999999999997</v>
      </c>
      <c r="H106" s="56">
        <v>5.6</v>
      </c>
      <c r="I106" s="56">
        <v>6.45</v>
      </c>
      <c r="J106" s="56">
        <v>7.45</v>
      </c>
      <c r="K106" s="56">
        <v>8.82</v>
      </c>
      <c r="L106" s="56">
        <v>10.47</v>
      </c>
      <c r="M106" s="56">
        <v>12.22</v>
      </c>
      <c r="N106" s="56">
        <v>13.95</v>
      </c>
      <c r="O106" s="56">
        <v>15.71</v>
      </c>
      <c r="P106" s="56">
        <v>17.86</v>
      </c>
      <c r="Q106" s="56">
        <v>20.75</v>
      </c>
      <c r="R106" s="56">
        <v>24.24</v>
      </c>
      <c r="S106" s="56">
        <v>27.93</v>
      </c>
      <c r="T106" s="56">
        <v>31.99</v>
      </c>
      <c r="U106" s="56">
        <v>36.83</v>
      </c>
      <c r="V106" s="57">
        <v>42.53</v>
      </c>
      <c r="W106" s="56">
        <v>48.91</v>
      </c>
      <c r="X106" s="56">
        <v>55.34</v>
      </c>
      <c r="Y106" s="56">
        <v>62.84</v>
      </c>
      <c r="Z106" s="56">
        <v>71.540000000000006</v>
      </c>
      <c r="AA106" s="59">
        <v>81.650000000000006</v>
      </c>
      <c r="AB106" s="37">
        <v>93.38</v>
      </c>
      <c r="AC106" s="37">
        <v>106.86</v>
      </c>
      <c r="AD106" s="37">
        <v>122.14</v>
      </c>
      <c r="AE106" s="37">
        <v>138.72999999999999</v>
      </c>
      <c r="AF106" s="37">
        <v>156.44</v>
      </c>
      <c r="AG106" s="37">
        <v>174.71</v>
      </c>
      <c r="AH106" s="37">
        <v>193</v>
      </c>
      <c r="AI106" s="37">
        <v>211.13</v>
      </c>
      <c r="AJ106" s="37">
        <v>228.17</v>
      </c>
      <c r="AK106" s="37">
        <v>243.4</v>
      </c>
      <c r="AL106" s="37">
        <v>262.43</v>
      </c>
      <c r="AM106" s="37">
        <v>282.69</v>
      </c>
      <c r="AN106" s="37">
        <v>304.70999999999998</v>
      </c>
      <c r="AO106" s="37">
        <v>328</v>
      </c>
      <c r="AP106" s="37">
        <v>352.09</v>
      </c>
      <c r="AQ106" s="37">
        <v>374.47</v>
      </c>
      <c r="AR106" s="37">
        <v>396.8</v>
      </c>
      <c r="AS106" s="37">
        <v>418.66</v>
      </c>
      <c r="AT106" s="37">
        <v>439.65</v>
      </c>
      <c r="AU106" s="37">
        <v>459.36</v>
      </c>
      <c r="AV106" s="37">
        <v>477.43</v>
      </c>
      <c r="AW106" s="37">
        <v>503.32</v>
      </c>
      <c r="AX106" s="37">
        <v>530.61</v>
      </c>
      <c r="AY106" s="37">
        <v>559.39</v>
      </c>
      <c r="AZ106" s="37">
        <v>589.72</v>
      </c>
      <c r="BA106" s="37">
        <v>621.70000000000005</v>
      </c>
      <c r="BB106" s="37">
        <v>655.42</v>
      </c>
      <c r="BC106" s="37">
        <v>690.96</v>
      </c>
      <c r="BD106" s="37">
        <v>728.43</v>
      </c>
      <c r="BE106" s="37">
        <v>767.94</v>
      </c>
      <c r="BF106" s="37">
        <v>809.58</v>
      </c>
      <c r="BG106" s="37">
        <v>853.48</v>
      </c>
      <c r="BH106" s="37">
        <v>899.77</v>
      </c>
      <c r="BI106" s="37">
        <v>948.56</v>
      </c>
      <c r="BJ106" s="37">
        <v>1000</v>
      </c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</row>
    <row r="107" spans="1:101" ht="14.25" customHeight="1">
      <c r="A107" s="55">
        <v>61</v>
      </c>
      <c r="B107" s="56">
        <v>1.7</v>
      </c>
      <c r="C107" s="56">
        <v>1.93</v>
      </c>
      <c r="D107" s="56">
        <v>2.73</v>
      </c>
      <c r="E107" s="56">
        <v>3.24</v>
      </c>
      <c r="F107" s="56">
        <v>4.08</v>
      </c>
      <c r="G107" s="56">
        <v>5.14</v>
      </c>
      <c r="H107" s="56">
        <v>6.1</v>
      </c>
      <c r="I107" s="56">
        <v>7.02</v>
      </c>
      <c r="J107" s="56">
        <v>8.2100000000000009</v>
      </c>
      <c r="K107" s="56">
        <v>9.81</v>
      </c>
      <c r="L107" s="56">
        <v>11.62</v>
      </c>
      <c r="M107" s="56">
        <v>13.45</v>
      </c>
      <c r="N107" s="56">
        <v>15.31</v>
      </c>
      <c r="O107" s="56">
        <v>17.37</v>
      </c>
      <c r="P107" s="56">
        <v>20.02</v>
      </c>
      <c r="Q107" s="56">
        <v>23.43</v>
      </c>
      <c r="R107" s="56">
        <v>27.41</v>
      </c>
      <c r="S107" s="56">
        <v>31.59</v>
      </c>
      <c r="T107" s="56">
        <v>36.28</v>
      </c>
      <c r="U107" s="56">
        <v>41.77</v>
      </c>
      <c r="V107" s="58">
        <v>48.21</v>
      </c>
      <c r="W107" s="56">
        <v>55.34</v>
      </c>
      <c r="X107" s="56">
        <v>62.84</v>
      </c>
      <c r="Y107" s="56">
        <v>71.540000000000006</v>
      </c>
      <c r="Z107" s="56">
        <v>81.650000000000006</v>
      </c>
      <c r="AA107" s="59">
        <v>93.38</v>
      </c>
      <c r="AB107" s="37">
        <v>106.86</v>
      </c>
      <c r="AC107" s="37">
        <v>122.14</v>
      </c>
      <c r="AD107" s="37">
        <v>138.72999999999999</v>
      </c>
      <c r="AE107" s="37">
        <v>156.44</v>
      </c>
      <c r="AF107" s="37">
        <v>174.71</v>
      </c>
      <c r="AG107" s="37">
        <v>193</v>
      </c>
      <c r="AH107" s="37">
        <v>211.13</v>
      </c>
      <c r="AI107" s="37">
        <v>228.17</v>
      </c>
      <c r="AJ107" s="37">
        <v>243.4</v>
      </c>
      <c r="AK107" s="37">
        <v>262.43</v>
      </c>
      <c r="AL107" s="37">
        <v>282.69</v>
      </c>
      <c r="AM107" s="37">
        <v>304.70999999999998</v>
      </c>
      <c r="AN107" s="37">
        <v>328</v>
      </c>
      <c r="AO107" s="37">
        <v>352.09</v>
      </c>
      <c r="AP107" s="37">
        <v>374.47</v>
      </c>
      <c r="AQ107" s="37">
        <v>396.8</v>
      </c>
      <c r="AR107" s="37">
        <v>418.66</v>
      </c>
      <c r="AS107" s="37">
        <v>439.65</v>
      </c>
      <c r="AT107" s="37">
        <v>459.36</v>
      </c>
      <c r="AU107" s="37">
        <v>477.43</v>
      </c>
      <c r="AV107" s="37">
        <v>503.32</v>
      </c>
      <c r="AW107" s="37">
        <v>530.61</v>
      </c>
      <c r="AX107" s="37">
        <v>559.39</v>
      </c>
      <c r="AY107" s="37">
        <v>589.72</v>
      </c>
      <c r="AZ107" s="37">
        <v>621.70000000000005</v>
      </c>
      <c r="BA107" s="37">
        <v>655.42</v>
      </c>
      <c r="BB107" s="37">
        <v>690.96</v>
      </c>
      <c r="BC107" s="37">
        <v>728.43</v>
      </c>
      <c r="BD107" s="37">
        <v>767.94</v>
      </c>
      <c r="BE107" s="37">
        <v>809.58</v>
      </c>
      <c r="BF107" s="37">
        <v>853.48</v>
      </c>
      <c r="BG107" s="37">
        <v>899.77</v>
      </c>
      <c r="BH107" s="37">
        <v>948.56</v>
      </c>
      <c r="BI107" s="37">
        <v>1000</v>
      </c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</row>
    <row r="108" spans="1:101" ht="14.25" customHeight="1">
      <c r="A108" s="55">
        <v>62</v>
      </c>
      <c r="B108" s="56">
        <v>1.8</v>
      </c>
      <c r="C108" s="56">
        <v>2.21</v>
      </c>
      <c r="D108" s="56">
        <v>2.89</v>
      </c>
      <c r="E108" s="56">
        <v>3.46</v>
      </c>
      <c r="F108" s="56">
        <v>4.51</v>
      </c>
      <c r="G108" s="56">
        <v>5.62</v>
      </c>
      <c r="H108" s="56">
        <v>6.59</v>
      </c>
      <c r="I108" s="56">
        <v>7.63</v>
      </c>
      <c r="J108" s="56">
        <v>9.0500000000000007</v>
      </c>
      <c r="K108" s="56">
        <v>10.85</v>
      </c>
      <c r="L108" s="56">
        <v>12.76</v>
      </c>
      <c r="M108" s="56">
        <v>14.69</v>
      </c>
      <c r="N108" s="56">
        <v>16.739999999999998</v>
      </c>
      <c r="O108" s="56">
        <v>19.21</v>
      </c>
      <c r="P108" s="56">
        <v>22.4</v>
      </c>
      <c r="Q108" s="56">
        <v>26.35</v>
      </c>
      <c r="R108" s="56">
        <v>30.87</v>
      </c>
      <c r="S108" s="56">
        <v>35.78</v>
      </c>
      <c r="T108" s="56">
        <v>41.53</v>
      </c>
      <c r="U108" s="57">
        <v>47.99</v>
      </c>
      <c r="V108" s="56">
        <v>55.34</v>
      </c>
      <c r="W108" s="56">
        <v>62.84</v>
      </c>
      <c r="X108" s="56">
        <v>71.540000000000006</v>
      </c>
      <c r="Y108" s="56">
        <v>81.650000000000006</v>
      </c>
      <c r="Z108" s="56">
        <v>93.38</v>
      </c>
      <c r="AA108" s="59">
        <v>106.86</v>
      </c>
      <c r="AB108" s="37">
        <v>122.14</v>
      </c>
      <c r="AC108" s="37">
        <v>138.72999999999999</v>
      </c>
      <c r="AD108" s="37">
        <v>156.44</v>
      </c>
      <c r="AE108" s="37">
        <v>174.71</v>
      </c>
      <c r="AF108" s="37">
        <v>193</v>
      </c>
      <c r="AG108" s="37">
        <v>211.13</v>
      </c>
      <c r="AH108" s="37">
        <v>228.17</v>
      </c>
      <c r="AI108" s="37">
        <v>243.4</v>
      </c>
      <c r="AJ108" s="37">
        <v>262.43</v>
      </c>
      <c r="AK108" s="37">
        <v>282.69</v>
      </c>
      <c r="AL108" s="37">
        <v>304.70999999999998</v>
      </c>
      <c r="AM108" s="37">
        <v>328</v>
      </c>
      <c r="AN108" s="37">
        <v>352.09</v>
      </c>
      <c r="AO108" s="37">
        <v>374.47</v>
      </c>
      <c r="AP108" s="37">
        <v>396.8</v>
      </c>
      <c r="AQ108" s="37">
        <v>418.66</v>
      </c>
      <c r="AR108" s="37">
        <v>439.65</v>
      </c>
      <c r="AS108" s="37">
        <v>459.36</v>
      </c>
      <c r="AT108" s="37">
        <v>477.43</v>
      </c>
      <c r="AU108" s="37">
        <v>503.32</v>
      </c>
      <c r="AV108" s="37">
        <v>530.61</v>
      </c>
      <c r="AW108" s="37">
        <v>559.39</v>
      </c>
      <c r="AX108" s="37">
        <v>589.72</v>
      </c>
      <c r="AY108" s="37">
        <v>621.70000000000005</v>
      </c>
      <c r="AZ108" s="37">
        <v>655.42</v>
      </c>
      <c r="BA108" s="37">
        <v>690.96</v>
      </c>
      <c r="BB108" s="37">
        <v>728.43</v>
      </c>
      <c r="BC108" s="37">
        <v>767.94</v>
      </c>
      <c r="BD108" s="37">
        <v>809.58</v>
      </c>
      <c r="BE108" s="37">
        <v>853.48</v>
      </c>
      <c r="BF108" s="37">
        <v>899.77</v>
      </c>
      <c r="BG108" s="37">
        <v>948.56</v>
      </c>
      <c r="BH108" s="37">
        <v>1000</v>
      </c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</row>
    <row r="109" spans="1:101" ht="14.25" customHeight="1">
      <c r="A109" s="55">
        <v>63</v>
      </c>
      <c r="B109" s="56">
        <v>1.87</v>
      </c>
      <c r="C109" s="56">
        <v>2.5499999999999998</v>
      </c>
      <c r="D109" s="56">
        <v>3.14</v>
      </c>
      <c r="E109" s="56">
        <v>3.83</v>
      </c>
      <c r="F109" s="56">
        <v>5.01</v>
      </c>
      <c r="G109" s="56">
        <v>6.11</v>
      </c>
      <c r="H109" s="56">
        <v>7.11</v>
      </c>
      <c r="I109" s="56">
        <v>8.33</v>
      </c>
      <c r="J109" s="56">
        <v>9.9700000000000006</v>
      </c>
      <c r="K109" s="56">
        <v>11.95</v>
      </c>
      <c r="L109" s="56">
        <v>13.98</v>
      </c>
      <c r="M109" s="56">
        <v>16.059999999999999</v>
      </c>
      <c r="N109" s="56">
        <v>18.399999999999999</v>
      </c>
      <c r="O109" s="56">
        <v>21.35</v>
      </c>
      <c r="P109" s="56">
        <v>25.09</v>
      </c>
      <c r="Q109" s="56">
        <v>29.59</v>
      </c>
      <c r="R109" s="56">
        <v>34.700000000000003</v>
      </c>
      <c r="S109" s="56">
        <v>40.25</v>
      </c>
      <c r="T109" s="56">
        <v>46.8</v>
      </c>
      <c r="U109" s="58">
        <v>54.1</v>
      </c>
      <c r="V109" s="56">
        <v>62.84</v>
      </c>
      <c r="W109" s="56">
        <v>71.540000000000006</v>
      </c>
      <c r="X109" s="56">
        <v>81.650000000000006</v>
      </c>
      <c r="Y109" s="56">
        <v>93.38</v>
      </c>
      <c r="Z109" s="56">
        <v>106.86</v>
      </c>
      <c r="AA109" s="59">
        <v>122.14</v>
      </c>
      <c r="AB109" s="37">
        <v>138.72999999999999</v>
      </c>
      <c r="AC109" s="37">
        <v>156.44</v>
      </c>
      <c r="AD109" s="37">
        <v>174.71</v>
      </c>
      <c r="AE109" s="37">
        <v>193</v>
      </c>
      <c r="AF109" s="37">
        <v>211.13</v>
      </c>
      <c r="AG109" s="37">
        <v>228.17</v>
      </c>
      <c r="AH109" s="37">
        <v>243.4</v>
      </c>
      <c r="AI109" s="37">
        <v>262.43</v>
      </c>
      <c r="AJ109" s="37">
        <v>282.69</v>
      </c>
      <c r="AK109" s="37">
        <v>304.70999999999998</v>
      </c>
      <c r="AL109" s="37">
        <v>328</v>
      </c>
      <c r="AM109" s="37">
        <v>352.09</v>
      </c>
      <c r="AN109" s="37">
        <v>374.47</v>
      </c>
      <c r="AO109" s="37">
        <v>396.8</v>
      </c>
      <c r="AP109" s="37">
        <v>418.66</v>
      </c>
      <c r="AQ109" s="37">
        <v>439.65</v>
      </c>
      <c r="AR109" s="37">
        <v>459.36</v>
      </c>
      <c r="AS109" s="37">
        <v>477.43</v>
      </c>
      <c r="AT109" s="37">
        <v>503.32</v>
      </c>
      <c r="AU109" s="37">
        <v>530.61</v>
      </c>
      <c r="AV109" s="37">
        <v>559.39</v>
      </c>
      <c r="AW109" s="37">
        <v>589.72</v>
      </c>
      <c r="AX109" s="37">
        <v>621.70000000000005</v>
      </c>
      <c r="AY109" s="37">
        <v>655.42</v>
      </c>
      <c r="AZ109" s="37">
        <v>690.96</v>
      </c>
      <c r="BA109" s="37">
        <v>728.43</v>
      </c>
      <c r="BB109" s="37">
        <v>767.94</v>
      </c>
      <c r="BC109" s="37">
        <v>809.58</v>
      </c>
      <c r="BD109" s="37">
        <v>853.48</v>
      </c>
      <c r="BE109" s="37">
        <v>899.77</v>
      </c>
      <c r="BF109" s="37">
        <v>948.56</v>
      </c>
      <c r="BG109" s="37">
        <v>1000</v>
      </c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</row>
    <row r="110" spans="1:101" ht="14.25" customHeight="1">
      <c r="A110" s="55">
        <v>64</v>
      </c>
      <c r="B110" s="56">
        <v>1.93</v>
      </c>
      <c r="C110" s="56">
        <v>2.87</v>
      </c>
      <c r="D110" s="56">
        <v>3.48</v>
      </c>
      <c r="E110" s="56">
        <v>4.3099999999999996</v>
      </c>
      <c r="F110" s="56">
        <v>5.58</v>
      </c>
      <c r="G110" s="56">
        <v>6.64</v>
      </c>
      <c r="H110" s="56">
        <v>7.71</v>
      </c>
      <c r="I110" s="56">
        <v>9.1300000000000008</v>
      </c>
      <c r="J110" s="56">
        <v>11</v>
      </c>
      <c r="K110" s="56">
        <v>13.15</v>
      </c>
      <c r="L110" s="56">
        <v>15.25</v>
      </c>
      <c r="M110" s="56">
        <v>17.45</v>
      </c>
      <c r="N110" s="56">
        <v>20.170000000000002</v>
      </c>
      <c r="O110" s="56">
        <v>23.6</v>
      </c>
      <c r="P110" s="56">
        <v>27.84</v>
      </c>
      <c r="Q110" s="56">
        <v>33.08</v>
      </c>
      <c r="R110" s="56">
        <v>39.25</v>
      </c>
      <c r="S110" s="56">
        <v>46.27</v>
      </c>
      <c r="T110" s="57">
        <v>54.02</v>
      </c>
      <c r="U110" s="56">
        <v>62.84</v>
      </c>
      <c r="V110" s="56">
        <v>71.540000000000006</v>
      </c>
      <c r="W110" s="56">
        <v>81.650000000000006</v>
      </c>
      <c r="X110" s="56">
        <v>93.38</v>
      </c>
      <c r="Y110" s="56">
        <v>106.86</v>
      </c>
      <c r="Z110" s="15">
        <v>122.14</v>
      </c>
      <c r="AA110" s="59">
        <v>138.72999999999999</v>
      </c>
      <c r="AB110" s="37">
        <v>156.44</v>
      </c>
      <c r="AC110" s="37">
        <v>174.71</v>
      </c>
      <c r="AD110" s="37">
        <v>193</v>
      </c>
      <c r="AE110" s="37">
        <v>211.13</v>
      </c>
      <c r="AF110" s="37">
        <v>228.17</v>
      </c>
      <c r="AG110" s="37">
        <v>243.4</v>
      </c>
      <c r="AH110" s="37">
        <v>262.43</v>
      </c>
      <c r="AI110" s="37">
        <v>282.69</v>
      </c>
      <c r="AJ110" s="37">
        <v>304.70999999999998</v>
      </c>
      <c r="AK110" s="37">
        <v>328</v>
      </c>
      <c r="AL110" s="37">
        <v>352.09</v>
      </c>
      <c r="AM110" s="37">
        <v>374.47</v>
      </c>
      <c r="AN110" s="37">
        <v>396.8</v>
      </c>
      <c r="AO110" s="37">
        <v>418.66</v>
      </c>
      <c r="AP110" s="37">
        <v>439.65</v>
      </c>
      <c r="AQ110" s="37">
        <v>459.36</v>
      </c>
      <c r="AR110" s="37">
        <v>477.43</v>
      </c>
      <c r="AS110" s="37">
        <v>503.32</v>
      </c>
      <c r="AT110" s="37">
        <v>530.61</v>
      </c>
      <c r="AU110" s="37">
        <v>559.39</v>
      </c>
      <c r="AV110" s="37">
        <v>589.72</v>
      </c>
      <c r="AW110" s="37">
        <v>621.70000000000005</v>
      </c>
      <c r="AX110" s="37">
        <v>655.42</v>
      </c>
      <c r="AY110" s="37">
        <v>690.96</v>
      </c>
      <c r="AZ110" s="37">
        <v>728.43</v>
      </c>
      <c r="BA110" s="37">
        <v>767.94</v>
      </c>
      <c r="BB110" s="37">
        <v>809.58</v>
      </c>
      <c r="BC110" s="37">
        <v>853.48</v>
      </c>
      <c r="BD110" s="37">
        <v>899.77</v>
      </c>
      <c r="BE110" s="37">
        <v>948.56</v>
      </c>
      <c r="BF110" s="37">
        <v>1000</v>
      </c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</row>
    <row r="111" spans="1:101" ht="14.25" customHeight="1">
      <c r="A111" s="55">
        <v>65</v>
      </c>
      <c r="B111" s="56">
        <v>2.0099999999999998</v>
      </c>
      <c r="C111" s="56">
        <v>3.24</v>
      </c>
      <c r="D111" s="56">
        <v>3.92</v>
      </c>
      <c r="E111" s="56">
        <v>4.87</v>
      </c>
      <c r="F111" s="56">
        <v>6.24</v>
      </c>
      <c r="G111" s="56">
        <v>7.25</v>
      </c>
      <c r="H111" s="56">
        <v>8.4499999999999993</v>
      </c>
      <c r="I111" s="56">
        <v>10.08</v>
      </c>
      <c r="J111" s="56">
        <v>12.17</v>
      </c>
      <c r="K111" s="56">
        <v>14.53</v>
      </c>
      <c r="L111" s="56">
        <v>16.760000000000002</v>
      </c>
      <c r="M111" s="56">
        <v>19.18</v>
      </c>
      <c r="N111" s="56">
        <v>22.31</v>
      </c>
      <c r="O111" s="56">
        <v>26.22</v>
      </c>
      <c r="P111" s="56">
        <v>30.99</v>
      </c>
      <c r="Q111" s="56">
        <v>37.03</v>
      </c>
      <c r="R111" s="56">
        <v>44.26</v>
      </c>
      <c r="S111" s="56">
        <v>52.17</v>
      </c>
      <c r="T111" s="58">
        <v>61.53</v>
      </c>
      <c r="U111" s="56">
        <v>71.540000000000006</v>
      </c>
      <c r="V111" s="56">
        <v>81.650000000000006</v>
      </c>
      <c r="W111" s="56">
        <v>93.38</v>
      </c>
      <c r="X111" s="56">
        <v>106.86</v>
      </c>
      <c r="Y111" s="15">
        <v>122.14</v>
      </c>
      <c r="Z111" s="15">
        <v>138.72999999999999</v>
      </c>
      <c r="AA111" s="59">
        <v>156.44</v>
      </c>
      <c r="AB111" s="37">
        <v>174.71</v>
      </c>
      <c r="AC111" s="37">
        <v>193</v>
      </c>
      <c r="AD111" s="37">
        <v>211.13</v>
      </c>
      <c r="AE111" s="37">
        <v>228.17</v>
      </c>
      <c r="AF111" s="37">
        <v>243.4</v>
      </c>
      <c r="AG111" s="37">
        <v>262.43</v>
      </c>
      <c r="AH111" s="37">
        <v>282.69</v>
      </c>
      <c r="AI111" s="37">
        <v>304.70999999999998</v>
      </c>
      <c r="AJ111" s="37">
        <v>328</v>
      </c>
      <c r="AK111" s="37">
        <v>352.09</v>
      </c>
      <c r="AL111" s="37">
        <v>374.47</v>
      </c>
      <c r="AM111" s="37">
        <v>396.8</v>
      </c>
      <c r="AN111" s="37">
        <v>418.66</v>
      </c>
      <c r="AO111" s="37">
        <v>439.65</v>
      </c>
      <c r="AP111" s="37">
        <v>459.36</v>
      </c>
      <c r="AQ111" s="37">
        <v>477.43</v>
      </c>
      <c r="AR111" s="37">
        <v>503.32</v>
      </c>
      <c r="AS111" s="37">
        <v>530.61</v>
      </c>
      <c r="AT111" s="37">
        <v>559.39</v>
      </c>
      <c r="AU111" s="37">
        <v>589.72</v>
      </c>
      <c r="AV111" s="37">
        <v>621.70000000000005</v>
      </c>
      <c r="AW111" s="37">
        <v>655.42</v>
      </c>
      <c r="AX111" s="37">
        <v>690.96</v>
      </c>
      <c r="AY111" s="37">
        <v>728.43</v>
      </c>
      <c r="AZ111" s="37">
        <v>767.94</v>
      </c>
      <c r="BA111" s="37">
        <v>809.58</v>
      </c>
      <c r="BB111" s="37">
        <v>853.48</v>
      </c>
      <c r="BC111" s="37">
        <v>899.77</v>
      </c>
      <c r="BD111" s="37">
        <v>948.56</v>
      </c>
      <c r="BE111" s="37">
        <v>1000</v>
      </c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</row>
    <row r="112" spans="1:101" ht="14.25" customHeight="1">
      <c r="A112" s="55">
        <v>66</v>
      </c>
      <c r="B112" s="56">
        <v>2.11</v>
      </c>
      <c r="C112" s="56">
        <v>3.6</v>
      </c>
      <c r="D112" s="56">
        <v>4.43</v>
      </c>
      <c r="E112" s="56">
        <v>5.5</v>
      </c>
      <c r="F112" s="56">
        <v>6.98</v>
      </c>
      <c r="G112" s="56">
        <v>7.98</v>
      </c>
      <c r="H112" s="56">
        <v>9.33</v>
      </c>
      <c r="I112" s="56">
        <v>11.18</v>
      </c>
      <c r="J112" s="56">
        <v>13.52</v>
      </c>
      <c r="K112" s="56">
        <v>16.16</v>
      </c>
      <c r="L112" s="56">
        <v>18.62</v>
      </c>
      <c r="M112" s="56">
        <v>21.3</v>
      </c>
      <c r="N112" s="56">
        <v>24.87</v>
      </c>
      <c r="O112" s="56">
        <v>29.29</v>
      </c>
      <c r="P112" s="56">
        <v>34.6</v>
      </c>
      <c r="Q112" s="56">
        <v>42.07</v>
      </c>
      <c r="R112" s="56">
        <v>51.38</v>
      </c>
      <c r="S112" s="57">
        <v>61.09</v>
      </c>
      <c r="T112" s="56">
        <v>71.540000000000006</v>
      </c>
      <c r="U112" s="56">
        <v>81.650000000000006</v>
      </c>
      <c r="V112" s="56">
        <v>93.38</v>
      </c>
      <c r="W112" s="56">
        <v>106.86</v>
      </c>
      <c r="X112" s="56">
        <v>122.14</v>
      </c>
      <c r="Y112" s="15">
        <v>138.72999999999999</v>
      </c>
      <c r="Z112" s="15">
        <v>156.44</v>
      </c>
      <c r="AA112" s="59">
        <v>174.71</v>
      </c>
      <c r="AB112" s="37">
        <v>193</v>
      </c>
      <c r="AC112" s="37">
        <v>211.13</v>
      </c>
      <c r="AD112" s="37">
        <v>228.17</v>
      </c>
      <c r="AE112" s="37">
        <v>243.4</v>
      </c>
      <c r="AF112" s="37">
        <v>262.43</v>
      </c>
      <c r="AG112" s="37">
        <v>282.69</v>
      </c>
      <c r="AH112" s="37">
        <v>304.70999999999998</v>
      </c>
      <c r="AI112" s="37">
        <v>328</v>
      </c>
      <c r="AJ112" s="37">
        <v>352.09</v>
      </c>
      <c r="AK112" s="37">
        <v>374.47</v>
      </c>
      <c r="AL112" s="37">
        <v>396.8</v>
      </c>
      <c r="AM112" s="37">
        <v>418.66</v>
      </c>
      <c r="AN112" s="37">
        <v>439.65</v>
      </c>
      <c r="AO112" s="37">
        <v>459.36</v>
      </c>
      <c r="AP112" s="37">
        <v>477.43</v>
      </c>
      <c r="AQ112" s="37">
        <v>503.32</v>
      </c>
      <c r="AR112" s="37">
        <v>530.61</v>
      </c>
      <c r="AS112" s="37">
        <v>559.39</v>
      </c>
      <c r="AT112" s="37">
        <v>589.72</v>
      </c>
      <c r="AU112" s="37">
        <v>621.70000000000005</v>
      </c>
      <c r="AV112" s="37">
        <v>655.42</v>
      </c>
      <c r="AW112" s="37">
        <v>690.96</v>
      </c>
      <c r="AX112" s="37">
        <v>728.43</v>
      </c>
      <c r="AY112" s="37">
        <v>767.94</v>
      </c>
      <c r="AZ112" s="37">
        <v>809.58</v>
      </c>
      <c r="BA112" s="37">
        <v>853.48</v>
      </c>
      <c r="BB112" s="37">
        <v>899.77</v>
      </c>
      <c r="BC112" s="37">
        <v>948.56</v>
      </c>
      <c r="BD112" s="37">
        <v>1000</v>
      </c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</row>
    <row r="113" spans="1:101" ht="14.25" customHeight="1">
      <c r="A113" s="55">
        <v>67</v>
      </c>
      <c r="B113" s="56">
        <v>2.23</v>
      </c>
      <c r="C113" s="56">
        <v>3.92</v>
      </c>
      <c r="D113" s="56">
        <v>4.99</v>
      </c>
      <c r="E113" s="56">
        <v>6.22</v>
      </c>
      <c r="F113" s="56">
        <v>7.84</v>
      </c>
      <c r="G113" s="56">
        <v>8.86</v>
      </c>
      <c r="H113" s="56">
        <v>10.37</v>
      </c>
      <c r="I113" s="56">
        <v>12.46</v>
      </c>
      <c r="J113" s="56">
        <v>15.11</v>
      </c>
      <c r="K113" s="56">
        <v>18.149999999999999</v>
      </c>
      <c r="L113" s="56">
        <v>21.04</v>
      </c>
      <c r="M113" s="56">
        <v>24.16</v>
      </c>
      <c r="N113" s="56">
        <v>28.27</v>
      </c>
      <c r="O113" s="56">
        <v>33.29</v>
      </c>
      <c r="P113" s="56">
        <v>39.22</v>
      </c>
      <c r="Q113" s="56">
        <v>47.64</v>
      </c>
      <c r="R113" s="56">
        <v>58.65</v>
      </c>
      <c r="S113" s="57">
        <v>69.650000000000006</v>
      </c>
      <c r="T113" s="56">
        <v>81.650000000000006</v>
      </c>
      <c r="U113" s="56">
        <v>93.38</v>
      </c>
      <c r="V113" s="56">
        <v>106.86</v>
      </c>
      <c r="W113" s="56">
        <v>122.14</v>
      </c>
      <c r="X113" s="15">
        <v>138.72999999999999</v>
      </c>
      <c r="Y113" s="15">
        <v>156.44</v>
      </c>
      <c r="Z113" s="15">
        <v>174.71</v>
      </c>
      <c r="AA113" s="59">
        <v>193</v>
      </c>
      <c r="AB113" s="37">
        <v>211.13</v>
      </c>
      <c r="AC113" s="37">
        <v>228.17</v>
      </c>
      <c r="AD113" s="37">
        <v>243.4</v>
      </c>
      <c r="AE113" s="37">
        <v>262.43</v>
      </c>
      <c r="AF113" s="37">
        <v>282.69</v>
      </c>
      <c r="AG113" s="37">
        <v>304.70999999999998</v>
      </c>
      <c r="AH113" s="37">
        <v>328</v>
      </c>
      <c r="AI113" s="37">
        <v>352.09</v>
      </c>
      <c r="AJ113" s="37">
        <v>374.47</v>
      </c>
      <c r="AK113" s="37">
        <v>396.8</v>
      </c>
      <c r="AL113" s="37">
        <v>418.66</v>
      </c>
      <c r="AM113" s="37">
        <v>439.65</v>
      </c>
      <c r="AN113" s="37">
        <v>459.36</v>
      </c>
      <c r="AO113" s="37">
        <v>477.43</v>
      </c>
      <c r="AP113" s="37">
        <v>503.32</v>
      </c>
      <c r="AQ113" s="37">
        <v>530.61</v>
      </c>
      <c r="AR113" s="37">
        <v>559.39</v>
      </c>
      <c r="AS113" s="37">
        <v>589.72</v>
      </c>
      <c r="AT113" s="37">
        <v>621.70000000000005</v>
      </c>
      <c r="AU113" s="37">
        <v>655.42</v>
      </c>
      <c r="AV113" s="37">
        <v>690.96</v>
      </c>
      <c r="AW113" s="37">
        <v>728.43</v>
      </c>
      <c r="AX113" s="37">
        <v>767.94</v>
      </c>
      <c r="AY113" s="37">
        <v>809.58</v>
      </c>
      <c r="AZ113" s="37">
        <v>853.48</v>
      </c>
      <c r="BA113" s="37">
        <v>899.77</v>
      </c>
      <c r="BB113" s="37">
        <v>948.56</v>
      </c>
      <c r="BC113" s="37">
        <v>1000</v>
      </c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</row>
    <row r="114" spans="1:101" ht="14.25" customHeight="1">
      <c r="A114" s="55">
        <v>68</v>
      </c>
      <c r="B114" s="56">
        <v>2.4</v>
      </c>
      <c r="C114" s="56">
        <v>4.2300000000000004</v>
      </c>
      <c r="D114" s="56">
        <v>5.59</v>
      </c>
      <c r="E114" s="56">
        <v>7.03</v>
      </c>
      <c r="F114" s="56">
        <v>8.5500000000000007</v>
      </c>
      <c r="G114" s="56">
        <v>9.89</v>
      </c>
      <c r="H114" s="56">
        <v>11.58</v>
      </c>
      <c r="I114" s="56">
        <v>13.96</v>
      </c>
      <c r="J114" s="56">
        <v>17.04</v>
      </c>
      <c r="K114" s="56">
        <v>20.63</v>
      </c>
      <c r="L114" s="56">
        <v>24.06</v>
      </c>
      <c r="M114" s="56">
        <v>28.09</v>
      </c>
      <c r="N114" s="56">
        <v>32.44</v>
      </c>
      <c r="O114" s="56">
        <v>38.119999999999997</v>
      </c>
      <c r="P114" s="56">
        <v>44.72</v>
      </c>
      <c r="Q114" s="56">
        <v>54.68</v>
      </c>
      <c r="R114" s="56">
        <v>67.36</v>
      </c>
      <c r="S114" s="57">
        <v>79.89</v>
      </c>
      <c r="T114" s="56">
        <v>93.38</v>
      </c>
      <c r="U114" s="56">
        <v>106.86</v>
      </c>
      <c r="V114" s="56">
        <v>122.14</v>
      </c>
      <c r="W114" s="15">
        <v>138.72999999999999</v>
      </c>
      <c r="X114" s="15">
        <v>156.44</v>
      </c>
      <c r="Y114" s="15">
        <v>174.71</v>
      </c>
      <c r="Z114" s="15">
        <v>193</v>
      </c>
      <c r="AA114" s="59">
        <v>211.13</v>
      </c>
      <c r="AB114" s="37">
        <v>228.17</v>
      </c>
      <c r="AC114" s="37">
        <v>243.4</v>
      </c>
      <c r="AD114" s="37">
        <v>262.43</v>
      </c>
      <c r="AE114" s="37">
        <v>282.69</v>
      </c>
      <c r="AF114" s="37">
        <v>304.70999999999998</v>
      </c>
      <c r="AG114" s="37">
        <v>328</v>
      </c>
      <c r="AH114" s="37">
        <v>352.09</v>
      </c>
      <c r="AI114" s="37">
        <v>374.47</v>
      </c>
      <c r="AJ114" s="37">
        <v>396.8</v>
      </c>
      <c r="AK114" s="37">
        <v>418.66</v>
      </c>
      <c r="AL114" s="37">
        <v>439.65</v>
      </c>
      <c r="AM114" s="37">
        <v>459.36</v>
      </c>
      <c r="AN114" s="37">
        <v>477.43</v>
      </c>
      <c r="AO114" s="37">
        <v>503.32</v>
      </c>
      <c r="AP114" s="37">
        <v>530.61</v>
      </c>
      <c r="AQ114" s="37">
        <v>559.39</v>
      </c>
      <c r="AR114" s="37">
        <v>589.72</v>
      </c>
      <c r="AS114" s="37">
        <v>621.70000000000005</v>
      </c>
      <c r="AT114" s="37">
        <v>655.42</v>
      </c>
      <c r="AU114" s="37">
        <v>690.96</v>
      </c>
      <c r="AV114" s="37">
        <v>728.43</v>
      </c>
      <c r="AW114" s="37">
        <v>767.94</v>
      </c>
      <c r="AX114" s="37">
        <v>809.58</v>
      </c>
      <c r="AY114" s="37">
        <v>853.48</v>
      </c>
      <c r="AZ114" s="37">
        <v>899.77</v>
      </c>
      <c r="BA114" s="37">
        <v>948.56</v>
      </c>
      <c r="BB114" s="37">
        <v>1000</v>
      </c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</row>
    <row r="115" spans="1:101" ht="14.25" customHeight="1">
      <c r="A115" s="55">
        <v>69</v>
      </c>
      <c r="B115" s="56">
        <v>2.61</v>
      </c>
      <c r="C115" s="56">
        <v>4.57</v>
      </c>
      <c r="D115" s="56">
        <v>6.26</v>
      </c>
      <c r="E115" s="56">
        <v>7.94</v>
      </c>
      <c r="F115" s="56">
        <v>9.58</v>
      </c>
      <c r="G115" s="56">
        <v>11.04</v>
      </c>
      <c r="H115" s="56">
        <v>12.94</v>
      </c>
      <c r="I115" s="56">
        <v>15.68</v>
      </c>
      <c r="J115" s="56">
        <v>19.670000000000002</v>
      </c>
      <c r="K115" s="56">
        <v>23.64</v>
      </c>
      <c r="L115" s="56">
        <v>27.91</v>
      </c>
      <c r="M115" s="56">
        <v>32.42</v>
      </c>
      <c r="N115" s="56">
        <v>37.76</v>
      </c>
      <c r="O115" s="56">
        <v>44.58</v>
      </c>
      <c r="P115" s="56">
        <v>52.26</v>
      </c>
      <c r="Q115" s="56">
        <v>63.48</v>
      </c>
      <c r="R115" s="56">
        <v>77.349999999999994</v>
      </c>
      <c r="S115" s="58">
        <v>91.51</v>
      </c>
      <c r="T115" s="56">
        <v>106.86</v>
      </c>
      <c r="U115" s="56">
        <v>122.14</v>
      </c>
      <c r="V115" s="15">
        <v>138.72999999999999</v>
      </c>
      <c r="W115" s="15">
        <v>156.44</v>
      </c>
      <c r="X115" s="15">
        <v>174.71</v>
      </c>
      <c r="Y115" s="15">
        <v>193</v>
      </c>
      <c r="Z115" s="15">
        <v>211.13</v>
      </c>
      <c r="AA115" s="59">
        <v>228.17</v>
      </c>
      <c r="AB115" s="37">
        <v>243.4</v>
      </c>
      <c r="AC115" s="37">
        <v>262.43</v>
      </c>
      <c r="AD115" s="37">
        <v>282.69</v>
      </c>
      <c r="AE115" s="37">
        <v>304.70999999999998</v>
      </c>
      <c r="AF115" s="37">
        <v>328</v>
      </c>
      <c r="AG115" s="37">
        <v>352.09</v>
      </c>
      <c r="AH115" s="37">
        <v>374.47</v>
      </c>
      <c r="AI115" s="37">
        <v>396.8</v>
      </c>
      <c r="AJ115" s="37">
        <v>418.66</v>
      </c>
      <c r="AK115" s="37">
        <v>439.65</v>
      </c>
      <c r="AL115" s="37">
        <v>459.36</v>
      </c>
      <c r="AM115" s="37">
        <v>477.43</v>
      </c>
      <c r="AN115" s="37">
        <v>503.32</v>
      </c>
      <c r="AO115" s="37">
        <v>530.61</v>
      </c>
      <c r="AP115" s="37">
        <v>559.39</v>
      </c>
      <c r="AQ115" s="37">
        <v>589.72</v>
      </c>
      <c r="AR115" s="37">
        <v>621.70000000000005</v>
      </c>
      <c r="AS115" s="37">
        <v>655.42</v>
      </c>
      <c r="AT115" s="37">
        <v>690.96</v>
      </c>
      <c r="AU115" s="37">
        <v>728.43</v>
      </c>
      <c r="AV115" s="37">
        <v>767.94</v>
      </c>
      <c r="AW115" s="37">
        <v>809.58</v>
      </c>
      <c r="AX115" s="37">
        <v>853.48</v>
      </c>
      <c r="AY115" s="37">
        <v>899.77</v>
      </c>
      <c r="AZ115" s="37">
        <v>948.56</v>
      </c>
      <c r="BA115" s="37">
        <v>1000</v>
      </c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</row>
    <row r="116" spans="1:101" ht="14.25" customHeight="1">
      <c r="A116" s="55">
        <v>70</v>
      </c>
      <c r="B116" s="56">
        <v>2.81</v>
      </c>
      <c r="C116" s="56">
        <v>4.84</v>
      </c>
      <c r="D116" s="56">
        <v>6.87</v>
      </c>
      <c r="E116" s="56">
        <v>8.8000000000000007</v>
      </c>
      <c r="F116" s="56">
        <v>10.49</v>
      </c>
      <c r="G116" s="56">
        <v>12.05</v>
      </c>
      <c r="H116" s="56">
        <v>14.29</v>
      </c>
      <c r="I116" s="56">
        <v>18.14</v>
      </c>
      <c r="J116" s="56">
        <v>22.05</v>
      </c>
      <c r="K116" s="56">
        <v>26.73</v>
      </c>
      <c r="L116" s="56">
        <v>32.25</v>
      </c>
      <c r="M116" s="56">
        <v>37.409999999999997</v>
      </c>
      <c r="N116" s="56">
        <v>44.44</v>
      </c>
      <c r="O116" s="56">
        <v>52.19</v>
      </c>
      <c r="P116" s="56">
        <v>62.82</v>
      </c>
      <c r="Q116" s="56">
        <v>74.75</v>
      </c>
      <c r="R116" s="57">
        <v>91.04</v>
      </c>
      <c r="S116" s="15">
        <v>106.86</v>
      </c>
      <c r="T116" s="15">
        <v>122.14</v>
      </c>
      <c r="U116" s="15">
        <v>138.72999999999999</v>
      </c>
      <c r="V116" s="15">
        <v>156.44</v>
      </c>
      <c r="W116" s="15">
        <v>174.71</v>
      </c>
      <c r="X116" s="15">
        <v>193</v>
      </c>
      <c r="Y116" s="15">
        <v>211.13</v>
      </c>
      <c r="Z116" s="15">
        <v>228.17</v>
      </c>
      <c r="AA116" s="59">
        <v>243.4</v>
      </c>
      <c r="AB116" s="37">
        <v>262.43</v>
      </c>
      <c r="AC116" s="37">
        <v>282.69</v>
      </c>
      <c r="AD116" s="37">
        <v>304.70999999999998</v>
      </c>
      <c r="AE116" s="37">
        <v>328</v>
      </c>
      <c r="AF116" s="37">
        <v>352.09</v>
      </c>
      <c r="AG116" s="37">
        <v>374.47</v>
      </c>
      <c r="AH116" s="37">
        <v>396.8</v>
      </c>
      <c r="AI116" s="37">
        <v>418.66</v>
      </c>
      <c r="AJ116" s="37">
        <v>439.65</v>
      </c>
      <c r="AK116" s="37">
        <v>459.36</v>
      </c>
      <c r="AL116" s="37">
        <v>477.43</v>
      </c>
      <c r="AM116" s="37">
        <v>503.32</v>
      </c>
      <c r="AN116" s="37">
        <v>530.61</v>
      </c>
      <c r="AO116" s="37">
        <v>559.39</v>
      </c>
      <c r="AP116" s="37">
        <v>589.72</v>
      </c>
      <c r="AQ116" s="37">
        <v>621.70000000000005</v>
      </c>
      <c r="AR116" s="37">
        <v>655.42</v>
      </c>
      <c r="AS116" s="37">
        <v>690.96</v>
      </c>
      <c r="AT116" s="37">
        <v>728.43</v>
      </c>
      <c r="AU116" s="37">
        <v>767.94</v>
      </c>
      <c r="AV116" s="37">
        <v>809.58</v>
      </c>
      <c r="AW116" s="37">
        <v>853.48</v>
      </c>
      <c r="AX116" s="37">
        <v>899.77</v>
      </c>
      <c r="AY116" s="37">
        <v>948.56</v>
      </c>
      <c r="AZ116" s="37">
        <v>1000</v>
      </c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</row>
    <row r="117" spans="1:101" ht="14.25" customHeight="1">
      <c r="A117" s="55">
        <v>71</v>
      </c>
      <c r="B117" s="56">
        <v>3.01</v>
      </c>
      <c r="C117" s="56">
        <v>5.07</v>
      </c>
      <c r="D117" s="56">
        <v>7.46</v>
      </c>
      <c r="E117" s="56">
        <v>9.65</v>
      </c>
      <c r="F117" s="56">
        <v>11.29</v>
      </c>
      <c r="G117" s="56">
        <v>13.21</v>
      </c>
      <c r="H117" s="56">
        <v>16.3</v>
      </c>
      <c r="I117" s="56">
        <v>20.28</v>
      </c>
      <c r="J117" s="56">
        <v>24.62</v>
      </c>
      <c r="K117" s="56">
        <v>30.06</v>
      </c>
      <c r="L117" s="56">
        <v>37.06</v>
      </c>
      <c r="M117" s="56">
        <v>44.44</v>
      </c>
      <c r="N117" s="56">
        <v>51.91</v>
      </c>
      <c r="O117" s="56">
        <v>62.15</v>
      </c>
      <c r="P117" s="56">
        <v>71.3</v>
      </c>
      <c r="Q117" s="56">
        <v>86.29</v>
      </c>
      <c r="R117" s="57">
        <v>104.36</v>
      </c>
      <c r="S117" s="15">
        <v>122.14</v>
      </c>
      <c r="T117" s="15">
        <v>138.72999999999999</v>
      </c>
      <c r="U117" s="15">
        <v>156.44</v>
      </c>
      <c r="V117" s="15">
        <v>174.71</v>
      </c>
      <c r="W117" s="15">
        <v>193</v>
      </c>
      <c r="X117" s="15">
        <v>211.13</v>
      </c>
      <c r="Y117" s="15">
        <v>228.17</v>
      </c>
      <c r="Z117" s="15">
        <v>243.4</v>
      </c>
      <c r="AA117" s="59">
        <v>262.43</v>
      </c>
      <c r="AB117" s="37">
        <v>282.69</v>
      </c>
      <c r="AC117" s="37">
        <v>304.70999999999998</v>
      </c>
      <c r="AD117" s="37">
        <v>328</v>
      </c>
      <c r="AE117" s="37">
        <v>352.09</v>
      </c>
      <c r="AF117" s="37">
        <v>374.47</v>
      </c>
      <c r="AG117" s="37">
        <v>396.8</v>
      </c>
      <c r="AH117" s="37">
        <v>418.66</v>
      </c>
      <c r="AI117" s="37">
        <v>439.65</v>
      </c>
      <c r="AJ117" s="37">
        <v>459.36</v>
      </c>
      <c r="AK117" s="37">
        <v>477.43</v>
      </c>
      <c r="AL117" s="37">
        <v>503.32</v>
      </c>
      <c r="AM117" s="37">
        <v>530.61</v>
      </c>
      <c r="AN117" s="37">
        <v>559.39</v>
      </c>
      <c r="AO117" s="37">
        <v>589.72</v>
      </c>
      <c r="AP117" s="37">
        <v>621.70000000000005</v>
      </c>
      <c r="AQ117" s="37">
        <v>655.42</v>
      </c>
      <c r="AR117" s="37">
        <v>690.96</v>
      </c>
      <c r="AS117" s="37">
        <v>728.43</v>
      </c>
      <c r="AT117" s="37">
        <v>767.94</v>
      </c>
      <c r="AU117" s="37">
        <v>809.58</v>
      </c>
      <c r="AV117" s="37">
        <v>853.48</v>
      </c>
      <c r="AW117" s="37">
        <v>899.77</v>
      </c>
      <c r="AX117" s="37">
        <v>948.56</v>
      </c>
      <c r="AY117" s="37">
        <v>1000</v>
      </c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</row>
    <row r="118" spans="1:101" ht="14.25" customHeight="1">
      <c r="A118" s="55">
        <v>72</v>
      </c>
      <c r="B118" s="56">
        <v>3.24</v>
      </c>
      <c r="C118" s="56">
        <v>5.32</v>
      </c>
      <c r="D118" s="56">
        <v>8.1</v>
      </c>
      <c r="E118" s="56">
        <v>10.57</v>
      </c>
      <c r="F118" s="56">
        <v>12.32</v>
      </c>
      <c r="G118" s="56">
        <v>15.04</v>
      </c>
      <c r="H118" s="56">
        <v>18.37</v>
      </c>
      <c r="I118" s="56">
        <v>22.58</v>
      </c>
      <c r="J118" s="56">
        <v>27.93</v>
      </c>
      <c r="K118" s="56">
        <v>35</v>
      </c>
      <c r="L118" s="56">
        <v>43.71</v>
      </c>
      <c r="M118" s="56">
        <v>51.64</v>
      </c>
      <c r="N118" s="56">
        <v>61.49</v>
      </c>
      <c r="O118" s="56">
        <v>71.06</v>
      </c>
      <c r="P118" s="56">
        <v>81.92</v>
      </c>
      <c r="Q118" s="56">
        <v>99.21</v>
      </c>
      <c r="R118" s="58">
        <v>119.59</v>
      </c>
      <c r="S118" s="15">
        <v>138.72999999999999</v>
      </c>
      <c r="T118" s="15">
        <v>156.44</v>
      </c>
      <c r="U118" s="15">
        <v>174.71</v>
      </c>
      <c r="V118" s="15">
        <v>193</v>
      </c>
      <c r="W118" s="15">
        <v>211.13</v>
      </c>
      <c r="X118" s="15">
        <v>228.17</v>
      </c>
      <c r="Y118" s="15">
        <v>243.4</v>
      </c>
      <c r="Z118" s="15">
        <v>262.43</v>
      </c>
      <c r="AA118" s="59">
        <v>282.69</v>
      </c>
      <c r="AB118" s="37">
        <v>304.70999999999998</v>
      </c>
      <c r="AC118" s="37">
        <v>328</v>
      </c>
      <c r="AD118" s="37">
        <v>352.09</v>
      </c>
      <c r="AE118" s="37">
        <v>374.47</v>
      </c>
      <c r="AF118" s="37">
        <v>396.8</v>
      </c>
      <c r="AG118" s="37">
        <v>418.66</v>
      </c>
      <c r="AH118" s="37">
        <v>439.65</v>
      </c>
      <c r="AI118" s="37">
        <v>459.36</v>
      </c>
      <c r="AJ118" s="37">
        <v>477.43</v>
      </c>
      <c r="AK118" s="37">
        <v>503.32</v>
      </c>
      <c r="AL118" s="37">
        <v>530.61</v>
      </c>
      <c r="AM118" s="37">
        <v>559.39</v>
      </c>
      <c r="AN118" s="37">
        <v>589.72</v>
      </c>
      <c r="AO118" s="37">
        <v>621.70000000000005</v>
      </c>
      <c r="AP118" s="37">
        <v>655.42</v>
      </c>
      <c r="AQ118" s="37">
        <v>690.96</v>
      </c>
      <c r="AR118" s="37">
        <v>728.43</v>
      </c>
      <c r="AS118" s="37">
        <v>767.94</v>
      </c>
      <c r="AT118" s="37">
        <v>809.58</v>
      </c>
      <c r="AU118" s="37">
        <v>853.48</v>
      </c>
      <c r="AV118" s="37">
        <v>899.77</v>
      </c>
      <c r="AW118" s="37">
        <v>948.56</v>
      </c>
      <c r="AX118" s="37">
        <v>1000</v>
      </c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</row>
    <row r="119" spans="1:101" ht="14.25" customHeight="1">
      <c r="A119" s="55">
        <v>73</v>
      </c>
      <c r="B119" s="56">
        <v>3.52</v>
      </c>
      <c r="C119" s="56">
        <v>5.68</v>
      </c>
      <c r="D119" s="56">
        <v>8.8699999999999992</v>
      </c>
      <c r="E119" s="56">
        <v>11.68</v>
      </c>
      <c r="F119" s="56">
        <v>14.12</v>
      </c>
      <c r="G119" s="56">
        <v>17.09</v>
      </c>
      <c r="H119" s="56">
        <v>20.81</v>
      </c>
      <c r="I119" s="56">
        <v>25.52</v>
      </c>
      <c r="J119" s="56">
        <v>32.409999999999997</v>
      </c>
      <c r="K119" s="56">
        <v>40.72</v>
      </c>
      <c r="L119" s="56">
        <v>51.36</v>
      </c>
      <c r="M119" s="56">
        <v>61.4</v>
      </c>
      <c r="N119" s="56">
        <v>70.989999999999995</v>
      </c>
      <c r="O119" s="56">
        <v>81.819999999999993</v>
      </c>
      <c r="P119" s="56">
        <v>98.53</v>
      </c>
      <c r="Q119" s="57">
        <v>119.12</v>
      </c>
      <c r="R119" s="15">
        <v>138.72999999999999</v>
      </c>
      <c r="S119" s="15">
        <v>156.44</v>
      </c>
      <c r="T119" s="15">
        <v>174.71</v>
      </c>
      <c r="U119" s="15">
        <v>193</v>
      </c>
      <c r="V119" s="15">
        <v>211.13</v>
      </c>
      <c r="W119" s="15">
        <v>228.17</v>
      </c>
      <c r="X119" s="15">
        <v>243.4</v>
      </c>
      <c r="Y119" s="15">
        <v>262.43</v>
      </c>
      <c r="Z119" s="15">
        <v>282.69</v>
      </c>
      <c r="AA119" s="59">
        <v>304.70999999999998</v>
      </c>
      <c r="AB119" s="37">
        <v>328</v>
      </c>
      <c r="AC119" s="37">
        <v>352.09</v>
      </c>
      <c r="AD119" s="37">
        <v>374.47</v>
      </c>
      <c r="AE119" s="37">
        <v>396.8</v>
      </c>
      <c r="AF119" s="37">
        <v>418.66</v>
      </c>
      <c r="AG119" s="37">
        <v>439.65</v>
      </c>
      <c r="AH119" s="37">
        <v>459.36</v>
      </c>
      <c r="AI119" s="37">
        <v>477.43</v>
      </c>
      <c r="AJ119" s="37">
        <v>503.32</v>
      </c>
      <c r="AK119" s="37">
        <v>530.61</v>
      </c>
      <c r="AL119" s="37">
        <v>559.39</v>
      </c>
      <c r="AM119" s="37">
        <v>589.72</v>
      </c>
      <c r="AN119" s="37">
        <v>621.70000000000005</v>
      </c>
      <c r="AO119" s="37">
        <v>655.42</v>
      </c>
      <c r="AP119" s="37">
        <v>690.96</v>
      </c>
      <c r="AQ119" s="37">
        <v>728.43</v>
      </c>
      <c r="AR119" s="37">
        <v>767.94</v>
      </c>
      <c r="AS119" s="37">
        <v>809.58</v>
      </c>
      <c r="AT119" s="37">
        <v>853.48</v>
      </c>
      <c r="AU119" s="37">
        <v>899.77</v>
      </c>
      <c r="AV119" s="37">
        <v>948.56</v>
      </c>
      <c r="AW119" s="37">
        <v>1000</v>
      </c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</row>
    <row r="120" spans="1:101" ht="14.25" customHeight="1">
      <c r="A120" s="55">
        <v>74</v>
      </c>
      <c r="B120" s="56">
        <v>3.91</v>
      </c>
      <c r="C120" s="56">
        <v>6.25</v>
      </c>
      <c r="D120" s="56">
        <v>9.94</v>
      </c>
      <c r="E120" s="56">
        <v>13.2</v>
      </c>
      <c r="F120" s="56">
        <v>16.010000000000002</v>
      </c>
      <c r="G120" s="56">
        <v>19.52</v>
      </c>
      <c r="H120" s="56">
        <v>24.01</v>
      </c>
      <c r="I120" s="56">
        <v>29.58</v>
      </c>
      <c r="J120" s="56">
        <v>37.65</v>
      </c>
      <c r="K120" s="56">
        <v>47.75</v>
      </c>
      <c r="L120" s="56">
        <v>61.11</v>
      </c>
      <c r="M120" s="56">
        <v>70.92</v>
      </c>
      <c r="N120" s="56">
        <v>81.72</v>
      </c>
      <c r="O120" s="56">
        <v>95.84</v>
      </c>
      <c r="P120" s="56">
        <v>114.74</v>
      </c>
      <c r="Q120" s="58">
        <v>136.97999999999999</v>
      </c>
      <c r="R120" s="15">
        <v>156.44</v>
      </c>
      <c r="S120" s="15">
        <v>174.71</v>
      </c>
      <c r="T120" s="15">
        <v>193</v>
      </c>
      <c r="U120" s="15">
        <v>211.13</v>
      </c>
      <c r="V120" s="15">
        <v>228.17</v>
      </c>
      <c r="W120" s="15">
        <v>243.4</v>
      </c>
      <c r="X120" s="15">
        <v>262.43</v>
      </c>
      <c r="Y120" s="15">
        <v>282.69</v>
      </c>
      <c r="Z120" s="15">
        <v>304.70999999999998</v>
      </c>
      <c r="AA120" s="59">
        <v>328</v>
      </c>
      <c r="AB120" s="37">
        <v>352.09</v>
      </c>
      <c r="AC120" s="37">
        <v>374.47</v>
      </c>
      <c r="AD120" s="37">
        <v>396.8</v>
      </c>
      <c r="AE120" s="37">
        <v>418.66</v>
      </c>
      <c r="AF120" s="37">
        <v>439.65</v>
      </c>
      <c r="AG120" s="37">
        <v>459.36</v>
      </c>
      <c r="AH120" s="37">
        <v>477.43</v>
      </c>
      <c r="AI120" s="37">
        <v>503.32</v>
      </c>
      <c r="AJ120" s="37">
        <v>530.61</v>
      </c>
      <c r="AK120" s="37">
        <v>559.39</v>
      </c>
      <c r="AL120" s="37">
        <v>589.72</v>
      </c>
      <c r="AM120" s="37">
        <v>621.70000000000005</v>
      </c>
      <c r="AN120" s="37">
        <v>655.42</v>
      </c>
      <c r="AO120" s="37">
        <v>690.96</v>
      </c>
      <c r="AP120" s="37">
        <v>728.43</v>
      </c>
      <c r="AQ120" s="37">
        <v>767.94</v>
      </c>
      <c r="AR120" s="37">
        <v>809.58</v>
      </c>
      <c r="AS120" s="37">
        <v>853.48</v>
      </c>
      <c r="AT120" s="37">
        <v>899.77</v>
      </c>
      <c r="AU120" s="37">
        <v>948.56</v>
      </c>
      <c r="AV120" s="37">
        <v>1000</v>
      </c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</row>
    <row r="121" spans="1:101" ht="14.25" customHeight="1">
      <c r="A121" s="55">
        <v>75</v>
      </c>
      <c r="B121" s="192">
        <v>4.29</v>
      </c>
      <c r="C121" s="192">
        <v>6.92</v>
      </c>
      <c r="D121" s="192">
        <v>11.14</v>
      </c>
      <c r="E121" s="192">
        <v>14.92</v>
      </c>
      <c r="F121" s="192">
        <v>18.239999999999998</v>
      </c>
      <c r="G121" s="192">
        <v>22.5</v>
      </c>
      <c r="H121" s="192">
        <v>27.78</v>
      </c>
      <c r="I121" s="192">
        <v>34.31</v>
      </c>
      <c r="J121" s="192">
        <v>44.12</v>
      </c>
      <c r="K121" s="192">
        <v>55.72</v>
      </c>
      <c r="L121" s="192">
        <v>70.86</v>
      </c>
      <c r="M121" s="192">
        <v>81.63</v>
      </c>
      <c r="N121" s="192">
        <v>94.87</v>
      </c>
      <c r="O121" s="192">
        <v>113.46</v>
      </c>
      <c r="P121" s="57">
        <v>134.22</v>
      </c>
      <c r="Q121" s="193">
        <v>156.44</v>
      </c>
      <c r="R121" s="193">
        <v>174.71</v>
      </c>
      <c r="S121" s="193">
        <v>193</v>
      </c>
      <c r="T121" s="193">
        <v>211.13</v>
      </c>
      <c r="U121" s="193">
        <v>228.17</v>
      </c>
      <c r="V121" s="193">
        <v>243.4</v>
      </c>
      <c r="W121" s="193">
        <v>262.43</v>
      </c>
      <c r="X121" s="193">
        <v>282.69</v>
      </c>
      <c r="Y121" s="193">
        <v>304.70999999999998</v>
      </c>
      <c r="Z121" s="193">
        <v>328</v>
      </c>
      <c r="AA121" s="57">
        <v>352.09</v>
      </c>
      <c r="AB121" s="195">
        <v>374.47</v>
      </c>
      <c r="AC121" s="195">
        <v>396.8</v>
      </c>
      <c r="AD121" s="195">
        <v>418.66</v>
      </c>
      <c r="AE121" s="195">
        <v>439.65</v>
      </c>
      <c r="AF121" s="195">
        <v>459.36</v>
      </c>
      <c r="AG121" s="195">
        <v>477.43</v>
      </c>
      <c r="AH121" s="195">
        <v>503.32</v>
      </c>
      <c r="AI121" s="195">
        <v>530.61</v>
      </c>
      <c r="AJ121" s="195">
        <v>559.39</v>
      </c>
      <c r="AK121" s="195">
        <v>589.72</v>
      </c>
      <c r="AL121" s="195">
        <v>621.70000000000005</v>
      </c>
      <c r="AM121" s="195">
        <v>655.42</v>
      </c>
      <c r="AN121" s="195">
        <v>690.96</v>
      </c>
      <c r="AO121" s="195">
        <v>728.43</v>
      </c>
      <c r="AP121" s="195">
        <v>767.94</v>
      </c>
      <c r="AQ121" s="195">
        <v>809.58</v>
      </c>
      <c r="AR121" s="195">
        <v>853.48</v>
      </c>
      <c r="AS121" s="195">
        <v>899.77</v>
      </c>
      <c r="AT121" s="195">
        <v>948.56</v>
      </c>
      <c r="AU121" s="195">
        <v>1000</v>
      </c>
      <c r="AV121" s="195"/>
      <c r="AW121" s="195"/>
      <c r="AX121" s="195"/>
      <c r="AY121" s="195"/>
      <c r="AZ121" s="195"/>
      <c r="BA121" s="195"/>
      <c r="BB121" s="195"/>
      <c r="BC121" s="195"/>
      <c r="BD121" s="195"/>
      <c r="BE121" s="195"/>
      <c r="BF121" s="195"/>
      <c r="BG121" s="195"/>
      <c r="BH121" s="195"/>
      <c r="BI121" s="195"/>
      <c r="BJ121" s="195"/>
      <c r="BK121" s="195"/>
      <c r="BL121" s="195"/>
      <c r="BM121" s="195"/>
      <c r="BN121" s="195"/>
      <c r="BO121" s="195"/>
      <c r="BP121" s="195"/>
      <c r="BQ121" s="195"/>
      <c r="BR121" s="195"/>
      <c r="BS121" s="195"/>
      <c r="BT121" s="195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</row>
    <row r="122" spans="1:101" ht="14.2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</row>
    <row r="123" spans="1:101" ht="14.25" customHeight="1">
      <c r="A123" s="340" t="s">
        <v>88</v>
      </c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</row>
    <row r="124" spans="1:101" ht="14.25" customHeight="1">
      <c r="A124" s="3" t="s">
        <v>86</v>
      </c>
      <c r="B124" s="35">
        <v>1</v>
      </c>
      <c r="C124" s="35">
        <v>2</v>
      </c>
      <c r="D124" s="35">
        <v>3</v>
      </c>
      <c r="E124" s="35">
        <v>4</v>
      </c>
      <c r="F124" s="35">
        <v>5</v>
      </c>
      <c r="G124" s="35">
        <v>6</v>
      </c>
      <c r="H124" s="35">
        <v>7</v>
      </c>
      <c r="I124" s="35">
        <v>8</v>
      </c>
      <c r="J124" s="35">
        <v>9</v>
      </c>
      <c r="K124" s="35">
        <v>10</v>
      </c>
      <c r="L124" s="35">
        <v>11</v>
      </c>
      <c r="M124" s="35">
        <v>12</v>
      </c>
      <c r="N124" s="35">
        <v>13</v>
      </c>
      <c r="O124" s="35">
        <v>14</v>
      </c>
      <c r="P124" s="35">
        <v>15</v>
      </c>
      <c r="Q124" s="35">
        <v>16</v>
      </c>
      <c r="R124" s="35">
        <v>17</v>
      </c>
      <c r="S124" s="35">
        <v>18</v>
      </c>
      <c r="T124" s="35">
        <v>19</v>
      </c>
      <c r="U124" s="35">
        <v>20</v>
      </c>
      <c r="V124" s="35">
        <v>21</v>
      </c>
      <c r="W124" s="35">
        <v>22</v>
      </c>
      <c r="X124" s="35">
        <v>23</v>
      </c>
      <c r="Y124" s="35">
        <v>24</v>
      </c>
      <c r="Z124" s="35">
        <v>25</v>
      </c>
      <c r="AA124" s="35">
        <v>26</v>
      </c>
      <c r="AB124" s="36">
        <v>27</v>
      </c>
      <c r="AC124" s="36">
        <v>28</v>
      </c>
      <c r="AD124" s="36">
        <v>29</v>
      </c>
      <c r="AE124" s="36">
        <v>30</v>
      </c>
      <c r="AF124" s="36">
        <v>31</v>
      </c>
      <c r="AG124" s="36">
        <v>32</v>
      </c>
      <c r="AH124" s="36">
        <v>33</v>
      </c>
      <c r="AI124" s="36">
        <v>34</v>
      </c>
      <c r="AJ124" s="36">
        <v>35</v>
      </c>
      <c r="AK124" s="36">
        <v>36</v>
      </c>
      <c r="AL124" s="36">
        <v>37</v>
      </c>
      <c r="AM124" s="36">
        <v>38</v>
      </c>
      <c r="AN124" s="36">
        <v>39</v>
      </c>
      <c r="AO124" s="36">
        <v>40</v>
      </c>
      <c r="AP124" s="36">
        <v>41</v>
      </c>
      <c r="AQ124" s="36">
        <v>42</v>
      </c>
      <c r="AR124" s="36">
        <v>43</v>
      </c>
      <c r="AS124" s="36">
        <v>44</v>
      </c>
      <c r="AT124" s="36">
        <v>45</v>
      </c>
      <c r="AU124" s="36">
        <v>46</v>
      </c>
      <c r="AV124" s="36">
        <v>47</v>
      </c>
      <c r="AW124" s="36">
        <v>48</v>
      </c>
      <c r="AX124" s="36">
        <v>49</v>
      </c>
      <c r="AY124" s="36">
        <v>50</v>
      </c>
      <c r="AZ124" s="36">
        <v>51</v>
      </c>
      <c r="BA124" s="36">
        <v>52</v>
      </c>
      <c r="BB124" s="36">
        <v>53</v>
      </c>
      <c r="BC124" s="36">
        <v>54</v>
      </c>
      <c r="BD124" s="36">
        <v>55</v>
      </c>
      <c r="BE124" s="36">
        <v>56</v>
      </c>
      <c r="BF124" s="36">
        <v>57</v>
      </c>
      <c r="BG124" s="36">
        <v>58</v>
      </c>
      <c r="BH124" s="36">
        <v>59</v>
      </c>
      <c r="BI124" s="36">
        <v>60</v>
      </c>
      <c r="BJ124" s="36">
        <v>61</v>
      </c>
      <c r="BK124" s="36">
        <v>62</v>
      </c>
      <c r="BL124" s="36">
        <v>63</v>
      </c>
      <c r="BM124" s="36">
        <v>64</v>
      </c>
      <c r="BN124" s="36">
        <v>65</v>
      </c>
      <c r="BO124" s="36">
        <v>66</v>
      </c>
      <c r="BP124" s="36">
        <v>67</v>
      </c>
      <c r="BQ124" s="36">
        <v>68</v>
      </c>
      <c r="BR124" s="36">
        <v>69</v>
      </c>
      <c r="BS124" s="36">
        <v>70</v>
      </c>
      <c r="BT124" s="36">
        <v>71</v>
      </c>
      <c r="BU124" s="36">
        <v>72</v>
      </c>
      <c r="BV124" s="36">
        <v>73</v>
      </c>
      <c r="BW124" s="36">
        <v>74</v>
      </c>
      <c r="BX124" s="36">
        <v>75</v>
      </c>
      <c r="BY124" s="36">
        <v>76</v>
      </c>
      <c r="BZ124" s="36">
        <v>77</v>
      </c>
      <c r="CA124" s="36">
        <v>78</v>
      </c>
      <c r="CB124" s="36">
        <v>79</v>
      </c>
      <c r="CC124" s="36">
        <v>80</v>
      </c>
      <c r="CD124" s="36">
        <v>81</v>
      </c>
      <c r="CE124" s="36">
        <v>82</v>
      </c>
      <c r="CF124" s="36">
        <v>83</v>
      </c>
      <c r="CG124" s="36">
        <v>84</v>
      </c>
      <c r="CH124" s="36">
        <v>85</v>
      </c>
      <c r="CI124" s="36">
        <v>86</v>
      </c>
      <c r="CJ124" s="36">
        <v>87</v>
      </c>
      <c r="CK124" s="36">
        <v>88</v>
      </c>
      <c r="CL124" s="36">
        <v>89</v>
      </c>
      <c r="CM124" s="36">
        <v>90</v>
      </c>
      <c r="CN124" s="36">
        <v>91</v>
      </c>
      <c r="CO124" s="36">
        <v>92</v>
      </c>
      <c r="CP124" s="36">
        <v>93</v>
      </c>
      <c r="CQ124" s="36">
        <v>94</v>
      </c>
      <c r="CR124" s="36">
        <v>95</v>
      </c>
      <c r="CS124" s="36">
        <v>96</v>
      </c>
      <c r="CT124" s="36">
        <v>97</v>
      </c>
      <c r="CU124" s="36">
        <v>98</v>
      </c>
      <c r="CV124" s="36">
        <v>99</v>
      </c>
      <c r="CW124" s="36">
        <v>100</v>
      </c>
    </row>
    <row r="125" spans="1:101" ht="14.25" customHeight="1">
      <c r="A125" s="55">
        <v>18</v>
      </c>
      <c r="B125" s="56">
        <v>0.94</v>
      </c>
      <c r="C125" s="56">
        <v>0.97</v>
      </c>
      <c r="D125" s="56">
        <v>1.01</v>
      </c>
      <c r="E125" s="56">
        <v>1.05</v>
      </c>
      <c r="F125" s="56">
        <v>1.01</v>
      </c>
      <c r="G125" s="56">
        <v>0.97</v>
      </c>
      <c r="H125" s="56">
        <v>0.97</v>
      </c>
      <c r="I125" s="56">
        <v>0.96</v>
      </c>
      <c r="J125" s="56">
        <v>0.82</v>
      </c>
      <c r="K125" s="56">
        <v>0.79</v>
      </c>
      <c r="L125" s="56">
        <v>0.71</v>
      </c>
      <c r="M125" s="56">
        <v>0.65</v>
      </c>
      <c r="N125" s="56">
        <v>0.62</v>
      </c>
      <c r="O125" s="56">
        <v>0.65</v>
      </c>
      <c r="P125" s="56">
        <v>0.67</v>
      </c>
      <c r="Q125" s="56">
        <v>0.76</v>
      </c>
      <c r="R125" s="56">
        <v>0.88</v>
      </c>
      <c r="S125" s="56">
        <v>1.02</v>
      </c>
      <c r="T125" s="56">
        <v>1.19</v>
      </c>
      <c r="U125" s="56">
        <v>1.34</v>
      </c>
      <c r="V125" s="56">
        <v>1.47</v>
      </c>
      <c r="W125" s="56">
        <v>1.55</v>
      </c>
      <c r="X125" s="56">
        <v>1.62</v>
      </c>
      <c r="Y125" s="56">
        <v>1.71</v>
      </c>
      <c r="Z125" s="57">
        <v>1.82</v>
      </c>
      <c r="AA125" s="57">
        <v>1.93</v>
      </c>
      <c r="AB125" s="37">
        <v>2.02</v>
      </c>
      <c r="AC125" s="37">
        <v>2.08</v>
      </c>
      <c r="AD125" s="37">
        <v>2.16</v>
      </c>
      <c r="AE125" s="37">
        <v>2.23</v>
      </c>
      <c r="AF125" s="37">
        <v>2.3199999999999998</v>
      </c>
      <c r="AG125" s="37">
        <v>2.42</v>
      </c>
      <c r="AH125" s="37">
        <v>2.54</v>
      </c>
      <c r="AI125" s="37">
        <v>2.72</v>
      </c>
      <c r="AJ125" s="37">
        <v>2.97</v>
      </c>
      <c r="AK125" s="37">
        <v>3.25</v>
      </c>
      <c r="AL125" s="37">
        <v>3.55</v>
      </c>
      <c r="AM125" s="37">
        <v>3.85</v>
      </c>
      <c r="AN125" s="37">
        <v>4.13</v>
      </c>
      <c r="AO125" s="37">
        <v>4.4000000000000004</v>
      </c>
      <c r="AP125" s="37">
        <v>4.68</v>
      </c>
      <c r="AQ125" s="37">
        <v>5.01</v>
      </c>
      <c r="AR125" s="37">
        <v>5.42</v>
      </c>
      <c r="AS125" s="37">
        <v>5.95</v>
      </c>
      <c r="AT125" s="37">
        <v>6.62</v>
      </c>
      <c r="AU125" s="37">
        <v>7.38</v>
      </c>
      <c r="AV125" s="37">
        <v>8.2100000000000009</v>
      </c>
      <c r="AW125" s="37">
        <v>9.1199999999999992</v>
      </c>
      <c r="AX125" s="37">
        <v>10.07</v>
      </c>
      <c r="AY125" s="37">
        <v>11.1</v>
      </c>
      <c r="AZ125" s="37">
        <v>12.23</v>
      </c>
      <c r="BA125" s="37">
        <v>13.5</v>
      </c>
      <c r="BB125" s="37">
        <v>14.98</v>
      </c>
      <c r="BC125" s="37">
        <v>16.73</v>
      </c>
      <c r="BD125" s="37">
        <v>18.8</v>
      </c>
      <c r="BE125" s="37">
        <v>21.21</v>
      </c>
      <c r="BF125" s="37">
        <v>23.93</v>
      </c>
      <c r="BG125" s="37">
        <v>26.96</v>
      </c>
      <c r="BH125" s="37">
        <v>30.25</v>
      </c>
      <c r="BI125" s="37">
        <v>33.85</v>
      </c>
      <c r="BJ125" s="37">
        <v>37.799999999999997</v>
      </c>
      <c r="BK125" s="37">
        <v>42.29</v>
      </c>
      <c r="BL125" s="37">
        <v>47.44</v>
      </c>
      <c r="BM125" s="37">
        <v>53.56</v>
      </c>
      <c r="BN125" s="37">
        <v>60.38</v>
      </c>
      <c r="BO125" s="37">
        <v>68.31</v>
      </c>
      <c r="BP125" s="37">
        <v>77.44</v>
      </c>
      <c r="BQ125" s="37">
        <v>88.01</v>
      </c>
      <c r="BR125" s="37">
        <v>100.19</v>
      </c>
      <c r="BS125" s="37">
        <v>114.09</v>
      </c>
      <c r="BT125" s="37">
        <v>129.69999999999999</v>
      </c>
      <c r="BU125" s="37">
        <v>146.47</v>
      </c>
      <c r="BV125" s="37">
        <v>164.16</v>
      </c>
      <c r="BW125" s="37">
        <v>181.63</v>
      </c>
      <c r="BX125" s="37">
        <v>198.73</v>
      </c>
      <c r="BY125" s="37">
        <v>215.28</v>
      </c>
      <c r="BZ125" s="37">
        <v>230.4</v>
      </c>
      <c r="CA125" s="37">
        <v>243.4</v>
      </c>
      <c r="CB125" s="37">
        <v>262.43</v>
      </c>
      <c r="CC125" s="37">
        <v>282.69</v>
      </c>
      <c r="CD125" s="37">
        <v>304.70999999999998</v>
      </c>
      <c r="CE125" s="37">
        <v>328</v>
      </c>
      <c r="CF125" s="37">
        <v>352.09</v>
      </c>
      <c r="CG125" s="37">
        <v>374.47</v>
      </c>
      <c r="CH125" s="37">
        <v>396.8</v>
      </c>
      <c r="CI125" s="37">
        <v>418.66</v>
      </c>
      <c r="CJ125" s="37">
        <v>439.65</v>
      </c>
      <c r="CK125" s="37">
        <v>459.36</v>
      </c>
      <c r="CL125" s="37">
        <v>477.43</v>
      </c>
      <c r="CM125" s="37">
        <v>503.32</v>
      </c>
      <c r="CN125" s="37">
        <v>530.61</v>
      </c>
      <c r="CO125" s="37">
        <v>559.39</v>
      </c>
      <c r="CP125" s="37">
        <v>589.72</v>
      </c>
      <c r="CQ125" s="37">
        <v>621.70000000000005</v>
      </c>
      <c r="CR125" s="37">
        <v>655.42</v>
      </c>
      <c r="CS125" s="37">
        <v>690.96</v>
      </c>
      <c r="CT125" s="37">
        <v>728.43</v>
      </c>
      <c r="CU125" s="37">
        <v>767.94</v>
      </c>
      <c r="CV125" s="37">
        <v>809.58</v>
      </c>
      <c r="CW125" s="37">
        <v>853.48</v>
      </c>
    </row>
    <row r="126" spans="1:101" ht="14.25" customHeight="1">
      <c r="A126" s="55">
        <v>19</v>
      </c>
      <c r="B126" s="56">
        <v>0.87</v>
      </c>
      <c r="C126" s="56">
        <v>0.91</v>
      </c>
      <c r="D126" s="56">
        <v>0.93</v>
      </c>
      <c r="E126" s="56">
        <v>0.88</v>
      </c>
      <c r="F126" s="56">
        <v>0.87</v>
      </c>
      <c r="G126" s="56">
        <v>0.88</v>
      </c>
      <c r="H126" s="56">
        <v>0.89</v>
      </c>
      <c r="I126" s="56">
        <v>0.82</v>
      </c>
      <c r="J126" s="56">
        <v>0.71</v>
      </c>
      <c r="K126" s="56">
        <v>0.62</v>
      </c>
      <c r="L126" s="56">
        <v>0.65</v>
      </c>
      <c r="M126" s="56">
        <v>0.62</v>
      </c>
      <c r="N126" s="56">
        <v>0.61</v>
      </c>
      <c r="O126" s="56">
        <v>0.66</v>
      </c>
      <c r="P126" s="56">
        <v>0.73</v>
      </c>
      <c r="Q126" s="56">
        <v>0.79</v>
      </c>
      <c r="R126" s="56">
        <v>0.9</v>
      </c>
      <c r="S126" s="56">
        <v>1.06</v>
      </c>
      <c r="T126" s="56">
        <v>1.22</v>
      </c>
      <c r="U126" s="56">
        <v>1.37</v>
      </c>
      <c r="V126" s="56">
        <v>1.51</v>
      </c>
      <c r="W126" s="56">
        <v>1.59</v>
      </c>
      <c r="X126" s="56">
        <v>1.69</v>
      </c>
      <c r="Y126" s="56">
        <v>1.79</v>
      </c>
      <c r="Z126" s="57">
        <v>1.91</v>
      </c>
      <c r="AA126" s="57">
        <v>2.02</v>
      </c>
      <c r="AB126" s="37">
        <v>2.08</v>
      </c>
      <c r="AC126" s="37">
        <v>2.16</v>
      </c>
      <c r="AD126" s="37">
        <v>2.23</v>
      </c>
      <c r="AE126" s="37">
        <v>2.3199999999999998</v>
      </c>
      <c r="AF126" s="37">
        <v>2.42</v>
      </c>
      <c r="AG126" s="37">
        <v>2.54</v>
      </c>
      <c r="AH126" s="37">
        <v>2.72</v>
      </c>
      <c r="AI126" s="37">
        <v>2.97</v>
      </c>
      <c r="AJ126" s="37">
        <v>3.25</v>
      </c>
      <c r="AK126" s="37">
        <v>3.55</v>
      </c>
      <c r="AL126" s="37">
        <v>3.85</v>
      </c>
      <c r="AM126" s="37">
        <v>4.13</v>
      </c>
      <c r="AN126" s="37">
        <v>4.4000000000000004</v>
      </c>
      <c r="AO126" s="37">
        <v>4.68</v>
      </c>
      <c r="AP126" s="37">
        <v>5.01</v>
      </c>
      <c r="AQ126" s="37">
        <v>5.42</v>
      </c>
      <c r="AR126" s="37">
        <v>5.95</v>
      </c>
      <c r="AS126" s="37">
        <v>6.62</v>
      </c>
      <c r="AT126" s="37">
        <v>7.38</v>
      </c>
      <c r="AU126" s="37">
        <v>8.2100000000000009</v>
      </c>
      <c r="AV126" s="37">
        <v>9.1199999999999992</v>
      </c>
      <c r="AW126" s="37">
        <v>10.07</v>
      </c>
      <c r="AX126" s="37">
        <v>11.1</v>
      </c>
      <c r="AY126" s="37">
        <v>12.23</v>
      </c>
      <c r="AZ126" s="37">
        <v>13.5</v>
      </c>
      <c r="BA126" s="37">
        <v>14.98</v>
      </c>
      <c r="BB126" s="37">
        <v>16.73</v>
      </c>
      <c r="BC126" s="37">
        <v>18.8</v>
      </c>
      <c r="BD126" s="37">
        <v>21.21</v>
      </c>
      <c r="BE126" s="37">
        <v>23.93</v>
      </c>
      <c r="BF126" s="37">
        <v>26.96</v>
      </c>
      <c r="BG126" s="37">
        <v>30.25</v>
      </c>
      <c r="BH126" s="37">
        <v>33.85</v>
      </c>
      <c r="BI126" s="37">
        <v>37.799999999999997</v>
      </c>
      <c r="BJ126" s="37">
        <v>42.29</v>
      </c>
      <c r="BK126" s="37">
        <v>47.44</v>
      </c>
      <c r="BL126" s="37">
        <v>53.56</v>
      </c>
      <c r="BM126" s="37">
        <v>60.38</v>
      </c>
      <c r="BN126" s="37">
        <v>68.31</v>
      </c>
      <c r="BO126" s="37">
        <v>77.44</v>
      </c>
      <c r="BP126" s="37">
        <v>88.01</v>
      </c>
      <c r="BQ126" s="37">
        <v>100.19</v>
      </c>
      <c r="BR126" s="37">
        <v>114.09</v>
      </c>
      <c r="BS126" s="37">
        <v>129.69999999999999</v>
      </c>
      <c r="BT126" s="37">
        <v>146.47</v>
      </c>
      <c r="BU126" s="37">
        <v>164.16</v>
      </c>
      <c r="BV126" s="37">
        <v>181.63</v>
      </c>
      <c r="BW126" s="37">
        <v>198.73</v>
      </c>
      <c r="BX126" s="37">
        <v>215.28</v>
      </c>
      <c r="BY126" s="37">
        <v>230.4</v>
      </c>
      <c r="BZ126" s="37">
        <v>243.4</v>
      </c>
      <c r="CA126" s="37">
        <v>262.43</v>
      </c>
      <c r="CB126" s="37">
        <v>282.69</v>
      </c>
      <c r="CC126" s="37">
        <v>304.70999999999998</v>
      </c>
      <c r="CD126" s="37">
        <v>328</v>
      </c>
      <c r="CE126" s="37">
        <v>352.09</v>
      </c>
      <c r="CF126" s="37">
        <v>374.47</v>
      </c>
      <c r="CG126" s="37">
        <v>396.8</v>
      </c>
      <c r="CH126" s="37">
        <v>418.66</v>
      </c>
      <c r="CI126" s="37">
        <v>439.65</v>
      </c>
      <c r="CJ126" s="37">
        <v>459.36</v>
      </c>
      <c r="CK126" s="37">
        <v>477.43</v>
      </c>
      <c r="CL126" s="37">
        <v>503.32</v>
      </c>
      <c r="CM126" s="37">
        <v>530.61</v>
      </c>
      <c r="CN126" s="37">
        <v>559.39</v>
      </c>
      <c r="CO126" s="37">
        <v>589.72</v>
      </c>
      <c r="CP126" s="37">
        <v>621.70000000000005</v>
      </c>
      <c r="CQ126" s="37">
        <v>655.42</v>
      </c>
      <c r="CR126" s="37">
        <v>690.96</v>
      </c>
      <c r="CS126" s="37">
        <v>728.43</v>
      </c>
      <c r="CT126" s="37">
        <v>767.94</v>
      </c>
      <c r="CU126" s="37">
        <v>809.58</v>
      </c>
      <c r="CV126" s="37">
        <v>853.48</v>
      </c>
      <c r="CW126" s="37">
        <v>899.77</v>
      </c>
    </row>
    <row r="127" spans="1:101" ht="14.25" customHeight="1">
      <c r="A127" s="55">
        <v>20</v>
      </c>
      <c r="B127" s="56">
        <v>0.75</v>
      </c>
      <c r="C127" s="56">
        <v>0.77</v>
      </c>
      <c r="D127" s="56">
        <v>0.86</v>
      </c>
      <c r="E127" s="56">
        <v>0.83</v>
      </c>
      <c r="F127" s="56">
        <v>0.8</v>
      </c>
      <c r="G127" s="56">
        <v>0.78</v>
      </c>
      <c r="H127" s="56">
        <v>0.75</v>
      </c>
      <c r="I127" s="56">
        <v>0.69</v>
      </c>
      <c r="J127" s="56">
        <v>0.62</v>
      </c>
      <c r="K127" s="56">
        <v>0.62</v>
      </c>
      <c r="L127" s="56">
        <v>0.6</v>
      </c>
      <c r="M127" s="56">
        <v>0.6</v>
      </c>
      <c r="N127" s="56">
        <v>0.62</v>
      </c>
      <c r="O127" s="56">
        <v>0.68</v>
      </c>
      <c r="P127" s="56">
        <v>0.75</v>
      </c>
      <c r="Q127" s="56">
        <v>0.81</v>
      </c>
      <c r="R127" s="56">
        <v>0.94</v>
      </c>
      <c r="S127" s="56">
        <v>1.08</v>
      </c>
      <c r="T127" s="56">
        <v>1.24</v>
      </c>
      <c r="U127" s="56">
        <v>1.41</v>
      </c>
      <c r="V127" s="56">
        <v>1.55</v>
      </c>
      <c r="W127" s="56">
        <v>1.63</v>
      </c>
      <c r="X127" s="56">
        <v>1.71</v>
      </c>
      <c r="Y127" s="56">
        <v>1.82</v>
      </c>
      <c r="Z127" s="57">
        <v>1.95</v>
      </c>
      <c r="AA127" s="57">
        <v>2.08</v>
      </c>
      <c r="AB127" s="37">
        <v>2.16</v>
      </c>
      <c r="AC127" s="37">
        <v>2.23</v>
      </c>
      <c r="AD127" s="37">
        <v>2.3199999999999998</v>
      </c>
      <c r="AE127" s="37">
        <v>2.42</v>
      </c>
      <c r="AF127" s="37">
        <v>2.54</v>
      </c>
      <c r="AG127" s="37">
        <v>2.72</v>
      </c>
      <c r="AH127" s="37">
        <v>2.97</v>
      </c>
      <c r="AI127" s="37">
        <v>3.25</v>
      </c>
      <c r="AJ127" s="37">
        <v>3.55</v>
      </c>
      <c r="AK127" s="37">
        <v>3.85</v>
      </c>
      <c r="AL127" s="37">
        <v>4.13</v>
      </c>
      <c r="AM127" s="37">
        <v>4.4000000000000004</v>
      </c>
      <c r="AN127" s="37">
        <v>4.68</v>
      </c>
      <c r="AO127" s="37">
        <v>5.01</v>
      </c>
      <c r="AP127" s="37">
        <v>5.42</v>
      </c>
      <c r="AQ127" s="37">
        <v>5.95</v>
      </c>
      <c r="AR127" s="37">
        <v>6.62</v>
      </c>
      <c r="AS127" s="37">
        <v>7.38</v>
      </c>
      <c r="AT127" s="37">
        <v>8.2100000000000009</v>
      </c>
      <c r="AU127" s="37">
        <v>9.1199999999999992</v>
      </c>
      <c r="AV127" s="37">
        <v>10.07</v>
      </c>
      <c r="AW127" s="37">
        <v>11.1</v>
      </c>
      <c r="AX127" s="37">
        <v>12.23</v>
      </c>
      <c r="AY127" s="37">
        <v>13.5</v>
      </c>
      <c r="AZ127" s="37">
        <v>14.98</v>
      </c>
      <c r="BA127" s="37">
        <v>16.73</v>
      </c>
      <c r="BB127" s="37">
        <v>18.8</v>
      </c>
      <c r="BC127" s="37">
        <v>21.21</v>
      </c>
      <c r="BD127" s="37">
        <v>23.93</v>
      </c>
      <c r="BE127" s="37">
        <v>26.96</v>
      </c>
      <c r="BF127" s="37">
        <v>30.25</v>
      </c>
      <c r="BG127" s="37">
        <v>33.85</v>
      </c>
      <c r="BH127" s="37">
        <v>37.799999999999997</v>
      </c>
      <c r="BI127" s="37">
        <v>42.29</v>
      </c>
      <c r="BJ127" s="37">
        <v>47.44</v>
      </c>
      <c r="BK127" s="37">
        <v>53.56</v>
      </c>
      <c r="BL127" s="37">
        <v>60.38</v>
      </c>
      <c r="BM127" s="37">
        <v>68.31</v>
      </c>
      <c r="BN127" s="37">
        <v>77.44</v>
      </c>
      <c r="BO127" s="37">
        <v>88.01</v>
      </c>
      <c r="BP127" s="37">
        <v>100.19</v>
      </c>
      <c r="BQ127" s="37">
        <v>114.09</v>
      </c>
      <c r="BR127" s="37">
        <v>129.69999999999999</v>
      </c>
      <c r="BS127" s="37">
        <v>146.47</v>
      </c>
      <c r="BT127" s="37">
        <v>164.16</v>
      </c>
      <c r="BU127" s="37">
        <v>181.63</v>
      </c>
      <c r="BV127" s="37">
        <v>198.73</v>
      </c>
      <c r="BW127" s="37">
        <v>215.28</v>
      </c>
      <c r="BX127" s="37">
        <v>230.4</v>
      </c>
      <c r="BY127" s="37">
        <v>243.4</v>
      </c>
      <c r="BZ127" s="37">
        <v>262.43</v>
      </c>
      <c r="CA127" s="37">
        <v>282.69</v>
      </c>
      <c r="CB127" s="37">
        <v>304.70999999999998</v>
      </c>
      <c r="CC127" s="37">
        <v>328</v>
      </c>
      <c r="CD127" s="37">
        <v>352.09</v>
      </c>
      <c r="CE127" s="37">
        <v>374.47</v>
      </c>
      <c r="CF127" s="37">
        <v>396.8</v>
      </c>
      <c r="CG127" s="37">
        <v>418.66</v>
      </c>
      <c r="CH127" s="37">
        <v>439.65</v>
      </c>
      <c r="CI127" s="37">
        <v>459.36</v>
      </c>
      <c r="CJ127" s="37">
        <v>477.43</v>
      </c>
      <c r="CK127" s="37">
        <v>503.32</v>
      </c>
      <c r="CL127" s="37">
        <v>530.61</v>
      </c>
      <c r="CM127" s="37">
        <v>559.39</v>
      </c>
      <c r="CN127" s="37">
        <v>589.72</v>
      </c>
      <c r="CO127" s="37">
        <v>621.70000000000005</v>
      </c>
      <c r="CP127" s="37">
        <v>655.42</v>
      </c>
      <c r="CQ127" s="37">
        <v>690.96</v>
      </c>
      <c r="CR127" s="37">
        <v>728.43</v>
      </c>
      <c r="CS127" s="37">
        <v>767.94</v>
      </c>
      <c r="CT127" s="37">
        <v>809.58</v>
      </c>
      <c r="CU127" s="37">
        <v>853.48</v>
      </c>
      <c r="CV127" s="37">
        <v>899.77</v>
      </c>
      <c r="CW127" s="37">
        <v>948.56</v>
      </c>
    </row>
    <row r="128" spans="1:101" ht="14.25" customHeight="1">
      <c r="A128" s="55">
        <v>21</v>
      </c>
      <c r="B128" s="56">
        <v>0.63</v>
      </c>
      <c r="C128" s="56">
        <v>0.77</v>
      </c>
      <c r="D128" s="56">
        <v>0.69</v>
      </c>
      <c r="E128" s="56">
        <v>0.66</v>
      </c>
      <c r="F128" s="56">
        <v>0.64</v>
      </c>
      <c r="G128" s="56">
        <v>0.64</v>
      </c>
      <c r="H128" s="56">
        <v>0.62</v>
      </c>
      <c r="I128" s="56">
        <v>0.57999999999999996</v>
      </c>
      <c r="J128" s="56">
        <v>0.54</v>
      </c>
      <c r="K128" s="56">
        <v>0.56999999999999995</v>
      </c>
      <c r="L128" s="56">
        <v>0.57999999999999996</v>
      </c>
      <c r="M128" s="56">
        <v>0.6</v>
      </c>
      <c r="N128" s="56">
        <v>0.63</v>
      </c>
      <c r="O128" s="56">
        <v>0.7</v>
      </c>
      <c r="P128" s="56">
        <v>0.78</v>
      </c>
      <c r="Q128" s="56">
        <v>0.85</v>
      </c>
      <c r="R128" s="56">
        <v>0.97</v>
      </c>
      <c r="S128" s="56">
        <v>1.1100000000000001</v>
      </c>
      <c r="T128" s="56">
        <v>1.28</v>
      </c>
      <c r="U128" s="56">
        <v>1.45</v>
      </c>
      <c r="V128" s="56">
        <v>1.56</v>
      </c>
      <c r="W128" s="56">
        <v>1.64</v>
      </c>
      <c r="X128" s="56">
        <v>1.73</v>
      </c>
      <c r="Y128" s="56">
        <v>1.86</v>
      </c>
      <c r="Z128" s="57">
        <v>2.0099999999999998</v>
      </c>
      <c r="AA128" s="57">
        <v>2.16</v>
      </c>
      <c r="AB128" s="37">
        <v>2.23</v>
      </c>
      <c r="AC128" s="37">
        <v>2.3199999999999998</v>
      </c>
      <c r="AD128" s="37">
        <v>2.42</v>
      </c>
      <c r="AE128" s="37">
        <v>2.54</v>
      </c>
      <c r="AF128" s="37">
        <v>2.72</v>
      </c>
      <c r="AG128" s="37">
        <v>2.97</v>
      </c>
      <c r="AH128" s="37">
        <v>3.25</v>
      </c>
      <c r="AI128" s="37">
        <v>3.55</v>
      </c>
      <c r="AJ128" s="37">
        <v>3.85</v>
      </c>
      <c r="AK128" s="37">
        <v>4.13</v>
      </c>
      <c r="AL128" s="37">
        <v>4.4000000000000004</v>
      </c>
      <c r="AM128" s="37">
        <v>4.68</v>
      </c>
      <c r="AN128" s="37">
        <v>5.01</v>
      </c>
      <c r="AO128" s="37">
        <v>5.42</v>
      </c>
      <c r="AP128" s="37">
        <v>5.95</v>
      </c>
      <c r="AQ128" s="37">
        <v>6.62</v>
      </c>
      <c r="AR128" s="37">
        <v>7.38</v>
      </c>
      <c r="AS128" s="37">
        <v>8.2100000000000009</v>
      </c>
      <c r="AT128" s="37">
        <v>9.1199999999999992</v>
      </c>
      <c r="AU128" s="37">
        <v>10.07</v>
      </c>
      <c r="AV128" s="37">
        <v>11.1</v>
      </c>
      <c r="AW128" s="37">
        <v>12.23</v>
      </c>
      <c r="AX128" s="37">
        <v>13.5</v>
      </c>
      <c r="AY128" s="37">
        <v>14.98</v>
      </c>
      <c r="AZ128" s="37">
        <v>16.73</v>
      </c>
      <c r="BA128" s="37">
        <v>18.8</v>
      </c>
      <c r="BB128" s="37">
        <v>21.21</v>
      </c>
      <c r="BC128" s="37">
        <v>23.93</v>
      </c>
      <c r="BD128" s="37">
        <v>26.96</v>
      </c>
      <c r="BE128" s="37">
        <v>30.25</v>
      </c>
      <c r="BF128" s="37">
        <v>33.85</v>
      </c>
      <c r="BG128" s="37">
        <v>37.799999999999997</v>
      </c>
      <c r="BH128" s="37">
        <v>42.29</v>
      </c>
      <c r="BI128" s="37">
        <v>47.44</v>
      </c>
      <c r="BJ128" s="37">
        <v>53.56</v>
      </c>
      <c r="BK128" s="37">
        <v>60.38</v>
      </c>
      <c r="BL128" s="37">
        <v>68.31</v>
      </c>
      <c r="BM128" s="37">
        <v>77.44</v>
      </c>
      <c r="BN128" s="37">
        <v>88.01</v>
      </c>
      <c r="BO128" s="37">
        <v>100.19</v>
      </c>
      <c r="BP128" s="37">
        <v>114.09</v>
      </c>
      <c r="BQ128" s="37">
        <v>129.69999999999999</v>
      </c>
      <c r="BR128" s="37">
        <v>146.47</v>
      </c>
      <c r="BS128" s="37">
        <v>164.16</v>
      </c>
      <c r="BT128" s="37">
        <v>181.63</v>
      </c>
      <c r="BU128" s="37">
        <v>198.73</v>
      </c>
      <c r="BV128" s="37">
        <v>215.28</v>
      </c>
      <c r="BW128" s="37">
        <v>230.4</v>
      </c>
      <c r="BX128" s="37">
        <v>243.4</v>
      </c>
      <c r="BY128" s="37">
        <v>262.43</v>
      </c>
      <c r="BZ128" s="37">
        <v>282.69</v>
      </c>
      <c r="CA128" s="37">
        <v>304.70999999999998</v>
      </c>
      <c r="CB128" s="37">
        <v>328</v>
      </c>
      <c r="CC128" s="37">
        <v>352.09</v>
      </c>
      <c r="CD128" s="37">
        <v>374.47</v>
      </c>
      <c r="CE128" s="37">
        <v>396.8</v>
      </c>
      <c r="CF128" s="37">
        <v>418.66</v>
      </c>
      <c r="CG128" s="37">
        <v>439.65</v>
      </c>
      <c r="CH128" s="37">
        <v>459.36</v>
      </c>
      <c r="CI128" s="37">
        <v>477.43</v>
      </c>
      <c r="CJ128" s="37">
        <v>503.32</v>
      </c>
      <c r="CK128" s="37">
        <v>530.61</v>
      </c>
      <c r="CL128" s="37">
        <v>559.39</v>
      </c>
      <c r="CM128" s="37">
        <v>589.72</v>
      </c>
      <c r="CN128" s="37">
        <v>621.70000000000005</v>
      </c>
      <c r="CO128" s="37">
        <v>655.42</v>
      </c>
      <c r="CP128" s="37">
        <v>690.96</v>
      </c>
      <c r="CQ128" s="37">
        <v>728.43</v>
      </c>
      <c r="CR128" s="37">
        <v>767.94</v>
      </c>
      <c r="CS128" s="37">
        <v>809.58</v>
      </c>
      <c r="CT128" s="37">
        <v>853.48</v>
      </c>
      <c r="CU128" s="37">
        <v>899.77</v>
      </c>
      <c r="CV128" s="37">
        <v>948.56</v>
      </c>
      <c r="CW128" s="37">
        <v>1000</v>
      </c>
    </row>
    <row r="129" spans="1:101" ht="14.25" customHeight="1">
      <c r="A129" s="55">
        <v>22</v>
      </c>
      <c r="B129" s="56">
        <v>0.61</v>
      </c>
      <c r="C129" s="56">
        <v>0.64</v>
      </c>
      <c r="D129" s="56">
        <v>0.56999999999999995</v>
      </c>
      <c r="E129" s="56">
        <v>0.55000000000000004</v>
      </c>
      <c r="F129" s="56">
        <v>0.53</v>
      </c>
      <c r="G129" s="56">
        <v>0.52</v>
      </c>
      <c r="H129" s="56">
        <v>0.52</v>
      </c>
      <c r="I129" s="56">
        <v>0.5</v>
      </c>
      <c r="J129" s="56">
        <v>0.49</v>
      </c>
      <c r="K129" s="56">
        <v>0.55000000000000004</v>
      </c>
      <c r="L129" s="56">
        <v>0.56999999999999995</v>
      </c>
      <c r="M129" s="56">
        <v>0.61</v>
      </c>
      <c r="N129" s="56">
        <v>0.65</v>
      </c>
      <c r="O129" s="56">
        <v>0.73</v>
      </c>
      <c r="P129" s="56">
        <v>0.81</v>
      </c>
      <c r="Q129" s="56">
        <v>0.88</v>
      </c>
      <c r="R129" s="56">
        <v>0.99</v>
      </c>
      <c r="S129" s="56">
        <v>1.1499999999999999</v>
      </c>
      <c r="T129" s="56">
        <v>1.32</v>
      </c>
      <c r="U129" s="56">
        <v>1.48</v>
      </c>
      <c r="V129" s="56">
        <v>1.56</v>
      </c>
      <c r="W129" s="56">
        <v>1.64</v>
      </c>
      <c r="X129" s="56">
        <v>1.73</v>
      </c>
      <c r="Y129" s="56">
        <v>1.89</v>
      </c>
      <c r="Z129" s="57">
        <v>2.0699999999999998</v>
      </c>
      <c r="AA129" s="57">
        <v>2.23</v>
      </c>
      <c r="AB129" s="37">
        <v>2.3199999999999998</v>
      </c>
      <c r="AC129" s="37">
        <v>2.42</v>
      </c>
      <c r="AD129" s="37">
        <v>2.54</v>
      </c>
      <c r="AE129" s="37">
        <v>2.72</v>
      </c>
      <c r="AF129" s="37">
        <v>2.97</v>
      </c>
      <c r="AG129" s="37">
        <v>3.25</v>
      </c>
      <c r="AH129" s="37">
        <v>3.55</v>
      </c>
      <c r="AI129" s="37">
        <v>3.85</v>
      </c>
      <c r="AJ129" s="37">
        <v>4.13</v>
      </c>
      <c r="AK129" s="37">
        <v>4.4000000000000004</v>
      </c>
      <c r="AL129" s="37">
        <v>4.68</v>
      </c>
      <c r="AM129" s="37">
        <v>5.01</v>
      </c>
      <c r="AN129" s="37">
        <v>5.42</v>
      </c>
      <c r="AO129" s="37">
        <v>5.95</v>
      </c>
      <c r="AP129" s="37">
        <v>6.62</v>
      </c>
      <c r="AQ129" s="37">
        <v>7.38</v>
      </c>
      <c r="AR129" s="37">
        <v>8.2100000000000009</v>
      </c>
      <c r="AS129" s="37">
        <v>9.1199999999999992</v>
      </c>
      <c r="AT129" s="37">
        <v>10.07</v>
      </c>
      <c r="AU129" s="37">
        <v>11.1</v>
      </c>
      <c r="AV129" s="37">
        <v>12.23</v>
      </c>
      <c r="AW129" s="37">
        <v>13.5</v>
      </c>
      <c r="AX129" s="37">
        <v>14.98</v>
      </c>
      <c r="AY129" s="37">
        <v>16.73</v>
      </c>
      <c r="AZ129" s="37">
        <v>18.8</v>
      </c>
      <c r="BA129" s="37">
        <v>21.21</v>
      </c>
      <c r="BB129" s="37">
        <v>23.93</v>
      </c>
      <c r="BC129" s="37">
        <v>26.96</v>
      </c>
      <c r="BD129" s="37">
        <v>30.25</v>
      </c>
      <c r="BE129" s="37">
        <v>33.85</v>
      </c>
      <c r="BF129" s="37">
        <v>37.799999999999997</v>
      </c>
      <c r="BG129" s="37">
        <v>42.29</v>
      </c>
      <c r="BH129" s="37">
        <v>47.44</v>
      </c>
      <c r="BI129" s="37">
        <v>53.56</v>
      </c>
      <c r="BJ129" s="37">
        <v>60.38</v>
      </c>
      <c r="BK129" s="37">
        <v>68.31</v>
      </c>
      <c r="BL129" s="37">
        <v>77.44</v>
      </c>
      <c r="BM129" s="37">
        <v>88.01</v>
      </c>
      <c r="BN129" s="37">
        <v>100.19</v>
      </c>
      <c r="BO129" s="37">
        <v>114.09</v>
      </c>
      <c r="BP129" s="37">
        <v>129.69999999999999</v>
      </c>
      <c r="BQ129" s="37">
        <v>146.47</v>
      </c>
      <c r="BR129" s="37">
        <v>164.16</v>
      </c>
      <c r="BS129" s="37">
        <v>181.63</v>
      </c>
      <c r="BT129" s="37">
        <v>198.73</v>
      </c>
      <c r="BU129" s="37">
        <v>215.28</v>
      </c>
      <c r="BV129" s="37">
        <v>230.4</v>
      </c>
      <c r="BW129" s="37">
        <v>243.4</v>
      </c>
      <c r="BX129" s="37">
        <v>262.43</v>
      </c>
      <c r="BY129" s="37">
        <v>282.69</v>
      </c>
      <c r="BZ129" s="37">
        <v>304.70999999999998</v>
      </c>
      <c r="CA129" s="37">
        <v>328</v>
      </c>
      <c r="CB129" s="37">
        <v>352.09</v>
      </c>
      <c r="CC129" s="37">
        <v>374.47</v>
      </c>
      <c r="CD129" s="37">
        <v>396.8</v>
      </c>
      <c r="CE129" s="37">
        <v>418.66</v>
      </c>
      <c r="CF129" s="37">
        <v>439.65</v>
      </c>
      <c r="CG129" s="37">
        <v>459.36</v>
      </c>
      <c r="CH129" s="37">
        <v>477.43</v>
      </c>
      <c r="CI129" s="37">
        <v>503.32</v>
      </c>
      <c r="CJ129" s="37">
        <v>530.61</v>
      </c>
      <c r="CK129" s="37">
        <v>559.39</v>
      </c>
      <c r="CL129" s="37">
        <v>589.72</v>
      </c>
      <c r="CM129" s="37">
        <v>621.70000000000005</v>
      </c>
      <c r="CN129" s="37">
        <v>655.42</v>
      </c>
      <c r="CO129" s="37">
        <v>690.96</v>
      </c>
      <c r="CP129" s="37">
        <v>728.43</v>
      </c>
      <c r="CQ129" s="37">
        <v>767.94</v>
      </c>
      <c r="CR129" s="37">
        <v>809.58</v>
      </c>
      <c r="CS129" s="37">
        <v>853.48</v>
      </c>
      <c r="CT129" s="37">
        <v>899.77</v>
      </c>
      <c r="CU129" s="37">
        <v>948.56</v>
      </c>
      <c r="CV129" s="37">
        <v>1000</v>
      </c>
      <c r="CW129" s="37"/>
    </row>
    <row r="130" spans="1:101" ht="14.25" customHeight="1">
      <c r="A130" s="55">
        <v>23</v>
      </c>
      <c r="B130" s="56">
        <v>0.51</v>
      </c>
      <c r="C130" s="56">
        <v>0.53</v>
      </c>
      <c r="D130" s="56">
        <v>0.48</v>
      </c>
      <c r="E130" s="56">
        <v>0.46</v>
      </c>
      <c r="F130" s="56">
        <v>0.45</v>
      </c>
      <c r="G130" s="56">
        <v>0.45</v>
      </c>
      <c r="H130" s="56">
        <v>0.44</v>
      </c>
      <c r="I130" s="56">
        <v>0.45</v>
      </c>
      <c r="J130" s="56">
        <v>0.47</v>
      </c>
      <c r="K130" s="56">
        <v>0.54</v>
      </c>
      <c r="L130" s="56">
        <v>0.57999999999999996</v>
      </c>
      <c r="M130" s="56">
        <v>0.63</v>
      </c>
      <c r="N130" s="56">
        <v>0.68</v>
      </c>
      <c r="O130" s="56">
        <v>0.77</v>
      </c>
      <c r="P130" s="56">
        <v>0.85</v>
      </c>
      <c r="Q130" s="56">
        <v>0.91</v>
      </c>
      <c r="R130" s="56">
        <v>1.03</v>
      </c>
      <c r="S130" s="56">
        <v>1.2</v>
      </c>
      <c r="T130" s="56">
        <v>1.37</v>
      </c>
      <c r="U130" s="56">
        <v>1.49</v>
      </c>
      <c r="V130" s="56">
        <v>1.57</v>
      </c>
      <c r="W130" s="56">
        <v>1.64</v>
      </c>
      <c r="X130" s="56">
        <v>1.74</v>
      </c>
      <c r="Y130" s="56">
        <v>1.91</v>
      </c>
      <c r="Z130" s="57">
        <v>2.13</v>
      </c>
      <c r="AA130" s="57">
        <v>2.3199999999999998</v>
      </c>
      <c r="AB130" s="37">
        <v>2.42</v>
      </c>
      <c r="AC130" s="37">
        <v>2.54</v>
      </c>
      <c r="AD130" s="37">
        <v>2.72</v>
      </c>
      <c r="AE130" s="37">
        <v>2.97</v>
      </c>
      <c r="AF130" s="37">
        <v>3.25</v>
      </c>
      <c r="AG130" s="37">
        <v>3.55</v>
      </c>
      <c r="AH130" s="37">
        <v>3.85</v>
      </c>
      <c r="AI130" s="37">
        <v>4.13</v>
      </c>
      <c r="AJ130" s="37">
        <v>4.4000000000000004</v>
      </c>
      <c r="AK130" s="37">
        <v>4.68</v>
      </c>
      <c r="AL130" s="37">
        <v>5.01</v>
      </c>
      <c r="AM130" s="37">
        <v>5.42</v>
      </c>
      <c r="AN130" s="37">
        <v>5.95</v>
      </c>
      <c r="AO130" s="37">
        <v>6.62</v>
      </c>
      <c r="AP130" s="37">
        <v>7.38</v>
      </c>
      <c r="AQ130" s="37">
        <v>8.2100000000000009</v>
      </c>
      <c r="AR130" s="37">
        <v>9.1199999999999992</v>
      </c>
      <c r="AS130" s="37">
        <v>10.07</v>
      </c>
      <c r="AT130" s="37">
        <v>11.1</v>
      </c>
      <c r="AU130" s="37">
        <v>12.23</v>
      </c>
      <c r="AV130" s="37">
        <v>13.5</v>
      </c>
      <c r="AW130" s="37">
        <v>14.98</v>
      </c>
      <c r="AX130" s="37">
        <v>16.73</v>
      </c>
      <c r="AY130" s="37">
        <v>18.8</v>
      </c>
      <c r="AZ130" s="37">
        <v>21.21</v>
      </c>
      <c r="BA130" s="37">
        <v>23.93</v>
      </c>
      <c r="BB130" s="37">
        <v>26.96</v>
      </c>
      <c r="BC130" s="37">
        <v>30.25</v>
      </c>
      <c r="BD130" s="37">
        <v>33.85</v>
      </c>
      <c r="BE130" s="37">
        <v>37.799999999999997</v>
      </c>
      <c r="BF130" s="37">
        <v>42.29</v>
      </c>
      <c r="BG130" s="37">
        <v>47.44</v>
      </c>
      <c r="BH130" s="37">
        <v>53.56</v>
      </c>
      <c r="BI130" s="37">
        <v>60.38</v>
      </c>
      <c r="BJ130" s="37">
        <v>68.31</v>
      </c>
      <c r="BK130" s="37">
        <v>77.44</v>
      </c>
      <c r="BL130" s="37">
        <v>88.01</v>
      </c>
      <c r="BM130" s="37">
        <v>100.19</v>
      </c>
      <c r="BN130" s="37">
        <v>114.09</v>
      </c>
      <c r="BO130" s="37">
        <v>129.69999999999999</v>
      </c>
      <c r="BP130" s="37">
        <v>146.47</v>
      </c>
      <c r="BQ130" s="37">
        <v>164.16</v>
      </c>
      <c r="BR130" s="37">
        <v>181.63</v>
      </c>
      <c r="BS130" s="37">
        <v>198.73</v>
      </c>
      <c r="BT130" s="37">
        <v>215.28</v>
      </c>
      <c r="BU130" s="37">
        <v>230.4</v>
      </c>
      <c r="BV130" s="37">
        <v>243.4</v>
      </c>
      <c r="BW130" s="37">
        <v>262.43</v>
      </c>
      <c r="BX130" s="37">
        <v>282.69</v>
      </c>
      <c r="BY130" s="37">
        <v>304.70999999999998</v>
      </c>
      <c r="BZ130" s="37">
        <v>328</v>
      </c>
      <c r="CA130" s="37">
        <v>352.09</v>
      </c>
      <c r="CB130" s="37">
        <v>374.47</v>
      </c>
      <c r="CC130" s="37">
        <v>396.8</v>
      </c>
      <c r="CD130" s="37">
        <v>418.66</v>
      </c>
      <c r="CE130" s="37">
        <v>439.65</v>
      </c>
      <c r="CF130" s="37">
        <v>459.36</v>
      </c>
      <c r="CG130" s="37">
        <v>477.43</v>
      </c>
      <c r="CH130" s="37">
        <v>503.32</v>
      </c>
      <c r="CI130" s="37">
        <v>530.61</v>
      </c>
      <c r="CJ130" s="37">
        <v>559.39</v>
      </c>
      <c r="CK130" s="37">
        <v>589.72</v>
      </c>
      <c r="CL130" s="37">
        <v>621.70000000000005</v>
      </c>
      <c r="CM130" s="37">
        <v>655.42</v>
      </c>
      <c r="CN130" s="37">
        <v>690.96</v>
      </c>
      <c r="CO130" s="37">
        <v>728.43</v>
      </c>
      <c r="CP130" s="37">
        <v>767.94</v>
      </c>
      <c r="CQ130" s="37">
        <v>809.58</v>
      </c>
      <c r="CR130" s="37">
        <v>853.48</v>
      </c>
      <c r="CS130" s="37">
        <v>899.77</v>
      </c>
      <c r="CT130" s="37">
        <v>948.56</v>
      </c>
      <c r="CU130" s="37">
        <v>1000</v>
      </c>
      <c r="CV130" s="37"/>
      <c r="CW130" s="37"/>
    </row>
    <row r="131" spans="1:101" ht="14.25" customHeight="1">
      <c r="A131" s="55">
        <v>24</v>
      </c>
      <c r="B131" s="56">
        <v>0.43</v>
      </c>
      <c r="C131" s="56">
        <v>0.45</v>
      </c>
      <c r="D131" s="56">
        <v>0.4</v>
      </c>
      <c r="E131" s="56">
        <v>0.39</v>
      </c>
      <c r="F131" s="56">
        <v>0.39</v>
      </c>
      <c r="G131" s="56">
        <v>0.38</v>
      </c>
      <c r="H131" s="56">
        <v>0.4</v>
      </c>
      <c r="I131" s="56">
        <v>0.43</v>
      </c>
      <c r="J131" s="56">
        <v>0.46</v>
      </c>
      <c r="K131" s="56">
        <v>0.54</v>
      </c>
      <c r="L131" s="56">
        <v>0.59</v>
      </c>
      <c r="M131" s="56">
        <v>0.65</v>
      </c>
      <c r="N131" s="56">
        <v>0.71</v>
      </c>
      <c r="O131" s="56">
        <v>0.8</v>
      </c>
      <c r="P131" s="56">
        <v>0.88</v>
      </c>
      <c r="Q131" s="56">
        <v>0.95</v>
      </c>
      <c r="R131" s="56">
        <v>1.0900000000000001</v>
      </c>
      <c r="S131" s="56">
        <v>1.26</v>
      </c>
      <c r="T131" s="56">
        <v>1.41</v>
      </c>
      <c r="U131" s="56">
        <v>1.5</v>
      </c>
      <c r="V131" s="56">
        <v>1.58</v>
      </c>
      <c r="W131" s="56">
        <v>1.64</v>
      </c>
      <c r="X131" s="56">
        <v>1.74</v>
      </c>
      <c r="Y131" s="56">
        <v>1.96</v>
      </c>
      <c r="Z131" s="57">
        <v>2.19</v>
      </c>
      <c r="AA131" s="57">
        <v>2.42</v>
      </c>
      <c r="AB131" s="37">
        <v>2.54</v>
      </c>
      <c r="AC131" s="37">
        <v>2.72</v>
      </c>
      <c r="AD131" s="37">
        <v>2.97</v>
      </c>
      <c r="AE131" s="37">
        <v>3.25</v>
      </c>
      <c r="AF131" s="37">
        <v>3.55</v>
      </c>
      <c r="AG131" s="37">
        <v>3.85</v>
      </c>
      <c r="AH131" s="37">
        <v>4.13</v>
      </c>
      <c r="AI131" s="37">
        <v>4.4000000000000004</v>
      </c>
      <c r="AJ131" s="37">
        <v>4.68</v>
      </c>
      <c r="AK131" s="37">
        <v>5.01</v>
      </c>
      <c r="AL131" s="37">
        <v>5.42</v>
      </c>
      <c r="AM131" s="37">
        <v>5.95</v>
      </c>
      <c r="AN131" s="37">
        <v>6.62</v>
      </c>
      <c r="AO131" s="37">
        <v>7.38</v>
      </c>
      <c r="AP131" s="37">
        <v>8.2100000000000009</v>
      </c>
      <c r="AQ131" s="37">
        <v>9.1199999999999992</v>
      </c>
      <c r="AR131" s="37">
        <v>10.07</v>
      </c>
      <c r="AS131" s="37">
        <v>11.1</v>
      </c>
      <c r="AT131" s="37">
        <v>12.23</v>
      </c>
      <c r="AU131" s="37">
        <v>13.5</v>
      </c>
      <c r="AV131" s="37">
        <v>14.98</v>
      </c>
      <c r="AW131" s="37">
        <v>16.73</v>
      </c>
      <c r="AX131" s="37">
        <v>18.8</v>
      </c>
      <c r="AY131" s="37">
        <v>21.21</v>
      </c>
      <c r="AZ131" s="37">
        <v>23.93</v>
      </c>
      <c r="BA131" s="37">
        <v>26.96</v>
      </c>
      <c r="BB131" s="37">
        <v>30.25</v>
      </c>
      <c r="BC131" s="37">
        <v>33.85</v>
      </c>
      <c r="BD131" s="37">
        <v>37.799999999999997</v>
      </c>
      <c r="BE131" s="37">
        <v>42.29</v>
      </c>
      <c r="BF131" s="37">
        <v>47.44</v>
      </c>
      <c r="BG131" s="37">
        <v>53.56</v>
      </c>
      <c r="BH131" s="37">
        <v>60.38</v>
      </c>
      <c r="BI131" s="37">
        <v>68.31</v>
      </c>
      <c r="BJ131" s="37">
        <v>77.44</v>
      </c>
      <c r="BK131" s="37">
        <v>88.01</v>
      </c>
      <c r="BL131" s="37">
        <v>100.19</v>
      </c>
      <c r="BM131" s="37">
        <v>114.09</v>
      </c>
      <c r="BN131" s="37">
        <v>129.69999999999999</v>
      </c>
      <c r="BO131" s="37">
        <v>146.47</v>
      </c>
      <c r="BP131" s="37">
        <v>164.16</v>
      </c>
      <c r="BQ131" s="37">
        <v>181.63</v>
      </c>
      <c r="BR131" s="37">
        <v>198.73</v>
      </c>
      <c r="BS131" s="37">
        <v>215.28</v>
      </c>
      <c r="BT131" s="37">
        <v>230.4</v>
      </c>
      <c r="BU131" s="37">
        <v>243.4</v>
      </c>
      <c r="BV131" s="37">
        <v>262.43</v>
      </c>
      <c r="BW131" s="37">
        <v>282.69</v>
      </c>
      <c r="BX131" s="37">
        <v>304.70999999999998</v>
      </c>
      <c r="BY131" s="37">
        <v>328</v>
      </c>
      <c r="BZ131" s="37">
        <v>352.09</v>
      </c>
      <c r="CA131" s="37">
        <v>374.47</v>
      </c>
      <c r="CB131" s="37">
        <v>396.8</v>
      </c>
      <c r="CC131" s="37">
        <v>418.66</v>
      </c>
      <c r="CD131" s="37">
        <v>439.65</v>
      </c>
      <c r="CE131" s="37">
        <v>459.36</v>
      </c>
      <c r="CF131" s="37">
        <v>477.43</v>
      </c>
      <c r="CG131" s="37">
        <v>503.32</v>
      </c>
      <c r="CH131" s="37">
        <v>530.61</v>
      </c>
      <c r="CI131" s="37">
        <v>559.39</v>
      </c>
      <c r="CJ131" s="37">
        <v>589.72</v>
      </c>
      <c r="CK131" s="37">
        <v>621.70000000000005</v>
      </c>
      <c r="CL131" s="37">
        <v>655.42</v>
      </c>
      <c r="CM131" s="37">
        <v>690.96</v>
      </c>
      <c r="CN131" s="37">
        <v>728.43</v>
      </c>
      <c r="CO131" s="37">
        <v>767.94</v>
      </c>
      <c r="CP131" s="37">
        <v>809.58</v>
      </c>
      <c r="CQ131" s="37">
        <v>853.48</v>
      </c>
      <c r="CR131" s="37">
        <v>899.77</v>
      </c>
      <c r="CS131" s="37">
        <v>948.56</v>
      </c>
      <c r="CT131" s="37">
        <v>1000</v>
      </c>
      <c r="CU131" s="37"/>
      <c r="CV131" s="37"/>
      <c r="CW131" s="37"/>
    </row>
    <row r="132" spans="1:101" ht="14.25" customHeight="1">
      <c r="A132" s="55">
        <v>25</v>
      </c>
      <c r="B132" s="56">
        <v>0.37</v>
      </c>
      <c r="C132" s="56">
        <v>0.39</v>
      </c>
      <c r="D132" s="56">
        <v>0.35</v>
      </c>
      <c r="E132" s="56">
        <v>0.34</v>
      </c>
      <c r="F132" s="56">
        <v>0.35</v>
      </c>
      <c r="G132" s="56">
        <v>0.35</v>
      </c>
      <c r="H132" s="56">
        <v>0.38</v>
      </c>
      <c r="I132" s="56">
        <v>0.43</v>
      </c>
      <c r="J132" s="56">
        <v>0.46</v>
      </c>
      <c r="K132" s="56">
        <v>0.55000000000000004</v>
      </c>
      <c r="L132" s="56">
        <v>0.61</v>
      </c>
      <c r="M132" s="56">
        <v>0.69</v>
      </c>
      <c r="N132" s="56">
        <v>0.75</v>
      </c>
      <c r="O132" s="56">
        <v>0.84</v>
      </c>
      <c r="P132" s="56">
        <v>0.92</v>
      </c>
      <c r="Q132" s="56">
        <v>1.01</v>
      </c>
      <c r="R132" s="56">
        <v>1.17</v>
      </c>
      <c r="S132" s="56">
        <v>1.33</v>
      </c>
      <c r="T132" s="56">
        <v>1.44</v>
      </c>
      <c r="U132" s="56">
        <v>1.5</v>
      </c>
      <c r="V132" s="56">
        <v>1.59</v>
      </c>
      <c r="W132" s="56">
        <v>1.65</v>
      </c>
      <c r="X132" s="56">
        <v>1.84</v>
      </c>
      <c r="Y132" s="56">
        <v>2.0699999999999998</v>
      </c>
      <c r="Z132" s="57">
        <v>2.31</v>
      </c>
      <c r="AA132" s="57">
        <v>2.54</v>
      </c>
      <c r="AB132" s="37">
        <v>2.72</v>
      </c>
      <c r="AC132" s="37">
        <v>2.97</v>
      </c>
      <c r="AD132" s="37">
        <v>3.25</v>
      </c>
      <c r="AE132" s="37">
        <v>3.55</v>
      </c>
      <c r="AF132" s="37">
        <v>3.85</v>
      </c>
      <c r="AG132" s="37">
        <v>4.13</v>
      </c>
      <c r="AH132" s="37">
        <v>4.4000000000000004</v>
      </c>
      <c r="AI132" s="37">
        <v>4.68</v>
      </c>
      <c r="AJ132" s="37">
        <v>5.01</v>
      </c>
      <c r="AK132" s="37">
        <v>5.42</v>
      </c>
      <c r="AL132" s="37">
        <v>5.95</v>
      </c>
      <c r="AM132" s="37">
        <v>6.62</v>
      </c>
      <c r="AN132" s="37">
        <v>7.38</v>
      </c>
      <c r="AO132" s="37">
        <v>8.2100000000000009</v>
      </c>
      <c r="AP132" s="37">
        <v>9.1199999999999992</v>
      </c>
      <c r="AQ132" s="37">
        <v>10.07</v>
      </c>
      <c r="AR132" s="37">
        <v>11.1</v>
      </c>
      <c r="AS132" s="37">
        <v>12.23</v>
      </c>
      <c r="AT132" s="37">
        <v>13.5</v>
      </c>
      <c r="AU132" s="37">
        <v>14.98</v>
      </c>
      <c r="AV132" s="37">
        <v>16.73</v>
      </c>
      <c r="AW132" s="37">
        <v>18.8</v>
      </c>
      <c r="AX132" s="37">
        <v>21.21</v>
      </c>
      <c r="AY132" s="37">
        <v>23.93</v>
      </c>
      <c r="AZ132" s="37">
        <v>26.96</v>
      </c>
      <c r="BA132" s="37">
        <v>30.25</v>
      </c>
      <c r="BB132" s="37">
        <v>33.85</v>
      </c>
      <c r="BC132" s="37">
        <v>37.799999999999997</v>
      </c>
      <c r="BD132" s="37">
        <v>42.29</v>
      </c>
      <c r="BE132" s="37">
        <v>47.44</v>
      </c>
      <c r="BF132" s="37">
        <v>53.56</v>
      </c>
      <c r="BG132" s="37">
        <v>60.38</v>
      </c>
      <c r="BH132" s="37">
        <v>68.31</v>
      </c>
      <c r="BI132" s="37">
        <v>77.44</v>
      </c>
      <c r="BJ132" s="37">
        <v>88.01</v>
      </c>
      <c r="BK132" s="37">
        <v>100.19</v>
      </c>
      <c r="BL132" s="37">
        <v>114.09</v>
      </c>
      <c r="BM132" s="37">
        <v>129.69999999999999</v>
      </c>
      <c r="BN132" s="37">
        <v>146.47</v>
      </c>
      <c r="BO132" s="37">
        <v>164.16</v>
      </c>
      <c r="BP132" s="37">
        <v>181.63</v>
      </c>
      <c r="BQ132" s="37">
        <v>198.73</v>
      </c>
      <c r="BR132" s="37">
        <v>215.28</v>
      </c>
      <c r="BS132" s="37">
        <v>230.4</v>
      </c>
      <c r="BT132" s="37">
        <v>243.4</v>
      </c>
      <c r="BU132" s="37">
        <v>262.43</v>
      </c>
      <c r="BV132" s="37">
        <v>282.69</v>
      </c>
      <c r="BW132" s="37">
        <v>304.70999999999998</v>
      </c>
      <c r="BX132" s="37">
        <v>328</v>
      </c>
      <c r="BY132" s="37">
        <v>352.09</v>
      </c>
      <c r="BZ132" s="37">
        <v>374.47</v>
      </c>
      <c r="CA132" s="37">
        <v>396.8</v>
      </c>
      <c r="CB132" s="37">
        <v>418.66</v>
      </c>
      <c r="CC132" s="37">
        <v>439.65</v>
      </c>
      <c r="CD132" s="37">
        <v>459.36</v>
      </c>
      <c r="CE132" s="37">
        <v>477.43</v>
      </c>
      <c r="CF132" s="37">
        <v>503.32</v>
      </c>
      <c r="CG132" s="37">
        <v>530.61</v>
      </c>
      <c r="CH132" s="37">
        <v>559.39</v>
      </c>
      <c r="CI132" s="37">
        <v>589.72</v>
      </c>
      <c r="CJ132" s="37">
        <v>621.70000000000005</v>
      </c>
      <c r="CK132" s="37">
        <v>655.42</v>
      </c>
      <c r="CL132" s="37">
        <v>690.96</v>
      </c>
      <c r="CM132" s="37">
        <v>728.43</v>
      </c>
      <c r="CN132" s="37">
        <v>767.94</v>
      </c>
      <c r="CO132" s="37">
        <v>809.58</v>
      </c>
      <c r="CP132" s="37">
        <v>853.48</v>
      </c>
      <c r="CQ132" s="37">
        <v>899.77</v>
      </c>
      <c r="CR132" s="37">
        <v>948.56</v>
      </c>
      <c r="CS132" s="37">
        <v>1000</v>
      </c>
      <c r="CT132" s="37"/>
      <c r="CU132" s="37"/>
      <c r="CV132" s="37"/>
      <c r="CW132" s="37"/>
    </row>
    <row r="133" spans="1:101" ht="14.25" customHeight="1">
      <c r="A133" s="55">
        <v>26</v>
      </c>
      <c r="B133" s="56">
        <v>0.32</v>
      </c>
      <c r="C133" s="56">
        <v>0.34</v>
      </c>
      <c r="D133" s="56">
        <v>0.32</v>
      </c>
      <c r="E133" s="56">
        <v>0.33</v>
      </c>
      <c r="F133" s="56">
        <v>0.33</v>
      </c>
      <c r="G133" s="56">
        <v>0.34</v>
      </c>
      <c r="H133" s="56">
        <v>0.39</v>
      </c>
      <c r="I133" s="56">
        <v>0.44</v>
      </c>
      <c r="J133" s="56">
        <v>0.48</v>
      </c>
      <c r="K133" s="56">
        <v>0.57999999999999996</v>
      </c>
      <c r="L133" s="56">
        <v>0.66</v>
      </c>
      <c r="M133" s="56">
        <v>0.74</v>
      </c>
      <c r="N133" s="56">
        <v>0.8</v>
      </c>
      <c r="O133" s="56">
        <v>0.89</v>
      </c>
      <c r="P133" s="56">
        <v>0.99</v>
      </c>
      <c r="Q133" s="56">
        <v>1.0900000000000001</v>
      </c>
      <c r="R133" s="56">
        <v>1.25</v>
      </c>
      <c r="S133" s="56">
        <v>1.39</v>
      </c>
      <c r="T133" s="56">
        <v>1.47</v>
      </c>
      <c r="U133" s="56">
        <v>1.5</v>
      </c>
      <c r="V133" s="56">
        <v>1.59</v>
      </c>
      <c r="W133" s="56">
        <v>1.75</v>
      </c>
      <c r="X133" s="56">
        <v>1.97</v>
      </c>
      <c r="Y133" s="56">
        <v>2.2200000000000002</v>
      </c>
      <c r="Z133" s="57">
        <v>2.4700000000000002</v>
      </c>
      <c r="AA133" s="57">
        <v>2.72</v>
      </c>
      <c r="AB133" s="37">
        <v>2.97</v>
      </c>
      <c r="AC133" s="37">
        <v>3.25</v>
      </c>
      <c r="AD133" s="37">
        <v>3.55</v>
      </c>
      <c r="AE133" s="37">
        <v>3.85</v>
      </c>
      <c r="AF133" s="37">
        <v>4.13</v>
      </c>
      <c r="AG133" s="37">
        <v>4.4000000000000004</v>
      </c>
      <c r="AH133" s="37">
        <v>4.68</v>
      </c>
      <c r="AI133" s="37">
        <v>5.01</v>
      </c>
      <c r="AJ133" s="37">
        <v>5.42</v>
      </c>
      <c r="AK133" s="37">
        <v>5.95</v>
      </c>
      <c r="AL133" s="37">
        <v>6.62</v>
      </c>
      <c r="AM133" s="37">
        <v>7.38</v>
      </c>
      <c r="AN133" s="37">
        <v>8.2100000000000009</v>
      </c>
      <c r="AO133" s="37">
        <v>9.1199999999999992</v>
      </c>
      <c r="AP133" s="37">
        <v>10.07</v>
      </c>
      <c r="AQ133" s="37">
        <v>11.1</v>
      </c>
      <c r="AR133" s="37">
        <v>12.23</v>
      </c>
      <c r="AS133" s="37">
        <v>13.5</v>
      </c>
      <c r="AT133" s="37">
        <v>14.98</v>
      </c>
      <c r="AU133" s="37">
        <v>16.73</v>
      </c>
      <c r="AV133" s="37">
        <v>18.8</v>
      </c>
      <c r="AW133" s="37">
        <v>21.21</v>
      </c>
      <c r="AX133" s="37">
        <v>23.93</v>
      </c>
      <c r="AY133" s="37">
        <v>26.96</v>
      </c>
      <c r="AZ133" s="37">
        <v>30.25</v>
      </c>
      <c r="BA133" s="37">
        <v>33.85</v>
      </c>
      <c r="BB133" s="37">
        <v>37.799999999999997</v>
      </c>
      <c r="BC133" s="37">
        <v>42.29</v>
      </c>
      <c r="BD133" s="37">
        <v>47.44</v>
      </c>
      <c r="BE133" s="37">
        <v>53.56</v>
      </c>
      <c r="BF133" s="37">
        <v>60.38</v>
      </c>
      <c r="BG133" s="37">
        <v>68.31</v>
      </c>
      <c r="BH133" s="37">
        <v>77.44</v>
      </c>
      <c r="BI133" s="37">
        <v>88.01</v>
      </c>
      <c r="BJ133" s="37">
        <v>100.19</v>
      </c>
      <c r="BK133" s="37">
        <v>114.09</v>
      </c>
      <c r="BL133" s="37">
        <v>129.69999999999999</v>
      </c>
      <c r="BM133" s="37">
        <v>146.47</v>
      </c>
      <c r="BN133" s="37">
        <v>164.16</v>
      </c>
      <c r="BO133" s="37">
        <v>181.63</v>
      </c>
      <c r="BP133" s="37">
        <v>198.73</v>
      </c>
      <c r="BQ133" s="37">
        <v>215.28</v>
      </c>
      <c r="BR133" s="37">
        <v>230.4</v>
      </c>
      <c r="BS133" s="37">
        <v>243.4</v>
      </c>
      <c r="BT133" s="37">
        <v>262.43</v>
      </c>
      <c r="BU133" s="37">
        <v>282.69</v>
      </c>
      <c r="BV133" s="37">
        <v>304.70999999999998</v>
      </c>
      <c r="BW133" s="37">
        <v>328</v>
      </c>
      <c r="BX133" s="37">
        <v>352.09</v>
      </c>
      <c r="BY133" s="37">
        <v>374.47</v>
      </c>
      <c r="BZ133" s="37">
        <v>396.8</v>
      </c>
      <c r="CA133" s="37">
        <v>418.66</v>
      </c>
      <c r="CB133" s="37">
        <v>439.65</v>
      </c>
      <c r="CC133" s="37">
        <v>459.36</v>
      </c>
      <c r="CD133" s="37">
        <v>477.43</v>
      </c>
      <c r="CE133" s="37">
        <v>503.32</v>
      </c>
      <c r="CF133" s="37">
        <v>530.61</v>
      </c>
      <c r="CG133" s="37">
        <v>559.39</v>
      </c>
      <c r="CH133" s="37">
        <v>589.72</v>
      </c>
      <c r="CI133" s="37">
        <v>621.70000000000005</v>
      </c>
      <c r="CJ133" s="37">
        <v>655.42</v>
      </c>
      <c r="CK133" s="37">
        <v>690.96</v>
      </c>
      <c r="CL133" s="37">
        <v>728.43</v>
      </c>
      <c r="CM133" s="37">
        <v>767.94</v>
      </c>
      <c r="CN133" s="37">
        <v>809.58</v>
      </c>
      <c r="CO133" s="37">
        <v>853.48</v>
      </c>
      <c r="CP133" s="37">
        <v>899.77</v>
      </c>
      <c r="CQ133" s="37">
        <v>948.56</v>
      </c>
      <c r="CR133" s="37">
        <v>1000</v>
      </c>
      <c r="CS133" s="37"/>
      <c r="CT133" s="37"/>
      <c r="CU133" s="37"/>
      <c r="CV133" s="37"/>
      <c r="CW133" s="37"/>
    </row>
    <row r="134" spans="1:101" ht="14.25" customHeight="1">
      <c r="A134" s="55">
        <v>27</v>
      </c>
      <c r="B134" s="56">
        <v>0.28000000000000003</v>
      </c>
      <c r="C134" s="56">
        <v>0.31</v>
      </c>
      <c r="D134" s="56">
        <v>0.3</v>
      </c>
      <c r="E134" s="56">
        <v>0.31</v>
      </c>
      <c r="F134" s="56">
        <v>0.33</v>
      </c>
      <c r="G134" s="56">
        <v>0.36</v>
      </c>
      <c r="H134" s="56">
        <v>0.41</v>
      </c>
      <c r="I134" s="56">
        <v>0.46</v>
      </c>
      <c r="J134" s="56">
        <v>0.5</v>
      </c>
      <c r="K134" s="56">
        <v>0.62</v>
      </c>
      <c r="L134" s="56">
        <v>0.71</v>
      </c>
      <c r="M134" s="56">
        <v>0.79</v>
      </c>
      <c r="N134" s="56">
        <v>0.86</v>
      </c>
      <c r="O134" s="56">
        <v>0.97</v>
      </c>
      <c r="P134" s="56">
        <v>1.07</v>
      </c>
      <c r="Q134" s="56">
        <v>1.18</v>
      </c>
      <c r="R134" s="56">
        <v>1.33</v>
      </c>
      <c r="S134" s="56">
        <v>1.44</v>
      </c>
      <c r="T134" s="56">
        <v>1.5</v>
      </c>
      <c r="U134" s="56">
        <v>1.58</v>
      </c>
      <c r="V134" s="56">
        <v>1.7</v>
      </c>
      <c r="W134" s="56">
        <v>1.9</v>
      </c>
      <c r="X134" s="56">
        <v>2.14</v>
      </c>
      <c r="Y134" s="56">
        <v>2.4</v>
      </c>
      <c r="Z134" s="57">
        <v>2.68</v>
      </c>
      <c r="AA134" s="57">
        <v>2.97</v>
      </c>
      <c r="AB134" s="37">
        <v>3.25</v>
      </c>
      <c r="AC134" s="37">
        <v>3.55</v>
      </c>
      <c r="AD134" s="37">
        <v>3.85</v>
      </c>
      <c r="AE134" s="37">
        <v>4.13</v>
      </c>
      <c r="AF134" s="37">
        <v>4.4000000000000004</v>
      </c>
      <c r="AG134" s="37">
        <v>4.68</v>
      </c>
      <c r="AH134" s="37">
        <v>5.01</v>
      </c>
      <c r="AI134" s="37">
        <v>5.42</v>
      </c>
      <c r="AJ134" s="37">
        <v>5.95</v>
      </c>
      <c r="AK134" s="37">
        <v>6.62</v>
      </c>
      <c r="AL134" s="37">
        <v>7.38</v>
      </c>
      <c r="AM134" s="37">
        <v>8.2100000000000009</v>
      </c>
      <c r="AN134" s="37">
        <v>9.1199999999999992</v>
      </c>
      <c r="AO134" s="37">
        <v>10.07</v>
      </c>
      <c r="AP134" s="37">
        <v>11.1</v>
      </c>
      <c r="AQ134" s="37">
        <v>12.23</v>
      </c>
      <c r="AR134" s="37">
        <v>13.5</v>
      </c>
      <c r="AS134" s="37">
        <v>14.98</v>
      </c>
      <c r="AT134" s="37">
        <v>16.73</v>
      </c>
      <c r="AU134" s="37">
        <v>18.8</v>
      </c>
      <c r="AV134" s="37">
        <v>21.21</v>
      </c>
      <c r="AW134" s="37">
        <v>23.93</v>
      </c>
      <c r="AX134" s="37">
        <v>26.96</v>
      </c>
      <c r="AY134" s="37">
        <v>30.25</v>
      </c>
      <c r="AZ134" s="37">
        <v>33.85</v>
      </c>
      <c r="BA134" s="37">
        <v>37.799999999999997</v>
      </c>
      <c r="BB134" s="37">
        <v>42.29</v>
      </c>
      <c r="BC134" s="37">
        <v>47.44</v>
      </c>
      <c r="BD134" s="37">
        <v>53.56</v>
      </c>
      <c r="BE134" s="37">
        <v>60.38</v>
      </c>
      <c r="BF134" s="37">
        <v>68.31</v>
      </c>
      <c r="BG134" s="37">
        <v>77.44</v>
      </c>
      <c r="BH134" s="37">
        <v>88.01</v>
      </c>
      <c r="BI134" s="37">
        <v>100.19</v>
      </c>
      <c r="BJ134" s="37">
        <v>114.09</v>
      </c>
      <c r="BK134" s="37">
        <v>129.69999999999999</v>
      </c>
      <c r="BL134" s="37">
        <v>146.47</v>
      </c>
      <c r="BM134" s="37">
        <v>164.16</v>
      </c>
      <c r="BN134" s="37">
        <v>181.63</v>
      </c>
      <c r="BO134" s="37">
        <v>198.73</v>
      </c>
      <c r="BP134" s="37">
        <v>215.28</v>
      </c>
      <c r="BQ134" s="37">
        <v>230.4</v>
      </c>
      <c r="BR134" s="37">
        <v>243.4</v>
      </c>
      <c r="BS134" s="37">
        <v>262.43</v>
      </c>
      <c r="BT134" s="37">
        <v>282.69</v>
      </c>
      <c r="BU134" s="37">
        <v>304.70999999999998</v>
      </c>
      <c r="BV134" s="37">
        <v>328</v>
      </c>
      <c r="BW134" s="37">
        <v>352.09</v>
      </c>
      <c r="BX134" s="37">
        <v>374.47</v>
      </c>
      <c r="BY134" s="37">
        <v>396.8</v>
      </c>
      <c r="BZ134" s="37">
        <v>418.66</v>
      </c>
      <c r="CA134" s="37">
        <v>439.65</v>
      </c>
      <c r="CB134" s="37">
        <v>459.36</v>
      </c>
      <c r="CC134" s="37">
        <v>477.43</v>
      </c>
      <c r="CD134" s="37">
        <v>503.32</v>
      </c>
      <c r="CE134" s="37">
        <v>530.61</v>
      </c>
      <c r="CF134" s="37">
        <v>559.39</v>
      </c>
      <c r="CG134" s="37">
        <v>589.72</v>
      </c>
      <c r="CH134" s="37">
        <v>621.70000000000005</v>
      </c>
      <c r="CI134" s="37">
        <v>655.42</v>
      </c>
      <c r="CJ134" s="37">
        <v>690.96</v>
      </c>
      <c r="CK134" s="37">
        <v>728.43</v>
      </c>
      <c r="CL134" s="37">
        <v>767.94</v>
      </c>
      <c r="CM134" s="37">
        <v>809.58</v>
      </c>
      <c r="CN134" s="37">
        <v>853.48</v>
      </c>
      <c r="CO134" s="37">
        <v>899.77</v>
      </c>
      <c r="CP134" s="37">
        <v>948.56</v>
      </c>
      <c r="CQ134" s="37">
        <v>1000</v>
      </c>
      <c r="CR134" s="37"/>
      <c r="CS134" s="37"/>
      <c r="CT134" s="37"/>
      <c r="CU134" s="37"/>
      <c r="CV134" s="37"/>
      <c r="CW134" s="37"/>
    </row>
    <row r="135" spans="1:101" ht="14.25" customHeight="1">
      <c r="A135" s="55">
        <v>28</v>
      </c>
      <c r="B135" s="56">
        <v>0.25</v>
      </c>
      <c r="C135" s="56">
        <v>0.27</v>
      </c>
      <c r="D135" s="56">
        <v>0.28999999999999998</v>
      </c>
      <c r="E135" s="56">
        <v>0.33</v>
      </c>
      <c r="F135" s="56">
        <v>0.35</v>
      </c>
      <c r="G135" s="56">
        <v>0.38</v>
      </c>
      <c r="H135" s="56">
        <v>0.43</v>
      </c>
      <c r="I135" s="56">
        <v>0.49</v>
      </c>
      <c r="J135" s="56">
        <v>0.54</v>
      </c>
      <c r="K135" s="56">
        <v>0.68</v>
      </c>
      <c r="L135" s="56">
        <v>0.77</v>
      </c>
      <c r="M135" s="56">
        <v>0.86</v>
      </c>
      <c r="N135" s="56">
        <v>0.93</v>
      </c>
      <c r="O135" s="56">
        <v>1.05</v>
      </c>
      <c r="P135" s="56">
        <v>1.1599999999999999</v>
      </c>
      <c r="Q135" s="56">
        <v>1.26</v>
      </c>
      <c r="R135" s="56">
        <v>1.4</v>
      </c>
      <c r="S135" s="56">
        <v>1.49</v>
      </c>
      <c r="T135" s="56">
        <v>1.58</v>
      </c>
      <c r="U135" s="56">
        <v>1.69</v>
      </c>
      <c r="V135" s="56">
        <v>1.85</v>
      </c>
      <c r="W135" s="56">
        <v>2.0699999999999998</v>
      </c>
      <c r="X135" s="56">
        <v>2.33</v>
      </c>
      <c r="Y135" s="56">
        <v>2.61</v>
      </c>
      <c r="Z135" s="57">
        <v>2.92</v>
      </c>
      <c r="AA135" s="57">
        <v>3.25</v>
      </c>
      <c r="AB135" s="37">
        <v>3.55</v>
      </c>
      <c r="AC135" s="37">
        <v>3.85</v>
      </c>
      <c r="AD135" s="37">
        <v>4.13</v>
      </c>
      <c r="AE135" s="37">
        <v>4.4000000000000004</v>
      </c>
      <c r="AF135" s="37">
        <v>4.68</v>
      </c>
      <c r="AG135" s="37">
        <v>5.01</v>
      </c>
      <c r="AH135" s="37">
        <v>5.42</v>
      </c>
      <c r="AI135" s="37">
        <v>5.95</v>
      </c>
      <c r="AJ135" s="37">
        <v>6.62</v>
      </c>
      <c r="AK135" s="37">
        <v>7.38</v>
      </c>
      <c r="AL135" s="37">
        <v>8.2100000000000009</v>
      </c>
      <c r="AM135" s="37">
        <v>9.1199999999999992</v>
      </c>
      <c r="AN135" s="37">
        <v>10.07</v>
      </c>
      <c r="AO135" s="37">
        <v>11.1</v>
      </c>
      <c r="AP135" s="37">
        <v>12.23</v>
      </c>
      <c r="AQ135" s="37">
        <v>13.5</v>
      </c>
      <c r="AR135" s="37">
        <v>14.98</v>
      </c>
      <c r="AS135" s="37">
        <v>16.73</v>
      </c>
      <c r="AT135" s="37">
        <v>18.8</v>
      </c>
      <c r="AU135" s="37">
        <v>21.21</v>
      </c>
      <c r="AV135" s="37">
        <v>23.93</v>
      </c>
      <c r="AW135" s="37">
        <v>26.96</v>
      </c>
      <c r="AX135" s="37">
        <v>30.25</v>
      </c>
      <c r="AY135" s="37">
        <v>33.85</v>
      </c>
      <c r="AZ135" s="37">
        <v>37.799999999999997</v>
      </c>
      <c r="BA135" s="37">
        <v>42.29</v>
      </c>
      <c r="BB135" s="37">
        <v>47.44</v>
      </c>
      <c r="BC135" s="37">
        <v>53.56</v>
      </c>
      <c r="BD135" s="37">
        <v>60.38</v>
      </c>
      <c r="BE135" s="37">
        <v>68.31</v>
      </c>
      <c r="BF135" s="37">
        <v>77.44</v>
      </c>
      <c r="BG135" s="37">
        <v>88.01</v>
      </c>
      <c r="BH135" s="37">
        <v>100.19</v>
      </c>
      <c r="BI135" s="37">
        <v>114.09</v>
      </c>
      <c r="BJ135" s="37">
        <v>129.69999999999999</v>
      </c>
      <c r="BK135" s="37">
        <v>146.47</v>
      </c>
      <c r="BL135" s="37">
        <v>164.16</v>
      </c>
      <c r="BM135" s="37">
        <v>181.63</v>
      </c>
      <c r="BN135" s="37">
        <v>198.73</v>
      </c>
      <c r="BO135" s="37">
        <v>215.28</v>
      </c>
      <c r="BP135" s="37">
        <v>230.4</v>
      </c>
      <c r="BQ135" s="37">
        <v>243.4</v>
      </c>
      <c r="BR135" s="37">
        <v>262.43</v>
      </c>
      <c r="BS135" s="37">
        <v>282.69</v>
      </c>
      <c r="BT135" s="37">
        <v>304.70999999999998</v>
      </c>
      <c r="BU135" s="37">
        <v>328</v>
      </c>
      <c r="BV135" s="37">
        <v>352.09</v>
      </c>
      <c r="BW135" s="37">
        <v>374.47</v>
      </c>
      <c r="BX135" s="37">
        <v>396.8</v>
      </c>
      <c r="BY135" s="37">
        <v>418.66</v>
      </c>
      <c r="BZ135" s="37">
        <v>439.65</v>
      </c>
      <c r="CA135" s="37">
        <v>459.36</v>
      </c>
      <c r="CB135" s="37">
        <v>477.43</v>
      </c>
      <c r="CC135" s="37">
        <v>503.32</v>
      </c>
      <c r="CD135" s="37">
        <v>530.61</v>
      </c>
      <c r="CE135" s="37">
        <v>559.39</v>
      </c>
      <c r="CF135" s="37">
        <v>589.72</v>
      </c>
      <c r="CG135" s="37">
        <v>621.70000000000005</v>
      </c>
      <c r="CH135" s="37">
        <v>655.42</v>
      </c>
      <c r="CI135" s="37">
        <v>690.96</v>
      </c>
      <c r="CJ135" s="37">
        <v>728.43</v>
      </c>
      <c r="CK135" s="37">
        <v>767.94</v>
      </c>
      <c r="CL135" s="37">
        <v>809.58</v>
      </c>
      <c r="CM135" s="37">
        <v>853.48</v>
      </c>
      <c r="CN135" s="37">
        <v>899.77</v>
      </c>
      <c r="CO135" s="37">
        <v>948.56</v>
      </c>
      <c r="CP135" s="37">
        <v>1000</v>
      </c>
      <c r="CQ135" s="37"/>
      <c r="CR135" s="37"/>
      <c r="CS135" s="37"/>
      <c r="CT135" s="37"/>
      <c r="CU135" s="37"/>
      <c r="CV135" s="37"/>
      <c r="CW135" s="37"/>
    </row>
    <row r="136" spans="1:101" ht="14.25" customHeight="1">
      <c r="A136" s="55">
        <v>29</v>
      </c>
      <c r="B136" s="56">
        <v>0.23</v>
      </c>
      <c r="C136" s="56">
        <v>0.26</v>
      </c>
      <c r="D136" s="56">
        <v>0.28999999999999998</v>
      </c>
      <c r="E136" s="56">
        <v>0.34</v>
      </c>
      <c r="F136" s="56">
        <v>0.38</v>
      </c>
      <c r="G136" s="56">
        <v>0.42</v>
      </c>
      <c r="H136" s="56">
        <v>0.46</v>
      </c>
      <c r="I136" s="56">
        <v>0.53</v>
      </c>
      <c r="J136" s="56">
        <v>0.59</v>
      </c>
      <c r="K136" s="56">
        <v>0.74</v>
      </c>
      <c r="L136" s="56">
        <v>0.84</v>
      </c>
      <c r="M136" s="56">
        <v>0.93</v>
      </c>
      <c r="N136" s="56">
        <v>1</v>
      </c>
      <c r="O136" s="56">
        <v>1.1200000000000001</v>
      </c>
      <c r="P136" s="56">
        <v>1.24</v>
      </c>
      <c r="Q136" s="56">
        <v>1.33</v>
      </c>
      <c r="R136" s="56">
        <v>1.46</v>
      </c>
      <c r="S136" s="56">
        <v>1.57</v>
      </c>
      <c r="T136" s="56">
        <v>1.68</v>
      </c>
      <c r="U136" s="56">
        <v>1.82</v>
      </c>
      <c r="V136" s="56">
        <v>2.02</v>
      </c>
      <c r="W136" s="56">
        <v>2.27</v>
      </c>
      <c r="X136" s="56">
        <v>2.5499999999999998</v>
      </c>
      <c r="Y136" s="56">
        <v>2.85</v>
      </c>
      <c r="Z136" s="57">
        <v>3.2</v>
      </c>
      <c r="AA136" s="57">
        <v>3.55</v>
      </c>
      <c r="AB136" s="37">
        <v>3.85</v>
      </c>
      <c r="AC136" s="37">
        <v>4.13</v>
      </c>
      <c r="AD136" s="37">
        <v>4.4000000000000004</v>
      </c>
      <c r="AE136" s="37">
        <v>4.68</v>
      </c>
      <c r="AF136" s="37">
        <v>5.01</v>
      </c>
      <c r="AG136" s="37">
        <v>5.42</v>
      </c>
      <c r="AH136" s="37">
        <v>5.95</v>
      </c>
      <c r="AI136" s="37">
        <v>6.62</v>
      </c>
      <c r="AJ136" s="37">
        <v>7.38</v>
      </c>
      <c r="AK136" s="37">
        <v>8.2100000000000009</v>
      </c>
      <c r="AL136" s="37">
        <v>9.1199999999999992</v>
      </c>
      <c r="AM136" s="37">
        <v>10.07</v>
      </c>
      <c r="AN136" s="37">
        <v>11.1</v>
      </c>
      <c r="AO136" s="37">
        <v>12.23</v>
      </c>
      <c r="AP136" s="37">
        <v>13.5</v>
      </c>
      <c r="AQ136" s="37">
        <v>14.98</v>
      </c>
      <c r="AR136" s="37">
        <v>16.73</v>
      </c>
      <c r="AS136" s="37">
        <v>18.8</v>
      </c>
      <c r="AT136" s="37">
        <v>21.21</v>
      </c>
      <c r="AU136" s="37">
        <v>23.93</v>
      </c>
      <c r="AV136" s="37">
        <v>26.96</v>
      </c>
      <c r="AW136" s="37">
        <v>30.25</v>
      </c>
      <c r="AX136" s="37">
        <v>33.85</v>
      </c>
      <c r="AY136" s="37">
        <v>37.799999999999997</v>
      </c>
      <c r="AZ136" s="37">
        <v>42.29</v>
      </c>
      <c r="BA136" s="37">
        <v>47.44</v>
      </c>
      <c r="BB136" s="37">
        <v>53.56</v>
      </c>
      <c r="BC136" s="37">
        <v>60.38</v>
      </c>
      <c r="BD136" s="37">
        <v>68.31</v>
      </c>
      <c r="BE136" s="37">
        <v>77.44</v>
      </c>
      <c r="BF136" s="37">
        <v>88.01</v>
      </c>
      <c r="BG136" s="37">
        <v>100.19</v>
      </c>
      <c r="BH136" s="37">
        <v>114.09</v>
      </c>
      <c r="BI136" s="37">
        <v>129.69999999999999</v>
      </c>
      <c r="BJ136" s="37">
        <v>146.47</v>
      </c>
      <c r="BK136" s="37">
        <v>164.16</v>
      </c>
      <c r="BL136" s="37">
        <v>181.63</v>
      </c>
      <c r="BM136" s="37">
        <v>198.73</v>
      </c>
      <c r="BN136" s="37">
        <v>215.28</v>
      </c>
      <c r="BO136" s="37">
        <v>230.4</v>
      </c>
      <c r="BP136" s="37">
        <v>243.4</v>
      </c>
      <c r="BQ136" s="37">
        <v>262.43</v>
      </c>
      <c r="BR136" s="37">
        <v>282.69</v>
      </c>
      <c r="BS136" s="37">
        <v>304.70999999999998</v>
      </c>
      <c r="BT136" s="37">
        <v>328</v>
      </c>
      <c r="BU136" s="37">
        <v>352.09</v>
      </c>
      <c r="BV136" s="37">
        <v>374.47</v>
      </c>
      <c r="BW136" s="37">
        <v>396.8</v>
      </c>
      <c r="BX136" s="37">
        <v>418.66</v>
      </c>
      <c r="BY136" s="37">
        <v>439.65</v>
      </c>
      <c r="BZ136" s="37">
        <v>459.36</v>
      </c>
      <c r="CA136" s="37">
        <v>477.43</v>
      </c>
      <c r="CB136" s="37">
        <v>503.32</v>
      </c>
      <c r="CC136" s="37">
        <v>530.61</v>
      </c>
      <c r="CD136" s="37">
        <v>559.39</v>
      </c>
      <c r="CE136" s="37">
        <v>589.72</v>
      </c>
      <c r="CF136" s="37">
        <v>621.70000000000005</v>
      </c>
      <c r="CG136" s="37">
        <v>655.42</v>
      </c>
      <c r="CH136" s="37">
        <v>690.96</v>
      </c>
      <c r="CI136" s="37">
        <v>728.43</v>
      </c>
      <c r="CJ136" s="37">
        <v>767.94</v>
      </c>
      <c r="CK136" s="37">
        <v>809.58</v>
      </c>
      <c r="CL136" s="37">
        <v>853.48</v>
      </c>
      <c r="CM136" s="37">
        <v>899.77</v>
      </c>
      <c r="CN136" s="37">
        <v>948.56</v>
      </c>
      <c r="CO136" s="37">
        <v>1000</v>
      </c>
      <c r="CP136" s="37"/>
      <c r="CQ136" s="37"/>
      <c r="CR136" s="37"/>
      <c r="CS136" s="37"/>
      <c r="CT136" s="37"/>
      <c r="CU136" s="37"/>
      <c r="CV136" s="37"/>
      <c r="CW136" s="37"/>
    </row>
    <row r="137" spans="1:101" ht="14.25" customHeight="1">
      <c r="A137" s="55">
        <v>30</v>
      </c>
      <c r="B137" s="56">
        <v>0.22</v>
      </c>
      <c r="C137" s="56">
        <v>0.23</v>
      </c>
      <c r="D137" s="56">
        <v>0.3</v>
      </c>
      <c r="E137" s="56">
        <v>0.35</v>
      </c>
      <c r="F137" s="56">
        <v>0.38</v>
      </c>
      <c r="G137" s="56">
        <v>0.42</v>
      </c>
      <c r="H137" s="56">
        <v>0.47</v>
      </c>
      <c r="I137" s="56">
        <v>0.53</v>
      </c>
      <c r="J137" s="56">
        <v>0.61</v>
      </c>
      <c r="K137" s="56">
        <v>0.76</v>
      </c>
      <c r="L137" s="56">
        <v>0.86</v>
      </c>
      <c r="M137" s="56">
        <v>0.94</v>
      </c>
      <c r="N137" s="56">
        <v>1.01</v>
      </c>
      <c r="O137" s="56">
        <v>1.1499999999999999</v>
      </c>
      <c r="P137" s="56">
        <v>1.25</v>
      </c>
      <c r="Q137" s="56">
        <v>1.39</v>
      </c>
      <c r="R137" s="56">
        <v>1.55</v>
      </c>
      <c r="S137" s="56">
        <v>1.67</v>
      </c>
      <c r="T137" s="56">
        <v>1.8</v>
      </c>
      <c r="U137" s="56">
        <v>1.97</v>
      </c>
      <c r="V137" s="56">
        <v>2.2000000000000002</v>
      </c>
      <c r="W137" s="56">
        <v>2.48</v>
      </c>
      <c r="X137" s="56">
        <v>2.78</v>
      </c>
      <c r="Y137" s="56">
        <v>3.12</v>
      </c>
      <c r="Z137" s="57">
        <v>3.5</v>
      </c>
      <c r="AA137" s="57">
        <v>3.85</v>
      </c>
      <c r="AB137" s="37">
        <v>4.13</v>
      </c>
      <c r="AC137" s="37">
        <v>4.4000000000000004</v>
      </c>
      <c r="AD137" s="37">
        <v>4.68</v>
      </c>
      <c r="AE137" s="37">
        <v>5.01</v>
      </c>
      <c r="AF137" s="37">
        <v>5.42</v>
      </c>
      <c r="AG137" s="37">
        <v>5.95</v>
      </c>
      <c r="AH137" s="37">
        <v>6.62</v>
      </c>
      <c r="AI137" s="37">
        <v>7.38</v>
      </c>
      <c r="AJ137" s="37">
        <v>8.2100000000000009</v>
      </c>
      <c r="AK137" s="37">
        <v>9.1199999999999992</v>
      </c>
      <c r="AL137" s="37">
        <v>10.07</v>
      </c>
      <c r="AM137" s="37">
        <v>11.1</v>
      </c>
      <c r="AN137" s="37">
        <v>12.23</v>
      </c>
      <c r="AO137" s="37">
        <v>13.5</v>
      </c>
      <c r="AP137" s="37">
        <v>14.98</v>
      </c>
      <c r="AQ137" s="37">
        <v>16.73</v>
      </c>
      <c r="AR137" s="37">
        <v>18.8</v>
      </c>
      <c r="AS137" s="37">
        <v>21.21</v>
      </c>
      <c r="AT137" s="37">
        <v>23.93</v>
      </c>
      <c r="AU137" s="37">
        <v>26.96</v>
      </c>
      <c r="AV137" s="37">
        <v>30.25</v>
      </c>
      <c r="AW137" s="37">
        <v>33.85</v>
      </c>
      <c r="AX137" s="37">
        <v>37.799999999999997</v>
      </c>
      <c r="AY137" s="37">
        <v>42.29</v>
      </c>
      <c r="AZ137" s="37">
        <v>47.44</v>
      </c>
      <c r="BA137" s="37">
        <v>53.56</v>
      </c>
      <c r="BB137" s="37">
        <v>60.38</v>
      </c>
      <c r="BC137" s="37">
        <v>68.31</v>
      </c>
      <c r="BD137" s="37">
        <v>77.44</v>
      </c>
      <c r="BE137" s="37">
        <v>88.01</v>
      </c>
      <c r="BF137" s="37">
        <v>100.19</v>
      </c>
      <c r="BG137" s="37">
        <v>114.09</v>
      </c>
      <c r="BH137" s="37">
        <v>129.69999999999999</v>
      </c>
      <c r="BI137" s="37">
        <v>146.47</v>
      </c>
      <c r="BJ137" s="37">
        <v>164.16</v>
      </c>
      <c r="BK137" s="37">
        <v>181.63</v>
      </c>
      <c r="BL137" s="37">
        <v>198.73</v>
      </c>
      <c r="BM137" s="37">
        <v>215.28</v>
      </c>
      <c r="BN137" s="37">
        <v>230.4</v>
      </c>
      <c r="BO137" s="37">
        <v>243.4</v>
      </c>
      <c r="BP137" s="37">
        <v>262.43</v>
      </c>
      <c r="BQ137" s="37">
        <v>282.69</v>
      </c>
      <c r="BR137" s="37">
        <v>304.70999999999998</v>
      </c>
      <c r="BS137" s="37">
        <v>328</v>
      </c>
      <c r="BT137" s="37">
        <v>352.09</v>
      </c>
      <c r="BU137" s="37">
        <v>374.47</v>
      </c>
      <c r="BV137" s="37">
        <v>396.8</v>
      </c>
      <c r="BW137" s="37">
        <v>418.66</v>
      </c>
      <c r="BX137" s="37">
        <v>439.65</v>
      </c>
      <c r="BY137" s="37">
        <v>459.36</v>
      </c>
      <c r="BZ137" s="37">
        <v>477.43</v>
      </c>
      <c r="CA137" s="37">
        <v>503.32</v>
      </c>
      <c r="CB137" s="37">
        <v>530.61</v>
      </c>
      <c r="CC137" s="37">
        <v>559.39</v>
      </c>
      <c r="CD137" s="37">
        <v>589.72</v>
      </c>
      <c r="CE137" s="37">
        <v>621.70000000000005</v>
      </c>
      <c r="CF137" s="37">
        <v>655.42</v>
      </c>
      <c r="CG137" s="37">
        <v>690.96</v>
      </c>
      <c r="CH137" s="37">
        <v>728.43</v>
      </c>
      <c r="CI137" s="37">
        <v>767.94</v>
      </c>
      <c r="CJ137" s="37">
        <v>809.58</v>
      </c>
      <c r="CK137" s="37">
        <v>853.48</v>
      </c>
      <c r="CL137" s="37">
        <v>899.77</v>
      </c>
      <c r="CM137" s="37">
        <v>948.56</v>
      </c>
      <c r="CN137" s="37">
        <v>1000</v>
      </c>
      <c r="CO137" s="37"/>
      <c r="CP137" s="37"/>
      <c r="CQ137" s="37"/>
      <c r="CR137" s="37"/>
      <c r="CS137" s="37"/>
      <c r="CT137" s="37"/>
      <c r="CU137" s="37"/>
      <c r="CV137" s="37"/>
      <c r="CW137" s="37"/>
    </row>
    <row r="138" spans="1:101" ht="14.25" customHeight="1">
      <c r="A138" s="55">
        <v>31</v>
      </c>
      <c r="B138" s="56">
        <v>0.18</v>
      </c>
      <c r="C138" s="56">
        <v>0.21</v>
      </c>
      <c r="D138" s="56">
        <v>0.3</v>
      </c>
      <c r="E138" s="56">
        <v>0.35</v>
      </c>
      <c r="F138" s="56">
        <v>0.38</v>
      </c>
      <c r="G138" s="56">
        <v>0.42</v>
      </c>
      <c r="H138" s="56">
        <v>0.47</v>
      </c>
      <c r="I138" s="56">
        <v>0.55000000000000004</v>
      </c>
      <c r="J138" s="56">
        <v>0.67</v>
      </c>
      <c r="K138" s="56">
        <v>0.79</v>
      </c>
      <c r="L138" s="56">
        <v>0.88</v>
      </c>
      <c r="M138" s="56">
        <v>0.96</v>
      </c>
      <c r="N138" s="56">
        <v>1.05</v>
      </c>
      <c r="O138" s="56">
        <v>1.17</v>
      </c>
      <c r="P138" s="56">
        <v>1.3</v>
      </c>
      <c r="Q138" s="56">
        <v>1.48</v>
      </c>
      <c r="R138" s="56">
        <v>1.65</v>
      </c>
      <c r="S138" s="56">
        <v>1.78</v>
      </c>
      <c r="T138" s="56">
        <v>1.94</v>
      </c>
      <c r="U138" s="56">
        <v>2.14</v>
      </c>
      <c r="V138" s="56">
        <v>2.4</v>
      </c>
      <c r="W138" s="56">
        <v>2.7</v>
      </c>
      <c r="X138" s="56">
        <v>3.04</v>
      </c>
      <c r="Y138" s="56">
        <v>3.41</v>
      </c>
      <c r="Z138" s="57">
        <v>3.8</v>
      </c>
      <c r="AA138" s="57">
        <v>4.13</v>
      </c>
      <c r="AB138" s="37">
        <v>4.4000000000000004</v>
      </c>
      <c r="AC138" s="37">
        <v>4.68</v>
      </c>
      <c r="AD138" s="37">
        <v>5.01</v>
      </c>
      <c r="AE138" s="37">
        <v>5.42</v>
      </c>
      <c r="AF138" s="37">
        <v>5.95</v>
      </c>
      <c r="AG138" s="37">
        <v>6.62</v>
      </c>
      <c r="AH138" s="37">
        <v>7.38</v>
      </c>
      <c r="AI138" s="37">
        <v>8.2100000000000009</v>
      </c>
      <c r="AJ138" s="37">
        <v>9.1199999999999992</v>
      </c>
      <c r="AK138" s="37">
        <v>10.07</v>
      </c>
      <c r="AL138" s="37">
        <v>11.1</v>
      </c>
      <c r="AM138" s="37">
        <v>12.23</v>
      </c>
      <c r="AN138" s="37">
        <v>13.5</v>
      </c>
      <c r="AO138" s="37">
        <v>14.98</v>
      </c>
      <c r="AP138" s="37">
        <v>16.73</v>
      </c>
      <c r="AQ138" s="37">
        <v>18.8</v>
      </c>
      <c r="AR138" s="37">
        <v>21.21</v>
      </c>
      <c r="AS138" s="37">
        <v>23.93</v>
      </c>
      <c r="AT138" s="37">
        <v>26.96</v>
      </c>
      <c r="AU138" s="37">
        <v>30.25</v>
      </c>
      <c r="AV138" s="37">
        <v>33.85</v>
      </c>
      <c r="AW138" s="37">
        <v>37.799999999999997</v>
      </c>
      <c r="AX138" s="37">
        <v>42.29</v>
      </c>
      <c r="AY138" s="37">
        <v>47.44</v>
      </c>
      <c r="AZ138" s="37">
        <v>53.56</v>
      </c>
      <c r="BA138" s="37">
        <v>60.38</v>
      </c>
      <c r="BB138" s="37">
        <v>68.31</v>
      </c>
      <c r="BC138" s="37">
        <v>77.44</v>
      </c>
      <c r="BD138" s="37">
        <v>88.01</v>
      </c>
      <c r="BE138" s="37">
        <v>100.19</v>
      </c>
      <c r="BF138" s="37">
        <v>114.09</v>
      </c>
      <c r="BG138" s="37">
        <v>129.69999999999999</v>
      </c>
      <c r="BH138" s="37">
        <v>146.47</v>
      </c>
      <c r="BI138" s="37">
        <v>164.16</v>
      </c>
      <c r="BJ138" s="37">
        <v>181.63</v>
      </c>
      <c r="BK138" s="37">
        <v>198.73</v>
      </c>
      <c r="BL138" s="37">
        <v>215.28</v>
      </c>
      <c r="BM138" s="37">
        <v>230.4</v>
      </c>
      <c r="BN138" s="37">
        <v>243.4</v>
      </c>
      <c r="BO138" s="37">
        <v>262.43</v>
      </c>
      <c r="BP138" s="37">
        <v>282.69</v>
      </c>
      <c r="BQ138" s="37">
        <v>304.70999999999998</v>
      </c>
      <c r="BR138" s="37">
        <v>328</v>
      </c>
      <c r="BS138" s="37">
        <v>352.09</v>
      </c>
      <c r="BT138" s="37">
        <v>374.47</v>
      </c>
      <c r="BU138" s="37">
        <v>396.8</v>
      </c>
      <c r="BV138" s="37">
        <v>418.66</v>
      </c>
      <c r="BW138" s="37">
        <v>439.65</v>
      </c>
      <c r="BX138" s="37">
        <v>459.36</v>
      </c>
      <c r="BY138" s="37">
        <v>477.43</v>
      </c>
      <c r="BZ138" s="37">
        <v>503.32</v>
      </c>
      <c r="CA138" s="37">
        <v>530.61</v>
      </c>
      <c r="CB138" s="37">
        <v>559.39</v>
      </c>
      <c r="CC138" s="37">
        <v>589.72</v>
      </c>
      <c r="CD138" s="37">
        <v>621.70000000000005</v>
      </c>
      <c r="CE138" s="37">
        <v>655.42</v>
      </c>
      <c r="CF138" s="37">
        <v>690.96</v>
      </c>
      <c r="CG138" s="37">
        <v>728.43</v>
      </c>
      <c r="CH138" s="37">
        <v>767.94</v>
      </c>
      <c r="CI138" s="37">
        <v>809.58</v>
      </c>
      <c r="CJ138" s="37">
        <v>853.48</v>
      </c>
      <c r="CK138" s="37">
        <v>899.77</v>
      </c>
      <c r="CL138" s="37">
        <v>948.56</v>
      </c>
      <c r="CM138" s="37">
        <v>1000</v>
      </c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</row>
    <row r="139" spans="1:101" ht="14.25" customHeight="1">
      <c r="A139" s="55">
        <v>32</v>
      </c>
      <c r="B139" s="56">
        <v>0.19</v>
      </c>
      <c r="C139" s="56">
        <v>0.21</v>
      </c>
      <c r="D139" s="56">
        <v>0.31</v>
      </c>
      <c r="E139" s="56">
        <v>0.37</v>
      </c>
      <c r="F139" s="56">
        <v>0.4</v>
      </c>
      <c r="G139" s="56">
        <v>0.44</v>
      </c>
      <c r="H139" s="56">
        <v>0.51</v>
      </c>
      <c r="I139" s="56">
        <v>0.6</v>
      </c>
      <c r="J139" s="56">
        <v>0.74</v>
      </c>
      <c r="K139" s="56">
        <v>0.86</v>
      </c>
      <c r="L139" s="56">
        <v>0.95</v>
      </c>
      <c r="M139" s="56">
        <v>1.01</v>
      </c>
      <c r="N139" s="56">
        <v>1.1100000000000001</v>
      </c>
      <c r="O139" s="56">
        <v>1.23</v>
      </c>
      <c r="P139" s="56">
        <v>1.39</v>
      </c>
      <c r="Q139" s="56">
        <v>1.58</v>
      </c>
      <c r="R139" s="56">
        <v>1.76</v>
      </c>
      <c r="S139" s="56">
        <v>1.91</v>
      </c>
      <c r="T139" s="56">
        <v>2.09</v>
      </c>
      <c r="U139" s="56">
        <v>2.3199999999999998</v>
      </c>
      <c r="V139" s="56">
        <v>2.61</v>
      </c>
      <c r="W139" s="56">
        <v>2.95</v>
      </c>
      <c r="X139" s="56">
        <v>3.32</v>
      </c>
      <c r="Y139" s="56">
        <v>3.71</v>
      </c>
      <c r="Z139" s="57">
        <v>4.09</v>
      </c>
      <c r="AA139" s="57">
        <v>4.4000000000000004</v>
      </c>
      <c r="AB139" s="37">
        <v>4.68</v>
      </c>
      <c r="AC139" s="37">
        <v>5.01</v>
      </c>
      <c r="AD139" s="37">
        <v>5.42</v>
      </c>
      <c r="AE139" s="37">
        <v>5.95</v>
      </c>
      <c r="AF139" s="37">
        <v>6.62</v>
      </c>
      <c r="AG139" s="37">
        <v>7.38</v>
      </c>
      <c r="AH139" s="37">
        <v>8.2100000000000009</v>
      </c>
      <c r="AI139" s="37">
        <v>9.1199999999999992</v>
      </c>
      <c r="AJ139" s="37">
        <v>10.07</v>
      </c>
      <c r="AK139" s="37">
        <v>11.1</v>
      </c>
      <c r="AL139" s="37">
        <v>12.23</v>
      </c>
      <c r="AM139" s="37">
        <v>13.5</v>
      </c>
      <c r="AN139" s="37">
        <v>14.98</v>
      </c>
      <c r="AO139" s="37">
        <v>16.73</v>
      </c>
      <c r="AP139" s="37">
        <v>18.8</v>
      </c>
      <c r="AQ139" s="37">
        <v>21.21</v>
      </c>
      <c r="AR139" s="37">
        <v>23.93</v>
      </c>
      <c r="AS139" s="37">
        <v>26.96</v>
      </c>
      <c r="AT139" s="37">
        <v>30.25</v>
      </c>
      <c r="AU139" s="37">
        <v>33.85</v>
      </c>
      <c r="AV139" s="37">
        <v>37.799999999999997</v>
      </c>
      <c r="AW139" s="37">
        <v>42.29</v>
      </c>
      <c r="AX139" s="37">
        <v>47.44</v>
      </c>
      <c r="AY139" s="37">
        <v>53.56</v>
      </c>
      <c r="AZ139" s="37">
        <v>60.38</v>
      </c>
      <c r="BA139" s="37">
        <v>68.31</v>
      </c>
      <c r="BB139" s="37">
        <v>77.44</v>
      </c>
      <c r="BC139" s="37">
        <v>88.01</v>
      </c>
      <c r="BD139" s="37">
        <v>100.19</v>
      </c>
      <c r="BE139" s="37">
        <v>114.09</v>
      </c>
      <c r="BF139" s="37">
        <v>129.69999999999999</v>
      </c>
      <c r="BG139" s="37">
        <v>146.47</v>
      </c>
      <c r="BH139" s="37">
        <v>164.16</v>
      </c>
      <c r="BI139" s="37">
        <v>181.63</v>
      </c>
      <c r="BJ139" s="37">
        <v>198.73</v>
      </c>
      <c r="BK139" s="37">
        <v>215.28</v>
      </c>
      <c r="BL139" s="37">
        <v>230.4</v>
      </c>
      <c r="BM139" s="37">
        <v>243.4</v>
      </c>
      <c r="BN139" s="37">
        <v>262.43</v>
      </c>
      <c r="BO139" s="37">
        <v>282.69</v>
      </c>
      <c r="BP139" s="37">
        <v>304.70999999999998</v>
      </c>
      <c r="BQ139" s="37">
        <v>328</v>
      </c>
      <c r="BR139" s="37">
        <v>352.09</v>
      </c>
      <c r="BS139" s="37">
        <v>374.47</v>
      </c>
      <c r="BT139" s="37">
        <v>396.8</v>
      </c>
      <c r="BU139" s="37">
        <v>418.66</v>
      </c>
      <c r="BV139" s="37">
        <v>439.65</v>
      </c>
      <c r="BW139" s="37">
        <v>459.36</v>
      </c>
      <c r="BX139" s="37">
        <v>477.43</v>
      </c>
      <c r="BY139" s="37">
        <v>503.32</v>
      </c>
      <c r="BZ139" s="37">
        <v>530.61</v>
      </c>
      <c r="CA139" s="37">
        <v>559.39</v>
      </c>
      <c r="CB139" s="37">
        <v>589.72</v>
      </c>
      <c r="CC139" s="37">
        <v>621.70000000000005</v>
      </c>
      <c r="CD139" s="37">
        <v>655.42</v>
      </c>
      <c r="CE139" s="37">
        <v>690.96</v>
      </c>
      <c r="CF139" s="37">
        <v>728.43</v>
      </c>
      <c r="CG139" s="37">
        <v>767.94</v>
      </c>
      <c r="CH139" s="37">
        <v>809.58</v>
      </c>
      <c r="CI139" s="37">
        <v>853.48</v>
      </c>
      <c r="CJ139" s="37">
        <v>899.77</v>
      </c>
      <c r="CK139" s="37">
        <v>948.56</v>
      </c>
      <c r="CL139" s="37">
        <v>1000</v>
      </c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</row>
    <row r="140" spans="1:101" ht="14.25" customHeight="1">
      <c r="A140" s="55">
        <v>33</v>
      </c>
      <c r="B140" s="56">
        <v>0.2</v>
      </c>
      <c r="C140" s="56">
        <v>0.22</v>
      </c>
      <c r="D140" s="56">
        <v>0.33</v>
      </c>
      <c r="E140" s="56">
        <v>0.39</v>
      </c>
      <c r="F140" s="56">
        <v>0.43</v>
      </c>
      <c r="G140" s="56">
        <v>0.48</v>
      </c>
      <c r="H140" s="56">
        <v>0.56999999999999995</v>
      </c>
      <c r="I140" s="56">
        <v>0.66</v>
      </c>
      <c r="J140" s="56">
        <v>0.81</v>
      </c>
      <c r="K140" s="56">
        <v>0.93</v>
      </c>
      <c r="L140" s="56">
        <v>1</v>
      </c>
      <c r="M140" s="56">
        <v>1.06</v>
      </c>
      <c r="N140" s="56">
        <v>1.1599999999999999</v>
      </c>
      <c r="O140" s="56">
        <v>1.32</v>
      </c>
      <c r="P140" s="56">
        <v>1.49</v>
      </c>
      <c r="Q140" s="56">
        <v>1.68</v>
      </c>
      <c r="R140" s="56">
        <v>1.87</v>
      </c>
      <c r="S140" s="56">
        <v>2.04</v>
      </c>
      <c r="T140" s="56">
        <v>2.25</v>
      </c>
      <c r="U140" s="56">
        <v>2.5</v>
      </c>
      <c r="V140" s="56">
        <v>2.83</v>
      </c>
      <c r="W140" s="56">
        <v>3.21</v>
      </c>
      <c r="X140" s="56">
        <v>3.61</v>
      </c>
      <c r="Y140" s="56">
        <v>4.01</v>
      </c>
      <c r="Z140" s="57">
        <v>4.37</v>
      </c>
      <c r="AA140" s="57">
        <v>4.68</v>
      </c>
      <c r="AB140" s="37">
        <v>5.01</v>
      </c>
      <c r="AC140" s="37">
        <v>5.42</v>
      </c>
      <c r="AD140" s="37">
        <v>5.95</v>
      </c>
      <c r="AE140" s="37">
        <v>6.62</v>
      </c>
      <c r="AF140" s="37">
        <v>7.38</v>
      </c>
      <c r="AG140" s="37">
        <v>8.2100000000000009</v>
      </c>
      <c r="AH140" s="37">
        <v>9.1199999999999992</v>
      </c>
      <c r="AI140" s="37">
        <v>10.07</v>
      </c>
      <c r="AJ140" s="37">
        <v>11.1</v>
      </c>
      <c r="AK140" s="37">
        <v>12.23</v>
      </c>
      <c r="AL140" s="37">
        <v>13.5</v>
      </c>
      <c r="AM140" s="37">
        <v>14.98</v>
      </c>
      <c r="AN140" s="37">
        <v>16.73</v>
      </c>
      <c r="AO140" s="37">
        <v>18.8</v>
      </c>
      <c r="AP140" s="37">
        <v>21.21</v>
      </c>
      <c r="AQ140" s="37">
        <v>23.93</v>
      </c>
      <c r="AR140" s="37">
        <v>26.96</v>
      </c>
      <c r="AS140" s="37">
        <v>30.25</v>
      </c>
      <c r="AT140" s="37">
        <v>33.85</v>
      </c>
      <c r="AU140" s="37">
        <v>37.799999999999997</v>
      </c>
      <c r="AV140" s="37">
        <v>42.29</v>
      </c>
      <c r="AW140" s="37">
        <v>47.44</v>
      </c>
      <c r="AX140" s="37">
        <v>53.56</v>
      </c>
      <c r="AY140" s="37">
        <v>60.38</v>
      </c>
      <c r="AZ140" s="37">
        <v>68.31</v>
      </c>
      <c r="BA140" s="37">
        <v>77.44</v>
      </c>
      <c r="BB140" s="37">
        <v>88.01</v>
      </c>
      <c r="BC140" s="37">
        <v>100.19</v>
      </c>
      <c r="BD140" s="37">
        <v>114.09</v>
      </c>
      <c r="BE140" s="37">
        <v>129.69999999999999</v>
      </c>
      <c r="BF140" s="37">
        <v>146.47</v>
      </c>
      <c r="BG140" s="37">
        <v>164.16</v>
      </c>
      <c r="BH140" s="37">
        <v>181.63</v>
      </c>
      <c r="BI140" s="37">
        <v>198.73</v>
      </c>
      <c r="BJ140" s="37">
        <v>215.28</v>
      </c>
      <c r="BK140" s="37">
        <v>230.4</v>
      </c>
      <c r="BL140" s="37">
        <v>243.4</v>
      </c>
      <c r="BM140" s="37">
        <v>262.43</v>
      </c>
      <c r="BN140" s="37">
        <v>282.69</v>
      </c>
      <c r="BO140" s="37">
        <v>304.70999999999998</v>
      </c>
      <c r="BP140" s="37">
        <v>328</v>
      </c>
      <c r="BQ140" s="37">
        <v>352.09</v>
      </c>
      <c r="BR140" s="37">
        <v>374.47</v>
      </c>
      <c r="BS140" s="37">
        <v>396.8</v>
      </c>
      <c r="BT140" s="37">
        <v>418.66</v>
      </c>
      <c r="BU140" s="37">
        <v>439.65</v>
      </c>
      <c r="BV140" s="37">
        <v>459.36</v>
      </c>
      <c r="BW140" s="37">
        <v>477.43</v>
      </c>
      <c r="BX140" s="37">
        <v>503.32</v>
      </c>
      <c r="BY140" s="37">
        <v>530.61</v>
      </c>
      <c r="BZ140" s="37">
        <v>559.39</v>
      </c>
      <c r="CA140" s="37">
        <v>589.72</v>
      </c>
      <c r="CB140" s="37">
        <v>621.70000000000005</v>
      </c>
      <c r="CC140" s="37">
        <v>655.42</v>
      </c>
      <c r="CD140" s="37">
        <v>690.96</v>
      </c>
      <c r="CE140" s="37">
        <v>728.43</v>
      </c>
      <c r="CF140" s="37">
        <v>767.94</v>
      </c>
      <c r="CG140" s="37">
        <v>809.58</v>
      </c>
      <c r="CH140" s="37">
        <v>853.48</v>
      </c>
      <c r="CI140" s="37">
        <v>899.77</v>
      </c>
      <c r="CJ140" s="37">
        <v>948.56</v>
      </c>
      <c r="CK140" s="37">
        <v>1000</v>
      </c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</row>
    <row r="141" spans="1:101" ht="14.25" customHeight="1">
      <c r="A141" s="55">
        <v>34</v>
      </c>
      <c r="B141" s="56">
        <v>0.2</v>
      </c>
      <c r="C141" s="56">
        <v>0.23</v>
      </c>
      <c r="D141" s="56">
        <v>0.36</v>
      </c>
      <c r="E141" s="56">
        <v>0.41</v>
      </c>
      <c r="F141" s="56">
        <v>0.46</v>
      </c>
      <c r="G141" s="56">
        <v>0.54</v>
      </c>
      <c r="H141" s="56">
        <v>0.63</v>
      </c>
      <c r="I141" s="56">
        <v>0.74</v>
      </c>
      <c r="J141" s="56">
        <v>0.88</v>
      </c>
      <c r="K141" s="56">
        <v>0.98</v>
      </c>
      <c r="L141" s="56">
        <v>1.04</v>
      </c>
      <c r="M141" s="56">
        <v>1.1100000000000001</v>
      </c>
      <c r="N141" s="56">
        <v>1.25</v>
      </c>
      <c r="O141" s="56">
        <v>1.42</v>
      </c>
      <c r="P141" s="56">
        <v>1.6</v>
      </c>
      <c r="Q141" s="56">
        <v>1.8</v>
      </c>
      <c r="R141" s="56">
        <v>2</v>
      </c>
      <c r="S141" s="56">
        <v>2.19</v>
      </c>
      <c r="T141" s="56">
        <v>2.42</v>
      </c>
      <c r="U141" s="56">
        <v>2.72</v>
      </c>
      <c r="V141" s="56">
        <v>3.09</v>
      </c>
      <c r="W141" s="56">
        <v>3.51</v>
      </c>
      <c r="X141" s="56">
        <v>3.93</v>
      </c>
      <c r="Y141" s="56">
        <v>4.32</v>
      </c>
      <c r="Z141" s="57">
        <v>4.67</v>
      </c>
      <c r="AA141" s="57">
        <v>5.01</v>
      </c>
      <c r="AB141" s="37">
        <v>5.42</v>
      </c>
      <c r="AC141" s="37">
        <v>5.95</v>
      </c>
      <c r="AD141" s="37">
        <v>6.62</v>
      </c>
      <c r="AE141" s="37">
        <v>7.38</v>
      </c>
      <c r="AF141" s="37">
        <v>8.2100000000000009</v>
      </c>
      <c r="AG141" s="37">
        <v>9.1199999999999992</v>
      </c>
      <c r="AH141" s="37">
        <v>10.07</v>
      </c>
      <c r="AI141" s="37">
        <v>11.1</v>
      </c>
      <c r="AJ141" s="37">
        <v>12.23</v>
      </c>
      <c r="AK141" s="37">
        <v>13.5</v>
      </c>
      <c r="AL141" s="37">
        <v>14.98</v>
      </c>
      <c r="AM141" s="37">
        <v>16.73</v>
      </c>
      <c r="AN141" s="37">
        <v>18.8</v>
      </c>
      <c r="AO141" s="37">
        <v>21.21</v>
      </c>
      <c r="AP141" s="37">
        <v>23.93</v>
      </c>
      <c r="AQ141" s="37">
        <v>26.96</v>
      </c>
      <c r="AR141" s="37">
        <v>30.25</v>
      </c>
      <c r="AS141" s="37">
        <v>33.85</v>
      </c>
      <c r="AT141" s="37">
        <v>37.799999999999997</v>
      </c>
      <c r="AU141" s="37">
        <v>42.29</v>
      </c>
      <c r="AV141" s="37">
        <v>47.44</v>
      </c>
      <c r="AW141" s="37">
        <v>53.56</v>
      </c>
      <c r="AX141" s="37">
        <v>60.38</v>
      </c>
      <c r="AY141" s="37">
        <v>68.31</v>
      </c>
      <c r="AZ141" s="37">
        <v>77.44</v>
      </c>
      <c r="BA141" s="37">
        <v>88.01</v>
      </c>
      <c r="BB141" s="37">
        <v>100.19</v>
      </c>
      <c r="BC141" s="37">
        <v>114.09</v>
      </c>
      <c r="BD141" s="37">
        <v>129.69999999999999</v>
      </c>
      <c r="BE141" s="37">
        <v>146.47</v>
      </c>
      <c r="BF141" s="37">
        <v>164.16</v>
      </c>
      <c r="BG141" s="37">
        <v>181.63</v>
      </c>
      <c r="BH141" s="37">
        <v>198.73</v>
      </c>
      <c r="BI141" s="37">
        <v>215.28</v>
      </c>
      <c r="BJ141" s="37">
        <v>230.4</v>
      </c>
      <c r="BK141" s="37">
        <v>243.4</v>
      </c>
      <c r="BL141" s="37">
        <v>262.43</v>
      </c>
      <c r="BM141" s="37">
        <v>282.69</v>
      </c>
      <c r="BN141" s="37">
        <v>304.70999999999998</v>
      </c>
      <c r="BO141" s="37">
        <v>328</v>
      </c>
      <c r="BP141" s="37">
        <v>352.09</v>
      </c>
      <c r="BQ141" s="37">
        <v>374.47</v>
      </c>
      <c r="BR141" s="37">
        <v>396.8</v>
      </c>
      <c r="BS141" s="37">
        <v>418.66</v>
      </c>
      <c r="BT141" s="37">
        <v>439.65</v>
      </c>
      <c r="BU141" s="37">
        <v>459.36</v>
      </c>
      <c r="BV141" s="37">
        <v>477.43</v>
      </c>
      <c r="BW141" s="37">
        <v>503.32</v>
      </c>
      <c r="BX141" s="37">
        <v>530.61</v>
      </c>
      <c r="BY141" s="37">
        <v>559.39</v>
      </c>
      <c r="BZ141" s="37">
        <v>589.72</v>
      </c>
      <c r="CA141" s="37">
        <v>621.70000000000005</v>
      </c>
      <c r="CB141" s="37">
        <v>655.42</v>
      </c>
      <c r="CC141" s="37">
        <v>690.96</v>
      </c>
      <c r="CD141" s="37">
        <v>728.43</v>
      </c>
      <c r="CE141" s="37">
        <v>767.94</v>
      </c>
      <c r="CF141" s="37">
        <v>809.58</v>
      </c>
      <c r="CG141" s="37">
        <v>853.48</v>
      </c>
      <c r="CH141" s="37">
        <v>899.77</v>
      </c>
      <c r="CI141" s="37">
        <v>948.56</v>
      </c>
      <c r="CJ141" s="37">
        <v>1000</v>
      </c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</row>
    <row r="142" spans="1:101" ht="14.25" customHeight="1">
      <c r="A142" s="55">
        <v>35</v>
      </c>
      <c r="B142" s="56">
        <v>0.21</v>
      </c>
      <c r="C142" s="56">
        <v>0.24</v>
      </c>
      <c r="D142" s="56">
        <v>0.39</v>
      </c>
      <c r="E142" s="56">
        <v>0.45</v>
      </c>
      <c r="F142" s="56">
        <v>0.52</v>
      </c>
      <c r="G142" s="56">
        <v>0.59</v>
      </c>
      <c r="H142" s="56">
        <v>0.67</v>
      </c>
      <c r="I142" s="56">
        <v>0.81</v>
      </c>
      <c r="J142" s="56">
        <v>0.94</v>
      </c>
      <c r="K142" s="56">
        <v>1.02</v>
      </c>
      <c r="L142" s="56">
        <v>1.0900000000000001</v>
      </c>
      <c r="M142" s="56">
        <v>1.2</v>
      </c>
      <c r="N142" s="56">
        <v>1.36</v>
      </c>
      <c r="O142" s="56">
        <v>1.54</v>
      </c>
      <c r="P142" s="56">
        <v>1.72</v>
      </c>
      <c r="Q142" s="56">
        <v>1.93</v>
      </c>
      <c r="R142" s="56">
        <v>2.14</v>
      </c>
      <c r="S142" s="56">
        <v>2.35</v>
      </c>
      <c r="T142" s="56">
        <v>2.62</v>
      </c>
      <c r="U142" s="56">
        <v>2.96</v>
      </c>
      <c r="V142" s="56">
        <v>3.38</v>
      </c>
      <c r="W142" s="56">
        <v>3.83</v>
      </c>
      <c r="X142" s="56">
        <v>4.2699999999999996</v>
      </c>
      <c r="Y142" s="56">
        <v>4.6500000000000004</v>
      </c>
      <c r="Z142" s="57">
        <v>5</v>
      </c>
      <c r="AA142" s="57">
        <v>5.42</v>
      </c>
      <c r="AB142" s="37">
        <v>5.95</v>
      </c>
      <c r="AC142" s="37">
        <v>6.62</v>
      </c>
      <c r="AD142" s="37">
        <v>7.38</v>
      </c>
      <c r="AE142" s="37">
        <v>8.2100000000000009</v>
      </c>
      <c r="AF142" s="37">
        <v>9.1199999999999992</v>
      </c>
      <c r="AG142" s="37">
        <v>10.07</v>
      </c>
      <c r="AH142" s="37">
        <v>11.1</v>
      </c>
      <c r="AI142" s="37">
        <v>12.23</v>
      </c>
      <c r="AJ142" s="37">
        <v>13.5</v>
      </c>
      <c r="AK142" s="37">
        <v>14.98</v>
      </c>
      <c r="AL142" s="37">
        <v>16.73</v>
      </c>
      <c r="AM142" s="37">
        <v>18.8</v>
      </c>
      <c r="AN142" s="37">
        <v>21.21</v>
      </c>
      <c r="AO142" s="37">
        <v>23.93</v>
      </c>
      <c r="AP142" s="37">
        <v>26.96</v>
      </c>
      <c r="AQ142" s="37">
        <v>30.25</v>
      </c>
      <c r="AR142" s="37">
        <v>33.85</v>
      </c>
      <c r="AS142" s="37">
        <v>37.799999999999997</v>
      </c>
      <c r="AT142" s="37">
        <v>42.29</v>
      </c>
      <c r="AU142" s="37">
        <v>47.44</v>
      </c>
      <c r="AV142" s="37">
        <v>53.56</v>
      </c>
      <c r="AW142" s="37">
        <v>60.38</v>
      </c>
      <c r="AX142" s="37">
        <v>68.31</v>
      </c>
      <c r="AY142" s="37">
        <v>77.44</v>
      </c>
      <c r="AZ142" s="37">
        <v>88.01</v>
      </c>
      <c r="BA142" s="37">
        <v>100.19</v>
      </c>
      <c r="BB142" s="37">
        <v>114.09</v>
      </c>
      <c r="BC142" s="37">
        <v>129.69999999999999</v>
      </c>
      <c r="BD142" s="37">
        <v>146.47</v>
      </c>
      <c r="BE142" s="37">
        <v>164.16</v>
      </c>
      <c r="BF142" s="37">
        <v>181.63</v>
      </c>
      <c r="BG142" s="37">
        <v>198.73</v>
      </c>
      <c r="BH142" s="37">
        <v>215.28</v>
      </c>
      <c r="BI142" s="37">
        <v>230.4</v>
      </c>
      <c r="BJ142" s="37">
        <v>243.4</v>
      </c>
      <c r="BK142" s="37">
        <v>262.43</v>
      </c>
      <c r="BL142" s="37">
        <v>282.69</v>
      </c>
      <c r="BM142" s="37">
        <v>304.70999999999998</v>
      </c>
      <c r="BN142" s="37">
        <v>328</v>
      </c>
      <c r="BO142" s="37">
        <v>352.09</v>
      </c>
      <c r="BP142" s="37">
        <v>374.47</v>
      </c>
      <c r="BQ142" s="37">
        <v>396.8</v>
      </c>
      <c r="BR142" s="37">
        <v>418.66</v>
      </c>
      <c r="BS142" s="37">
        <v>439.65</v>
      </c>
      <c r="BT142" s="37">
        <v>459.36</v>
      </c>
      <c r="BU142" s="37">
        <v>477.43</v>
      </c>
      <c r="BV142" s="37">
        <v>503.32</v>
      </c>
      <c r="BW142" s="37">
        <v>530.61</v>
      </c>
      <c r="BX142" s="37">
        <v>559.39</v>
      </c>
      <c r="BY142" s="37">
        <v>589.72</v>
      </c>
      <c r="BZ142" s="37">
        <v>621.70000000000005</v>
      </c>
      <c r="CA142" s="37">
        <v>655.42</v>
      </c>
      <c r="CB142" s="37">
        <v>690.96</v>
      </c>
      <c r="CC142" s="37">
        <v>728.43</v>
      </c>
      <c r="CD142" s="37">
        <v>767.94</v>
      </c>
      <c r="CE142" s="37">
        <v>809.58</v>
      </c>
      <c r="CF142" s="37">
        <v>853.48</v>
      </c>
      <c r="CG142" s="37">
        <v>899.77</v>
      </c>
      <c r="CH142" s="37">
        <v>948.56</v>
      </c>
      <c r="CI142" s="37">
        <v>1000</v>
      </c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</row>
    <row r="143" spans="1:101" ht="14.25" customHeight="1">
      <c r="A143" s="55">
        <v>36</v>
      </c>
      <c r="B143" s="56">
        <v>0.21</v>
      </c>
      <c r="C143" s="56">
        <v>0.26</v>
      </c>
      <c r="D143" s="56">
        <v>0.42</v>
      </c>
      <c r="E143" s="56">
        <v>0.5</v>
      </c>
      <c r="F143" s="56">
        <v>0.57999999999999996</v>
      </c>
      <c r="G143" s="56">
        <v>0.66</v>
      </c>
      <c r="H143" s="56">
        <v>0.75</v>
      </c>
      <c r="I143" s="56">
        <v>0.89</v>
      </c>
      <c r="J143" s="56">
        <v>0.99</v>
      </c>
      <c r="K143" s="56">
        <v>1.07</v>
      </c>
      <c r="L143" s="56">
        <v>1.18</v>
      </c>
      <c r="M143" s="56">
        <v>1.31</v>
      </c>
      <c r="N143" s="56">
        <v>1.48</v>
      </c>
      <c r="O143" s="56">
        <v>1.67</v>
      </c>
      <c r="P143" s="56">
        <v>1.86</v>
      </c>
      <c r="Q143" s="56">
        <v>2.0699999999999998</v>
      </c>
      <c r="R143" s="56">
        <v>2.29</v>
      </c>
      <c r="S143" s="56">
        <v>2.5299999999999998</v>
      </c>
      <c r="T143" s="56">
        <v>2.85</v>
      </c>
      <c r="U143" s="56">
        <v>3.25</v>
      </c>
      <c r="V143" s="56">
        <v>3.72</v>
      </c>
      <c r="W143" s="56">
        <v>4.2</v>
      </c>
      <c r="X143" s="56">
        <v>4.63</v>
      </c>
      <c r="Y143" s="56">
        <v>5</v>
      </c>
      <c r="Z143" s="57">
        <v>5.42</v>
      </c>
      <c r="AA143" s="57">
        <v>5.95</v>
      </c>
      <c r="AB143" s="37">
        <v>6.62</v>
      </c>
      <c r="AC143" s="37">
        <v>7.38</v>
      </c>
      <c r="AD143" s="37">
        <v>8.2100000000000009</v>
      </c>
      <c r="AE143" s="37">
        <v>9.1199999999999992</v>
      </c>
      <c r="AF143" s="37">
        <v>10.07</v>
      </c>
      <c r="AG143" s="37">
        <v>11.1</v>
      </c>
      <c r="AH143" s="37">
        <v>12.23</v>
      </c>
      <c r="AI143" s="37">
        <v>13.5</v>
      </c>
      <c r="AJ143" s="37">
        <v>14.98</v>
      </c>
      <c r="AK143" s="37">
        <v>16.73</v>
      </c>
      <c r="AL143" s="37">
        <v>18.8</v>
      </c>
      <c r="AM143" s="37">
        <v>21.21</v>
      </c>
      <c r="AN143" s="37">
        <v>23.93</v>
      </c>
      <c r="AO143" s="37">
        <v>26.96</v>
      </c>
      <c r="AP143" s="37">
        <v>30.25</v>
      </c>
      <c r="AQ143" s="37">
        <v>33.85</v>
      </c>
      <c r="AR143" s="37">
        <v>37.799999999999997</v>
      </c>
      <c r="AS143" s="37">
        <v>42.29</v>
      </c>
      <c r="AT143" s="37">
        <v>47.44</v>
      </c>
      <c r="AU143" s="37">
        <v>53.56</v>
      </c>
      <c r="AV143" s="37">
        <v>60.38</v>
      </c>
      <c r="AW143" s="37">
        <v>68.31</v>
      </c>
      <c r="AX143" s="37">
        <v>77.44</v>
      </c>
      <c r="AY143" s="37">
        <v>88.01</v>
      </c>
      <c r="AZ143" s="37">
        <v>100.19</v>
      </c>
      <c r="BA143" s="37">
        <v>114.09</v>
      </c>
      <c r="BB143" s="37">
        <v>129.69999999999999</v>
      </c>
      <c r="BC143" s="37">
        <v>146.47</v>
      </c>
      <c r="BD143" s="37">
        <v>164.16</v>
      </c>
      <c r="BE143" s="37">
        <v>181.63</v>
      </c>
      <c r="BF143" s="37">
        <v>198.73</v>
      </c>
      <c r="BG143" s="37">
        <v>215.28</v>
      </c>
      <c r="BH143" s="37">
        <v>230.4</v>
      </c>
      <c r="BI143" s="37">
        <v>243.4</v>
      </c>
      <c r="BJ143" s="37">
        <v>262.43</v>
      </c>
      <c r="BK143" s="37">
        <v>282.69</v>
      </c>
      <c r="BL143" s="37">
        <v>304.70999999999998</v>
      </c>
      <c r="BM143" s="37">
        <v>328</v>
      </c>
      <c r="BN143" s="37">
        <v>352.09</v>
      </c>
      <c r="BO143" s="37">
        <v>374.47</v>
      </c>
      <c r="BP143" s="37">
        <v>396.8</v>
      </c>
      <c r="BQ143" s="37">
        <v>418.66</v>
      </c>
      <c r="BR143" s="37">
        <v>439.65</v>
      </c>
      <c r="BS143" s="37">
        <v>459.36</v>
      </c>
      <c r="BT143" s="37">
        <v>477.43</v>
      </c>
      <c r="BU143" s="37">
        <v>503.32</v>
      </c>
      <c r="BV143" s="37">
        <v>530.61</v>
      </c>
      <c r="BW143" s="37">
        <v>559.39</v>
      </c>
      <c r="BX143" s="37">
        <v>589.72</v>
      </c>
      <c r="BY143" s="37">
        <v>621.70000000000005</v>
      </c>
      <c r="BZ143" s="37">
        <v>655.42</v>
      </c>
      <c r="CA143" s="37">
        <v>690.96</v>
      </c>
      <c r="CB143" s="37">
        <v>728.43</v>
      </c>
      <c r="CC143" s="37">
        <v>767.94</v>
      </c>
      <c r="CD143" s="37">
        <v>809.58</v>
      </c>
      <c r="CE143" s="37">
        <v>853.48</v>
      </c>
      <c r="CF143" s="37">
        <v>899.77</v>
      </c>
      <c r="CG143" s="37">
        <v>948.56</v>
      </c>
      <c r="CH143" s="37">
        <v>1000</v>
      </c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</row>
    <row r="144" spans="1:101" ht="14.25" customHeight="1">
      <c r="A144" s="55">
        <v>37</v>
      </c>
      <c r="B144" s="56">
        <v>0.21</v>
      </c>
      <c r="C144" s="56">
        <v>0.28000000000000003</v>
      </c>
      <c r="D144" s="56">
        <v>0.45</v>
      </c>
      <c r="E144" s="56">
        <v>0.55000000000000004</v>
      </c>
      <c r="F144" s="56">
        <v>0.64</v>
      </c>
      <c r="G144" s="56">
        <v>0.71</v>
      </c>
      <c r="H144" s="56">
        <v>0.84</v>
      </c>
      <c r="I144" s="56">
        <v>0.95</v>
      </c>
      <c r="J144" s="56">
        <v>1.04</v>
      </c>
      <c r="K144" s="56">
        <v>1.1599999999999999</v>
      </c>
      <c r="L144" s="56">
        <v>1.29</v>
      </c>
      <c r="M144" s="56">
        <v>1.44</v>
      </c>
      <c r="N144" s="56">
        <v>1.62</v>
      </c>
      <c r="O144" s="56">
        <v>1.81</v>
      </c>
      <c r="P144" s="56">
        <v>2.0099999999999998</v>
      </c>
      <c r="Q144" s="56">
        <v>2.23</v>
      </c>
      <c r="R144" s="56">
        <v>2.4700000000000002</v>
      </c>
      <c r="S144" s="56">
        <v>2.75</v>
      </c>
      <c r="T144" s="56">
        <v>3.13</v>
      </c>
      <c r="U144" s="56">
        <v>3.6</v>
      </c>
      <c r="V144" s="56">
        <v>4.1100000000000003</v>
      </c>
      <c r="W144" s="56">
        <v>4.5999999999999996</v>
      </c>
      <c r="X144" s="56">
        <v>5</v>
      </c>
      <c r="Y144" s="56">
        <v>5.42</v>
      </c>
      <c r="Z144" s="57">
        <v>5.95</v>
      </c>
      <c r="AA144" s="57">
        <v>6.62</v>
      </c>
      <c r="AB144" s="37">
        <v>7.38</v>
      </c>
      <c r="AC144" s="37">
        <v>8.2100000000000009</v>
      </c>
      <c r="AD144" s="37">
        <v>9.1199999999999992</v>
      </c>
      <c r="AE144" s="37">
        <v>10.07</v>
      </c>
      <c r="AF144" s="37">
        <v>11.1</v>
      </c>
      <c r="AG144" s="37">
        <v>12.23</v>
      </c>
      <c r="AH144" s="37">
        <v>13.5</v>
      </c>
      <c r="AI144" s="37">
        <v>14.98</v>
      </c>
      <c r="AJ144" s="37">
        <v>16.73</v>
      </c>
      <c r="AK144" s="37">
        <v>18.8</v>
      </c>
      <c r="AL144" s="37">
        <v>21.21</v>
      </c>
      <c r="AM144" s="37">
        <v>23.93</v>
      </c>
      <c r="AN144" s="37">
        <v>26.96</v>
      </c>
      <c r="AO144" s="37">
        <v>30.25</v>
      </c>
      <c r="AP144" s="37">
        <v>33.85</v>
      </c>
      <c r="AQ144" s="37">
        <v>37.799999999999997</v>
      </c>
      <c r="AR144" s="37">
        <v>42.29</v>
      </c>
      <c r="AS144" s="37">
        <v>47.44</v>
      </c>
      <c r="AT144" s="37">
        <v>53.56</v>
      </c>
      <c r="AU144" s="37">
        <v>60.38</v>
      </c>
      <c r="AV144" s="37">
        <v>68.31</v>
      </c>
      <c r="AW144" s="37">
        <v>77.44</v>
      </c>
      <c r="AX144" s="37">
        <v>88.01</v>
      </c>
      <c r="AY144" s="37">
        <v>100.19</v>
      </c>
      <c r="AZ144" s="37">
        <v>114.09</v>
      </c>
      <c r="BA144" s="37">
        <v>129.69999999999999</v>
      </c>
      <c r="BB144" s="37">
        <v>146.47</v>
      </c>
      <c r="BC144" s="37">
        <v>164.16</v>
      </c>
      <c r="BD144" s="37">
        <v>181.63</v>
      </c>
      <c r="BE144" s="37">
        <v>198.73</v>
      </c>
      <c r="BF144" s="37">
        <v>215.28</v>
      </c>
      <c r="BG144" s="37">
        <v>230.4</v>
      </c>
      <c r="BH144" s="37">
        <v>243.4</v>
      </c>
      <c r="BI144" s="37">
        <v>262.43</v>
      </c>
      <c r="BJ144" s="37">
        <v>282.69</v>
      </c>
      <c r="BK144" s="37">
        <v>304.70999999999998</v>
      </c>
      <c r="BL144" s="37">
        <v>328</v>
      </c>
      <c r="BM144" s="37">
        <v>352.09</v>
      </c>
      <c r="BN144" s="37">
        <v>374.47</v>
      </c>
      <c r="BO144" s="37">
        <v>396.8</v>
      </c>
      <c r="BP144" s="37">
        <v>418.66</v>
      </c>
      <c r="BQ144" s="37">
        <v>439.65</v>
      </c>
      <c r="BR144" s="37">
        <v>459.36</v>
      </c>
      <c r="BS144" s="37">
        <v>477.43</v>
      </c>
      <c r="BT144" s="37">
        <v>503.32</v>
      </c>
      <c r="BU144" s="37">
        <v>530.61</v>
      </c>
      <c r="BV144" s="37">
        <v>559.39</v>
      </c>
      <c r="BW144" s="37">
        <v>589.72</v>
      </c>
      <c r="BX144" s="37">
        <v>621.70000000000005</v>
      </c>
      <c r="BY144" s="37">
        <v>655.42</v>
      </c>
      <c r="BZ144" s="37">
        <v>690.96</v>
      </c>
      <c r="CA144" s="37">
        <v>728.43</v>
      </c>
      <c r="CB144" s="37">
        <v>767.94</v>
      </c>
      <c r="CC144" s="37">
        <v>809.58</v>
      </c>
      <c r="CD144" s="37">
        <v>853.48</v>
      </c>
      <c r="CE144" s="37">
        <v>899.77</v>
      </c>
      <c r="CF144" s="37">
        <v>948.56</v>
      </c>
      <c r="CG144" s="37">
        <v>1000</v>
      </c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</row>
    <row r="145" spans="1:101" ht="14.25" customHeight="1">
      <c r="A145" s="55">
        <v>38</v>
      </c>
      <c r="B145" s="56">
        <v>0.21</v>
      </c>
      <c r="C145" s="56">
        <v>0.31</v>
      </c>
      <c r="D145" s="56">
        <v>0.49</v>
      </c>
      <c r="E145" s="56">
        <v>0.59</v>
      </c>
      <c r="F145" s="56">
        <v>0.69</v>
      </c>
      <c r="G145" s="56">
        <v>0.79</v>
      </c>
      <c r="H145" s="56">
        <v>0.92</v>
      </c>
      <c r="I145" s="56">
        <v>1.01</v>
      </c>
      <c r="J145" s="56">
        <v>1.1299999999999999</v>
      </c>
      <c r="K145" s="56">
        <v>1.27</v>
      </c>
      <c r="L145" s="56">
        <v>1.42</v>
      </c>
      <c r="M145" s="56">
        <v>1.58</v>
      </c>
      <c r="N145" s="56">
        <v>1.77</v>
      </c>
      <c r="O145" s="56">
        <v>1.97</v>
      </c>
      <c r="P145" s="56">
        <v>2.1800000000000002</v>
      </c>
      <c r="Q145" s="56">
        <v>2.42</v>
      </c>
      <c r="R145" s="56">
        <v>2.69</v>
      </c>
      <c r="S145" s="56">
        <v>3.03</v>
      </c>
      <c r="T145" s="56">
        <v>3.48</v>
      </c>
      <c r="U145" s="56">
        <v>4.01</v>
      </c>
      <c r="V145" s="56">
        <v>4.55</v>
      </c>
      <c r="W145" s="56">
        <v>5</v>
      </c>
      <c r="X145" s="56">
        <v>5.42</v>
      </c>
      <c r="Y145" s="56">
        <v>5.95</v>
      </c>
      <c r="Z145" s="57">
        <v>6.59</v>
      </c>
      <c r="AA145" s="57">
        <v>7.38</v>
      </c>
      <c r="AB145" s="37">
        <v>8.2100000000000009</v>
      </c>
      <c r="AC145" s="37">
        <v>9.1199999999999992</v>
      </c>
      <c r="AD145" s="37">
        <v>10.07</v>
      </c>
      <c r="AE145" s="37">
        <v>11.1</v>
      </c>
      <c r="AF145" s="37">
        <v>12.23</v>
      </c>
      <c r="AG145" s="37">
        <v>13.5</v>
      </c>
      <c r="AH145" s="37">
        <v>14.98</v>
      </c>
      <c r="AI145" s="37">
        <v>16.73</v>
      </c>
      <c r="AJ145" s="37">
        <v>18.8</v>
      </c>
      <c r="AK145" s="37">
        <v>21.21</v>
      </c>
      <c r="AL145" s="37">
        <v>23.93</v>
      </c>
      <c r="AM145" s="37">
        <v>26.96</v>
      </c>
      <c r="AN145" s="37">
        <v>30.25</v>
      </c>
      <c r="AO145" s="37">
        <v>33.85</v>
      </c>
      <c r="AP145" s="37">
        <v>37.799999999999997</v>
      </c>
      <c r="AQ145" s="37">
        <v>42.29</v>
      </c>
      <c r="AR145" s="37">
        <v>47.44</v>
      </c>
      <c r="AS145" s="37">
        <v>53.56</v>
      </c>
      <c r="AT145" s="37">
        <v>60.38</v>
      </c>
      <c r="AU145" s="37">
        <v>68.31</v>
      </c>
      <c r="AV145" s="37">
        <v>77.44</v>
      </c>
      <c r="AW145" s="37">
        <v>88.01</v>
      </c>
      <c r="AX145" s="37">
        <v>100.19</v>
      </c>
      <c r="AY145" s="37">
        <v>114.09</v>
      </c>
      <c r="AZ145" s="37">
        <v>129.69999999999999</v>
      </c>
      <c r="BA145" s="37">
        <v>146.47</v>
      </c>
      <c r="BB145" s="37">
        <v>164.16</v>
      </c>
      <c r="BC145" s="37">
        <v>181.63</v>
      </c>
      <c r="BD145" s="37">
        <v>198.73</v>
      </c>
      <c r="BE145" s="37">
        <v>215.28</v>
      </c>
      <c r="BF145" s="37">
        <v>230.4</v>
      </c>
      <c r="BG145" s="37">
        <v>243.4</v>
      </c>
      <c r="BH145" s="37">
        <v>262.43</v>
      </c>
      <c r="BI145" s="37">
        <v>282.69</v>
      </c>
      <c r="BJ145" s="37">
        <v>304.70999999999998</v>
      </c>
      <c r="BK145" s="37">
        <v>328</v>
      </c>
      <c r="BL145" s="37">
        <v>352.09</v>
      </c>
      <c r="BM145" s="37">
        <v>374.47</v>
      </c>
      <c r="BN145" s="37">
        <v>396.8</v>
      </c>
      <c r="BO145" s="37">
        <v>418.66</v>
      </c>
      <c r="BP145" s="37">
        <v>439.65</v>
      </c>
      <c r="BQ145" s="37">
        <v>459.36</v>
      </c>
      <c r="BR145" s="37">
        <v>477.43</v>
      </c>
      <c r="BS145" s="37">
        <v>503.32</v>
      </c>
      <c r="BT145" s="37">
        <v>530.61</v>
      </c>
      <c r="BU145" s="37">
        <v>559.39</v>
      </c>
      <c r="BV145" s="37">
        <v>589.72</v>
      </c>
      <c r="BW145" s="37">
        <v>621.70000000000005</v>
      </c>
      <c r="BX145" s="37">
        <v>655.42</v>
      </c>
      <c r="BY145" s="37">
        <v>690.96</v>
      </c>
      <c r="BZ145" s="37">
        <v>728.43</v>
      </c>
      <c r="CA145" s="37">
        <v>767.94</v>
      </c>
      <c r="CB145" s="37">
        <v>809.58</v>
      </c>
      <c r="CC145" s="37">
        <v>853.48</v>
      </c>
      <c r="CD145" s="37">
        <v>899.77</v>
      </c>
      <c r="CE145" s="37">
        <v>948.56</v>
      </c>
      <c r="CF145" s="37">
        <v>1000</v>
      </c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</row>
    <row r="146" spans="1:101" ht="14.25" customHeight="1">
      <c r="A146" s="55">
        <v>39</v>
      </c>
      <c r="B146" s="56">
        <v>0.22</v>
      </c>
      <c r="C146" s="56">
        <v>0.36</v>
      </c>
      <c r="D146" s="56">
        <v>0.55000000000000004</v>
      </c>
      <c r="E146" s="56">
        <v>0.65</v>
      </c>
      <c r="F146" s="56">
        <v>0.74</v>
      </c>
      <c r="G146" s="56">
        <v>0.87</v>
      </c>
      <c r="H146" s="56">
        <v>0.98</v>
      </c>
      <c r="I146" s="56">
        <v>1.0900000000000001</v>
      </c>
      <c r="J146" s="56">
        <v>1.23</v>
      </c>
      <c r="K146" s="56">
        <v>1.4</v>
      </c>
      <c r="L146" s="56">
        <v>1.57</v>
      </c>
      <c r="M146" s="56">
        <v>1.74</v>
      </c>
      <c r="N146" s="56">
        <v>1.94</v>
      </c>
      <c r="O146" s="56">
        <v>2.16</v>
      </c>
      <c r="P146" s="56">
        <v>2.38</v>
      </c>
      <c r="Q146" s="56">
        <v>2.64</v>
      </c>
      <c r="R146" s="56">
        <v>2.97</v>
      </c>
      <c r="S146" s="56">
        <v>3.38</v>
      </c>
      <c r="T146" s="56">
        <v>3.91</v>
      </c>
      <c r="U146" s="56">
        <v>4.4800000000000004</v>
      </c>
      <c r="V146" s="56">
        <v>5</v>
      </c>
      <c r="W146" s="56">
        <v>5.42</v>
      </c>
      <c r="X146" s="56">
        <v>5.95</v>
      </c>
      <c r="Y146" s="56">
        <v>6.56</v>
      </c>
      <c r="Z146" s="57">
        <v>7.36</v>
      </c>
      <c r="AA146" s="57">
        <v>8.2100000000000009</v>
      </c>
      <c r="AB146" s="37">
        <v>9.1199999999999992</v>
      </c>
      <c r="AC146" s="37">
        <v>10.07</v>
      </c>
      <c r="AD146" s="37">
        <v>11.1</v>
      </c>
      <c r="AE146" s="37">
        <v>12.23</v>
      </c>
      <c r="AF146" s="37">
        <v>13.5</v>
      </c>
      <c r="AG146" s="37">
        <v>14.98</v>
      </c>
      <c r="AH146" s="37">
        <v>16.73</v>
      </c>
      <c r="AI146" s="37">
        <v>18.8</v>
      </c>
      <c r="AJ146" s="37">
        <v>21.21</v>
      </c>
      <c r="AK146" s="37">
        <v>23.93</v>
      </c>
      <c r="AL146" s="37">
        <v>26.96</v>
      </c>
      <c r="AM146" s="37">
        <v>30.25</v>
      </c>
      <c r="AN146" s="37">
        <v>33.85</v>
      </c>
      <c r="AO146" s="37">
        <v>37.799999999999997</v>
      </c>
      <c r="AP146" s="37">
        <v>42.29</v>
      </c>
      <c r="AQ146" s="37">
        <v>47.44</v>
      </c>
      <c r="AR146" s="37">
        <v>53.56</v>
      </c>
      <c r="AS146" s="37">
        <v>60.38</v>
      </c>
      <c r="AT146" s="37">
        <v>68.31</v>
      </c>
      <c r="AU146" s="37">
        <v>77.44</v>
      </c>
      <c r="AV146" s="37">
        <v>88.01</v>
      </c>
      <c r="AW146" s="37">
        <v>100.19</v>
      </c>
      <c r="AX146" s="37">
        <v>114.09</v>
      </c>
      <c r="AY146" s="37">
        <v>129.69999999999999</v>
      </c>
      <c r="AZ146" s="37">
        <v>146.47</v>
      </c>
      <c r="BA146" s="37">
        <v>164.16</v>
      </c>
      <c r="BB146" s="37">
        <v>181.63</v>
      </c>
      <c r="BC146" s="37">
        <v>198.73</v>
      </c>
      <c r="BD146" s="37">
        <v>215.28</v>
      </c>
      <c r="BE146" s="37">
        <v>230.4</v>
      </c>
      <c r="BF146" s="37">
        <v>243.4</v>
      </c>
      <c r="BG146" s="37">
        <v>262.43</v>
      </c>
      <c r="BH146" s="37">
        <v>282.69</v>
      </c>
      <c r="BI146" s="37">
        <v>304.70999999999998</v>
      </c>
      <c r="BJ146" s="37">
        <v>328</v>
      </c>
      <c r="BK146" s="37">
        <v>352.09</v>
      </c>
      <c r="BL146" s="37">
        <v>374.47</v>
      </c>
      <c r="BM146" s="37">
        <v>396.8</v>
      </c>
      <c r="BN146" s="37">
        <v>418.66</v>
      </c>
      <c r="BO146" s="37">
        <v>439.65</v>
      </c>
      <c r="BP146" s="37">
        <v>459.36</v>
      </c>
      <c r="BQ146" s="37">
        <v>477.43</v>
      </c>
      <c r="BR146" s="37">
        <v>503.32</v>
      </c>
      <c r="BS146" s="37">
        <v>530.61</v>
      </c>
      <c r="BT146" s="37">
        <v>559.39</v>
      </c>
      <c r="BU146" s="37">
        <v>589.72</v>
      </c>
      <c r="BV146" s="37">
        <v>621.70000000000005</v>
      </c>
      <c r="BW146" s="37">
        <v>655.42</v>
      </c>
      <c r="BX146" s="37">
        <v>690.96</v>
      </c>
      <c r="BY146" s="37">
        <v>728.43</v>
      </c>
      <c r="BZ146" s="37">
        <v>767.94</v>
      </c>
      <c r="CA146" s="37">
        <v>809.58</v>
      </c>
      <c r="CB146" s="37">
        <v>853.48</v>
      </c>
      <c r="CC146" s="37">
        <v>899.77</v>
      </c>
      <c r="CD146" s="37">
        <v>948.56</v>
      </c>
      <c r="CE146" s="37">
        <v>1000</v>
      </c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</row>
    <row r="147" spans="1:101" ht="14.25" customHeight="1">
      <c r="A147" s="55">
        <v>40</v>
      </c>
      <c r="B147" s="56">
        <v>0.24</v>
      </c>
      <c r="C147" s="56">
        <v>0.42</v>
      </c>
      <c r="D147" s="56">
        <v>0.6</v>
      </c>
      <c r="E147" s="56">
        <v>0.71</v>
      </c>
      <c r="F147" s="56">
        <v>0.83</v>
      </c>
      <c r="G147" s="56">
        <v>0.94</v>
      </c>
      <c r="H147" s="56">
        <v>1.06</v>
      </c>
      <c r="I147" s="56">
        <v>1.18</v>
      </c>
      <c r="J147" s="56">
        <v>1.35</v>
      </c>
      <c r="K147" s="56">
        <v>1.55</v>
      </c>
      <c r="L147" s="56">
        <v>1.73</v>
      </c>
      <c r="M147" s="56">
        <v>1.9</v>
      </c>
      <c r="N147" s="56">
        <v>2.13</v>
      </c>
      <c r="O147" s="56">
        <v>2.37</v>
      </c>
      <c r="P147" s="56">
        <v>2.62</v>
      </c>
      <c r="Q147" s="56">
        <v>2.92</v>
      </c>
      <c r="R147" s="56">
        <v>3.31</v>
      </c>
      <c r="S147" s="56">
        <v>3.81</v>
      </c>
      <c r="T147" s="56">
        <v>4.4000000000000004</v>
      </c>
      <c r="U147" s="56">
        <v>4.99</v>
      </c>
      <c r="V147" s="56">
        <v>5.42</v>
      </c>
      <c r="W147" s="56">
        <v>5.95</v>
      </c>
      <c r="X147" s="56">
        <v>6.54</v>
      </c>
      <c r="Y147" s="56">
        <v>7.27</v>
      </c>
      <c r="Z147" s="57">
        <v>8.19</v>
      </c>
      <c r="AA147" s="57">
        <v>9.1199999999999992</v>
      </c>
      <c r="AB147" s="37">
        <v>10.07</v>
      </c>
      <c r="AC147" s="37">
        <v>11.1</v>
      </c>
      <c r="AD147" s="37">
        <v>12.23</v>
      </c>
      <c r="AE147" s="37">
        <v>13.5</v>
      </c>
      <c r="AF147" s="37">
        <v>14.98</v>
      </c>
      <c r="AG147" s="37">
        <v>16.73</v>
      </c>
      <c r="AH147" s="37">
        <v>18.8</v>
      </c>
      <c r="AI147" s="37">
        <v>21.21</v>
      </c>
      <c r="AJ147" s="37">
        <v>23.93</v>
      </c>
      <c r="AK147" s="37">
        <v>26.96</v>
      </c>
      <c r="AL147" s="37">
        <v>30.25</v>
      </c>
      <c r="AM147" s="37">
        <v>33.85</v>
      </c>
      <c r="AN147" s="37">
        <v>37.799999999999997</v>
      </c>
      <c r="AO147" s="37">
        <v>42.29</v>
      </c>
      <c r="AP147" s="37">
        <v>47.44</v>
      </c>
      <c r="AQ147" s="37">
        <v>53.56</v>
      </c>
      <c r="AR147" s="37">
        <v>60.38</v>
      </c>
      <c r="AS147" s="37">
        <v>68.31</v>
      </c>
      <c r="AT147" s="37">
        <v>77.44</v>
      </c>
      <c r="AU147" s="37">
        <v>88.01</v>
      </c>
      <c r="AV147" s="37">
        <v>100.19</v>
      </c>
      <c r="AW147" s="37">
        <v>114.09</v>
      </c>
      <c r="AX147" s="37">
        <v>129.69999999999999</v>
      </c>
      <c r="AY147" s="37">
        <v>146.47</v>
      </c>
      <c r="AZ147" s="37">
        <v>164.16</v>
      </c>
      <c r="BA147" s="37">
        <v>181.63</v>
      </c>
      <c r="BB147" s="37">
        <v>198.73</v>
      </c>
      <c r="BC147" s="37">
        <v>215.28</v>
      </c>
      <c r="BD147" s="37">
        <v>230.4</v>
      </c>
      <c r="BE147" s="37">
        <v>243.4</v>
      </c>
      <c r="BF147" s="37">
        <v>262.43</v>
      </c>
      <c r="BG147" s="37">
        <v>282.69</v>
      </c>
      <c r="BH147" s="37">
        <v>304.70999999999998</v>
      </c>
      <c r="BI147" s="37">
        <v>328</v>
      </c>
      <c r="BJ147" s="37">
        <v>352.09</v>
      </c>
      <c r="BK147" s="37">
        <v>374.47</v>
      </c>
      <c r="BL147" s="37">
        <v>396.8</v>
      </c>
      <c r="BM147" s="37">
        <v>418.66</v>
      </c>
      <c r="BN147" s="37">
        <v>439.65</v>
      </c>
      <c r="BO147" s="37">
        <v>459.36</v>
      </c>
      <c r="BP147" s="37">
        <v>477.43</v>
      </c>
      <c r="BQ147" s="37">
        <v>503.32</v>
      </c>
      <c r="BR147" s="37">
        <v>530.61</v>
      </c>
      <c r="BS147" s="37">
        <v>559.39</v>
      </c>
      <c r="BT147" s="37">
        <v>589.72</v>
      </c>
      <c r="BU147" s="37">
        <v>621.70000000000005</v>
      </c>
      <c r="BV147" s="37">
        <v>655.42</v>
      </c>
      <c r="BW147" s="37">
        <v>690.96</v>
      </c>
      <c r="BX147" s="37">
        <v>728.43</v>
      </c>
      <c r="BY147" s="37">
        <v>767.94</v>
      </c>
      <c r="BZ147" s="37">
        <v>809.58</v>
      </c>
      <c r="CA147" s="37">
        <v>853.48</v>
      </c>
      <c r="CB147" s="37">
        <v>899.77</v>
      </c>
      <c r="CC147" s="37">
        <v>948.56</v>
      </c>
      <c r="CD147" s="37">
        <v>1000</v>
      </c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</row>
    <row r="148" spans="1:101" ht="14.25" customHeight="1">
      <c r="A148" s="55">
        <v>41</v>
      </c>
      <c r="B148" s="56">
        <v>0.27</v>
      </c>
      <c r="C148" s="56">
        <v>0.49</v>
      </c>
      <c r="D148" s="56">
        <v>0.66</v>
      </c>
      <c r="E148" s="56">
        <v>0.77</v>
      </c>
      <c r="F148" s="56">
        <v>0.89</v>
      </c>
      <c r="G148" s="56">
        <v>1.02</v>
      </c>
      <c r="H148" s="56">
        <v>1.1299999999999999</v>
      </c>
      <c r="I148" s="56">
        <v>1.28</v>
      </c>
      <c r="J148" s="56">
        <v>1.48</v>
      </c>
      <c r="K148" s="56">
        <v>1.7</v>
      </c>
      <c r="L148" s="56">
        <v>1.88</v>
      </c>
      <c r="M148" s="56">
        <v>2.08</v>
      </c>
      <c r="N148" s="56">
        <v>2.34</v>
      </c>
      <c r="O148" s="56">
        <v>2.61</v>
      </c>
      <c r="P148" s="56">
        <v>2.89</v>
      </c>
      <c r="Q148" s="56">
        <v>3.25</v>
      </c>
      <c r="R148" s="56">
        <v>3.74</v>
      </c>
      <c r="S148" s="56">
        <v>4.32</v>
      </c>
      <c r="T148" s="56">
        <v>4.9400000000000004</v>
      </c>
      <c r="U148" s="56">
        <v>5.42</v>
      </c>
      <c r="V148" s="56">
        <v>5.95</v>
      </c>
      <c r="W148" s="56">
        <v>6.54</v>
      </c>
      <c r="X148" s="56">
        <v>7.18</v>
      </c>
      <c r="Y148" s="56">
        <v>8.1</v>
      </c>
      <c r="Z148" s="57">
        <v>9.0399999999999991</v>
      </c>
      <c r="AA148" s="57">
        <v>10.07</v>
      </c>
      <c r="AB148" s="37">
        <v>11.1</v>
      </c>
      <c r="AC148" s="37">
        <v>12.23</v>
      </c>
      <c r="AD148" s="37">
        <v>13.5</v>
      </c>
      <c r="AE148" s="37">
        <v>14.98</v>
      </c>
      <c r="AF148" s="37">
        <v>16.73</v>
      </c>
      <c r="AG148" s="37">
        <v>18.8</v>
      </c>
      <c r="AH148" s="37">
        <v>21.21</v>
      </c>
      <c r="AI148" s="37">
        <v>23.93</v>
      </c>
      <c r="AJ148" s="37">
        <v>26.96</v>
      </c>
      <c r="AK148" s="37">
        <v>30.25</v>
      </c>
      <c r="AL148" s="37">
        <v>33.85</v>
      </c>
      <c r="AM148" s="37">
        <v>37.799999999999997</v>
      </c>
      <c r="AN148" s="37">
        <v>42.29</v>
      </c>
      <c r="AO148" s="37">
        <v>47.44</v>
      </c>
      <c r="AP148" s="37">
        <v>53.56</v>
      </c>
      <c r="AQ148" s="37">
        <v>60.38</v>
      </c>
      <c r="AR148" s="37">
        <v>68.31</v>
      </c>
      <c r="AS148" s="37">
        <v>77.44</v>
      </c>
      <c r="AT148" s="37">
        <v>88.01</v>
      </c>
      <c r="AU148" s="37">
        <v>100.19</v>
      </c>
      <c r="AV148" s="37">
        <v>114.09</v>
      </c>
      <c r="AW148" s="37">
        <v>129.69999999999999</v>
      </c>
      <c r="AX148" s="37">
        <v>146.47</v>
      </c>
      <c r="AY148" s="37">
        <v>164.16</v>
      </c>
      <c r="AZ148" s="37">
        <v>181.63</v>
      </c>
      <c r="BA148" s="37">
        <v>198.73</v>
      </c>
      <c r="BB148" s="37">
        <v>215.28</v>
      </c>
      <c r="BC148" s="37">
        <v>230.4</v>
      </c>
      <c r="BD148" s="37">
        <v>243.4</v>
      </c>
      <c r="BE148" s="37">
        <v>262.43</v>
      </c>
      <c r="BF148" s="37">
        <v>282.69</v>
      </c>
      <c r="BG148" s="37">
        <v>304.70999999999998</v>
      </c>
      <c r="BH148" s="37">
        <v>328</v>
      </c>
      <c r="BI148" s="37">
        <v>352.09</v>
      </c>
      <c r="BJ148" s="37">
        <v>374.47</v>
      </c>
      <c r="BK148" s="37">
        <v>396.8</v>
      </c>
      <c r="BL148" s="37">
        <v>418.66</v>
      </c>
      <c r="BM148" s="37">
        <v>439.65</v>
      </c>
      <c r="BN148" s="37">
        <v>459.36</v>
      </c>
      <c r="BO148" s="37">
        <v>477.43</v>
      </c>
      <c r="BP148" s="37">
        <v>503.32</v>
      </c>
      <c r="BQ148" s="37">
        <v>530.61</v>
      </c>
      <c r="BR148" s="37">
        <v>559.39</v>
      </c>
      <c r="BS148" s="37">
        <v>589.72</v>
      </c>
      <c r="BT148" s="37">
        <v>621.70000000000005</v>
      </c>
      <c r="BU148" s="37">
        <v>655.42</v>
      </c>
      <c r="BV148" s="37">
        <v>690.96</v>
      </c>
      <c r="BW148" s="37">
        <v>728.43</v>
      </c>
      <c r="BX148" s="37">
        <v>767.94</v>
      </c>
      <c r="BY148" s="37">
        <v>809.58</v>
      </c>
      <c r="BZ148" s="37">
        <v>853.48</v>
      </c>
      <c r="CA148" s="37">
        <v>899.77</v>
      </c>
      <c r="CB148" s="37">
        <v>948.56</v>
      </c>
      <c r="CC148" s="37">
        <v>1000</v>
      </c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</row>
    <row r="149" spans="1:101" ht="14.25" customHeight="1">
      <c r="A149" s="55">
        <v>42</v>
      </c>
      <c r="B149" s="56">
        <v>0.31</v>
      </c>
      <c r="C149" s="56">
        <v>0.55000000000000004</v>
      </c>
      <c r="D149" s="56">
        <v>0.71</v>
      </c>
      <c r="E149" s="56">
        <v>0.83</v>
      </c>
      <c r="F149" s="56">
        <v>0.97</v>
      </c>
      <c r="G149" s="56">
        <v>1.08</v>
      </c>
      <c r="H149" s="56">
        <v>1.2</v>
      </c>
      <c r="I149" s="56">
        <v>1.38</v>
      </c>
      <c r="J149" s="56">
        <v>1.61</v>
      </c>
      <c r="K149" s="56">
        <v>1.84</v>
      </c>
      <c r="L149" s="56">
        <v>2.04</v>
      </c>
      <c r="M149" s="56">
        <v>2.27</v>
      </c>
      <c r="N149" s="56">
        <v>2.57</v>
      </c>
      <c r="O149" s="56">
        <v>2.88</v>
      </c>
      <c r="P149" s="56">
        <v>3.21</v>
      </c>
      <c r="Q149" s="56">
        <v>3.65</v>
      </c>
      <c r="R149" s="56">
        <v>4.2300000000000004</v>
      </c>
      <c r="S149" s="56">
        <v>4.88</v>
      </c>
      <c r="T149" s="56">
        <v>5.42</v>
      </c>
      <c r="U149" s="56">
        <v>5.95</v>
      </c>
      <c r="V149" s="56">
        <v>6.54</v>
      </c>
      <c r="W149" s="56">
        <v>7.12</v>
      </c>
      <c r="X149" s="56">
        <v>7.9</v>
      </c>
      <c r="Y149" s="56">
        <v>8.85</v>
      </c>
      <c r="Z149" s="57">
        <v>9.93</v>
      </c>
      <c r="AA149" s="57">
        <v>11.1</v>
      </c>
      <c r="AB149" s="37">
        <v>12.23</v>
      </c>
      <c r="AC149" s="37">
        <v>13.5</v>
      </c>
      <c r="AD149" s="37">
        <v>14.98</v>
      </c>
      <c r="AE149" s="37">
        <v>16.73</v>
      </c>
      <c r="AF149" s="37">
        <v>18.8</v>
      </c>
      <c r="AG149" s="37">
        <v>21.21</v>
      </c>
      <c r="AH149" s="37">
        <v>23.93</v>
      </c>
      <c r="AI149" s="37">
        <v>26.96</v>
      </c>
      <c r="AJ149" s="37">
        <v>30.25</v>
      </c>
      <c r="AK149" s="37">
        <v>33.85</v>
      </c>
      <c r="AL149" s="37">
        <v>37.799999999999997</v>
      </c>
      <c r="AM149" s="37">
        <v>42.29</v>
      </c>
      <c r="AN149" s="37">
        <v>47.44</v>
      </c>
      <c r="AO149" s="37">
        <v>53.56</v>
      </c>
      <c r="AP149" s="37">
        <v>60.38</v>
      </c>
      <c r="AQ149" s="37">
        <v>68.31</v>
      </c>
      <c r="AR149" s="37">
        <v>77.44</v>
      </c>
      <c r="AS149" s="37">
        <v>88.01</v>
      </c>
      <c r="AT149" s="37">
        <v>100.19</v>
      </c>
      <c r="AU149" s="37">
        <v>114.09</v>
      </c>
      <c r="AV149" s="37">
        <v>129.69999999999999</v>
      </c>
      <c r="AW149" s="37">
        <v>146.47</v>
      </c>
      <c r="AX149" s="37">
        <v>164.16</v>
      </c>
      <c r="AY149" s="37">
        <v>181.63</v>
      </c>
      <c r="AZ149" s="37">
        <v>198.73</v>
      </c>
      <c r="BA149" s="37">
        <v>215.28</v>
      </c>
      <c r="BB149" s="37">
        <v>230.4</v>
      </c>
      <c r="BC149" s="37">
        <v>243.4</v>
      </c>
      <c r="BD149" s="37">
        <v>262.43</v>
      </c>
      <c r="BE149" s="37">
        <v>282.69</v>
      </c>
      <c r="BF149" s="37">
        <v>304.70999999999998</v>
      </c>
      <c r="BG149" s="37">
        <v>328</v>
      </c>
      <c r="BH149" s="37">
        <v>352.09</v>
      </c>
      <c r="BI149" s="37">
        <v>374.47</v>
      </c>
      <c r="BJ149" s="37">
        <v>396.8</v>
      </c>
      <c r="BK149" s="37">
        <v>418.66</v>
      </c>
      <c r="BL149" s="37">
        <v>439.65</v>
      </c>
      <c r="BM149" s="37">
        <v>459.36</v>
      </c>
      <c r="BN149" s="37">
        <v>477.43</v>
      </c>
      <c r="BO149" s="37">
        <v>503.32</v>
      </c>
      <c r="BP149" s="37">
        <v>530.61</v>
      </c>
      <c r="BQ149" s="37">
        <v>559.39</v>
      </c>
      <c r="BR149" s="37">
        <v>589.72</v>
      </c>
      <c r="BS149" s="37">
        <v>621.70000000000005</v>
      </c>
      <c r="BT149" s="37">
        <v>655.42</v>
      </c>
      <c r="BU149" s="37">
        <v>690.96</v>
      </c>
      <c r="BV149" s="37">
        <v>728.43</v>
      </c>
      <c r="BW149" s="37">
        <v>767.94</v>
      </c>
      <c r="BX149" s="37">
        <v>809.58</v>
      </c>
      <c r="BY149" s="37">
        <v>853.48</v>
      </c>
      <c r="BZ149" s="37">
        <v>899.77</v>
      </c>
      <c r="CA149" s="37">
        <v>948.56</v>
      </c>
      <c r="CB149" s="37">
        <v>1000</v>
      </c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</row>
    <row r="150" spans="1:101" ht="14.25" customHeight="1">
      <c r="A150" s="55">
        <v>43</v>
      </c>
      <c r="B150" s="56">
        <v>0.37</v>
      </c>
      <c r="C150" s="56">
        <v>0.61</v>
      </c>
      <c r="D150" s="56">
        <v>0.75</v>
      </c>
      <c r="E150" s="56">
        <v>0.91</v>
      </c>
      <c r="F150" s="56">
        <v>1.04</v>
      </c>
      <c r="G150" s="56">
        <v>1.1399999999999999</v>
      </c>
      <c r="H150" s="56">
        <v>1.29</v>
      </c>
      <c r="I150" s="56">
        <v>1.5</v>
      </c>
      <c r="J150" s="56">
        <v>1.75</v>
      </c>
      <c r="K150" s="56">
        <v>1.98</v>
      </c>
      <c r="L150" s="56">
        <v>2.2000000000000002</v>
      </c>
      <c r="M150" s="56">
        <v>2.4700000000000002</v>
      </c>
      <c r="N150" s="56">
        <v>2.82</v>
      </c>
      <c r="O150" s="56">
        <v>3.18</v>
      </c>
      <c r="P150" s="56">
        <v>3.57</v>
      </c>
      <c r="Q150" s="56">
        <v>4.0999999999999996</v>
      </c>
      <c r="R150" s="56">
        <v>4.7699999999999996</v>
      </c>
      <c r="S150" s="56">
        <v>5.42</v>
      </c>
      <c r="T150" s="56">
        <v>5.95</v>
      </c>
      <c r="U150" s="56">
        <v>6.54</v>
      </c>
      <c r="V150" s="56">
        <v>7.08</v>
      </c>
      <c r="W150" s="56">
        <v>7.79</v>
      </c>
      <c r="X150" s="56">
        <v>8.6999999999999993</v>
      </c>
      <c r="Y150" s="56">
        <v>9.7799999999999994</v>
      </c>
      <c r="Z150" s="57">
        <v>10.95</v>
      </c>
      <c r="AA150" s="57">
        <v>12.23</v>
      </c>
      <c r="AB150" s="37">
        <v>13.5</v>
      </c>
      <c r="AC150" s="37">
        <v>14.98</v>
      </c>
      <c r="AD150" s="37">
        <v>16.73</v>
      </c>
      <c r="AE150" s="37">
        <v>18.8</v>
      </c>
      <c r="AF150" s="37">
        <v>21.21</v>
      </c>
      <c r="AG150" s="37">
        <v>23.93</v>
      </c>
      <c r="AH150" s="37">
        <v>26.96</v>
      </c>
      <c r="AI150" s="37">
        <v>30.25</v>
      </c>
      <c r="AJ150" s="37">
        <v>33.85</v>
      </c>
      <c r="AK150" s="37">
        <v>37.799999999999997</v>
      </c>
      <c r="AL150" s="37">
        <v>42.29</v>
      </c>
      <c r="AM150" s="37">
        <v>47.44</v>
      </c>
      <c r="AN150" s="37">
        <v>53.56</v>
      </c>
      <c r="AO150" s="37">
        <v>60.38</v>
      </c>
      <c r="AP150" s="37">
        <v>68.31</v>
      </c>
      <c r="AQ150" s="37">
        <v>77.44</v>
      </c>
      <c r="AR150" s="37">
        <v>88.01</v>
      </c>
      <c r="AS150" s="37">
        <v>100.19</v>
      </c>
      <c r="AT150" s="37">
        <v>114.09</v>
      </c>
      <c r="AU150" s="37">
        <v>129.69999999999999</v>
      </c>
      <c r="AV150" s="37">
        <v>146.47</v>
      </c>
      <c r="AW150" s="37">
        <v>164.16</v>
      </c>
      <c r="AX150" s="37">
        <v>181.63</v>
      </c>
      <c r="AY150" s="37">
        <v>198.73</v>
      </c>
      <c r="AZ150" s="37">
        <v>215.28</v>
      </c>
      <c r="BA150" s="37">
        <v>230.4</v>
      </c>
      <c r="BB150" s="37">
        <v>243.4</v>
      </c>
      <c r="BC150" s="37">
        <v>262.43</v>
      </c>
      <c r="BD150" s="37">
        <v>282.69</v>
      </c>
      <c r="BE150" s="37">
        <v>304.70999999999998</v>
      </c>
      <c r="BF150" s="37">
        <v>328</v>
      </c>
      <c r="BG150" s="37">
        <v>352.09</v>
      </c>
      <c r="BH150" s="37">
        <v>374.47</v>
      </c>
      <c r="BI150" s="37">
        <v>396.8</v>
      </c>
      <c r="BJ150" s="37">
        <v>418.66</v>
      </c>
      <c r="BK150" s="37">
        <v>439.65</v>
      </c>
      <c r="BL150" s="37">
        <v>459.36</v>
      </c>
      <c r="BM150" s="37">
        <v>477.43</v>
      </c>
      <c r="BN150" s="37">
        <v>503.32</v>
      </c>
      <c r="BO150" s="37">
        <v>530.61</v>
      </c>
      <c r="BP150" s="37">
        <v>559.39</v>
      </c>
      <c r="BQ150" s="37">
        <v>589.72</v>
      </c>
      <c r="BR150" s="37">
        <v>621.70000000000005</v>
      </c>
      <c r="BS150" s="37">
        <v>655.42</v>
      </c>
      <c r="BT150" s="37">
        <v>690.96</v>
      </c>
      <c r="BU150" s="37">
        <v>728.43</v>
      </c>
      <c r="BV150" s="37">
        <v>767.94</v>
      </c>
      <c r="BW150" s="37">
        <v>809.58</v>
      </c>
      <c r="BX150" s="37">
        <v>853.48</v>
      </c>
      <c r="BY150" s="37">
        <v>899.77</v>
      </c>
      <c r="BZ150" s="37">
        <v>948.56</v>
      </c>
      <c r="CA150" s="37">
        <v>1000</v>
      </c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</row>
    <row r="151" spans="1:101" ht="14.25" customHeight="1">
      <c r="A151" s="55">
        <v>44</v>
      </c>
      <c r="B151" s="56">
        <v>0.44</v>
      </c>
      <c r="C151" s="56">
        <v>0.64</v>
      </c>
      <c r="D151" s="56">
        <v>0.82</v>
      </c>
      <c r="E151" s="56">
        <v>0.99</v>
      </c>
      <c r="F151" s="56">
        <v>1.1000000000000001</v>
      </c>
      <c r="G151" s="56">
        <v>1.21</v>
      </c>
      <c r="H151" s="56">
        <v>1.39</v>
      </c>
      <c r="I151" s="56">
        <v>1.64</v>
      </c>
      <c r="J151" s="56">
        <v>1.89</v>
      </c>
      <c r="K151" s="56">
        <v>2.13</v>
      </c>
      <c r="L151" s="56">
        <v>2.38</v>
      </c>
      <c r="M151" s="56">
        <v>2.71</v>
      </c>
      <c r="N151" s="56">
        <v>3.11</v>
      </c>
      <c r="O151" s="56">
        <v>3.51</v>
      </c>
      <c r="P151" s="56">
        <v>3.97</v>
      </c>
      <c r="Q151" s="56">
        <v>4.59</v>
      </c>
      <c r="R151" s="56">
        <v>5.33</v>
      </c>
      <c r="S151" s="56">
        <v>5.95</v>
      </c>
      <c r="T151" s="56">
        <v>6.54</v>
      </c>
      <c r="U151" s="56">
        <v>7.07</v>
      </c>
      <c r="V151" s="56">
        <v>7.69</v>
      </c>
      <c r="W151" s="56">
        <v>8.57</v>
      </c>
      <c r="X151" s="56">
        <v>9.64</v>
      </c>
      <c r="Y151" s="56">
        <v>10.82</v>
      </c>
      <c r="Z151" s="57">
        <v>12.08</v>
      </c>
      <c r="AA151" s="57">
        <v>13.5</v>
      </c>
      <c r="AB151" s="37">
        <v>14.98</v>
      </c>
      <c r="AC151" s="37">
        <v>16.73</v>
      </c>
      <c r="AD151" s="37">
        <v>18.8</v>
      </c>
      <c r="AE151" s="37">
        <v>21.21</v>
      </c>
      <c r="AF151" s="37">
        <v>23.93</v>
      </c>
      <c r="AG151" s="37">
        <v>26.96</v>
      </c>
      <c r="AH151" s="37">
        <v>30.25</v>
      </c>
      <c r="AI151" s="37">
        <v>33.85</v>
      </c>
      <c r="AJ151" s="37">
        <v>37.799999999999997</v>
      </c>
      <c r="AK151" s="37">
        <v>42.29</v>
      </c>
      <c r="AL151" s="37">
        <v>47.44</v>
      </c>
      <c r="AM151" s="37">
        <v>53.56</v>
      </c>
      <c r="AN151" s="37">
        <v>60.38</v>
      </c>
      <c r="AO151" s="37">
        <v>68.31</v>
      </c>
      <c r="AP151" s="37">
        <v>77.44</v>
      </c>
      <c r="AQ151" s="37">
        <v>88.01</v>
      </c>
      <c r="AR151" s="37">
        <v>100.19</v>
      </c>
      <c r="AS151" s="37">
        <v>114.09</v>
      </c>
      <c r="AT151" s="37">
        <v>129.69999999999999</v>
      </c>
      <c r="AU151" s="37">
        <v>146.47</v>
      </c>
      <c r="AV151" s="37">
        <v>164.16</v>
      </c>
      <c r="AW151" s="37">
        <v>181.63</v>
      </c>
      <c r="AX151" s="37">
        <v>198.73</v>
      </c>
      <c r="AY151" s="37">
        <v>215.28</v>
      </c>
      <c r="AZ151" s="37">
        <v>230.4</v>
      </c>
      <c r="BA151" s="37">
        <v>243.4</v>
      </c>
      <c r="BB151" s="37">
        <v>262.43</v>
      </c>
      <c r="BC151" s="37">
        <v>282.69</v>
      </c>
      <c r="BD151" s="37">
        <v>304.70999999999998</v>
      </c>
      <c r="BE151" s="37">
        <v>328</v>
      </c>
      <c r="BF151" s="37">
        <v>352.09</v>
      </c>
      <c r="BG151" s="37">
        <v>374.47</v>
      </c>
      <c r="BH151" s="37">
        <v>396.8</v>
      </c>
      <c r="BI151" s="37">
        <v>418.66</v>
      </c>
      <c r="BJ151" s="37">
        <v>439.65</v>
      </c>
      <c r="BK151" s="37">
        <v>459.36</v>
      </c>
      <c r="BL151" s="37">
        <v>477.43</v>
      </c>
      <c r="BM151" s="37">
        <v>503.32</v>
      </c>
      <c r="BN151" s="37">
        <v>530.61</v>
      </c>
      <c r="BO151" s="37">
        <v>559.39</v>
      </c>
      <c r="BP151" s="37">
        <v>589.72</v>
      </c>
      <c r="BQ151" s="37">
        <v>621.70000000000005</v>
      </c>
      <c r="BR151" s="37">
        <v>655.42</v>
      </c>
      <c r="BS151" s="37">
        <v>690.96</v>
      </c>
      <c r="BT151" s="37">
        <v>728.43</v>
      </c>
      <c r="BU151" s="37">
        <v>767.94</v>
      </c>
      <c r="BV151" s="37">
        <v>809.58</v>
      </c>
      <c r="BW151" s="37">
        <v>853.48</v>
      </c>
      <c r="BX151" s="37">
        <v>899.77</v>
      </c>
      <c r="BY151" s="37">
        <v>948.56</v>
      </c>
      <c r="BZ151" s="37">
        <v>1000</v>
      </c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</row>
    <row r="152" spans="1:101" ht="14.25" customHeight="1">
      <c r="A152" s="55">
        <v>45</v>
      </c>
      <c r="B152" s="56">
        <v>0.5</v>
      </c>
      <c r="C152" s="56">
        <v>0.69</v>
      </c>
      <c r="D152" s="56">
        <v>0.88</v>
      </c>
      <c r="E152" s="56">
        <v>1.08</v>
      </c>
      <c r="F152" s="56">
        <v>1.18</v>
      </c>
      <c r="G152" s="56">
        <v>1.31</v>
      </c>
      <c r="H152" s="56">
        <v>1.54</v>
      </c>
      <c r="I152" s="56">
        <v>1.8</v>
      </c>
      <c r="J152" s="56">
        <v>2.04</v>
      </c>
      <c r="K152" s="56">
        <v>2.29</v>
      </c>
      <c r="L152" s="56">
        <v>2.6</v>
      </c>
      <c r="M152" s="56">
        <v>2.98</v>
      </c>
      <c r="N152" s="56">
        <v>3.42</v>
      </c>
      <c r="O152" s="56">
        <v>3.88</v>
      </c>
      <c r="P152" s="56">
        <v>4.41</v>
      </c>
      <c r="Q152" s="56">
        <v>5.1100000000000003</v>
      </c>
      <c r="R152" s="56">
        <v>5.88</v>
      </c>
      <c r="S152" s="56">
        <v>6.54</v>
      </c>
      <c r="T152" s="56">
        <v>7.07</v>
      </c>
      <c r="U152" s="56">
        <v>7.68</v>
      </c>
      <c r="V152" s="56">
        <v>8.4</v>
      </c>
      <c r="W152" s="56">
        <v>9.52</v>
      </c>
      <c r="X152" s="56">
        <v>10.75</v>
      </c>
      <c r="Y152" s="56">
        <v>12.05</v>
      </c>
      <c r="Z152" s="57">
        <v>13.41</v>
      </c>
      <c r="AA152" s="57">
        <v>14.98</v>
      </c>
      <c r="AB152" s="37">
        <v>16.73</v>
      </c>
      <c r="AC152" s="37">
        <v>18.8</v>
      </c>
      <c r="AD152" s="37">
        <v>21.21</v>
      </c>
      <c r="AE152" s="37">
        <v>23.93</v>
      </c>
      <c r="AF152" s="37">
        <v>26.96</v>
      </c>
      <c r="AG152" s="37">
        <v>30.25</v>
      </c>
      <c r="AH152" s="37">
        <v>33.85</v>
      </c>
      <c r="AI152" s="37">
        <v>37.799999999999997</v>
      </c>
      <c r="AJ152" s="37">
        <v>42.29</v>
      </c>
      <c r="AK152" s="37">
        <v>47.44</v>
      </c>
      <c r="AL152" s="37">
        <v>53.56</v>
      </c>
      <c r="AM152" s="37">
        <v>60.38</v>
      </c>
      <c r="AN152" s="37">
        <v>68.31</v>
      </c>
      <c r="AO152" s="37">
        <v>77.44</v>
      </c>
      <c r="AP152" s="37">
        <v>88.01</v>
      </c>
      <c r="AQ152" s="37">
        <v>100.19</v>
      </c>
      <c r="AR152" s="37">
        <v>114.09</v>
      </c>
      <c r="AS152" s="37">
        <v>129.69999999999999</v>
      </c>
      <c r="AT152" s="37">
        <v>146.47</v>
      </c>
      <c r="AU152" s="37">
        <v>164.16</v>
      </c>
      <c r="AV152" s="37">
        <v>181.63</v>
      </c>
      <c r="AW152" s="37">
        <v>198.73</v>
      </c>
      <c r="AX152" s="37">
        <v>215.28</v>
      </c>
      <c r="AY152" s="37">
        <v>230.4</v>
      </c>
      <c r="AZ152" s="37">
        <v>243.4</v>
      </c>
      <c r="BA152" s="37">
        <v>262.43</v>
      </c>
      <c r="BB152" s="37">
        <v>282.69</v>
      </c>
      <c r="BC152" s="37">
        <v>304.70999999999998</v>
      </c>
      <c r="BD152" s="37">
        <v>328</v>
      </c>
      <c r="BE152" s="37">
        <v>352.09</v>
      </c>
      <c r="BF152" s="37">
        <v>374.47</v>
      </c>
      <c r="BG152" s="37">
        <v>396.8</v>
      </c>
      <c r="BH152" s="37">
        <v>418.66</v>
      </c>
      <c r="BI152" s="37">
        <v>439.65</v>
      </c>
      <c r="BJ152" s="37">
        <v>459.36</v>
      </c>
      <c r="BK152" s="37">
        <v>477.43</v>
      </c>
      <c r="BL152" s="37">
        <v>503.32</v>
      </c>
      <c r="BM152" s="37">
        <v>530.61</v>
      </c>
      <c r="BN152" s="37">
        <v>559.39</v>
      </c>
      <c r="BO152" s="37">
        <v>589.72</v>
      </c>
      <c r="BP152" s="37">
        <v>621.70000000000005</v>
      </c>
      <c r="BQ152" s="37">
        <v>655.42</v>
      </c>
      <c r="BR152" s="37">
        <v>690.96</v>
      </c>
      <c r="BS152" s="37">
        <v>728.43</v>
      </c>
      <c r="BT152" s="37">
        <v>767.94</v>
      </c>
      <c r="BU152" s="37">
        <v>809.58</v>
      </c>
      <c r="BV152" s="37">
        <v>853.48</v>
      </c>
      <c r="BW152" s="37">
        <v>899.77</v>
      </c>
      <c r="BX152" s="37">
        <v>948.56</v>
      </c>
      <c r="BY152" s="37">
        <v>1000</v>
      </c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</row>
    <row r="153" spans="1:101" ht="14.25" customHeight="1">
      <c r="A153" s="55">
        <v>46</v>
      </c>
      <c r="B153" s="56">
        <v>0.56999999999999995</v>
      </c>
      <c r="C153" s="56">
        <v>0.72</v>
      </c>
      <c r="D153" s="56">
        <v>0.95</v>
      </c>
      <c r="E153" s="56">
        <v>1.17</v>
      </c>
      <c r="F153" s="56">
        <v>1.27</v>
      </c>
      <c r="G153" s="56">
        <v>1.45</v>
      </c>
      <c r="H153" s="56">
        <v>1.71</v>
      </c>
      <c r="I153" s="56">
        <v>1.97</v>
      </c>
      <c r="J153" s="56">
        <v>2.21</v>
      </c>
      <c r="K153" s="56">
        <v>2.5</v>
      </c>
      <c r="L153" s="56">
        <v>2.87</v>
      </c>
      <c r="M153" s="56">
        <v>3.29</v>
      </c>
      <c r="N153" s="56">
        <v>3.77</v>
      </c>
      <c r="O153" s="56">
        <v>4.2699999999999996</v>
      </c>
      <c r="P153" s="56">
        <v>4.87</v>
      </c>
      <c r="Q153" s="56">
        <v>5.62</v>
      </c>
      <c r="R153" s="56">
        <v>6.42</v>
      </c>
      <c r="S153" s="56">
        <v>7.06</v>
      </c>
      <c r="T153" s="56">
        <v>7.68</v>
      </c>
      <c r="U153" s="56">
        <v>8.35</v>
      </c>
      <c r="V153" s="56">
        <v>9.26</v>
      </c>
      <c r="W153" s="56">
        <v>10.63</v>
      </c>
      <c r="X153" s="56">
        <v>11.97</v>
      </c>
      <c r="Y153" s="56">
        <v>13.37</v>
      </c>
      <c r="Z153" s="57">
        <v>14.97</v>
      </c>
      <c r="AA153" s="57">
        <v>16.73</v>
      </c>
      <c r="AB153" s="37">
        <v>18.8</v>
      </c>
      <c r="AC153" s="37">
        <v>21.21</v>
      </c>
      <c r="AD153" s="37">
        <v>23.93</v>
      </c>
      <c r="AE153" s="37">
        <v>26.96</v>
      </c>
      <c r="AF153" s="37">
        <v>30.25</v>
      </c>
      <c r="AG153" s="37">
        <v>33.85</v>
      </c>
      <c r="AH153" s="37">
        <v>37.799999999999997</v>
      </c>
      <c r="AI153" s="37">
        <v>42.29</v>
      </c>
      <c r="AJ153" s="37">
        <v>47.44</v>
      </c>
      <c r="AK153" s="37">
        <v>53.56</v>
      </c>
      <c r="AL153" s="37">
        <v>60.38</v>
      </c>
      <c r="AM153" s="37">
        <v>68.31</v>
      </c>
      <c r="AN153" s="37">
        <v>77.44</v>
      </c>
      <c r="AO153" s="37">
        <v>88.01</v>
      </c>
      <c r="AP153" s="37">
        <v>100.19</v>
      </c>
      <c r="AQ153" s="37">
        <v>114.09</v>
      </c>
      <c r="AR153" s="37">
        <v>129.69999999999999</v>
      </c>
      <c r="AS153" s="37">
        <v>146.47</v>
      </c>
      <c r="AT153" s="37">
        <v>164.16</v>
      </c>
      <c r="AU153" s="37">
        <v>181.63</v>
      </c>
      <c r="AV153" s="37">
        <v>198.73</v>
      </c>
      <c r="AW153" s="37">
        <v>215.28</v>
      </c>
      <c r="AX153" s="37">
        <v>230.4</v>
      </c>
      <c r="AY153" s="37">
        <v>243.4</v>
      </c>
      <c r="AZ153" s="37">
        <v>262.43</v>
      </c>
      <c r="BA153" s="37">
        <v>282.69</v>
      </c>
      <c r="BB153" s="37">
        <v>304.70999999999998</v>
      </c>
      <c r="BC153" s="37">
        <v>328</v>
      </c>
      <c r="BD153" s="37">
        <v>352.09</v>
      </c>
      <c r="BE153" s="37">
        <v>374.47</v>
      </c>
      <c r="BF153" s="37">
        <v>396.8</v>
      </c>
      <c r="BG153" s="37">
        <v>418.66</v>
      </c>
      <c r="BH153" s="37">
        <v>439.65</v>
      </c>
      <c r="BI153" s="37">
        <v>459.36</v>
      </c>
      <c r="BJ153" s="37">
        <v>477.43</v>
      </c>
      <c r="BK153" s="37">
        <v>503.32</v>
      </c>
      <c r="BL153" s="37">
        <v>530.61</v>
      </c>
      <c r="BM153" s="37">
        <v>559.39</v>
      </c>
      <c r="BN153" s="37">
        <v>589.72</v>
      </c>
      <c r="BO153" s="37">
        <v>621.70000000000005</v>
      </c>
      <c r="BP153" s="37">
        <v>655.42</v>
      </c>
      <c r="BQ153" s="37">
        <v>690.96</v>
      </c>
      <c r="BR153" s="37">
        <v>728.43</v>
      </c>
      <c r="BS153" s="37">
        <v>767.94</v>
      </c>
      <c r="BT153" s="37">
        <v>809.58</v>
      </c>
      <c r="BU153" s="37">
        <v>853.48</v>
      </c>
      <c r="BV153" s="37">
        <v>899.77</v>
      </c>
      <c r="BW153" s="37">
        <v>948.56</v>
      </c>
      <c r="BX153" s="37">
        <v>1000</v>
      </c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</row>
    <row r="154" spans="1:101" ht="14.25" customHeight="1">
      <c r="A154" s="55">
        <v>47</v>
      </c>
      <c r="B154" s="56">
        <v>0.64</v>
      </c>
      <c r="C154" s="56">
        <v>0.75</v>
      </c>
      <c r="D154" s="56">
        <v>1.03</v>
      </c>
      <c r="E154" s="56">
        <v>1.26</v>
      </c>
      <c r="F154" s="56">
        <v>1.4</v>
      </c>
      <c r="G154" s="56">
        <v>1.63</v>
      </c>
      <c r="H154" s="56">
        <v>1.91</v>
      </c>
      <c r="I154" s="56">
        <v>2.16</v>
      </c>
      <c r="J154" s="56">
        <v>2.4</v>
      </c>
      <c r="K154" s="56">
        <v>2.75</v>
      </c>
      <c r="L154" s="56">
        <v>3.19</v>
      </c>
      <c r="M154" s="56">
        <v>3.64</v>
      </c>
      <c r="N154" s="56">
        <v>4.1399999999999997</v>
      </c>
      <c r="O154" s="56">
        <v>4.68</v>
      </c>
      <c r="P154" s="56">
        <v>5.35</v>
      </c>
      <c r="Q154" s="56">
        <v>6.16</v>
      </c>
      <c r="R154" s="56">
        <v>6.99</v>
      </c>
      <c r="S154" s="56">
        <v>7.68</v>
      </c>
      <c r="T154" s="56">
        <v>8.31</v>
      </c>
      <c r="U154" s="56">
        <v>9.1</v>
      </c>
      <c r="V154" s="56">
        <v>10.3</v>
      </c>
      <c r="W154" s="56">
        <v>11.92</v>
      </c>
      <c r="X154" s="56">
        <v>13.37</v>
      </c>
      <c r="Y154" s="56">
        <v>14.97</v>
      </c>
      <c r="Z154" s="57">
        <v>16.73</v>
      </c>
      <c r="AA154" s="57">
        <v>18.8</v>
      </c>
      <c r="AB154" s="37">
        <v>21.21</v>
      </c>
      <c r="AC154" s="37">
        <v>23.93</v>
      </c>
      <c r="AD154" s="37">
        <v>26.96</v>
      </c>
      <c r="AE154" s="37">
        <v>30.25</v>
      </c>
      <c r="AF154" s="37">
        <v>33.85</v>
      </c>
      <c r="AG154" s="37">
        <v>37.799999999999997</v>
      </c>
      <c r="AH154" s="37">
        <v>42.29</v>
      </c>
      <c r="AI154" s="37">
        <v>47.44</v>
      </c>
      <c r="AJ154" s="37">
        <v>53.56</v>
      </c>
      <c r="AK154" s="37">
        <v>60.38</v>
      </c>
      <c r="AL154" s="37">
        <v>68.31</v>
      </c>
      <c r="AM154" s="37">
        <v>77.44</v>
      </c>
      <c r="AN154" s="37">
        <v>88.01</v>
      </c>
      <c r="AO154" s="37">
        <v>100.19</v>
      </c>
      <c r="AP154" s="37">
        <v>114.09</v>
      </c>
      <c r="AQ154" s="37">
        <v>129.69999999999999</v>
      </c>
      <c r="AR154" s="37">
        <v>146.47</v>
      </c>
      <c r="AS154" s="37">
        <v>164.16</v>
      </c>
      <c r="AT154" s="37">
        <v>181.63</v>
      </c>
      <c r="AU154" s="37">
        <v>198.73</v>
      </c>
      <c r="AV154" s="37">
        <v>215.28</v>
      </c>
      <c r="AW154" s="37">
        <v>230.4</v>
      </c>
      <c r="AX154" s="37">
        <v>243.4</v>
      </c>
      <c r="AY154" s="37">
        <v>262.43</v>
      </c>
      <c r="AZ154" s="37">
        <v>282.69</v>
      </c>
      <c r="BA154" s="37">
        <v>304.70999999999998</v>
      </c>
      <c r="BB154" s="37">
        <v>328</v>
      </c>
      <c r="BC154" s="37">
        <v>352.09</v>
      </c>
      <c r="BD154" s="37">
        <v>374.47</v>
      </c>
      <c r="BE154" s="37">
        <v>396.8</v>
      </c>
      <c r="BF154" s="37">
        <v>418.66</v>
      </c>
      <c r="BG154" s="37">
        <v>439.65</v>
      </c>
      <c r="BH154" s="37">
        <v>459.36</v>
      </c>
      <c r="BI154" s="37">
        <v>477.43</v>
      </c>
      <c r="BJ154" s="37">
        <v>503.32</v>
      </c>
      <c r="BK154" s="37">
        <v>530.61</v>
      </c>
      <c r="BL154" s="37">
        <v>559.39</v>
      </c>
      <c r="BM154" s="37">
        <v>589.72</v>
      </c>
      <c r="BN154" s="37">
        <v>621.70000000000005</v>
      </c>
      <c r="BO154" s="37">
        <v>655.42</v>
      </c>
      <c r="BP154" s="37">
        <v>690.96</v>
      </c>
      <c r="BQ154" s="37">
        <v>728.43</v>
      </c>
      <c r="BR154" s="37">
        <v>767.94</v>
      </c>
      <c r="BS154" s="37">
        <v>809.58</v>
      </c>
      <c r="BT154" s="37">
        <v>853.48</v>
      </c>
      <c r="BU154" s="37">
        <v>899.77</v>
      </c>
      <c r="BV154" s="37">
        <v>948.56</v>
      </c>
      <c r="BW154" s="37">
        <v>1000</v>
      </c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</row>
    <row r="155" spans="1:101" ht="14.25" customHeight="1">
      <c r="A155" s="55">
        <v>48</v>
      </c>
      <c r="B155" s="56">
        <v>0.69</v>
      </c>
      <c r="C155" s="56">
        <v>0.79</v>
      </c>
      <c r="D155" s="56">
        <v>1.1299999999999999</v>
      </c>
      <c r="E155" s="56">
        <v>1.37</v>
      </c>
      <c r="F155" s="56">
        <v>1.56</v>
      </c>
      <c r="G155" s="56">
        <v>1.84</v>
      </c>
      <c r="H155" s="56">
        <v>2.13</v>
      </c>
      <c r="I155" s="56">
        <v>2.36</v>
      </c>
      <c r="J155" s="56">
        <v>2.64</v>
      </c>
      <c r="K155" s="56">
        <v>3.07</v>
      </c>
      <c r="L155" s="56">
        <v>3.55</v>
      </c>
      <c r="M155" s="56">
        <v>4.0199999999999996</v>
      </c>
      <c r="N155" s="56">
        <v>4.5199999999999996</v>
      </c>
      <c r="O155" s="56">
        <v>5.1100000000000003</v>
      </c>
      <c r="P155" s="56">
        <v>5.84</v>
      </c>
      <c r="Q155" s="56">
        <v>6.72</v>
      </c>
      <c r="R155" s="56">
        <v>7.59</v>
      </c>
      <c r="S155" s="56">
        <v>8.31</v>
      </c>
      <c r="T155" s="56">
        <v>9.06</v>
      </c>
      <c r="U155" s="56">
        <v>10.06</v>
      </c>
      <c r="V155" s="56">
        <v>11.54</v>
      </c>
      <c r="W155" s="56">
        <v>13.37</v>
      </c>
      <c r="X155" s="56">
        <v>14.96</v>
      </c>
      <c r="Y155" s="56">
        <v>16.73</v>
      </c>
      <c r="Z155" s="57">
        <v>18.8</v>
      </c>
      <c r="AA155" s="57">
        <v>21.21</v>
      </c>
      <c r="AB155" s="37">
        <v>23.93</v>
      </c>
      <c r="AC155" s="37">
        <v>26.96</v>
      </c>
      <c r="AD155" s="37">
        <v>30.25</v>
      </c>
      <c r="AE155" s="37">
        <v>33.85</v>
      </c>
      <c r="AF155" s="37">
        <v>37.799999999999997</v>
      </c>
      <c r="AG155" s="37">
        <v>42.29</v>
      </c>
      <c r="AH155" s="37">
        <v>47.44</v>
      </c>
      <c r="AI155" s="37">
        <v>53.56</v>
      </c>
      <c r="AJ155" s="37">
        <v>60.38</v>
      </c>
      <c r="AK155" s="37">
        <v>68.31</v>
      </c>
      <c r="AL155" s="37">
        <v>77.44</v>
      </c>
      <c r="AM155" s="37">
        <v>88.01</v>
      </c>
      <c r="AN155" s="37">
        <v>100.19</v>
      </c>
      <c r="AO155" s="37">
        <v>114.09</v>
      </c>
      <c r="AP155" s="37">
        <v>129.69999999999999</v>
      </c>
      <c r="AQ155" s="37">
        <v>146.47</v>
      </c>
      <c r="AR155" s="37">
        <v>164.16</v>
      </c>
      <c r="AS155" s="37">
        <v>181.63</v>
      </c>
      <c r="AT155" s="37">
        <v>198.73</v>
      </c>
      <c r="AU155" s="37">
        <v>215.28</v>
      </c>
      <c r="AV155" s="37">
        <v>230.4</v>
      </c>
      <c r="AW155" s="37">
        <v>243.4</v>
      </c>
      <c r="AX155" s="37">
        <v>262.43</v>
      </c>
      <c r="AY155" s="37">
        <v>282.69</v>
      </c>
      <c r="AZ155" s="37">
        <v>304.70999999999998</v>
      </c>
      <c r="BA155" s="37">
        <v>328</v>
      </c>
      <c r="BB155" s="37">
        <v>352.09</v>
      </c>
      <c r="BC155" s="37">
        <v>374.47</v>
      </c>
      <c r="BD155" s="37">
        <v>396.8</v>
      </c>
      <c r="BE155" s="37">
        <v>418.66</v>
      </c>
      <c r="BF155" s="37">
        <v>439.65</v>
      </c>
      <c r="BG155" s="37">
        <v>459.36</v>
      </c>
      <c r="BH155" s="37">
        <v>477.43</v>
      </c>
      <c r="BI155" s="37">
        <v>503.32</v>
      </c>
      <c r="BJ155" s="37">
        <v>530.61</v>
      </c>
      <c r="BK155" s="37">
        <v>559.39</v>
      </c>
      <c r="BL155" s="37">
        <v>589.72</v>
      </c>
      <c r="BM155" s="37">
        <v>621.70000000000005</v>
      </c>
      <c r="BN155" s="37">
        <v>655.42</v>
      </c>
      <c r="BO155" s="37">
        <v>690.96</v>
      </c>
      <c r="BP155" s="37">
        <v>728.43</v>
      </c>
      <c r="BQ155" s="37">
        <v>767.94</v>
      </c>
      <c r="BR155" s="37">
        <v>809.58</v>
      </c>
      <c r="BS155" s="37">
        <v>853.48</v>
      </c>
      <c r="BT155" s="37">
        <v>899.77</v>
      </c>
      <c r="BU155" s="37">
        <v>948.56</v>
      </c>
      <c r="BV155" s="37">
        <v>1000</v>
      </c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</row>
    <row r="156" spans="1:101" ht="14.25" customHeight="1">
      <c r="A156" s="55">
        <v>49</v>
      </c>
      <c r="B156" s="56">
        <v>0.73</v>
      </c>
      <c r="C156" s="56">
        <v>0.86</v>
      </c>
      <c r="D156" s="56">
        <v>1.23</v>
      </c>
      <c r="E156" s="56">
        <v>1.49</v>
      </c>
      <c r="F156" s="56">
        <v>1.75</v>
      </c>
      <c r="G156" s="56">
        <v>2.0699999999999998</v>
      </c>
      <c r="H156" s="56">
        <v>2.34</v>
      </c>
      <c r="I156" s="56">
        <v>2.57</v>
      </c>
      <c r="J156" s="56">
        <v>2.92</v>
      </c>
      <c r="K156" s="56">
        <v>3.43</v>
      </c>
      <c r="L156" s="56">
        <v>3.94</v>
      </c>
      <c r="M156" s="56">
        <v>4.4000000000000004</v>
      </c>
      <c r="N156" s="56">
        <v>4.9000000000000004</v>
      </c>
      <c r="O156" s="56">
        <v>5.54</v>
      </c>
      <c r="P156" s="56">
        <v>6.35</v>
      </c>
      <c r="Q156" s="56">
        <v>7.29</v>
      </c>
      <c r="R156" s="56">
        <v>8.1999999999999993</v>
      </c>
      <c r="S156" s="56">
        <v>9</v>
      </c>
      <c r="T156" s="56">
        <v>9.9</v>
      </c>
      <c r="U156" s="56">
        <v>11.15</v>
      </c>
      <c r="V156" s="56">
        <v>12.91</v>
      </c>
      <c r="W156" s="56">
        <v>14.93</v>
      </c>
      <c r="X156" s="56">
        <v>16.73</v>
      </c>
      <c r="Y156" s="56">
        <v>18.760000000000002</v>
      </c>
      <c r="Z156" s="57">
        <v>21.12</v>
      </c>
      <c r="AA156" s="57">
        <v>23.93</v>
      </c>
      <c r="AB156" s="37">
        <v>26.96</v>
      </c>
      <c r="AC156" s="37">
        <v>30.25</v>
      </c>
      <c r="AD156" s="37">
        <v>33.85</v>
      </c>
      <c r="AE156" s="37">
        <v>37.799999999999997</v>
      </c>
      <c r="AF156" s="37">
        <v>42.29</v>
      </c>
      <c r="AG156" s="37">
        <v>47.44</v>
      </c>
      <c r="AH156" s="37">
        <v>53.56</v>
      </c>
      <c r="AI156" s="37">
        <v>60.38</v>
      </c>
      <c r="AJ156" s="37">
        <v>68.31</v>
      </c>
      <c r="AK156" s="37">
        <v>77.44</v>
      </c>
      <c r="AL156" s="37">
        <v>88.01</v>
      </c>
      <c r="AM156" s="37">
        <v>100.19</v>
      </c>
      <c r="AN156" s="37">
        <v>114.09</v>
      </c>
      <c r="AO156" s="37">
        <v>129.69999999999999</v>
      </c>
      <c r="AP156" s="37">
        <v>146.47</v>
      </c>
      <c r="AQ156" s="37">
        <v>164.16</v>
      </c>
      <c r="AR156" s="37">
        <v>181.63</v>
      </c>
      <c r="AS156" s="37">
        <v>198.73</v>
      </c>
      <c r="AT156" s="37">
        <v>215.28</v>
      </c>
      <c r="AU156" s="37">
        <v>230.4</v>
      </c>
      <c r="AV156" s="37">
        <v>243.4</v>
      </c>
      <c r="AW156" s="37">
        <v>262.43</v>
      </c>
      <c r="AX156" s="37">
        <v>282.69</v>
      </c>
      <c r="AY156" s="37">
        <v>304.70999999999998</v>
      </c>
      <c r="AZ156" s="37">
        <v>328</v>
      </c>
      <c r="BA156" s="37">
        <v>352.09</v>
      </c>
      <c r="BB156" s="37">
        <v>374.47</v>
      </c>
      <c r="BC156" s="37">
        <v>396.8</v>
      </c>
      <c r="BD156" s="37">
        <v>418.66</v>
      </c>
      <c r="BE156" s="37">
        <v>439.65</v>
      </c>
      <c r="BF156" s="37">
        <v>459.36</v>
      </c>
      <c r="BG156" s="37">
        <v>477.43</v>
      </c>
      <c r="BH156" s="37">
        <v>503.32</v>
      </c>
      <c r="BI156" s="37">
        <v>530.61</v>
      </c>
      <c r="BJ156" s="37">
        <v>559.39</v>
      </c>
      <c r="BK156" s="37">
        <v>589.72</v>
      </c>
      <c r="BL156" s="37">
        <v>621.70000000000005</v>
      </c>
      <c r="BM156" s="37">
        <v>655.42</v>
      </c>
      <c r="BN156" s="37">
        <v>690.96</v>
      </c>
      <c r="BO156" s="37">
        <v>728.43</v>
      </c>
      <c r="BP156" s="37">
        <v>767.94</v>
      </c>
      <c r="BQ156" s="37">
        <v>809.58</v>
      </c>
      <c r="BR156" s="37">
        <v>853.48</v>
      </c>
      <c r="BS156" s="37">
        <v>899.77</v>
      </c>
      <c r="BT156" s="37">
        <v>948.56</v>
      </c>
      <c r="BU156" s="37">
        <v>1000</v>
      </c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</row>
    <row r="157" spans="1:101" ht="14.25" customHeight="1">
      <c r="A157" s="55">
        <v>50</v>
      </c>
      <c r="B157" s="56">
        <v>0.74</v>
      </c>
      <c r="C157" s="56">
        <v>0.96</v>
      </c>
      <c r="D157" s="56">
        <v>1.35</v>
      </c>
      <c r="E157" s="56">
        <v>1.63</v>
      </c>
      <c r="F157" s="56">
        <v>1.96</v>
      </c>
      <c r="G157" s="56">
        <v>2.29</v>
      </c>
      <c r="H157" s="56">
        <v>2.52</v>
      </c>
      <c r="I157" s="56">
        <v>2.79</v>
      </c>
      <c r="J157" s="56">
        <v>3.24</v>
      </c>
      <c r="K157" s="56">
        <v>3.84</v>
      </c>
      <c r="L157" s="56">
        <v>4.3499999999999996</v>
      </c>
      <c r="M157" s="56">
        <v>4.7699999999999996</v>
      </c>
      <c r="N157" s="56">
        <v>5.3</v>
      </c>
      <c r="O157" s="56">
        <v>6.02</v>
      </c>
      <c r="P157" s="56">
        <v>6.91</v>
      </c>
      <c r="Q157" s="56">
        <v>7.92</v>
      </c>
      <c r="R157" s="56">
        <v>8.8800000000000008</v>
      </c>
      <c r="S157" s="56">
        <v>9.77</v>
      </c>
      <c r="T157" s="56">
        <v>10.88</v>
      </c>
      <c r="U157" s="56">
        <v>12.39</v>
      </c>
      <c r="V157" s="56">
        <v>14.43</v>
      </c>
      <c r="W157" s="56">
        <v>16.55</v>
      </c>
      <c r="X157" s="56">
        <v>18.670000000000002</v>
      </c>
      <c r="Y157" s="56">
        <v>21.12</v>
      </c>
      <c r="Z157" s="57">
        <v>23.88</v>
      </c>
      <c r="AA157" s="57">
        <v>26.96</v>
      </c>
      <c r="AB157" s="37">
        <v>30.25</v>
      </c>
      <c r="AC157" s="37">
        <v>33.85</v>
      </c>
      <c r="AD157" s="37">
        <v>37.799999999999997</v>
      </c>
      <c r="AE157" s="37">
        <v>42.29</v>
      </c>
      <c r="AF157" s="37">
        <v>47.44</v>
      </c>
      <c r="AG157" s="37">
        <v>53.56</v>
      </c>
      <c r="AH157" s="37">
        <v>60.38</v>
      </c>
      <c r="AI157" s="37">
        <v>68.31</v>
      </c>
      <c r="AJ157" s="37">
        <v>77.44</v>
      </c>
      <c r="AK157" s="37">
        <v>88.01</v>
      </c>
      <c r="AL157" s="37">
        <v>100.19</v>
      </c>
      <c r="AM157" s="37">
        <v>114.09</v>
      </c>
      <c r="AN157" s="37">
        <v>129.69999999999999</v>
      </c>
      <c r="AO157" s="37">
        <v>146.47</v>
      </c>
      <c r="AP157" s="37">
        <v>164.16</v>
      </c>
      <c r="AQ157" s="37">
        <v>181.63</v>
      </c>
      <c r="AR157" s="37">
        <v>198.73</v>
      </c>
      <c r="AS157" s="37">
        <v>215.28</v>
      </c>
      <c r="AT157" s="37">
        <v>230.4</v>
      </c>
      <c r="AU157" s="37">
        <v>243.4</v>
      </c>
      <c r="AV157" s="37">
        <v>262.43</v>
      </c>
      <c r="AW157" s="37">
        <v>282.69</v>
      </c>
      <c r="AX157" s="37">
        <v>304.70999999999998</v>
      </c>
      <c r="AY157" s="37">
        <v>328</v>
      </c>
      <c r="AZ157" s="37">
        <v>352.09</v>
      </c>
      <c r="BA157" s="37">
        <v>374.47</v>
      </c>
      <c r="BB157" s="37">
        <v>396.8</v>
      </c>
      <c r="BC157" s="37">
        <v>418.66</v>
      </c>
      <c r="BD157" s="37">
        <v>439.65</v>
      </c>
      <c r="BE157" s="37">
        <v>459.36</v>
      </c>
      <c r="BF157" s="37">
        <v>477.43</v>
      </c>
      <c r="BG157" s="37">
        <v>503.32</v>
      </c>
      <c r="BH157" s="37">
        <v>530.61</v>
      </c>
      <c r="BI157" s="37">
        <v>559.39</v>
      </c>
      <c r="BJ157" s="37">
        <v>589.72</v>
      </c>
      <c r="BK157" s="37">
        <v>621.70000000000005</v>
      </c>
      <c r="BL157" s="37">
        <v>655.42</v>
      </c>
      <c r="BM157" s="37">
        <v>690.96</v>
      </c>
      <c r="BN157" s="37">
        <v>728.43</v>
      </c>
      <c r="BO157" s="37">
        <v>767.94</v>
      </c>
      <c r="BP157" s="37">
        <v>809.58</v>
      </c>
      <c r="BQ157" s="37">
        <v>853.48</v>
      </c>
      <c r="BR157" s="37">
        <v>899.77</v>
      </c>
      <c r="BS157" s="37">
        <v>948.56</v>
      </c>
      <c r="BT157" s="37">
        <v>1000</v>
      </c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</row>
    <row r="158" spans="1:101" ht="14.25" customHeight="1">
      <c r="A158" s="55">
        <v>51</v>
      </c>
      <c r="B158" s="56">
        <v>0.74</v>
      </c>
      <c r="C158" s="56">
        <v>1.0900000000000001</v>
      </c>
      <c r="D158" s="56">
        <v>1.5</v>
      </c>
      <c r="E158" s="56">
        <v>1.8</v>
      </c>
      <c r="F158" s="56">
        <v>2.1800000000000002</v>
      </c>
      <c r="G158" s="56">
        <v>2.4700000000000002</v>
      </c>
      <c r="H158" s="56">
        <v>2.69</v>
      </c>
      <c r="I158" s="56">
        <v>3.04</v>
      </c>
      <c r="J158" s="56">
        <v>3.61</v>
      </c>
      <c r="K158" s="56">
        <v>4.28</v>
      </c>
      <c r="L158" s="56">
        <v>4.7699999999999996</v>
      </c>
      <c r="M158" s="56">
        <v>5.25</v>
      </c>
      <c r="N158" s="56">
        <v>5.76</v>
      </c>
      <c r="O158" s="56">
        <v>6.57</v>
      </c>
      <c r="P158" s="56">
        <v>7.57</v>
      </c>
      <c r="Q158" s="56">
        <v>8.65</v>
      </c>
      <c r="R158" s="56">
        <v>9.66</v>
      </c>
      <c r="S158" s="56">
        <v>10.68</v>
      </c>
      <c r="T158" s="56">
        <v>12.03</v>
      </c>
      <c r="U158" s="56">
        <v>13.82</v>
      </c>
      <c r="V158" s="56">
        <v>16</v>
      </c>
      <c r="W158" s="56">
        <v>18.25</v>
      </c>
      <c r="X158" s="56">
        <v>20.71</v>
      </c>
      <c r="Y158" s="56">
        <v>23.58</v>
      </c>
      <c r="Z158" s="57">
        <v>26.8</v>
      </c>
      <c r="AA158" s="57">
        <v>30.25</v>
      </c>
      <c r="AB158" s="37">
        <v>33.85</v>
      </c>
      <c r="AC158" s="37">
        <v>37.799999999999997</v>
      </c>
      <c r="AD158" s="37">
        <v>42.29</v>
      </c>
      <c r="AE158" s="37">
        <v>47.44</v>
      </c>
      <c r="AF158" s="37">
        <v>53.56</v>
      </c>
      <c r="AG158" s="37">
        <v>60.38</v>
      </c>
      <c r="AH158" s="37">
        <v>68.31</v>
      </c>
      <c r="AI158" s="37">
        <v>77.44</v>
      </c>
      <c r="AJ158" s="37">
        <v>88.01</v>
      </c>
      <c r="AK158" s="37">
        <v>100.19</v>
      </c>
      <c r="AL158" s="37">
        <v>114.09</v>
      </c>
      <c r="AM158" s="37">
        <v>129.69999999999999</v>
      </c>
      <c r="AN158" s="37">
        <v>146.47</v>
      </c>
      <c r="AO158" s="37">
        <v>164.16</v>
      </c>
      <c r="AP158" s="37">
        <v>181.63</v>
      </c>
      <c r="AQ158" s="37">
        <v>198.73</v>
      </c>
      <c r="AR158" s="37">
        <v>215.28</v>
      </c>
      <c r="AS158" s="37">
        <v>230.4</v>
      </c>
      <c r="AT158" s="37">
        <v>243.4</v>
      </c>
      <c r="AU158" s="37">
        <v>262.43</v>
      </c>
      <c r="AV158" s="37">
        <v>282.69</v>
      </c>
      <c r="AW158" s="37">
        <v>304.70999999999998</v>
      </c>
      <c r="AX158" s="37">
        <v>328</v>
      </c>
      <c r="AY158" s="37">
        <v>352.09</v>
      </c>
      <c r="AZ158" s="37">
        <v>374.47</v>
      </c>
      <c r="BA158" s="37">
        <v>396.8</v>
      </c>
      <c r="BB158" s="37">
        <v>418.66</v>
      </c>
      <c r="BC158" s="37">
        <v>439.65</v>
      </c>
      <c r="BD158" s="37">
        <v>459.36</v>
      </c>
      <c r="BE158" s="37">
        <v>477.43</v>
      </c>
      <c r="BF158" s="37">
        <v>503.32</v>
      </c>
      <c r="BG158" s="37">
        <v>530.61</v>
      </c>
      <c r="BH158" s="37">
        <v>559.39</v>
      </c>
      <c r="BI158" s="37">
        <v>589.72</v>
      </c>
      <c r="BJ158" s="37">
        <v>621.70000000000005</v>
      </c>
      <c r="BK158" s="37">
        <v>655.42</v>
      </c>
      <c r="BL158" s="37">
        <v>690.96</v>
      </c>
      <c r="BM158" s="37">
        <v>728.43</v>
      </c>
      <c r="BN158" s="37">
        <v>767.94</v>
      </c>
      <c r="BO158" s="37">
        <v>809.58</v>
      </c>
      <c r="BP158" s="37">
        <v>853.48</v>
      </c>
      <c r="BQ158" s="37">
        <v>899.77</v>
      </c>
      <c r="BR158" s="37">
        <v>948.56</v>
      </c>
      <c r="BS158" s="37">
        <v>1000</v>
      </c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</row>
    <row r="159" spans="1:101" ht="14.25" customHeight="1">
      <c r="A159" s="55">
        <v>52</v>
      </c>
      <c r="B159" s="56">
        <v>0.75</v>
      </c>
      <c r="C159" s="56">
        <v>1.24</v>
      </c>
      <c r="D159" s="56">
        <v>1.66</v>
      </c>
      <c r="E159" s="56">
        <v>2</v>
      </c>
      <c r="F159" s="56">
        <v>2.39</v>
      </c>
      <c r="G159" s="56">
        <v>2.63</v>
      </c>
      <c r="H159" s="56">
        <v>2.87</v>
      </c>
      <c r="I159" s="56">
        <v>3.33</v>
      </c>
      <c r="J159" s="56">
        <v>4.03</v>
      </c>
      <c r="K159" s="56">
        <v>4.7300000000000004</v>
      </c>
      <c r="L159" s="56">
        <v>5.2</v>
      </c>
      <c r="M159" s="56">
        <v>5.74</v>
      </c>
      <c r="N159" s="56">
        <v>6.33</v>
      </c>
      <c r="O159" s="56">
        <v>7.29</v>
      </c>
      <c r="P159" s="56">
        <v>8.4</v>
      </c>
      <c r="Q159" s="56">
        <v>9.5299999999999994</v>
      </c>
      <c r="R159" s="56">
        <v>10.62</v>
      </c>
      <c r="S159" s="56">
        <v>11.82</v>
      </c>
      <c r="T159" s="56">
        <v>13.45</v>
      </c>
      <c r="U159" s="56">
        <v>15.49</v>
      </c>
      <c r="V159" s="56">
        <v>17.86</v>
      </c>
      <c r="W159" s="56">
        <v>20.260000000000002</v>
      </c>
      <c r="X159" s="56">
        <v>22.98</v>
      </c>
      <c r="Y159" s="56">
        <v>26.24</v>
      </c>
      <c r="Z159" s="57">
        <v>29.94</v>
      </c>
      <c r="AA159" s="57">
        <v>33.85</v>
      </c>
      <c r="AB159" s="37">
        <v>37.799999999999997</v>
      </c>
      <c r="AC159" s="37">
        <v>42.29</v>
      </c>
      <c r="AD159" s="37">
        <v>47.44</v>
      </c>
      <c r="AE159" s="37">
        <v>53.56</v>
      </c>
      <c r="AF159" s="37">
        <v>60.38</v>
      </c>
      <c r="AG159" s="37">
        <v>68.31</v>
      </c>
      <c r="AH159" s="37">
        <v>77.44</v>
      </c>
      <c r="AI159" s="37">
        <v>88.01</v>
      </c>
      <c r="AJ159" s="37">
        <v>100.19</v>
      </c>
      <c r="AK159" s="37">
        <v>114.09</v>
      </c>
      <c r="AL159" s="37">
        <v>129.69999999999999</v>
      </c>
      <c r="AM159" s="37">
        <v>146.47</v>
      </c>
      <c r="AN159" s="37">
        <v>164.16</v>
      </c>
      <c r="AO159" s="37">
        <v>181.63</v>
      </c>
      <c r="AP159" s="37">
        <v>198.73</v>
      </c>
      <c r="AQ159" s="37">
        <v>215.28</v>
      </c>
      <c r="AR159" s="37">
        <v>230.4</v>
      </c>
      <c r="AS159" s="37">
        <v>243.4</v>
      </c>
      <c r="AT159" s="37">
        <v>262.43</v>
      </c>
      <c r="AU159" s="37">
        <v>282.69</v>
      </c>
      <c r="AV159" s="37">
        <v>304.70999999999998</v>
      </c>
      <c r="AW159" s="37">
        <v>328</v>
      </c>
      <c r="AX159" s="37">
        <v>352.09</v>
      </c>
      <c r="AY159" s="37">
        <v>374.47</v>
      </c>
      <c r="AZ159" s="37">
        <v>396.8</v>
      </c>
      <c r="BA159" s="37">
        <v>418.66</v>
      </c>
      <c r="BB159" s="37">
        <v>439.65</v>
      </c>
      <c r="BC159" s="37">
        <v>459.36</v>
      </c>
      <c r="BD159" s="37">
        <v>477.43</v>
      </c>
      <c r="BE159" s="37">
        <v>503.32</v>
      </c>
      <c r="BF159" s="37">
        <v>530.61</v>
      </c>
      <c r="BG159" s="37">
        <v>559.39</v>
      </c>
      <c r="BH159" s="37">
        <v>589.72</v>
      </c>
      <c r="BI159" s="37">
        <v>621.70000000000005</v>
      </c>
      <c r="BJ159" s="37">
        <v>655.42</v>
      </c>
      <c r="BK159" s="37">
        <v>690.96</v>
      </c>
      <c r="BL159" s="37">
        <v>728.43</v>
      </c>
      <c r="BM159" s="37">
        <v>767.94</v>
      </c>
      <c r="BN159" s="37">
        <v>809.58</v>
      </c>
      <c r="BO159" s="37">
        <v>853.48</v>
      </c>
      <c r="BP159" s="37">
        <v>899.77</v>
      </c>
      <c r="BQ159" s="37">
        <v>948.56</v>
      </c>
      <c r="BR159" s="37">
        <v>1000</v>
      </c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</row>
    <row r="160" spans="1:101" ht="14.25" customHeight="1">
      <c r="A160" s="55">
        <v>53</v>
      </c>
      <c r="B160" s="56">
        <v>0.76</v>
      </c>
      <c r="C160" s="56">
        <v>1.4</v>
      </c>
      <c r="D160" s="56">
        <v>1.85</v>
      </c>
      <c r="E160" s="56">
        <v>2.2599999999999998</v>
      </c>
      <c r="F160" s="56">
        <v>2.59</v>
      </c>
      <c r="G160" s="56">
        <v>2.8</v>
      </c>
      <c r="H160" s="56">
        <v>3.13</v>
      </c>
      <c r="I160" s="56">
        <v>3.68</v>
      </c>
      <c r="J160" s="56">
        <v>4.49</v>
      </c>
      <c r="K160" s="56">
        <v>5.2</v>
      </c>
      <c r="L160" s="56">
        <v>5.72</v>
      </c>
      <c r="M160" s="56">
        <v>6.29</v>
      </c>
      <c r="N160" s="56">
        <v>7.04</v>
      </c>
      <c r="O160" s="56">
        <v>8.17</v>
      </c>
      <c r="P160" s="56">
        <v>9.3699999999999992</v>
      </c>
      <c r="Q160" s="56">
        <v>10.61</v>
      </c>
      <c r="R160" s="56">
        <v>11.82</v>
      </c>
      <c r="S160" s="56">
        <v>13.44</v>
      </c>
      <c r="T160" s="56">
        <v>15.11</v>
      </c>
      <c r="U160" s="56">
        <v>17.36</v>
      </c>
      <c r="V160" s="56">
        <v>19.899999999999999</v>
      </c>
      <c r="W160" s="56">
        <v>22.6</v>
      </c>
      <c r="X160" s="56">
        <v>25.68</v>
      </c>
      <c r="Y160" s="56">
        <v>29.34</v>
      </c>
      <c r="Z160" s="57">
        <v>33.44</v>
      </c>
      <c r="AA160" s="57">
        <v>37.799999999999997</v>
      </c>
      <c r="AB160" s="37">
        <v>42.29</v>
      </c>
      <c r="AC160" s="37">
        <v>47.44</v>
      </c>
      <c r="AD160" s="37">
        <v>53.56</v>
      </c>
      <c r="AE160" s="37">
        <v>60.38</v>
      </c>
      <c r="AF160" s="37">
        <v>68.31</v>
      </c>
      <c r="AG160" s="37">
        <v>77.44</v>
      </c>
      <c r="AH160" s="37">
        <v>88.01</v>
      </c>
      <c r="AI160" s="37">
        <v>100.19</v>
      </c>
      <c r="AJ160" s="37">
        <v>114.09</v>
      </c>
      <c r="AK160" s="37">
        <v>129.69999999999999</v>
      </c>
      <c r="AL160" s="37">
        <v>146.47</v>
      </c>
      <c r="AM160" s="37">
        <v>164.16</v>
      </c>
      <c r="AN160" s="37">
        <v>181.63</v>
      </c>
      <c r="AO160" s="37">
        <v>198.73</v>
      </c>
      <c r="AP160" s="37">
        <v>215.28</v>
      </c>
      <c r="AQ160" s="37">
        <v>230.4</v>
      </c>
      <c r="AR160" s="37">
        <v>243.4</v>
      </c>
      <c r="AS160" s="37">
        <v>262.43</v>
      </c>
      <c r="AT160" s="37">
        <v>282.69</v>
      </c>
      <c r="AU160" s="37">
        <v>304.70999999999998</v>
      </c>
      <c r="AV160" s="37">
        <v>328</v>
      </c>
      <c r="AW160" s="37">
        <v>352.09</v>
      </c>
      <c r="AX160" s="37">
        <v>374.47</v>
      </c>
      <c r="AY160" s="37">
        <v>396.8</v>
      </c>
      <c r="AZ160" s="37">
        <v>418.66</v>
      </c>
      <c r="BA160" s="37">
        <v>439.65</v>
      </c>
      <c r="BB160" s="37">
        <v>459.36</v>
      </c>
      <c r="BC160" s="37">
        <v>477.43</v>
      </c>
      <c r="BD160" s="37">
        <v>503.32</v>
      </c>
      <c r="BE160" s="37">
        <v>530.61</v>
      </c>
      <c r="BF160" s="37">
        <v>559.39</v>
      </c>
      <c r="BG160" s="37">
        <v>589.72</v>
      </c>
      <c r="BH160" s="37">
        <v>621.70000000000005</v>
      </c>
      <c r="BI160" s="37">
        <v>655.42</v>
      </c>
      <c r="BJ160" s="37">
        <v>690.96</v>
      </c>
      <c r="BK160" s="37">
        <v>728.43</v>
      </c>
      <c r="BL160" s="37">
        <v>767.94</v>
      </c>
      <c r="BM160" s="37">
        <v>809.58</v>
      </c>
      <c r="BN160" s="37">
        <v>853.48</v>
      </c>
      <c r="BO160" s="37">
        <v>899.77</v>
      </c>
      <c r="BP160" s="37">
        <v>948.56</v>
      </c>
      <c r="BQ160" s="37">
        <v>1000</v>
      </c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</row>
    <row r="161" spans="1:101" ht="14.25" customHeight="1">
      <c r="A161" s="55">
        <v>54</v>
      </c>
      <c r="B161" s="56">
        <v>0.77</v>
      </c>
      <c r="C161" s="56">
        <v>1.55</v>
      </c>
      <c r="D161" s="56">
        <v>2.0699999999999998</v>
      </c>
      <c r="E161" s="56">
        <v>2.56</v>
      </c>
      <c r="F161" s="56">
        <v>2.8</v>
      </c>
      <c r="G161" s="56">
        <v>3.05</v>
      </c>
      <c r="H161" s="56">
        <v>3.45</v>
      </c>
      <c r="I161" s="56">
        <v>4.12</v>
      </c>
      <c r="J161" s="56">
        <v>4.99</v>
      </c>
      <c r="K161" s="56">
        <v>5.71</v>
      </c>
      <c r="L161" s="56">
        <v>6.25</v>
      </c>
      <c r="M161" s="56">
        <v>6.92</v>
      </c>
      <c r="N161" s="56">
        <v>8.01</v>
      </c>
      <c r="O161" s="56">
        <v>9.31</v>
      </c>
      <c r="P161" s="56">
        <v>10.61</v>
      </c>
      <c r="Q161" s="56">
        <v>11.82</v>
      </c>
      <c r="R161" s="56">
        <v>13.43</v>
      </c>
      <c r="S161" s="56">
        <v>15.06</v>
      </c>
      <c r="T161" s="56">
        <v>17.170000000000002</v>
      </c>
      <c r="U161" s="56">
        <v>19.600000000000001</v>
      </c>
      <c r="V161" s="56">
        <v>22.31</v>
      </c>
      <c r="W161" s="56">
        <v>25.61</v>
      </c>
      <c r="X161" s="56">
        <v>29.32</v>
      </c>
      <c r="Y161" s="56">
        <v>33.42</v>
      </c>
      <c r="Z161" s="58">
        <v>37.630000000000003</v>
      </c>
      <c r="AA161" s="57">
        <v>42.29</v>
      </c>
      <c r="AB161" s="37">
        <v>47.44</v>
      </c>
      <c r="AC161" s="37">
        <v>53.56</v>
      </c>
      <c r="AD161" s="37">
        <v>60.38</v>
      </c>
      <c r="AE161" s="37">
        <v>68.31</v>
      </c>
      <c r="AF161" s="37">
        <v>77.44</v>
      </c>
      <c r="AG161" s="37">
        <v>88.01</v>
      </c>
      <c r="AH161" s="37">
        <v>100.19</v>
      </c>
      <c r="AI161" s="37">
        <v>114.09</v>
      </c>
      <c r="AJ161" s="37">
        <v>129.69999999999999</v>
      </c>
      <c r="AK161" s="37">
        <v>146.47</v>
      </c>
      <c r="AL161" s="37">
        <v>164.16</v>
      </c>
      <c r="AM161" s="37">
        <v>181.63</v>
      </c>
      <c r="AN161" s="37">
        <v>198.73</v>
      </c>
      <c r="AO161" s="37">
        <v>215.28</v>
      </c>
      <c r="AP161" s="37">
        <v>230.4</v>
      </c>
      <c r="AQ161" s="37">
        <v>243.4</v>
      </c>
      <c r="AR161" s="37">
        <v>262.43</v>
      </c>
      <c r="AS161" s="37">
        <v>282.69</v>
      </c>
      <c r="AT161" s="37">
        <v>304.70999999999998</v>
      </c>
      <c r="AU161" s="37">
        <v>328</v>
      </c>
      <c r="AV161" s="37">
        <v>352.09</v>
      </c>
      <c r="AW161" s="37">
        <v>374.47</v>
      </c>
      <c r="AX161" s="37">
        <v>396.8</v>
      </c>
      <c r="AY161" s="37">
        <v>418.66</v>
      </c>
      <c r="AZ161" s="37">
        <v>439.65</v>
      </c>
      <c r="BA161" s="37">
        <v>459.36</v>
      </c>
      <c r="BB161" s="37">
        <v>477.43</v>
      </c>
      <c r="BC161" s="37">
        <v>503.32</v>
      </c>
      <c r="BD161" s="37">
        <v>530.61</v>
      </c>
      <c r="BE161" s="37">
        <v>559.39</v>
      </c>
      <c r="BF161" s="37">
        <v>589.72</v>
      </c>
      <c r="BG161" s="37">
        <v>621.70000000000005</v>
      </c>
      <c r="BH161" s="37">
        <v>655.42</v>
      </c>
      <c r="BI161" s="37">
        <v>690.96</v>
      </c>
      <c r="BJ161" s="37">
        <v>728.43</v>
      </c>
      <c r="BK161" s="37">
        <v>767.94</v>
      </c>
      <c r="BL161" s="37">
        <v>809.58</v>
      </c>
      <c r="BM161" s="37">
        <v>853.48</v>
      </c>
      <c r="BN161" s="37">
        <v>899.77</v>
      </c>
      <c r="BO161" s="37">
        <v>948.56</v>
      </c>
      <c r="BP161" s="37">
        <v>1000</v>
      </c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</row>
    <row r="162" spans="1:101" ht="14.25" customHeight="1">
      <c r="A162" s="55">
        <v>55</v>
      </c>
      <c r="B162" s="56">
        <v>0.78</v>
      </c>
      <c r="C162" s="56">
        <v>1.66</v>
      </c>
      <c r="D162" s="56">
        <v>2.31</v>
      </c>
      <c r="E162" s="56">
        <v>2.77</v>
      </c>
      <c r="F162" s="56">
        <v>3.01</v>
      </c>
      <c r="G162" s="56">
        <v>3.25</v>
      </c>
      <c r="H162" s="56">
        <v>3.77</v>
      </c>
      <c r="I162" s="56">
        <v>4.6500000000000004</v>
      </c>
      <c r="J162" s="56">
        <v>5.55</v>
      </c>
      <c r="K162" s="56">
        <v>6.25</v>
      </c>
      <c r="L162" s="56">
        <v>6.92</v>
      </c>
      <c r="M162" s="56">
        <v>7.87</v>
      </c>
      <c r="N162" s="56">
        <v>9.1999999999999993</v>
      </c>
      <c r="O162" s="56">
        <v>10.61</v>
      </c>
      <c r="P162" s="56">
        <v>11.82</v>
      </c>
      <c r="Q162" s="56">
        <v>13.42</v>
      </c>
      <c r="R162" s="56">
        <v>15.03</v>
      </c>
      <c r="S162" s="56">
        <v>17.02</v>
      </c>
      <c r="T162" s="56">
        <v>19.489999999999998</v>
      </c>
      <c r="U162" s="56">
        <v>22.29</v>
      </c>
      <c r="V162" s="56">
        <v>25.31</v>
      </c>
      <c r="W162" s="56">
        <v>29.11</v>
      </c>
      <c r="X162" s="56">
        <v>33.21</v>
      </c>
      <c r="Y162" s="58">
        <v>37.61</v>
      </c>
      <c r="Z162" s="56">
        <v>42.29</v>
      </c>
      <c r="AA162" s="57">
        <v>47.44</v>
      </c>
      <c r="AB162" s="37">
        <v>53.56</v>
      </c>
      <c r="AC162" s="37">
        <v>60.38</v>
      </c>
      <c r="AD162" s="37">
        <v>68.31</v>
      </c>
      <c r="AE162" s="37">
        <v>77.44</v>
      </c>
      <c r="AF162" s="37">
        <v>88.01</v>
      </c>
      <c r="AG162" s="37">
        <v>100.19</v>
      </c>
      <c r="AH162" s="37">
        <v>114.09</v>
      </c>
      <c r="AI162" s="37">
        <v>129.69999999999999</v>
      </c>
      <c r="AJ162" s="37">
        <v>146.47</v>
      </c>
      <c r="AK162" s="37">
        <v>164.16</v>
      </c>
      <c r="AL162" s="37">
        <v>181.63</v>
      </c>
      <c r="AM162" s="37">
        <v>198.73</v>
      </c>
      <c r="AN162" s="37">
        <v>215.28</v>
      </c>
      <c r="AO162" s="37">
        <v>230.4</v>
      </c>
      <c r="AP162" s="37">
        <v>243.4</v>
      </c>
      <c r="AQ162" s="37">
        <v>262.43</v>
      </c>
      <c r="AR162" s="37">
        <v>282.69</v>
      </c>
      <c r="AS162" s="37">
        <v>304.70999999999998</v>
      </c>
      <c r="AT162" s="37">
        <v>328</v>
      </c>
      <c r="AU162" s="37">
        <v>352.09</v>
      </c>
      <c r="AV162" s="37">
        <v>374.47</v>
      </c>
      <c r="AW162" s="37">
        <v>396.8</v>
      </c>
      <c r="AX162" s="37">
        <v>418.66</v>
      </c>
      <c r="AY162" s="37">
        <v>439.65</v>
      </c>
      <c r="AZ162" s="37">
        <v>459.36</v>
      </c>
      <c r="BA162" s="37">
        <v>477.43</v>
      </c>
      <c r="BB162" s="37">
        <v>503.32</v>
      </c>
      <c r="BC162" s="37">
        <v>530.61</v>
      </c>
      <c r="BD162" s="37">
        <v>559.39</v>
      </c>
      <c r="BE162" s="37">
        <v>589.72</v>
      </c>
      <c r="BF162" s="37">
        <v>621.70000000000005</v>
      </c>
      <c r="BG162" s="37">
        <v>655.42</v>
      </c>
      <c r="BH162" s="37">
        <v>690.96</v>
      </c>
      <c r="BI162" s="37">
        <v>728.43</v>
      </c>
      <c r="BJ162" s="37">
        <v>767.94</v>
      </c>
      <c r="BK162" s="37">
        <v>809.58</v>
      </c>
      <c r="BL162" s="37">
        <v>853.48</v>
      </c>
      <c r="BM162" s="37">
        <v>899.77</v>
      </c>
      <c r="BN162" s="37">
        <v>948.56</v>
      </c>
      <c r="BO162" s="37">
        <v>1000</v>
      </c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</row>
    <row r="163" spans="1:101" ht="14.25" customHeight="1">
      <c r="A163" s="55">
        <v>56</v>
      </c>
      <c r="B163" s="56">
        <v>0.91</v>
      </c>
      <c r="C163" s="56">
        <v>1.74</v>
      </c>
      <c r="D163" s="56">
        <v>2.56</v>
      </c>
      <c r="E163" s="56">
        <v>2.99</v>
      </c>
      <c r="F163" s="56">
        <v>3.23</v>
      </c>
      <c r="G163" s="56">
        <v>3.6</v>
      </c>
      <c r="H163" s="56">
        <v>4.29</v>
      </c>
      <c r="I163" s="56">
        <v>5.26</v>
      </c>
      <c r="J163" s="56">
        <v>6.16</v>
      </c>
      <c r="K163" s="56">
        <v>6.92</v>
      </c>
      <c r="L163" s="56">
        <v>7.83</v>
      </c>
      <c r="M163" s="56">
        <v>9.0399999999999991</v>
      </c>
      <c r="N163" s="56">
        <v>10.53</v>
      </c>
      <c r="O163" s="56">
        <v>11.82</v>
      </c>
      <c r="P163" s="56">
        <v>13.41</v>
      </c>
      <c r="Q163" s="56">
        <v>15.02</v>
      </c>
      <c r="R163" s="56">
        <v>17.010000000000002</v>
      </c>
      <c r="S163" s="56">
        <v>19.41</v>
      </c>
      <c r="T163" s="56">
        <v>22.26</v>
      </c>
      <c r="U163" s="56">
        <v>25.3</v>
      </c>
      <c r="V163" s="56">
        <v>28.94</v>
      </c>
      <c r="W163" s="56">
        <v>33.119999999999997</v>
      </c>
      <c r="X163" s="57">
        <v>37.61</v>
      </c>
      <c r="Y163" s="56">
        <v>42.29</v>
      </c>
      <c r="Z163" s="56">
        <v>47.44</v>
      </c>
      <c r="AA163" s="57">
        <v>53.56</v>
      </c>
      <c r="AB163" s="37">
        <v>60.38</v>
      </c>
      <c r="AC163" s="37">
        <v>68.31</v>
      </c>
      <c r="AD163" s="37">
        <v>77.44</v>
      </c>
      <c r="AE163" s="37">
        <v>88.01</v>
      </c>
      <c r="AF163" s="37">
        <v>100.19</v>
      </c>
      <c r="AG163" s="37">
        <v>114.09</v>
      </c>
      <c r="AH163" s="37">
        <v>129.69999999999999</v>
      </c>
      <c r="AI163" s="37">
        <v>146.47</v>
      </c>
      <c r="AJ163" s="37">
        <v>164.16</v>
      </c>
      <c r="AK163" s="37">
        <v>181.63</v>
      </c>
      <c r="AL163" s="37">
        <v>198.73</v>
      </c>
      <c r="AM163" s="37">
        <v>215.28</v>
      </c>
      <c r="AN163" s="37">
        <v>230.4</v>
      </c>
      <c r="AO163" s="37">
        <v>243.4</v>
      </c>
      <c r="AP163" s="37">
        <v>262.43</v>
      </c>
      <c r="AQ163" s="37">
        <v>282.69</v>
      </c>
      <c r="AR163" s="37">
        <v>304.70999999999998</v>
      </c>
      <c r="AS163" s="37">
        <v>328</v>
      </c>
      <c r="AT163" s="37">
        <v>352.09</v>
      </c>
      <c r="AU163" s="37">
        <v>374.47</v>
      </c>
      <c r="AV163" s="37">
        <v>396.8</v>
      </c>
      <c r="AW163" s="37">
        <v>418.66</v>
      </c>
      <c r="AX163" s="37">
        <v>439.65</v>
      </c>
      <c r="AY163" s="37">
        <v>459.36</v>
      </c>
      <c r="AZ163" s="37">
        <v>477.43</v>
      </c>
      <c r="BA163" s="37">
        <v>503.32</v>
      </c>
      <c r="BB163" s="37">
        <v>530.61</v>
      </c>
      <c r="BC163" s="37">
        <v>559.39</v>
      </c>
      <c r="BD163" s="37">
        <v>589.72</v>
      </c>
      <c r="BE163" s="37">
        <v>621.70000000000005</v>
      </c>
      <c r="BF163" s="37">
        <v>655.42</v>
      </c>
      <c r="BG163" s="37">
        <v>690.96</v>
      </c>
      <c r="BH163" s="37">
        <v>728.43</v>
      </c>
      <c r="BI163" s="37">
        <v>767.94</v>
      </c>
      <c r="BJ163" s="37">
        <v>809.58</v>
      </c>
      <c r="BK163" s="37">
        <v>853.48</v>
      </c>
      <c r="BL163" s="37">
        <v>899.77</v>
      </c>
      <c r="BM163" s="37">
        <v>948.56</v>
      </c>
      <c r="BN163" s="37">
        <v>1000</v>
      </c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</row>
    <row r="164" spans="1:101" ht="14.25" customHeight="1">
      <c r="A164" s="55">
        <v>57</v>
      </c>
      <c r="B164" s="56">
        <v>1.1000000000000001</v>
      </c>
      <c r="C164" s="56">
        <v>1.8</v>
      </c>
      <c r="D164" s="56">
        <v>2.81</v>
      </c>
      <c r="E164" s="56">
        <v>3.23</v>
      </c>
      <c r="F164" s="56">
        <v>3.56</v>
      </c>
      <c r="G164" s="56">
        <v>4</v>
      </c>
      <c r="H164" s="56">
        <v>4.92</v>
      </c>
      <c r="I164" s="56">
        <v>5.94</v>
      </c>
      <c r="J164" s="56">
        <v>6.83</v>
      </c>
      <c r="K164" s="56">
        <v>7.73</v>
      </c>
      <c r="L164" s="56">
        <v>8.86</v>
      </c>
      <c r="M164" s="56">
        <v>10.35</v>
      </c>
      <c r="N164" s="56">
        <v>11.82</v>
      </c>
      <c r="O164" s="56">
        <v>13.4</v>
      </c>
      <c r="P164" s="56">
        <v>14.99</v>
      </c>
      <c r="Q164" s="56">
        <v>16.96</v>
      </c>
      <c r="R164" s="56">
        <v>19.34</v>
      </c>
      <c r="S164" s="56">
        <v>22.08</v>
      </c>
      <c r="T164" s="56">
        <v>25.23</v>
      </c>
      <c r="U164" s="56">
        <v>28.74</v>
      </c>
      <c r="V164" s="56">
        <v>32.659999999999997</v>
      </c>
      <c r="W164" s="56">
        <v>37.25</v>
      </c>
      <c r="X164" s="58">
        <v>42.29</v>
      </c>
      <c r="Y164" s="56">
        <v>47.44</v>
      </c>
      <c r="Z164" s="56">
        <v>53.56</v>
      </c>
      <c r="AA164" s="57">
        <v>60.38</v>
      </c>
      <c r="AB164" s="37">
        <v>68.31</v>
      </c>
      <c r="AC164" s="37">
        <v>77.44</v>
      </c>
      <c r="AD164" s="37">
        <v>88.01</v>
      </c>
      <c r="AE164" s="37">
        <v>100.19</v>
      </c>
      <c r="AF164" s="37">
        <v>114.09</v>
      </c>
      <c r="AG164" s="37">
        <v>129.69999999999999</v>
      </c>
      <c r="AH164" s="37">
        <v>146.47</v>
      </c>
      <c r="AI164" s="37">
        <v>164.16</v>
      </c>
      <c r="AJ164" s="37">
        <v>181.63</v>
      </c>
      <c r="AK164" s="37">
        <v>198.73</v>
      </c>
      <c r="AL164" s="37">
        <v>215.28</v>
      </c>
      <c r="AM164" s="37">
        <v>230.4</v>
      </c>
      <c r="AN164" s="37">
        <v>243.4</v>
      </c>
      <c r="AO164" s="37">
        <v>262.43</v>
      </c>
      <c r="AP164" s="37">
        <v>282.69</v>
      </c>
      <c r="AQ164" s="37">
        <v>304.70999999999998</v>
      </c>
      <c r="AR164" s="37">
        <v>328</v>
      </c>
      <c r="AS164" s="37">
        <v>352.09</v>
      </c>
      <c r="AT164" s="37">
        <v>374.47</v>
      </c>
      <c r="AU164" s="37">
        <v>396.8</v>
      </c>
      <c r="AV164" s="37">
        <v>418.66</v>
      </c>
      <c r="AW164" s="37">
        <v>439.65</v>
      </c>
      <c r="AX164" s="37">
        <v>459.36</v>
      </c>
      <c r="AY164" s="37">
        <v>477.43</v>
      </c>
      <c r="AZ164" s="37">
        <v>503.32</v>
      </c>
      <c r="BA164" s="37">
        <v>530.61</v>
      </c>
      <c r="BB164" s="37">
        <v>559.39</v>
      </c>
      <c r="BC164" s="37">
        <v>589.72</v>
      </c>
      <c r="BD164" s="37">
        <v>621.70000000000005</v>
      </c>
      <c r="BE164" s="37">
        <v>655.42</v>
      </c>
      <c r="BF164" s="37">
        <v>690.96</v>
      </c>
      <c r="BG164" s="37">
        <v>728.43</v>
      </c>
      <c r="BH164" s="37">
        <v>767.94</v>
      </c>
      <c r="BI164" s="37">
        <v>809.58</v>
      </c>
      <c r="BJ164" s="37">
        <v>853.48</v>
      </c>
      <c r="BK164" s="37">
        <v>899.77</v>
      </c>
      <c r="BL164" s="37">
        <v>948.56</v>
      </c>
      <c r="BM164" s="37">
        <v>1000</v>
      </c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</row>
    <row r="165" spans="1:101" ht="14.25" customHeight="1">
      <c r="A165" s="55">
        <v>58</v>
      </c>
      <c r="B165" s="56">
        <v>1.36</v>
      </c>
      <c r="C165" s="56">
        <v>1.88</v>
      </c>
      <c r="D165" s="56">
        <v>3.03</v>
      </c>
      <c r="E165" s="56">
        <v>3.52</v>
      </c>
      <c r="F165" s="56">
        <v>3.92</v>
      </c>
      <c r="G165" s="56">
        <v>4.5599999999999996</v>
      </c>
      <c r="H165" s="56">
        <v>5.62</v>
      </c>
      <c r="I165" s="56">
        <v>6.65</v>
      </c>
      <c r="J165" s="56">
        <v>7.56</v>
      </c>
      <c r="K165" s="56">
        <v>8.66</v>
      </c>
      <c r="L165" s="56">
        <v>10.06</v>
      </c>
      <c r="M165" s="56">
        <v>11.75</v>
      </c>
      <c r="N165" s="56">
        <v>13.39</v>
      </c>
      <c r="O165" s="56">
        <v>14.99</v>
      </c>
      <c r="P165" s="56">
        <v>16.899999999999999</v>
      </c>
      <c r="Q165" s="56">
        <v>19.149999999999999</v>
      </c>
      <c r="R165" s="56">
        <v>22.03</v>
      </c>
      <c r="S165" s="56">
        <v>25.19</v>
      </c>
      <c r="T165" s="56">
        <v>28.7</v>
      </c>
      <c r="U165" s="56">
        <v>32.6</v>
      </c>
      <c r="V165" s="56">
        <v>37.25</v>
      </c>
      <c r="W165" s="57">
        <v>42.28</v>
      </c>
      <c r="X165" s="56">
        <v>47.44</v>
      </c>
      <c r="Y165" s="56">
        <v>53.56</v>
      </c>
      <c r="Z165" s="56">
        <v>60.38</v>
      </c>
      <c r="AA165" s="59">
        <v>68.31</v>
      </c>
      <c r="AB165" s="37">
        <v>77.44</v>
      </c>
      <c r="AC165" s="37">
        <v>88.01</v>
      </c>
      <c r="AD165" s="37">
        <v>100.19</v>
      </c>
      <c r="AE165" s="37">
        <v>114.09</v>
      </c>
      <c r="AF165" s="37">
        <v>129.69999999999999</v>
      </c>
      <c r="AG165" s="37">
        <v>146.47</v>
      </c>
      <c r="AH165" s="37">
        <v>164.16</v>
      </c>
      <c r="AI165" s="37">
        <v>181.63</v>
      </c>
      <c r="AJ165" s="37">
        <v>198.73</v>
      </c>
      <c r="AK165" s="37">
        <v>215.28</v>
      </c>
      <c r="AL165" s="37">
        <v>230.4</v>
      </c>
      <c r="AM165" s="37">
        <v>243.4</v>
      </c>
      <c r="AN165" s="37">
        <v>262.43</v>
      </c>
      <c r="AO165" s="37">
        <v>282.69</v>
      </c>
      <c r="AP165" s="37">
        <v>304.70999999999998</v>
      </c>
      <c r="AQ165" s="37">
        <v>328</v>
      </c>
      <c r="AR165" s="37">
        <v>352.09</v>
      </c>
      <c r="AS165" s="37">
        <v>374.47</v>
      </c>
      <c r="AT165" s="37">
        <v>396.8</v>
      </c>
      <c r="AU165" s="37">
        <v>418.66</v>
      </c>
      <c r="AV165" s="37">
        <v>439.65</v>
      </c>
      <c r="AW165" s="37">
        <v>459.36</v>
      </c>
      <c r="AX165" s="37">
        <v>477.43</v>
      </c>
      <c r="AY165" s="37">
        <v>503.32</v>
      </c>
      <c r="AZ165" s="37">
        <v>530.61</v>
      </c>
      <c r="BA165" s="37">
        <v>559.39</v>
      </c>
      <c r="BB165" s="37">
        <v>589.72</v>
      </c>
      <c r="BC165" s="37">
        <v>621.70000000000005</v>
      </c>
      <c r="BD165" s="37">
        <v>655.42</v>
      </c>
      <c r="BE165" s="37">
        <v>690.96</v>
      </c>
      <c r="BF165" s="37">
        <v>728.43</v>
      </c>
      <c r="BG165" s="37">
        <v>767.94</v>
      </c>
      <c r="BH165" s="37">
        <v>809.58</v>
      </c>
      <c r="BI165" s="37">
        <v>853.48</v>
      </c>
      <c r="BJ165" s="37">
        <v>899.77</v>
      </c>
      <c r="BK165" s="37">
        <v>948.56</v>
      </c>
      <c r="BL165" s="37">
        <v>1000</v>
      </c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</row>
    <row r="166" spans="1:101" ht="14.25" customHeight="1">
      <c r="A166" s="55">
        <v>59</v>
      </c>
      <c r="B166" s="56">
        <v>1.67</v>
      </c>
      <c r="C166" s="56">
        <v>2.0099999999999998</v>
      </c>
      <c r="D166" s="56">
        <v>3.2</v>
      </c>
      <c r="E166" s="56">
        <v>3.83</v>
      </c>
      <c r="F166" s="56">
        <v>4.25</v>
      </c>
      <c r="G166" s="56">
        <v>5.2</v>
      </c>
      <c r="H166" s="56">
        <v>6.35</v>
      </c>
      <c r="I166" s="56">
        <v>7.35</v>
      </c>
      <c r="J166" s="56">
        <v>8.36</v>
      </c>
      <c r="K166" s="56">
        <v>9.7100000000000009</v>
      </c>
      <c r="L166" s="56">
        <v>11.38</v>
      </c>
      <c r="M166" s="56">
        <v>13.21</v>
      </c>
      <c r="N166" s="56">
        <v>14.97</v>
      </c>
      <c r="O166" s="56">
        <v>16.899999999999999</v>
      </c>
      <c r="P166" s="56">
        <v>19</v>
      </c>
      <c r="Q166" s="56">
        <v>21.67</v>
      </c>
      <c r="R166" s="56">
        <v>25.06</v>
      </c>
      <c r="S166" s="56">
        <v>28.6</v>
      </c>
      <c r="T166" s="56">
        <v>32.369999999999997</v>
      </c>
      <c r="U166" s="56">
        <v>36.64</v>
      </c>
      <c r="V166" s="56">
        <v>41.89</v>
      </c>
      <c r="W166" s="58">
        <v>47.42</v>
      </c>
      <c r="X166" s="56">
        <v>53.56</v>
      </c>
      <c r="Y166" s="56">
        <v>60.38</v>
      </c>
      <c r="Z166" s="56">
        <v>68.31</v>
      </c>
      <c r="AA166" s="59">
        <v>77.44</v>
      </c>
      <c r="AB166" s="37">
        <v>88.01</v>
      </c>
      <c r="AC166" s="37">
        <v>100.19</v>
      </c>
      <c r="AD166" s="37">
        <v>114.09</v>
      </c>
      <c r="AE166" s="37">
        <v>129.69999999999999</v>
      </c>
      <c r="AF166" s="37">
        <v>146.47</v>
      </c>
      <c r="AG166" s="37">
        <v>164.16</v>
      </c>
      <c r="AH166" s="37">
        <v>181.63</v>
      </c>
      <c r="AI166" s="37">
        <v>198.73</v>
      </c>
      <c r="AJ166" s="37">
        <v>215.28</v>
      </c>
      <c r="AK166" s="37">
        <v>230.4</v>
      </c>
      <c r="AL166" s="37">
        <v>243.4</v>
      </c>
      <c r="AM166" s="37">
        <v>262.43</v>
      </c>
      <c r="AN166" s="37">
        <v>282.69</v>
      </c>
      <c r="AO166" s="37">
        <v>304.70999999999998</v>
      </c>
      <c r="AP166" s="37">
        <v>328</v>
      </c>
      <c r="AQ166" s="37">
        <v>352.09</v>
      </c>
      <c r="AR166" s="37">
        <v>374.47</v>
      </c>
      <c r="AS166" s="37">
        <v>396.8</v>
      </c>
      <c r="AT166" s="37">
        <v>418.66</v>
      </c>
      <c r="AU166" s="37">
        <v>439.65</v>
      </c>
      <c r="AV166" s="37">
        <v>459.36</v>
      </c>
      <c r="AW166" s="37">
        <v>477.43</v>
      </c>
      <c r="AX166" s="37">
        <v>503.32</v>
      </c>
      <c r="AY166" s="37">
        <v>530.61</v>
      </c>
      <c r="AZ166" s="37">
        <v>559.39</v>
      </c>
      <c r="BA166" s="37">
        <v>589.72</v>
      </c>
      <c r="BB166" s="37">
        <v>621.70000000000005</v>
      </c>
      <c r="BC166" s="37">
        <v>655.42</v>
      </c>
      <c r="BD166" s="37">
        <v>690.96</v>
      </c>
      <c r="BE166" s="37">
        <v>728.43</v>
      </c>
      <c r="BF166" s="37">
        <v>767.94</v>
      </c>
      <c r="BG166" s="37">
        <v>809.58</v>
      </c>
      <c r="BH166" s="37">
        <v>853.48</v>
      </c>
      <c r="BI166" s="37">
        <v>899.77</v>
      </c>
      <c r="BJ166" s="37">
        <v>948.56</v>
      </c>
      <c r="BK166" s="37">
        <v>1000</v>
      </c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</row>
    <row r="167" spans="1:101" ht="14.25" customHeight="1">
      <c r="A167" s="55">
        <v>60</v>
      </c>
      <c r="B167" s="56">
        <v>1.98</v>
      </c>
      <c r="C167" s="56">
        <v>2.21</v>
      </c>
      <c r="D167" s="56">
        <v>3.35</v>
      </c>
      <c r="E167" s="56">
        <v>3.97</v>
      </c>
      <c r="F167" s="56">
        <v>4.6900000000000004</v>
      </c>
      <c r="G167" s="56">
        <v>5.87</v>
      </c>
      <c r="H167" s="56">
        <v>7.04</v>
      </c>
      <c r="I167" s="56">
        <v>8.06</v>
      </c>
      <c r="J167" s="56">
        <v>9.25</v>
      </c>
      <c r="K167" s="56">
        <v>10.87</v>
      </c>
      <c r="L167" s="56">
        <v>12.82</v>
      </c>
      <c r="M167" s="56">
        <v>14.87</v>
      </c>
      <c r="N167" s="56">
        <v>16.84</v>
      </c>
      <c r="O167" s="56">
        <v>18.829999999999998</v>
      </c>
      <c r="P167" s="56">
        <v>21.25</v>
      </c>
      <c r="Q167" s="56">
        <v>24.48</v>
      </c>
      <c r="R167" s="56">
        <v>28.36</v>
      </c>
      <c r="S167" s="56">
        <v>32.340000000000003</v>
      </c>
      <c r="T167" s="56">
        <v>36.64</v>
      </c>
      <c r="U167" s="56">
        <v>41.86</v>
      </c>
      <c r="V167" s="57">
        <v>47.38</v>
      </c>
      <c r="W167" s="56">
        <v>53.56</v>
      </c>
      <c r="X167" s="56">
        <v>60.38</v>
      </c>
      <c r="Y167" s="56">
        <v>68.31</v>
      </c>
      <c r="Z167" s="56">
        <v>77.44</v>
      </c>
      <c r="AA167" s="59">
        <v>88.01</v>
      </c>
      <c r="AB167" s="37">
        <v>100.19</v>
      </c>
      <c r="AC167" s="37">
        <v>114.09</v>
      </c>
      <c r="AD167" s="37">
        <v>129.69999999999999</v>
      </c>
      <c r="AE167" s="37">
        <v>146.47</v>
      </c>
      <c r="AF167" s="37">
        <v>164.16</v>
      </c>
      <c r="AG167" s="37">
        <v>181.63</v>
      </c>
      <c r="AH167" s="37">
        <v>198.73</v>
      </c>
      <c r="AI167" s="37">
        <v>215.28</v>
      </c>
      <c r="AJ167" s="37">
        <v>230.4</v>
      </c>
      <c r="AK167" s="37">
        <v>243.4</v>
      </c>
      <c r="AL167" s="37">
        <v>262.43</v>
      </c>
      <c r="AM167" s="37">
        <v>282.69</v>
      </c>
      <c r="AN167" s="37">
        <v>304.70999999999998</v>
      </c>
      <c r="AO167" s="37">
        <v>328</v>
      </c>
      <c r="AP167" s="37">
        <v>352.09</v>
      </c>
      <c r="AQ167" s="37">
        <v>374.47</v>
      </c>
      <c r="AR167" s="37">
        <v>396.8</v>
      </c>
      <c r="AS167" s="37">
        <v>418.66</v>
      </c>
      <c r="AT167" s="37">
        <v>439.65</v>
      </c>
      <c r="AU167" s="37">
        <v>459.36</v>
      </c>
      <c r="AV167" s="37">
        <v>477.43</v>
      </c>
      <c r="AW167" s="37">
        <v>503.32</v>
      </c>
      <c r="AX167" s="37">
        <v>530.61</v>
      </c>
      <c r="AY167" s="37">
        <v>559.39</v>
      </c>
      <c r="AZ167" s="37">
        <v>589.72</v>
      </c>
      <c r="BA167" s="37">
        <v>621.70000000000005</v>
      </c>
      <c r="BB167" s="37">
        <v>655.42</v>
      </c>
      <c r="BC167" s="37">
        <v>690.96</v>
      </c>
      <c r="BD167" s="37">
        <v>728.43</v>
      </c>
      <c r="BE167" s="37">
        <v>767.94</v>
      </c>
      <c r="BF167" s="37">
        <v>809.58</v>
      </c>
      <c r="BG167" s="37">
        <v>853.48</v>
      </c>
      <c r="BH167" s="37">
        <v>899.77</v>
      </c>
      <c r="BI167" s="37">
        <v>948.56</v>
      </c>
      <c r="BJ167" s="37">
        <v>1000</v>
      </c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</row>
    <row r="168" spans="1:101" ht="14.25" customHeight="1">
      <c r="A168" s="55">
        <v>61</v>
      </c>
      <c r="B168" s="56">
        <v>2.21</v>
      </c>
      <c r="C168" s="56">
        <v>2.5</v>
      </c>
      <c r="D168" s="56">
        <v>3.51</v>
      </c>
      <c r="E168" s="56">
        <v>4.1500000000000004</v>
      </c>
      <c r="F168" s="56">
        <v>5.19</v>
      </c>
      <c r="G168" s="56">
        <v>6.51</v>
      </c>
      <c r="H168" s="56">
        <v>7.68</v>
      </c>
      <c r="I168" s="56">
        <v>8.7799999999999994</v>
      </c>
      <c r="J168" s="56">
        <v>10.210000000000001</v>
      </c>
      <c r="K168" s="56">
        <v>12.11</v>
      </c>
      <c r="L168" s="56">
        <v>14.23</v>
      </c>
      <c r="M168" s="56">
        <v>16.36</v>
      </c>
      <c r="N168" s="56">
        <v>18.47</v>
      </c>
      <c r="O168" s="56">
        <v>20.8</v>
      </c>
      <c r="P168" s="56">
        <v>23.76</v>
      </c>
      <c r="Q168" s="56">
        <v>27.57</v>
      </c>
      <c r="R168" s="56">
        <v>31.96</v>
      </c>
      <c r="S168" s="56">
        <v>36.49</v>
      </c>
      <c r="T168" s="56">
        <v>41.5</v>
      </c>
      <c r="U168" s="56">
        <v>47.15</v>
      </c>
      <c r="V168" s="58">
        <v>53.48</v>
      </c>
      <c r="W168" s="56">
        <v>60.38</v>
      </c>
      <c r="X168" s="56">
        <v>68.31</v>
      </c>
      <c r="Y168" s="56">
        <v>77.44</v>
      </c>
      <c r="Z168" s="56">
        <v>88.01</v>
      </c>
      <c r="AA168" s="59">
        <v>100.19</v>
      </c>
      <c r="AB168" s="37">
        <v>114.09</v>
      </c>
      <c r="AC168" s="37">
        <v>129.69999999999999</v>
      </c>
      <c r="AD168" s="37">
        <v>146.47</v>
      </c>
      <c r="AE168" s="37">
        <v>164.16</v>
      </c>
      <c r="AF168" s="37">
        <v>181.63</v>
      </c>
      <c r="AG168" s="37">
        <v>198.73</v>
      </c>
      <c r="AH168" s="37">
        <v>215.28</v>
      </c>
      <c r="AI168" s="37">
        <v>230.4</v>
      </c>
      <c r="AJ168" s="37">
        <v>243.4</v>
      </c>
      <c r="AK168" s="37">
        <v>262.43</v>
      </c>
      <c r="AL168" s="37">
        <v>282.69</v>
      </c>
      <c r="AM168" s="37">
        <v>304.70999999999998</v>
      </c>
      <c r="AN168" s="37">
        <v>328</v>
      </c>
      <c r="AO168" s="37">
        <v>352.09</v>
      </c>
      <c r="AP168" s="37">
        <v>374.47</v>
      </c>
      <c r="AQ168" s="37">
        <v>396.8</v>
      </c>
      <c r="AR168" s="37">
        <v>418.66</v>
      </c>
      <c r="AS168" s="37">
        <v>439.65</v>
      </c>
      <c r="AT168" s="37">
        <v>459.36</v>
      </c>
      <c r="AU168" s="37">
        <v>477.43</v>
      </c>
      <c r="AV168" s="37">
        <v>503.32</v>
      </c>
      <c r="AW168" s="37">
        <v>530.61</v>
      </c>
      <c r="AX168" s="37">
        <v>559.39</v>
      </c>
      <c r="AY168" s="37">
        <v>589.72</v>
      </c>
      <c r="AZ168" s="37">
        <v>621.70000000000005</v>
      </c>
      <c r="BA168" s="37">
        <v>655.42</v>
      </c>
      <c r="BB168" s="37">
        <v>690.96</v>
      </c>
      <c r="BC168" s="37">
        <v>728.43</v>
      </c>
      <c r="BD168" s="37">
        <v>767.94</v>
      </c>
      <c r="BE168" s="37">
        <v>809.58</v>
      </c>
      <c r="BF168" s="37">
        <v>853.48</v>
      </c>
      <c r="BG168" s="37">
        <v>899.77</v>
      </c>
      <c r="BH168" s="37">
        <v>948.56</v>
      </c>
      <c r="BI168" s="37">
        <v>1000</v>
      </c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</row>
    <row r="169" spans="1:101" ht="14.25" customHeight="1">
      <c r="A169" s="55">
        <v>62</v>
      </c>
      <c r="B169" s="56">
        <v>2.35</v>
      </c>
      <c r="C169" s="56">
        <v>2.87</v>
      </c>
      <c r="D169" s="56">
        <v>3.73</v>
      </c>
      <c r="E169" s="56">
        <v>4.45</v>
      </c>
      <c r="F169" s="56">
        <v>5.76</v>
      </c>
      <c r="G169" s="56">
        <v>7.14</v>
      </c>
      <c r="H169" s="56">
        <v>8.31</v>
      </c>
      <c r="I169" s="56">
        <v>9.56</v>
      </c>
      <c r="J169" s="56">
        <v>11.25</v>
      </c>
      <c r="K169" s="56">
        <v>13.39</v>
      </c>
      <c r="L169" s="56">
        <v>15.63</v>
      </c>
      <c r="M169" s="56">
        <v>17.850000000000001</v>
      </c>
      <c r="N169" s="56">
        <v>20.170000000000002</v>
      </c>
      <c r="O169" s="56">
        <v>22.94</v>
      </c>
      <c r="P169" s="56">
        <v>26.51</v>
      </c>
      <c r="Q169" s="56">
        <v>30.89</v>
      </c>
      <c r="R169" s="56">
        <v>35.840000000000003</v>
      </c>
      <c r="S169" s="56">
        <v>41.11</v>
      </c>
      <c r="T169" s="56">
        <v>47.08</v>
      </c>
      <c r="U169" s="57">
        <v>53.43</v>
      </c>
      <c r="V169" s="56">
        <v>60.38</v>
      </c>
      <c r="W169" s="56">
        <v>68.31</v>
      </c>
      <c r="X169" s="56">
        <v>77.44</v>
      </c>
      <c r="Y169" s="56">
        <v>88.01</v>
      </c>
      <c r="Z169" s="56">
        <v>100.19</v>
      </c>
      <c r="AA169" s="59">
        <v>114.09</v>
      </c>
      <c r="AB169" s="37">
        <v>129.69999999999999</v>
      </c>
      <c r="AC169" s="37">
        <v>146.47</v>
      </c>
      <c r="AD169" s="37">
        <v>164.16</v>
      </c>
      <c r="AE169" s="37">
        <v>181.63</v>
      </c>
      <c r="AF169" s="37">
        <v>198.73</v>
      </c>
      <c r="AG169" s="37">
        <v>215.28</v>
      </c>
      <c r="AH169" s="37">
        <v>230.4</v>
      </c>
      <c r="AI169" s="37">
        <v>243.4</v>
      </c>
      <c r="AJ169" s="37">
        <v>262.43</v>
      </c>
      <c r="AK169" s="37">
        <v>282.69</v>
      </c>
      <c r="AL169" s="37">
        <v>304.70999999999998</v>
      </c>
      <c r="AM169" s="37">
        <v>328</v>
      </c>
      <c r="AN169" s="37">
        <v>352.09</v>
      </c>
      <c r="AO169" s="37">
        <v>374.47</v>
      </c>
      <c r="AP169" s="37">
        <v>396.8</v>
      </c>
      <c r="AQ169" s="37">
        <v>418.66</v>
      </c>
      <c r="AR169" s="37">
        <v>439.65</v>
      </c>
      <c r="AS169" s="37">
        <v>459.36</v>
      </c>
      <c r="AT169" s="37">
        <v>477.43</v>
      </c>
      <c r="AU169" s="37">
        <v>503.32</v>
      </c>
      <c r="AV169" s="37">
        <v>530.61</v>
      </c>
      <c r="AW169" s="37">
        <v>559.39</v>
      </c>
      <c r="AX169" s="37">
        <v>589.72</v>
      </c>
      <c r="AY169" s="37">
        <v>621.70000000000005</v>
      </c>
      <c r="AZ169" s="37">
        <v>655.42</v>
      </c>
      <c r="BA169" s="37">
        <v>690.96</v>
      </c>
      <c r="BB169" s="37">
        <v>728.43</v>
      </c>
      <c r="BC169" s="37">
        <v>767.94</v>
      </c>
      <c r="BD169" s="37">
        <v>809.58</v>
      </c>
      <c r="BE169" s="37">
        <v>853.48</v>
      </c>
      <c r="BF169" s="37">
        <v>899.77</v>
      </c>
      <c r="BG169" s="37">
        <v>948.56</v>
      </c>
      <c r="BH169" s="37">
        <v>1000</v>
      </c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</row>
    <row r="170" spans="1:101" ht="14.25" customHeight="1">
      <c r="A170" s="55">
        <v>63</v>
      </c>
      <c r="B170" s="56">
        <v>2.4500000000000002</v>
      </c>
      <c r="C170" s="56">
        <v>3.32</v>
      </c>
      <c r="D170" s="56">
        <v>4.0599999999999996</v>
      </c>
      <c r="E170" s="56">
        <v>4.93</v>
      </c>
      <c r="F170" s="56">
        <v>6.41</v>
      </c>
      <c r="G170" s="56">
        <v>7.77</v>
      </c>
      <c r="H170" s="56">
        <v>8.9700000000000006</v>
      </c>
      <c r="I170" s="56">
        <v>10.43</v>
      </c>
      <c r="J170" s="56">
        <v>12.4</v>
      </c>
      <c r="K170" s="56">
        <v>14.73</v>
      </c>
      <c r="L170" s="56">
        <v>17.100000000000001</v>
      </c>
      <c r="M170" s="56">
        <v>19.47</v>
      </c>
      <c r="N170" s="56">
        <v>22.11</v>
      </c>
      <c r="O170" s="56">
        <v>25.42</v>
      </c>
      <c r="P170" s="56">
        <v>29.57</v>
      </c>
      <c r="Q170" s="56">
        <v>34.53</v>
      </c>
      <c r="R170" s="56">
        <v>40.08</v>
      </c>
      <c r="S170" s="56">
        <v>46.07</v>
      </c>
      <c r="T170" s="56">
        <v>53.05</v>
      </c>
      <c r="U170" s="58">
        <v>60.15</v>
      </c>
      <c r="V170" s="56">
        <v>68.31</v>
      </c>
      <c r="W170" s="56">
        <v>77.44</v>
      </c>
      <c r="X170" s="56">
        <v>88.01</v>
      </c>
      <c r="Y170" s="56">
        <v>100.19</v>
      </c>
      <c r="Z170" s="56">
        <v>114.09</v>
      </c>
      <c r="AA170" s="59">
        <v>129.69999999999999</v>
      </c>
      <c r="AB170" s="37">
        <v>146.47</v>
      </c>
      <c r="AC170" s="37">
        <v>164.16</v>
      </c>
      <c r="AD170" s="37">
        <v>181.63</v>
      </c>
      <c r="AE170" s="37">
        <v>198.73</v>
      </c>
      <c r="AF170" s="37">
        <v>215.28</v>
      </c>
      <c r="AG170" s="37">
        <v>230.4</v>
      </c>
      <c r="AH170" s="37">
        <v>243.4</v>
      </c>
      <c r="AI170" s="37">
        <v>262.43</v>
      </c>
      <c r="AJ170" s="37">
        <v>282.69</v>
      </c>
      <c r="AK170" s="37">
        <v>304.70999999999998</v>
      </c>
      <c r="AL170" s="37">
        <v>328</v>
      </c>
      <c r="AM170" s="37">
        <v>352.09</v>
      </c>
      <c r="AN170" s="37">
        <v>374.47</v>
      </c>
      <c r="AO170" s="37">
        <v>396.8</v>
      </c>
      <c r="AP170" s="37">
        <v>418.66</v>
      </c>
      <c r="AQ170" s="37">
        <v>439.65</v>
      </c>
      <c r="AR170" s="37">
        <v>459.36</v>
      </c>
      <c r="AS170" s="37">
        <v>477.43</v>
      </c>
      <c r="AT170" s="37">
        <v>503.32</v>
      </c>
      <c r="AU170" s="37">
        <v>530.61</v>
      </c>
      <c r="AV170" s="37">
        <v>559.39</v>
      </c>
      <c r="AW170" s="37">
        <v>589.72</v>
      </c>
      <c r="AX170" s="37">
        <v>621.70000000000005</v>
      </c>
      <c r="AY170" s="37">
        <v>655.42</v>
      </c>
      <c r="AZ170" s="37">
        <v>690.96</v>
      </c>
      <c r="BA170" s="37">
        <v>728.43</v>
      </c>
      <c r="BB170" s="37">
        <v>767.94</v>
      </c>
      <c r="BC170" s="37">
        <v>809.58</v>
      </c>
      <c r="BD170" s="37">
        <v>853.48</v>
      </c>
      <c r="BE170" s="37">
        <v>899.77</v>
      </c>
      <c r="BF170" s="37">
        <v>948.56</v>
      </c>
      <c r="BG170" s="37">
        <v>1000</v>
      </c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</row>
    <row r="171" spans="1:101" ht="14.25" customHeight="1">
      <c r="A171" s="55">
        <v>64</v>
      </c>
      <c r="B171" s="56">
        <v>2.54</v>
      </c>
      <c r="C171" s="56">
        <v>3.75</v>
      </c>
      <c r="D171" s="56">
        <v>4.5199999999999996</v>
      </c>
      <c r="E171" s="56">
        <v>5.56</v>
      </c>
      <c r="F171" s="56">
        <v>7.15</v>
      </c>
      <c r="G171" s="56">
        <v>8.44</v>
      </c>
      <c r="H171" s="56">
        <v>9.73</v>
      </c>
      <c r="I171" s="56">
        <v>11.43</v>
      </c>
      <c r="J171" s="56">
        <v>13.66</v>
      </c>
      <c r="K171" s="56">
        <v>16.190000000000001</v>
      </c>
      <c r="L171" s="56">
        <v>18.61</v>
      </c>
      <c r="M171" s="56">
        <v>21.1</v>
      </c>
      <c r="N171" s="56">
        <v>24.15</v>
      </c>
      <c r="O171" s="56">
        <v>27.97</v>
      </c>
      <c r="P171" s="56">
        <v>32.659999999999997</v>
      </c>
      <c r="Q171" s="56">
        <v>38.380000000000003</v>
      </c>
      <c r="R171" s="56">
        <v>45.13</v>
      </c>
      <c r="S171" s="56">
        <v>52.71</v>
      </c>
      <c r="T171" s="57">
        <v>60.13</v>
      </c>
      <c r="U171" s="56">
        <v>68.31</v>
      </c>
      <c r="V171" s="56">
        <v>77.44</v>
      </c>
      <c r="W171" s="56">
        <v>88.01</v>
      </c>
      <c r="X171" s="56">
        <v>100.19</v>
      </c>
      <c r="Y171" s="56">
        <v>114.09</v>
      </c>
      <c r="Z171" s="15">
        <v>129.69999999999999</v>
      </c>
      <c r="AA171" s="59">
        <v>146.47</v>
      </c>
      <c r="AB171" s="37">
        <v>164.16</v>
      </c>
      <c r="AC171" s="37">
        <v>181.63</v>
      </c>
      <c r="AD171" s="37">
        <v>198.73</v>
      </c>
      <c r="AE171" s="37">
        <v>215.28</v>
      </c>
      <c r="AF171" s="37">
        <v>230.4</v>
      </c>
      <c r="AG171" s="37">
        <v>243.4</v>
      </c>
      <c r="AH171" s="37">
        <v>262.43</v>
      </c>
      <c r="AI171" s="37">
        <v>282.69</v>
      </c>
      <c r="AJ171" s="37">
        <v>304.70999999999998</v>
      </c>
      <c r="AK171" s="37">
        <v>328</v>
      </c>
      <c r="AL171" s="37">
        <v>352.09</v>
      </c>
      <c r="AM171" s="37">
        <v>374.47</v>
      </c>
      <c r="AN171" s="37">
        <v>396.8</v>
      </c>
      <c r="AO171" s="37">
        <v>418.66</v>
      </c>
      <c r="AP171" s="37">
        <v>439.65</v>
      </c>
      <c r="AQ171" s="37">
        <v>459.36</v>
      </c>
      <c r="AR171" s="37">
        <v>477.43</v>
      </c>
      <c r="AS171" s="37">
        <v>503.32</v>
      </c>
      <c r="AT171" s="37">
        <v>530.61</v>
      </c>
      <c r="AU171" s="37">
        <v>559.39</v>
      </c>
      <c r="AV171" s="37">
        <v>589.72</v>
      </c>
      <c r="AW171" s="37">
        <v>621.70000000000005</v>
      </c>
      <c r="AX171" s="37">
        <v>655.42</v>
      </c>
      <c r="AY171" s="37">
        <v>690.96</v>
      </c>
      <c r="AZ171" s="37">
        <v>728.43</v>
      </c>
      <c r="BA171" s="37">
        <v>767.94</v>
      </c>
      <c r="BB171" s="37">
        <v>809.58</v>
      </c>
      <c r="BC171" s="37">
        <v>853.48</v>
      </c>
      <c r="BD171" s="37">
        <v>899.77</v>
      </c>
      <c r="BE171" s="37">
        <v>948.56</v>
      </c>
      <c r="BF171" s="37">
        <v>1000</v>
      </c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</row>
    <row r="172" spans="1:101" ht="14.25" customHeight="1">
      <c r="A172" s="55">
        <v>65</v>
      </c>
      <c r="B172" s="56">
        <v>2.65</v>
      </c>
      <c r="C172" s="56">
        <v>4.24</v>
      </c>
      <c r="D172" s="56">
        <v>5.09</v>
      </c>
      <c r="E172" s="56">
        <v>6.28</v>
      </c>
      <c r="F172" s="56">
        <v>7.99</v>
      </c>
      <c r="G172" s="56">
        <v>9.2100000000000009</v>
      </c>
      <c r="H172" s="56">
        <v>10.64</v>
      </c>
      <c r="I172" s="56">
        <v>12.6</v>
      </c>
      <c r="J172" s="56">
        <v>15.08</v>
      </c>
      <c r="K172" s="56">
        <v>17.829999999999998</v>
      </c>
      <c r="L172" s="56">
        <v>20.38</v>
      </c>
      <c r="M172" s="56">
        <v>23.09</v>
      </c>
      <c r="N172" s="56">
        <v>26.58</v>
      </c>
      <c r="O172" s="56">
        <v>30.91</v>
      </c>
      <c r="P172" s="56">
        <v>36.119999999999997</v>
      </c>
      <c r="Q172" s="56">
        <v>42.67</v>
      </c>
      <c r="R172" s="56">
        <v>50.44</v>
      </c>
      <c r="S172" s="56">
        <v>58.82</v>
      </c>
      <c r="T172" s="58">
        <v>67.989999999999995</v>
      </c>
      <c r="U172" s="56">
        <v>77.44</v>
      </c>
      <c r="V172" s="56">
        <v>88.01</v>
      </c>
      <c r="W172" s="56">
        <v>100.19</v>
      </c>
      <c r="X172" s="56">
        <v>114.09</v>
      </c>
      <c r="Y172" s="15">
        <v>129.69999999999999</v>
      </c>
      <c r="Z172" s="15">
        <v>146.47</v>
      </c>
      <c r="AA172" s="59">
        <v>164.16</v>
      </c>
      <c r="AB172" s="37">
        <v>181.63</v>
      </c>
      <c r="AC172" s="37">
        <v>198.73</v>
      </c>
      <c r="AD172" s="37">
        <v>215.28</v>
      </c>
      <c r="AE172" s="37">
        <v>230.4</v>
      </c>
      <c r="AF172" s="37">
        <v>243.4</v>
      </c>
      <c r="AG172" s="37">
        <v>262.43</v>
      </c>
      <c r="AH172" s="37">
        <v>282.69</v>
      </c>
      <c r="AI172" s="37">
        <v>304.70999999999998</v>
      </c>
      <c r="AJ172" s="37">
        <v>328</v>
      </c>
      <c r="AK172" s="37">
        <v>352.09</v>
      </c>
      <c r="AL172" s="37">
        <v>374.47</v>
      </c>
      <c r="AM172" s="37">
        <v>396.8</v>
      </c>
      <c r="AN172" s="37">
        <v>418.66</v>
      </c>
      <c r="AO172" s="37">
        <v>439.65</v>
      </c>
      <c r="AP172" s="37">
        <v>459.36</v>
      </c>
      <c r="AQ172" s="37">
        <v>477.43</v>
      </c>
      <c r="AR172" s="37">
        <v>503.32</v>
      </c>
      <c r="AS172" s="37">
        <v>530.61</v>
      </c>
      <c r="AT172" s="37">
        <v>559.39</v>
      </c>
      <c r="AU172" s="37">
        <v>589.72</v>
      </c>
      <c r="AV172" s="37">
        <v>621.70000000000005</v>
      </c>
      <c r="AW172" s="37">
        <v>655.42</v>
      </c>
      <c r="AX172" s="37">
        <v>690.96</v>
      </c>
      <c r="AY172" s="37">
        <v>728.43</v>
      </c>
      <c r="AZ172" s="37">
        <v>767.94</v>
      </c>
      <c r="BA172" s="37">
        <v>809.58</v>
      </c>
      <c r="BB172" s="37">
        <v>853.48</v>
      </c>
      <c r="BC172" s="37">
        <v>899.77</v>
      </c>
      <c r="BD172" s="37">
        <v>948.56</v>
      </c>
      <c r="BE172" s="37">
        <v>1000</v>
      </c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</row>
    <row r="173" spans="1:101" ht="14.25" customHeight="1">
      <c r="A173" s="55">
        <v>66</v>
      </c>
      <c r="B173" s="56">
        <v>2.78</v>
      </c>
      <c r="C173" s="56">
        <v>4.71</v>
      </c>
      <c r="D173" s="56">
        <v>5.75</v>
      </c>
      <c r="E173" s="56">
        <v>7.09</v>
      </c>
      <c r="F173" s="56">
        <v>8.93</v>
      </c>
      <c r="G173" s="56">
        <v>10.130000000000001</v>
      </c>
      <c r="H173" s="56">
        <v>11.74</v>
      </c>
      <c r="I173" s="56">
        <v>13.94</v>
      </c>
      <c r="J173" s="56">
        <v>16.690000000000001</v>
      </c>
      <c r="K173" s="56">
        <v>19.75</v>
      </c>
      <c r="L173" s="56">
        <v>22.54</v>
      </c>
      <c r="M173" s="56">
        <v>25.5</v>
      </c>
      <c r="N173" s="56">
        <v>29.46</v>
      </c>
      <c r="O173" s="56">
        <v>34.299999999999997</v>
      </c>
      <c r="P173" s="56">
        <v>40.049999999999997</v>
      </c>
      <c r="Q173" s="56">
        <v>48.18</v>
      </c>
      <c r="R173" s="56">
        <v>58.22</v>
      </c>
      <c r="S173" s="57">
        <v>67.86</v>
      </c>
      <c r="T173" s="56">
        <v>77.44</v>
      </c>
      <c r="U173" s="56">
        <v>88.01</v>
      </c>
      <c r="V173" s="56">
        <v>100.19</v>
      </c>
      <c r="W173" s="56">
        <v>114.09</v>
      </c>
      <c r="X173" s="56">
        <v>129.69999999999999</v>
      </c>
      <c r="Y173" s="15">
        <v>146.47</v>
      </c>
      <c r="Z173" s="15">
        <v>164.16</v>
      </c>
      <c r="AA173" s="59">
        <v>181.63</v>
      </c>
      <c r="AB173" s="37">
        <v>198.73</v>
      </c>
      <c r="AC173" s="37">
        <v>215.28</v>
      </c>
      <c r="AD173" s="37">
        <v>230.4</v>
      </c>
      <c r="AE173" s="37">
        <v>243.4</v>
      </c>
      <c r="AF173" s="37">
        <v>262.43</v>
      </c>
      <c r="AG173" s="37">
        <v>282.69</v>
      </c>
      <c r="AH173" s="37">
        <v>304.70999999999998</v>
      </c>
      <c r="AI173" s="37">
        <v>328</v>
      </c>
      <c r="AJ173" s="37">
        <v>352.09</v>
      </c>
      <c r="AK173" s="37">
        <v>374.47</v>
      </c>
      <c r="AL173" s="37">
        <v>396.8</v>
      </c>
      <c r="AM173" s="37">
        <v>418.66</v>
      </c>
      <c r="AN173" s="37">
        <v>439.65</v>
      </c>
      <c r="AO173" s="37">
        <v>459.36</v>
      </c>
      <c r="AP173" s="37">
        <v>477.43</v>
      </c>
      <c r="AQ173" s="37">
        <v>503.32</v>
      </c>
      <c r="AR173" s="37">
        <v>530.61</v>
      </c>
      <c r="AS173" s="37">
        <v>559.39</v>
      </c>
      <c r="AT173" s="37">
        <v>589.72</v>
      </c>
      <c r="AU173" s="37">
        <v>621.70000000000005</v>
      </c>
      <c r="AV173" s="37">
        <v>655.42</v>
      </c>
      <c r="AW173" s="37">
        <v>690.96</v>
      </c>
      <c r="AX173" s="37">
        <v>728.43</v>
      </c>
      <c r="AY173" s="37">
        <v>767.94</v>
      </c>
      <c r="AZ173" s="37">
        <v>809.58</v>
      </c>
      <c r="BA173" s="37">
        <v>853.48</v>
      </c>
      <c r="BB173" s="37">
        <v>899.77</v>
      </c>
      <c r="BC173" s="37">
        <v>948.56</v>
      </c>
      <c r="BD173" s="37">
        <v>1000</v>
      </c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</row>
    <row r="174" spans="1:101" ht="14.25" customHeight="1">
      <c r="A174" s="55">
        <v>67</v>
      </c>
      <c r="B174" s="56">
        <v>2.94</v>
      </c>
      <c r="C174" s="56">
        <v>5.12</v>
      </c>
      <c r="D174" s="56">
        <v>6.47</v>
      </c>
      <c r="E174" s="56">
        <v>8</v>
      </c>
      <c r="F174" s="56">
        <v>10</v>
      </c>
      <c r="G174" s="56">
        <v>11.21</v>
      </c>
      <c r="H174" s="56">
        <v>13</v>
      </c>
      <c r="I174" s="56">
        <v>15.47</v>
      </c>
      <c r="J174" s="56">
        <v>18.57</v>
      </c>
      <c r="K174" s="56">
        <v>22.08</v>
      </c>
      <c r="L174" s="56">
        <v>25.32</v>
      </c>
      <c r="M174" s="56">
        <v>28.75</v>
      </c>
      <c r="N174" s="56">
        <v>33.25</v>
      </c>
      <c r="O174" s="56">
        <v>38.700000000000003</v>
      </c>
      <c r="P174" s="56">
        <v>45.1</v>
      </c>
      <c r="Q174" s="56">
        <v>54.18</v>
      </c>
      <c r="R174" s="56">
        <v>65.989999999999995</v>
      </c>
      <c r="S174" s="57">
        <v>76.92</v>
      </c>
      <c r="T174" s="56">
        <v>88.01</v>
      </c>
      <c r="U174" s="56">
        <v>100.19</v>
      </c>
      <c r="V174" s="56">
        <v>114.09</v>
      </c>
      <c r="W174" s="56">
        <v>129.69999999999999</v>
      </c>
      <c r="X174" s="15">
        <v>146.47</v>
      </c>
      <c r="Y174" s="15">
        <v>164.16</v>
      </c>
      <c r="Z174" s="15">
        <v>181.63</v>
      </c>
      <c r="AA174" s="59">
        <v>198.73</v>
      </c>
      <c r="AB174" s="37">
        <v>215.28</v>
      </c>
      <c r="AC174" s="37">
        <v>230.4</v>
      </c>
      <c r="AD174" s="37">
        <v>243.4</v>
      </c>
      <c r="AE174" s="37">
        <v>262.43</v>
      </c>
      <c r="AF174" s="37">
        <v>282.69</v>
      </c>
      <c r="AG174" s="37">
        <v>304.70999999999998</v>
      </c>
      <c r="AH174" s="37">
        <v>328</v>
      </c>
      <c r="AI174" s="37">
        <v>352.09</v>
      </c>
      <c r="AJ174" s="37">
        <v>374.47</v>
      </c>
      <c r="AK174" s="37">
        <v>396.8</v>
      </c>
      <c r="AL174" s="37">
        <v>418.66</v>
      </c>
      <c r="AM174" s="37">
        <v>439.65</v>
      </c>
      <c r="AN174" s="37">
        <v>459.36</v>
      </c>
      <c r="AO174" s="37">
        <v>477.43</v>
      </c>
      <c r="AP174" s="37">
        <v>503.32</v>
      </c>
      <c r="AQ174" s="37">
        <v>530.61</v>
      </c>
      <c r="AR174" s="37">
        <v>559.39</v>
      </c>
      <c r="AS174" s="37">
        <v>589.72</v>
      </c>
      <c r="AT174" s="37">
        <v>621.70000000000005</v>
      </c>
      <c r="AU174" s="37">
        <v>655.42</v>
      </c>
      <c r="AV174" s="37">
        <v>690.96</v>
      </c>
      <c r="AW174" s="37">
        <v>728.43</v>
      </c>
      <c r="AX174" s="37">
        <v>767.94</v>
      </c>
      <c r="AY174" s="37">
        <v>809.58</v>
      </c>
      <c r="AZ174" s="37">
        <v>853.48</v>
      </c>
      <c r="BA174" s="37">
        <v>899.77</v>
      </c>
      <c r="BB174" s="37">
        <v>948.56</v>
      </c>
      <c r="BC174" s="37">
        <v>1000</v>
      </c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</row>
    <row r="175" spans="1:101" ht="14.25" customHeight="1">
      <c r="A175" s="55">
        <v>68</v>
      </c>
      <c r="B175" s="56">
        <v>3.16</v>
      </c>
      <c r="C175" s="56">
        <v>5.53</v>
      </c>
      <c r="D175" s="56">
        <v>7.23</v>
      </c>
      <c r="E175" s="56">
        <v>9.02</v>
      </c>
      <c r="F175" s="56">
        <v>10.87</v>
      </c>
      <c r="G175" s="56">
        <v>12.46</v>
      </c>
      <c r="H175" s="56">
        <v>14.46</v>
      </c>
      <c r="I175" s="56">
        <v>17.239999999999998</v>
      </c>
      <c r="J175" s="56">
        <v>20.82</v>
      </c>
      <c r="K175" s="56">
        <v>24.94</v>
      </c>
      <c r="L175" s="56">
        <v>28.71</v>
      </c>
      <c r="M175" s="56">
        <v>33.159999999999997</v>
      </c>
      <c r="N175" s="56">
        <v>37.86</v>
      </c>
      <c r="O175" s="56">
        <v>43.97</v>
      </c>
      <c r="P175" s="56">
        <v>51.03</v>
      </c>
      <c r="Q175" s="56">
        <v>61.73</v>
      </c>
      <c r="R175" s="56">
        <v>75.239999999999995</v>
      </c>
      <c r="S175" s="57">
        <v>87.5</v>
      </c>
      <c r="T175" s="56">
        <v>100.19</v>
      </c>
      <c r="U175" s="56">
        <v>114.09</v>
      </c>
      <c r="V175" s="56">
        <v>129.69999999999999</v>
      </c>
      <c r="W175" s="15">
        <v>146.47</v>
      </c>
      <c r="X175" s="15">
        <v>164.16</v>
      </c>
      <c r="Y175" s="15">
        <v>181.63</v>
      </c>
      <c r="Z175" s="15">
        <v>198.73</v>
      </c>
      <c r="AA175" s="59">
        <v>215.28</v>
      </c>
      <c r="AB175" s="37">
        <v>230.4</v>
      </c>
      <c r="AC175" s="37">
        <v>243.4</v>
      </c>
      <c r="AD175" s="37">
        <v>262.43</v>
      </c>
      <c r="AE175" s="37">
        <v>282.69</v>
      </c>
      <c r="AF175" s="37">
        <v>304.70999999999998</v>
      </c>
      <c r="AG175" s="37">
        <v>328</v>
      </c>
      <c r="AH175" s="37">
        <v>352.09</v>
      </c>
      <c r="AI175" s="37">
        <v>374.47</v>
      </c>
      <c r="AJ175" s="37">
        <v>396.8</v>
      </c>
      <c r="AK175" s="37">
        <v>418.66</v>
      </c>
      <c r="AL175" s="37">
        <v>439.65</v>
      </c>
      <c r="AM175" s="37">
        <v>459.36</v>
      </c>
      <c r="AN175" s="37">
        <v>477.43</v>
      </c>
      <c r="AO175" s="37">
        <v>503.32</v>
      </c>
      <c r="AP175" s="37">
        <v>530.61</v>
      </c>
      <c r="AQ175" s="37">
        <v>559.39</v>
      </c>
      <c r="AR175" s="37">
        <v>589.72</v>
      </c>
      <c r="AS175" s="37">
        <v>621.70000000000005</v>
      </c>
      <c r="AT175" s="37">
        <v>655.42</v>
      </c>
      <c r="AU175" s="37">
        <v>690.96</v>
      </c>
      <c r="AV175" s="37">
        <v>728.43</v>
      </c>
      <c r="AW175" s="37">
        <v>767.94</v>
      </c>
      <c r="AX175" s="37">
        <v>809.58</v>
      </c>
      <c r="AY175" s="37">
        <v>853.48</v>
      </c>
      <c r="AZ175" s="37">
        <v>899.77</v>
      </c>
      <c r="BA175" s="37">
        <v>948.56</v>
      </c>
      <c r="BB175" s="37">
        <v>1000</v>
      </c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</row>
    <row r="176" spans="1:101" ht="14.25" customHeight="1">
      <c r="A176" s="55">
        <v>69</v>
      </c>
      <c r="B176" s="56">
        <v>3.43</v>
      </c>
      <c r="C176" s="56">
        <v>5.95</v>
      </c>
      <c r="D176" s="56">
        <v>8.08</v>
      </c>
      <c r="E176" s="56">
        <v>10.16</v>
      </c>
      <c r="F176" s="56">
        <v>12.14</v>
      </c>
      <c r="G176" s="56">
        <v>13.85</v>
      </c>
      <c r="H176" s="56">
        <v>16.059999999999999</v>
      </c>
      <c r="I176" s="56">
        <v>19.25</v>
      </c>
      <c r="J176" s="56">
        <v>23.87</v>
      </c>
      <c r="K176" s="56">
        <v>28.36</v>
      </c>
      <c r="L176" s="56">
        <v>33.07</v>
      </c>
      <c r="M176" s="56">
        <v>37.840000000000003</v>
      </c>
      <c r="N176" s="56">
        <v>43.71</v>
      </c>
      <c r="O176" s="56">
        <v>50.97</v>
      </c>
      <c r="P176" s="56">
        <v>59.16</v>
      </c>
      <c r="Q176" s="56">
        <v>71.099999999999994</v>
      </c>
      <c r="R176" s="56">
        <v>85.72</v>
      </c>
      <c r="S176" s="58">
        <v>99.6</v>
      </c>
      <c r="T176" s="56">
        <v>114.09</v>
      </c>
      <c r="U176" s="56">
        <v>129.69999999999999</v>
      </c>
      <c r="V176" s="15">
        <v>146.47</v>
      </c>
      <c r="W176" s="15">
        <v>164.16</v>
      </c>
      <c r="X176" s="15">
        <v>181.63</v>
      </c>
      <c r="Y176" s="15">
        <v>198.73</v>
      </c>
      <c r="Z176" s="15">
        <v>215.28</v>
      </c>
      <c r="AA176" s="59">
        <v>230.4</v>
      </c>
      <c r="AB176" s="37">
        <v>243.4</v>
      </c>
      <c r="AC176" s="37">
        <v>262.43</v>
      </c>
      <c r="AD176" s="37">
        <v>282.69</v>
      </c>
      <c r="AE176" s="37">
        <v>304.70999999999998</v>
      </c>
      <c r="AF176" s="37">
        <v>328</v>
      </c>
      <c r="AG176" s="37">
        <v>352.09</v>
      </c>
      <c r="AH176" s="37">
        <v>374.47</v>
      </c>
      <c r="AI176" s="37">
        <v>396.8</v>
      </c>
      <c r="AJ176" s="37">
        <v>418.66</v>
      </c>
      <c r="AK176" s="37">
        <v>439.65</v>
      </c>
      <c r="AL176" s="37">
        <v>459.36</v>
      </c>
      <c r="AM176" s="37">
        <v>477.43</v>
      </c>
      <c r="AN176" s="37">
        <v>503.32</v>
      </c>
      <c r="AO176" s="37">
        <v>530.61</v>
      </c>
      <c r="AP176" s="37">
        <v>559.39</v>
      </c>
      <c r="AQ176" s="37">
        <v>589.72</v>
      </c>
      <c r="AR176" s="37">
        <v>621.70000000000005</v>
      </c>
      <c r="AS176" s="37">
        <v>655.42</v>
      </c>
      <c r="AT176" s="37">
        <v>690.96</v>
      </c>
      <c r="AU176" s="37">
        <v>728.43</v>
      </c>
      <c r="AV176" s="37">
        <v>767.94</v>
      </c>
      <c r="AW176" s="37">
        <v>809.58</v>
      </c>
      <c r="AX176" s="37">
        <v>853.48</v>
      </c>
      <c r="AY176" s="37">
        <v>899.77</v>
      </c>
      <c r="AZ176" s="37">
        <v>948.56</v>
      </c>
      <c r="BA176" s="37">
        <v>1000</v>
      </c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</row>
    <row r="177" spans="1:101" ht="14.25" customHeight="1">
      <c r="A177" s="55">
        <v>70</v>
      </c>
      <c r="B177" s="56">
        <v>3.68</v>
      </c>
      <c r="C177" s="56">
        <v>6.28</v>
      </c>
      <c r="D177" s="56">
        <v>8.83</v>
      </c>
      <c r="E177" s="56">
        <v>11.2</v>
      </c>
      <c r="F177" s="56">
        <v>13.22</v>
      </c>
      <c r="G177" s="56">
        <v>15.02</v>
      </c>
      <c r="H177" s="56">
        <v>17.62</v>
      </c>
      <c r="I177" s="56">
        <v>22.1</v>
      </c>
      <c r="J177" s="56">
        <v>26.56</v>
      </c>
      <c r="K177" s="56">
        <v>31.79</v>
      </c>
      <c r="L177" s="56">
        <v>37.76</v>
      </c>
      <c r="M177" s="56">
        <v>43.44</v>
      </c>
      <c r="N177" s="56">
        <v>50.9</v>
      </c>
      <c r="O177" s="56">
        <v>59.12</v>
      </c>
      <c r="P177" s="56">
        <v>70.53</v>
      </c>
      <c r="Q177" s="56">
        <v>83.04</v>
      </c>
      <c r="R177" s="57">
        <v>99.43</v>
      </c>
      <c r="S177" s="15">
        <v>114.09</v>
      </c>
      <c r="T177" s="15">
        <v>129.69999999999999</v>
      </c>
      <c r="U177" s="15">
        <v>146.47</v>
      </c>
      <c r="V177" s="15">
        <v>164.16</v>
      </c>
      <c r="W177" s="15">
        <v>181.63</v>
      </c>
      <c r="X177" s="15">
        <v>198.73</v>
      </c>
      <c r="Y177" s="15">
        <v>215.28</v>
      </c>
      <c r="Z177" s="15">
        <v>230.4</v>
      </c>
      <c r="AA177" s="59">
        <v>243.4</v>
      </c>
      <c r="AB177" s="37">
        <v>262.43</v>
      </c>
      <c r="AC177" s="37">
        <v>282.69</v>
      </c>
      <c r="AD177" s="37">
        <v>304.70999999999998</v>
      </c>
      <c r="AE177" s="37">
        <v>328</v>
      </c>
      <c r="AF177" s="37">
        <v>352.09</v>
      </c>
      <c r="AG177" s="37">
        <v>374.47</v>
      </c>
      <c r="AH177" s="37">
        <v>396.8</v>
      </c>
      <c r="AI177" s="37">
        <v>418.66</v>
      </c>
      <c r="AJ177" s="37">
        <v>439.65</v>
      </c>
      <c r="AK177" s="37">
        <v>459.36</v>
      </c>
      <c r="AL177" s="37">
        <v>477.43</v>
      </c>
      <c r="AM177" s="37">
        <v>503.32</v>
      </c>
      <c r="AN177" s="37">
        <v>530.61</v>
      </c>
      <c r="AO177" s="37">
        <v>559.39</v>
      </c>
      <c r="AP177" s="37">
        <v>589.72</v>
      </c>
      <c r="AQ177" s="37">
        <v>621.70000000000005</v>
      </c>
      <c r="AR177" s="37">
        <v>655.42</v>
      </c>
      <c r="AS177" s="37">
        <v>690.96</v>
      </c>
      <c r="AT177" s="37">
        <v>728.43</v>
      </c>
      <c r="AU177" s="37">
        <v>767.94</v>
      </c>
      <c r="AV177" s="37">
        <v>809.58</v>
      </c>
      <c r="AW177" s="37">
        <v>853.48</v>
      </c>
      <c r="AX177" s="37">
        <v>899.77</v>
      </c>
      <c r="AY177" s="37">
        <v>948.56</v>
      </c>
      <c r="AZ177" s="37">
        <v>1000</v>
      </c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</row>
    <row r="178" spans="1:101" ht="14.25" customHeight="1">
      <c r="A178" s="55">
        <v>71</v>
      </c>
      <c r="B178" s="56">
        <v>3.93</v>
      </c>
      <c r="C178" s="56">
        <v>6.55</v>
      </c>
      <c r="D178" s="56">
        <v>9.5500000000000007</v>
      </c>
      <c r="E178" s="56">
        <v>12.21</v>
      </c>
      <c r="F178" s="56">
        <v>14.14</v>
      </c>
      <c r="G178" s="56">
        <v>16.36</v>
      </c>
      <c r="H178" s="56">
        <v>19.95</v>
      </c>
      <c r="I178" s="56">
        <v>24.52</v>
      </c>
      <c r="J178" s="56">
        <v>29.4</v>
      </c>
      <c r="K178" s="56">
        <v>35.450000000000003</v>
      </c>
      <c r="L178" s="56">
        <v>43.18</v>
      </c>
      <c r="M178" s="56">
        <v>50.88</v>
      </c>
      <c r="N178" s="56">
        <v>59</v>
      </c>
      <c r="O178" s="56">
        <v>69.97</v>
      </c>
      <c r="P178" s="56">
        <v>79.400000000000006</v>
      </c>
      <c r="Q178" s="56">
        <v>95.07</v>
      </c>
      <c r="R178" s="57">
        <v>113.22</v>
      </c>
      <c r="S178" s="15">
        <v>129.69999999999999</v>
      </c>
      <c r="T178" s="15">
        <v>146.47</v>
      </c>
      <c r="U178" s="15">
        <v>164.16</v>
      </c>
      <c r="V178" s="15">
        <v>181.63</v>
      </c>
      <c r="W178" s="15">
        <v>198.73</v>
      </c>
      <c r="X178" s="15">
        <v>215.28</v>
      </c>
      <c r="Y178" s="15">
        <v>230.4</v>
      </c>
      <c r="Z178" s="15">
        <v>243.4</v>
      </c>
      <c r="AA178" s="59">
        <v>262.43</v>
      </c>
      <c r="AB178" s="37">
        <v>282.69</v>
      </c>
      <c r="AC178" s="37">
        <v>304.70999999999998</v>
      </c>
      <c r="AD178" s="37">
        <v>328</v>
      </c>
      <c r="AE178" s="37">
        <v>352.09</v>
      </c>
      <c r="AF178" s="37">
        <v>374.47</v>
      </c>
      <c r="AG178" s="37">
        <v>396.8</v>
      </c>
      <c r="AH178" s="37">
        <v>418.66</v>
      </c>
      <c r="AI178" s="37">
        <v>439.65</v>
      </c>
      <c r="AJ178" s="37">
        <v>459.36</v>
      </c>
      <c r="AK178" s="37">
        <v>477.43</v>
      </c>
      <c r="AL178" s="37">
        <v>503.32</v>
      </c>
      <c r="AM178" s="37">
        <v>530.61</v>
      </c>
      <c r="AN178" s="37">
        <v>559.39</v>
      </c>
      <c r="AO178" s="37">
        <v>589.72</v>
      </c>
      <c r="AP178" s="37">
        <v>621.70000000000005</v>
      </c>
      <c r="AQ178" s="37">
        <v>655.42</v>
      </c>
      <c r="AR178" s="37">
        <v>690.96</v>
      </c>
      <c r="AS178" s="37">
        <v>728.43</v>
      </c>
      <c r="AT178" s="37">
        <v>767.94</v>
      </c>
      <c r="AU178" s="37">
        <v>809.58</v>
      </c>
      <c r="AV178" s="37">
        <v>853.48</v>
      </c>
      <c r="AW178" s="37">
        <v>899.77</v>
      </c>
      <c r="AX178" s="37">
        <v>948.56</v>
      </c>
      <c r="AY178" s="37">
        <v>1000</v>
      </c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</row>
    <row r="179" spans="1:101" ht="14.25" customHeight="1">
      <c r="A179" s="55">
        <v>72</v>
      </c>
      <c r="B179" s="56">
        <v>4.21</v>
      </c>
      <c r="C179" s="56">
        <v>6.84</v>
      </c>
      <c r="D179" s="56">
        <v>10.3</v>
      </c>
      <c r="E179" s="56">
        <v>13.29</v>
      </c>
      <c r="F179" s="56">
        <v>15.32</v>
      </c>
      <c r="G179" s="56">
        <v>18.489999999999998</v>
      </c>
      <c r="H179" s="56">
        <v>22.3</v>
      </c>
      <c r="I179" s="56">
        <v>27.06</v>
      </c>
      <c r="J179" s="56">
        <v>33.04</v>
      </c>
      <c r="K179" s="56">
        <v>40.909999999999997</v>
      </c>
      <c r="L179" s="56">
        <v>50.47</v>
      </c>
      <c r="M179" s="56">
        <v>58.88</v>
      </c>
      <c r="N179" s="56">
        <v>69.37</v>
      </c>
      <c r="O179" s="56">
        <v>79.28</v>
      </c>
      <c r="P179" s="56">
        <v>90.43</v>
      </c>
      <c r="Q179" s="56">
        <v>108.39</v>
      </c>
      <c r="R179" s="58">
        <v>128.77000000000001</v>
      </c>
      <c r="S179" s="15">
        <v>146.47</v>
      </c>
      <c r="T179" s="15">
        <v>164.16</v>
      </c>
      <c r="U179" s="15">
        <v>181.63</v>
      </c>
      <c r="V179" s="15">
        <v>198.73</v>
      </c>
      <c r="W179" s="15">
        <v>215.28</v>
      </c>
      <c r="X179" s="15">
        <v>230.4</v>
      </c>
      <c r="Y179" s="15">
        <v>243.4</v>
      </c>
      <c r="Z179" s="15">
        <v>262.43</v>
      </c>
      <c r="AA179" s="59">
        <v>282.69</v>
      </c>
      <c r="AB179" s="37">
        <v>304.70999999999998</v>
      </c>
      <c r="AC179" s="37">
        <v>328</v>
      </c>
      <c r="AD179" s="37">
        <v>352.09</v>
      </c>
      <c r="AE179" s="37">
        <v>374.47</v>
      </c>
      <c r="AF179" s="37">
        <v>396.8</v>
      </c>
      <c r="AG179" s="37">
        <v>418.66</v>
      </c>
      <c r="AH179" s="37">
        <v>439.65</v>
      </c>
      <c r="AI179" s="37">
        <v>459.36</v>
      </c>
      <c r="AJ179" s="37">
        <v>477.43</v>
      </c>
      <c r="AK179" s="37">
        <v>503.32</v>
      </c>
      <c r="AL179" s="37">
        <v>530.61</v>
      </c>
      <c r="AM179" s="37">
        <v>559.39</v>
      </c>
      <c r="AN179" s="37">
        <v>589.72</v>
      </c>
      <c r="AO179" s="37">
        <v>621.70000000000005</v>
      </c>
      <c r="AP179" s="37">
        <v>655.42</v>
      </c>
      <c r="AQ179" s="37">
        <v>690.96</v>
      </c>
      <c r="AR179" s="37">
        <v>728.43</v>
      </c>
      <c r="AS179" s="37">
        <v>767.94</v>
      </c>
      <c r="AT179" s="37">
        <v>809.58</v>
      </c>
      <c r="AU179" s="37">
        <v>853.48</v>
      </c>
      <c r="AV179" s="37">
        <v>899.77</v>
      </c>
      <c r="AW179" s="37">
        <v>948.56</v>
      </c>
      <c r="AX179" s="37">
        <v>1000</v>
      </c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</row>
    <row r="180" spans="1:101" ht="14.25" customHeight="1">
      <c r="A180" s="55">
        <v>73</v>
      </c>
      <c r="B180" s="56">
        <v>4.55</v>
      </c>
      <c r="C180" s="56">
        <v>7.27</v>
      </c>
      <c r="D180" s="56">
        <v>11.22</v>
      </c>
      <c r="E180" s="56">
        <v>14.61</v>
      </c>
      <c r="F180" s="56">
        <v>17.440000000000001</v>
      </c>
      <c r="G180" s="56">
        <v>20.84</v>
      </c>
      <c r="H180" s="56">
        <v>25.04</v>
      </c>
      <c r="I180" s="56">
        <v>30.31</v>
      </c>
      <c r="J180" s="56">
        <v>38.020000000000003</v>
      </c>
      <c r="K180" s="56">
        <v>47.18</v>
      </c>
      <c r="L180" s="56">
        <v>58.76</v>
      </c>
      <c r="M180" s="56">
        <v>69.31</v>
      </c>
      <c r="N180" s="56">
        <v>79.23</v>
      </c>
      <c r="O180" s="56">
        <v>90.37</v>
      </c>
      <c r="P180" s="56">
        <v>107.87</v>
      </c>
      <c r="Q180" s="57">
        <v>128.58000000000001</v>
      </c>
      <c r="R180" s="15">
        <v>146.47</v>
      </c>
      <c r="S180" s="15">
        <v>164.16</v>
      </c>
      <c r="T180" s="15">
        <v>181.63</v>
      </c>
      <c r="U180" s="15">
        <v>198.73</v>
      </c>
      <c r="V180" s="15">
        <v>215.28</v>
      </c>
      <c r="W180" s="15">
        <v>230.4</v>
      </c>
      <c r="X180" s="15">
        <v>243.4</v>
      </c>
      <c r="Y180" s="15">
        <v>262.43</v>
      </c>
      <c r="Z180" s="15">
        <v>282.69</v>
      </c>
      <c r="AA180" s="59">
        <v>304.70999999999998</v>
      </c>
      <c r="AB180" s="37">
        <v>328</v>
      </c>
      <c r="AC180" s="37">
        <v>352.09</v>
      </c>
      <c r="AD180" s="37">
        <v>374.47</v>
      </c>
      <c r="AE180" s="37">
        <v>396.8</v>
      </c>
      <c r="AF180" s="37">
        <v>418.66</v>
      </c>
      <c r="AG180" s="37">
        <v>439.65</v>
      </c>
      <c r="AH180" s="37">
        <v>459.36</v>
      </c>
      <c r="AI180" s="37">
        <v>477.43</v>
      </c>
      <c r="AJ180" s="37">
        <v>503.32</v>
      </c>
      <c r="AK180" s="37">
        <v>530.61</v>
      </c>
      <c r="AL180" s="37">
        <v>559.39</v>
      </c>
      <c r="AM180" s="37">
        <v>589.72</v>
      </c>
      <c r="AN180" s="37">
        <v>621.70000000000005</v>
      </c>
      <c r="AO180" s="37">
        <v>655.42</v>
      </c>
      <c r="AP180" s="37">
        <v>690.96</v>
      </c>
      <c r="AQ180" s="37">
        <v>728.43</v>
      </c>
      <c r="AR180" s="37">
        <v>767.94</v>
      </c>
      <c r="AS180" s="37">
        <v>809.58</v>
      </c>
      <c r="AT180" s="37">
        <v>853.48</v>
      </c>
      <c r="AU180" s="37">
        <v>899.77</v>
      </c>
      <c r="AV180" s="37">
        <v>948.56</v>
      </c>
      <c r="AW180" s="37">
        <v>1000</v>
      </c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</row>
    <row r="181" spans="1:101" ht="14.25" customHeight="1">
      <c r="A181" s="55">
        <v>74</v>
      </c>
      <c r="B181" s="56">
        <v>5.03</v>
      </c>
      <c r="C181" s="56">
        <v>7.96</v>
      </c>
      <c r="D181" s="56">
        <v>12.5</v>
      </c>
      <c r="E181" s="56">
        <v>16.399999999999999</v>
      </c>
      <c r="F181" s="56">
        <v>19.62</v>
      </c>
      <c r="G181" s="56">
        <v>23.61</v>
      </c>
      <c r="H181" s="56">
        <v>28.65</v>
      </c>
      <c r="I181" s="56">
        <v>34.840000000000003</v>
      </c>
      <c r="J181" s="56">
        <v>43.79</v>
      </c>
      <c r="K181" s="56">
        <v>54.86</v>
      </c>
      <c r="L181" s="56">
        <v>69.180000000000007</v>
      </c>
      <c r="M181" s="56">
        <v>79.17</v>
      </c>
      <c r="N181" s="56">
        <v>90.3</v>
      </c>
      <c r="O181" s="56">
        <v>105.17</v>
      </c>
      <c r="P181" s="56">
        <v>124.59</v>
      </c>
      <c r="Q181" s="58">
        <v>145.71</v>
      </c>
      <c r="R181" s="15">
        <v>164.16</v>
      </c>
      <c r="S181" s="15">
        <v>181.63</v>
      </c>
      <c r="T181" s="15">
        <v>198.73</v>
      </c>
      <c r="U181" s="15">
        <v>215.28</v>
      </c>
      <c r="V181" s="15">
        <v>230.4</v>
      </c>
      <c r="W181" s="15">
        <v>243.4</v>
      </c>
      <c r="X181" s="15">
        <v>262.43</v>
      </c>
      <c r="Y181" s="15">
        <v>282.69</v>
      </c>
      <c r="Z181" s="15">
        <v>304.70999999999998</v>
      </c>
      <c r="AA181" s="59">
        <v>328</v>
      </c>
      <c r="AB181" s="37">
        <v>352.09</v>
      </c>
      <c r="AC181" s="37">
        <v>374.47</v>
      </c>
      <c r="AD181" s="37">
        <v>396.8</v>
      </c>
      <c r="AE181" s="37">
        <v>418.66</v>
      </c>
      <c r="AF181" s="37">
        <v>439.65</v>
      </c>
      <c r="AG181" s="37">
        <v>459.36</v>
      </c>
      <c r="AH181" s="37">
        <v>477.43</v>
      </c>
      <c r="AI181" s="37">
        <v>503.32</v>
      </c>
      <c r="AJ181" s="37">
        <v>530.61</v>
      </c>
      <c r="AK181" s="37">
        <v>559.39</v>
      </c>
      <c r="AL181" s="37">
        <v>589.72</v>
      </c>
      <c r="AM181" s="37">
        <v>621.70000000000005</v>
      </c>
      <c r="AN181" s="37">
        <v>655.42</v>
      </c>
      <c r="AO181" s="37">
        <v>690.96</v>
      </c>
      <c r="AP181" s="37">
        <v>728.43</v>
      </c>
      <c r="AQ181" s="37">
        <v>767.94</v>
      </c>
      <c r="AR181" s="37">
        <v>809.58</v>
      </c>
      <c r="AS181" s="37">
        <v>853.48</v>
      </c>
      <c r="AT181" s="37">
        <v>899.77</v>
      </c>
      <c r="AU181" s="37">
        <v>948.56</v>
      </c>
      <c r="AV181" s="37">
        <v>1000</v>
      </c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</row>
    <row r="182" spans="1:101" ht="14.25" customHeight="1">
      <c r="A182" s="55">
        <v>75</v>
      </c>
      <c r="B182" s="192">
        <v>5.5</v>
      </c>
      <c r="C182" s="192">
        <v>8.76</v>
      </c>
      <c r="D182" s="192">
        <v>13.92</v>
      </c>
      <c r="E182" s="192">
        <v>18.399999999999999</v>
      </c>
      <c r="F182" s="192">
        <v>22.19</v>
      </c>
      <c r="G182" s="192">
        <v>26.97</v>
      </c>
      <c r="H182" s="192">
        <v>32.840000000000003</v>
      </c>
      <c r="I182" s="192">
        <v>40</v>
      </c>
      <c r="J182" s="192">
        <v>50.77</v>
      </c>
      <c r="K182" s="192">
        <v>63.32</v>
      </c>
      <c r="L182" s="192">
        <v>79.099999999999994</v>
      </c>
      <c r="M182" s="192">
        <v>90.21</v>
      </c>
      <c r="N182" s="192">
        <v>104.16</v>
      </c>
      <c r="O182" s="192">
        <v>123.29</v>
      </c>
      <c r="P182" s="57">
        <v>144.44999999999999</v>
      </c>
      <c r="Q182" s="193">
        <v>164.16</v>
      </c>
      <c r="R182" s="193">
        <v>181.63</v>
      </c>
      <c r="S182" s="193">
        <v>198.73</v>
      </c>
      <c r="T182" s="193">
        <v>215.28</v>
      </c>
      <c r="U182" s="193">
        <v>230.4</v>
      </c>
      <c r="V182" s="193">
        <v>243.4</v>
      </c>
      <c r="W182" s="193">
        <v>262.43</v>
      </c>
      <c r="X182" s="193">
        <v>282.69</v>
      </c>
      <c r="Y182" s="193">
        <v>304.70999999999998</v>
      </c>
      <c r="Z182" s="193">
        <v>328</v>
      </c>
      <c r="AA182" s="57">
        <v>352.09</v>
      </c>
      <c r="AB182" s="195">
        <v>374.47</v>
      </c>
      <c r="AC182" s="195">
        <v>396.8</v>
      </c>
      <c r="AD182" s="195">
        <v>418.66</v>
      </c>
      <c r="AE182" s="195">
        <v>439.65</v>
      </c>
      <c r="AF182" s="195">
        <v>459.36</v>
      </c>
      <c r="AG182" s="195">
        <v>477.43</v>
      </c>
      <c r="AH182" s="195">
        <v>503.32</v>
      </c>
      <c r="AI182" s="195">
        <v>530.61</v>
      </c>
      <c r="AJ182" s="195">
        <v>559.39</v>
      </c>
      <c r="AK182" s="195">
        <v>589.72</v>
      </c>
      <c r="AL182" s="195">
        <v>621.70000000000005</v>
      </c>
      <c r="AM182" s="195">
        <v>655.42</v>
      </c>
      <c r="AN182" s="195">
        <v>690.96</v>
      </c>
      <c r="AO182" s="195">
        <v>728.43</v>
      </c>
      <c r="AP182" s="195">
        <v>767.94</v>
      </c>
      <c r="AQ182" s="195">
        <v>809.58</v>
      </c>
      <c r="AR182" s="195">
        <v>853.48</v>
      </c>
      <c r="AS182" s="195">
        <v>899.77</v>
      </c>
      <c r="AT182" s="195">
        <v>948.56</v>
      </c>
      <c r="AU182" s="195">
        <v>1000</v>
      </c>
      <c r="AV182" s="195"/>
      <c r="AW182" s="195"/>
      <c r="AX182" s="195"/>
      <c r="AY182" s="195"/>
      <c r="AZ182" s="195"/>
      <c r="BA182" s="195"/>
      <c r="BB182" s="195"/>
      <c r="BC182" s="195"/>
      <c r="BD182" s="195"/>
      <c r="BE182" s="195"/>
      <c r="BF182" s="195"/>
      <c r="BG182" s="195"/>
      <c r="BH182" s="195"/>
      <c r="BI182" s="195"/>
      <c r="BJ182" s="195"/>
      <c r="BK182" s="195"/>
      <c r="BL182" s="195"/>
      <c r="BM182" s="195"/>
      <c r="BN182" s="195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</row>
    <row r="183" spans="1:101" ht="14.25" customHeight="1"/>
    <row r="184" spans="1:101" ht="14.25" customHeight="1">
      <c r="A184" s="340" t="s">
        <v>89</v>
      </c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</row>
    <row r="185" spans="1:101" ht="14.25" customHeight="1">
      <c r="A185" s="3" t="s">
        <v>86</v>
      </c>
      <c r="B185" s="35">
        <v>1</v>
      </c>
      <c r="C185" s="35">
        <v>2</v>
      </c>
      <c r="D185" s="35">
        <v>3</v>
      </c>
      <c r="E185" s="35">
        <v>4</v>
      </c>
      <c r="F185" s="35">
        <v>5</v>
      </c>
      <c r="G185" s="35">
        <v>6</v>
      </c>
      <c r="H185" s="35">
        <v>7</v>
      </c>
      <c r="I185" s="35">
        <v>8</v>
      </c>
      <c r="J185" s="35">
        <v>9</v>
      </c>
      <c r="K185" s="35">
        <v>10</v>
      </c>
      <c r="L185" s="35">
        <v>11</v>
      </c>
      <c r="M185" s="35">
        <v>12</v>
      </c>
      <c r="N185" s="35">
        <v>13</v>
      </c>
      <c r="O185" s="35">
        <v>14</v>
      </c>
      <c r="P185" s="35">
        <v>15</v>
      </c>
      <c r="Q185" s="35">
        <v>16</v>
      </c>
      <c r="R185" s="35">
        <v>17</v>
      </c>
      <c r="S185" s="35">
        <v>18</v>
      </c>
      <c r="T185" s="35">
        <v>19</v>
      </c>
      <c r="U185" s="35">
        <v>20</v>
      </c>
      <c r="V185" s="35">
        <v>21</v>
      </c>
      <c r="W185" s="35">
        <v>22</v>
      </c>
      <c r="X185" s="35">
        <v>23</v>
      </c>
      <c r="Y185" s="35">
        <v>24</v>
      </c>
      <c r="Z185" s="35">
        <v>25</v>
      </c>
      <c r="AA185" s="35">
        <v>26</v>
      </c>
      <c r="AB185" s="54">
        <v>27</v>
      </c>
      <c r="AC185" s="36">
        <v>28</v>
      </c>
      <c r="AD185" s="36">
        <v>29</v>
      </c>
      <c r="AE185" s="36">
        <v>30</v>
      </c>
      <c r="AF185" s="36">
        <v>31</v>
      </c>
      <c r="AG185" s="36">
        <v>32</v>
      </c>
      <c r="AH185" s="36">
        <v>33</v>
      </c>
      <c r="AI185" s="36">
        <v>34</v>
      </c>
      <c r="AJ185" s="36">
        <v>35</v>
      </c>
      <c r="AK185" s="36">
        <v>36</v>
      </c>
      <c r="AL185" s="36">
        <v>37</v>
      </c>
      <c r="AM185" s="36">
        <v>38</v>
      </c>
      <c r="AN185" s="36">
        <v>39</v>
      </c>
      <c r="AO185" s="36">
        <v>40</v>
      </c>
      <c r="AP185" s="36">
        <v>41</v>
      </c>
      <c r="AQ185" s="36">
        <v>42</v>
      </c>
      <c r="AR185" s="36">
        <v>43</v>
      </c>
      <c r="AS185" s="36">
        <v>44</v>
      </c>
      <c r="AT185" s="36">
        <v>45</v>
      </c>
      <c r="AU185" s="36">
        <v>46</v>
      </c>
      <c r="AV185" s="36">
        <v>47</v>
      </c>
      <c r="AW185" s="36">
        <v>48</v>
      </c>
      <c r="AX185" s="36">
        <v>49</v>
      </c>
      <c r="AY185" s="36">
        <v>50</v>
      </c>
      <c r="AZ185" s="36">
        <v>51</v>
      </c>
      <c r="BA185" s="36">
        <v>52</v>
      </c>
      <c r="BB185" s="36">
        <v>53</v>
      </c>
      <c r="BC185" s="36">
        <v>54</v>
      </c>
      <c r="BD185" s="36">
        <v>55</v>
      </c>
      <c r="BE185" s="36">
        <v>56</v>
      </c>
      <c r="BF185" s="36">
        <v>57</v>
      </c>
      <c r="BG185" s="36">
        <v>58</v>
      </c>
      <c r="BH185" s="36">
        <v>59</v>
      </c>
      <c r="BI185" s="36">
        <v>60</v>
      </c>
      <c r="BJ185" s="36">
        <v>61</v>
      </c>
      <c r="BK185" s="36">
        <v>62</v>
      </c>
      <c r="BL185" s="36">
        <v>63</v>
      </c>
      <c r="BM185" s="36">
        <v>64</v>
      </c>
      <c r="BN185" s="36">
        <v>65</v>
      </c>
      <c r="BO185" s="36">
        <v>66</v>
      </c>
      <c r="BP185" s="36">
        <v>67</v>
      </c>
      <c r="BQ185" s="36">
        <v>68</v>
      </c>
      <c r="BR185" s="36">
        <v>69</v>
      </c>
      <c r="BS185" s="36">
        <v>70</v>
      </c>
      <c r="BT185" s="36">
        <v>71</v>
      </c>
      <c r="BU185" s="36">
        <v>72</v>
      </c>
      <c r="BV185" s="36">
        <v>73</v>
      </c>
      <c r="BW185" s="36">
        <v>74</v>
      </c>
      <c r="BX185" s="36">
        <v>75</v>
      </c>
      <c r="BY185" s="36">
        <v>76</v>
      </c>
      <c r="BZ185" s="36">
        <v>77</v>
      </c>
      <c r="CA185" s="36">
        <v>78</v>
      </c>
      <c r="CB185" s="36">
        <v>79</v>
      </c>
      <c r="CC185" s="36">
        <v>80</v>
      </c>
      <c r="CD185" s="36">
        <v>81</v>
      </c>
      <c r="CE185" s="36">
        <v>82</v>
      </c>
      <c r="CF185" s="36">
        <v>83</v>
      </c>
      <c r="CG185" s="36">
        <v>84</v>
      </c>
      <c r="CH185" s="36">
        <v>85</v>
      </c>
      <c r="CI185" s="36">
        <v>86</v>
      </c>
      <c r="CJ185" s="36">
        <v>87</v>
      </c>
      <c r="CK185" s="36">
        <v>88</v>
      </c>
      <c r="CL185" s="36">
        <v>89</v>
      </c>
      <c r="CM185" s="36">
        <v>90</v>
      </c>
      <c r="CN185" s="36">
        <v>91</v>
      </c>
      <c r="CO185" s="36">
        <v>92</v>
      </c>
      <c r="CP185" s="36">
        <v>93</v>
      </c>
      <c r="CQ185" s="36">
        <v>94</v>
      </c>
      <c r="CR185" s="36">
        <v>95</v>
      </c>
      <c r="CS185" s="36">
        <v>96</v>
      </c>
      <c r="CT185" s="36">
        <v>97</v>
      </c>
      <c r="CU185" s="36">
        <v>98</v>
      </c>
      <c r="CV185" s="36">
        <v>99</v>
      </c>
      <c r="CW185" s="36">
        <v>100</v>
      </c>
    </row>
    <row r="186" spans="1:101" ht="14.25" customHeight="1">
      <c r="A186" s="55">
        <v>18</v>
      </c>
      <c r="B186" s="56">
        <v>0.28000000000000003</v>
      </c>
      <c r="C186" s="56">
        <v>0.28000000000000003</v>
      </c>
      <c r="D186" s="56">
        <v>0.28000000000000003</v>
      </c>
      <c r="E186" s="56">
        <v>0.28000000000000003</v>
      </c>
      <c r="F186" s="56">
        <v>0.28000000000000003</v>
      </c>
      <c r="G186" s="56">
        <v>0.28000000000000003</v>
      </c>
      <c r="H186" s="56">
        <v>0.28000000000000003</v>
      </c>
      <c r="I186" s="56">
        <v>0.28000000000000003</v>
      </c>
      <c r="J186" s="56">
        <v>0.28000000000000003</v>
      </c>
      <c r="K186" s="56">
        <v>0.28999999999999998</v>
      </c>
      <c r="L186" s="56">
        <v>0.31</v>
      </c>
      <c r="M186" s="56">
        <v>0.33</v>
      </c>
      <c r="N186" s="56">
        <v>0.35</v>
      </c>
      <c r="O186" s="56">
        <v>0.37</v>
      </c>
      <c r="P186" s="56">
        <v>0.41</v>
      </c>
      <c r="Q186" s="56">
        <v>0.46</v>
      </c>
      <c r="R186" s="56">
        <v>0.53</v>
      </c>
      <c r="S186" s="56">
        <v>0.6</v>
      </c>
      <c r="T186" s="56">
        <v>0.68</v>
      </c>
      <c r="U186" s="57">
        <v>0.75</v>
      </c>
      <c r="V186" s="56">
        <v>0.83</v>
      </c>
      <c r="W186" s="56">
        <v>0.85</v>
      </c>
      <c r="X186" s="56">
        <v>0.87</v>
      </c>
      <c r="Y186" s="56">
        <v>0.88</v>
      </c>
      <c r="Z186" s="56">
        <v>0.88</v>
      </c>
      <c r="AA186" s="57">
        <v>0.88</v>
      </c>
      <c r="AB186" s="37">
        <v>0.88</v>
      </c>
      <c r="AC186" s="37">
        <v>0.89</v>
      </c>
      <c r="AD186" s="37">
        <v>0.92</v>
      </c>
      <c r="AE186" s="37">
        <v>0.96</v>
      </c>
      <c r="AF186" s="37">
        <v>1.01</v>
      </c>
      <c r="AG186" s="37">
        <v>1.08</v>
      </c>
      <c r="AH186" s="37">
        <v>1.1599999999999999</v>
      </c>
      <c r="AI186" s="37">
        <v>1.26</v>
      </c>
      <c r="AJ186" s="37">
        <v>1.39</v>
      </c>
      <c r="AK186" s="37">
        <v>1.56</v>
      </c>
      <c r="AL186" s="37">
        <v>1.74</v>
      </c>
      <c r="AM186" s="37">
        <v>1.94</v>
      </c>
      <c r="AN186" s="37">
        <v>2.12</v>
      </c>
      <c r="AO186" s="37">
        <v>2.2999999999999998</v>
      </c>
      <c r="AP186" s="37">
        <v>2.48</v>
      </c>
      <c r="AQ186" s="37">
        <v>2.67</v>
      </c>
      <c r="AR186" s="37">
        <v>2.89</v>
      </c>
      <c r="AS186" s="37">
        <v>3.16</v>
      </c>
      <c r="AT186" s="37">
        <v>3.46</v>
      </c>
      <c r="AU186" s="37">
        <v>3.82</v>
      </c>
      <c r="AV186" s="37">
        <v>4.21</v>
      </c>
      <c r="AW186" s="37">
        <v>4.6399999999999997</v>
      </c>
      <c r="AX186" s="37">
        <v>5.1100000000000003</v>
      </c>
      <c r="AY186" s="37">
        <v>5.62</v>
      </c>
      <c r="AZ186" s="37">
        <v>6.18</v>
      </c>
      <c r="BA186" s="37">
        <v>6.82</v>
      </c>
      <c r="BB186" s="37">
        <v>7.57</v>
      </c>
      <c r="BC186" s="37">
        <v>8.4600000000000009</v>
      </c>
      <c r="BD186" s="37">
        <v>9.52</v>
      </c>
      <c r="BE186" s="37">
        <v>10.76</v>
      </c>
      <c r="BF186" s="37">
        <v>12.22</v>
      </c>
      <c r="BG186" s="37">
        <v>13.92</v>
      </c>
      <c r="BH186" s="37">
        <v>15.86</v>
      </c>
      <c r="BI186" s="37">
        <v>18.14</v>
      </c>
      <c r="BJ186" s="37">
        <v>20.83</v>
      </c>
      <c r="BK186" s="37">
        <v>24.05</v>
      </c>
      <c r="BL186" s="37">
        <v>27.96</v>
      </c>
      <c r="BM186" s="37">
        <v>32.49</v>
      </c>
      <c r="BN186" s="37">
        <v>37.020000000000003</v>
      </c>
      <c r="BO186" s="37">
        <v>41.99</v>
      </c>
      <c r="BP186" s="37">
        <v>47.97</v>
      </c>
      <c r="BQ186" s="37">
        <v>57.42</v>
      </c>
      <c r="BR186" s="37">
        <v>65.650000000000006</v>
      </c>
      <c r="BS186" s="37">
        <v>75.040000000000006</v>
      </c>
      <c r="BT186" s="37">
        <v>86.05</v>
      </c>
      <c r="BU186" s="37">
        <v>98.39</v>
      </c>
      <c r="BV186" s="37">
        <v>112</v>
      </c>
      <c r="BW186" s="37">
        <v>126.69</v>
      </c>
      <c r="BX186" s="37">
        <v>142.71</v>
      </c>
      <c r="BY186" s="37">
        <v>160.25</v>
      </c>
      <c r="BZ186" s="37">
        <v>178.24</v>
      </c>
      <c r="CA186" s="37">
        <v>198.09</v>
      </c>
      <c r="CB186" s="37">
        <v>220.68</v>
      </c>
      <c r="CC186" s="37">
        <v>245.51</v>
      </c>
      <c r="CD186" s="37">
        <v>272.58999999999997</v>
      </c>
      <c r="CE186" s="37">
        <v>301.55</v>
      </c>
      <c r="CF186" s="37">
        <v>331.99</v>
      </c>
      <c r="CG186" s="37">
        <v>357.42</v>
      </c>
      <c r="CH186" s="37">
        <v>382.58</v>
      </c>
      <c r="CI186" s="37">
        <v>407.03</v>
      </c>
      <c r="CJ186" s="37">
        <v>430.37</v>
      </c>
      <c r="CK186" s="37">
        <v>452.19</v>
      </c>
      <c r="CL186" s="37">
        <v>472.1</v>
      </c>
      <c r="CM186" s="37">
        <v>498.11</v>
      </c>
      <c r="CN186" s="37">
        <v>525.54</v>
      </c>
      <c r="CO186" s="37">
        <v>554.48</v>
      </c>
      <c r="CP186" s="37">
        <v>585.02</v>
      </c>
      <c r="CQ186" s="37">
        <v>617.24</v>
      </c>
      <c r="CR186" s="37">
        <v>651.23</v>
      </c>
      <c r="CS186" s="37">
        <v>687.1</v>
      </c>
      <c r="CT186" s="37">
        <v>724.94</v>
      </c>
      <c r="CU186" s="37">
        <v>764.87</v>
      </c>
      <c r="CV186" s="37">
        <v>806.99</v>
      </c>
      <c r="CW186" s="37">
        <v>851.43</v>
      </c>
    </row>
    <row r="187" spans="1:101" ht="14.25" customHeight="1">
      <c r="A187" s="55">
        <v>19</v>
      </c>
      <c r="B187" s="56">
        <v>0.28000000000000003</v>
      </c>
      <c r="C187" s="56">
        <v>0.28000000000000003</v>
      </c>
      <c r="D187" s="56">
        <v>0.26</v>
      </c>
      <c r="E187" s="56">
        <v>0.26</v>
      </c>
      <c r="F187" s="56">
        <v>0.27</v>
      </c>
      <c r="G187" s="56">
        <v>0.27</v>
      </c>
      <c r="H187" s="56">
        <v>0.26</v>
      </c>
      <c r="I187" s="56">
        <v>0.25</v>
      </c>
      <c r="J187" s="56">
        <v>0.26</v>
      </c>
      <c r="K187" s="56">
        <v>0.28000000000000003</v>
      </c>
      <c r="L187" s="56">
        <v>0.31</v>
      </c>
      <c r="M187" s="56">
        <v>0.33</v>
      </c>
      <c r="N187" s="56">
        <v>0.34</v>
      </c>
      <c r="O187" s="56">
        <v>0.36</v>
      </c>
      <c r="P187" s="56">
        <v>0.41</v>
      </c>
      <c r="Q187" s="56">
        <v>0.48</v>
      </c>
      <c r="R187" s="56">
        <v>0.56999999999999995</v>
      </c>
      <c r="S187" s="56">
        <v>0.66</v>
      </c>
      <c r="T187" s="56">
        <v>0.74</v>
      </c>
      <c r="U187" s="57">
        <v>0.81</v>
      </c>
      <c r="V187" s="56">
        <v>0.85</v>
      </c>
      <c r="W187" s="56">
        <v>0.87</v>
      </c>
      <c r="X187" s="56">
        <v>0.88</v>
      </c>
      <c r="Y187" s="56">
        <v>0.88</v>
      </c>
      <c r="Z187" s="56">
        <v>0.88</v>
      </c>
      <c r="AA187" s="57">
        <v>0.88</v>
      </c>
      <c r="AB187" s="37">
        <v>0.89</v>
      </c>
      <c r="AC187" s="37">
        <v>0.92</v>
      </c>
      <c r="AD187" s="37">
        <v>0.96</v>
      </c>
      <c r="AE187" s="37">
        <v>1.01</v>
      </c>
      <c r="AF187" s="37">
        <v>1.08</v>
      </c>
      <c r="AG187" s="37">
        <v>1.1599999999999999</v>
      </c>
      <c r="AH187" s="37">
        <v>1.26</v>
      </c>
      <c r="AI187" s="37">
        <v>1.39</v>
      </c>
      <c r="AJ187" s="37">
        <v>1.56</v>
      </c>
      <c r="AK187" s="37">
        <v>1.74</v>
      </c>
      <c r="AL187" s="37">
        <v>1.94</v>
      </c>
      <c r="AM187" s="37">
        <v>2.12</v>
      </c>
      <c r="AN187" s="37">
        <v>2.2999999999999998</v>
      </c>
      <c r="AO187" s="37">
        <v>2.48</v>
      </c>
      <c r="AP187" s="37">
        <v>2.67</v>
      </c>
      <c r="AQ187" s="37">
        <v>2.89</v>
      </c>
      <c r="AR187" s="37">
        <v>3.16</v>
      </c>
      <c r="AS187" s="37">
        <v>3.46</v>
      </c>
      <c r="AT187" s="37">
        <v>3.82</v>
      </c>
      <c r="AU187" s="37">
        <v>4.21</v>
      </c>
      <c r="AV187" s="37">
        <v>4.6399999999999997</v>
      </c>
      <c r="AW187" s="37">
        <v>5.1100000000000003</v>
      </c>
      <c r="AX187" s="37">
        <v>5.62</v>
      </c>
      <c r="AY187" s="37">
        <v>6.18</v>
      </c>
      <c r="AZ187" s="37">
        <v>6.82</v>
      </c>
      <c r="BA187" s="37">
        <v>7.57</v>
      </c>
      <c r="BB187" s="37">
        <v>8.4600000000000009</v>
      </c>
      <c r="BC187" s="37">
        <v>9.52</v>
      </c>
      <c r="BD187" s="37">
        <v>10.76</v>
      </c>
      <c r="BE187" s="37">
        <v>12.22</v>
      </c>
      <c r="BF187" s="37">
        <v>13.92</v>
      </c>
      <c r="BG187" s="37">
        <v>15.86</v>
      </c>
      <c r="BH187" s="37">
        <v>18.14</v>
      </c>
      <c r="BI187" s="37">
        <v>20.83</v>
      </c>
      <c r="BJ187" s="37">
        <v>24.05</v>
      </c>
      <c r="BK187" s="37">
        <v>27.96</v>
      </c>
      <c r="BL187" s="37">
        <v>32.49</v>
      </c>
      <c r="BM187" s="37">
        <v>37.020000000000003</v>
      </c>
      <c r="BN187" s="37">
        <v>41.99</v>
      </c>
      <c r="BO187" s="37">
        <v>47.97</v>
      </c>
      <c r="BP187" s="37">
        <v>57.42</v>
      </c>
      <c r="BQ187" s="37">
        <v>65.650000000000006</v>
      </c>
      <c r="BR187" s="37">
        <v>75.040000000000006</v>
      </c>
      <c r="BS187" s="37">
        <v>86.05</v>
      </c>
      <c r="BT187" s="37">
        <v>98.39</v>
      </c>
      <c r="BU187" s="37">
        <v>112</v>
      </c>
      <c r="BV187" s="37">
        <v>126.69</v>
      </c>
      <c r="BW187" s="37">
        <v>142.71</v>
      </c>
      <c r="BX187" s="37">
        <v>160.25</v>
      </c>
      <c r="BY187" s="37">
        <v>178.24</v>
      </c>
      <c r="BZ187" s="37">
        <v>198.09</v>
      </c>
      <c r="CA187" s="37">
        <v>220.68</v>
      </c>
      <c r="CB187" s="37">
        <v>245.51</v>
      </c>
      <c r="CC187" s="37">
        <v>272.58999999999997</v>
      </c>
      <c r="CD187" s="37">
        <v>301.55</v>
      </c>
      <c r="CE187" s="37">
        <v>331.99</v>
      </c>
      <c r="CF187" s="37">
        <v>357.42</v>
      </c>
      <c r="CG187" s="37">
        <v>382.58</v>
      </c>
      <c r="CH187" s="37">
        <v>407.03</v>
      </c>
      <c r="CI187" s="37">
        <v>430.37</v>
      </c>
      <c r="CJ187" s="37">
        <v>452.19</v>
      </c>
      <c r="CK187" s="37">
        <v>472.1</v>
      </c>
      <c r="CL187" s="37">
        <v>498.11</v>
      </c>
      <c r="CM187" s="37">
        <v>525.54</v>
      </c>
      <c r="CN187" s="37">
        <v>554.48</v>
      </c>
      <c r="CO187" s="37">
        <v>585.02</v>
      </c>
      <c r="CP187" s="37">
        <v>617.24</v>
      </c>
      <c r="CQ187" s="37">
        <v>651.23</v>
      </c>
      <c r="CR187" s="37">
        <v>687.1</v>
      </c>
      <c r="CS187" s="37">
        <v>724.94</v>
      </c>
      <c r="CT187" s="37">
        <v>764.87</v>
      </c>
      <c r="CU187" s="37">
        <v>806.99</v>
      </c>
      <c r="CV187" s="37">
        <v>851.43</v>
      </c>
      <c r="CW187" s="37">
        <v>898.33</v>
      </c>
    </row>
    <row r="188" spans="1:101" ht="14.25" customHeight="1">
      <c r="A188" s="55">
        <v>20</v>
      </c>
      <c r="B188" s="56">
        <v>0.24</v>
      </c>
      <c r="C188" s="56">
        <v>0.23</v>
      </c>
      <c r="D188" s="56">
        <v>0.24</v>
      </c>
      <c r="E188" s="56">
        <v>0.25</v>
      </c>
      <c r="F188" s="56">
        <v>0.25</v>
      </c>
      <c r="G188" s="56">
        <v>0.24</v>
      </c>
      <c r="H188" s="56">
        <v>0.23</v>
      </c>
      <c r="I188" s="56">
        <v>0.24</v>
      </c>
      <c r="J188" s="56">
        <v>0.26</v>
      </c>
      <c r="K188" s="56">
        <v>0.28999999999999998</v>
      </c>
      <c r="L188" s="56">
        <v>0.31</v>
      </c>
      <c r="M188" s="56">
        <v>0.32</v>
      </c>
      <c r="N188" s="56">
        <v>0.33</v>
      </c>
      <c r="O188" s="56">
        <v>0.36</v>
      </c>
      <c r="P188" s="56">
        <v>0.42</v>
      </c>
      <c r="Q188" s="56">
        <v>0.5</v>
      </c>
      <c r="R188" s="56">
        <v>0.59</v>
      </c>
      <c r="S188" s="56">
        <v>0.68</v>
      </c>
      <c r="T188" s="56">
        <v>0.76</v>
      </c>
      <c r="U188" s="57">
        <v>0.83</v>
      </c>
      <c r="V188" s="56">
        <v>0.87</v>
      </c>
      <c r="W188" s="56">
        <v>0.88</v>
      </c>
      <c r="X188" s="56">
        <v>0.88</v>
      </c>
      <c r="Y188" s="56">
        <v>0.88</v>
      </c>
      <c r="Z188" s="56">
        <v>0.88</v>
      </c>
      <c r="AA188" s="57">
        <v>0.89</v>
      </c>
      <c r="AB188" s="37">
        <v>0.92</v>
      </c>
      <c r="AC188" s="37">
        <v>0.96</v>
      </c>
      <c r="AD188" s="37">
        <v>1.01</v>
      </c>
      <c r="AE188" s="37">
        <v>1.08</v>
      </c>
      <c r="AF188" s="37">
        <v>1.1599999999999999</v>
      </c>
      <c r="AG188" s="37">
        <v>1.26</v>
      </c>
      <c r="AH188" s="37">
        <v>1.39</v>
      </c>
      <c r="AI188" s="37">
        <v>1.56</v>
      </c>
      <c r="AJ188" s="37">
        <v>1.74</v>
      </c>
      <c r="AK188" s="37">
        <v>1.94</v>
      </c>
      <c r="AL188" s="37">
        <v>2.12</v>
      </c>
      <c r="AM188" s="37">
        <v>2.2999999999999998</v>
      </c>
      <c r="AN188" s="37">
        <v>2.48</v>
      </c>
      <c r="AO188" s="37">
        <v>2.67</v>
      </c>
      <c r="AP188" s="37">
        <v>2.89</v>
      </c>
      <c r="AQ188" s="37">
        <v>3.16</v>
      </c>
      <c r="AR188" s="37">
        <v>3.46</v>
      </c>
      <c r="AS188" s="37">
        <v>3.82</v>
      </c>
      <c r="AT188" s="37">
        <v>4.21</v>
      </c>
      <c r="AU188" s="37">
        <v>4.6399999999999997</v>
      </c>
      <c r="AV188" s="37">
        <v>5.1100000000000003</v>
      </c>
      <c r="AW188" s="37">
        <v>5.62</v>
      </c>
      <c r="AX188" s="37">
        <v>6.18</v>
      </c>
      <c r="AY188" s="37">
        <v>6.82</v>
      </c>
      <c r="AZ188" s="37">
        <v>7.57</v>
      </c>
      <c r="BA188" s="37">
        <v>8.4600000000000009</v>
      </c>
      <c r="BB188" s="37">
        <v>9.52</v>
      </c>
      <c r="BC188" s="37">
        <v>10.76</v>
      </c>
      <c r="BD188" s="37">
        <v>12.22</v>
      </c>
      <c r="BE188" s="37">
        <v>13.92</v>
      </c>
      <c r="BF188" s="37">
        <v>15.86</v>
      </c>
      <c r="BG188" s="37">
        <v>18.14</v>
      </c>
      <c r="BH188" s="37">
        <v>20.83</v>
      </c>
      <c r="BI188" s="37">
        <v>24.05</v>
      </c>
      <c r="BJ188" s="37">
        <v>27.96</v>
      </c>
      <c r="BK188" s="37">
        <v>32.49</v>
      </c>
      <c r="BL188" s="37">
        <v>37.020000000000003</v>
      </c>
      <c r="BM188" s="37">
        <v>41.99</v>
      </c>
      <c r="BN188" s="37">
        <v>47.97</v>
      </c>
      <c r="BO188" s="37">
        <v>57.42</v>
      </c>
      <c r="BP188" s="37">
        <v>65.650000000000006</v>
      </c>
      <c r="BQ188" s="37">
        <v>75.040000000000006</v>
      </c>
      <c r="BR188" s="37">
        <v>86.05</v>
      </c>
      <c r="BS188" s="37">
        <v>98.39</v>
      </c>
      <c r="BT188" s="37">
        <v>112</v>
      </c>
      <c r="BU188" s="37">
        <v>126.69</v>
      </c>
      <c r="BV188" s="37">
        <v>142.71</v>
      </c>
      <c r="BW188" s="37">
        <v>160.25</v>
      </c>
      <c r="BX188" s="37">
        <v>178.24</v>
      </c>
      <c r="BY188" s="37">
        <v>198.09</v>
      </c>
      <c r="BZ188" s="37">
        <v>220.68</v>
      </c>
      <c r="CA188" s="37">
        <v>245.51</v>
      </c>
      <c r="CB188" s="37">
        <v>272.58999999999997</v>
      </c>
      <c r="CC188" s="37">
        <v>301.55</v>
      </c>
      <c r="CD188" s="37">
        <v>331.99</v>
      </c>
      <c r="CE188" s="37">
        <v>357.42</v>
      </c>
      <c r="CF188" s="37">
        <v>382.58</v>
      </c>
      <c r="CG188" s="37">
        <v>407.03</v>
      </c>
      <c r="CH188" s="37">
        <v>430.37</v>
      </c>
      <c r="CI188" s="37">
        <v>452.19</v>
      </c>
      <c r="CJ188" s="37">
        <v>472.1</v>
      </c>
      <c r="CK188" s="37">
        <v>498.11</v>
      </c>
      <c r="CL188" s="37">
        <v>525.54</v>
      </c>
      <c r="CM188" s="37">
        <v>554.48</v>
      </c>
      <c r="CN188" s="37">
        <v>585.02</v>
      </c>
      <c r="CO188" s="37">
        <v>617.24</v>
      </c>
      <c r="CP188" s="37">
        <v>651.23</v>
      </c>
      <c r="CQ188" s="37">
        <v>687.1</v>
      </c>
      <c r="CR188" s="37">
        <v>724.94</v>
      </c>
      <c r="CS188" s="37">
        <v>764.87</v>
      </c>
      <c r="CT188" s="37">
        <v>806.99</v>
      </c>
      <c r="CU188" s="37">
        <v>851.43</v>
      </c>
      <c r="CV188" s="37">
        <v>898.33</v>
      </c>
      <c r="CW188" s="37">
        <v>947.8</v>
      </c>
    </row>
    <row r="189" spans="1:101" ht="14.25" customHeight="1">
      <c r="A189" s="55">
        <v>21</v>
      </c>
      <c r="B189" s="56">
        <v>0.19</v>
      </c>
      <c r="C189" s="56">
        <v>0.21</v>
      </c>
      <c r="D189" s="56">
        <v>0.23</v>
      </c>
      <c r="E189" s="56">
        <v>0.23</v>
      </c>
      <c r="F189" s="56">
        <v>0.22</v>
      </c>
      <c r="G189" s="56">
        <v>0.21</v>
      </c>
      <c r="H189" s="56">
        <v>0.22</v>
      </c>
      <c r="I189" s="56">
        <v>0.23</v>
      </c>
      <c r="J189" s="56">
        <v>0.26</v>
      </c>
      <c r="K189" s="56">
        <v>0.28999999999999998</v>
      </c>
      <c r="L189" s="56">
        <v>0.31</v>
      </c>
      <c r="M189" s="56">
        <v>0.31</v>
      </c>
      <c r="N189" s="56">
        <v>0.33</v>
      </c>
      <c r="O189" s="56">
        <v>0.37</v>
      </c>
      <c r="P189" s="56">
        <v>0.44</v>
      </c>
      <c r="Q189" s="56">
        <v>0.53</v>
      </c>
      <c r="R189" s="56">
        <v>0.61</v>
      </c>
      <c r="S189" s="56">
        <v>0.7</v>
      </c>
      <c r="T189" s="56">
        <v>0.78</v>
      </c>
      <c r="U189" s="57">
        <v>0.84</v>
      </c>
      <c r="V189" s="56">
        <v>0.88</v>
      </c>
      <c r="W189" s="56">
        <v>0.88</v>
      </c>
      <c r="X189" s="56">
        <v>0.88</v>
      </c>
      <c r="Y189" s="56">
        <v>0.88</v>
      </c>
      <c r="Z189" s="56">
        <v>0.89</v>
      </c>
      <c r="AA189" s="57">
        <v>0.92</v>
      </c>
      <c r="AB189" s="37">
        <v>0.96</v>
      </c>
      <c r="AC189" s="37">
        <v>1.01</v>
      </c>
      <c r="AD189" s="37">
        <v>1.08</v>
      </c>
      <c r="AE189" s="37">
        <v>1.1599999999999999</v>
      </c>
      <c r="AF189" s="37">
        <v>1.26</v>
      </c>
      <c r="AG189" s="37">
        <v>1.39</v>
      </c>
      <c r="AH189" s="37">
        <v>1.56</v>
      </c>
      <c r="AI189" s="37">
        <v>1.74</v>
      </c>
      <c r="AJ189" s="37">
        <v>1.94</v>
      </c>
      <c r="AK189" s="37">
        <v>2.12</v>
      </c>
      <c r="AL189" s="37">
        <v>2.2999999999999998</v>
      </c>
      <c r="AM189" s="37">
        <v>2.48</v>
      </c>
      <c r="AN189" s="37">
        <v>2.67</v>
      </c>
      <c r="AO189" s="37">
        <v>2.89</v>
      </c>
      <c r="AP189" s="37">
        <v>3.16</v>
      </c>
      <c r="AQ189" s="37">
        <v>3.46</v>
      </c>
      <c r="AR189" s="37">
        <v>3.82</v>
      </c>
      <c r="AS189" s="37">
        <v>4.21</v>
      </c>
      <c r="AT189" s="37">
        <v>4.6399999999999997</v>
      </c>
      <c r="AU189" s="37">
        <v>5.1100000000000003</v>
      </c>
      <c r="AV189" s="37">
        <v>5.62</v>
      </c>
      <c r="AW189" s="37">
        <v>6.18</v>
      </c>
      <c r="AX189" s="37">
        <v>6.82</v>
      </c>
      <c r="AY189" s="37">
        <v>7.57</v>
      </c>
      <c r="AZ189" s="37">
        <v>8.4600000000000009</v>
      </c>
      <c r="BA189" s="37">
        <v>9.52</v>
      </c>
      <c r="BB189" s="37">
        <v>10.76</v>
      </c>
      <c r="BC189" s="37">
        <v>12.22</v>
      </c>
      <c r="BD189" s="37">
        <v>13.92</v>
      </c>
      <c r="BE189" s="37">
        <v>15.86</v>
      </c>
      <c r="BF189" s="37">
        <v>18.14</v>
      </c>
      <c r="BG189" s="37">
        <v>20.83</v>
      </c>
      <c r="BH189" s="37">
        <v>24.05</v>
      </c>
      <c r="BI189" s="37">
        <v>27.96</v>
      </c>
      <c r="BJ189" s="37">
        <v>32.49</v>
      </c>
      <c r="BK189" s="37">
        <v>37.020000000000003</v>
      </c>
      <c r="BL189" s="37">
        <v>41.99</v>
      </c>
      <c r="BM189" s="37">
        <v>47.97</v>
      </c>
      <c r="BN189" s="37">
        <v>57.42</v>
      </c>
      <c r="BO189" s="37">
        <v>65.650000000000006</v>
      </c>
      <c r="BP189" s="37">
        <v>75.040000000000006</v>
      </c>
      <c r="BQ189" s="37">
        <v>86.05</v>
      </c>
      <c r="BR189" s="37">
        <v>98.39</v>
      </c>
      <c r="BS189" s="37">
        <v>112</v>
      </c>
      <c r="BT189" s="37">
        <v>126.69</v>
      </c>
      <c r="BU189" s="37">
        <v>142.71</v>
      </c>
      <c r="BV189" s="37">
        <v>160.25</v>
      </c>
      <c r="BW189" s="37">
        <v>178.24</v>
      </c>
      <c r="BX189" s="37">
        <v>198.09</v>
      </c>
      <c r="BY189" s="37">
        <v>220.68</v>
      </c>
      <c r="BZ189" s="37">
        <v>245.51</v>
      </c>
      <c r="CA189" s="37">
        <v>272.58999999999997</v>
      </c>
      <c r="CB189" s="37">
        <v>301.55</v>
      </c>
      <c r="CC189" s="37">
        <v>331.99</v>
      </c>
      <c r="CD189" s="37">
        <v>357.42</v>
      </c>
      <c r="CE189" s="37">
        <v>382.58</v>
      </c>
      <c r="CF189" s="37">
        <v>407.03</v>
      </c>
      <c r="CG189" s="37">
        <v>430.37</v>
      </c>
      <c r="CH189" s="37">
        <v>452.19</v>
      </c>
      <c r="CI189" s="37">
        <v>472.1</v>
      </c>
      <c r="CJ189" s="37">
        <v>498.11</v>
      </c>
      <c r="CK189" s="37">
        <v>525.54</v>
      </c>
      <c r="CL189" s="37">
        <v>554.48</v>
      </c>
      <c r="CM189" s="37">
        <v>585.02</v>
      </c>
      <c r="CN189" s="37">
        <v>617.24</v>
      </c>
      <c r="CO189" s="37">
        <v>651.23</v>
      </c>
      <c r="CP189" s="37">
        <v>687.1</v>
      </c>
      <c r="CQ189" s="37">
        <v>724.94</v>
      </c>
      <c r="CR189" s="37">
        <v>764.87</v>
      </c>
      <c r="CS189" s="37">
        <v>806.99</v>
      </c>
      <c r="CT189" s="37">
        <v>851.43</v>
      </c>
      <c r="CU189" s="37">
        <v>898.33</v>
      </c>
      <c r="CV189" s="37">
        <v>947.8</v>
      </c>
      <c r="CW189" s="37">
        <v>1000</v>
      </c>
    </row>
    <row r="190" spans="1:101" ht="14.25" customHeight="1">
      <c r="A190" s="55">
        <v>22</v>
      </c>
      <c r="B190" s="56">
        <v>0.16</v>
      </c>
      <c r="C190" s="56">
        <v>0.2</v>
      </c>
      <c r="D190" s="56">
        <v>0.22</v>
      </c>
      <c r="E190" s="56">
        <v>0.21</v>
      </c>
      <c r="F190" s="56">
        <v>0.2</v>
      </c>
      <c r="G190" s="56">
        <v>0.2</v>
      </c>
      <c r="H190" s="56">
        <v>0.21</v>
      </c>
      <c r="I190" s="56">
        <v>0.24</v>
      </c>
      <c r="J190" s="56">
        <v>0.27</v>
      </c>
      <c r="K190" s="56">
        <v>0.28999999999999998</v>
      </c>
      <c r="L190" s="56">
        <v>0.31</v>
      </c>
      <c r="M190" s="56">
        <v>0.31</v>
      </c>
      <c r="N190" s="56">
        <v>0.34</v>
      </c>
      <c r="O190" s="56">
        <v>0.39</v>
      </c>
      <c r="P190" s="56">
        <v>0.47</v>
      </c>
      <c r="Q190" s="56">
        <v>0.56000000000000005</v>
      </c>
      <c r="R190" s="56">
        <v>0.63</v>
      </c>
      <c r="S190" s="56">
        <v>0.7</v>
      </c>
      <c r="T190" s="56">
        <v>0.78</v>
      </c>
      <c r="U190" s="57">
        <v>0.84</v>
      </c>
      <c r="V190" s="56">
        <v>0.88</v>
      </c>
      <c r="W190" s="56">
        <v>0.88</v>
      </c>
      <c r="X190" s="56">
        <v>0.88</v>
      </c>
      <c r="Y190" s="56">
        <v>0.89</v>
      </c>
      <c r="Z190" s="56">
        <v>0.92</v>
      </c>
      <c r="AA190" s="57">
        <v>0.96</v>
      </c>
      <c r="AB190" s="37">
        <v>1.01</v>
      </c>
      <c r="AC190" s="37">
        <v>1.08</v>
      </c>
      <c r="AD190" s="37">
        <v>1.1599999999999999</v>
      </c>
      <c r="AE190" s="37">
        <v>1.26</v>
      </c>
      <c r="AF190" s="37">
        <v>1.39</v>
      </c>
      <c r="AG190" s="37">
        <v>1.56</v>
      </c>
      <c r="AH190" s="37">
        <v>1.74</v>
      </c>
      <c r="AI190" s="37">
        <v>1.94</v>
      </c>
      <c r="AJ190" s="37">
        <v>2.12</v>
      </c>
      <c r="AK190" s="37">
        <v>2.2999999999999998</v>
      </c>
      <c r="AL190" s="37">
        <v>2.48</v>
      </c>
      <c r="AM190" s="37">
        <v>2.67</v>
      </c>
      <c r="AN190" s="37">
        <v>2.89</v>
      </c>
      <c r="AO190" s="37">
        <v>3.16</v>
      </c>
      <c r="AP190" s="37">
        <v>3.46</v>
      </c>
      <c r="AQ190" s="37">
        <v>3.82</v>
      </c>
      <c r="AR190" s="37">
        <v>4.21</v>
      </c>
      <c r="AS190" s="37">
        <v>4.6399999999999997</v>
      </c>
      <c r="AT190" s="37">
        <v>5.1100000000000003</v>
      </c>
      <c r="AU190" s="37">
        <v>5.62</v>
      </c>
      <c r="AV190" s="37">
        <v>6.18</v>
      </c>
      <c r="AW190" s="37">
        <v>6.82</v>
      </c>
      <c r="AX190" s="37">
        <v>7.57</v>
      </c>
      <c r="AY190" s="37">
        <v>8.4600000000000009</v>
      </c>
      <c r="AZ190" s="37">
        <v>9.52</v>
      </c>
      <c r="BA190" s="37">
        <v>10.76</v>
      </c>
      <c r="BB190" s="37">
        <v>12.22</v>
      </c>
      <c r="BC190" s="37">
        <v>13.92</v>
      </c>
      <c r="BD190" s="37">
        <v>15.86</v>
      </c>
      <c r="BE190" s="37">
        <v>18.14</v>
      </c>
      <c r="BF190" s="37">
        <v>20.83</v>
      </c>
      <c r="BG190" s="37">
        <v>24.05</v>
      </c>
      <c r="BH190" s="37">
        <v>27.96</v>
      </c>
      <c r="BI190" s="37">
        <v>32.49</v>
      </c>
      <c r="BJ190" s="37">
        <v>37.020000000000003</v>
      </c>
      <c r="BK190" s="37">
        <v>41.99</v>
      </c>
      <c r="BL190" s="37">
        <v>47.97</v>
      </c>
      <c r="BM190" s="37">
        <v>57.42</v>
      </c>
      <c r="BN190" s="37">
        <v>65.650000000000006</v>
      </c>
      <c r="BO190" s="37">
        <v>75.040000000000006</v>
      </c>
      <c r="BP190" s="37">
        <v>86.05</v>
      </c>
      <c r="BQ190" s="37">
        <v>98.39</v>
      </c>
      <c r="BR190" s="37">
        <v>112</v>
      </c>
      <c r="BS190" s="37">
        <v>126.69</v>
      </c>
      <c r="BT190" s="37">
        <v>142.71</v>
      </c>
      <c r="BU190" s="37">
        <v>160.25</v>
      </c>
      <c r="BV190" s="37">
        <v>178.24</v>
      </c>
      <c r="BW190" s="37">
        <v>198.09</v>
      </c>
      <c r="BX190" s="37">
        <v>220.68</v>
      </c>
      <c r="BY190" s="37">
        <v>245.51</v>
      </c>
      <c r="BZ190" s="37">
        <v>272.58999999999997</v>
      </c>
      <c r="CA190" s="37">
        <v>301.55</v>
      </c>
      <c r="CB190" s="37">
        <v>331.99</v>
      </c>
      <c r="CC190" s="37">
        <v>357.42</v>
      </c>
      <c r="CD190" s="37">
        <v>382.58</v>
      </c>
      <c r="CE190" s="37">
        <v>407.03</v>
      </c>
      <c r="CF190" s="37">
        <v>430.37</v>
      </c>
      <c r="CG190" s="37">
        <v>452.19</v>
      </c>
      <c r="CH190" s="37">
        <v>472.1</v>
      </c>
      <c r="CI190" s="37">
        <v>498.11</v>
      </c>
      <c r="CJ190" s="37">
        <v>525.54</v>
      </c>
      <c r="CK190" s="37">
        <v>554.48</v>
      </c>
      <c r="CL190" s="37">
        <v>585.02</v>
      </c>
      <c r="CM190" s="37">
        <v>617.24</v>
      </c>
      <c r="CN190" s="37">
        <v>651.23</v>
      </c>
      <c r="CO190" s="37">
        <v>687.1</v>
      </c>
      <c r="CP190" s="37">
        <v>724.94</v>
      </c>
      <c r="CQ190" s="37">
        <v>764.87</v>
      </c>
      <c r="CR190" s="37">
        <v>806.99</v>
      </c>
      <c r="CS190" s="37">
        <v>851.43</v>
      </c>
      <c r="CT190" s="37">
        <v>898.33</v>
      </c>
      <c r="CU190" s="37">
        <v>947.8</v>
      </c>
      <c r="CV190" s="37">
        <v>1000</v>
      </c>
      <c r="CW190" s="37"/>
    </row>
    <row r="191" spans="1:101" ht="14.25" customHeight="1">
      <c r="A191" s="55">
        <v>23</v>
      </c>
      <c r="B191" s="56">
        <v>0.15</v>
      </c>
      <c r="C191" s="56">
        <v>0.19</v>
      </c>
      <c r="D191" s="56">
        <v>0.19</v>
      </c>
      <c r="E191" s="56">
        <v>0.18</v>
      </c>
      <c r="F191" s="56">
        <v>0.18</v>
      </c>
      <c r="G191" s="56">
        <v>0.19</v>
      </c>
      <c r="H191" s="56">
        <v>0.22</v>
      </c>
      <c r="I191" s="56">
        <v>0.25</v>
      </c>
      <c r="J191" s="56">
        <v>0.28000000000000003</v>
      </c>
      <c r="K191" s="56">
        <v>0.3</v>
      </c>
      <c r="L191" s="56">
        <v>0.31</v>
      </c>
      <c r="M191" s="56">
        <v>0.32</v>
      </c>
      <c r="N191" s="56">
        <v>0.36</v>
      </c>
      <c r="O191" s="56">
        <v>0.43</v>
      </c>
      <c r="P191" s="56">
        <v>0.51</v>
      </c>
      <c r="Q191" s="56">
        <v>0.57999999999999996</v>
      </c>
      <c r="R191" s="56">
        <v>0.64</v>
      </c>
      <c r="S191" s="56">
        <v>0.71</v>
      </c>
      <c r="T191" s="56">
        <v>0.78</v>
      </c>
      <c r="U191" s="57">
        <v>0.85</v>
      </c>
      <c r="V191" s="56">
        <v>0.88</v>
      </c>
      <c r="W191" s="56">
        <v>0.88</v>
      </c>
      <c r="X191" s="56">
        <v>0.89</v>
      </c>
      <c r="Y191" s="56">
        <v>0.92</v>
      </c>
      <c r="Z191" s="56">
        <v>0.96</v>
      </c>
      <c r="AA191" s="57">
        <v>1.01</v>
      </c>
      <c r="AB191" s="37">
        <v>1.08</v>
      </c>
      <c r="AC191" s="37">
        <v>1.1599999999999999</v>
      </c>
      <c r="AD191" s="37">
        <v>1.26</v>
      </c>
      <c r="AE191" s="37">
        <v>1.39</v>
      </c>
      <c r="AF191" s="37">
        <v>1.56</v>
      </c>
      <c r="AG191" s="37">
        <v>1.74</v>
      </c>
      <c r="AH191" s="37">
        <v>1.94</v>
      </c>
      <c r="AI191" s="37">
        <v>2.12</v>
      </c>
      <c r="AJ191" s="37">
        <v>2.2999999999999998</v>
      </c>
      <c r="AK191" s="37">
        <v>2.48</v>
      </c>
      <c r="AL191" s="37">
        <v>2.67</v>
      </c>
      <c r="AM191" s="37">
        <v>2.89</v>
      </c>
      <c r="AN191" s="37">
        <v>3.16</v>
      </c>
      <c r="AO191" s="37">
        <v>3.46</v>
      </c>
      <c r="AP191" s="37">
        <v>3.82</v>
      </c>
      <c r="AQ191" s="37">
        <v>4.21</v>
      </c>
      <c r="AR191" s="37">
        <v>4.6399999999999997</v>
      </c>
      <c r="AS191" s="37">
        <v>5.1100000000000003</v>
      </c>
      <c r="AT191" s="37">
        <v>5.62</v>
      </c>
      <c r="AU191" s="37">
        <v>6.18</v>
      </c>
      <c r="AV191" s="37">
        <v>6.82</v>
      </c>
      <c r="AW191" s="37">
        <v>7.57</v>
      </c>
      <c r="AX191" s="37">
        <v>8.4600000000000009</v>
      </c>
      <c r="AY191" s="37">
        <v>9.52</v>
      </c>
      <c r="AZ191" s="37">
        <v>10.76</v>
      </c>
      <c r="BA191" s="37">
        <v>12.22</v>
      </c>
      <c r="BB191" s="37">
        <v>13.92</v>
      </c>
      <c r="BC191" s="37">
        <v>15.86</v>
      </c>
      <c r="BD191" s="37">
        <v>18.14</v>
      </c>
      <c r="BE191" s="37">
        <v>20.83</v>
      </c>
      <c r="BF191" s="37">
        <v>24.05</v>
      </c>
      <c r="BG191" s="37">
        <v>27.96</v>
      </c>
      <c r="BH191" s="37">
        <v>32.49</v>
      </c>
      <c r="BI191" s="37">
        <v>37.020000000000003</v>
      </c>
      <c r="BJ191" s="37">
        <v>41.99</v>
      </c>
      <c r="BK191" s="37">
        <v>47.97</v>
      </c>
      <c r="BL191" s="37">
        <v>57.42</v>
      </c>
      <c r="BM191" s="37">
        <v>65.650000000000006</v>
      </c>
      <c r="BN191" s="37">
        <v>75.040000000000006</v>
      </c>
      <c r="BO191" s="37">
        <v>86.05</v>
      </c>
      <c r="BP191" s="37">
        <v>98.39</v>
      </c>
      <c r="BQ191" s="37">
        <v>112</v>
      </c>
      <c r="BR191" s="37">
        <v>126.69</v>
      </c>
      <c r="BS191" s="37">
        <v>142.71</v>
      </c>
      <c r="BT191" s="37">
        <v>160.25</v>
      </c>
      <c r="BU191" s="37">
        <v>178.24</v>
      </c>
      <c r="BV191" s="37">
        <v>198.09</v>
      </c>
      <c r="BW191" s="37">
        <v>220.68</v>
      </c>
      <c r="BX191" s="37">
        <v>245.51</v>
      </c>
      <c r="BY191" s="37">
        <v>272.58999999999997</v>
      </c>
      <c r="BZ191" s="37">
        <v>301.55</v>
      </c>
      <c r="CA191" s="37">
        <v>331.99</v>
      </c>
      <c r="CB191" s="37">
        <v>357.42</v>
      </c>
      <c r="CC191" s="37">
        <v>382.58</v>
      </c>
      <c r="CD191" s="37">
        <v>407.03</v>
      </c>
      <c r="CE191" s="37">
        <v>430.37</v>
      </c>
      <c r="CF191" s="37">
        <v>452.19</v>
      </c>
      <c r="CG191" s="37">
        <v>472.1</v>
      </c>
      <c r="CH191" s="37">
        <v>498.11</v>
      </c>
      <c r="CI191" s="37">
        <v>525.54</v>
      </c>
      <c r="CJ191" s="37">
        <v>554.48</v>
      </c>
      <c r="CK191" s="37">
        <v>585.02</v>
      </c>
      <c r="CL191" s="37">
        <v>617.24</v>
      </c>
      <c r="CM191" s="37">
        <v>651.23</v>
      </c>
      <c r="CN191" s="37">
        <v>687.1</v>
      </c>
      <c r="CO191" s="37">
        <v>724.94</v>
      </c>
      <c r="CP191" s="37">
        <v>764.87</v>
      </c>
      <c r="CQ191" s="37">
        <v>806.99</v>
      </c>
      <c r="CR191" s="37">
        <v>851.43</v>
      </c>
      <c r="CS191" s="37">
        <v>898.33</v>
      </c>
      <c r="CT191" s="37">
        <v>947.8</v>
      </c>
      <c r="CU191" s="37">
        <v>1000</v>
      </c>
      <c r="CV191" s="37"/>
      <c r="CW191" s="37"/>
    </row>
    <row r="192" spans="1:101" ht="14.25" customHeight="1">
      <c r="A192" s="55">
        <v>24</v>
      </c>
      <c r="B192" s="56">
        <v>0.13</v>
      </c>
      <c r="C192" s="56">
        <v>0.17</v>
      </c>
      <c r="D192" s="56">
        <v>0.17</v>
      </c>
      <c r="E192" s="56">
        <v>0.16</v>
      </c>
      <c r="F192" s="56">
        <v>0.17</v>
      </c>
      <c r="G192" s="56">
        <v>0.19</v>
      </c>
      <c r="H192" s="56">
        <v>0.22</v>
      </c>
      <c r="I192" s="56">
        <v>0.25</v>
      </c>
      <c r="J192" s="56">
        <v>0.28000000000000003</v>
      </c>
      <c r="K192" s="56">
        <v>0.3</v>
      </c>
      <c r="L192" s="56">
        <v>0.32</v>
      </c>
      <c r="M192" s="56">
        <v>0.35</v>
      </c>
      <c r="N192" s="56">
        <v>0.4</v>
      </c>
      <c r="O192" s="56">
        <v>0.47</v>
      </c>
      <c r="P192" s="56">
        <v>0.54</v>
      </c>
      <c r="Q192" s="56">
        <v>0.6</v>
      </c>
      <c r="R192" s="56">
        <v>0.65</v>
      </c>
      <c r="S192" s="56">
        <v>0.71</v>
      </c>
      <c r="T192" s="56">
        <v>0.78</v>
      </c>
      <c r="U192" s="57">
        <v>0.85</v>
      </c>
      <c r="V192" s="56">
        <v>0.88</v>
      </c>
      <c r="W192" s="56">
        <v>0.89</v>
      </c>
      <c r="X192" s="56">
        <v>0.92</v>
      </c>
      <c r="Y192" s="56">
        <v>0.96</v>
      </c>
      <c r="Z192" s="56">
        <v>1.01</v>
      </c>
      <c r="AA192" s="57">
        <v>1.08</v>
      </c>
      <c r="AB192" s="37">
        <v>1.1599999999999999</v>
      </c>
      <c r="AC192" s="37">
        <v>1.26</v>
      </c>
      <c r="AD192" s="37">
        <v>1.39</v>
      </c>
      <c r="AE192" s="37">
        <v>1.56</v>
      </c>
      <c r="AF192" s="37">
        <v>1.74</v>
      </c>
      <c r="AG192" s="37">
        <v>1.94</v>
      </c>
      <c r="AH192" s="37">
        <v>2.12</v>
      </c>
      <c r="AI192" s="37">
        <v>2.2999999999999998</v>
      </c>
      <c r="AJ192" s="37">
        <v>2.48</v>
      </c>
      <c r="AK192" s="37">
        <v>2.67</v>
      </c>
      <c r="AL192" s="37">
        <v>2.89</v>
      </c>
      <c r="AM192" s="37">
        <v>3.16</v>
      </c>
      <c r="AN192" s="37">
        <v>3.46</v>
      </c>
      <c r="AO192" s="37">
        <v>3.82</v>
      </c>
      <c r="AP192" s="37">
        <v>4.21</v>
      </c>
      <c r="AQ192" s="37">
        <v>4.6399999999999997</v>
      </c>
      <c r="AR192" s="37">
        <v>5.1100000000000003</v>
      </c>
      <c r="AS192" s="37">
        <v>5.62</v>
      </c>
      <c r="AT192" s="37">
        <v>6.18</v>
      </c>
      <c r="AU192" s="37">
        <v>6.82</v>
      </c>
      <c r="AV192" s="37">
        <v>7.57</v>
      </c>
      <c r="AW192" s="37">
        <v>8.4600000000000009</v>
      </c>
      <c r="AX192" s="37">
        <v>9.52</v>
      </c>
      <c r="AY192" s="37">
        <v>10.76</v>
      </c>
      <c r="AZ192" s="37">
        <v>12.22</v>
      </c>
      <c r="BA192" s="37">
        <v>13.92</v>
      </c>
      <c r="BB192" s="37">
        <v>15.86</v>
      </c>
      <c r="BC192" s="37">
        <v>18.14</v>
      </c>
      <c r="BD192" s="37">
        <v>20.83</v>
      </c>
      <c r="BE192" s="37">
        <v>24.05</v>
      </c>
      <c r="BF192" s="37">
        <v>27.96</v>
      </c>
      <c r="BG192" s="37">
        <v>32.49</v>
      </c>
      <c r="BH192" s="37">
        <v>37.020000000000003</v>
      </c>
      <c r="BI192" s="37">
        <v>41.99</v>
      </c>
      <c r="BJ192" s="37">
        <v>47.97</v>
      </c>
      <c r="BK192" s="37">
        <v>57.42</v>
      </c>
      <c r="BL192" s="37">
        <v>65.650000000000006</v>
      </c>
      <c r="BM192" s="37">
        <v>75.040000000000006</v>
      </c>
      <c r="BN192" s="37">
        <v>86.05</v>
      </c>
      <c r="BO192" s="37">
        <v>98.39</v>
      </c>
      <c r="BP192" s="37">
        <v>112</v>
      </c>
      <c r="BQ192" s="37">
        <v>126.69</v>
      </c>
      <c r="BR192" s="37">
        <v>142.71</v>
      </c>
      <c r="BS192" s="37">
        <v>160.25</v>
      </c>
      <c r="BT192" s="37">
        <v>178.24</v>
      </c>
      <c r="BU192" s="37">
        <v>198.09</v>
      </c>
      <c r="BV192" s="37">
        <v>220.68</v>
      </c>
      <c r="BW192" s="37">
        <v>245.51</v>
      </c>
      <c r="BX192" s="37">
        <v>272.58999999999997</v>
      </c>
      <c r="BY192" s="37">
        <v>301.55</v>
      </c>
      <c r="BZ192" s="37">
        <v>331.99</v>
      </c>
      <c r="CA192" s="37">
        <v>357.42</v>
      </c>
      <c r="CB192" s="37">
        <v>382.58</v>
      </c>
      <c r="CC192" s="37">
        <v>407.03</v>
      </c>
      <c r="CD192" s="37">
        <v>430.37</v>
      </c>
      <c r="CE192" s="37">
        <v>452.19</v>
      </c>
      <c r="CF192" s="37">
        <v>472.1</v>
      </c>
      <c r="CG192" s="37">
        <v>498.11</v>
      </c>
      <c r="CH192" s="37">
        <v>525.54</v>
      </c>
      <c r="CI192" s="37">
        <v>554.48</v>
      </c>
      <c r="CJ192" s="37">
        <v>585.02</v>
      </c>
      <c r="CK192" s="37">
        <v>617.24</v>
      </c>
      <c r="CL192" s="37">
        <v>651.23</v>
      </c>
      <c r="CM192" s="37">
        <v>687.1</v>
      </c>
      <c r="CN192" s="37">
        <v>724.94</v>
      </c>
      <c r="CO192" s="37">
        <v>764.87</v>
      </c>
      <c r="CP192" s="37">
        <v>806.99</v>
      </c>
      <c r="CQ192" s="37">
        <v>851.43</v>
      </c>
      <c r="CR192" s="37">
        <v>898.33</v>
      </c>
      <c r="CS192" s="37">
        <v>947.8</v>
      </c>
      <c r="CT192" s="37">
        <v>1000</v>
      </c>
      <c r="CU192" s="37"/>
      <c r="CV192" s="37"/>
      <c r="CW192" s="37"/>
    </row>
    <row r="193" spans="1:101" ht="14.25" customHeight="1">
      <c r="A193" s="55">
        <v>25</v>
      </c>
      <c r="B193" s="56">
        <v>0.11</v>
      </c>
      <c r="C193" s="56">
        <v>0.15</v>
      </c>
      <c r="D193" s="56">
        <v>0.15</v>
      </c>
      <c r="E193" s="56">
        <v>0.16</v>
      </c>
      <c r="F193" s="56">
        <v>0.17</v>
      </c>
      <c r="G193" s="56">
        <v>0.2</v>
      </c>
      <c r="H193" s="56">
        <v>0.23</v>
      </c>
      <c r="I193" s="56">
        <v>0.26</v>
      </c>
      <c r="J193" s="56">
        <v>0.28999999999999998</v>
      </c>
      <c r="K193" s="56">
        <v>0.31</v>
      </c>
      <c r="L193" s="56">
        <v>0.34</v>
      </c>
      <c r="M193" s="56">
        <v>0.38</v>
      </c>
      <c r="N193" s="56">
        <v>0.44</v>
      </c>
      <c r="O193" s="56">
        <v>0.51</v>
      </c>
      <c r="P193" s="56">
        <v>0.57999999999999996</v>
      </c>
      <c r="Q193" s="56">
        <v>0.62</v>
      </c>
      <c r="R193" s="56">
        <v>0.66</v>
      </c>
      <c r="S193" s="56">
        <v>0.72</v>
      </c>
      <c r="T193" s="56">
        <v>0.79</v>
      </c>
      <c r="U193" s="57">
        <v>0.85</v>
      </c>
      <c r="V193" s="56">
        <v>0.89</v>
      </c>
      <c r="W193" s="56">
        <v>0.92</v>
      </c>
      <c r="X193" s="56">
        <v>0.96</v>
      </c>
      <c r="Y193" s="56">
        <v>1.01</v>
      </c>
      <c r="Z193" s="56">
        <v>1.08</v>
      </c>
      <c r="AA193" s="57">
        <v>1.1599999999999999</v>
      </c>
      <c r="AB193" s="37">
        <v>1.26</v>
      </c>
      <c r="AC193" s="37">
        <v>1.39</v>
      </c>
      <c r="AD193" s="37">
        <v>1.56</v>
      </c>
      <c r="AE193" s="37">
        <v>1.74</v>
      </c>
      <c r="AF193" s="37">
        <v>1.94</v>
      </c>
      <c r="AG193" s="37">
        <v>2.12</v>
      </c>
      <c r="AH193" s="37">
        <v>2.2999999999999998</v>
      </c>
      <c r="AI193" s="37">
        <v>2.48</v>
      </c>
      <c r="AJ193" s="37">
        <v>2.67</v>
      </c>
      <c r="AK193" s="37">
        <v>2.89</v>
      </c>
      <c r="AL193" s="37">
        <v>3.16</v>
      </c>
      <c r="AM193" s="37">
        <v>3.46</v>
      </c>
      <c r="AN193" s="37">
        <v>3.82</v>
      </c>
      <c r="AO193" s="37">
        <v>4.21</v>
      </c>
      <c r="AP193" s="37">
        <v>4.6399999999999997</v>
      </c>
      <c r="AQ193" s="37">
        <v>5.1100000000000003</v>
      </c>
      <c r="AR193" s="37">
        <v>5.62</v>
      </c>
      <c r="AS193" s="37">
        <v>6.18</v>
      </c>
      <c r="AT193" s="37">
        <v>6.82</v>
      </c>
      <c r="AU193" s="37">
        <v>7.57</v>
      </c>
      <c r="AV193" s="37">
        <v>8.4600000000000009</v>
      </c>
      <c r="AW193" s="37">
        <v>9.52</v>
      </c>
      <c r="AX193" s="37">
        <v>10.76</v>
      </c>
      <c r="AY193" s="37">
        <v>12.22</v>
      </c>
      <c r="AZ193" s="37">
        <v>13.92</v>
      </c>
      <c r="BA193" s="37">
        <v>15.86</v>
      </c>
      <c r="BB193" s="37">
        <v>18.14</v>
      </c>
      <c r="BC193" s="37">
        <v>20.83</v>
      </c>
      <c r="BD193" s="37">
        <v>24.05</v>
      </c>
      <c r="BE193" s="37">
        <v>27.96</v>
      </c>
      <c r="BF193" s="37">
        <v>32.49</v>
      </c>
      <c r="BG193" s="37">
        <v>37.020000000000003</v>
      </c>
      <c r="BH193" s="37">
        <v>41.99</v>
      </c>
      <c r="BI193" s="37">
        <v>47.97</v>
      </c>
      <c r="BJ193" s="37">
        <v>57.42</v>
      </c>
      <c r="BK193" s="37">
        <v>65.650000000000006</v>
      </c>
      <c r="BL193" s="37">
        <v>75.040000000000006</v>
      </c>
      <c r="BM193" s="37">
        <v>86.05</v>
      </c>
      <c r="BN193" s="37">
        <v>98.39</v>
      </c>
      <c r="BO193" s="37">
        <v>112</v>
      </c>
      <c r="BP193" s="37">
        <v>126.69</v>
      </c>
      <c r="BQ193" s="37">
        <v>142.71</v>
      </c>
      <c r="BR193" s="37">
        <v>160.25</v>
      </c>
      <c r="BS193" s="37">
        <v>178.24</v>
      </c>
      <c r="BT193" s="37">
        <v>198.09</v>
      </c>
      <c r="BU193" s="37">
        <v>220.68</v>
      </c>
      <c r="BV193" s="37">
        <v>245.51</v>
      </c>
      <c r="BW193" s="37">
        <v>272.58999999999997</v>
      </c>
      <c r="BX193" s="37">
        <v>301.55</v>
      </c>
      <c r="BY193" s="37">
        <v>331.99</v>
      </c>
      <c r="BZ193" s="37">
        <v>357.42</v>
      </c>
      <c r="CA193" s="37">
        <v>382.58</v>
      </c>
      <c r="CB193" s="37">
        <v>407.03</v>
      </c>
      <c r="CC193" s="37">
        <v>430.37</v>
      </c>
      <c r="CD193" s="37">
        <v>452.19</v>
      </c>
      <c r="CE193" s="37">
        <v>472.1</v>
      </c>
      <c r="CF193" s="37">
        <v>498.11</v>
      </c>
      <c r="CG193" s="37">
        <v>525.54</v>
      </c>
      <c r="CH193" s="37">
        <v>554.48</v>
      </c>
      <c r="CI193" s="37">
        <v>585.02</v>
      </c>
      <c r="CJ193" s="37">
        <v>617.24</v>
      </c>
      <c r="CK193" s="37">
        <v>651.23</v>
      </c>
      <c r="CL193" s="37">
        <v>687.1</v>
      </c>
      <c r="CM193" s="37">
        <v>724.94</v>
      </c>
      <c r="CN193" s="37">
        <v>764.87</v>
      </c>
      <c r="CO193" s="37">
        <v>806.99</v>
      </c>
      <c r="CP193" s="37">
        <v>851.43</v>
      </c>
      <c r="CQ193" s="37">
        <v>898.33</v>
      </c>
      <c r="CR193" s="37">
        <v>947.8</v>
      </c>
      <c r="CS193" s="37">
        <v>1000</v>
      </c>
      <c r="CT193" s="37"/>
      <c r="CU193" s="37"/>
      <c r="CV193" s="37"/>
      <c r="CW193" s="37"/>
    </row>
    <row r="194" spans="1:101" ht="14.25" customHeight="1">
      <c r="A194" s="55">
        <v>26</v>
      </c>
      <c r="B194" s="56">
        <v>0.09</v>
      </c>
      <c r="C194" s="56">
        <v>0.13</v>
      </c>
      <c r="D194" s="56">
        <v>0.14000000000000001</v>
      </c>
      <c r="E194" s="56">
        <v>0.15</v>
      </c>
      <c r="F194" s="56">
        <v>0.18</v>
      </c>
      <c r="G194" s="56">
        <v>0.2</v>
      </c>
      <c r="H194" s="56">
        <v>0.23</v>
      </c>
      <c r="I194" s="56">
        <v>0.27</v>
      </c>
      <c r="J194" s="56">
        <v>0.3</v>
      </c>
      <c r="K194" s="56">
        <v>0.34</v>
      </c>
      <c r="L194" s="56">
        <v>0.37</v>
      </c>
      <c r="M194" s="56">
        <v>0.42</v>
      </c>
      <c r="N194" s="56">
        <v>0.49</v>
      </c>
      <c r="O194" s="56">
        <v>0.56000000000000005</v>
      </c>
      <c r="P194" s="56">
        <v>0.6</v>
      </c>
      <c r="Q194" s="56">
        <v>0.64</v>
      </c>
      <c r="R194" s="56">
        <v>0.68</v>
      </c>
      <c r="S194" s="56">
        <v>0.74</v>
      </c>
      <c r="T194" s="56">
        <v>0.8</v>
      </c>
      <c r="U194" s="57">
        <v>0.87</v>
      </c>
      <c r="V194" s="56">
        <v>0.92</v>
      </c>
      <c r="W194" s="56">
        <v>0.96</v>
      </c>
      <c r="X194" s="56">
        <v>1.01</v>
      </c>
      <c r="Y194" s="56">
        <v>1.08</v>
      </c>
      <c r="Z194" s="56">
        <v>1.1599999999999999</v>
      </c>
      <c r="AA194" s="57">
        <v>1.26</v>
      </c>
      <c r="AB194" s="37">
        <v>1.39</v>
      </c>
      <c r="AC194" s="37">
        <v>1.56</v>
      </c>
      <c r="AD194" s="37">
        <v>1.74</v>
      </c>
      <c r="AE194" s="37">
        <v>1.94</v>
      </c>
      <c r="AF194" s="37">
        <v>2.12</v>
      </c>
      <c r="AG194" s="37">
        <v>2.2999999999999998</v>
      </c>
      <c r="AH194" s="37">
        <v>2.48</v>
      </c>
      <c r="AI194" s="37">
        <v>2.67</v>
      </c>
      <c r="AJ194" s="37">
        <v>2.89</v>
      </c>
      <c r="AK194" s="37">
        <v>3.16</v>
      </c>
      <c r="AL194" s="37">
        <v>3.46</v>
      </c>
      <c r="AM194" s="37">
        <v>3.82</v>
      </c>
      <c r="AN194" s="37">
        <v>4.21</v>
      </c>
      <c r="AO194" s="37">
        <v>4.6399999999999997</v>
      </c>
      <c r="AP194" s="37">
        <v>5.1100000000000003</v>
      </c>
      <c r="AQ194" s="37">
        <v>5.62</v>
      </c>
      <c r="AR194" s="37">
        <v>6.18</v>
      </c>
      <c r="AS194" s="37">
        <v>6.82</v>
      </c>
      <c r="AT194" s="37">
        <v>7.57</v>
      </c>
      <c r="AU194" s="37">
        <v>8.4600000000000009</v>
      </c>
      <c r="AV194" s="37">
        <v>9.52</v>
      </c>
      <c r="AW194" s="37">
        <v>10.76</v>
      </c>
      <c r="AX194" s="37">
        <v>12.22</v>
      </c>
      <c r="AY194" s="37">
        <v>13.92</v>
      </c>
      <c r="AZ194" s="37">
        <v>15.86</v>
      </c>
      <c r="BA194" s="37">
        <v>18.14</v>
      </c>
      <c r="BB194" s="37">
        <v>20.83</v>
      </c>
      <c r="BC194" s="37">
        <v>24.05</v>
      </c>
      <c r="BD194" s="37">
        <v>27.96</v>
      </c>
      <c r="BE194" s="37">
        <v>32.49</v>
      </c>
      <c r="BF194" s="37">
        <v>37.020000000000003</v>
      </c>
      <c r="BG194" s="37">
        <v>41.99</v>
      </c>
      <c r="BH194" s="37">
        <v>47.97</v>
      </c>
      <c r="BI194" s="37">
        <v>57.42</v>
      </c>
      <c r="BJ194" s="37">
        <v>65.650000000000006</v>
      </c>
      <c r="BK194" s="37">
        <v>75.040000000000006</v>
      </c>
      <c r="BL194" s="37">
        <v>86.05</v>
      </c>
      <c r="BM194" s="37">
        <v>98.39</v>
      </c>
      <c r="BN194" s="37">
        <v>112</v>
      </c>
      <c r="BO194" s="37">
        <v>126.69</v>
      </c>
      <c r="BP194" s="37">
        <v>142.71</v>
      </c>
      <c r="BQ194" s="37">
        <v>160.25</v>
      </c>
      <c r="BR194" s="37">
        <v>178.24</v>
      </c>
      <c r="BS194" s="37">
        <v>198.09</v>
      </c>
      <c r="BT194" s="37">
        <v>220.68</v>
      </c>
      <c r="BU194" s="37">
        <v>245.51</v>
      </c>
      <c r="BV194" s="37">
        <v>272.58999999999997</v>
      </c>
      <c r="BW194" s="37">
        <v>301.55</v>
      </c>
      <c r="BX194" s="37">
        <v>331.99</v>
      </c>
      <c r="BY194" s="37">
        <v>357.42</v>
      </c>
      <c r="BZ194" s="37">
        <v>382.58</v>
      </c>
      <c r="CA194" s="37">
        <v>407.03</v>
      </c>
      <c r="CB194" s="37">
        <v>430.37</v>
      </c>
      <c r="CC194" s="37">
        <v>452.19</v>
      </c>
      <c r="CD194" s="37">
        <v>472.1</v>
      </c>
      <c r="CE194" s="37">
        <v>498.11</v>
      </c>
      <c r="CF194" s="37">
        <v>525.54</v>
      </c>
      <c r="CG194" s="37">
        <v>554.48</v>
      </c>
      <c r="CH194" s="37">
        <v>585.02</v>
      </c>
      <c r="CI194" s="37">
        <v>617.24</v>
      </c>
      <c r="CJ194" s="37">
        <v>651.23</v>
      </c>
      <c r="CK194" s="37">
        <v>687.1</v>
      </c>
      <c r="CL194" s="37">
        <v>724.94</v>
      </c>
      <c r="CM194" s="37">
        <v>764.87</v>
      </c>
      <c r="CN194" s="37">
        <v>806.99</v>
      </c>
      <c r="CO194" s="37">
        <v>851.43</v>
      </c>
      <c r="CP194" s="37">
        <v>898.33</v>
      </c>
      <c r="CQ194" s="37">
        <v>947.8</v>
      </c>
      <c r="CR194" s="37">
        <v>1000</v>
      </c>
      <c r="CS194" s="37"/>
      <c r="CT194" s="37"/>
      <c r="CU194" s="37"/>
      <c r="CV194" s="37"/>
      <c r="CW194" s="37"/>
    </row>
    <row r="195" spans="1:101" ht="14.25" customHeight="1">
      <c r="A195" s="55">
        <v>27</v>
      </c>
      <c r="B195" s="56">
        <v>0.08</v>
      </c>
      <c r="C195" s="56">
        <v>0.12</v>
      </c>
      <c r="D195" s="56">
        <v>0.14000000000000001</v>
      </c>
      <c r="E195" s="56">
        <v>0.16</v>
      </c>
      <c r="F195" s="56">
        <v>0.18</v>
      </c>
      <c r="G195" s="56">
        <v>0.2</v>
      </c>
      <c r="H195" s="56">
        <v>0.24</v>
      </c>
      <c r="I195" s="56">
        <v>0.28000000000000003</v>
      </c>
      <c r="J195" s="56">
        <v>0.32</v>
      </c>
      <c r="K195" s="56">
        <v>0.36</v>
      </c>
      <c r="L195" s="56">
        <v>0.41</v>
      </c>
      <c r="M195" s="56">
        <v>0.47</v>
      </c>
      <c r="N195" s="56">
        <v>0.54</v>
      </c>
      <c r="O195" s="56">
        <v>0.6</v>
      </c>
      <c r="P195" s="56">
        <v>0.63</v>
      </c>
      <c r="Q195" s="56">
        <v>0.66</v>
      </c>
      <c r="R195" s="56">
        <v>0.7</v>
      </c>
      <c r="S195" s="56">
        <v>0.76</v>
      </c>
      <c r="T195" s="56">
        <v>0.83</v>
      </c>
      <c r="U195" s="57">
        <v>0.9</v>
      </c>
      <c r="V195" s="56">
        <v>0.96</v>
      </c>
      <c r="W195" s="56">
        <v>1.01</v>
      </c>
      <c r="X195" s="56">
        <v>1.08</v>
      </c>
      <c r="Y195" s="56">
        <v>1.1599999999999999</v>
      </c>
      <c r="Z195" s="56">
        <v>1.26</v>
      </c>
      <c r="AA195" s="57">
        <v>1.39</v>
      </c>
      <c r="AB195" s="37">
        <v>1.56</v>
      </c>
      <c r="AC195" s="37">
        <v>1.74</v>
      </c>
      <c r="AD195" s="37">
        <v>1.94</v>
      </c>
      <c r="AE195" s="37">
        <v>2.12</v>
      </c>
      <c r="AF195" s="37">
        <v>2.2999999999999998</v>
      </c>
      <c r="AG195" s="37">
        <v>2.48</v>
      </c>
      <c r="AH195" s="37">
        <v>2.67</v>
      </c>
      <c r="AI195" s="37">
        <v>2.89</v>
      </c>
      <c r="AJ195" s="37">
        <v>3.16</v>
      </c>
      <c r="AK195" s="37">
        <v>3.46</v>
      </c>
      <c r="AL195" s="37">
        <v>3.82</v>
      </c>
      <c r="AM195" s="37">
        <v>4.21</v>
      </c>
      <c r="AN195" s="37">
        <v>4.6399999999999997</v>
      </c>
      <c r="AO195" s="37">
        <v>5.1100000000000003</v>
      </c>
      <c r="AP195" s="37">
        <v>5.62</v>
      </c>
      <c r="AQ195" s="37">
        <v>6.18</v>
      </c>
      <c r="AR195" s="37">
        <v>6.82</v>
      </c>
      <c r="AS195" s="37">
        <v>7.57</v>
      </c>
      <c r="AT195" s="37">
        <v>8.4600000000000009</v>
      </c>
      <c r="AU195" s="37">
        <v>9.52</v>
      </c>
      <c r="AV195" s="37">
        <v>10.76</v>
      </c>
      <c r="AW195" s="37">
        <v>12.22</v>
      </c>
      <c r="AX195" s="37">
        <v>13.92</v>
      </c>
      <c r="AY195" s="37">
        <v>15.86</v>
      </c>
      <c r="AZ195" s="37">
        <v>18.14</v>
      </c>
      <c r="BA195" s="37">
        <v>20.83</v>
      </c>
      <c r="BB195" s="37">
        <v>24.05</v>
      </c>
      <c r="BC195" s="37">
        <v>27.96</v>
      </c>
      <c r="BD195" s="37">
        <v>32.49</v>
      </c>
      <c r="BE195" s="37">
        <v>37.020000000000003</v>
      </c>
      <c r="BF195" s="37">
        <v>41.99</v>
      </c>
      <c r="BG195" s="37">
        <v>47.97</v>
      </c>
      <c r="BH195" s="37">
        <v>57.42</v>
      </c>
      <c r="BI195" s="37">
        <v>65.650000000000006</v>
      </c>
      <c r="BJ195" s="37">
        <v>75.040000000000006</v>
      </c>
      <c r="BK195" s="37">
        <v>86.05</v>
      </c>
      <c r="BL195" s="37">
        <v>98.39</v>
      </c>
      <c r="BM195" s="37">
        <v>112</v>
      </c>
      <c r="BN195" s="37">
        <v>126.69</v>
      </c>
      <c r="BO195" s="37">
        <v>142.71</v>
      </c>
      <c r="BP195" s="37">
        <v>160.25</v>
      </c>
      <c r="BQ195" s="37">
        <v>178.24</v>
      </c>
      <c r="BR195" s="37">
        <v>198.09</v>
      </c>
      <c r="BS195" s="37">
        <v>220.68</v>
      </c>
      <c r="BT195" s="37">
        <v>245.51</v>
      </c>
      <c r="BU195" s="37">
        <v>272.58999999999997</v>
      </c>
      <c r="BV195" s="37">
        <v>301.55</v>
      </c>
      <c r="BW195" s="37">
        <v>331.99</v>
      </c>
      <c r="BX195" s="37">
        <v>357.42</v>
      </c>
      <c r="BY195" s="37">
        <v>382.58</v>
      </c>
      <c r="BZ195" s="37">
        <v>407.03</v>
      </c>
      <c r="CA195" s="37">
        <v>430.37</v>
      </c>
      <c r="CB195" s="37">
        <v>452.19</v>
      </c>
      <c r="CC195" s="37">
        <v>472.1</v>
      </c>
      <c r="CD195" s="37">
        <v>498.11</v>
      </c>
      <c r="CE195" s="37">
        <v>525.54</v>
      </c>
      <c r="CF195" s="37">
        <v>554.48</v>
      </c>
      <c r="CG195" s="37">
        <v>585.02</v>
      </c>
      <c r="CH195" s="37">
        <v>617.24</v>
      </c>
      <c r="CI195" s="37">
        <v>651.23</v>
      </c>
      <c r="CJ195" s="37">
        <v>687.1</v>
      </c>
      <c r="CK195" s="37">
        <v>724.94</v>
      </c>
      <c r="CL195" s="37">
        <v>764.87</v>
      </c>
      <c r="CM195" s="37">
        <v>806.99</v>
      </c>
      <c r="CN195" s="37">
        <v>851.43</v>
      </c>
      <c r="CO195" s="37">
        <v>898.33</v>
      </c>
      <c r="CP195" s="37">
        <v>947.8</v>
      </c>
      <c r="CQ195" s="37">
        <v>1000</v>
      </c>
      <c r="CR195" s="37"/>
      <c r="CS195" s="37"/>
      <c r="CT195" s="37"/>
      <c r="CU195" s="37"/>
      <c r="CV195" s="37"/>
      <c r="CW195" s="37"/>
    </row>
    <row r="196" spans="1:101" ht="14.25" customHeight="1">
      <c r="A196" s="55">
        <v>28</v>
      </c>
      <c r="B196" s="56">
        <v>7.0000000000000007E-2</v>
      </c>
      <c r="C196" s="56">
        <v>0.12</v>
      </c>
      <c r="D196" s="56">
        <v>0.14000000000000001</v>
      </c>
      <c r="E196" s="56">
        <v>0.16</v>
      </c>
      <c r="F196" s="56">
        <v>0.18</v>
      </c>
      <c r="G196" s="56">
        <v>0.21</v>
      </c>
      <c r="H196" s="56">
        <v>0.25</v>
      </c>
      <c r="I196" s="56">
        <v>0.3</v>
      </c>
      <c r="J196" s="56">
        <v>0.35</v>
      </c>
      <c r="K196" s="56">
        <v>0.4</v>
      </c>
      <c r="L196" s="56">
        <v>0.45</v>
      </c>
      <c r="M196" s="56">
        <v>0.51</v>
      </c>
      <c r="N196" s="56">
        <v>0.57999999999999996</v>
      </c>
      <c r="O196" s="56">
        <v>0.63</v>
      </c>
      <c r="P196" s="56">
        <v>0.65</v>
      </c>
      <c r="Q196" s="56">
        <v>0.68</v>
      </c>
      <c r="R196" s="56">
        <v>0.73</v>
      </c>
      <c r="S196" s="56">
        <v>0.79</v>
      </c>
      <c r="T196" s="56">
        <v>0.87</v>
      </c>
      <c r="U196" s="57">
        <v>0.94</v>
      </c>
      <c r="V196" s="56">
        <v>1.01</v>
      </c>
      <c r="W196" s="56">
        <v>1.08</v>
      </c>
      <c r="X196" s="56">
        <v>1.1599999999999999</v>
      </c>
      <c r="Y196" s="56">
        <v>1.26</v>
      </c>
      <c r="Z196" s="56">
        <v>1.39</v>
      </c>
      <c r="AA196" s="57">
        <v>1.56</v>
      </c>
      <c r="AB196" s="37">
        <v>1.74</v>
      </c>
      <c r="AC196" s="37">
        <v>1.94</v>
      </c>
      <c r="AD196" s="37">
        <v>2.12</v>
      </c>
      <c r="AE196" s="37">
        <v>2.2999999999999998</v>
      </c>
      <c r="AF196" s="37">
        <v>2.48</v>
      </c>
      <c r="AG196" s="37">
        <v>2.67</v>
      </c>
      <c r="AH196" s="37">
        <v>2.89</v>
      </c>
      <c r="AI196" s="37">
        <v>3.16</v>
      </c>
      <c r="AJ196" s="37">
        <v>3.46</v>
      </c>
      <c r="AK196" s="37">
        <v>3.82</v>
      </c>
      <c r="AL196" s="37">
        <v>4.21</v>
      </c>
      <c r="AM196" s="37">
        <v>4.6399999999999997</v>
      </c>
      <c r="AN196" s="37">
        <v>5.1100000000000003</v>
      </c>
      <c r="AO196" s="37">
        <v>5.62</v>
      </c>
      <c r="AP196" s="37">
        <v>6.18</v>
      </c>
      <c r="AQ196" s="37">
        <v>6.82</v>
      </c>
      <c r="AR196" s="37">
        <v>7.57</v>
      </c>
      <c r="AS196" s="37">
        <v>8.4600000000000009</v>
      </c>
      <c r="AT196" s="37">
        <v>9.52</v>
      </c>
      <c r="AU196" s="37">
        <v>10.76</v>
      </c>
      <c r="AV196" s="37">
        <v>12.22</v>
      </c>
      <c r="AW196" s="37">
        <v>13.92</v>
      </c>
      <c r="AX196" s="37">
        <v>15.86</v>
      </c>
      <c r="AY196" s="37">
        <v>18.14</v>
      </c>
      <c r="AZ196" s="37">
        <v>20.83</v>
      </c>
      <c r="BA196" s="37">
        <v>24.05</v>
      </c>
      <c r="BB196" s="37">
        <v>27.96</v>
      </c>
      <c r="BC196" s="37">
        <v>32.49</v>
      </c>
      <c r="BD196" s="37">
        <v>37.020000000000003</v>
      </c>
      <c r="BE196" s="37">
        <v>41.99</v>
      </c>
      <c r="BF196" s="37">
        <v>47.97</v>
      </c>
      <c r="BG196" s="37">
        <v>57.42</v>
      </c>
      <c r="BH196" s="37">
        <v>65.650000000000006</v>
      </c>
      <c r="BI196" s="37">
        <v>75.040000000000006</v>
      </c>
      <c r="BJ196" s="37">
        <v>86.05</v>
      </c>
      <c r="BK196" s="37">
        <v>98.39</v>
      </c>
      <c r="BL196" s="37">
        <v>112</v>
      </c>
      <c r="BM196" s="37">
        <v>126.69</v>
      </c>
      <c r="BN196" s="37">
        <v>142.71</v>
      </c>
      <c r="BO196" s="37">
        <v>160.25</v>
      </c>
      <c r="BP196" s="37">
        <v>178.24</v>
      </c>
      <c r="BQ196" s="37">
        <v>198.09</v>
      </c>
      <c r="BR196" s="37">
        <v>220.68</v>
      </c>
      <c r="BS196" s="37">
        <v>245.51</v>
      </c>
      <c r="BT196" s="37">
        <v>272.58999999999997</v>
      </c>
      <c r="BU196" s="37">
        <v>301.55</v>
      </c>
      <c r="BV196" s="37">
        <v>331.99</v>
      </c>
      <c r="BW196" s="37">
        <v>357.42</v>
      </c>
      <c r="BX196" s="37">
        <v>382.58</v>
      </c>
      <c r="BY196" s="37">
        <v>407.03</v>
      </c>
      <c r="BZ196" s="37">
        <v>430.37</v>
      </c>
      <c r="CA196" s="37">
        <v>452.19</v>
      </c>
      <c r="CB196" s="37">
        <v>472.1</v>
      </c>
      <c r="CC196" s="37">
        <v>498.11</v>
      </c>
      <c r="CD196" s="37">
        <v>525.54</v>
      </c>
      <c r="CE196" s="37">
        <v>554.48</v>
      </c>
      <c r="CF196" s="37">
        <v>585.02</v>
      </c>
      <c r="CG196" s="37">
        <v>617.24</v>
      </c>
      <c r="CH196" s="37">
        <v>651.23</v>
      </c>
      <c r="CI196" s="37">
        <v>687.1</v>
      </c>
      <c r="CJ196" s="37">
        <v>724.94</v>
      </c>
      <c r="CK196" s="37">
        <v>764.87</v>
      </c>
      <c r="CL196" s="37">
        <v>806.99</v>
      </c>
      <c r="CM196" s="37">
        <v>851.43</v>
      </c>
      <c r="CN196" s="37">
        <v>898.33</v>
      </c>
      <c r="CO196" s="37">
        <v>947.8</v>
      </c>
      <c r="CP196" s="37">
        <v>1000</v>
      </c>
      <c r="CQ196" s="37"/>
      <c r="CR196" s="37"/>
      <c r="CS196" s="37"/>
      <c r="CT196" s="37"/>
      <c r="CU196" s="37"/>
      <c r="CV196" s="37"/>
      <c r="CW196" s="37"/>
    </row>
    <row r="197" spans="1:101" ht="14.25" customHeight="1">
      <c r="A197" s="55">
        <v>29</v>
      </c>
      <c r="B197" s="56">
        <v>7.0000000000000007E-2</v>
      </c>
      <c r="C197" s="56">
        <v>0.12</v>
      </c>
      <c r="D197" s="56">
        <v>0.15</v>
      </c>
      <c r="E197" s="56">
        <v>0.16</v>
      </c>
      <c r="F197" s="56">
        <v>0.18</v>
      </c>
      <c r="G197" s="56">
        <v>0.22</v>
      </c>
      <c r="H197" s="56">
        <v>0.26</v>
      </c>
      <c r="I197" s="56">
        <v>0.32</v>
      </c>
      <c r="J197" s="56">
        <v>0.38</v>
      </c>
      <c r="K197" s="56">
        <v>0.43</v>
      </c>
      <c r="L197" s="56">
        <v>0.49</v>
      </c>
      <c r="M197" s="56">
        <v>0.55000000000000004</v>
      </c>
      <c r="N197" s="56">
        <v>0.61</v>
      </c>
      <c r="O197" s="56">
        <v>0.64</v>
      </c>
      <c r="P197" s="56">
        <v>0.67</v>
      </c>
      <c r="Q197" s="56">
        <v>0.71</v>
      </c>
      <c r="R197" s="56">
        <v>0.76</v>
      </c>
      <c r="S197" s="56">
        <v>0.83</v>
      </c>
      <c r="T197" s="56">
        <v>0.91</v>
      </c>
      <c r="U197" s="57">
        <v>0.99</v>
      </c>
      <c r="V197" s="56">
        <v>1.08</v>
      </c>
      <c r="W197" s="56">
        <v>1.1599999999999999</v>
      </c>
      <c r="X197" s="56">
        <v>1.26</v>
      </c>
      <c r="Y197" s="56">
        <v>1.39</v>
      </c>
      <c r="Z197" s="56">
        <v>1.56</v>
      </c>
      <c r="AA197" s="57">
        <v>1.74</v>
      </c>
      <c r="AB197" s="37">
        <v>1.94</v>
      </c>
      <c r="AC197" s="37">
        <v>2.12</v>
      </c>
      <c r="AD197" s="37">
        <v>2.2999999999999998</v>
      </c>
      <c r="AE197" s="37">
        <v>2.48</v>
      </c>
      <c r="AF197" s="37">
        <v>2.67</v>
      </c>
      <c r="AG197" s="37">
        <v>2.89</v>
      </c>
      <c r="AH197" s="37">
        <v>3.16</v>
      </c>
      <c r="AI197" s="37">
        <v>3.46</v>
      </c>
      <c r="AJ197" s="37">
        <v>3.82</v>
      </c>
      <c r="AK197" s="37">
        <v>4.21</v>
      </c>
      <c r="AL197" s="37">
        <v>4.6399999999999997</v>
      </c>
      <c r="AM197" s="37">
        <v>5.1100000000000003</v>
      </c>
      <c r="AN197" s="37">
        <v>5.62</v>
      </c>
      <c r="AO197" s="37">
        <v>6.18</v>
      </c>
      <c r="AP197" s="37">
        <v>6.82</v>
      </c>
      <c r="AQ197" s="37">
        <v>7.57</v>
      </c>
      <c r="AR197" s="37">
        <v>8.4600000000000009</v>
      </c>
      <c r="AS197" s="37">
        <v>9.52</v>
      </c>
      <c r="AT197" s="37">
        <v>10.76</v>
      </c>
      <c r="AU197" s="37">
        <v>12.22</v>
      </c>
      <c r="AV197" s="37">
        <v>13.92</v>
      </c>
      <c r="AW197" s="37">
        <v>15.86</v>
      </c>
      <c r="AX197" s="37">
        <v>18.14</v>
      </c>
      <c r="AY197" s="37">
        <v>20.83</v>
      </c>
      <c r="AZ197" s="37">
        <v>24.05</v>
      </c>
      <c r="BA197" s="37">
        <v>27.96</v>
      </c>
      <c r="BB197" s="37">
        <v>32.49</v>
      </c>
      <c r="BC197" s="37">
        <v>37.020000000000003</v>
      </c>
      <c r="BD197" s="37">
        <v>41.99</v>
      </c>
      <c r="BE197" s="37">
        <v>47.97</v>
      </c>
      <c r="BF197" s="37">
        <v>57.42</v>
      </c>
      <c r="BG197" s="37">
        <v>65.650000000000006</v>
      </c>
      <c r="BH197" s="37">
        <v>75.040000000000006</v>
      </c>
      <c r="BI197" s="37">
        <v>86.05</v>
      </c>
      <c r="BJ197" s="37">
        <v>98.39</v>
      </c>
      <c r="BK197" s="37">
        <v>112</v>
      </c>
      <c r="BL197" s="37">
        <v>126.69</v>
      </c>
      <c r="BM197" s="37">
        <v>142.71</v>
      </c>
      <c r="BN197" s="37">
        <v>160.25</v>
      </c>
      <c r="BO197" s="37">
        <v>178.24</v>
      </c>
      <c r="BP197" s="37">
        <v>198.09</v>
      </c>
      <c r="BQ197" s="37">
        <v>220.68</v>
      </c>
      <c r="BR197" s="37">
        <v>245.51</v>
      </c>
      <c r="BS197" s="37">
        <v>272.58999999999997</v>
      </c>
      <c r="BT197" s="37">
        <v>301.55</v>
      </c>
      <c r="BU197" s="37">
        <v>331.99</v>
      </c>
      <c r="BV197" s="37">
        <v>357.42</v>
      </c>
      <c r="BW197" s="37">
        <v>382.58</v>
      </c>
      <c r="BX197" s="37">
        <v>407.03</v>
      </c>
      <c r="BY197" s="37">
        <v>430.37</v>
      </c>
      <c r="BZ197" s="37">
        <v>452.19</v>
      </c>
      <c r="CA197" s="37">
        <v>472.1</v>
      </c>
      <c r="CB197" s="37">
        <v>498.11</v>
      </c>
      <c r="CC197" s="37">
        <v>525.54</v>
      </c>
      <c r="CD197" s="37">
        <v>554.48</v>
      </c>
      <c r="CE197" s="37">
        <v>585.02</v>
      </c>
      <c r="CF197" s="37">
        <v>617.24</v>
      </c>
      <c r="CG197" s="37">
        <v>651.23</v>
      </c>
      <c r="CH197" s="37">
        <v>687.1</v>
      </c>
      <c r="CI197" s="37">
        <v>724.94</v>
      </c>
      <c r="CJ197" s="37">
        <v>764.87</v>
      </c>
      <c r="CK197" s="37">
        <v>806.99</v>
      </c>
      <c r="CL197" s="37">
        <v>851.43</v>
      </c>
      <c r="CM197" s="37">
        <v>898.33</v>
      </c>
      <c r="CN197" s="37">
        <v>947.8</v>
      </c>
      <c r="CO197" s="37">
        <v>1000</v>
      </c>
      <c r="CP197" s="37"/>
      <c r="CQ197" s="37"/>
      <c r="CR197" s="37"/>
      <c r="CS197" s="37"/>
      <c r="CT197" s="37"/>
      <c r="CU197" s="37"/>
      <c r="CV197" s="37"/>
      <c r="CW197" s="37"/>
    </row>
    <row r="198" spans="1:101" ht="14.25" customHeight="1">
      <c r="A198" s="55">
        <v>30</v>
      </c>
      <c r="B198" s="56">
        <v>7.0000000000000007E-2</v>
      </c>
      <c r="C198" s="56">
        <v>0.13</v>
      </c>
      <c r="D198" s="56">
        <v>0.15</v>
      </c>
      <c r="E198" s="56">
        <v>0.16</v>
      </c>
      <c r="F198" s="56">
        <v>0.19</v>
      </c>
      <c r="G198" s="56">
        <v>0.23</v>
      </c>
      <c r="H198" s="56">
        <v>0.28999999999999998</v>
      </c>
      <c r="I198" s="56">
        <v>0.35</v>
      </c>
      <c r="J198" s="56">
        <v>0.4</v>
      </c>
      <c r="K198" s="56">
        <v>0.46</v>
      </c>
      <c r="L198" s="56">
        <v>0.51</v>
      </c>
      <c r="M198" s="56">
        <v>0.56999999999999995</v>
      </c>
      <c r="N198" s="56">
        <v>0.63</v>
      </c>
      <c r="O198" s="56">
        <v>0.66</v>
      </c>
      <c r="P198" s="56">
        <v>0.69</v>
      </c>
      <c r="Q198" s="56">
        <v>0.74</v>
      </c>
      <c r="R198" s="56">
        <v>0.82</v>
      </c>
      <c r="S198" s="56">
        <v>0.9</v>
      </c>
      <c r="T198" s="56">
        <v>0.98</v>
      </c>
      <c r="U198" s="57">
        <v>1.06</v>
      </c>
      <c r="V198" s="56">
        <v>1.1599999999999999</v>
      </c>
      <c r="W198" s="56">
        <v>1.26</v>
      </c>
      <c r="X198" s="56">
        <v>1.39</v>
      </c>
      <c r="Y198" s="56">
        <v>1.56</v>
      </c>
      <c r="Z198" s="56">
        <v>1.74</v>
      </c>
      <c r="AA198" s="57">
        <v>1.94</v>
      </c>
      <c r="AB198" s="37">
        <v>2.12</v>
      </c>
      <c r="AC198" s="37">
        <v>2.2999999999999998</v>
      </c>
      <c r="AD198" s="37">
        <v>2.48</v>
      </c>
      <c r="AE198" s="37">
        <v>2.67</v>
      </c>
      <c r="AF198" s="37">
        <v>2.89</v>
      </c>
      <c r="AG198" s="37">
        <v>3.16</v>
      </c>
      <c r="AH198" s="37">
        <v>3.46</v>
      </c>
      <c r="AI198" s="37">
        <v>3.82</v>
      </c>
      <c r="AJ198" s="37">
        <v>4.21</v>
      </c>
      <c r="AK198" s="37">
        <v>4.6399999999999997</v>
      </c>
      <c r="AL198" s="37">
        <v>5.1100000000000003</v>
      </c>
      <c r="AM198" s="37">
        <v>5.62</v>
      </c>
      <c r="AN198" s="37">
        <v>6.18</v>
      </c>
      <c r="AO198" s="37">
        <v>6.82</v>
      </c>
      <c r="AP198" s="37">
        <v>7.57</v>
      </c>
      <c r="AQ198" s="37">
        <v>8.4600000000000009</v>
      </c>
      <c r="AR198" s="37">
        <v>9.52</v>
      </c>
      <c r="AS198" s="37">
        <v>10.76</v>
      </c>
      <c r="AT198" s="37">
        <v>12.22</v>
      </c>
      <c r="AU198" s="37">
        <v>13.92</v>
      </c>
      <c r="AV198" s="37">
        <v>15.86</v>
      </c>
      <c r="AW198" s="37">
        <v>18.14</v>
      </c>
      <c r="AX198" s="37">
        <v>20.83</v>
      </c>
      <c r="AY198" s="37">
        <v>24.05</v>
      </c>
      <c r="AZ198" s="37">
        <v>27.96</v>
      </c>
      <c r="BA198" s="37">
        <v>32.49</v>
      </c>
      <c r="BB198" s="37">
        <v>37.020000000000003</v>
      </c>
      <c r="BC198" s="37">
        <v>41.99</v>
      </c>
      <c r="BD198" s="37">
        <v>47.97</v>
      </c>
      <c r="BE198" s="37">
        <v>57.42</v>
      </c>
      <c r="BF198" s="37">
        <v>65.650000000000006</v>
      </c>
      <c r="BG198" s="37">
        <v>75.040000000000006</v>
      </c>
      <c r="BH198" s="37">
        <v>86.05</v>
      </c>
      <c r="BI198" s="37">
        <v>98.39</v>
      </c>
      <c r="BJ198" s="37">
        <v>112</v>
      </c>
      <c r="BK198" s="37">
        <v>126.69</v>
      </c>
      <c r="BL198" s="37">
        <v>142.71</v>
      </c>
      <c r="BM198" s="37">
        <v>160.25</v>
      </c>
      <c r="BN198" s="37">
        <v>178.24</v>
      </c>
      <c r="BO198" s="37">
        <v>198.09</v>
      </c>
      <c r="BP198" s="37">
        <v>220.68</v>
      </c>
      <c r="BQ198" s="37">
        <v>245.51</v>
      </c>
      <c r="BR198" s="37">
        <v>272.58999999999997</v>
      </c>
      <c r="BS198" s="37">
        <v>301.55</v>
      </c>
      <c r="BT198" s="37">
        <v>331.99</v>
      </c>
      <c r="BU198" s="37">
        <v>357.42</v>
      </c>
      <c r="BV198" s="37">
        <v>382.58</v>
      </c>
      <c r="BW198" s="37">
        <v>407.03</v>
      </c>
      <c r="BX198" s="37">
        <v>430.37</v>
      </c>
      <c r="BY198" s="37">
        <v>452.19</v>
      </c>
      <c r="BZ198" s="37">
        <v>472.1</v>
      </c>
      <c r="CA198" s="37">
        <v>498.11</v>
      </c>
      <c r="CB198" s="37">
        <v>525.54</v>
      </c>
      <c r="CC198" s="37">
        <v>554.48</v>
      </c>
      <c r="CD198" s="37">
        <v>585.02</v>
      </c>
      <c r="CE198" s="37">
        <v>617.24</v>
      </c>
      <c r="CF198" s="37">
        <v>651.23</v>
      </c>
      <c r="CG198" s="37">
        <v>687.1</v>
      </c>
      <c r="CH198" s="37">
        <v>724.94</v>
      </c>
      <c r="CI198" s="37">
        <v>764.87</v>
      </c>
      <c r="CJ198" s="37">
        <v>806.99</v>
      </c>
      <c r="CK198" s="37">
        <v>851.43</v>
      </c>
      <c r="CL198" s="37">
        <v>898.33</v>
      </c>
      <c r="CM198" s="37">
        <v>947.8</v>
      </c>
      <c r="CN198" s="37">
        <v>1000</v>
      </c>
      <c r="CO198" s="37"/>
      <c r="CP198" s="37"/>
      <c r="CQ198" s="37"/>
      <c r="CR198" s="37"/>
      <c r="CS198" s="37"/>
      <c r="CT198" s="37"/>
      <c r="CU198" s="37"/>
      <c r="CV198" s="37"/>
      <c r="CW198" s="37"/>
    </row>
    <row r="199" spans="1:101" ht="14.25" customHeight="1">
      <c r="A199" s="55">
        <v>31</v>
      </c>
      <c r="B199" s="56">
        <v>7.0000000000000007E-2</v>
      </c>
      <c r="C199" s="56">
        <v>0.13</v>
      </c>
      <c r="D199" s="56">
        <v>0.15</v>
      </c>
      <c r="E199" s="56">
        <v>0.17</v>
      </c>
      <c r="F199" s="56">
        <v>0.21</v>
      </c>
      <c r="G199" s="56">
        <v>0.26</v>
      </c>
      <c r="H199" s="56">
        <v>0.32</v>
      </c>
      <c r="I199" s="56">
        <v>0.38</v>
      </c>
      <c r="J199" s="56">
        <v>0.43</v>
      </c>
      <c r="K199" s="56">
        <v>0.48</v>
      </c>
      <c r="L199" s="56">
        <v>0.53</v>
      </c>
      <c r="M199" s="56">
        <v>0.59</v>
      </c>
      <c r="N199" s="56">
        <v>0.64</v>
      </c>
      <c r="O199" s="56">
        <v>0.68</v>
      </c>
      <c r="P199" s="56">
        <v>0.73</v>
      </c>
      <c r="Q199" s="56">
        <v>0.79</v>
      </c>
      <c r="R199" s="56">
        <v>0.88</v>
      </c>
      <c r="S199" s="56">
        <v>0.97</v>
      </c>
      <c r="T199" s="56">
        <v>1.05</v>
      </c>
      <c r="U199" s="57">
        <v>1.1399999999999999</v>
      </c>
      <c r="V199" s="56">
        <v>1.26</v>
      </c>
      <c r="W199" s="56">
        <v>1.39</v>
      </c>
      <c r="X199" s="56">
        <v>1.56</v>
      </c>
      <c r="Y199" s="56">
        <v>1.74</v>
      </c>
      <c r="Z199" s="56">
        <v>1.94</v>
      </c>
      <c r="AA199" s="57">
        <v>2.12</v>
      </c>
      <c r="AB199" s="37">
        <v>2.2999999999999998</v>
      </c>
      <c r="AC199" s="37">
        <v>2.48</v>
      </c>
      <c r="AD199" s="37">
        <v>2.67</v>
      </c>
      <c r="AE199" s="37">
        <v>2.89</v>
      </c>
      <c r="AF199" s="37">
        <v>3.16</v>
      </c>
      <c r="AG199" s="37">
        <v>3.46</v>
      </c>
      <c r="AH199" s="37">
        <v>3.82</v>
      </c>
      <c r="AI199" s="37">
        <v>4.21</v>
      </c>
      <c r="AJ199" s="37">
        <v>4.6399999999999997</v>
      </c>
      <c r="AK199" s="37">
        <v>5.1100000000000003</v>
      </c>
      <c r="AL199" s="37">
        <v>5.62</v>
      </c>
      <c r="AM199" s="37">
        <v>6.18</v>
      </c>
      <c r="AN199" s="37">
        <v>6.82</v>
      </c>
      <c r="AO199" s="37">
        <v>7.57</v>
      </c>
      <c r="AP199" s="37">
        <v>8.4600000000000009</v>
      </c>
      <c r="AQ199" s="37">
        <v>9.52</v>
      </c>
      <c r="AR199" s="37">
        <v>10.76</v>
      </c>
      <c r="AS199" s="37">
        <v>12.22</v>
      </c>
      <c r="AT199" s="37">
        <v>13.92</v>
      </c>
      <c r="AU199" s="37">
        <v>15.86</v>
      </c>
      <c r="AV199" s="37">
        <v>18.14</v>
      </c>
      <c r="AW199" s="37">
        <v>20.83</v>
      </c>
      <c r="AX199" s="37">
        <v>24.05</v>
      </c>
      <c r="AY199" s="37">
        <v>27.96</v>
      </c>
      <c r="AZ199" s="37">
        <v>32.49</v>
      </c>
      <c r="BA199" s="37">
        <v>37.020000000000003</v>
      </c>
      <c r="BB199" s="37">
        <v>41.99</v>
      </c>
      <c r="BC199" s="37">
        <v>47.97</v>
      </c>
      <c r="BD199" s="37">
        <v>57.42</v>
      </c>
      <c r="BE199" s="37">
        <v>65.650000000000006</v>
      </c>
      <c r="BF199" s="37">
        <v>75.040000000000006</v>
      </c>
      <c r="BG199" s="37">
        <v>86.05</v>
      </c>
      <c r="BH199" s="37">
        <v>98.39</v>
      </c>
      <c r="BI199" s="37">
        <v>112</v>
      </c>
      <c r="BJ199" s="37">
        <v>126.69</v>
      </c>
      <c r="BK199" s="37">
        <v>142.71</v>
      </c>
      <c r="BL199" s="37">
        <v>160.25</v>
      </c>
      <c r="BM199" s="37">
        <v>178.24</v>
      </c>
      <c r="BN199" s="37">
        <v>198.09</v>
      </c>
      <c r="BO199" s="37">
        <v>220.68</v>
      </c>
      <c r="BP199" s="37">
        <v>245.51</v>
      </c>
      <c r="BQ199" s="37">
        <v>272.58999999999997</v>
      </c>
      <c r="BR199" s="37">
        <v>301.55</v>
      </c>
      <c r="BS199" s="37">
        <v>331.99</v>
      </c>
      <c r="BT199" s="37">
        <v>357.42</v>
      </c>
      <c r="BU199" s="37">
        <v>382.58</v>
      </c>
      <c r="BV199" s="37">
        <v>407.03</v>
      </c>
      <c r="BW199" s="37">
        <v>430.37</v>
      </c>
      <c r="BX199" s="37">
        <v>452.19</v>
      </c>
      <c r="BY199" s="37">
        <v>472.1</v>
      </c>
      <c r="BZ199" s="37">
        <v>498.11</v>
      </c>
      <c r="CA199" s="37">
        <v>525.54</v>
      </c>
      <c r="CB199" s="37">
        <v>554.48</v>
      </c>
      <c r="CC199" s="37">
        <v>585.02</v>
      </c>
      <c r="CD199" s="37">
        <v>617.24</v>
      </c>
      <c r="CE199" s="37">
        <v>651.23</v>
      </c>
      <c r="CF199" s="37">
        <v>687.1</v>
      </c>
      <c r="CG199" s="37">
        <v>724.94</v>
      </c>
      <c r="CH199" s="37">
        <v>764.87</v>
      </c>
      <c r="CI199" s="37">
        <v>806.99</v>
      </c>
      <c r="CJ199" s="37">
        <v>851.43</v>
      </c>
      <c r="CK199" s="37">
        <v>898.33</v>
      </c>
      <c r="CL199" s="37">
        <v>947.8</v>
      </c>
      <c r="CM199" s="37">
        <v>1000</v>
      </c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</row>
    <row r="200" spans="1:101" ht="14.25" customHeight="1">
      <c r="A200" s="55">
        <v>32</v>
      </c>
      <c r="B200" s="56">
        <v>7.0000000000000007E-2</v>
      </c>
      <c r="C200" s="56">
        <v>0.14000000000000001</v>
      </c>
      <c r="D200" s="56">
        <v>0.16</v>
      </c>
      <c r="E200" s="56">
        <v>0.19</v>
      </c>
      <c r="F200" s="56">
        <v>0.23</v>
      </c>
      <c r="G200" s="56">
        <v>0.28999999999999998</v>
      </c>
      <c r="H200" s="56">
        <v>0.34</v>
      </c>
      <c r="I200" s="56">
        <v>0.4</v>
      </c>
      <c r="J200" s="56">
        <v>0.45</v>
      </c>
      <c r="K200" s="56">
        <v>0.49</v>
      </c>
      <c r="L200" s="56">
        <v>0.55000000000000004</v>
      </c>
      <c r="M200" s="56">
        <v>0.61</v>
      </c>
      <c r="N200" s="56">
        <v>0.67</v>
      </c>
      <c r="O200" s="56">
        <v>0.72</v>
      </c>
      <c r="P200" s="56">
        <v>0.78</v>
      </c>
      <c r="Q200" s="56">
        <v>0.86</v>
      </c>
      <c r="R200" s="56">
        <v>0.95</v>
      </c>
      <c r="S200" s="56">
        <v>1.04</v>
      </c>
      <c r="T200" s="56">
        <v>1.1299999999999999</v>
      </c>
      <c r="U200" s="57">
        <v>1.24</v>
      </c>
      <c r="V200" s="56">
        <v>1.39</v>
      </c>
      <c r="W200" s="56">
        <v>1.56</v>
      </c>
      <c r="X200" s="56">
        <v>1.74</v>
      </c>
      <c r="Y200" s="56">
        <v>1.94</v>
      </c>
      <c r="Z200" s="56">
        <v>2.12</v>
      </c>
      <c r="AA200" s="57">
        <v>2.2999999999999998</v>
      </c>
      <c r="AB200" s="37">
        <v>2.48</v>
      </c>
      <c r="AC200" s="37">
        <v>2.67</v>
      </c>
      <c r="AD200" s="37">
        <v>2.89</v>
      </c>
      <c r="AE200" s="37">
        <v>3.16</v>
      </c>
      <c r="AF200" s="37">
        <v>3.46</v>
      </c>
      <c r="AG200" s="37">
        <v>3.82</v>
      </c>
      <c r="AH200" s="37">
        <v>4.21</v>
      </c>
      <c r="AI200" s="37">
        <v>4.6399999999999997</v>
      </c>
      <c r="AJ200" s="37">
        <v>5.1100000000000003</v>
      </c>
      <c r="AK200" s="37">
        <v>5.62</v>
      </c>
      <c r="AL200" s="37">
        <v>6.18</v>
      </c>
      <c r="AM200" s="37">
        <v>6.82</v>
      </c>
      <c r="AN200" s="37">
        <v>7.57</v>
      </c>
      <c r="AO200" s="37">
        <v>8.4600000000000009</v>
      </c>
      <c r="AP200" s="37">
        <v>9.52</v>
      </c>
      <c r="AQ200" s="37">
        <v>10.76</v>
      </c>
      <c r="AR200" s="37">
        <v>12.22</v>
      </c>
      <c r="AS200" s="37">
        <v>13.92</v>
      </c>
      <c r="AT200" s="37">
        <v>15.86</v>
      </c>
      <c r="AU200" s="37">
        <v>18.14</v>
      </c>
      <c r="AV200" s="37">
        <v>20.83</v>
      </c>
      <c r="AW200" s="37">
        <v>24.05</v>
      </c>
      <c r="AX200" s="37">
        <v>27.96</v>
      </c>
      <c r="AY200" s="37">
        <v>32.49</v>
      </c>
      <c r="AZ200" s="37">
        <v>37.020000000000003</v>
      </c>
      <c r="BA200" s="37">
        <v>41.99</v>
      </c>
      <c r="BB200" s="37">
        <v>47.97</v>
      </c>
      <c r="BC200" s="37">
        <v>57.42</v>
      </c>
      <c r="BD200" s="37">
        <v>65.650000000000006</v>
      </c>
      <c r="BE200" s="37">
        <v>75.040000000000006</v>
      </c>
      <c r="BF200" s="37">
        <v>86.05</v>
      </c>
      <c r="BG200" s="37">
        <v>98.39</v>
      </c>
      <c r="BH200" s="37">
        <v>112</v>
      </c>
      <c r="BI200" s="37">
        <v>126.69</v>
      </c>
      <c r="BJ200" s="37">
        <v>142.71</v>
      </c>
      <c r="BK200" s="37">
        <v>160.25</v>
      </c>
      <c r="BL200" s="37">
        <v>178.24</v>
      </c>
      <c r="BM200" s="37">
        <v>198.09</v>
      </c>
      <c r="BN200" s="37">
        <v>220.68</v>
      </c>
      <c r="BO200" s="37">
        <v>245.51</v>
      </c>
      <c r="BP200" s="37">
        <v>272.58999999999997</v>
      </c>
      <c r="BQ200" s="37">
        <v>301.55</v>
      </c>
      <c r="BR200" s="37">
        <v>331.99</v>
      </c>
      <c r="BS200" s="37">
        <v>357.42</v>
      </c>
      <c r="BT200" s="37">
        <v>382.58</v>
      </c>
      <c r="BU200" s="37">
        <v>407.03</v>
      </c>
      <c r="BV200" s="37">
        <v>430.37</v>
      </c>
      <c r="BW200" s="37">
        <v>452.19</v>
      </c>
      <c r="BX200" s="37">
        <v>472.1</v>
      </c>
      <c r="BY200" s="37">
        <v>498.11</v>
      </c>
      <c r="BZ200" s="37">
        <v>525.54</v>
      </c>
      <c r="CA200" s="37">
        <v>554.48</v>
      </c>
      <c r="CB200" s="37">
        <v>585.02</v>
      </c>
      <c r="CC200" s="37">
        <v>617.24</v>
      </c>
      <c r="CD200" s="37">
        <v>651.23</v>
      </c>
      <c r="CE200" s="37">
        <v>687.1</v>
      </c>
      <c r="CF200" s="37">
        <v>724.94</v>
      </c>
      <c r="CG200" s="37">
        <v>764.87</v>
      </c>
      <c r="CH200" s="37">
        <v>806.99</v>
      </c>
      <c r="CI200" s="37">
        <v>851.43</v>
      </c>
      <c r="CJ200" s="37">
        <v>898.33</v>
      </c>
      <c r="CK200" s="37">
        <v>947.8</v>
      </c>
      <c r="CL200" s="37">
        <v>1000</v>
      </c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</row>
    <row r="201" spans="1:101" ht="14.25" customHeight="1">
      <c r="A201" s="55">
        <v>33</v>
      </c>
      <c r="B201" s="56">
        <v>0.08</v>
      </c>
      <c r="C201" s="56">
        <v>0.14000000000000001</v>
      </c>
      <c r="D201" s="56">
        <v>0.18</v>
      </c>
      <c r="E201" s="56">
        <v>0.22</v>
      </c>
      <c r="F201" s="56">
        <v>0.27</v>
      </c>
      <c r="G201" s="56">
        <v>0.32</v>
      </c>
      <c r="H201" s="56">
        <v>0.37</v>
      </c>
      <c r="I201" s="56">
        <v>0.43</v>
      </c>
      <c r="J201" s="56">
        <v>0.46</v>
      </c>
      <c r="K201" s="56">
        <v>0.51</v>
      </c>
      <c r="L201" s="56">
        <v>0.56000000000000005</v>
      </c>
      <c r="M201" s="56">
        <v>0.63</v>
      </c>
      <c r="N201" s="56">
        <v>0.7</v>
      </c>
      <c r="O201" s="56">
        <v>0.78</v>
      </c>
      <c r="P201" s="56">
        <v>0.85</v>
      </c>
      <c r="Q201" s="56">
        <v>0.93</v>
      </c>
      <c r="R201" s="56">
        <v>1.03</v>
      </c>
      <c r="S201" s="56">
        <v>1.1200000000000001</v>
      </c>
      <c r="T201" s="56">
        <v>1.23</v>
      </c>
      <c r="U201" s="57">
        <v>1.37</v>
      </c>
      <c r="V201" s="56">
        <v>1.56</v>
      </c>
      <c r="W201" s="56">
        <v>1.74</v>
      </c>
      <c r="X201" s="56">
        <v>1.94</v>
      </c>
      <c r="Y201" s="56">
        <v>2.12</v>
      </c>
      <c r="Z201" s="56">
        <v>2.2999999999999998</v>
      </c>
      <c r="AA201" s="57">
        <v>2.48</v>
      </c>
      <c r="AB201" s="37">
        <v>2.67</v>
      </c>
      <c r="AC201" s="37">
        <v>2.89</v>
      </c>
      <c r="AD201" s="37">
        <v>3.16</v>
      </c>
      <c r="AE201" s="37">
        <v>3.46</v>
      </c>
      <c r="AF201" s="37">
        <v>3.82</v>
      </c>
      <c r="AG201" s="37">
        <v>4.21</v>
      </c>
      <c r="AH201" s="37">
        <v>4.6399999999999997</v>
      </c>
      <c r="AI201" s="37">
        <v>5.1100000000000003</v>
      </c>
      <c r="AJ201" s="37">
        <v>5.62</v>
      </c>
      <c r="AK201" s="37">
        <v>6.18</v>
      </c>
      <c r="AL201" s="37">
        <v>6.82</v>
      </c>
      <c r="AM201" s="37">
        <v>7.57</v>
      </c>
      <c r="AN201" s="37">
        <v>8.4600000000000009</v>
      </c>
      <c r="AO201" s="37">
        <v>9.52</v>
      </c>
      <c r="AP201" s="37">
        <v>10.76</v>
      </c>
      <c r="AQ201" s="37">
        <v>12.22</v>
      </c>
      <c r="AR201" s="37">
        <v>13.92</v>
      </c>
      <c r="AS201" s="37">
        <v>15.86</v>
      </c>
      <c r="AT201" s="37">
        <v>18.14</v>
      </c>
      <c r="AU201" s="37">
        <v>20.83</v>
      </c>
      <c r="AV201" s="37">
        <v>24.05</v>
      </c>
      <c r="AW201" s="37">
        <v>27.96</v>
      </c>
      <c r="AX201" s="37">
        <v>32.49</v>
      </c>
      <c r="AY201" s="37">
        <v>37.020000000000003</v>
      </c>
      <c r="AZ201" s="37">
        <v>41.99</v>
      </c>
      <c r="BA201" s="37">
        <v>47.97</v>
      </c>
      <c r="BB201" s="37">
        <v>57.42</v>
      </c>
      <c r="BC201" s="37">
        <v>65.650000000000006</v>
      </c>
      <c r="BD201" s="37">
        <v>75.040000000000006</v>
      </c>
      <c r="BE201" s="37">
        <v>86.05</v>
      </c>
      <c r="BF201" s="37">
        <v>98.39</v>
      </c>
      <c r="BG201" s="37">
        <v>112</v>
      </c>
      <c r="BH201" s="37">
        <v>126.69</v>
      </c>
      <c r="BI201" s="37">
        <v>142.71</v>
      </c>
      <c r="BJ201" s="37">
        <v>160.25</v>
      </c>
      <c r="BK201" s="37">
        <v>178.24</v>
      </c>
      <c r="BL201" s="37">
        <v>198.09</v>
      </c>
      <c r="BM201" s="37">
        <v>220.68</v>
      </c>
      <c r="BN201" s="37">
        <v>245.51</v>
      </c>
      <c r="BO201" s="37">
        <v>272.58999999999997</v>
      </c>
      <c r="BP201" s="37">
        <v>301.55</v>
      </c>
      <c r="BQ201" s="37">
        <v>331.99</v>
      </c>
      <c r="BR201" s="37">
        <v>357.42</v>
      </c>
      <c r="BS201" s="37">
        <v>382.58</v>
      </c>
      <c r="BT201" s="37">
        <v>407.03</v>
      </c>
      <c r="BU201" s="37">
        <v>430.37</v>
      </c>
      <c r="BV201" s="37">
        <v>452.19</v>
      </c>
      <c r="BW201" s="37">
        <v>472.1</v>
      </c>
      <c r="BX201" s="37">
        <v>498.11</v>
      </c>
      <c r="BY201" s="37">
        <v>525.54</v>
      </c>
      <c r="BZ201" s="37">
        <v>554.48</v>
      </c>
      <c r="CA201" s="37">
        <v>585.02</v>
      </c>
      <c r="CB201" s="37">
        <v>617.24</v>
      </c>
      <c r="CC201" s="37">
        <v>651.23</v>
      </c>
      <c r="CD201" s="37">
        <v>687.1</v>
      </c>
      <c r="CE201" s="37">
        <v>724.94</v>
      </c>
      <c r="CF201" s="37">
        <v>764.87</v>
      </c>
      <c r="CG201" s="37">
        <v>806.99</v>
      </c>
      <c r="CH201" s="37">
        <v>851.43</v>
      </c>
      <c r="CI201" s="37">
        <v>898.33</v>
      </c>
      <c r="CJ201" s="37">
        <v>947.8</v>
      </c>
      <c r="CK201" s="37">
        <v>1000</v>
      </c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</row>
    <row r="202" spans="1:101" ht="14.25" customHeight="1">
      <c r="A202" s="55">
        <v>34</v>
      </c>
      <c r="B202" s="56">
        <v>0.08</v>
      </c>
      <c r="C202" s="56">
        <v>0.15</v>
      </c>
      <c r="D202" s="56">
        <v>0.2</v>
      </c>
      <c r="E202" s="56">
        <v>0.25</v>
      </c>
      <c r="F202" s="56">
        <v>0.3</v>
      </c>
      <c r="G202" s="56">
        <v>0.34</v>
      </c>
      <c r="H202" s="56">
        <v>0.4</v>
      </c>
      <c r="I202" s="56">
        <v>0.45</v>
      </c>
      <c r="J202" s="56">
        <v>0.47</v>
      </c>
      <c r="K202" s="56">
        <v>0.52</v>
      </c>
      <c r="L202" s="56">
        <v>0.57999999999999996</v>
      </c>
      <c r="M202" s="56">
        <v>0.65</v>
      </c>
      <c r="N202" s="56">
        <v>0.75</v>
      </c>
      <c r="O202" s="56">
        <v>0.84</v>
      </c>
      <c r="P202" s="56">
        <v>0.92</v>
      </c>
      <c r="Q202" s="56">
        <v>1.01</v>
      </c>
      <c r="R202" s="56">
        <v>1.1100000000000001</v>
      </c>
      <c r="S202" s="56">
        <v>1.22</v>
      </c>
      <c r="T202" s="56">
        <v>1.36</v>
      </c>
      <c r="U202" s="57">
        <v>1.53</v>
      </c>
      <c r="V202" s="56">
        <v>1.74</v>
      </c>
      <c r="W202" s="56">
        <v>1.94</v>
      </c>
      <c r="X202" s="56">
        <v>2.12</v>
      </c>
      <c r="Y202" s="56">
        <v>2.2999999999999998</v>
      </c>
      <c r="Z202" s="56">
        <v>2.48</v>
      </c>
      <c r="AA202" s="57">
        <v>2.67</v>
      </c>
      <c r="AB202" s="37">
        <v>2.89</v>
      </c>
      <c r="AC202" s="37">
        <v>3.16</v>
      </c>
      <c r="AD202" s="37">
        <v>3.46</v>
      </c>
      <c r="AE202" s="37">
        <v>3.82</v>
      </c>
      <c r="AF202" s="37">
        <v>4.21</v>
      </c>
      <c r="AG202" s="37">
        <v>4.6399999999999997</v>
      </c>
      <c r="AH202" s="37">
        <v>5.1100000000000003</v>
      </c>
      <c r="AI202" s="37">
        <v>5.62</v>
      </c>
      <c r="AJ202" s="37">
        <v>6.18</v>
      </c>
      <c r="AK202" s="37">
        <v>6.82</v>
      </c>
      <c r="AL202" s="37">
        <v>7.57</v>
      </c>
      <c r="AM202" s="37">
        <v>8.4600000000000009</v>
      </c>
      <c r="AN202" s="37">
        <v>9.52</v>
      </c>
      <c r="AO202" s="37">
        <v>10.76</v>
      </c>
      <c r="AP202" s="37">
        <v>12.22</v>
      </c>
      <c r="AQ202" s="37">
        <v>13.92</v>
      </c>
      <c r="AR202" s="37">
        <v>15.86</v>
      </c>
      <c r="AS202" s="37">
        <v>18.14</v>
      </c>
      <c r="AT202" s="37">
        <v>20.83</v>
      </c>
      <c r="AU202" s="37">
        <v>24.05</v>
      </c>
      <c r="AV202" s="37">
        <v>27.96</v>
      </c>
      <c r="AW202" s="37">
        <v>32.49</v>
      </c>
      <c r="AX202" s="37">
        <v>37.020000000000003</v>
      </c>
      <c r="AY202" s="37">
        <v>41.99</v>
      </c>
      <c r="AZ202" s="37">
        <v>47.97</v>
      </c>
      <c r="BA202" s="37">
        <v>57.42</v>
      </c>
      <c r="BB202" s="37">
        <v>65.650000000000006</v>
      </c>
      <c r="BC202" s="37">
        <v>75.040000000000006</v>
      </c>
      <c r="BD202" s="37">
        <v>86.05</v>
      </c>
      <c r="BE202" s="37">
        <v>98.39</v>
      </c>
      <c r="BF202" s="37">
        <v>112</v>
      </c>
      <c r="BG202" s="37">
        <v>126.69</v>
      </c>
      <c r="BH202" s="37">
        <v>142.71</v>
      </c>
      <c r="BI202" s="37">
        <v>160.25</v>
      </c>
      <c r="BJ202" s="37">
        <v>178.24</v>
      </c>
      <c r="BK202" s="37">
        <v>198.09</v>
      </c>
      <c r="BL202" s="37">
        <v>220.68</v>
      </c>
      <c r="BM202" s="37">
        <v>245.51</v>
      </c>
      <c r="BN202" s="37">
        <v>272.58999999999997</v>
      </c>
      <c r="BO202" s="37">
        <v>301.55</v>
      </c>
      <c r="BP202" s="37">
        <v>331.99</v>
      </c>
      <c r="BQ202" s="37">
        <v>357.42</v>
      </c>
      <c r="BR202" s="37">
        <v>382.58</v>
      </c>
      <c r="BS202" s="37">
        <v>407.03</v>
      </c>
      <c r="BT202" s="37">
        <v>430.37</v>
      </c>
      <c r="BU202" s="37">
        <v>452.19</v>
      </c>
      <c r="BV202" s="37">
        <v>472.1</v>
      </c>
      <c r="BW202" s="37">
        <v>498.11</v>
      </c>
      <c r="BX202" s="37">
        <v>525.54</v>
      </c>
      <c r="BY202" s="37">
        <v>554.48</v>
      </c>
      <c r="BZ202" s="37">
        <v>585.02</v>
      </c>
      <c r="CA202" s="37">
        <v>617.24</v>
      </c>
      <c r="CB202" s="37">
        <v>651.23</v>
      </c>
      <c r="CC202" s="37">
        <v>687.1</v>
      </c>
      <c r="CD202" s="37">
        <v>724.94</v>
      </c>
      <c r="CE202" s="37">
        <v>764.87</v>
      </c>
      <c r="CF202" s="37">
        <v>806.99</v>
      </c>
      <c r="CG202" s="37">
        <v>851.43</v>
      </c>
      <c r="CH202" s="37">
        <v>898.33</v>
      </c>
      <c r="CI202" s="37">
        <v>947.8</v>
      </c>
      <c r="CJ202" s="37">
        <v>1000</v>
      </c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</row>
    <row r="203" spans="1:101" ht="14.25" customHeight="1">
      <c r="A203" s="55">
        <v>35</v>
      </c>
      <c r="B203" s="56">
        <v>0.09</v>
      </c>
      <c r="C203" s="56">
        <v>0.15</v>
      </c>
      <c r="D203" s="56">
        <v>0.22</v>
      </c>
      <c r="E203" s="56">
        <v>0.28000000000000003</v>
      </c>
      <c r="F203" s="56">
        <v>0.33</v>
      </c>
      <c r="G203" s="56">
        <v>0.37</v>
      </c>
      <c r="H203" s="56">
        <v>0.43</v>
      </c>
      <c r="I203" s="56">
        <v>0.47</v>
      </c>
      <c r="J203" s="56">
        <v>0.49</v>
      </c>
      <c r="K203" s="56">
        <v>0.54</v>
      </c>
      <c r="L203" s="56">
        <v>0.6</v>
      </c>
      <c r="M203" s="56">
        <v>0.71</v>
      </c>
      <c r="N203" s="56">
        <v>0.83</v>
      </c>
      <c r="O203" s="56">
        <v>0.92</v>
      </c>
      <c r="P203" s="56">
        <v>1</v>
      </c>
      <c r="Q203" s="56">
        <v>1.1000000000000001</v>
      </c>
      <c r="R203" s="56">
        <v>1.21</v>
      </c>
      <c r="S203" s="56">
        <v>1.33</v>
      </c>
      <c r="T203" s="56">
        <v>1.5</v>
      </c>
      <c r="U203" s="57">
        <v>1.71</v>
      </c>
      <c r="V203" s="56">
        <v>1.94</v>
      </c>
      <c r="W203" s="56">
        <v>2.12</v>
      </c>
      <c r="X203" s="56">
        <v>2.2999999999999998</v>
      </c>
      <c r="Y203" s="56">
        <v>2.48</v>
      </c>
      <c r="Z203" s="56">
        <v>2.67</v>
      </c>
      <c r="AA203" s="57">
        <v>2.89</v>
      </c>
      <c r="AB203" s="37">
        <v>3.16</v>
      </c>
      <c r="AC203" s="37">
        <v>3.46</v>
      </c>
      <c r="AD203" s="37">
        <v>3.82</v>
      </c>
      <c r="AE203" s="37">
        <v>4.21</v>
      </c>
      <c r="AF203" s="37">
        <v>4.6399999999999997</v>
      </c>
      <c r="AG203" s="37">
        <v>5.1100000000000003</v>
      </c>
      <c r="AH203" s="37">
        <v>5.62</v>
      </c>
      <c r="AI203" s="37">
        <v>6.18</v>
      </c>
      <c r="AJ203" s="37">
        <v>6.82</v>
      </c>
      <c r="AK203" s="37">
        <v>7.57</v>
      </c>
      <c r="AL203" s="37">
        <v>8.4600000000000009</v>
      </c>
      <c r="AM203" s="37">
        <v>9.52</v>
      </c>
      <c r="AN203" s="37">
        <v>10.76</v>
      </c>
      <c r="AO203" s="37">
        <v>12.22</v>
      </c>
      <c r="AP203" s="37">
        <v>13.92</v>
      </c>
      <c r="AQ203" s="37">
        <v>15.86</v>
      </c>
      <c r="AR203" s="37">
        <v>18.14</v>
      </c>
      <c r="AS203" s="37">
        <v>20.83</v>
      </c>
      <c r="AT203" s="37">
        <v>24.05</v>
      </c>
      <c r="AU203" s="37">
        <v>27.96</v>
      </c>
      <c r="AV203" s="37">
        <v>32.49</v>
      </c>
      <c r="AW203" s="37">
        <v>37.020000000000003</v>
      </c>
      <c r="AX203" s="37">
        <v>41.99</v>
      </c>
      <c r="AY203" s="37">
        <v>47.97</v>
      </c>
      <c r="AZ203" s="37">
        <v>57.42</v>
      </c>
      <c r="BA203" s="37">
        <v>65.650000000000006</v>
      </c>
      <c r="BB203" s="37">
        <v>75.040000000000006</v>
      </c>
      <c r="BC203" s="37">
        <v>86.05</v>
      </c>
      <c r="BD203" s="37">
        <v>98.39</v>
      </c>
      <c r="BE203" s="37">
        <v>112</v>
      </c>
      <c r="BF203" s="37">
        <v>126.69</v>
      </c>
      <c r="BG203" s="37">
        <v>142.71</v>
      </c>
      <c r="BH203" s="37">
        <v>160.25</v>
      </c>
      <c r="BI203" s="37">
        <v>178.24</v>
      </c>
      <c r="BJ203" s="37">
        <v>198.09</v>
      </c>
      <c r="BK203" s="37">
        <v>220.68</v>
      </c>
      <c r="BL203" s="37">
        <v>245.51</v>
      </c>
      <c r="BM203" s="37">
        <v>272.58999999999997</v>
      </c>
      <c r="BN203" s="37">
        <v>301.55</v>
      </c>
      <c r="BO203" s="37">
        <v>331.99</v>
      </c>
      <c r="BP203" s="37">
        <v>357.42</v>
      </c>
      <c r="BQ203" s="37">
        <v>382.58</v>
      </c>
      <c r="BR203" s="37">
        <v>407.03</v>
      </c>
      <c r="BS203" s="37">
        <v>430.37</v>
      </c>
      <c r="BT203" s="37">
        <v>452.19</v>
      </c>
      <c r="BU203" s="37">
        <v>472.1</v>
      </c>
      <c r="BV203" s="37">
        <v>498.11</v>
      </c>
      <c r="BW203" s="37">
        <v>525.54</v>
      </c>
      <c r="BX203" s="37">
        <v>554.48</v>
      </c>
      <c r="BY203" s="37">
        <v>585.02</v>
      </c>
      <c r="BZ203" s="37">
        <v>617.24</v>
      </c>
      <c r="CA203" s="37">
        <v>651.23</v>
      </c>
      <c r="CB203" s="37">
        <v>687.1</v>
      </c>
      <c r="CC203" s="37">
        <v>724.94</v>
      </c>
      <c r="CD203" s="37">
        <v>764.87</v>
      </c>
      <c r="CE203" s="37">
        <v>806.99</v>
      </c>
      <c r="CF203" s="37">
        <v>851.43</v>
      </c>
      <c r="CG203" s="37">
        <v>898.33</v>
      </c>
      <c r="CH203" s="37">
        <v>947.8</v>
      </c>
      <c r="CI203" s="37">
        <v>1000</v>
      </c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</row>
    <row r="204" spans="1:101" ht="14.25" customHeight="1">
      <c r="A204" s="55">
        <v>36</v>
      </c>
      <c r="B204" s="56">
        <v>0.1</v>
      </c>
      <c r="C204" s="56">
        <v>0.16</v>
      </c>
      <c r="D204" s="56">
        <v>0.25</v>
      </c>
      <c r="E204" s="56">
        <v>0.31</v>
      </c>
      <c r="F204" s="56">
        <v>0.36</v>
      </c>
      <c r="G204" s="56">
        <v>0.41</v>
      </c>
      <c r="H204" s="56">
        <v>0.46</v>
      </c>
      <c r="I204" s="56">
        <v>0.49</v>
      </c>
      <c r="J204" s="56">
        <v>0.51</v>
      </c>
      <c r="K204" s="56">
        <v>0.56000000000000005</v>
      </c>
      <c r="L204" s="56">
        <v>0.66</v>
      </c>
      <c r="M204" s="56">
        <v>0.78</v>
      </c>
      <c r="N204" s="56">
        <v>0.9</v>
      </c>
      <c r="O204" s="56">
        <v>1</v>
      </c>
      <c r="P204" s="56">
        <v>1.0900000000000001</v>
      </c>
      <c r="Q204" s="56">
        <v>1.19</v>
      </c>
      <c r="R204" s="56">
        <v>1.31</v>
      </c>
      <c r="S204" s="56">
        <v>1.46</v>
      </c>
      <c r="T204" s="56">
        <v>1.65</v>
      </c>
      <c r="U204" s="57">
        <v>1.89</v>
      </c>
      <c r="V204" s="56">
        <v>2.12</v>
      </c>
      <c r="W204" s="56">
        <v>2.2999999999999998</v>
      </c>
      <c r="X204" s="56">
        <v>2.48</v>
      </c>
      <c r="Y204" s="56">
        <v>2.67</v>
      </c>
      <c r="Z204" s="56">
        <v>2.89</v>
      </c>
      <c r="AA204" s="57">
        <v>3.16</v>
      </c>
      <c r="AB204" s="37">
        <v>3.46</v>
      </c>
      <c r="AC204" s="37">
        <v>3.82</v>
      </c>
      <c r="AD204" s="37">
        <v>4.21</v>
      </c>
      <c r="AE204" s="37">
        <v>4.6399999999999997</v>
      </c>
      <c r="AF204" s="37">
        <v>5.1100000000000003</v>
      </c>
      <c r="AG204" s="37">
        <v>5.62</v>
      </c>
      <c r="AH204" s="37">
        <v>6.18</v>
      </c>
      <c r="AI204" s="37">
        <v>6.82</v>
      </c>
      <c r="AJ204" s="37">
        <v>7.57</v>
      </c>
      <c r="AK204" s="37">
        <v>8.4600000000000009</v>
      </c>
      <c r="AL204" s="37">
        <v>9.52</v>
      </c>
      <c r="AM204" s="37">
        <v>10.76</v>
      </c>
      <c r="AN204" s="37">
        <v>12.22</v>
      </c>
      <c r="AO204" s="37">
        <v>13.92</v>
      </c>
      <c r="AP204" s="37">
        <v>15.86</v>
      </c>
      <c r="AQ204" s="37">
        <v>18.14</v>
      </c>
      <c r="AR204" s="37">
        <v>20.83</v>
      </c>
      <c r="AS204" s="37">
        <v>24.05</v>
      </c>
      <c r="AT204" s="37">
        <v>27.96</v>
      </c>
      <c r="AU204" s="37">
        <v>32.49</v>
      </c>
      <c r="AV204" s="37">
        <v>37.020000000000003</v>
      </c>
      <c r="AW204" s="37">
        <v>41.99</v>
      </c>
      <c r="AX204" s="37">
        <v>47.97</v>
      </c>
      <c r="AY204" s="37">
        <v>57.42</v>
      </c>
      <c r="AZ204" s="37">
        <v>65.650000000000006</v>
      </c>
      <c r="BA204" s="37">
        <v>75.040000000000006</v>
      </c>
      <c r="BB204" s="37">
        <v>86.05</v>
      </c>
      <c r="BC204" s="37">
        <v>98.39</v>
      </c>
      <c r="BD204" s="37">
        <v>112</v>
      </c>
      <c r="BE204" s="37">
        <v>126.69</v>
      </c>
      <c r="BF204" s="37">
        <v>142.71</v>
      </c>
      <c r="BG204" s="37">
        <v>160.25</v>
      </c>
      <c r="BH204" s="37">
        <v>178.24</v>
      </c>
      <c r="BI204" s="37">
        <v>198.09</v>
      </c>
      <c r="BJ204" s="37">
        <v>220.68</v>
      </c>
      <c r="BK204" s="37">
        <v>245.51</v>
      </c>
      <c r="BL204" s="37">
        <v>272.58999999999997</v>
      </c>
      <c r="BM204" s="37">
        <v>301.55</v>
      </c>
      <c r="BN204" s="37">
        <v>331.99</v>
      </c>
      <c r="BO204" s="37">
        <v>357.42</v>
      </c>
      <c r="BP204" s="37">
        <v>382.58</v>
      </c>
      <c r="BQ204" s="37">
        <v>407.03</v>
      </c>
      <c r="BR204" s="37">
        <v>430.37</v>
      </c>
      <c r="BS204" s="37">
        <v>452.19</v>
      </c>
      <c r="BT204" s="37">
        <v>472.1</v>
      </c>
      <c r="BU204" s="37">
        <v>498.11</v>
      </c>
      <c r="BV204" s="37">
        <v>525.54</v>
      </c>
      <c r="BW204" s="37">
        <v>554.48</v>
      </c>
      <c r="BX204" s="37">
        <v>585.02</v>
      </c>
      <c r="BY204" s="37">
        <v>617.24</v>
      </c>
      <c r="BZ204" s="37">
        <v>651.23</v>
      </c>
      <c r="CA204" s="37">
        <v>687.1</v>
      </c>
      <c r="CB204" s="37">
        <v>724.94</v>
      </c>
      <c r="CC204" s="37">
        <v>764.87</v>
      </c>
      <c r="CD204" s="37">
        <v>806.99</v>
      </c>
      <c r="CE204" s="37">
        <v>851.43</v>
      </c>
      <c r="CF204" s="37">
        <v>898.33</v>
      </c>
      <c r="CG204" s="37">
        <v>947.8</v>
      </c>
      <c r="CH204" s="37">
        <v>1000</v>
      </c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</row>
    <row r="205" spans="1:101" ht="14.25" customHeight="1">
      <c r="A205" s="55">
        <v>37</v>
      </c>
      <c r="B205" s="56">
        <v>0.1</v>
      </c>
      <c r="C205" s="56">
        <v>0.17</v>
      </c>
      <c r="D205" s="56">
        <v>0.27</v>
      </c>
      <c r="E205" s="56">
        <v>0.35</v>
      </c>
      <c r="F205" s="56">
        <v>0.4</v>
      </c>
      <c r="G205" s="56">
        <v>0.44</v>
      </c>
      <c r="H205" s="56">
        <v>0.48</v>
      </c>
      <c r="I205" s="56">
        <v>0.5</v>
      </c>
      <c r="J205" s="56">
        <v>0.54</v>
      </c>
      <c r="K205" s="56">
        <v>0.61</v>
      </c>
      <c r="L205" s="56">
        <v>0.73</v>
      </c>
      <c r="M205" s="56">
        <v>0.85</v>
      </c>
      <c r="N205" s="56">
        <v>0.98</v>
      </c>
      <c r="O205" s="56">
        <v>1.08</v>
      </c>
      <c r="P205" s="56">
        <v>1.17</v>
      </c>
      <c r="Q205" s="56">
        <v>1.27</v>
      </c>
      <c r="R205" s="56">
        <v>1.41</v>
      </c>
      <c r="S205" s="56">
        <v>1.59</v>
      </c>
      <c r="T205" s="56">
        <v>1.81</v>
      </c>
      <c r="U205" s="57">
        <v>2.06</v>
      </c>
      <c r="V205" s="56">
        <v>2.2999999999999998</v>
      </c>
      <c r="W205" s="56">
        <v>2.48</v>
      </c>
      <c r="X205" s="56">
        <v>2.67</v>
      </c>
      <c r="Y205" s="56">
        <v>2.89</v>
      </c>
      <c r="Z205" s="56">
        <v>3.16</v>
      </c>
      <c r="AA205" s="57">
        <v>3.46</v>
      </c>
      <c r="AB205" s="37">
        <v>3.82</v>
      </c>
      <c r="AC205" s="37">
        <v>4.21</v>
      </c>
      <c r="AD205" s="37">
        <v>4.6399999999999997</v>
      </c>
      <c r="AE205" s="37">
        <v>5.1100000000000003</v>
      </c>
      <c r="AF205" s="37">
        <v>5.62</v>
      </c>
      <c r="AG205" s="37">
        <v>6.18</v>
      </c>
      <c r="AH205" s="37">
        <v>6.82</v>
      </c>
      <c r="AI205" s="37">
        <v>7.57</v>
      </c>
      <c r="AJ205" s="37">
        <v>8.4600000000000009</v>
      </c>
      <c r="AK205" s="37">
        <v>9.52</v>
      </c>
      <c r="AL205" s="37">
        <v>10.76</v>
      </c>
      <c r="AM205" s="37">
        <v>12.22</v>
      </c>
      <c r="AN205" s="37">
        <v>13.92</v>
      </c>
      <c r="AO205" s="37">
        <v>15.86</v>
      </c>
      <c r="AP205" s="37">
        <v>18.14</v>
      </c>
      <c r="AQ205" s="37">
        <v>20.83</v>
      </c>
      <c r="AR205" s="37">
        <v>24.05</v>
      </c>
      <c r="AS205" s="37">
        <v>27.96</v>
      </c>
      <c r="AT205" s="37">
        <v>32.49</v>
      </c>
      <c r="AU205" s="37">
        <v>37.020000000000003</v>
      </c>
      <c r="AV205" s="37">
        <v>41.99</v>
      </c>
      <c r="AW205" s="37">
        <v>47.97</v>
      </c>
      <c r="AX205" s="37">
        <v>57.42</v>
      </c>
      <c r="AY205" s="37">
        <v>65.650000000000006</v>
      </c>
      <c r="AZ205" s="37">
        <v>75.040000000000006</v>
      </c>
      <c r="BA205" s="37">
        <v>86.05</v>
      </c>
      <c r="BB205" s="37">
        <v>98.39</v>
      </c>
      <c r="BC205" s="37">
        <v>112</v>
      </c>
      <c r="BD205" s="37">
        <v>126.69</v>
      </c>
      <c r="BE205" s="37">
        <v>142.71</v>
      </c>
      <c r="BF205" s="37">
        <v>160.25</v>
      </c>
      <c r="BG205" s="37">
        <v>178.24</v>
      </c>
      <c r="BH205" s="37">
        <v>198.09</v>
      </c>
      <c r="BI205" s="37">
        <v>220.68</v>
      </c>
      <c r="BJ205" s="37">
        <v>245.51</v>
      </c>
      <c r="BK205" s="37">
        <v>272.58999999999997</v>
      </c>
      <c r="BL205" s="37">
        <v>301.55</v>
      </c>
      <c r="BM205" s="37">
        <v>331.99</v>
      </c>
      <c r="BN205" s="37">
        <v>357.42</v>
      </c>
      <c r="BO205" s="37">
        <v>382.58</v>
      </c>
      <c r="BP205" s="37">
        <v>407.03</v>
      </c>
      <c r="BQ205" s="37">
        <v>430.37</v>
      </c>
      <c r="BR205" s="37">
        <v>452.19</v>
      </c>
      <c r="BS205" s="37">
        <v>472.1</v>
      </c>
      <c r="BT205" s="37">
        <v>498.11</v>
      </c>
      <c r="BU205" s="37">
        <v>525.54</v>
      </c>
      <c r="BV205" s="37">
        <v>554.48</v>
      </c>
      <c r="BW205" s="37">
        <v>585.02</v>
      </c>
      <c r="BX205" s="37">
        <v>617.24</v>
      </c>
      <c r="BY205" s="37">
        <v>651.23</v>
      </c>
      <c r="BZ205" s="37">
        <v>687.1</v>
      </c>
      <c r="CA205" s="37">
        <v>724.94</v>
      </c>
      <c r="CB205" s="37">
        <v>764.87</v>
      </c>
      <c r="CC205" s="37">
        <v>806.99</v>
      </c>
      <c r="CD205" s="37">
        <v>851.43</v>
      </c>
      <c r="CE205" s="37">
        <v>898.33</v>
      </c>
      <c r="CF205" s="37">
        <v>947.8</v>
      </c>
      <c r="CG205" s="37">
        <v>1000</v>
      </c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</row>
    <row r="206" spans="1:101" ht="14.25" customHeight="1">
      <c r="A206" s="55">
        <v>38</v>
      </c>
      <c r="B206" s="56">
        <v>0.11</v>
      </c>
      <c r="C206" s="56">
        <v>0.18</v>
      </c>
      <c r="D206" s="56">
        <v>0.28999999999999998</v>
      </c>
      <c r="E206" s="56">
        <v>0.36</v>
      </c>
      <c r="F206" s="56">
        <v>0.42</v>
      </c>
      <c r="G206" s="56">
        <v>0.47</v>
      </c>
      <c r="H206" s="56">
        <v>0.5</v>
      </c>
      <c r="I206" s="56">
        <v>0.53</v>
      </c>
      <c r="J206" s="56">
        <v>0.57999999999999996</v>
      </c>
      <c r="K206" s="56">
        <v>0.68</v>
      </c>
      <c r="L206" s="56">
        <v>0.8</v>
      </c>
      <c r="M206" s="56">
        <v>0.94</v>
      </c>
      <c r="N206" s="56">
        <v>1.06</v>
      </c>
      <c r="O206" s="56">
        <v>1.1599999999999999</v>
      </c>
      <c r="P206" s="56">
        <v>1.25</v>
      </c>
      <c r="Q206" s="56">
        <v>1.37</v>
      </c>
      <c r="R206" s="56">
        <v>1.53</v>
      </c>
      <c r="S206" s="56">
        <v>1.73</v>
      </c>
      <c r="T206" s="56">
        <v>1.97</v>
      </c>
      <c r="U206" s="57">
        <v>2.23</v>
      </c>
      <c r="V206" s="56">
        <v>2.48</v>
      </c>
      <c r="W206" s="56">
        <v>2.67</v>
      </c>
      <c r="X206" s="56">
        <v>2.89</v>
      </c>
      <c r="Y206" s="56">
        <v>3.16</v>
      </c>
      <c r="Z206" s="56">
        <v>3.46</v>
      </c>
      <c r="AA206" s="57">
        <v>3.82</v>
      </c>
      <c r="AB206" s="37">
        <v>4.21</v>
      </c>
      <c r="AC206" s="37">
        <v>4.6399999999999997</v>
      </c>
      <c r="AD206" s="37">
        <v>5.1100000000000003</v>
      </c>
      <c r="AE206" s="37">
        <v>5.62</v>
      </c>
      <c r="AF206" s="37">
        <v>6.18</v>
      </c>
      <c r="AG206" s="37">
        <v>6.82</v>
      </c>
      <c r="AH206" s="37">
        <v>7.57</v>
      </c>
      <c r="AI206" s="37">
        <v>8.4600000000000009</v>
      </c>
      <c r="AJ206" s="37">
        <v>9.52</v>
      </c>
      <c r="AK206" s="37">
        <v>10.76</v>
      </c>
      <c r="AL206" s="37">
        <v>12.22</v>
      </c>
      <c r="AM206" s="37">
        <v>13.92</v>
      </c>
      <c r="AN206" s="37">
        <v>15.86</v>
      </c>
      <c r="AO206" s="37">
        <v>18.14</v>
      </c>
      <c r="AP206" s="37">
        <v>20.83</v>
      </c>
      <c r="AQ206" s="37">
        <v>24.05</v>
      </c>
      <c r="AR206" s="37">
        <v>27.96</v>
      </c>
      <c r="AS206" s="37">
        <v>32.49</v>
      </c>
      <c r="AT206" s="37">
        <v>37.020000000000003</v>
      </c>
      <c r="AU206" s="37">
        <v>41.99</v>
      </c>
      <c r="AV206" s="37">
        <v>47.97</v>
      </c>
      <c r="AW206" s="37">
        <v>57.42</v>
      </c>
      <c r="AX206" s="37">
        <v>65.650000000000006</v>
      </c>
      <c r="AY206" s="37">
        <v>75.040000000000006</v>
      </c>
      <c r="AZ206" s="37">
        <v>86.05</v>
      </c>
      <c r="BA206" s="37">
        <v>98.39</v>
      </c>
      <c r="BB206" s="37">
        <v>112</v>
      </c>
      <c r="BC206" s="37">
        <v>126.69</v>
      </c>
      <c r="BD206" s="37">
        <v>142.71</v>
      </c>
      <c r="BE206" s="37">
        <v>160.25</v>
      </c>
      <c r="BF206" s="37">
        <v>178.24</v>
      </c>
      <c r="BG206" s="37">
        <v>198.09</v>
      </c>
      <c r="BH206" s="37">
        <v>220.68</v>
      </c>
      <c r="BI206" s="37">
        <v>245.51</v>
      </c>
      <c r="BJ206" s="37">
        <v>272.58999999999997</v>
      </c>
      <c r="BK206" s="37">
        <v>301.55</v>
      </c>
      <c r="BL206" s="37">
        <v>331.99</v>
      </c>
      <c r="BM206" s="37">
        <v>357.42</v>
      </c>
      <c r="BN206" s="37">
        <v>382.58</v>
      </c>
      <c r="BO206" s="37">
        <v>407.03</v>
      </c>
      <c r="BP206" s="37">
        <v>430.37</v>
      </c>
      <c r="BQ206" s="37">
        <v>452.19</v>
      </c>
      <c r="BR206" s="37">
        <v>472.1</v>
      </c>
      <c r="BS206" s="37">
        <v>498.11</v>
      </c>
      <c r="BT206" s="37">
        <v>525.54</v>
      </c>
      <c r="BU206" s="37">
        <v>554.48</v>
      </c>
      <c r="BV206" s="37">
        <v>585.02</v>
      </c>
      <c r="BW206" s="37">
        <v>617.24</v>
      </c>
      <c r="BX206" s="37">
        <v>651.23</v>
      </c>
      <c r="BY206" s="37">
        <v>687.1</v>
      </c>
      <c r="BZ206" s="37">
        <v>724.94</v>
      </c>
      <c r="CA206" s="37">
        <v>764.87</v>
      </c>
      <c r="CB206" s="37">
        <v>806.99</v>
      </c>
      <c r="CC206" s="37">
        <v>851.43</v>
      </c>
      <c r="CD206" s="37">
        <v>898.33</v>
      </c>
      <c r="CE206" s="37">
        <v>947.8</v>
      </c>
      <c r="CF206" s="37">
        <v>1000</v>
      </c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</row>
    <row r="207" spans="1:101" ht="14.25" customHeight="1">
      <c r="A207" s="55">
        <v>39</v>
      </c>
      <c r="B207" s="56">
        <v>0.12</v>
      </c>
      <c r="C207" s="56">
        <v>0.19</v>
      </c>
      <c r="D207" s="56">
        <v>0.3</v>
      </c>
      <c r="E207" s="56">
        <v>0.39</v>
      </c>
      <c r="F207" s="56">
        <v>0.46</v>
      </c>
      <c r="G207" s="56">
        <v>0.5</v>
      </c>
      <c r="H207" s="56">
        <v>0.53</v>
      </c>
      <c r="I207" s="56">
        <v>0.56999999999999995</v>
      </c>
      <c r="J207" s="56">
        <v>0.64</v>
      </c>
      <c r="K207" s="56">
        <v>0.76</v>
      </c>
      <c r="L207" s="56">
        <v>0.89</v>
      </c>
      <c r="M207" s="56">
        <v>1.02</v>
      </c>
      <c r="N207" s="56">
        <v>1.1399999999999999</v>
      </c>
      <c r="O207" s="56">
        <v>1.24</v>
      </c>
      <c r="P207" s="56">
        <v>1.35</v>
      </c>
      <c r="Q207" s="56">
        <v>1.48</v>
      </c>
      <c r="R207" s="56">
        <v>1.66</v>
      </c>
      <c r="S207" s="56">
        <v>1.88</v>
      </c>
      <c r="T207" s="56">
        <v>2.13</v>
      </c>
      <c r="U207" s="57">
        <v>2.41</v>
      </c>
      <c r="V207" s="56">
        <v>2.67</v>
      </c>
      <c r="W207" s="56">
        <v>2.89</v>
      </c>
      <c r="X207" s="56">
        <v>3.16</v>
      </c>
      <c r="Y207" s="56">
        <v>3.46</v>
      </c>
      <c r="Z207" s="56">
        <v>3.82</v>
      </c>
      <c r="AA207" s="57">
        <v>4.21</v>
      </c>
      <c r="AB207" s="37">
        <v>4.6399999999999997</v>
      </c>
      <c r="AC207" s="37">
        <v>5.1100000000000003</v>
      </c>
      <c r="AD207" s="37">
        <v>5.62</v>
      </c>
      <c r="AE207" s="37">
        <v>6.18</v>
      </c>
      <c r="AF207" s="37">
        <v>6.82</v>
      </c>
      <c r="AG207" s="37">
        <v>7.57</v>
      </c>
      <c r="AH207" s="37">
        <v>8.4600000000000009</v>
      </c>
      <c r="AI207" s="37">
        <v>9.52</v>
      </c>
      <c r="AJ207" s="37">
        <v>10.76</v>
      </c>
      <c r="AK207" s="37">
        <v>12.22</v>
      </c>
      <c r="AL207" s="37">
        <v>13.92</v>
      </c>
      <c r="AM207" s="37">
        <v>15.86</v>
      </c>
      <c r="AN207" s="37">
        <v>18.14</v>
      </c>
      <c r="AO207" s="37">
        <v>20.83</v>
      </c>
      <c r="AP207" s="37">
        <v>24.05</v>
      </c>
      <c r="AQ207" s="37">
        <v>27.96</v>
      </c>
      <c r="AR207" s="37">
        <v>32.49</v>
      </c>
      <c r="AS207" s="37">
        <v>37.020000000000003</v>
      </c>
      <c r="AT207" s="37">
        <v>41.99</v>
      </c>
      <c r="AU207" s="37">
        <v>47.97</v>
      </c>
      <c r="AV207" s="37">
        <v>57.42</v>
      </c>
      <c r="AW207" s="37">
        <v>65.650000000000006</v>
      </c>
      <c r="AX207" s="37">
        <v>75.040000000000006</v>
      </c>
      <c r="AY207" s="37">
        <v>86.05</v>
      </c>
      <c r="AZ207" s="37">
        <v>98.39</v>
      </c>
      <c r="BA207" s="37">
        <v>112</v>
      </c>
      <c r="BB207" s="37">
        <v>126.69</v>
      </c>
      <c r="BC207" s="37">
        <v>142.71</v>
      </c>
      <c r="BD207" s="37">
        <v>160.25</v>
      </c>
      <c r="BE207" s="37">
        <v>178.24</v>
      </c>
      <c r="BF207" s="37">
        <v>198.09</v>
      </c>
      <c r="BG207" s="37">
        <v>220.68</v>
      </c>
      <c r="BH207" s="37">
        <v>245.51</v>
      </c>
      <c r="BI207" s="37">
        <v>272.58999999999997</v>
      </c>
      <c r="BJ207" s="37">
        <v>301.55</v>
      </c>
      <c r="BK207" s="37">
        <v>331.99</v>
      </c>
      <c r="BL207" s="37">
        <v>357.42</v>
      </c>
      <c r="BM207" s="37">
        <v>382.58</v>
      </c>
      <c r="BN207" s="37">
        <v>407.03</v>
      </c>
      <c r="BO207" s="37">
        <v>430.37</v>
      </c>
      <c r="BP207" s="37">
        <v>452.19</v>
      </c>
      <c r="BQ207" s="37">
        <v>472.1</v>
      </c>
      <c r="BR207" s="37">
        <v>498.11</v>
      </c>
      <c r="BS207" s="37">
        <v>525.54</v>
      </c>
      <c r="BT207" s="37">
        <v>554.48</v>
      </c>
      <c r="BU207" s="37">
        <v>585.02</v>
      </c>
      <c r="BV207" s="37">
        <v>617.24</v>
      </c>
      <c r="BW207" s="37">
        <v>651.23</v>
      </c>
      <c r="BX207" s="37">
        <v>687.1</v>
      </c>
      <c r="BY207" s="37">
        <v>724.94</v>
      </c>
      <c r="BZ207" s="37">
        <v>764.87</v>
      </c>
      <c r="CA207" s="37">
        <v>806.99</v>
      </c>
      <c r="CB207" s="37">
        <v>851.43</v>
      </c>
      <c r="CC207" s="37">
        <v>898.33</v>
      </c>
      <c r="CD207" s="37">
        <v>947.8</v>
      </c>
      <c r="CE207" s="37">
        <v>1000</v>
      </c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</row>
    <row r="208" spans="1:101" ht="14.25" customHeight="1">
      <c r="A208" s="55">
        <v>40</v>
      </c>
      <c r="B208" s="56">
        <v>0.13</v>
      </c>
      <c r="C208" s="56">
        <v>0.2</v>
      </c>
      <c r="D208" s="56">
        <v>0.3</v>
      </c>
      <c r="E208" s="56">
        <v>0.4</v>
      </c>
      <c r="F208" s="56">
        <v>0.48</v>
      </c>
      <c r="G208" s="56">
        <v>0.52</v>
      </c>
      <c r="H208" s="56">
        <v>0.56999999999999995</v>
      </c>
      <c r="I208" s="56">
        <v>0.63</v>
      </c>
      <c r="J208" s="56">
        <v>0.71</v>
      </c>
      <c r="K208" s="56">
        <v>0.84</v>
      </c>
      <c r="L208" s="56">
        <v>0.98</v>
      </c>
      <c r="M208" s="56">
        <v>1.1000000000000001</v>
      </c>
      <c r="N208" s="56">
        <v>1.22</v>
      </c>
      <c r="O208" s="56">
        <v>1.33</v>
      </c>
      <c r="P208" s="56">
        <v>1.45</v>
      </c>
      <c r="Q208" s="56">
        <v>1.61</v>
      </c>
      <c r="R208" s="56">
        <v>1.81</v>
      </c>
      <c r="S208" s="56">
        <v>2.04</v>
      </c>
      <c r="T208" s="56">
        <v>2.2999999999999998</v>
      </c>
      <c r="U208" s="57">
        <v>2.6</v>
      </c>
      <c r="V208" s="56">
        <v>2.89</v>
      </c>
      <c r="W208" s="56">
        <v>3.16</v>
      </c>
      <c r="X208" s="56">
        <v>3.46</v>
      </c>
      <c r="Y208" s="56">
        <v>3.82</v>
      </c>
      <c r="Z208" s="56">
        <v>4.21</v>
      </c>
      <c r="AA208" s="57">
        <v>4.6399999999999997</v>
      </c>
      <c r="AB208" s="37">
        <v>5.1100000000000003</v>
      </c>
      <c r="AC208" s="37">
        <v>5.62</v>
      </c>
      <c r="AD208" s="37">
        <v>6.18</v>
      </c>
      <c r="AE208" s="37">
        <v>6.82</v>
      </c>
      <c r="AF208" s="37">
        <v>7.57</v>
      </c>
      <c r="AG208" s="37">
        <v>8.4600000000000009</v>
      </c>
      <c r="AH208" s="37">
        <v>9.52</v>
      </c>
      <c r="AI208" s="37">
        <v>10.76</v>
      </c>
      <c r="AJ208" s="37">
        <v>12.22</v>
      </c>
      <c r="AK208" s="37">
        <v>13.92</v>
      </c>
      <c r="AL208" s="37">
        <v>15.86</v>
      </c>
      <c r="AM208" s="37">
        <v>18.14</v>
      </c>
      <c r="AN208" s="37">
        <v>20.83</v>
      </c>
      <c r="AO208" s="37">
        <v>24.05</v>
      </c>
      <c r="AP208" s="37">
        <v>27.96</v>
      </c>
      <c r="AQ208" s="37">
        <v>32.49</v>
      </c>
      <c r="AR208" s="37">
        <v>37.020000000000003</v>
      </c>
      <c r="AS208" s="37">
        <v>41.99</v>
      </c>
      <c r="AT208" s="37">
        <v>47.97</v>
      </c>
      <c r="AU208" s="37">
        <v>57.42</v>
      </c>
      <c r="AV208" s="37">
        <v>65.650000000000006</v>
      </c>
      <c r="AW208" s="37">
        <v>75.040000000000006</v>
      </c>
      <c r="AX208" s="37">
        <v>86.05</v>
      </c>
      <c r="AY208" s="37">
        <v>98.39</v>
      </c>
      <c r="AZ208" s="37">
        <v>112</v>
      </c>
      <c r="BA208" s="37">
        <v>126.69</v>
      </c>
      <c r="BB208" s="37">
        <v>142.71</v>
      </c>
      <c r="BC208" s="37">
        <v>160.25</v>
      </c>
      <c r="BD208" s="37">
        <v>178.24</v>
      </c>
      <c r="BE208" s="37">
        <v>198.09</v>
      </c>
      <c r="BF208" s="37">
        <v>220.68</v>
      </c>
      <c r="BG208" s="37">
        <v>245.51</v>
      </c>
      <c r="BH208" s="37">
        <v>272.58999999999997</v>
      </c>
      <c r="BI208" s="37">
        <v>301.55</v>
      </c>
      <c r="BJ208" s="37">
        <v>331.99</v>
      </c>
      <c r="BK208" s="37">
        <v>357.42</v>
      </c>
      <c r="BL208" s="37">
        <v>382.58</v>
      </c>
      <c r="BM208" s="37">
        <v>407.03</v>
      </c>
      <c r="BN208" s="37">
        <v>430.37</v>
      </c>
      <c r="BO208" s="37">
        <v>452.19</v>
      </c>
      <c r="BP208" s="37">
        <v>472.1</v>
      </c>
      <c r="BQ208" s="37">
        <v>498.11</v>
      </c>
      <c r="BR208" s="37">
        <v>525.54</v>
      </c>
      <c r="BS208" s="37">
        <v>554.48</v>
      </c>
      <c r="BT208" s="37">
        <v>585.02</v>
      </c>
      <c r="BU208" s="37">
        <v>617.24</v>
      </c>
      <c r="BV208" s="37">
        <v>651.23</v>
      </c>
      <c r="BW208" s="37">
        <v>687.1</v>
      </c>
      <c r="BX208" s="37">
        <v>724.94</v>
      </c>
      <c r="BY208" s="37">
        <v>764.87</v>
      </c>
      <c r="BZ208" s="37">
        <v>806.99</v>
      </c>
      <c r="CA208" s="37">
        <v>851.43</v>
      </c>
      <c r="CB208" s="37">
        <v>898.33</v>
      </c>
      <c r="CC208" s="37">
        <v>947.8</v>
      </c>
      <c r="CD208" s="37">
        <v>1000</v>
      </c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</row>
    <row r="209" spans="1:101" ht="14.25" customHeight="1">
      <c r="A209" s="55">
        <v>41</v>
      </c>
      <c r="B209" s="56">
        <v>0.13</v>
      </c>
      <c r="C209" s="56">
        <v>0.21</v>
      </c>
      <c r="D209" s="56">
        <v>0.31</v>
      </c>
      <c r="E209" s="56">
        <v>0.41</v>
      </c>
      <c r="F209" s="56">
        <v>0.5</v>
      </c>
      <c r="G209" s="56">
        <v>0.56000000000000005</v>
      </c>
      <c r="H209" s="56">
        <v>0.62</v>
      </c>
      <c r="I209" s="56">
        <v>0.68</v>
      </c>
      <c r="J209" s="56">
        <v>0.78</v>
      </c>
      <c r="K209" s="56">
        <v>0.92</v>
      </c>
      <c r="L209" s="56">
        <v>1.06</v>
      </c>
      <c r="M209" s="56">
        <v>1.18</v>
      </c>
      <c r="N209" s="56">
        <v>1.31</v>
      </c>
      <c r="O209" s="56">
        <v>1.44</v>
      </c>
      <c r="P209" s="56">
        <v>1.58</v>
      </c>
      <c r="Q209" s="56">
        <v>1.76</v>
      </c>
      <c r="R209" s="56">
        <v>1.97</v>
      </c>
      <c r="S209" s="56">
        <v>2.21</v>
      </c>
      <c r="T209" s="56">
        <v>2.4900000000000002</v>
      </c>
      <c r="U209" s="57">
        <v>2.82</v>
      </c>
      <c r="V209" s="56">
        <v>3.16</v>
      </c>
      <c r="W209" s="56">
        <v>3.46</v>
      </c>
      <c r="X209" s="56">
        <v>3.82</v>
      </c>
      <c r="Y209" s="56">
        <v>4.21</v>
      </c>
      <c r="Z209" s="56">
        <v>4.6399999999999997</v>
      </c>
      <c r="AA209" s="57">
        <v>5.1100000000000003</v>
      </c>
      <c r="AB209" s="37">
        <v>5.62</v>
      </c>
      <c r="AC209" s="37">
        <v>6.18</v>
      </c>
      <c r="AD209" s="37">
        <v>6.82</v>
      </c>
      <c r="AE209" s="37">
        <v>7.57</v>
      </c>
      <c r="AF209" s="37">
        <v>8.4600000000000009</v>
      </c>
      <c r="AG209" s="37">
        <v>9.52</v>
      </c>
      <c r="AH209" s="37">
        <v>10.76</v>
      </c>
      <c r="AI209" s="37">
        <v>12.22</v>
      </c>
      <c r="AJ209" s="37">
        <v>13.92</v>
      </c>
      <c r="AK209" s="37">
        <v>15.86</v>
      </c>
      <c r="AL209" s="37">
        <v>18.14</v>
      </c>
      <c r="AM209" s="37">
        <v>20.83</v>
      </c>
      <c r="AN209" s="37">
        <v>24.05</v>
      </c>
      <c r="AO209" s="37">
        <v>27.96</v>
      </c>
      <c r="AP209" s="37">
        <v>32.49</v>
      </c>
      <c r="AQ209" s="37">
        <v>37.020000000000003</v>
      </c>
      <c r="AR209" s="37">
        <v>41.99</v>
      </c>
      <c r="AS209" s="37">
        <v>47.97</v>
      </c>
      <c r="AT209" s="37">
        <v>57.42</v>
      </c>
      <c r="AU209" s="37">
        <v>65.650000000000006</v>
      </c>
      <c r="AV209" s="37">
        <v>75.040000000000006</v>
      </c>
      <c r="AW209" s="37">
        <v>86.05</v>
      </c>
      <c r="AX209" s="37">
        <v>98.39</v>
      </c>
      <c r="AY209" s="37">
        <v>112</v>
      </c>
      <c r="AZ209" s="37">
        <v>126.69</v>
      </c>
      <c r="BA209" s="37">
        <v>142.71</v>
      </c>
      <c r="BB209" s="37">
        <v>160.25</v>
      </c>
      <c r="BC209" s="37">
        <v>178.24</v>
      </c>
      <c r="BD209" s="37">
        <v>198.09</v>
      </c>
      <c r="BE209" s="37">
        <v>220.68</v>
      </c>
      <c r="BF209" s="37">
        <v>245.51</v>
      </c>
      <c r="BG209" s="37">
        <v>272.58999999999997</v>
      </c>
      <c r="BH209" s="37">
        <v>301.55</v>
      </c>
      <c r="BI209" s="37">
        <v>331.99</v>
      </c>
      <c r="BJ209" s="37">
        <v>357.42</v>
      </c>
      <c r="BK209" s="37">
        <v>382.58</v>
      </c>
      <c r="BL209" s="37">
        <v>407.03</v>
      </c>
      <c r="BM209" s="37">
        <v>430.37</v>
      </c>
      <c r="BN209" s="37">
        <v>452.19</v>
      </c>
      <c r="BO209" s="37">
        <v>472.1</v>
      </c>
      <c r="BP209" s="37">
        <v>498.11</v>
      </c>
      <c r="BQ209" s="37">
        <v>525.54</v>
      </c>
      <c r="BR209" s="37">
        <v>554.48</v>
      </c>
      <c r="BS209" s="37">
        <v>585.02</v>
      </c>
      <c r="BT209" s="37">
        <v>617.24</v>
      </c>
      <c r="BU209" s="37">
        <v>651.23</v>
      </c>
      <c r="BV209" s="37">
        <v>687.1</v>
      </c>
      <c r="BW209" s="37">
        <v>724.94</v>
      </c>
      <c r="BX209" s="37">
        <v>764.87</v>
      </c>
      <c r="BY209" s="37">
        <v>806.99</v>
      </c>
      <c r="BZ209" s="37">
        <v>851.43</v>
      </c>
      <c r="CA209" s="37">
        <v>898.33</v>
      </c>
      <c r="CB209" s="37">
        <v>947.8</v>
      </c>
      <c r="CC209" s="37">
        <v>1000</v>
      </c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</row>
    <row r="210" spans="1:101" ht="14.25" customHeight="1">
      <c r="A210" s="55">
        <v>42</v>
      </c>
      <c r="B210" s="56">
        <v>0.14000000000000001</v>
      </c>
      <c r="C210" s="56">
        <v>0.22</v>
      </c>
      <c r="D210" s="56">
        <v>0.32</v>
      </c>
      <c r="E210" s="56">
        <v>0.43</v>
      </c>
      <c r="F210" s="56">
        <v>0.55000000000000004</v>
      </c>
      <c r="G210" s="56">
        <v>0.61</v>
      </c>
      <c r="H210" s="56">
        <v>0.66</v>
      </c>
      <c r="I210" s="56">
        <v>0.74</v>
      </c>
      <c r="J210" s="56">
        <v>0.86</v>
      </c>
      <c r="K210" s="56">
        <v>1.01</v>
      </c>
      <c r="L210" s="56">
        <v>1.1399999999999999</v>
      </c>
      <c r="M210" s="56">
        <v>1.27</v>
      </c>
      <c r="N210" s="56">
        <v>1.41</v>
      </c>
      <c r="O210" s="56">
        <v>1.56</v>
      </c>
      <c r="P210" s="56">
        <v>1.73</v>
      </c>
      <c r="Q210" s="56">
        <v>1.93</v>
      </c>
      <c r="R210" s="56">
        <v>2.15</v>
      </c>
      <c r="S210" s="56">
        <v>2.4</v>
      </c>
      <c r="T210" s="56">
        <v>2.71</v>
      </c>
      <c r="U210" s="57">
        <v>3.08</v>
      </c>
      <c r="V210" s="56">
        <v>3.46</v>
      </c>
      <c r="W210" s="56">
        <v>3.82</v>
      </c>
      <c r="X210" s="56">
        <v>4.21</v>
      </c>
      <c r="Y210" s="56">
        <v>4.6399999999999997</v>
      </c>
      <c r="Z210" s="56">
        <v>5.1100000000000003</v>
      </c>
      <c r="AA210" s="57">
        <v>5.62</v>
      </c>
      <c r="AB210" s="37">
        <v>6.18</v>
      </c>
      <c r="AC210" s="37">
        <v>6.82</v>
      </c>
      <c r="AD210" s="37">
        <v>7.57</v>
      </c>
      <c r="AE210" s="37">
        <v>8.4600000000000009</v>
      </c>
      <c r="AF210" s="37">
        <v>9.52</v>
      </c>
      <c r="AG210" s="37">
        <v>10.76</v>
      </c>
      <c r="AH210" s="37">
        <v>12.22</v>
      </c>
      <c r="AI210" s="37">
        <v>13.92</v>
      </c>
      <c r="AJ210" s="37">
        <v>15.86</v>
      </c>
      <c r="AK210" s="37">
        <v>18.14</v>
      </c>
      <c r="AL210" s="37">
        <v>20.83</v>
      </c>
      <c r="AM210" s="37">
        <v>24.05</v>
      </c>
      <c r="AN210" s="37">
        <v>27.96</v>
      </c>
      <c r="AO210" s="37">
        <v>32.49</v>
      </c>
      <c r="AP210" s="37">
        <v>37.020000000000003</v>
      </c>
      <c r="AQ210" s="37">
        <v>41.99</v>
      </c>
      <c r="AR210" s="37">
        <v>47.97</v>
      </c>
      <c r="AS210" s="37">
        <v>57.42</v>
      </c>
      <c r="AT210" s="37">
        <v>65.650000000000006</v>
      </c>
      <c r="AU210" s="37">
        <v>75.040000000000006</v>
      </c>
      <c r="AV210" s="37">
        <v>86.05</v>
      </c>
      <c r="AW210" s="37">
        <v>98.39</v>
      </c>
      <c r="AX210" s="37">
        <v>112</v>
      </c>
      <c r="AY210" s="37">
        <v>126.69</v>
      </c>
      <c r="AZ210" s="37">
        <v>142.71</v>
      </c>
      <c r="BA210" s="37">
        <v>160.25</v>
      </c>
      <c r="BB210" s="37">
        <v>178.24</v>
      </c>
      <c r="BC210" s="37">
        <v>198.09</v>
      </c>
      <c r="BD210" s="37">
        <v>220.68</v>
      </c>
      <c r="BE210" s="37">
        <v>245.51</v>
      </c>
      <c r="BF210" s="37">
        <v>272.58999999999997</v>
      </c>
      <c r="BG210" s="37">
        <v>301.55</v>
      </c>
      <c r="BH210" s="37">
        <v>331.99</v>
      </c>
      <c r="BI210" s="37">
        <v>357.42</v>
      </c>
      <c r="BJ210" s="37">
        <v>382.58</v>
      </c>
      <c r="BK210" s="37">
        <v>407.03</v>
      </c>
      <c r="BL210" s="37">
        <v>430.37</v>
      </c>
      <c r="BM210" s="37">
        <v>452.19</v>
      </c>
      <c r="BN210" s="37">
        <v>472.1</v>
      </c>
      <c r="BO210" s="37">
        <v>498.11</v>
      </c>
      <c r="BP210" s="37">
        <v>525.54</v>
      </c>
      <c r="BQ210" s="37">
        <v>554.48</v>
      </c>
      <c r="BR210" s="37">
        <v>585.02</v>
      </c>
      <c r="BS210" s="37">
        <v>617.24</v>
      </c>
      <c r="BT210" s="37">
        <v>651.23</v>
      </c>
      <c r="BU210" s="37">
        <v>687.1</v>
      </c>
      <c r="BV210" s="37">
        <v>724.94</v>
      </c>
      <c r="BW210" s="37">
        <v>764.87</v>
      </c>
      <c r="BX210" s="37">
        <v>806.99</v>
      </c>
      <c r="BY210" s="37">
        <v>851.43</v>
      </c>
      <c r="BZ210" s="37">
        <v>898.33</v>
      </c>
      <c r="CA210" s="37">
        <v>947.8</v>
      </c>
      <c r="CB210" s="37">
        <v>1000</v>
      </c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</row>
    <row r="211" spans="1:101" ht="14.25" customHeight="1">
      <c r="A211" s="55">
        <v>43</v>
      </c>
      <c r="B211" s="56">
        <v>0.15</v>
      </c>
      <c r="C211" s="56">
        <v>0.23</v>
      </c>
      <c r="D211" s="56">
        <v>0.33</v>
      </c>
      <c r="E211" s="56">
        <v>0.48</v>
      </c>
      <c r="F211" s="56">
        <v>0.59</v>
      </c>
      <c r="G211" s="56">
        <v>0.66</v>
      </c>
      <c r="H211" s="56">
        <v>0.71</v>
      </c>
      <c r="I211" s="56">
        <v>0.8</v>
      </c>
      <c r="J211" s="56">
        <v>0.93</v>
      </c>
      <c r="K211" s="56">
        <v>1.0900000000000001</v>
      </c>
      <c r="L211" s="56">
        <v>1.22</v>
      </c>
      <c r="M211" s="56">
        <v>1.36</v>
      </c>
      <c r="N211" s="56">
        <v>1.53</v>
      </c>
      <c r="O211" s="56">
        <v>1.71</v>
      </c>
      <c r="P211" s="56">
        <v>1.91</v>
      </c>
      <c r="Q211" s="56">
        <v>2.12</v>
      </c>
      <c r="R211" s="56">
        <v>2.36</v>
      </c>
      <c r="S211" s="56">
        <v>2.65</v>
      </c>
      <c r="T211" s="56">
        <v>2.99</v>
      </c>
      <c r="U211" s="57">
        <v>3.39</v>
      </c>
      <c r="V211" s="56">
        <v>3.82</v>
      </c>
      <c r="W211" s="56">
        <v>4.21</v>
      </c>
      <c r="X211" s="56">
        <v>4.6399999999999997</v>
      </c>
      <c r="Y211" s="56">
        <v>5.1100000000000003</v>
      </c>
      <c r="Z211" s="56">
        <v>5.62</v>
      </c>
      <c r="AA211" s="57">
        <v>6.18</v>
      </c>
      <c r="AB211" s="37">
        <v>6.82</v>
      </c>
      <c r="AC211" s="37">
        <v>7.57</v>
      </c>
      <c r="AD211" s="37">
        <v>8.4600000000000009</v>
      </c>
      <c r="AE211" s="37">
        <v>9.52</v>
      </c>
      <c r="AF211" s="37">
        <v>10.76</v>
      </c>
      <c r="AG211" s="37">
        <v>12.22</v>
      </c>
      <c r="AH211" s="37">
        <v>13.92</v>
      </c>
      <c r="AI211" s="37">
        <v>15.86</v>
      </c>
      <c r="AJ211" s="37">
        <v>18.14</v>
      </c>
      <c r="AK211" s="37">
        <v>20.83</v>
      </c>
      <c r="AL211" s="37">
        <v>24.05</v>
      </c>
      <c r="AM211" s="37">
        <v>27.96</v>
      </c>
      <c r="AN211" s="37">
        <v>32.49</v>
      </c>
      <c r="AO211" s="37">
        <v>37.020000000000003</v>
      </c>
      <c r="AP211" s="37">
        <v>41.99</v>
      </c>
      <c r="AQ211" s="37">
        <v>47.97</v>
      </c>
      <c r="AR211" s="37">
        <v>57.42</v>
      </c>
      <c r="AS211" s="37">
        <v>65.650000000000006</v>
      </c>
      <c r="AT211" s="37">
        <v>75.040000000000006</v>
      </c>
      <c r="AU211" s="37">
        <v>86.05</v>
      </c>
      <c r="AV211" s="37">
        <v>98.39</v>
      </c>
      <c r="AW211" s="37">
        <v>112</v>
      </c>
      <c r="AX211" s="37">
        <v>126.69</v>
      </c>
      <c r="AY211" s="37">
        <v>142.71</v>
      </c>
      <c r="AZ211" s="37">
        <v>160.25</v>
      </c>
      <c r="BA211" s="37">
        <v>178.24</v>
      </c>
      <c r="BB211" s="37">
        <v>198.09</v>
      </c>
      <c r="BC211" s="37">
        <v>220.68</v>
      </c>
      <c r="BD211" s="37">
        <v>245.51</v>
      </c>
      <c r="BE211" s="37">
        <v>272.58999999999997</v>
      </c>
      <c r="BF211" s="37">
        <v>301.55</v>
      </c>
      <c r="BG211" s="37">
        <v>331.99</v>
      </c>
      <c r="BH211" s="37">
        <v>357.42</v>
      </c>
      <c r="BI211" s="37">
        <v>382.58</v>
      </c>
      <c r="BJ211" s="37">
        <v>407.03</v>
      </c>
      <c r="BK211" s="37">
        <v>430.37</v>
      </c>
      <c r="BL211" s="37">
        <v>452.19</v>
      </c>
      <c r="BM211" s="37">
        <v>472.1</v>
      </c>
      <c r="BN211" s="37">
        <v>498.11</v>
      </c>
      <c r="BO211" s="37">
        <v>525.54</v>
      </c>
      <c r="BP211" s="37">
        <v>554.48</v>
      </c>
      <c r="BQ211" s="37">
        <v>585.02</v>
      </c>
      <c r="BR211" s="37">
        <v>617.24</v>
      </c>
      <c r="BS211" s="37">
        <v>651.23</v>
      </c>
      <c r="BT211" s="37">
        <v>687.1</v>
      </c>
      <c r="BU211" s="37">
        <v>724.94</v>
      </c>
      <c r="BV211" s="37">
        <v>764.87</v>
      </c>
      <c r="BW211" s="37">
        <v>806.99</v>
      </c>
      <c r="BX211" s="37">
        <v>851.43</v>
      </c>
      <c r="BY211" s="37">
        <v>898.33</v>
      </c>
      <c r="BZ211" s="37">
        <v>947.8</v>
      </c>
      <c r="CA211" s="37">
        <v>1000</v>
      </c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</row>
    <row r="212" spans="1:101" ht="14.25" customHeight="1">
      <c r="A212" s="55">
        <v>44</v>
      </c>
      <c r="B212" s="56">
        <v>0.16</v>
      </c>
      <c r="C212" s="56">
        <v>0.24</v>
      </c>
      <c r="D212" s="56">
        <v>0.35</v>
      </c>
      <c r="E212" s="56">
        <v>0.54</v>
      </c>
      <c r="F212" s="56">
        <v>0.63</v>
      </c>
      <c r="G212" s="56">
        <v>0.7</v>
      </c>
      <c r="H212" s="56">
        <v>0.76</v>
      </c>
      <c r="I212" s="56">
        <v>0.87</v>
      </c>
      <c r="J212" s="56">
        <v>1.01</v>
      </c>
      <c r="K212" s="56">
        <v>1.17</v>
      </c>
      <c r="L212" s="56">
        <v>1.31</v>
      </c>
      <c r="M212" s="56">
        <v>1.46</v>
      </c>
      <c r="N212" s="56">
        <v>1.67</v>
      </c>
      <c r="O212" s="56">
        <v>1.89</v>
      </c>
      <c r="P212" s="56">
        <v>2.09</v>
      </c>
      <c r="Q212" s="56">
        <v>2.33</v>
      </c>
      <c r="R212" s="56">
        <v>2.58</v>
      </c>
      <c r="S212" s="56">
        <v>2.88</v>
      </c>
      <c r="T212" s="56">
        <v>3.26</v>
      </c>
      <c r="U212" s="57">
        <v>3.73</v>
      </c>
      <c r="V212" s="56">
        <v>4.21</v>
      </c>
      <c r="W212" s="56">
        <v>4.6399999999999997</v>
      </c>
      <c r="X212" s="56">
        <v>5.1100000000000003</v>
      </c>
      <c r="Y212" s="56">
        <v>5.62</v>
      </c>
      <c r="Z212" s="56">
        <v>6.18</v>
      </c>
      <c r="AA212" s="57">
        <v>6.82</v>
      </c>
      <c r="AB212" s="37">
        <v>7.57</v>
      </c>
      <c r="AC212" s="37">
        <v>8.4600000000000009</v>
      </c>
      <c r="AD212" s="37">
        <v>9.52</v>
      </c>
      <c r="AE212" s="37">
        <v>10.76</v>
      </c>
      <c r="AF212" s="37">
        <v>12.22</v>
      </c>
      <c r="AG212" s="37">
        <v>13.92</v>
      </c>
      <c r="AH212" s="37">
        <v>15.86</v>
      </c>
      <c r="AI212" s="37">
        <v>18.14</v>
      </c>
      <c r="AJ212" s="37">
        <v>20.83</v>
      </c>
      <c r="AK212" s="37">
        <v>24.05</v>
      </c>
      <c r="AL212" s="37">
        <v>27.96</v>
      </c>
      <c r="AM212" s="37">
        <v>32.49</v>
      </c>
      <c r="AN212" s="37">
        <v>37.020000000000003</v>
      </c>
      <c r="AO212" s="37">
        <v>41.99</v>
      </c>
      <c r="AP212" s="37">
        <v>47.97</v>
      </c>
      <c r="AQ212" s="37">
        <v>57.42</v>
      </c>
      <c r="AR212" s="37">
        <v>65.650000000000006</v>
      </c>
      <c r="AS212" s="37">
        <v>75.040000000000006</v>
      </c>
      <c r="AT212" s="37">
        <v>86.05</v>
      </c>
      <c r="AU212" s="37">
        <v>98.39</v>
      </c>
      <c r="AV212" s="37">
        <v>112</v>
      </c>
      <c r="AW212" s="37">
        <v>126.69</v>
      </c>
      <c r="AX212" s="37">
        <v>142.71</v>
      </c>
      <c r="AY212" s="37">
        <v>160.25</v>
      </c>
      <c r="AZ212" s="37">
        <v>178.24</v>
      </c>
      <c r="BA212" s="37">
        <v>198.09</v>
      </c>
      <c r="BB212" s="37">
        <v>220.68</v>
      </c>
      <c r="BC212" s="37">
        <v>245.51</v>
      </c>
      <c r="BD212" s="37">
        <v>272.58999999999997</v>
      </c>
      <c r="BE212" s="37">
        <v>301.55</v>
      </c>
      <c r="BF212" s="37">
        <v>331.99</v>
      </c>
      <c r="BG212" s="37">
        <v>357.42</v>
      </c>
      <c r="BH212" s="37">
        <v>382.58</v>
      </c>
      <c r="BI212" s="37">
        <v>407.03</v>
      </c>
      <c r="BJ212" s="37">
        <v>430.37</v>
      </c>
      <c r="BK212" s="37">
        <v>452.19</v>
      </c>
      <c r="BL212" s="37">
        <v>472.1</v>
      </c>
      <c r="BM212" s="37">
        <v>498.11</v>
      </c>
      <c r="BN212" s="37">
        <v>525.54</v>
      </c>
      <c r="BO212" s="37">
        <v>554.48</v>
      </c>
      <c r="BP212" s="37">
        <v>585.02</v>
      </c>
      <c r="BQ212" s="37">
        <v>617.24</v>
      </c>
      <c r="BR212" s="37">
        <v>651.23</v>
      </c>
      <c r="BS212" s="37">
        <v>687.1</v>
      </c>
      <c r="BT212" s="37">
        <v>724.94</v>
      </c>
      <c r="BU212" s="37">
        <v>764.87</v>
      </c>
      <c r="BV212" s="37">
        <v>806.99</v>
      </c>
      <c r="BW212" s="37">
        <v>851.43</v>
      </c>
      <c r="BX212" s="37">
        <v>898.33</v>
      </c>
      <c r="BY212" s="37">
        <v>947.8</v>
      </c>
      <c r="BZ212" s="37">
        <v>1000</v>
      </c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</row>
    <row r="213" spans="1:101" ht="14.25" customHeight="1">
      <c r="A213" s="55">
        <v>45</v>
      </c>
      <c r="B213" s="56">
        <v>0.19</v>
      </c>
      <c r="C213" s="56">
        <v>0.25</v>
      </c>
      <c r="D213" s="56">
        <v>0.39</v>
      </c>
      <c r="E213" s="56">
        <v>0.6</v>
      </c>
      <c r="F213" s="56">
        <v>0.68</v>
      </c>
      <c r="G213" s="56">
        <v>0.75</v>
      </c>
      <c r="H213" s="56">
        <v>0.82</v>
      </c>
      <c r="I213" s="56">
        <v>0.94</v>
      </c>
      <c r="J213" s="56">
        <v>1.0900000000000001</v>
      </c>
      <c r="K213" s="56">
        <v>1.25</v>
      </c>
      <c r="L213" s="56">
        <v>1.4</v>
      </c>
      <c r="M213" s="56">
        <v>1.6</v>
      </c>
      <c r="N213" s="56">
        <v>1.84</v>
      </c>
      <c r="O213" s="56">
        <v>2.08</v>
      </c>
      <c r="P213" s="56">
        <v>2.31</v>
      </c>
      <c r="Q213" s="56">
        <v>2.5499999999999998</v>
      </c>
      <c r="R213" s="56">
        <v>2.85</v>
      </c>
      <c r="S213" s="56">
        <v>3.2</v>
      </c>
      <c r="T213" s="56">
        <v>3.62</v>
      </c>
      <c r="U213" s="57">
        <v>4.1100000000000003</v>
      </c>
      <c r="V213" s="56">
        <v>4.6399999999999997</v>
      </c>
      <c r="W213" s="56">
        <v>5.1100000000000003</v>
      </c>
      <c r="X213" s="56">
        <v>5.62</v>
      </c>
      <c r="Y213" s="56">
        <v>6.18</v>
      </c>
      <c r="Z213" s="56">
        <v>6.82</v>
      </c>
      <c r="AA213" s="57">
        <v>7.57</v>
      </c>
      <c r="AB213" s="37">
        <v>8.4600000000000009</v>
      </c>
      <c r="AC213" s="37">
        <v>9.52</v>
      </c>
      <c r="AD213" s="37">
        <v>10.76</v>
      </c>
      <c r="AE213" s="37">
        <v>12.22</v>
      </c>
      <c r="AF213" s="37">
        <v>13.92</v>
      </c>
      <c r="AG213" s="37">
        <v>15.86</v>
      </c>
      <c r="AH213" s="37">
        <v>18.14</v>
      </c>
      <c r="AI213" s="37">
        <v>20.83</v>
      </c>
      <c r="AJ213" s="37">
        <v>24.05</v>
      </c>
      <c r="AK213" s="37">
        <v>27.96</v>
      </c>
      <c r="AL213" s="37">
        <v>32.49</v>
      </c>
      <c r="AM213" s="37">
        <v>37.020000000000003</v>
      </c>
      <c r="AN213" s="37">
        <v>41.99</v>
      </c>
      <c r="AO213" s="37">
        <v>47.97</v>
      </c>
      <c r="AP213" s="37">
        <v>57.42</v>
      </c>
      <c r="AQ213" s="37">
        <v>65.650000000000006</v>
      </c>
      <c r="AR213" s="37">
        <v>75.040000000000006</v>
      </c>
      <c r="AS213" s="37">
        <v>86.05</v>
      </c>
      <c r="AT213" s="37">
        <v>98.39</v>
      </c>
      <c r="AU213" s="37">
        <v>112</v>
      </c>
      <c r="AV213" s="37">
        <v>126.69</v>
      </c>
      <c r="AW213" s="37">
        <v>142.71</v>
      </c>
      <c r="AX213" s="37">
        <v>160.25</v>
      </c>
      <c r="AY213" s="37">
        <v>178.24</v>
      </c>
      <c r="AZ213" s="37">
        <v>198.09</v>
      </c>
      <c r="BA213" s="37">
        <v>220.68</v>
      </c>
      <c r="BB213" s="37">
        <v>245.51</v>
      </c>
      <c r="BC213" s="37">
        <v>272.58999999999997</v>
      </c>
      <c r="BD213" s="37">
        <v>301.55</v>
      </c>
      <c r="BE213" s="37">
        <v>331.99</v>
      </c>
      <c r="BF213" s="37">
        <v>357.42</v>
      </c>
      <c r="BG213" s="37">
        <v>382.58</v>
      </c>
      <c r="BH213" s="37">
        <v>407.03</v>
      </c>
      <c r="BI213" s="37">
        <v>430.37</v>
      </c>
      <c r="BJ213" s="37">
        <v>452.19</v>
      </c>
      <c r="BK213" s="37">
        <v>472.1</v>
      </c>
      <c r="BL213" s="37">
        <v>498.11</v>
      </c>
      <c r="BM213" s="37">
        <v>525.54</v>
      </c>
      <c r="BN213" s="37">
        <v>554.48</v>
      </c>
      <c r="BO213" s="37">
        <v>585.02</v>
      </c>
      <c r="BP213" s="37">
        <v>617.24</v>
      </c>
      <c r="BQ213" s="37">
        <v>651.23</v>
      </c>
      <c r="BR213" s="37">
        <v>687.1</v>
      </c>
      <c r="BS213" s="37">
        <v>724.94</v>
      </c>
      <c r="BT213" s="37">
        <v>764.87</v>
      </c>
      <c r="BU213" s="37">
        <v>806.99</v>
      </c>
      <c r="BV213" s="37">
        <v>851.43</v>
      </c>
      <c r="BW213" s="37">
        <v>898.33</v>
      </c>
      <c r="BX213" s="37">
        <v>947.8</v>
      </c>
      <c r="BY213" s="37">
        <v>1000</v>
      </c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</row>
    <row r="214" spans="1:101" ht="14.25" customHeight="1">
      <c r="A214" s="55">
        <v>46</v>
      </c>
      <c r="B214" s="56">
        <v>0.21</v>
      </c>
      <c r="C214" s="56">
        <v>0.25</v>
      </c>
      <c r="D214" s="56">
        <v>0.44</v>
      </c>
      <c r="E214" s="56">
        <v>0.64</v>
      </c>
      <c r="F214" s="56">
        <v>0.73</v>
      </c>
      <c r="G214" s="56">
        <v>0.8</v>
      </c>
      <c r="H214" s="56">
        <v>0.89</v>
      </c>
      <c r="I214" s="56">
        <v>1.03</v>
      </c>
      <c r="J214" s="56">
        <v>1.18</v>
      </c>
      <c r="K214" s="56">
        <v>1.34</v>
      </c>
      <c r="L214" s="56">
        <v>1.52</v>
      </c>
      <c r="M214" s="56">
        <v>1.76</v>
      </c>
      <c r="N214" s="56">
        <v>2.04</v>
      </c>
      <c r="O214" s="56">
        <v>2.2999999999999998</v>
      </c>
      <c r="P214" s="56">
        <v>2.54</v>
      </c>
      <c r="Q214" s="56">
        <v>2.82</v>
      </c>
      <c r="R214" s="56">
        <v>3.16</v>
      </c>
      <c r="S214" s="56">
        <v>3.54</v>
      </c>
      <c r="T214" s="56">
        <v>4</v>
      </c>
      <c r="U214" s="57">
        <v>4.53</v>
      </c>
      <c r="V214" s="56">
        <v>5.1100000000000003</v>
      </c>
      <c r="W214" s="56">
        <v>5.62</v>
      </c>
      <c r="X214" s="56">
        <v>6.18</v>
      </c>
      <c r="Y214" s="56">
        <v>6.82</v>
      </c>
      <c r="Z214" s="56">
        <v>7.57</v>
      </c>
      <c r="AA214" s="57">
        <v>8.4600000000000009</v>
      </c>
      <c r="AB214" s="37">
        <v>9.52</v>
      </c>
      <c r="AC214" s="37">
        <v>10.76</v>
      </c>
      <c r="AD214" s="37">
        <v>12.22</v>
      </c>
      <c r="AE214" s="37">
        <v>13.92</v>
      </c>
      <c r="AF214" s="37">
        <v>15.86</v>
      </c>
      <c r="AG214" s="37">
        <v>18.14</v>
      </c>
      <c r="AH214" s="37">
        <v>20.83</v>
      </c>
      <c r="AI214" s="37">
        <v>24.05</v>
      </c>
      <c r="AJ214" s="37">
        <v>27.96</v>
      </c>
      <c r="AK214" s="37">
        <v>32.49</v>
      </c>
      <c r="AL214" s="37">
        <v>37.020000000000003</v>
      </c>
      <c r="AM214" s="37">
        <v>41.99</v>
      </c>
      <c r="AN214" s="37">
        <v>47.97</v>
      </c>
      <c r="AO214" s="37">
        <v>57.42</v>
      </c>
      <c r="AP214" s="37">
        <v>65.650000000000006</v>
      </c>
      <c r="AQ214" s="37">
        <v>75.040000000000006</v>
      </c>
      <c r="AR214" s="37">
        <v>86.05</v>
      </c>
      <c r="AS214" s="37">
        <v>98.39</v>
      </c>
      <c r="AT214" s="37">
        <v>112</v>
      </c>
      <c r="AU214" s="37">
        <v>126.69</v>
      </c>
      <c r="AV214" s="37">
        <v>142.71</v>
      </c>
      <c r="AW214" s="37">
        <v>160.25</v>
      </c>
      <c r="AX214" s="37">
        <v>178.24</v>
      </c>
      <c r="AY214" s="37">
        <v>198.09</v>
      </c>
      <c r="AZ214" s="37">
        <v>220.68</v>
      </c>
      <c r="BA214" s="37">
        <v>245.51</v>
      </c>
      <c r="BB214" s="37">
        <v>272.58999999999997</v>
      </c>
      <c r="BC214" s="37">
        <v>301.55</v>
      </c>
      <c r="BD214" s="37">
        <v>331.99</v>
      </c>
      <c r="BE214" s="37">
        <v>357.42</v>
      </c>
      <c r="BF214" s="37">
        <v>382.58</v>
      </c>
      <c r="BG214" s="37">
        <v>407.03</v>
      </c>
      <c r="BH214" s="37">
        <v>430.37</v>
      </c>
      <c r="BI214" s="37">
        <v>452.19</v>
      </c>
      <c r="BJ214" s="37">
        <v>472.1</v>
      </c>
      <c r="BK214" s="37">
        <v>498.11</v>
      </c>
      <c r="BL214" s="37">
        <v>525.54</v>
      </c>
      <c r="BM214" s="37">
        <v>554.48</v>
      </c>
      <c r="BN214" s="37">
        <v>585.02</v>
      </c>
      <c r="BO214" s="37">
        <v>617.24</v>
      </c>
      <c r="BP214" s="37">
        <v>651.23</v>
      </c>
      <c r="BQ214" s="37">
        <v>687.1</v>
      </c>
      <c r="BR214" s="37">
        <v>724.94</v>
      </c>
      <c r="BS214" s="37">
        <v>764.87</v>
      </c>
      <c r="BT214" s="37">
        <v>806.99</v>
      </c>
      <c r="BU214" s="37">
        <v>851.43</v>
      </c>
      <c r="BV214" s="37">
        <v>898.33</v>
      </c>
      <c r="BW214" s="37">
        <v>947.8</v>
      </c>
      <c r="BX214" s="37">
        <v>1000</v>
      </c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</row>
    <row r="215" spans="1:101" ht="14.25" customHeight="1">
      <c r="A215" s="55">
        <v>47</v>
      </c>
      <c r="B215" s="56">
        <v>0.22</v>
      </c>
      <c r="C215" s="56">
        <v>0.26</v>
      </c>
      <c r="D215" s="56">
        <v>0.5</v>
      </c>
      <c r="E215" s="56">
        <v>0.69</v>
      </c>
      <c r="F215" s="56">
        <v>0.78</v>
      </c>
      <c r="G215" s="56">
        <v>0.88</v>
      </c>
      <c r="H215" s="56">
        <v>0.97</v>
      </c>
      <c r="I215" s="56">
        <v>1.1200000000000001</v>
      </c>
      <c r="J215" s="56">
        <v>1.27</v>
      </c>
      <c r="K215" s="56">
        <v>1.45</v>
      </c>
      <c r="L215" s="56">
        <v>1.66</v>
      </c>
      <c r="M215" s="56">
        <v>1.94</v>
      </c>
      <c r="N215" s="56">
        <v>2.2599999999999998</v>
      </c>
      <c r="O215" s="56">
        <v>2.5299999999999998</v>
      </c>
      <c r="P215" s="56">
        <v>2.81</v>
      </c>
      <c r="Q215" s="56">
        <v>3.13</v>
      </c>
      <c r="R215" s="56">
        <v>3.5</v>
      </c>
      <c r="S215" s="56">
        <v>3.92</v>
      </c>
      <c r="T215" s="56">
        <v>4.41</v>
      </c>
      <c r="U215" s="57">
        <v>4.9800000000000004</v>
      </c>
      <c r="V215" s="56">
        <v>5.62</v>
      </c>
      <c r="W215" s="56">
        <v>6.18</v>
      </c>
      <c r="X215" s="56">
        <v>6.82</v>
      </c>
      <c r="Y215" s="56">
        <v>7.57</v>
      </c>
      <c r="Z215" s="56">
        <v>8.4600000000000009</v>
      </c>
      <c r="AA215" s="57">
        <v>9.52</v>
      </c>
      <c r="AB215" s="37">
        <v>10.76</v>
      </c>
      <c r="AC215" s="37">
        <v>12.22</v>
      </c>
      <c r="AD215" s="37">
        <v>13.92</v>
      </c>
      <c r="AE215" s="37">
        <v>15.86</v>
      </c>
      <c r="AF215" s="37">
        <v>18.14</v>
      </c>
      <c r="AG215" s="37">
        <v>20.83</v>
      </c>
      <c r="AH215" s="37">
        <v>24.05</v>
      </c>
      <c r="AI215" s="37">
        <v>27.96</v>
      </c>
      <c r="AJ215" s="37">
        <v>32.49</v>
      </c>
      <c r="AK215" s="37">
        <v>37.020000000000003</v>
      </c>
      <c r="AL215" s="37">
        <v>41.99</v>
      </c>
      <c r="AM215" s="37">
        <v>47.97</v>
      </c>
      <c r="AN215" s="37">
        <v>57.42</v>
      </c>
      <c r="AO215" s="37">
        <v>65.650000000000006</v>
      </c>
      <c r="AP215" s="37">
        <v>75.040000000000006</v>
      </c>
      <c r="AQ215" s="37">
        <v>86.05</v>
      </c>
      <c r="AR215" s="37">
        <v>98.39</v>
      </c>
      <c r="AS215" s="37">
        <v>112</v>
      </c>
      <c r="AT215" s="37">
        <v>126.69</v>
      </c>
      <c r="AU215" s="37">
        <v>142.71</v>
      </c>
      <c r="AV215" s="37">
        <v>160.25</v>
      </c>
      <c r="AW215" s="37">
        <v>178.24</v>
      </c>
      <c r="AX215" s="37">
        <v>198.09</v>
      </c>
      <c r="AY215" s="37">
        <v>220.68</v>
      </c>
      <c r="AZ215" s="37">
        <v>245.51</v>
      </c>
      <c r="BA215" s="37">
        <v>272.58999999999997</v>
      </c>
      <c r="BB215" s="37">
        <v>301.55</v>
      </c>
      <c r="BC215" s="37">
        <v>331.99</v>
      </c>
      <c r="BD215" s="37">
        <v>357.42</v>
      </c>
      <c r="BE215" s="37">
        <v>382.58</v>
      </c>
      <c r="BF215" s="37">
        <v>407.03</v>
      </c>
      <c r="BG215" s="37">
        <v>430.37</v>
      </c>
      <c r="BH215" s="37">
        <v>452.19</v>
      </c>
      <c r="BI215" s="37">
        <v>472.1</v>
      </c>
      <c r="BJ215" s="37">
        <v>498.11</v>
      </c>
      <c r="BK215" s="37">
        <v>525.54</v>
      </c>
      <c r="BL215" s="37">
        <v>554.48</v>
      </c>
      <c r="BM215" s="37">
        <v>585.02</v>
      </c>
      <c r="BN215" s="37">
        <v>617.24</v>
      </c>
      <c r="BO215" s="37">
        <v>651.23</v>
      </c>
      <c r="BP215" s="37">
        <v>687.1</v>
      </c>
      <c r="BQ215" s="37">
        <v>724.94</v>
      </c>
      <c r="BR215" s="37">
        <v>764.87</v>
      </c>
      <c r="BS215" s="37">
        <v>806.99</v>
      </c>
      <c r="BT215" s="37">
        <v>851.43</v>
      </c>
      <c r="BU215" s="37">
        <v>898.33</v>
      </c>
      <c r="BV215" s="37">
        <v>947.8</v>
      </c>
      <c r="BW215" s="37">
        <v>1000</v>
      </c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</row>
    <row r="216" spans="1:101" ht="14.25" customHeight="1">
      <c r="A216" s="55">
        <v>48</v>
      </c>
      <c r="B216" s="60">
        <v>0.23</v>
      </c>
      <c r="C216" s="56">
        <v>0.28000000000000003</v>
      </c>
      <c r="D216" s="56">
        <v>0.59</v>
      </c>
      <c r="E216" s="56">
        <v>0.75</v>
      </c>
      <c r="F216" s="56">
        <v>0.87</v>
      </c>
      <c r="G216" s="56">
        <v>0.96</v>
      </c>
      <c r="H216" s="56">
        <v>1.07</v>
      </c>
      <c r="I216" s="56">
        <v>1.22</v>
      </c>
      <c r="J216" s="56">
        <v>1.37</v>
      </c>
      <c r="K216" s="56">
        <v>1.57</v>
      </c>
      <c r="L216" s="56">
        <v>1.82</v>
      </c>
      <c r="M216" s="56">
        <v>2.15</v>
      </c>
      <c r="N216" s="56">
        <v>2.5099999999999998</v>
      </c>
      <c r="O216" s="56">
        <v>2.8</v>
      </c>
      <c r="P216" s="56">
        <v>3.1</v>
      </c>
      <c r="Q216" s="56">
        <v>3.46</v>
      </c>
      <c r="R216" s="56">
        <v>3.89</v>
      </c>
      <c r="S216" s="56">
        <v>4.3499999999999996</v>
      </c>
      <c r="T216" s="56">
        <v>4.88</v>
      </c>
      <c r="U216" s="57">
        <v>5.48</v>
      </c>
      <c r="V216" s="56">
        <v>6.18</v>
      </c>
      <c r="W216" s="56">
        <v>6.82</v>
      </c>
      <c r="X216" s="56">
        <v>7.57</v>
      </c>
      <c r="Y216" s="56">
        <v>8.4600000000000009</v>
      </c>
      <c r="Z216" s="56">
        <v>9.52</v>
      </c>
      <c r="AA216" s="57">
        <v>10.76</v>
      </c>
      <c r="AB216" s="37">
        <v>12.22</v>
      </c>
      <c r="AC216" s="37">
        <v>13.92</v>
      </c>
      <c r="AD216" s="37">
        <v>15.86</v>
      </c>
      <c r="AE216" s="37">
        <v>18.14</v>
      </c>
      <c r="AF216" s="37">
        <v>20.83</v>
      </c>
      <c r="AG216" s="37">
        <v>24.05</v>
      </c>
      <c r="AH216" s="37">
        <v>27.96</v>
      </c>
      <c r="AI216" s="37">
        <v>32.49</v>
      </c>
      <c r="AJ216" s="37">
        <v>37.020000000000003</v>
      </c>
      <c r="AK216" s="37">
        <v>41.99</v>
      </c>
      <c r="AL216" s="37">
        <v>47.97</v>
      </c>
      <c r="AM216" s="37">
        <v>57.42</v>
      </c>
      <c r="AN216" s="37">
        <v>65.650000000000006</v>
      </c>
      <c r="AO216" s="37">
        <v>75.040000000000006</v>
      </c>
      <c r="AP216" s="37">
        <v>86.05</v>
      </c>
      <c r="AQ216" s="37">
        <v>98.39</v>
      </c>
      <c r="AR216" s="37">
        <v>112</v>
      </c>
      <c r="AS216" s="37">
        <v>126.69</v>
      </c>
      <c r="AT216" s="37">
        <v>142.71</v>
      </c>
      <c r="AU216" s="37">
        <v>160.25</v>
      </c>
      <c r="AV216" s="37">
        <v>178.24</v>
      </c>
      <c r="AW216" s="37">
        <v>198.09</v>
      </c>
      <c r="AX216" s="37">
        <v>220.68</v>
      </c>
      <c r="AY216" s="37">
        <v>245.51</v>
      </c>
      <c r="AZ216" s="37">
        <v>272.58999999999997</v>
      </c>
      <c r="BA216" s="37">
        <v>301.55</v>
      </c>
      <c r="BB216" s="37">
        <v>331.99</v>
      </c>
      <c r="BC216" s="37">
        <v>357.42</v>
      </c>
      <c r="BD216" s="37">
        <v>382.58</v>
      </c>
      <c r="BE216" s="37">
        <v>407.03</v>
      </c>
      <c r="BF216" s="37">
        <v>430.37</v>
      </c>
      <c r="BG216" s="37">
        <v>452.19</v>
      </c>
      <c r="BH216" s="37">
        <v>472.1</v>
      </c>
      <c r="BI216" s="37">
        <v>498.11</v>
      </c>
      <c r="BJ216" s="37">
        <v>525.54</v>
      </c>
      <c r="BK216" s="37">
        <v>554.48</v>
      </c>
      <c r="BL216" s="37">
        <v>585.02</v>
      </c>
      <c r="BM216" s="37">
        <v>617.24</v>
      </c>
      <c r="BN216" s="37">
        <v>651.23</v>
      </c>
      <c r="BO216" s="37">
        <v>687.1</v>
      </c>
      <c r="BP216" s="37">
        <v>724.94</v>
      </c>
      <c r="BQ216" s="37">
        <v>764.87</v>
      </c>
      <c r="BR216" s="37">
        <v>806.99</v>
      </c>
      <c r="BS216" s="37">
        <v>851.43</v>
      </c>
      <c r="BT216" s="37">
        <v>898.33</v>
      </c>
      <c r="BU216" s="37">
        <v>947.8</v>
      </c>
      <c r="BV216" s="37">
        <v>1000</v>
      </c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</row>
    <row r="217" spans="1:101" ht="14.25" customHeight="1">
      <c r="A217" s="55">
        <v>49</v>
      </c>
      <c r="B217" s="60">
        <v>0.24</v>
      </c>
      <c r="C217" s="56">
        <v>0.33</v>
      </c>
      <c r="D217" s="56">
        <v>0.7</v>
      </c>
      <c r="E217" s="56">
        <v>0.84</v>
      </c>
      <c r="F217" s="56">
        <v>0.95</v>
      </c>
      <c r="G217" s="56">
        <v>1.05</v>
      </c>
      <c r="H217" s="56">
        <v>1.18</v>
      </c>
      <c r="I217" s="56">
        <v>1.33</v>
      </c>
      <c r="J217" s="56">
        <v>1.49</v>
      </c>
      <c r="K217" s="56">
        <v>1.71</v>
      </c>
      <c r="L217" s="56">
        <v>2</v>
      </c>
      <c r="M217" s="56">
        <v>2.35</v>
      </c>
      <c r="N217" s="56">
        <v>2.74</v>
      </c>
      <c r="O217" s="56">
        <v>3.07</v>
      </c>
      <c r="P217" s="56">
        <v>3.39</v>
      </c>
      <c r="Q217" s="56">
        <v>3.8</v>
      </c>
      <c r="R217" s="56">
        <v>4.28</v>
      </c>
      <c r="S217" s="56">
        <v>4.78</v>
      </c>
      <c r="T217" s="56">
        <v>5.35</v>
      </c>
      <c r="U217" s="57">
        <v>6.02</v>
      </c>
      <c r="V217" s="56">
        <v>6.82</v>
      </c>
      <c r="W217" s="56">
        <v>7.57</v>
      </c>
      <c r="X217" s="56">
        <v>8.4600000000000009</v>
      </c>
      <c r="Y217" s="56">
        <v>9.52</v>
      </c>
      <c r="Z217" s="56">
        <v>10.76</v>
      </c>
      <c r="AA217" s="57">
        <v>12.22</v>
      </c>
      <c r="AB217" s="37">
        <v>13.92</v>
      </c>
      <c r="AC217" s="37">
        <v>15.86</v>
      </c>
      <c r="AD217" s="37">
        <v>18.14</v>
      </c>
      <c r="AE217" s="37">
        <v>20.83</v>
      </c>
      <c r="AF217" s="37">
        <v>24.05</v>
      </c>
      <c r="AG217" s="37">
        <v>27.96</v>
      </c>
      <c r="AH217" s="37">
        <v>32.49</v>
      </c>
      <c r="AI217" s="37">
        <v>37.020000000000003</v>
      </c>
      <c r="AJ217" s="37">
        <v>41.99</v>
      </c>
      <c r="AK217" s="37">
        <v>47.97</v>
      </c>
      <c r="AL217" s="37">
        <v>57.42</v>
      </c>
      <c r="AM217" s="37">
        <v>65.650000000000006</v>
      </c>
      <c r="AN217" s="37">
        <v>75.040000000000006</v>
      </c>
      <c r="AO217" s="37">
        <v>86.05</v>
      </c>
      <c r="AP217" s="37">
        <v>98.39</v>
      </c>
      <c r="AQ217" s="37">
        <v>112</v>
      </c>
      <c r="AR217" s="37">
        <v>126.69</v>
      </c>
      <c r="AS217" s="37">
        <v>142.71</v>
      </c>
      <c r="AT217" s="37">
        <v>160.25</v>
      </c>
      <c r="AU217" s="37">
        <v>178.24</v>
      </c>
      <c r="AV217" s="37">
        <v>198.09</v>
      </c>
      <c r="AW217" s="37">
        <v>220.68</v>
      </c>
      <c r="AX217" s="37">
        <v>245.51</v>
      </c>
      <c r="AY217" s="37">
        <v>272.58999999999997</v>
      </c>
      <c r="AZ217" s="37">
        <v>301.55</v>
      </c>
      <c r="BA217" s="37">
        <v>331.99</v>
      </c>
      <c r="BB217" s="37">
        <v>357.42</v>
      </c>
      <c r="BC217" s="37">
        <v>382.58</v>
      </c>
      <c r="BD217" s="37">
        <v>407.03</v>
      </c>
      <c r="BE217" s="37">
        <v>430.37</v>
      </c>
      <c r="BF217" s="37">
        <v>452.19</v>
      </c>
      <c r="BG217" s="37">
        <v>472.1</v>
      </c>
      <c r="BH217" s="37">
        <v>498.11</v>
      </c>
      <c r="BI217" s="37">
        <v>525.54</v>
      </c>
      <c r="BJ217" s="37">
        <v>554.48</v>
      </c>
      <c r="BK217" s="37">
        <v>585.02</v>
      </c>
      <c r="BL217" s="37">
        <v>617.24</v>
      </c>
      <c r="BM217" s="37">
        <v>651.23</v>
      </c>
      <c r="BN217" s="37">
        <v>687.1</v>
      </c>
      <c r="BO217" s="37">
        <v>724.94</v>
      </c>
      <c r="BP217" s="37">
        <v>764.87</v>
      </c>
      <c r="BQ217" s="37">
        <v>806.99</v>
      </c>
      <c r="BR217" s="37">
        <v>851.43</v>
      </c>
      <c r="BS217" s="37">
        <v>898.33</v>
      </c>
      <c r="BT217" s="37">
        <v>947.8</v>
      </c>
      <c r="BU217" s="37">
        <v>1000</v>
      </c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</row>
    <row r="218" spans="1:101" ht="14.25" customHeight="1">
      <c r="A218" s="55">
        <v>50</v>
      </c>
      <c r="B218" s="60">
        <v>0.25</v>
      </c>
      <c r="C218" s="56">
        <v>0.43</v>
      </c>
      <c r="D218" s="56">
        <v>0.8</v>
      </c>
      <c r="E218" s="56">
        <v>0.94</v>
      </c>
      <c r="F218" s="56">
        <v>1.05</v>
      </c>
      <c r="G218" s="56">
        <v>1.1599999999999999</v>
      </c>
      <c r="H218" s="56">
        <v>1.31</v>
      </c>
      <c r="I218" s="56">
        <v>1.44</v>
      </c>
      <c r="J218" s="56">
        <v>1.62</v>
      </c>
      <c r="K218" s="56">
        <v>1.87</v>
      </c>
      <c r="L218" s="56">
        <v>2.19</v>
      </c>
      <c r="M218" s="56">
        <v>2.57</v>
      </c>
      <c r="N218" s="56">
        <v>2.96</v>
      </c>
      <c r="O218" s="56">
        <v>3.31</v>
      </c>
      <c r="P218" s="56">
        <v>3.69</v>
      </c>
      <c r="Q218" s="56">
        <v>4.16</v>
      </c>
      <c r="R218" s="56">
        <v>4.6900000000000004</v>
      </c>
      <c r="S218" s="56">
        <v>5.23</v>
      </c>
      <c r="T218" s="56">
        <v>5.86</v>
      </c>
      <c r="U218" s="57">
        <v>6.63</v>
      </c>
      <c r="V218" s="56">
        <v>7.57</v>
      </c>
      <c r="W218" s="56">
        <v>8.4600000000000009</v>
      </c>
      <c r="X218" s="56">
        <v>9.52</v>
      </c>
      <c r="Y218" s="56">
        <v>10.76</v>
      </c>
      <c r="Z218" s="56">
        <v>12.22</v>
      </c>
      <c r="AA218" s="57">
        <v>13.92</v>
      </c>
      <c r="AB218" s="37">
        <v>15.86</v>
      </c>
      <c r="AC218" s="37">
        <v>18.14</v>
      </c>
      <c r="AD218" s="37">
        <v>20.83</v>
      </c>
      <c r="AE218" s="37">
        <v>24.05</v>
      </c>
      <c r="AF218" s="37">
        <v>27.96</v>
      </c>
      <c r="AG218" s="37">
        <v>32.49</v>
      </c>
      <c r="AH218" s="37">
        <v>37.020000000000003</v>
      </c>
      <c r="AI218" s="37">
        <v>41.99</v>
      </c>
      <c r="AJ218" s="37">
        <v>47.97</v>
      </c>
      <c r="AK218" s="37">
        <v>57.42</v>
      </c>
      <c r="AL218" s="37">
        <v>65.650000000000006</v>
      </c>
      <c r="AM218" s="37">
        <v>75.040000000000006</v>
      </c>
      <c r="AN218" s="37">
        <v>86.05</v>
      </c>
      <c r="AO218" s="37">
        <v>98.39</v>
      </c>
      <c r="AP218" s="37">
        <v>112</v>
      </c>
      <c r="AQ218" s="37">
        <v>126.69</v>
      </c>
      <c r="AR218" s="37">
        <v>142.71</v>
      </c>
      <c r="AS218" s="37">
        <v>160.25</v>
      </c>
      <c r="AT218" s="37">
        <v>178.24</v>
      </c>
      <c r="AU218" s="37">
        <v>198.09</v>
      </c>
      <c r="AV218" s="37">
        <v>220.68</v>
      </c>
      <c r="AW218" s="37">
        <v>245.51</v>
      </c>
      <c r="AX218" s="37">
        <v>272.58999999999997</v>
      </c>
      <c r="AY218" s="37">
        <v>301.55</v>
      </c>
      <c r="AZ218" s="37">
        <v>331.99</v>
      </c>
      <c r="BA218" s="37">
        <v>357.42</v>
      </c>
      <c r="BB218" s="37">
        <v>382.58</v>
      </c>
      <c r="BC218" s="37">
        <v>407.03</v>
      </c>
      <c r="BD218" s="37">
        <v>430.37</v>
      </c>
      <c r="BE218" s="37">
        <v>452.19</v>
      </c>
      <c r="BF218" s="37">
        <v>472.1</v>
      </c>
      <c r="BG218" s="37">
        <v>498.11</v>
      </c>
      <c r="BH218" s="37">
        <v>525.54</v>
      </c>
      <c r="BI218" s="37">
        <v>554.48</v>
      </c>
      <c r="BJ218" s="37">
        <v>585.02</v>
      </c>
      <c r="BK218" s="37">
        <v>617.24</v>
      </c>
      <c r="BL218" s="37">
        <v>651.23</v>
      </c>
      <c r="BM218" s="37">
        <v>687.1</v>
      </c>
      <c r="BN218" s="37">
        <v>724.94</v>
      </c>
      <c r="BO218" s="37">
        <v>764.87</v>
      </c>
      <c r="BP218" s="37">
        <v>806.99</v>
      </c>
      <c r="BQ218" s="37">
        <v>851.43</v>
      </c>
      <c r="BR218" s="37">
        <v>898.33</v>
      </c>
      <c r="BS218" s="37">
        <v>947.8</v>
      </c>
      <c r="BT218" s="37">
        <v>1000</v>
      </c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</row>
    <row r="219" spans="1:101" ht="14.25" customHeight="1">
      <c r="A219" s="55">
        <v>51</v>
      </c>
      <c r="B219" s="60">
        <v>0.26</v>
      </c>
      <c r="C219" s="56">
        <v>0.55000000000000004</v>
      </c>
      <c r="D219" s="56">
        <v>0.89</v>
      </c>
      <c r="E219" s="56">
        <v>1.04</v>
      </c>
      <c r="F219" s="56">
        <v>1.1599999999999999</v>
      </c>
      <c r="G219" s="56">
        <v>1.29</v>
      </c>
      <c r="H219" s="56">
        <v>1.42</v>
      </c>
      <c r="I219" s="56">
        <v>1.58</v>
      </c>
      <c r="J219" s="56">
        <v>1.78</v>
      </c>
      <c r="K219" s="56">
        <v>2.0699999999999998</v>
      </c>
      <c r="L219" s="56">
        <v>2.42</v>
      </c>
      <c r="M219" s="56">
        <v>2.79</v>
      </c>
      <c r="N219" s="56">
        <v>3.18</v>
      </c>
      <c r="O219" s="56">
        <v>3.56</v>
      </c>
      <c r="P219" s="56">
        <v>4</v>
      </c>
      <c r="Q219" s="56">
        <v>4.55</v>
      </c>
      <c r="R219" s="56">
        <v>5.1100000000000003</v>
      </c>
      <c r="S219" s="56">
        <v>5.7</v>
      </c>
      <c r="T219" s="56">
        <v>6.4</v>
      </c>
      <c r="U219" s="57">
        <v>7.32</v>
      </c>
      <c r="V219" s="56">
        <v>8.4600000000000009</v>
      </c>
      <c r="W219" s="56">
        <v>9.52</v>
      </c>
      <c r="X219" s="56">
        <v>10.76</v>
      </c>
      <c r="Y219" s="56">
        <v>12.22</v>
      </c>
      <c r="Z219" s="56">
        <v>13.92</v>
      </c>
      <c r="AA219" s="57">
        <v>15.86</v>
      </c>
      <c r="AB219" s="37">
        <v>18.14</v>
      </c>
      <c r="AC219" s="37">
        <v>20.83</v>
      </c>
      <c r="AD219" s="37">
        <v>24.05</v>
      </c>
      <c r="AE219" s="37">
        <v>27.96</v>
      </c>
      <c r="AF219" s="37">
        <v>32.49</v>
      </c>
      <c r="AG219" s="37">
        <v>37.020000000000003</v>
      </c>
      <c r="AH219" s="37">
        <v>41.99</v>
      </c>
      <c r="AI219" s="37">
        <v>47.97</v>
      </c>
      <c r="AJ219" s="37">
        <v>57.42</v>
      </c>
      <c r="AK219" s="37">
        <v>65.650000000000006</v>
      </c>
      <c r="AL219" s="37">
        <v>75.040000000000006</v>
      </c>
      <c r="AM219" s="37">
        <v>86.05</v>
      </c>
      <c r="AN219" s="37">
        <v>98.39</v>
      </c>
      <c r="AO219" s="37">
        <v>112</v>
      </c>
      <c r="AP219" s="37">
        <v>126.69</v>
      </c>
      <c r="AQ219" s="37">
        <v>142.71</v>
      </c>
      <c r="AR219" s="37">
        <v>160.25</v>
      </c>
      <c r="AS219" s="37">
        <v>178.24</v>
      </c>
      <c r="AT219" s="37">
        <v>198.09</v>
      </c>
      <c r="AU219" s="37">
        <v>220.68</v>
      </c>
      <c r="AV219" s="37">
        <v>245.51</v>
      </c>
      <c r="AW219" s="37">
        <v>272.58999999999997</v>
      </c>
      <c r="AX219" s="37">
        <v>301.55</v>
      </c>
      <c r="AY219" s="37">
        <v>331.99</v>
      </c>
      <c r="AZ219" s="37">
        <v>357.42</v>
      </c>
      <c r="BA219" s="37">
        <v>382.58</v>
      </c>
      <c r="BB219" s="37">
        <v>407.03</v>
      </c>
      <c r="BC219" s="37">
        <v>430.37</v>
      </c>
      <c r="BD219" s="37">
        <v>452.19</v>
      </c>
      <c r="BE219" s="37">
        <v>472.1</v>
      </c>
      <c r="BF219" s="37">
        <v>498.11</v>
      </c>
      <c r="BG219" s="37">
        <v>525.54</v>
      </c>
      <c r="BH219" s="37">
        <v>554.48</v>
      </c>
      <c r="BI219" s="37">
        <v>585.02</v>
      </c>
      <c r="BJ219" s="37">
        <v>617.24</v>
      </c>
      <c r="BK219" s="37">
        <v>651.23</v>
      </c>
      <c r="BL219" s="37">
        <v>687.1</v>
      </c>
      <c r="BM219" s="37">
        <v>724.94</v>
      </c>
      <c r="BN219" s="37">
        <v>764.87</v>
      </c>
      <c r="BO219" s="37">
        <v>806.99</v>
      </c>
      <c r="BP219" s="37">
        <v>851.43</v>
      </c>
      <c r="BQ219" s="37">
        <v>898.33</v>
      </c>
      <c r="BR219" s="37">
        <v>947.8</v>
      </c>
      <c r="BS219" s="37">
        <v>1000</v>
      </c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</row>
    <row r="220" spans="1:101" ht="14.25" customHeight="1">
      <c r="A220" s="55">
        <v>52</v>
      </c>
      <c r="B220" s="60">
        <v>0.26</v>
      </c>
      <c r="C220" s="56">
        <v>0.69</v>
      </c>
      <c r="D220" s="56">
        <v>0.98</v>
      </c>
      <c r="E220" s="56">
        <v>1.1100000000000001</v>
      </c>
      <c r="F220" s="56">
        <v>1.25</v>
      </c>
      <c r="G220" s="56">
        <v>1.4</v>
      </c>
      <c r="H220" s="56">
        <v>1.55</v>
      </c>
      <c r="I220" s="56">
        <v>1.73</v>
      </c>
      <c r="J220" s="56">
        <v>1.98</v>
      </c>
      <c r="K220" s="56">
        <v>2.2999999999999998</v>
      </c>
      <c r="L220" s="56">
        <v>2.66</v>
      </c>
      <c r="M220" s="56">
        <v>3.02</v>
      </c>
      <c r="N220" s="56">
        <v>3.42</v>
      </c>
      <c r="O220" s="56">
        <v>3.85</v>
      </c>
      <c r="P220" s="56">
        <v>4.37</v>
      </c>
      <c r="Q220" s="56">
        <v>4.99</v>
      </c>
      <c r="R220" s="56">
        <v>5.56</v>
      </c>
      <c r="S220" s="56">
        <v>6.2</v>
      </c>
      <c r="T220" s="56">
        <v>7.06</v>
      </c>
      <c r="U220" s="57">
        <v>8.19</v>
      </c>
      <c r="V220" s="56">
        <v>9.52</v>
      </c>
      <c r="W220" s="56">
        <v>10.76</v>
      </c>
      <c r="X220" s="56">
        <v>12.22</v>
      </c>
      <c r="Y220" s="56">
        <v>13.92</v>
      </c>
      <c r="Z220" s="56">
        <v>15.86</v>
      </c>
      <c r="AA220" s="57">
        <v>18.14</v>
      </c>
      <c r="AB220" s="37">
        <v>20.83</v>
      </c>
      <c r="AC220" s="37">
        <v>24.05</v>
      </c>
      <c r="AD220" s="37">
        <v>27.96</v>
      </c>
      <c r="AE220" s="37">
        <v>32.49</v>
      </c>
      <c r="AF220" s="37">
        <v>37.020000000000003</v>
      </c>
      <c r="AG220" s="37">
        <v>41.99</v>
      </c>
      <c r="AH220" s="37">
        <v>47.97</v>
      </c>
      <c r="AI220" s="37">
        <v>57.42</v>
      </c>
      <c r="AJ220" s="37">
        <v>65.650000000000006</v>
      </c>
      <c r="AK220" s="37">
        <v>75.040000000000006</v>
      </c>
      <c r="AL220" s="37">
        <v>86.05</v>
      </c>
      <c r="AM220" s="37">
        <v>98.39</v>
      </c>
      <c r="AN220" s="37">
        <v>112</v>
      </c>
      <c r="AO220" s="37">
        <v>126.69</v>
      </c>
      <c r="AP220" s="37">
        <v>142.71</v>
      </c>
      <c r="AQ220" s="37">
        <v>160.25</v>
      </c>
      <c r="AR220" s="37">
        <v>178.24</v>
      </c>
      <c r="AS220" s="37">
        <v>198.09</v>
      </c>
      <c r="AT220" s="37">
        <v>220.68</v>
      </c>
      <c r="AU220" s="37">
        <v>245.51</v>
      </c>
      <c r="AV220" s="37">
        <v>272.58999999999997</v>
      </c>
      <c r="AW220" s="37">
        <v>301.55</v>
      </c>
      <c r="AX220" s="37">
        <v>331.99</v>
      </c>
      <c r="AY220" s="37">
        <v>357.42</v>
      </c>
      <c r="AZ220" s="37">
        <v>382.58</v>
      </c>
      <c r="BA220" s="37">
        <v>407.03</v>
      </c>
      <c r="BB220" s="37">
        <v>430.37</v>
      </c>
      <c r="BC220" s="37">
        <v>452.19</v>
      </c>
      <c r="BD220" s="37">
        <v>472.1</v>
      </c>
      <c r="BE220" s="37">
        <v>498.11</v>
      </c>
      <c r="BF220" s="37">
        <v>525.54</v>
      </c>
      <c r="BG220" s="37">
        <v>554.48</v>
      </c>
      <c r="BH220" s="37">
        <v>585.02</v>
      </c>
      <c r="BI220" s="37">
        <v>617.24</v>
      </c>
      <c r="BJ220" s="37">
        <v>651.23</v>
      </c>
      <c r="BK220" s="37">
        <v>687.1</v>
      </c>
      <c r="BL220" s="37">
        <v>724.94</v>
      </c>
      <c r="BM220" s="37">
        <v>764.87</v>
      </c>
      <c r="BN220" s="37">
        <v>806.99</v>
      </c>
      <c r="BO220" s="37">
        <v>851.43</v>
      </c>
      <c r="BP220" s="37">
        <v>898.33</v>
      </c>
      <c r="BQ220" s="37">
        <v>947.8</v>
      </c>
      <c r="BR220" s="37">
        <v>1000</v>
      </c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</row>
    <row r="221" spans="1:101" ht="14.25" customHeight="1">
      <c r="A221" s="55">
        <v>53</v>
      </c>
      <c r="B221" s="60">
        <v>0.27</v>
      </c>
      <c r="C221" s="56">
        <v>0.77</v>
      </c>
      <c r="D221" s="56">
        <v>1.02</v>
      </c>
      <c r="E221" s="56">
        <v>1.2</v>
      </c>
      <c r="F221" s="56">
        <v>1.36</v>
      </c>
      <c r="G221" s="56">
        <v>1.53</v>
      </c>
      <c r="H221" s="56">
        <v>1.71</v>
      </c>
      <c r="I221" s="56">
        <v>1.92</v>
      </c>
      <c r="J221" s="56">
        <v>2.21</v>
      </c>
      <c r="K221" s="56">
        <v>2.56</v>
      </c>
      <c r="L221" s="56">
        <v>2.92</v>
      </c>
      <c r="M221" s="56">
        <v>3.27</v>
      </c>
      <c r="N221" s="56">
        <v>3.68</v>
      </c>
      <c r="O221" s="56">
        <v>4.18</v>
      </c>
      <c r="P221" s="56">
        <v>4.78</v>
      </c>
      <c r="Q221" s="56">
        <v>5.45</v>
      </c>
      <c r="R221" s="56">
        <v>6.14</v>
      </c>
      <c r="S221" s="56">
        <v>6.97</v>
      </c>
      <c r="T221" s="56">
        <v>7.98</v>
      </c>
      <c r="U221" s="57">
        <v>9.2100000000000009</v>
      </c>
      <c r="V221" s="56">
        <v>10.76</v>
      </c>
      <c r="W221" s="56">
        <v>12.22</v>
      </c>
      <c r="X221" s="56">
        <v>13.92</v>
      </c>
      <c r="Y221" s="56">
        <v>15.86</v>
      </c>
      <c r="Z221" s="56">
        <v>18.14</v>
      </c>
      <c r="AA221" s="57">
        <v>20.83</v>
      </c>
      <c r="AB221" s="37">
        <v>24.05</v>
      </c>
      <c r="AC221" s="37">
        <v>27.96</v>
      </c>
      <c r="AD221" s="37">
        <v>32.49</v>
      </c>
      <c r="AE221" s="37">
        <v>37.020000000000003</v>
      </c>
      <c r="AF221" s="37">
        <v>41.99</v>
      </c>
      <c r="AG221" s="37">
        <v>47.97</v>
      </c>
      <c r="AH221" s="37">
        <v>57.42</v>
      </c>
      <c r="AI221" s="37">
        <v>65.650000000000006</v>
      </c>
      <c r="AJ221" s="37">
        <v>75.040000000000006</v>
      </c>
      <c r="AK221" s="37">
        <v>86.05</v>
      </c>
      <c r="AL221" s="37">
        <v>98.39</v>
      </c>
      <c r="AM221" s="37">
        <v>112</v>
      </c>
      <c r="AN221" s="37">
        <v>126.69</v>
      </c>
      <c r="AO221" s="37">
        <v>142.71</v>
      </c>
      <c r="AP221" s="37">
        <v>160.25</v>
      </c>
      <c r="AQ221" s="37">
        <v>178.24</v>
      </c>
      <c r="AR221" s="37">
        <v>198.09</v>
      </c>
      <c r="AS221" s="37">
        <v>220.68</v>
      </c>
      <c r="AT221" s="37">
        <v>245.51</v>
      </c>
      <c r="AU221" s="37">
        <v>272.58999999999997</v>
      </c>
      <c r="AV221" s="37">
        <v>301.55</v>
      </c>
      <c r="AW221" s="37">
        <v>331.99</v>
      </c>
      <c r="AX221" s="37">
        <v>357.42</v>
      </c>
      <c r="AY221" s="37">
        <v>382.58</v>
      </c>
      <c r="AZ221" s="37">
        <v>407.03</v>
      </c>
      <c r="BA221" s="37">
        <v>430.37</v>
      </c>
      <c r="BB221" s="37">
        <v>452.19</v>
      </c>
      <c r="BC221" s="37">
        <v>472.1</v>
      </c>
      <c r="BD221" s="37">
        <v>498.11</v>
      </c>
      <c r="BE221" s="37">
        <v>525.54</v>
      </c>
      <c r="BF221" s="37">
        <v>554.48</v>
      </c>
      <c r="BG221" s="37">
        <v>585.02</v>
      </c>
      <c r="BH221" s="37">
        <v>617.24</v>
      </c>
      <c r="BI221" s="37">
        <v>651.23</v>
      </c>
      <c r="BJ221" s="37">
        <v>687.1</v>
      </c>
      <c r="BK221" s="37">
        <v>724.94</v>
      </c>
      <c r="BL221" s="37">
        <v>764.87</v>
      </c>
      <c r="BM221" s="37">
        <v>806.99</v>
      </c>
      <c r="BN221" s="37">
        <v>851.43</v>
      </c>
      <c r="BO221" s="37">
        <v>898.33</v>
      </c>
      <c r="BP221" s="37">
        <v>947.8</v>
      </c>
      <c r="BQ221" s="37">
        <v>1000</v>
      </c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</row>
    <row r="222" spans="1:101" ht="14.25" customHeight="1">
      <c r="A222" s="55">
        <v>54</v>
      </c>
      <c r="B222" s="60">
        <v>0.28000000000000003</v>
      </c>
      <c r="C222" s="56">
        <v>0.79</v>
      </c>
      <c r="D222" s="56">
        <v>1.07</v>
      </c>
      <c r="E222" s="56">
        <v>1.26</v>
      </c>
      <c r="F222" s="56">
        <v>1.49</v>
      </c>
      <c r="G222" s="56">
        <v>1.68</v>
      </c>
      <c r="H222" s="56">
        <v>1.9</v>
      </c>
      <c r="I222" s="56">
        <v>2.15</v>
      </c>
      <c r="J222" s="56">
        <v>2.4700000000000002</v>
      </c>
      <c r="K222" s="56">
        <v>2.84</v>
      </c>
      <c r="L222" s="56">
        <v>3.2</v>
      </c>
      <c r="M222" s="56">
        <v>3.55</v>
      </c>
      <c r="N222" s="56">
        <v>4.01</v>
      </c>
      <c r="O222" s="56">
        <v>4.59</v>
      </c>
      <c r="P222" s="56">
        <v>5.29</v>
      </c>
      <c r="Q222" s="56">
        <v>6.06</v>
      </c>
      <c r="R222" s="56">
        <v>6.87</v>
      </c>
      <c r="S222" s="56">
        <v>7.87</v>
      </c>
      <c r="T222" s="56">
        <v>9.06</v>
      </c>
      <c r="U222" s="58">
        <v>10.5</v>
      </c>
      <c r="V222" s="56">
        <v>12.22</v>
      </c>
      <c r="W222" s="56">
        <v>13.92</v>
      </c>
      <c r="X222" s="56">
        <v>15.86</v>
      </c>
      <c r="Y222" s="56">
        <v>18.14</v>
      </c>
      <c r="Z222" s="56">
        <v>20.83</v>
      </c>
      <c r="AA222" s="57">
        <v>24.05</v>
      </c>
      <c r="AB222" s="37">
        <v>27.96</v>
      </c>
      <c r="AC222" s="37">
        <v>32.49</v>
      </c>
      <c r="AD222" s="37">
        <v>37.020000000000003</v>
      </c>
      <c r="AE222" s="37">
        <v>41.99</v>
      </c>
      <c r="AF222" s="37">
        <v>47.97</v>
      </c>
      <c r="AG222" s="37">
        <v>57.42</v>
      </c>
      <c r="AH222" s="37">
        <v>65.650000000000006</v>
      </c>
      <c r="AI222" s="37">
        <v>75.040000000000006</v>
      </c>
      <c r="AJ222" s="37">
        <v>86.05</v>
      </c>
      <c r="AK222" s="37">
        <v>98.39</v>
      </c>
      <c r="AL222" s="37">
        <v>112</v>
      </c>
      <c r="AM222" s="37">
        <v>126.69</v>
      </c>
      <c r="AN222" s="37">
        <v>142.71</v>
      </c>
      <c r="AO222" s="37">
        <v>160.25</v>
      </c>
      <c r="AP222" s="37">
        <v>178.24</v>
      </c>
      <c r="AQ222" s="37">
        <v>198.09</v>
      </c>
      <c r="AR222" s="37">
        <v>220.68</v>
      </c>
      <c r="AS222" s="37">
        <v>245.51</v>
      </c>
      <c r="AT222" s="37">
        <v>272.58999999999997</v>
      </c>
      <c r="AU222" s="37">
        <v>301.55</v>
      </c>
      <c r="AV222" s="37">
        <v>331.99</v>
      </c>
      <c r="AW222" s="37">
        <v>357.42</v>
      </c>
      <c r="AX222" s="37">
        <v>382.58</v>
      </c>
      <c r="AY222" s="37">
        <v>407.03</v>
      </c>
      <c r="AZ222" s="37">
        <v>430.37</v>
      </c>
      <c r="BA222" s="37">
        <v>452.19</v>
      </c>
      <c r="BB222" s="37">
        <v>472.1</v>
      </c>
      <c r="BC222" s="37">
        <v>498.11</v>
      </c>
      <c r="BD222" s="37">
        <v>525.54</v>
      </c>
      <c r="BE222" s="37">
        <v>554.48</v>
      </c>
      <c r="BF222" s="37">
        <v>585.02</v>
      </c>
      <c r="BG222" s="37">
        <v>617.24</v>
      </c>
      <c r="BH222" s="37">
        <v>651.23</v>
      </c>
      <c r="BI222" s="37">
        <v>687.1</v>
      </c>
      <c r="BJ222" s="37">
        <v>724.94</v>
      </c>
      <c r="BK222" s="37">
        <v>764.87</v>
      </c>
      <c r="BL222" s="37">
        <v>806.99</v>
      </c>
      <c r="BM222" s="37">
        <v>851.43</v>
      </c>
      <c r="BN222" s="37">
        <v>898.33</v>
      </c>
      <c r="BO222" s="37">
        <v>947.8</v>
      </c>
      <c r="BP222" s="37">
        <v>1000</v>
      </c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</row>
    <row r="223" spans="1:101" ht="14.25" customHeight="1">
      <c r="A223" s="55">
        <v>55</v>
      </c>
      <c r="B223" s="60">
        <v>0.28999999999999998</v>
      </c>
      <c r="C223" s="56">
        <v>0.8</v>
      </c>
      <c r="D223" s="56">
        <v>1.1000000000000001</v>
      </c>
      <c r="E223" s="56">
        <v>1.32</v>
      </c>
      <c r="F223" s="56">
        <v>1.64</v>
      </c>
      <c r="G223" s="56">
        <v>1.87</v>
      </c>
      <c r="H223" s="56">
        <v>2.13</v>
      </c>
      <c r="I223" s="56">
        <v>2.42</v>
      </c>
      <c r="J223" s="56">
        <v>2.77</v>
      </c>
      <c r="K223" s="56">
        <v>3.13</v>
      </c>
      <c r="L223" s="56">
        <v>3.47</v>
      </c>
      <c r="M223" s="56">
        <v>3.84</v>
      </c>
      <c r="N223" s="56">
        <v>4.38</v>
      </c>
      <c r="O223" s="56">
        <v>5.07</v>
      </c>
      <c r="P223" s="56">
        <v>5.88</v>
      </c>
      <c r="Q223" s="56">
        <v>6.79</v>
      </c>
      <c r="R223" s="56">
        <v>7.76</v>
      </c>
      <c r="S223" s="56">
        <v>8.91</v>
      </c>
      <c r="T223" s="57">
        <v>10.39</v>
      </c>
      <c r="U223" s="56">
        <v>12.22</v>
      </c>
      <c r="V223" s="56">
        <v>13.92</v>
      </c>
      <c r="W223" s="56">
        <v>15.86</v>
      </c>
      <c r="X223" s="56">
        <v>18.14</v>
      </c>
      <c r="Y223" s="56">
        <v>20.83</v>
      </c>
      <c r="Z223" s="56">
        <v>24.05</v>
      </c>
      <c r="AA223" s="57">
        <v>27.96</v>
      </c>
      <c r="AB223" s="37">
        <v>32.49</v>
      </c>
      <c r="AC223" s="37">
        <v>37.020000000000003</v>
      </c>
      <c r="AD223" s="37">
        <v>41.99</v>
      </c>
      <c r="AE223" s="37">
        <v>47.97</v>
      </c>
      <c r="AF223" s="37">
        <v>57.42</v>
      </c>
      <c r="AG223" s="37">
        <v>65.650000000000006</v>
      </c>
      <c r="AH223" s="37">
        <v>75.040000000000006</v>
      </c>
      <c r="AI223" s="37">
        <v>86.05</v>
      </c>
      <c r="AJ223" s="37">
        <v>98.39</v>
      </c>
      <c r="AK223" s="37">
        <v>112</v>
      </c>
      <c r="AL223" s="37">
        <v>126.69</v>
      </c>
      <c r="AM223" s="37">
        <v>142.71</v>
      </c>
      <c r="AN223" s="37">
        <v>160.25</v>
      </c>
      <c r="AO223" s="37">
        <v>178.24</v>
      </c>
      <c r="AP223" s="37">
        <v>198.09</v>
      </c>
      <c r="AQ223" s="37">
        <v>220.68</v>
      </c>
      <c r="AR223" s="37">
        <v>245.51</v>
      </c>
      <c r="AS223" s="37">
        <v>272.58999999999997</v>
      </c>
      <c r="AT223" s="37">
        <v>301.55</v>
      </c>
      <c r="AU223" s="37">
        <v>331.99</v>
      </c>
      <c r="AV223" s="37">
        <v>357.42</v>
      </c>
      <c r="AW223" s="37">
        <v>382.58</v>
      </c>
      <c r="AX223" s="37">
        <v>407.03</v>
      </c>
      <c r="AY223" s="37">
        <v>430.37</v>
      </c>
      <c r="AZ223" s="37">
        <v>452.19</v>
      </c>
      <c r="BA223" s="37">
        <v>472.1</v>
      </c>
      <c r="BB223" s="37">
        <v>498.11</v>
      </c>
      <c r="BC223" s="37">
        <v>525.54</v>
      </c>
      <c r="BD223" s="37">
        <v>554.48</v>
      </c>
      <c r="BE223" s="37">
        <v>585.02</v>
      </c>
      <c r="BF223" s="37">
        <v>617.24</v>
      </c>
      <c r="BG223" s="37">
        <v>651.23</v>
      </c>
      <c r="BH223" s="37">
        <v>687.1</v>
      </c>
      <c r="BI223" s="37">
        <v>724.94</v>
      </c>
      <c r="BJ223" s="37">
        <v>764.87</v>
      </c>
      <c r="BK223" s="37">
        <v>806.99</v>
      </c>
      <c r="BL223" s="37">
        <v>851.43</v>
      </c>
      <c r="BM223" s="37">
        <v>898.33</v>
      </c>
      <c r="BN223" s="37">
        <v>947.8</v>
      </c>
      <c r="BO223" s="37">
        <v>1000</v>
      </c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</row>
    <row r="224" spans="1:101" ht="14.25" customHeight="1">
      <c r="A224" s="55">
        <v>56</v>
      </c>
      <c r="B224" s="60">
        <v>0.3</v>
      </c>
      <c r="C224" s="56">
        <v>0.81</v>
      </c>
      <c r="D224" s="56">
        <v>1.1200000000000001</v>
      </c>
      <c r="E224" s="56">
        <v>1.4</v>
      </c>
      <c r="F224" s="56">
        <v>1.83</v>
      </c>
      <c r="G224" s="56">
        <v>2.11</v>
      </c>
      <c r="H224" s="56">
        <v>2.4</v>
      </c>
      <c r="I224" s="56">
        <v>2.71</v>
      </c>
      <c r="J224" s="56">
        <v>3.07</v>
      </c>
      <c r="K224" s="56">
        <v>3.41</v>
      </c>
      <c r="L224" s="56">
        <v>3.74</v>
      </c>
      <c r="M224" s="56">
        <v>4.17</v>
      </c>
      <c r="N224" s="56">
        <v>4.82</v>
      </c>
      <c r="O224" s="56">
        <v>5.65</v>
      </c>
      <c r="P224" s="56">
        <v>6.61</v>
      </c>
      <c r="Q224" s="56">
        <v>7.68</v>
      </c>
      <c r="R224" s="56">
        <v>8.8800000000000008</v>
      </c>
      <c r="S224" s="56">
        <v>10.23</v>
      </c>
      <c r="T224" s="57">
        <v>11.9</v>
      </c>
      <c r="U224" s="56">
        <v>13.92</v>
      </c>
      <c r="V224" s="56">
        <v>15.86</v>
      </c>
      <c r="W224" s="56">
        <v>18.14</v>
      </c>
      <c r="X224" s="56">
        <v>20.83</v>
      </c>
      <c r="Y224" s="56">
        <v>24.05</v>
      </c>
      <c r="Z224" s="56">
        <v>27.96</v>
      </c>
      <c r="AA224" s="57">
        <v>32.49</v>
      </c>
      <c r="AB224" s="37">
        <v>37.020000000000003</v>
      </c>
      <c r="AC224" s="37">
        <v>41.99</v>
      </c>
      <c r="AD224" s="37">
        <v>47.97</v>
      </c>
      <c r="AE224" s="37">
        <v>57.42</v>
      </c>
      <c r="AF224" s="37">
        <v>65.650000000000006</v>
      </c>
      <c r="AG224" s="37">
        <v>75.040000000000006</v>
      </c>
      <c r="AH224" s="37">
        <v>86.05</v>
      </c>
      <c r="AI224" s="37">
        <v>98.39</v>
      </c>
      <c r="AJ224" s="37">
        <v>112</v>
      </c>
      <c r="AK224" s="37">
        <v>126.69</v>
      </c>
      <c r="AL224" s="37">
        <v>142.71</v>
      </c>
      <c r="AM224" s="37">
        <v>160.25</v>
      </c>
      <c r="AN224" s="37">
        <v>178.24</v>
      </c>
      <c r="AO224" s="37">
        <v>198.09</v>
      </c>
      <c r="AP224" s="37">
        <v>220.68</v>
      </c>
      <c r="AQ224" s="37">
        <v>245.51</v>
      </c>
      <c r="AR224" s="37">
        <v>272.58999999999997</v>
      </c>
      <c r="AS224" s="37">
        <v>301.55</v>
      </c>
      <c r="AT224" s="37">
        <v>331.99</v>
      </c>
      <c r="AU224" s="37">
        <v>357.42</v>
      </c>
      <c r="AV224" s="37">
        <v>382.58</v>
      </c>
      <c r="AW224" s="37">
        <v>407.03</v>
      </c>
      <c r="AX224" s="37">
        <v>430.37</v>
      </c>
      <c r="AY224" s="37">
        <v>452.19</v>
      </c>
      <c r="AZ224" s="37">
        <v>472.1</v>
      </c>
      <c r="BA224" s="37">
        <v>498.11</v>
      </c>
      <c r="BB224" s="37">
        <v>525.54</v>
      </c>
      <c r="BC224" s="37">
        <v>554.48</v>
      </c>
      <c r="BD224" s="37">
        <v>585.02</v>
      </c>
      <c r="BE224" s="37">
        <v>617.24</v>
      </c>
      <c r="BF224" s="37">
        <v>651.23</v>
      </c>
      <c r="BG224" s="37">
        <v>687.1</v>
      </c>
      <c r="BH224" s="37">
        <v>724.94</v>
      </c>
      <c r="BI224" s="37">
        <v>764.87</v>
      </c>
      <c r="BJ224" s="37">
        <v>806.99</v>
      </c>
      <c r="BK224" s="37">
        <v>851.43</v>
      </c>
      <c r="BL224" s="37">
        <v>898.33</v>
      </c>
      <c r="BM224" s="37">
        <v>947.8</v>
      </c>
      <c r="BN224" s="37">
        <v>1000</v>
      </c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</row>
    <row r="225" spans="1:101" ht="14.25" customHeight="1">
      <c r="A225" s="55">
        <v>57</v>
      </c>
      <c r="B225" s="60">
        <v>0.31</v>
      </c>
      <c r="C225" s="56">
        <v>0.83</v>
      </c>
      <c r="D225" s="56">
        <v>1.1299999999999999</v>
      </c>
      <c r="E225" s="56">
        <v>1.53</v>
      </c>
      <c r="F225" s="56">
        <v>2.06</v>
      </c>
      <c r="G225" s="56">
        <v>2.38</v>
      </c>
      <c r="H225" s="56">
        <v>2.7</v>
      </c>
      <c r="I225" s="56">
        <v>3.01</v>
      </c>
      <c r="J225" s="56">
        <v>3.35</v>
      </c>
      <c r="K225" s="56">
        <v>3.66</v>
      </c>
      <c r="L225" s="56">
        <v>4.01</v>
      </c>
      <c r="M225" s="56">
        <v>4.53</v>
      </c>
      <c r="N225" s="56">
        <v>5.32</v>
      </c>
      <c r="O225" s="56">
        <v>6.3</v>
      </c>
      <c r="P225" s="56">
        <v>7.43</v>
      </c>
      <c r="Q225" s="56">
        <v>8.6999999999999993</v>
      </c>
      <c r="R225" s="56">
        <v>10.08</v>
      </c>
      <c r="S225" s="56">
        <v>11.64</v>
      </c>
      <c r="T225" s="57">
        <v>13.54</v>
      </c>
      <c r="U225" s="56">
        <v>15.86</v>
      </c>
      <c r="V225" s="56">
        <v>18.14</v>
      </c>
      <c r="W225" s="56">
        <v>20.83</v>
      </c>
      <c r="X225" s="56">
        <v>24.05</v>
      </c>
      <c r="Y225" s="56">
        <v>27.96</v>
      </c>
      <c r="Z225" s="56">
        <v>32.49</v>
      </c>
      <c r="AA225" s="57">
        <v>37.020000000000003</v>
      </c>
      <c r="AB225" s="37">
        <v>41.99</v>
      </c>
      <c r="AC225" s="37">
        <v>47.97</v>
      </c>
      <c r="AD225" s="37">
        <v>57.42</v>
      </c>
      <c r="AE225" s="37">
        <v>65.650000000000006</v>
      </c>
      <c r="AF225" s="37">
        <v>75.040000000000006</v>
      </c>
      <c r="AG225" s="37">
        <v>86.05</v>
      </c>
      <c r="AH225" s="37">
        <v>98.39</v>
      </c>
      <c r="AI225" s="37">
        <v>112</v>
      </c>
      <c r="AJ225" s="37">
        <v>126.69</v>
      </c>
      <c r="AK225" s="37">
        <v>142.71</v>
      </c>
      <c r="AL225" s="37">
        <v>160.25</v>
      </c>
      <c r="AM225" s="37">
        <v>178.24</v>
      </c>
      <c r="AN225" s="37">
        <v>198.09</v>
      </c>
      <c r="AO225" s="37">
        <v>220.68</v>
      </c>
      <c r="AP225" s="37">
        <v>245.51</v>
      </c>
      <c r="AQ225" s="37">
        <v>272.58999999999997</v>
      </c>
      <c r="AR225" s="37">
        <v>301.55</v>
      </c>
      <c r="AS225" s="37">
        <v>331.99</v>
      </c>
      <c r="AT225" s="37">
        <v>357.42</v>
      </c>
      <c r="AU225" s="37">
        <v>382.58</v>
      </c>
      <c r="AV225" s="37">
        <v>407.03</v>
      </c>
      <c r="AW225" s="37">
        <v>430.37</v>
      </c>
      <c r="AX225" s="37">
        <v>452.19</v>
      </c>
      <c r="AY225" s="37">
        <v>472.1</v>
      </c>
      <c r="AZ225" s="37">
        <v>498.11</v>
      </c>
      <c r="BA225" s="37">
        <v>525.54</v>
      </c>
      <c r="BB225" s="37">
        <v>554.48</v>
      </c>
      <c r="BC225" s="37">
        <v>585.02</v>
      </c>
      <c r="BD225" s="37">
        <v>617.24</v>
      </c>
      <c r="BE225" s="37">
        <v>651.23</v>
      </c>
      <c r="BF225" s="37">
        <v>687.1</v>
      </c>
      <c r="BG225" s="37">
        <v>724.94</v>
      </c>
      <c r="BH225" s="37">
        <v>764.87</v>
      </c>
      <c r="BI225" s="37">
        <v>806.99</v>
      </c>
      <c r="BJ225" s="37">
        <v>851.43</v>
      </c>
      <c r="BK225" s="37">
        <v>898.33</v>
      </c>
      <c r="BL225" s="37">
        <v>947.8</v>
      </c>
      <c r="BM225" s="37">
        <v>1000</v>
      </c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</row>
    <row r="226" spans="1:101" ht="14.25" customHeight="1">
      <c r="A226" s="55">
        <v>58</v>
      </c>
      <c r="B226" s="60">
        <v>0.32</v>
      </c>
      <c r="C226" s="56">
        <v>0.85</v>
      </c>
      <c r="D226" s="56">
        <v>1.1599999999999999</v>
      </c>
      <c r="E226" s="56">
        <v>1.72</v>
      </c>
      <c r="F226" s="56">
        <v>2.34</v>
      </c>
      <c r="G226" s="56">
        <v>2.68</v>
      </c>
      <c r="H226" s="56">
        <v>2.99</v>
      </c>
      <c r="I226" s="56">
        <v>3.28</v>
      </c>
      <c r="J226" s="56">
        <v>3.58</v>
      </c>
      <c r="K226" s="56">
        <v>3.9</v>
      </c>
      <c r="L226" s="56">
        <v>4.3099999999999996</v>
      </c>
      <c r="M226" s="56">
        <v>4.97</v>
      </c>
      <c r="N226" s="56">
        <v>5.94</v>
      </c>
      <c r="O226" s="56">
        <v>7.1</v>
      </c>
      <c r="P226" s="56">
        <v>8.43</v>
      </c>
      <c r="Q226" s="56">
        <v>9.91</v>
      </c>
      <c r="R226" s="56">
        <v>11.5</v>
      </c>
      <c r="S226" s="56">
        <v>13.29</v>
      </c>
      <c r="T226" s="57">
        <v>15.48</v>
      </c>
      <c r="U226" s="56">
        <v>18.14</v>
      </c>
      <c r="V226" s="56">
        <v>20.83</v>
      </c>
      <c r="W226" s="56">
        <v>24.05</v>
      </c>
      <c r="X226" s="56">
        <v>27.96</v>
      </c>
      <c r="Y226" s="56">
        <v>32.49</v>
      </c>
      <c r="Z226" s="56">
        <v>37.020000000000003</v>
      </c>
      <c r="AA226" s="57">
        <v>41.99</v>
      </c>
      <c r="AB226" s="37">
        <v>47.97</v>
      </c>
      <c r="AC226" s="37">
        <v>57.42</v>
      </c>
      <c r="AD226" s="37">
        <v>65.650000000000006</v>
      </c>
      <c r="AE226" s="37">
        <v>75.040000000000006</v>
      </c>
      <c r="AF226" s="37">
        <v>86.05</v>
      </c>
      <c r="AG226" s="37">
        <v>98.39</v>
      </c>
      <c r="AH226" s="37">
        <v>112</v>
      </c>
      <c r="AI226" s="37">
        <v>126.69</v>
      </c>
      <c r="AJ226" s="37">
        <v>142.71</v>
      </c>
      <c r="AK226" s="37">
        <v>160.25</v>
      </c>
      <c r="AL226" s="37">
        <v>178.24</v>
      </c>
      <c r="AM226" s="37">
        <v>198.09</v>
      </c>
      <c r="AN226" s="37">
        <v>220.68</v>
      </c>
      <c r="AO226" s="37">
        <v>245.51</v>
      </c>
      <c r="AP226" s="37">
        <v>272.58999999999997</v>
      </c>
      <c r="AQ226" s="37">
        <v>301.55</v>
      </c>
      <c r="AR226" s="37">
        <v>331.99</v>
      </c>
      <c r="AS226" s="37">
        <v>357.42</v>
      </c>
      <c r="AT226" s="37">
        <v>382.58</v>
      </c>
      <c r="AU226" s="37">
        <v>407.03</v>
      </c>
      <c r="AV226" s="37">
        <v>430.37</v>
      </c>
      <c r="AW226" s="37">
        <v>452.19</v>
      </c>
      <c r="AX226" s="37">
        <v>472.1</v>
      </c>
      <c r="AY226" s="37">
        <v>498.11</v>
      </c>
      <c r="AZ226" s="37">
        <v>525.54</v>
      </c>
      <c r="BA226" s="37">
        <v>554.48</v>
      </c>
      <c r="BB226" s="37">
        <v>585.02</v>
      </c>
      <c r="BC226" s="37">
        <v>617.24</v>
      </c>
      <c r="BD226" s="37">
        <v>651.23</v>
      </c>
      <c r="BE226" s="37">
        <v>687.1</v>
      </c>
      <c r="BF226" s="37">
        <v>724.94</v>
      </c>
      <c r="BG226" s="37">
        <v>764.87</v>
      </c>
      <c r="BH226" s="37">
        <v>806.99</v>
      </c>
      <c r="BI226" s="37">
        <v>851.43</v>
      </c>
      <c r="BJ226" s="37">
        <v>898.33</v>
      </c>
      <c r="BK226" s="37">
        <v>947.8</v>
      </c>
      <c r="BL226" s="37">
        <v>1000</v>
      </c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</row>
    <row r="227" spans="1:101" ht="14.25" customHeight="1">
      <c r="A227" s="55">
        <v>59</v>
      </c>
      <c r="B227" s="60">
        <v>0.34</v>
      </c>
      <c r="C227" s="56">
        <v>0.87</v>
      </c>
      <c r="D227" s="56">
        <v>1.23</v>
      </c>
      <c r="E227" s="56">
        <v>1.99</v>
      </c>
      <c r="F227" s="56">
        <v>2.6</v>
      </c>
      <c r="G227" s="56">
        <v>2.98</v>
      </c>
      <c r="H227" s="56">
        <v>3.27</v>
      </c>
      <c r="I227" s="56">
        <v>3.51</v>
      </c>
      <c r="J227" s="56">
        <v>3.8</v>
      </c>
      <c r="K227" s="56">
        <v>4.16</v>
      </c>
      <c r="L227" s="56">
        <v>4.6900000000000004</v>
      </c>
      <c r="M227" s="56">
        <v>5.55</v>
      </c>
      <c r="N227" s="56">
        <v>6.74</v>
      </c>
      <c r="O227" s="56">
        <v>8.11</v>
      </c>
      <c r="P227" s="56">
        <v>9.65</v>
      </c>
      <c r="Q227" s="56">
        <v>11.36</v>
      </c>
      <c r="R227" s="56">
        <v>13.22</v>
      </c>
      <c r="S227" s="56">
        <v>15.26</v>
      </c>
      <c r="T227" s="57">
        <v>17.78</v>
      </c>
      <c r="U227" s="56">
        <v>20.83</v>
      </c>
      <c r="V227" s="56">
        <v>24.05</v>
      </c>
      <c r="W227" s="56">
        <v>27.96</v>
      </c>
      <c r="X227" s="56">
        <v>32.49</v>
      </c>
      <c r="Y227" s="56">
        <v>37.020000000000003</v>
      </c>
      <c r="Z227" s="56">
        <v>41.99</v>
      </c>
      <c r="AA227" s="57">
        <v>47.97</v>
      </c>
      <c r="AB227" s="37">
        <v>57.42</v>
      </c>
      <c r="AC227" s="37">
        <v>65.650000000000006</v>
      </c>
      <c r="AD227" s="37">
        <v>75.040000000000006</v>
      </c>
      <c r="AE227" s="37">
        <v>86.05</v>
      </c>
      <c r="AF227" s="37">
        <v>98.39</v>
      </c>
      <c r="AG227" s="37">
        <v>112</v>
      </c>
      <c r="AH227" s="37">
        <v>126.69</v>
      </c>
      <c r="AI227" s="37">
        <v>142.71</v>
      </c>
      <c r="AJ227" s="37">
        <v>160.25</v>
      </c>
      <c r="AK227" s="37">
        <v>178.24</v>
      </c>
      <c r="AL227" s="37">
        <v>198.09</v>
      </c>
      <c r="AM227" s="37">
        <v>220.68</v>
      </c>
      <c r="AN227" s="37">
        <v>245.51</v>
      </c>
      <c r="AO227" s="37">
        <v>272.58999999999997</v>
      </c>
      <c r="AP227" s="37">
        <v>301.55</v>
      </c>
      <c r="AQ227" s="37">
        <v>331.99</v>
      </c>
      <c r="AR227" s="37">
        <v>357.42</v>
      </c>
      <c r="AS227" s="37">
        <v>382.58</v>
      </c>
      <c r="AT227" s="37">
        <v>407.03</v>
      </c>
      <c r="AU227" s="37">
        <v>430.37</v>
      </c>
      <c r="AV227" s="37">
        <v>452.19</v>
      </c>
      <c r="AW227" s="37">
        <v>472.1</v>
      </c>
      <c r="AX227" s="37">
        <v>498.11</v>
      </c>
      <c r="AY227" s="37">
        <v>525.54</v>
      </c>
      <c r="AZ227" s="37">
        <v>554.48</v>
      </c>
      <c r="BA227" s="37">
        <v>585.02</v>
      </c>
      <c r="BB227" s="37">
        <v>617.24</v>
      </c>
      <c r="BC227" s="37">
        <v>651.23</v>
      </c>
      <c r="BD227" s="37">
        <v>687.1</v>
      </c>
      <c r="BE227" s="37">
        <v>724.94</v>
      </c>
      <c r="BF227" s="37">
        <v>764.87</v>
      </c>
      <c r="BG227" s="37">
        <v>806.99</v>
      </c>
      <c r="BH227" s="37">
        <v>851.43</v>
      </c>
      <c r="BI227" s="37">
        <v>898.33</v>
      </c>
      <c r="BJ227" s="37">
        <v>947.8</v>
      </c>
      <c r="BK227" s="37">
        <v>1000</v>
      </c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</row>
    <row r="228" spans="1:101" ht="14.25" customHeight="1">
      <c r="A228" s="55">
        <v>60</v>
      </c>
      <c r="B228" s="60">
        <v>0.39</v>
      </c>
      <c r="C228" s="56">
        <v>0.91</v>
      </c>
      <c r="D228" s="56">
        <v>1.41</v>
      </c>
      <c r="E228" s="56">
        <v>2.2599999999999998</v>
      </c>
      <c r="F228" s="56">
        <v>2.88</v>
      </c>
      <c r="G228" s="56">
        <v>3.25</v>
      </c>
      <c r="H228" s="56">
        <v>3.48</v>
      </c>
      <c r="I228" s="56">
        <v>3.72</v>
      </c>
      <c r="J228" s="56">
        <v>4.0199999999999996</v>
      </c>
      <c r="K228" s="56">
        <v>4.4800000000000004</v>
      </c>
      <c r="L228" s="56">
        <v>5.21</v>
      </c>
      <c r="M228" s="56">
        <v>6.31</v>
      </c>
      <c r="N228" s="56">
        <v>7.73</v>
      </c>
      <c r="O228" s="56">
        <v>9.2899999999999991</v>
      </c>
      <c r="P228" s="56">
        <v>11.08</v>
      </c>
      <c r="Q228" s="56">
        <v>13.04</v>
      </c>
      <c r="R228" s="56">
        <v>15.13</v>
      </c>
      <c r="S228" s="56">
        <v>17.37</v>
      </c>
      <c r="T228" s="57">
        <v>20.41</v>
      </c>
      <c r="U228" s="56">
        <v>24.05</v>
      </c>
      <c r="V228" s="56">
        <v>27.96</v>
      </c>
      <c r="W228" s="56">
        <v>32.49</v>
      </c>
      <c r="X228" s="56">
        <v>37.020000000000003</v>
      </c>
      <c r="Y228" s="56">
        <v>41.99</v>
      </c>
      <c r="Z228" s="56">
        <v>47.97</v>
      </c>
      <c r="AA228" s="57">
        <v>57.42</v>
      </c>
      <c r="AB228" s="37">
        <v>65.650000000000006</v>
      </c>
      <c r="AC228" s="37">
        <v>75.040000000000006</v>
      </c>
      <c r="AD228" s="37">
        <v>86.05</v>
      </c>
      <c r="AE228" s="37">
        <v>98.39</v>
      </c>
      <c r="AF228" s="37">
        <v>112</v>
      </c>
      <c r="AG228" s="37">
        <v>126.69</v>
      </c>
      <c r="AH228" s="37">
        <v>142.71</v>
      </c>
      <c r="AI228" s="37">
        <v>160.25</v>
      </c>
      <c r="AJ228" s="37">
        <v>178.24</v>
      </c>
      <c r="AK228" s="37">
        <v>198.09</v>
      </c>
      <c r="AL228" s="37">
        <v>220.68</v>
      </c>
      <c r="AM228" s="37">
        <v>245.51</v>
      </c>
      <c r="AN228" s="37">
        <v>272.58999999999997</v>
      </c>
      <c r="AO228" s="37">
        <v>301.55</v>
      </c>
      <c r="AP228" s="37">
        <v>331.99</v>
      </c>
      <c r="AQ228" s="37">
        <v>357.42</v>
      </c>
      <c r="AR228" s="37">
        <v>382.58</v>
      </c>
      <c r="AS228" s="37">
        <v>407.03</v>
      </c>
      <c r="AT228" s="37">
        <v>430.37</v>
      </c>
      <c r="AU228" s="37">
        <v>452.19</v>
      </c>
      <c r="AV228" s="37">
        <v>472.1</v>
      </c>
      <c r="AW228" s="37">
        <v>498.11</v>
      </c>
      <c r="AX228" s="37">
        <v>525.54</v>
      </c>
      <c r="AY228" s="37">
        <v>554.48</v>
      </c>
      <c r="AZ228" s="37">
        <v>585.02</v>
      </c>
      <c r="BA228" s="37">
        <v>617.24</v>
      </c>
      <c r="BB228" s="37">
        <v>651.23</v>
      </c>
      <c r="BC228" s="37">
        <v>687.1</v>
      </c>
      <c r="BD228" s="37">
        <v>724.94</v>
      </c>
      <c r="BE228" s="37">
        <v>764.87</v>
      </c>
      <c r="BF228" s="37">
        <v>806.99</v>
      </c>
      <c r="BG228" s="37">
        <v>851.43</v>
      </c>
      <c r="BH228" s="37">
        <v>898.33</v>
      </c>
      <c r="BI228" s="37">
        <v>947.8</v>
      </c>
      <c r="BJ228" s="37">
        <v>1000</v>
      </c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</row>
    <row r="229" spans="1:101" ht="14.25" customHeight="1">
      <c r="A229" s="55">
        <v>61</v>
      </c>
      <c r="B229" s="60">
        <v>0.47</v>
      </c>
      <c r="C229" s="56">
        <v>0.94</v>
      </c>
      <c r="D229" s="56">
        <v>1.67</v>
      </c>
      <c r="E229" s="56">
        <v>2.5099999999999998</v>
      </c>
      <c r="F229" s="56">
        <v>3.19</v>
      </c>
      <c r="G229" s="56">
        <v>3.46</v>
      </c>
      <c r="H229" s="56">
        <v>3.67</v>
      </c>
      <c r="I229" s="56">
        <v>3.92</v>
      </c>
      <c r="J229" s="56">
        <v>4.3099999999999996</v>
      </c>
      <c r="K229" s="56">
        <v>4.9400000000000004</v>
      </c>
      <c r="L229" s="56">
        <v>5.91</v>
      </c>
      <c r="M229" s="56">
        <v>7.28</v>
      </c>
      <c r="N229" s="56">
        <v>8.93</v>
      </c>
      <c r="O229" s="56">
        <v>10.76</v>
      </c>
      <c r="P229" s="56">
        <v>12.76</v>
      </c>
      <c r="Q229" s="56">
        <v>14.96</v>
      </c>
      <c r="R229" s="56">
        <v>17.309999999999999</v>
      </c>
      <c r="S229" s="56">
        <v>20.07</v>
      </c>
      <c r="T229" s="58">
        <v>23.69</v>
      </c>
      <c r="U229" s="56">
        <v>27.96</v>
      </c>
      <c r="V229" s="56">
        <v>32.49</v>
      </c>
      <c r="W229" s="56">
        <v>37.020000000000003</v>
      </c>
      <c r="X229" s="56">
        <v>41.99</v>
      </c>
      <c r="Y229" s="56">
        <v>47.97</v>
      </c>
      <c r="Z229" s="56">
        <v>57.42</v>
      </c>
      <c r="AA229" s="57">
        <v>65.650000000000006</v>
      </c>
      <c r="AB229" s="37">
        <v>75.040000000000006</v>
      </c>
      <c r="AC229" s="37">
        <v>86.05</v>
      </c>
      <c r="AD229" s="37">
        <v>98.39</v>
      </c>
      <c r="AE229" s="37">
        <v>112</v>
      </c>
      <c r="AF229" s="37">
        <v>126.69</v>
      </c>
      <c r="AG229" s="37">
        <v>142.71</v>
      </c>
      <c r="AH229" s="37">
        <v>160.25</v>
      </c>
      <c r="AI229" s="37">
        <v>178.24</v>
      </c>
      <c r="AJ229" s="37">
        <v>198.09</v>
      </c>
      <c r="AK229" s="37">
        <v>220.68</v>
      </c>
      <c r="AL229" s="37">
        <v>245.51</v>
      </c>
      <c r="AM229" s="37">
        <v>272.58999999999997</v>
      </c>
      <c r="AN229" s="37">
        <v>301.55</v>
      </c>
      <c r="AO229" s="37">
        <v>331.99</v>
      </c>
      <c r="AP229" s="37">
        <v>357.42</v>
      </c>
      <c r="AQ229" s="37">
        <v>382.58</v>
      </c>
      <c r="AR229" s="37">
        <v>407.03</v>
      </c>
      <c r="AS229" s="37">
        <v>430.37</v>
      </c>
      <c r="AT229" s="37">
        <v>452.19</v>
      </c>
      <c r="AU229" s="37">
        <v>472.1</v>
      </c>
      <c r="AV229" s="37">
        <v>498.11</v>
      </c>
      <c r="AW229" s="37">
        <v>525.54</v>
      </c>
      <c r="AX229" s="37">
        <v>554.48</v>
      </c>
      <c r="AY229" s="37">
        <v>585.02</v>
      </c>
      <c r="AZ229" s="37">
        <v>617.24</v>
      </c>
      <c r="BA229" s="37">
        <v>651.23</v>
      </c>
      <c r="BB229" s="37">
        <v>687.1</v>
      </c>
      <c r="BC229" s="37">
        <v>724.94</v>
      </c>
      <c r="BD229" s="37">
        <v>764.87</v>
      </c>
      <c r="BE229" s="37">
        <v>806.99</v>
      </c>
      <c r="BF229" s="37">
        <v>851.43</v>
      </c>
      <c r="BG229" s="37">
        <v>898.33</v>
      </c>
      <c r="BH229" s="37">
        <v>947.8</v>
      </c>
      <c r="BI229" s="37">
        <v>1000</v>
      </c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</row>
    <row r="230" spans="1:101" ht="14.25" customHeight="1">
      <c r="A230" s="55">
        <v>62</v>
      </c>
      <c r="B230" s="60">
        <v>0.56000000000000005</v>
      </c>
      <c r="C230" s="56">
        <v>1.06</v>
      </c>
      <c r="D230" s="56">
        <v>1.99</v>
      </c>
      <c r="E230" s="56">
        <v>2.67</v>
      </c>
      <c r="F230" s="56">
        <v>3.4</v>
      </c>
      <c r="G230" s="56">
        <v>3.62</v>
      </c>
      <c r="H230" s="56">
        <v>3.85</v>
      </c>
      <c r="I230" s="56">
        <v>4.18</v>
      </c>
      <c r="J230" s="56">
        <v>4.72</v>
      </c>
      <c r="K230" s="56">
        <v>5.58</v>
      </c>
      <c r="L230" s="56">
        <v>6.83</v>
      </c>
      <c r="M230" s="56">
        <v>8.4600000000000009</v>
      </c>
      <c r="N230" s="56">
        <v>10.33</v>
      </c>
      <c r="O230" s="56">
        <v>12.35</v>
      </c>
      <c r="P230" s="56">
        <v>14.57</v>
      </c>
      <c r="Q230" s="56">
        <v>17.059999999999999</v>
      </c>
      <c r="R230" s="56">
        <v>19.93</v>
      </c>
      <c r="S230" s="57">
        <v>23.61</v>
      </c>
      <c r="T230" s="56">
        <v>27.96</v>
      </c>
      <c r="U230" s="56">
        <v>32.49</v>
      </c>
      <c r="V230" s="56">
        <v>37.020000000000003</v>
      </c>
      <c r="W230" s="56">
        <v>41.99</v>
      </c>
      <c r="X230" s="56">
        <v>47.97</v>
      </c>
      <c r="Y230" s="56">
        <v>57.42</v>
      </c>
      <c r="Z230" s="56">
        <v>65.650000000000006</v>
      </c>
      <c r="AA230" s="57">
        <v>75.040000000000006</v>
      </c>
      <c r="AB230" s="37">
        <v>86.05</v>
      </c>
      <c r="AC230" s="37">
        <v>98.39</v>
      </c>
      <c r="AD230" s="37">
        <v>112</v>
      </c>
      <c r="AE230" s="37">
        <v>126.69</v>
      </c>
      <c r="AF230" s="37">
        <v>142.71</v>
      </c>
      <c r="AG230" s="37">
        <v>160.25</v>
      </c>
      <c r="AH230" s="37">
        <v>178.24</v>
      </c>
      <c r="AI230" s="37">
        <v>198.09</v>
      </c>
      <c r="AJ230" s="37">
        <v>220.68</v>
      </c>
      <c r="AK230" s="37">
        <v>245.51</v>
      </c>
      <c r="AL230" s="37">
        <v>272.58999999999997</v>
      </c>
      <c r="AM230" s="37">
        <v>301.55</v>
      </c>
      <c r="AN230" s="37">
        <v>331.99</v>
      </c>
      <c r="AO230" s="37">
        <v>357.42</v>
      </c>
      <c r="AP230" s="37">
        <v>382.58</v>
      </c>
      <c r="AQ230" s="37">
        <v>407.03</v>
      </c>
      <c r="AR230" s="37">
        <v>430.37</v>
      </c>
      <c r="AS230" s="37">
        <v>452.19</v>
      </c>
      <c r="AT230" s="37">
        <v>472.1</v>
      </c>
      <c r="AU230" s="37">
        <v>498.11</v>
      </c>
      <c r="AV230" s="37">
        <v>525.54</v>
      </c>
      <c r="AW230" s="37">
        <v>554.48</v>
      </c>
      <c r="AX230" s="37">
        <v>585.02</v>
      </c>
      <c r="AY230" s="37">
        <v>617.24</v>
      </c>
      <c r="AZ230" s="37">
        <v>651.23</v>
      </c>
      <c r="BA230" s="37">
        <v>687.1</v>
      </c>
      <c r="BB230" s="37">
        <v>724.94</v>
      </c>
      <c r="BC230" s="37">
        <v>764.87</v>
      </c>
      <c r="BD230" s="37">
        <v>806.99</v>
      </c>
      <c r="BE230" s="37">
        <v>851.43</v>
      </c>
      <c r="BF230" s="37">
        <v>898.33</v>
      </c>
      <c r="BG230" s="37">
        <v>947.8</v>
      </c>
      <c r="BH230" s="37">
        <v>1000</v>
      </c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</row>
    <row r="231" spans="1:101" ht="14.25" customHeight="1">
      <c r="A231" s="55">
        <v>63</v>
      </c>
      <c r="B231" s="60">
        <v>0.67</v>
      </c>
      <c r="C231" s="56">
        <v>1.21</v>
      </c>
      <c r="D231" s="56">
        <v>2.3199999999999998</v>
      </c>
      <c r="E231" s="56">
        <v>2.98</v>
      </c>
      <c r="F231" s="56">
        <v>3.55</v>
      </c>
      <c r="G231" s="56">
        <v>3.82</v>
      </c>
      <c r="H231" s="56">
        <v>4.1399999999999997</v>
      </c>
      <c r="I231" s="56">
        <v>4.6500000000000004</v>
      </c>
      <c r="J231" s="56">
        <v>5.38</v>
      </c>
      <c r="K231" s="56">
        <v>6.46</v>
      </c>
      <c r="L231" s="56">
        <v>8</v>
      </c>
      <c r="M231" s="56">
        <v>9.89</v>
      </c>
      <c r="N231" s="56">
        <v>11.97</v>
      </c>
      <c r="O231" s="56">
        <v>14.22</v>
      </c>
      <c r="P231" s="56">
        <v>16.73</v>
      </c>
      <c r="Q231" s="56">
        <v>19.62</v>
      </c>
      <c r="R231" s="56">
        <v>23.35</v>
      </c>
      <c r="S231" s="58">
        <v>27.32</v>
      </c>
      <c r="T231" s="56">
        <v>32.49</v>
      </c>
      <c r="U231" s="56">
        <v>37.020000000000003</v>
      </c>
      <c r="V231" s="56">
        <v>41.99</v>
      </c>
      <c r="W231" s="56">
        <v>47.97</v>
      </c>
      <c r="X231" s="56">
        <v>57.42</v>
      </c>
      <c r="Y231" s="56">
        <v>65.650000000000006</v>
      </c>
      <c r="Z231" s="56">
        <v>75.040000000000006</v>
      </c>
      <c r="AA231" s="57">
        <v>86.05</v>
      </c>
      <c r="AB231" s="37">
        <v>98.39</v>
      </c>
      <c r="AC231" s="37">
        <v>112</v>
      </c>
      <c r="AD231" s="37">
        <v>126.69</v>
      </c>
      <c r="AE231" s="37">
        <v>142.71</v>
      </c>
      <c r="AF231" s="37">
        <v>160.25</v>
      </c>
      <c r="AG231" s="37">
        <v>178.24</v>
      </c>
      <c r="AH231" s="37">
        <v>198.09</v>
      </c>
      <c r="AI231" s="37">
        <v>220.68</v>
      </c>
      <c r="AJ231" s="37">
        <v>245.51</v>
      </c>
      <c r="AK231" s="37">
        <v>272.58999999999997</v>
      </c>
      <c r="AL231" s="37">
        <v>301.55</v>
      </c>
      <c r="AM231" s="37">
        <v>331.99</v>
      </c>
      <c r="AN231" s="37">
        <v>357.42</v>
      </c>
      <c r="AO231" s="37">
        <v>382.58</v>
      </c>
      <c r="AP231" s="37">
        <v>407.03</v>
      </c>
      <c r="AQ231" s="37">
        <v>430.37</v>
      </c>
      <c r="AR231" s="37">
        <v>452.19</v>
      </c>
      <c r="AS231" s="37">
        <v>472.1</v>
      </c>
      <c r="AT231" s="37">
        <v>498.11</v>
      </c>
      <c r="AU231" s="37">
        <v>525.54</v>
      </c>
      <c r="AV231" s="37">
        <v>554.48</v>
      </c>
      <c r="AW231" s="37">
        <v>585.02</v>
      </c>
      <c r="AX231" s="37">
        <v>617.24</v>
      </c>
      <c r="AY231" s="37">
        <v>651.23</v>
      </c>
      <c r="AZ231" s="37">
        <v>687.1</v>
      </c>
      <c r="BA231" s="37">
        <v>724.94</v>
      </c>
      <c r="BB231" s="37">
        <v>764.87</v>
      </c>
      <c r="BC231" s="37">
        <v>806.99</v>
      </c>
      <c r="BD231" s="37">
        <v>851.43</v>
      </c>
      <c r="BE231" s="37">
        <v>898.33</v>
      </c>
      <c r="BF231" s="37">
        <v>947.8</v>
      </c>
      <c r="BG231" s="37">
        <v>1000</v>
      </c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</row>
    <row r="232" spans="1:101" ht="14.25" customHeight="1">
      <c r="A232" s="55">
        <v>64</v>
      </c>
      <c r="B232" s="60">
        <v>0.78</v>
      </c>
      <c r="C232" s="56">
        <v>1.5</v>
      </c>
      <c r="D232" s="56">
        <v>2.62</v>
      </c>
      <c r="E232" s="56">
        <v>3.19</v>
      </c>
      <c r="F232" s="56">
        <v>3.65</v>
      </c>
      <c r="G232" s="56">
        <v>4.05</v>
      </c>
      <c r="H232" s="56">
        <v>4.63</v>
      </c>
      <c r="I232" s="56">
        <v>5.33</v>
      </c>
      <c r="J232" s="56">
        <v>6.2</v>
      </c>
      <c r="K232" s="56">
        <v>7.59</v>
      </c>
      <c r="L232" s="56">
        <v>9.3800000000000008</v>
      </c>
      <c r="M232" s="56">
        <v>11.44</v>
      </c>
      <c r="N232" s="56">
        <v>13.67</v>
      </c>
      <c r="O232" s="56">
        <v>16.14</v>
      </c>
      <c r="P232" s="56">
        <v>19.03</v>
      </c>
      <c r="Q232" s="56">
        <v>22.94</v>
      </c>
      <c r="R232" s="57">
        <v>27.19</v>
      </c>
      <c r="S232" s="56">
        <v>32.49</v>
      </c>
      <c r="T232" s="56">
        <v>37.020000000000003</v>
      </c>
      <c r="U232" s="56">
        <v>41.99</v>
      </c>
      <c r="V232" s="56">
        <v>47.97</v>
      </c>
      <c r="W232" s="56">
        <v>57.42</v>
      </c>
      <c r="X232" s="56">
        <v>65.650000000000006</v>
      </c>
      <c r="Y232" s="56">
        <v>75.040000000000006</v>
      </c>
      <c r="Z232" s="56">
        <v>86.05</v>
      </c>
      <c r="AA232" s="57">
        <v>98.39</v>
      </c>
      <c r="AB232" s="37">
        <v>112</v>
      </c>
      <c r="AC232" s="37">
        <v>126.69</v>
      </c>
      <c r="AD232" s="37">
        <v>142.71</v>
      </c>
      <c r="AE232" s="37">
        <v>160.25</v>
      </c>
      <c r="AF232" s="37">
        <v>178.24</v>
      </c>
      <c r="AG232" s="37">
        <v>198.09</v>
      </c>
      <c r="AH232" s="37">
        <v>220.68</v>
      </c>
      <c r="AI232" s="37">
        <v>245.51</v>
      </c>
      <c r="AJ232" s="37">
        <v>272.58999999999997</v>
      </c>
      <c r="AK232" s="37">
        <v>301.55</v>
      </c>
      <c r="AL232" s="37">
        <v>331.99</v>
      </c>
      <c r="AM232" s="37">
        <v>357.42</v>
      </c>
      <c r="AN232" s="37">
        <v>382.58</v>
      </c>
      <c r="AO232" s="37">
        <v>407.03</v>
      </c>
      <c r="AP232" s="37">
        <v>430.37</v>
      </c>
      <c r="AQ232" s="37">
        <v>452.19</v>
      </c>
      <c r="AR232" s="37">
        <v>472.1</v>
      </c>
      <c r="AS232" s="37">
        <v>498.11</v>
      </c>
      <c r="AT232" s="37">
        <v>525.54</v>
      </c>
      <c r="AU232" s="37">
        <v>554.48</v>
      </c>
      <c r="AV232" s="37">
        <v>585.02</v>
      </c>
      <c r="AW232" s="37">
        <v>617.24</v>
      </c>
      <c r="AX232" s="37">
        <v>651.23</v>
      </c>
      <c r="AY232" s="37">
        <v>687.1</v>
      </c>
      <c r="AZ232" s="37">
        <v>724.94</v>
      </c>
      <c r="BA232" s="37">
        <v>764.87</v>
      </c>
      <c r="BB232" s="37">
        <v>806.99</v>
      </c>
      <c r="BC232" s="37">
        <v>851.43</v>
      </c>
      <c r="BD232" s="37">
        <v>898.33</v>
      </c>
      <c r="BE232" s="37">
        <v>947.8</v>
      </c>
      <c r="BF232" s="37">
        <v>1000</v>
      </c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</row>
    <row r="233" spans="1:101" ht="14.25" customHeight="1">
      <c r="A233" s="55">
        <v>65</v>
      </c>
      <c r="B233" s="60">
        <v>0.86</v>
      </c>
      <c r="C233" s="56">
        <v>1.85</v>
      </c>
      <c r="D233" s="56">
        <v>2.85</v>
      </c>
      <c r="E233" s="56">
        <v>3.33</v>
      </c>
      <c r="F233" s="56">
        <v>3.84</v>
      </c>
      <c r="G233" s="56">
        <v>4.53</v>
      </c>
      <c r="H233" s="56">
        <v>5.28</v>
      </c>
      <c r="I233" s="56">
        <v>6.09</v>
      </c>
      <c r="J233" s="56">
        <v>7.26</v>
      </c>
      <c r="K233" s="56">
        <v>8.99</v>
      </c>
      <c r="L233" s="56">
        <v>11</v>
      </c>
      <c r="M233" s="56">
        <v>13.17</v>
      </c>
      <c r="N233" s="56">
        <v>15.63</v>
      </c>
      <c r="O233" s="56">
        <v>18.329999999999998</v>
      </c>
      <c r="P233" s="56">
        <v>21.74</v>
      </c>
      <c r="Q233" s="56">
        <v>26.56</v>
      </c>
      <c r="R233" s="58">
        <v>31.58</v>
      </c>
      <c r="S233" s="56">
        <v>37.020000000000003</v>
      </c>
      <c r="T233" s="56">
        <v>41.99</v>
      </c>
      <c r="U233" s="56">
        <v>47.97</v>
      </c>
      <c r="V233" s="56">
        <v>57.42</v>
      </c>
      <c r="W233" s="56">
        <v>65.650000000000006</v>
      </c>
      <c r="X233" s="56">
        <v>75.040000000000006</v>
      </c>
      <c r="Y233" s="56">
        <v>86.05</v>
      </c>
      <c r="Z233" s="56">
        <v>98.39</v>
      </c>
      <c r="AA233" s="57">
        <v>112</v>
      </c>
      <c r="AB233" s="37">
        <v>126.69</v>
      </c>
      <c r="AC233" s="37">
        <v>142.71</v>
      </c>
      <c r="AD233" s="37">
        <v>160.25</v>
      </c>
      <c r="AE233" s="37">
        <v>178.24</v>
      </c>
      <c r="AF233" s="37">
        <v>198.09</v>
      </c>
      <c r="AG233" s="37">
        <v>220.68</v>
      </c>
      <c r="AH233" s="37">
        <v>245.51</v>
      </c>
      <c r="AI233" s="37">
        <v>272.58999999999997</v>
      </c>
      <c r="AJ233" s="37">
        <v>301.55</v>
      </c>
      <c r="AK233" s="37">
        <v>331.99</v>
      </c>
      <c r="AL233" s="37">
        <v>357.42</v>
      </c>
      <c r="AM233" s="37">
        <v>382.58</v>
      </c>
      <c r="AN233" s="37">
        <v>407.03</v>
      </c>
      <c r="AO233" s="37">
        <v>430.37</v>
      </c>
      <c r="AP233" s="37">
        <v>452.19</v>
      </c>
      <c r="AQ233" s="37">
        <v>472.1</v>
      </c>
      <c r="AR233" s="37">
        <v>498.11</v>
      </c>
      <c r="AS233" s="37">
        <v>525.54</v>
      </c>
      <c r="AT233" s="37">
        <v>554.48</v>
      </c>
      <c r="AU233" s="37">
        <v>585.02</v>
      </c>
      <c r="AV233" s="37">
        <v>617.24</v>
      </c>
      <c r="AW233" s="37">
        <v>651.23</v>
      </c>
      <c r="AX233" s="37">
        <v>687.1</v>
      </c>
      <c r="AY233" s="37">
        <v>724.94</v>
      </c>
      <c r="AZ233" s="37">
        <v>764.87</v>
      </c>
      <c r="BA233" s="37">
        <v>806.99</v>
      </c>
      <c r="BB233" s="37">
        <v>851.43</v>
      </c>
      <c r="BC233" s="37">
        <v>898.33</v>
      </c>
      <c r="BD233" s="37">
        <v>947.8</v>
      </c>
      <c r="BE233" s="37">
        <v>1000</v>
      </c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</row>
    <row r="234" spans="1:101" ht="14.25" customHeight="1">
      <c r="A234" s="55">
        <v>66</v>
      </c>
      <c r="B234" s="60">
        <v>0.96</v>
      </c>
      <c r="C234" s="56">
        <v>1.97</v>
      </c>
      <c r="D234" s="56">
        <v>3.03</v>
      </c>
      <c r="E234" s="56">
        <v>3.45</v>
      </c>
      <c r="F234" s="56">
        <v>4.08</v>
      </c>
      <c r="G234" s="56">
        <v>5.03</v>
      </c>
      <c r="H234" s="56">
        <v>5.97</v>
      </c>
      <c r="I234" s="56">
        <v>7.05</v>
      </c>
      <c r="J234" s="56">
        <v>8.56</v>
      </c>
      <c r="K234" s="56">
        <v>10.64</v>
      </c>
      <c r="L234" s="56">
        <v>12.84</v>
      </c>
      <c r="M234" s="56">
        <v>15.11</v>
      </c>
      <c r="N234" s="56">
        <v>17.809999999999999</v>
      </c>
      <c r="O234" s="56">
        <v>21.24</v>
      </c>
      <c r="P234" s="56">
        <v>25.22</v>
      </c>
      <c r="Q234" s="57">
        <v>30.5</v>
      </c>
      <c r="R234" s="56">
        <v>37.020000000000003</v>
      </c>
      <c r="S234" s="56">
        <v>41.99</v>
      </c>
      <c r="T234" s="56">
        <v>47.97</v>
      </c>
      <c r="U234" s="56">
        <v>57.42</v>
      </c>
      <c r="V234" s="56">
        <v>65.650000000000006</v>
      </c>
      <c r="W234" s="56">
        <v>75.040000000000006</v>
      </c>
      <c r="X234" s="56">
        <v>86.05</v>
      </c>
      <c r="Y234" s="56">
        <v>98.39</v>
      </c>
      <c r="Z234" s="56">
        <v>112</v>
      </c>
      <c r="AA234" s="57">
        <v>126.69</v>
      </c>
      <c r="AB234" s="37">
        <v>142.71</v>
      </c>
      <c r="AC234" s="37">
        <v>160.25</v>
      </c>
      <c r="AD234" s="37">
        <v>178.24</v>
      </c>
      <c r="AE234" s="37">
        <v>198.09</v>
      </c>
      <c r="AF234" s="37">
        <v>220.68</v>
      </c>
      <c r="AG234" s="37">
        <v>245.51</v>
      </c>
      <c r="AH234" s="37">
        <v>272.58999999999997</v>
      </c>
      <c r="AI234" s="37">
        <v>301.55</v>
      </c>
      <c r="AJ234" s="37">
        <v>331.99</v>
      </c>
      <c r="AK234" s="37">
        <v>357.42</v>
      </c>
      <c r="AL234" s="37">
        <v>382.58</v>
      </c>
      <c r="AM234" s="37">
        <v>407.03</v>
      </c>
      <c r="AN234" s="37">
        <v>430.37</v>
      </c>
      <c r="AO234" s="37">
        <v>452.19</v>
      </c>
      <c r="AP234" s="37">
        <v>472.1</v>
      </c>
      <c r="AQ234" s="37">
        <v>498.11</v>
      </c>
      <c r="AR234" s="37">
        <v>525.54</v>
      </c>
      <c r="AS234" s="37">
        <v>554.48</v>
      </c>
      <c r="AT234" s="37">
        <v>585.02</v>
      </c>
      <c r="AU234" s="37">
        <v>617.24</v>
      </c>
      <c r="AV234" s="37">
        <v>651.23</v>
      </c>
      <c r="AW234" s="37">
        <v>687.1</v>
      </c>
      <c r="AX234" s="37">
        <v>724.94</v>
      </c>
      <c r="AY234" s="37">
        <v>764.87</v>
      </c>
      <c r="AZ234" s="37">
        <v>806.99</v>
      </c>
      <c r="BA234" s="37">
        <v>851.43</v>
      </c>
      <c r="BB234" s="37">
        <v>898.33</v>
      </c>
      <c r="BC234" s="37">
        <v>947.8</v>
      </c>
      <c r="BD234" s="37">
        <v>1000</v>
      </c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</row>
    <row r="235" spans="1:101" ht="14.25" customHeight="1">
      <c r="A235" s="55">
        <v>67</v>
      </c>
      <c r="B235" s="60">
        <v>1.07</v>
      </c>
      <c r="C235" s="56">
        <v>2.06</v>
      </c>
      <c r="D235" s="56">
        <v>3.17</v>
      </c>
      <c r="E235" s="56">
        <v>3.59</v>
      </c>
      <c r="F235" s="56">
        <v>4.45</v>
      </c>
      <c r="G235" s="56">
        <v>5.63</v>
      </c>
      <c r="H235" s="56">
        <v>6.81</v>
      </c>
      <c r="I235" s="56">
        <v>8.1999999999999993</v>
      </c>
      <c r="J235" s="56">
        <v>10.09</v>
      </c>
      <c r="K235" s="56">
        <v>12.54</v>
      </c>
      <c r="L235" s="56">
        <v>14.99</v>
      </c>
      <c r="M235" s="56">
        <v>17.63</v>
      </c>
      <c r="N235" s="56">
        <v>20.34</v>
      </c>
      <c r="O235" s="56">
        <v>24.08</v>
      </c>
      <c r="P235" s="56">
        <v>28.51</v>
      </c>
      <c r="Q235" s="57">
        <v>34.700000000000003</v>
      </c>
      <c r="R235" s="56">
        <v>41.99</v>
      </c>
      <c r="S235" s="56">
        <v>47.97</v>
      </c>
      <c r="T235" s="56">
        <v>57.42</v>
      </c>
      <c r="U235" s="56">
        <v>65.650000000000006</v>
      </c>
      <c r="V235" s="56">
        <v>75.040000000000006</v>
      </c>
      <c r="W235" s="56">
        <v>86.05</v>
      </c>
      <c r="X235" s="56">
        <v>98.39</v>
      </c>
      <c r="Y235" s="56">
        <v>112</v>
      </c>
      <c r="Z235" s="56">
        <v>126.69</v>
      </c>
      <c r="AA235" s="57">
        <v>142.71</v>
      </c>
      <c r="AB235" s="37">
        <v>160.25</v>
      </c>
      <c r="AC235" s="37">
        <v>178.24</v>
      </c>
      <c r="AD235" s="37">
        <v>198.09</v>
      </c>
      <c r="AE235" s="37">
        <v>220.68</v>
      </c>
      <c r="AF235" s="37">
        <v>245.51</v>
      </c>
      <c r="AG235" s="37">
        <v>272.58999999999997</v>
      </c>
      <c r="AH235" s="37">
        <v>301.55</v>
      </c>
      <c r="AI235" s="37">
        <v>331.99</v>
      </c>
      <c r="AJ235" s="37">
        <v>357.42</v>
      </c>
      <c r="AK235" s="37">
        <v>382.58</v>
      </c>
      <c r="AL235" s="37">
        <v>407.03</v>
      </c>
      <c r="AM235" s="37">
        <v>430.37</v>
      </c>
      <c r="AN235" s="37">
        <v>452.19</v>
      </c>
      <c r="AO235" s="37">
        <v>472.1</v>
      </c>
      <c r="AP235" s="37">
        <v>498.11</v>
      </c>
      <c r="AQ235" s="37">
        <v>525.54</v>
      </c>
      <c r="AR235" s="37">
        <v>554.48</v>
      </c>
      <c r="AS235" s="37">
        <v>585.02</v>
      </c>
      <c r="AT235" s="37">
        <v>617.24</v>
      </c>
      <c r="AU235" s="37">
        <v>651.23</v>
      </c>
      <c r="AV235" s="37">
        <v>687.1</v>
      </c>
      <c r="AW235" s="37">
        <v>724.94</v>
      </c>
      <c r="AX235" s="37">
        <v>764.87</v>
      </c>
      <c r="AY235" s="37">
        <v>806.99</v>
      </c>
      <c r="AZ235" s="37">
        <v>851.43</v>
      </c>
      <c r="BA235" s="37">
        <v>898.33</v>
      </c>
      <c r="BB235" s="37">
        <v>947.8</v>
      </c>
      <c r="BC235" s="37">
        <v>1000</v>
      </c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</row>
    <row r="236" spans="1:101" ht="14.25" customHeight="1">
      <c r="A236" s="55">
        <v>68</v>
      </c>
      <c r="B236" s="60">
        <v>1.19</v>
      </c>
      <c r="C236" s="56">
        <v>2.14</v>
      </c>
      <c r="D236" s="56">
        <v>3.3</v>
      </c>
      <c r="E236" s="56">
        <v>3.86</v>
      </c>
      <c r="F236" s="56">
        <v>4.96</v>
      </c>
      <c r="G236" s="56">
        <v>6.37</v>
      </c>
      <c r="H236" s="56">
        <v>7.82</v>
      </c>
      <c r="I236" s="56">
        <v>9.56</v>
      </c>
      <c r="J236" s="56">
        <v>11.85</v>
      </c>
      <c r="K236" s="56">
        <v>14.7</v>
      </c>
      <c r="L236" s="56">
        <v>17.45</v>
      </c>
      <c r="M236" s="56">
        <v>20.18</v>
      </c>
      <c r="N236" s="56">
        <v>23.92</v>
      </c>
      <c r="O236" s="56">
        <v>28.24</v>
      </c>
      <c r="P236" s="56">
        <v>32.33</v>
      </c>
      <c r="Q236" s="57">
        <v>39.86</v>
      </c>
      <c r="R236" s="56">
        <v>47.97</v>
      </c>
      <c r="S236" s="56">
        <v>57.42</v>
      </c>
      <c r="T236" s="56">
        <v>65.650000000000006</v>
      </c>
      <c r="U236" s="56">
        <v>75.040000000000006</v>
      </c>
      <c r="V236" s="56">
        <v>86.05</v>
      </c>
      <c r="W236" s="56">
        <v>98.39</v>
      </c>
      <c r="X236" s="56">
        <v>112</v>
      </c>
      <c r="Y236" s="56">
        <v>126.69</v>
      </c>
      <c r="Z236" s="56">
        <v>142.71</v>
      </c>
      <c r="AA236" s="57">
        <v>160.25</v>
      </c>
      <c r="AB236" s="37">
        <v>178.24</v>
      </c>
      <c r="AC236" s="37">
        <v>198.09</v>
      </c>
      <c r="AD236" s="37">
        <v>220.68</v>
      </c>
      <c r="AE236" s="37">
        <v>245.51</v>
      </c>
      <c r="AF236" s="37">
        <v>272.58999999999997</v>
      </c>
      <c r="AG236" s="37">
        <v>301.55</v>
      </c>
      <c r="AH236" s="37">
        <v>331.99</v>
      </c>
      <c r="AI236" s="37">
        <v>357.42</v>
      </c>
      <c r="AJ236" s="37">
        <v>382.58</v>
      </c>
      <c r="AK236" s="37">
        <v>407.03</v>
      </c>
      <c r="AL236" s="37">
        <v>430.37</v>
      </c>
      <c r="AM236" s="37">
        <v>452.19</v>
      </c>
      <c r="AN236" s="37">
        <v>472.1</v>
      </c>
      <c r="AO236" s="37">
        <v>498.11</v>
      </c>
      <c r="AP236" s="37">
        <v>525.54</v>
      </c>
      <c r="AQ236" s="37">
        <v>554.48</v>
      </c>
      <c r="AR236" s="37">
        <v>585.02</v>
      </c>
      <c r="AS236" s="37">
        <v>617.24</v>
      </c>
      <c r="AT236" s="37">
        <v>651.23</v>
      </c>
      <c r="AU236" s="37">
        <v>687.1</v>
      </c>
      <c r="AV236" s="37">
        <v>724.94</v>
      </c>
      <c r="AW236" s="37">
        <v>764.87</v>
      </c>
      <c r="AX236" s="37">
        <v>806.99</v>
      </c>
      <c r="AY236" s="37">
        <v>851.43</v>
      </c>
      <c r="AZ236" s="37">
        <v>898.33</v>
      </c>
      <c r="BA236" s="37">
        <v>947.8</v>
      </c>
      <c r="BB236" s="37">
        <v>1000</v>
      </c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</row>
    <row r="237" spans="1:101" ht="14.25" customHeight="1">
      <c r="A237" s="55">
        <v>69</v>
      </c>
      <c r="B237" s="60">
        <v>1.32</v>
      </c>
      <c r="C237" s="56">
        <v>2.2400000000000002</v>
      </c>
      <c r="D237" s="56">
        <v>3.45</v>
      </c>
      <c r="E237" s="56">
        <v>4.28</v>
      </c>
      <c r="F237" s="56">
        <v>5.61</v>
      </c>
      <c r="G237" s="56">
        <v>7.23</v>
      </c>
      <c r="H237" s="56">
        <v>8.9499999999999993</v>
      </c>
      <c r="I237" s="56">
        <v>11.06</v>
      </c>
      <c r="J237" s="56">
        <v>13.82</v>
      </c>
      <c r="K237" s="56">
        <v>17.13</v>
      </c>
      <c r="L237" s="56">
        <v>20.02</v>
      </c>
      <c r="M237" s="56">
        <v>23.75</v>
      </c>
      <c r="N237" s="56">
        <v>27.95</v>
      </c>
      <c r="O237" s="56">
        <v>32.229999999999997</v>
      </c>
      <c r="P237" s="56">
        <v>38.880000000000003</v>
      </c>
      <c r="Q237" s="58">
        <v>47.58</v>
      </c>
      <c r="R237" s="56">
        <v>57.42</v>
      </c>
      <c r="S237" s="56">
        <v>65.650000000000006</v>
      </c>
      <c r="T237" s="56">
        <v>75.040000000000006</v>
      </c>
      <c r="U237" s="56">
        <v>86.05</v>
      </c>
      <c r="V237" s="56">
        <v>98.39</v>
      </c>
      <c r="W237" s="56">
        <v>112</v>
      </c>
      <c r="X237" s="56">
        <v>126.69</v>
      </c>
      <c r="Y237" s="56">
        <v>142.71</v>
      </c>
      <c r="Z237" s="56">
        <v>160.25</v>
      </c>
      <c r="AA237" s="57">
        <v>178.24</v>
      </c>
      <c r="AB237" s="37">
        <v>198.09</v>
      </c>
      <c r="AC237" s="37">
        <v>220.68</v>
      </c>
      <c r="AD237" s="37">
        <v>245.51</v>
      </c>
      <c r="AE237" s="37">
        <v>272.58999999999997</v>
      </c>
      <c r="AF237" s="37">
        <v>301.55</v>
      </c>
      <c r="AG237" s="37">
        <v>331.99</v>
      </c>
      <c r="AH237" s="37">
        <v>357.42</v>
      </c>
      <c r="AI237" s="37">
        <v>382.58</v>
      </c>
      <c r="AJ237" s="37">
        <v>407.03</v>
      </c>
      <c r="AK237" s="37">
        <v>430.37</v>
      </c>
      <c r="AL237" s="37">
        <v>452.19</v>
      </c>
      <c r="AM237" s="37">
        <v>472.1</v>
      </c>
      <c r="AN237" s="37">
        <v>498.11</v>
      </c>
      <c r="AO237" s="37">
        <v>525.54</v>
      </c>
      <c r="AP237" s="37">
        <v>554.48</v>
      </c>
      <c r="AQ237" s="37">
        <v>585.02</v>
      </c>
      <c r="AR237" s="37">
        <v>617.24</v>
      </c>
      <c r="AS237" s="37">
        <v>651.23</v>
      </c>
      <c r="AT237" s="37">
        <v>687.1</v>
      </c>
      <c r="AU237" s="37">
        <v>724.94</v>
      </c>
      <c r="AV237" s="37">
        <v>764.87</v>
      </c>
      <c r="AW237" s="37">
        <v>806.99</v>
      </c>
      <c r="AX237" s="37">
        <v>851.43</v>
      </c>
      <c r="AY237" s="37">
        <v>898.33</v>
      </c>
      <c r="AZ237" s="37">
        <v>947.8</v>
      </c>
      <c r="BA237" s="37">
        <v>1000</v>
      </c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</row>
    <row r="238" spans="1:101" ht="14.25" customHeight="1">
      <c r="A238" s="55">
        <v>70</v>
      </c>
      <c r="B238" s="60">
        <v>1.47</v>
      </c>
      <c r="C238" s="56">
        <v>2.35</v>
      </c>
      <c r="D238" s="56">
        <v>3.63</v>
      </c>
      <c r="E238" s="56">
        <v>4.71</v>
      </c>
      <c r="F238" s="56">
        <v>6.38</v>
      </c>
      <c r="G238" s="56">
        <v>8.19</v>
      </c>
      <c r="H238" s="56">
        <v>10.18</v>
      </c>
      <c r="I238" s="56">
        <v>12.72</v>
      </c>
      <c r="J238" s="56">
        <v>16.03</v>
      </c>
      <c r="K238" s="56">
        <v>19.86</v>
      </c>
      <c r="L238" s="56">
        <v>23.57</v>
      </c>
      <c r="M238" s="56">
        <v>27.66</v>
      </c>
      <c r="N238" s="56">
        <v>32.159999999999997</v>
      </c>
      <c r="O238" s="56">
        <v>38.47</v>
      </c>
      <c r="P238" s="57">
        <v>47.24</v>
      </c>
      <c r="Q238" s="56">
        <v>57.42</v>
      </c>
      <c r="R238" s="56">
        <v>65.650000000000006</v>
      </c>
      <c r="S238" s="56">
        <v>75.040000000000006</v>
      </c>
      <c r="T238" s="56">
        <v>86.05</v>
      </c>
      <c r="U238" s="56">
        <v>98.39</v>
      </c>
      <c r="V238" s="56">
        <v>112</v>
      </c>
      <c r="W238" s="56">
        <v>126.69</v>
      </c>
      <c r="X238" s="56">
        <v>142.71</v>
      </c>
      <c r="Y238" s="56">
        <v>160.25</v>
      </c>
      <c r="Z238" s="56">
        <v>178.24</v>
      </c>
      <c r="AA238" s="57">
        <v>198.09</v>
      </c>
      <c r="AB238" s="37">
        <v>220.68</v>
      </c>
      <c r="AC238" s="37">
        <v>245.51</v>
      </c>
      <c r="AD238" s="37">
        <v>272.58999999999997</v>
      </c>
      <c r="AE238" s="37">
        <v>301.55</v>
      </c>
      <c r="AF238" s="37">
        <v>331.99</v>
      </c>
      <c r="AG238" s="37">
        <v>357.42</v>
      </c>
      <c r="AH238" s="37">
        <v>382.58</v>
      </c>
      <c r="AI238" s="37">
        <v>407.03</v>
      </c>
      <c r="AJ238" s="37">
        <v>430.37</v>
      </c>
      <c r="AK238" s="37">
        <v>452.19</v>
      </c>
      <c r="AL238" s="37">
        <v>472.1</v>
      </c>
      <c r="AM238" s="37">
        <v>498.11</v>
      </c>
      <c r="AN238" s="37">
        <v>525.54</v>
      </c>
      <c r="AO238" s="37">
        <v>554.48</v>
      </c>
      <c r="AP238" s="37">
        <v>585.02</v>
      </c>
      <c r="AQ238" s="37">
        <v>617.24</v>
      </c>
      <c r="AR238" s="37">
        <v>651.23</v>
      </c>
      <c r="AS238" s="37">
        <v>687.1</v>
      </c>
      <c r="AT238" s="37">
        <v>724.94</v>
      </c>
      <c r="AU238" s="37">
        <v>764.87</v>
      </c>
      <c r="AV238" s="37">
        <v>806.99</v>
      </c>
      <c r="AW238" s="37">
        <v>851.43</v>
      </c>
      <c r="AX238" s="37">
        <v>898.33</v>
      </c>
      <c r="AY238" s="37">
        <v>947.8</v>
      </c>
      <c r="AZ238" s="37">
        <v>1000</v>
      </c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</row>
    <row r="239" spans="1:101" ht="14.25" customHeight="1">
      <c r="A239" s="55">
        <v>71</v>
      </c>
      <c r="B239" s="60">
        <v>1.64</v>
      </c>
      <c r="C239" s="56">
        <v>2.5</v>
      </c>
      <c r="D239" s="56">
        <v>3.85</v>
      </c>
      <c r="E239" s="56">
        <v>5.28</v>
      </c>
      <c r="F239" s="56">
        <v>7.24</v>
      </c>
      <c r="G239" s="56">
        <v>9.1999999999999993</v>
      </c>
      <c r="H239" s="56">
        <v>11.5</v>
      </c>
      <c r="I239" s="56">
        <v>14.55</v>
      </c>
      <c r="J239" s="56">
        <v>18.489999999999998</v>
      </c>
      <c r="K239" s="56">
        <v>22.9</v>
      </c>
      <c r="L239" s="56">
        <v>27.36</v>
      </c>
      <c r="M239" s="56">
        <v>31.71</v>
      </c>
      <c r="N239" s="56">
        <v>37.85</v>
      </c>
      <c r="O239" s="56">
        <v>45.72</v>
      </c>
      <c r="P239" s="57">
        <v>55.55</v>
      </c>
      <c r="Q239" s="56">
        <v>65.650000000000006</v>
      </c>
      <c r="R239" s="56">
        <v>75.040000000000006</v>
      </c>
      <c r="S239" s="56">
        <v>86.05</v>
      </c>
      <c r="T239" s="56">
        <v>98.39</v>
      </c>
      <c r="U239" s="56">
        <v>112</v>
      </c>
      <c r="V239" s="56">
        <v>126.69</v>
      </c>
      <c r="W239" s="56">
        <v>142.71</v>
      </c>
      <c r="X239" s="56">
        <v>160.25</v>
      </c>
      <c r="Y239" s="56">
        <v>178.24</v>
      </c>
      <c r="Z239" s="56">
        <v>198.09</v>
      </c>
      <c r="AA239" s="57">
        <v>220.68</v>
      </c>
      <c r="AB239" s="37">
        <v>245.51</v>
      </c>
      <c r="AC239" s="37">
        <v>272.58999999999997</v>
      </c>
      <c r="AD239" s="37">
        <v>301.55</v>
      </c>
      <c r="AE239" s="37">
        <v>331.99</v>
      </c>
      <c r="AF239" s="37">
        <v>357.42</v>
      </c>
      <c r="AG239" s="37">
        <v>382.58</v>
      </c>
      <c r="AH239" s="37">
        <v>407.03</v>
      </c>
      <c r="AI239" s="37">
        <v>430.37</v>
      </c>
      <c r="AJ239" s="37">
        <v>452.19</v>
      </c>
      <c r="AK239" s="37">
        <v>472.1</v>
      </c>
      <c r="AL239" s="37">
        <v>498.11</v>
      </c>
      <c r="AM239" s="37">
        <v>525.54</v>
      </c>
      <c r="AN239" s="37">
        <v>554.48</v>
      </c>
      <c r="AO239" s="37">
        <v>585.02</v>
      </c>
      <c r="AP239" s="37">
        <v>617.24</v>
      </c>
      <c r="AQ239" s="37">
        <v>651.23</v>
      </c>
      <c r="AR239" s="37">
        <v>687.1</v>
      </c>
      <c r="AS239" s="37">
        <v>724.94</v>
      </c>
      <c r="AT239" s="37">
        <v>764.87</v>
      </c>
      <c r="AU239" s="37">
        <v>806.99</v>
      </c>
      <c r="AV239" s="37">
        <v>851.43</v>
      </c>
      <c r="AW239" s="37">
        <v>898.33</v>
      </c>
      <c r="AX239" s="37">
        <v>947.8</v>
      </c>
      <c r="AY239" s="37">
        <v>1000</v>
      </c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</row>
    <row r="240" spans="1:101" ht="14.25" customHeight="1">
      <c r="A240" s="55">
        <v>72</v>
      </c>
      <c r="B240" s="60">
        <v>1.82</v>
      </c>
      <c r="C240" s="56">
        <v>2.68</v>
      </c>
      <c r="D240" s="56">
        <v>4.1399999999999997</v>
      </c>
      <c r="E240" s="56">
        <v>6.06</v>
      </c>
      <c r="F240" s="56">
        <v>8.15</v>
      </c>
      <c r="G240" s="56">
        <v>10.27</v>
      </c>
      <c r="H240" s="56">
        <v>12.94</v>
      </c>
      <c r="I240" s="56">
        <v>16.57</v>
      </c>
      <c r="J240" s="56">
        <v>21.24</v>
      </c>
      <c r="K240" s="56">
        <v>26.46</v>
      </c>
      <c r="L240" s="56">
        <v>31.43</v>
      </c>
      <c r="M240" s="56">
        <v>36.17</v>
      </c>
      <c r="N240" s="56">
        <v>43.57</v>
      </c>
      <c r="O240" s="56">
        <v>53.16</v>
      </c>
      <c r="P240" s="58">
        <v>64.09</v>
      </c>
      <c r="Q240" s="56">
        <v>75.040000000000006</v>
      </c>
      <c r="R240" s="56">
        <v>86.05</v>
      </c>
      <c r="S240" s="56">
        <v>98.39</v>
      </c>
      <c r="T240" s="56">
        <v>112</v>
      </c>
      <c r="U240" s="56">
        <v>126.69</v>
      </c>
      <c r="V240" s="56">
        <v>142.71</v>
      </c>
      <c r="W240" s="56">
        <v>160.25</v>
      </c>
      <c r="X240" s="56">
        <v>178.24</v>
      </c>
      <c r="Y240" s="56">
        <v>198.09</v>
      </c>
      <c r="Z240" s="56">
        <v>220.68</v>
      </c>
      <c r="AA240" s="57">
        <v>245.51</v>
      </c>
      <c r="AB240" s="37">
        <v>272.58999999999997</v>
      </c>
      <c r="AC240" s="37">
        <v>301.55</v>
      </c>
      <c r="AD240" s="37">
        <v>331.99</v>
      </c>
      <c r="AE240" s="37">
        <v>357.42</v>
      </c>
      <c r="AF240" s="37">
        <v>382.58</v>
      </c>
      <c r="AG240" s="37">
        <v>407.03</v>
      </c>
      <c r="AH240" s="37">
        <v>430.37</v>
      </c>
      <c r="AI240" s="37">
        <v>452.19</v>
      </c>
      <c r="AJ240" s="37">
        <v>472.1</v>
      </c>
      <c r="AK240" s="37">
        <v>498.11</v>
      </c>
      <c r="AL240" s="37">
        <v>525.54</v>
      </c>
      <c r="AM240" s="37">
        <v>554.48</v>
      </c>
      <c r="AN240" s="37">
        <v>585.02</v>
      </c>
      <c r="AO240" s="37">
        <v>617.24</v>
      </c>
      <c r="AP240" s="37">
        <v>651.23</v>
      </c>
      <c r="AQ240" s="37">
        <v>687.1</v>
      </c>
      <c r="AR240" s="37">
        <v>724.94</v>
      </c>
      <c r="AS240" s="37">
        <v>764.87</v>
      </c>
      <c r="AT240" s="37">
        <v>806.99</v>
      </c>
      <c r="AU240" s="37">
        <v>851.43</v>
      </c>
      <c r="AV240" s="37">
        <v>898.33</v>
      </c>
      <c r="AW240" s="37">
        <v>947.8</v>
      </c>
      <c r="AX240" s="37">
        <v>1000</v>
      </c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</row>
    <row r="241" spans="1:101" ht="14.25" customHeight="1">
      <c r="A241" s="55">
        <v>73</v>
      </c>
      <c r="B241" s="60">
        <v>2.02</v>
      </c>
      <c r="C241" s="56">
        <v>2.92</v>
      </c>
      <c r="D241" s="56">
        <v>4.5199999999999996</v>
      </c>
      <c r="E241" s="56">
        <v>6.91</v>
      </c>
      <c r="F241" s="56">
        <v>9.11</v>
      </c>
      <c r="G241" s="56">
        <v>11.4</v>
      </c>
      <c r="H241" s="56">
        <v>14.48</v>
      </c>
      <c r="I241" s="56">
        <v>18.78</v>
      </c>
      <c r="J241" s="56">
        <v>24.42</v>
      </c>
      <c r="K241" s="56">
        <v>30.38</v>
      </c>
      <c r="L241" s="56">
        <v>35.799999999999997</v>
      </c>
      <c r="M241" s="56">
        <v>42.16</v>
      </c>
      <c r="N241" s="56">
        <v>51.13</v>
      </c>
      <c r="O241" s="57">
        <v>62.23</v>
      </c>
      <c r="P241" s="56">
        <v>75.040000000000006</v>
      </c>
      <c r="Q241" s="56">
        <v>86.05</v>
      </c>
      <c r="R241" s="56">
        <v>98.39</v>
      </c>
      <c r="S241" s="56">
        <v>112</v>
      </c>
      <c r="T241" s="56">
        <v>126.69</v>
      </c>
      <c r="U241" s="56">
        <v>142.71</v>
      </c>
      <c r="V241" s="56">
        <v>160.25</v>
      </c>
      <c r="W241" s="56">
        <v>178.24</v>
      </c>
      <c r="X241" s="56">
        <v>198.09</v>
      </c>
      <c r="Y241" s="56">
        <v>220.68</v>
      </c>
      <c r="Z241" s="56">
        <v>245.51</v>
      </c>
      <c r="AA241" s="57">
        <v>272.58999999999997</v>
      </c>
      <c r="AB241" s="37">
        <v>301.55</v>
      </c>
      <c r="AC241" s="37">
        <v>331.99</v>
      </c>
      <c r="AD241" s="37">
        <v>357.42</v>
      </c>
      <c r="AE241" s="37">
        <v>382.58</v>
      </c>
      <c r="AF241" s="37">
        <v>407.03</v>
      </c>
      <c r="AG241" s="37">
        <v>430.37</v>
      </c>
      <c r="AH241" s="37">
        <v>452.19</v>
      </c>
      <c r="AI241" s="37">
        <v>472.1</v>
      </c>
      <c r="AJ241" s="37">
        <v>498.11</v>
      </c>
      <c r="AK241" s="37">
        <v>525.54</v>
      </c>
      <c r="AL241" s="37">
        <v>554.48</v>
      </c>
      <c r="AM241" s="37">
        <v>585.02</v>
      </c>
      <c r="AN241" s="37">
        <v>617.24</v>
      </c>
      <c r="AO241" s="37">
        <v>651.23</v>
      </c>
      <c r="AP241" s="37">
        <v>687.1</v>
      </c>
      <c r="AQ241" s="37">
        <v>724.94</v>
      </c>
      <c r="AR241" s="37">
        <v>764.87</v>
      </c>
      <c r="AS241" s="37">
        <v>806.99</v>
      </c>
      <c r="AT241" s="37">
        <v>851.43</v>
      </c>
      <c r="AU241" s="37">
        <v>898.33</v>
      </c>
      <c r="AV241" s="37">
        <v>947.8</v>
      </c>
      <c r="AW241" s="37">
        <v>1000</v>
      </c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</row>
    <row r="242" spans="1:101" ht="14.25" customHeight="1">
      <c r="A242" s="55">
        <v>74</v>
      </c>
      <c r="B242" s="60">
        <v>2.33</v>
      </c>
      <c r="C242" s="56">
        <v>3.23</v>
      </c>
      <c r="D242" s="56">
        <v>5.01</v>
      </c>
      <c r="E242" s="56">
        <v>7.83</v>
      </c>
      <c r="F242" s="56">
        <v>10.11</v>
      </c>
      <c r="G242" s="56">
        <v>12.62</v>
      </c>
      <c r="H242" s="56">
        <v>16.190000000000001</v>
      </c>
      <c r="I242" s="56">
        <v>21.4</v>
      </c>
      <c r="J242" s="56">
        <v>28.01</v>
      </c>
      <c r="K242" s="56">
        <v>34.729999999999997</v>
      </c>
      <c r="L242" s="56">
        <v>40.71</v>
      </c>
      <c r="M242" s="56">
        <v>48.34</v>
      </c>
      <c r="N242" s="56">
        <v>58.73</v>
      </c>
      <c r="O242" s="57">
        <v>71.58</v>
      </c>
      <c r="P242" s="56">
        <v>86.05</v>
      </c>
      <c r="Q242" s="56">
        <v>98.39</v>
      </c>
      <c r="R242" s="56">
        <v>112</v>
      </c>
      <c r="S242" s="56">
        <v>126.69</v>
      </c>
      <c r="T242" s="56">
        <v>142.71</v>
      </c>
      <c r="U242" s="56">
        <v>160.25</v>
      </c>
      <c r="V242" s="56">
        <v>178.24</v>
      </c>
      <c r="W242" s="56">
        <v>198.09</v>
      </c>
      <c r="X242" s="56">
        <v>220.68</v>
      </c>
      <c r="Y242" s="56">
        <v>245.51</v>
      </c>
      <c r="Z242" s="56">
        <v>272.58999999999997</v>
      </c>
      <c r="AA242" s="57">
        <v>301.55</v>
      </c>
      <c r="AB242" s="37">
        <v>331.99</v>
      </c>
      <c r="AC242" s="37">
        <v>357.42</v>
      </c>
      <c r="AD242" s="37">
        <v>382.58</v>
      </c>
      <c r="AE242" s="37">
        <v>407.03</v>
      </c>
      <c r="AF242" s="37">
        <v>430.37</v>
      </c>
      <c r="AG242" s="37">
        <v>452.19</v>
      </c>
      <c r="AH242" s="37">
        <v>472.1</v>
      </c>
      <c r="AI242" s="37">
        <v>498.11</v>
      </c>
      <c r="AJ242" s="37">
        <v>525.54</v>
      </c>
      <c r="AK242" s="37">
        <v>554.48</v>
      </c>
      <c r="AL242" s="37">
        <v>585.02</v>
      </c>
      <c r="AM242" s="37">
        <v>617.24</v>
      </c>
      <c r="AN242" s="37">
        <v>651.23</v>
      </c>
      <c r="AO242" s="37">
        <v>687.1</v>
      </c>
      <c r="AP242" s="37">
        <v>724.94</v>
      </c>
      <c r="AQ242" s="37">
        <v>764.87</v>
      </c>
      <c r="AR242" s="37">
        <v>806.99</v>
      </c>
      <c r="AS242" s="37">
        <v>851.43</v>
      </c>
      <c r="AT242" s="37">
        <v>898.33</v>
      </c>
      <c r="AU242" s="37">
        <v>947.8</v>
      </c>
      <c r="AV242" s="37">
        <v>1000</v>
      </c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</row>
    <row r="243" spans="1:101" ht="14.25" customHeight="1">
      <c r="A243" s="55">
        <v>75</v>
      </c>
      <c r="B243" s="60">
        <v>2.69</v>
      </c>
      <c r="C243" s="56">
        <v>3.56</v>
      </c>
      <c r="D243" s="56">
        <v>5.64</v>
      </c>
      <c r="E243" s="56">
        <v>8.82</v>
      </c>
      <c r="F243" s="56">
        <v>11.17</v>
      </c>
      <c r="G243" s="56">
        <v>13.95</v>
      </c>
      <c r="H243" s="56">
        <v>18.23</v>
      </c>
      <c r="I243" s="56">
        <v>24.41</v>
      </c>
      <c r="J243" s="56">
        <v>32.11</v>
      </c>
      <c r="K243" s="56">
        <v>39.72</v>
      </c>
      <c r="L243" s="56">
        <v>46.23</v>
      </c>
      <c r="M243" s="56">
        <v>55.39</v>
      </c>
      <c r="N243" s="56">
        <v>67.430000000000007</v>
      </c>
      <c r="O243" s="57">
        <v>82.54</v>
      </c>
      <c r="P243" s="56">
        <v>98.39</v>
      </c>
      <c r="Q243" s="56">
        <v>112</v>
      </c>
      <c r="R243" s="56">
        <v>126.69</v>
      </c>
      <c r="S243" s="56">
        <v>142.71</v>
      </c>
      <c r="T243" s="56">
        <v>160.25</v>
      </c>
      <c r="U243" s="56">
        <v>178.24</v>
      </c>
      <c r="V243" s="56">
        <v>198.09</v>
      </c>
      <c r="W243" s="56">
        <v>220.68</v>
      </c>
      <c r="X243" s="56">
        <v>245.51</v>
      </c>
      <c r="Y243" s="56">
        <v>272.58999999999997</v>
      </c>
      <c r="Z243" s="56">
        <v>301.55</v>
      </c>
      <c r="AA243" s="57">
        <v>331.99</v>
      </c>
      <c r="AB243" s="37">
        <v>357.42</v>
      </c>
      <c r="AC243" s="37">
        <v>382.58</v>
      </c>
      <c r="AD243" s="37">
        <v>407.03</v>
      </c>
      <c r="AE243" s="37">
        <v>430.37</v>
      </c>
      <c r="AF243" s="37">
        <v>452.19</v>
      </c>
      <c r="AG243" s="37">
        <v>472.1</v>
      </c>
      <c r="AH243" s="37">
        <v>498.11</v>
      </c>
      <c r="AI243" s="37">
        <v>525.54</v>
      </c>
      <c r="AJ243" s="37">
        <v>554.48</v>
      </c>
      <c r="AK243" s="37">
        <v>585.02</v>
      </c>
      <c r="AL243" s="37">
        <v>617.24</v>
      </c>
      <c r="AM243" s="37">
        <v>651.23</v>
      </c>
      <c r="AN243" s="37">
        <v>687.1</v>
      </c>
      <c r="AO243" s="37">
        <v>724.94</v>
      </c>
      <c r="AP243" s="37">
        <v>764.87</v>
      </c>
      <c r="AQ243" s="37">
        <v>806.99</v>
      </c>
      <c r="AR243" s="37">
        <v>851.43</v>
      </c>
      <c r="AS243" s="37">
        <v>898.33</v>
      </c>
      <c r="AT243" s="37">
        <v>947.8</v>
      </c>
      <c r="AU243" s="37">
        <v>1000</v>
      </c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</row>
    <row r="244" spans="1:101" ht="14.25" customHeight="1"/>
    <row r="245" spans="1:101" ht="14.25" customHeight="1">
      <c r="A245" s="340" t="s">
        <v>90</v>
      </c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</row>
    <row r="246" spans="1:101" ht="14.25" customHeight="1">
      <c r="A246" s="3" t="s">
        <v>86</v>
      </c>
      <c r="B246" s="35">
        <v>1</v>
      </c>
      <c r="C246" s="35">
        <v>2</v>
      </c>
      <c r="D246" s="35">
        <v>3</v>
      </c>
      <c r="E246" s="35">
        <v>4</v>
      </c>
      <c r="F246" s="35">
        <v>5</v>
      </c>
      <c r="G246" s="35">
        <v>6</v>
      </c>
      <c r="H246" s="35">
        <v>7</v>
      </c>
      <c r="I246" s="35">
        <v>8</v>
      </c>
      <c r="J246" s="35">
        <v>9</v>
      </c>
      <c r="K246" s="35">
        <v>10</v>
      </c>
      <c r="L246" s="35">
        <v>11</v>
      </c>
      <c r="M246" s="35">
        <v>12</v>
      </c>
      <c r="N246" s="35">
        <v>13</v>
      </c>
      <c r="O246" s="35">
        <v>14</v>
      </c>
      <c r="P246" s="35">
        <v>15</v>
      </c>
      <c r="Q246" s="35">
        <v>16</v>
      </c>
      <c r="R246" s="35">
        <v>17</v>
      </c>
      <c r="S246" s="35">
        <v>18</v>
      </c>
      <c r="T246" s="35">
        <v>19</v>
      </c>
      <c r="U246" s="35">
        <v>20</v>
      </c>
      <c r="V246" s="35">
        <v>21</v>
      </c>
      <c r="W246" s="35">
        <v>22</v>
      </c>
      <c r="X246" s="35">
        <v>23</v>
      </c>
      <c r="Y246" s="35">
        <v>24</v>
      </c>
      <c r="Z246" s="35">
        <v>25</v>
      </c>
      <c r="AA246" s="35">
        <v>26</v>
      </c>
      <c r="AB246" s="54">
        <v>27</v>
      </c>
      <c r="AC246" s="36">
        <v>28</v>
      </c>
      <c r="AD246" s="36">
        <v>29</v>
      </c>
      <c r="AE246" s="36">
        <v>30</v>
      </c>
      <c r="AF246" s="36">
        <v>31</v>
      </c>
      <c r="AG246" s="36">
        <v>32</v>
      </c>
      <c r="AH246" s="36">
        <v>33</v>
      </c>
      <c r="AI246" s="36">
        <v>34</v>
      </c>
      <c r="AJ246" s="36">
        <v>35</v>
      </c>
      <c r="AK246" s="36">
        <v>36</v>
      </c>
      <c r="AL246" s="36">
        <v>37</v>
      </c>
      <c r="AM246" s="36">
        <v>38</v>
      </c>
      <c r="AN246" s="36">
        <v>39</v>
      </c>
      <c r="AO246" s="36">
        <v>40</v>
      </c>
      <c r="AP246" s="36">
        <v>41</v>
      </c>
      <c r="AQ246" s="36">
        <v>42</v>
      </c>
      <c r="AR246" s="36">
        <v>43</v>
      </c>
      <c r="AS246" s="36">
        <v>44</v>
      </c>
      <c r="AT246" s="36">
        <v>45</v>
      </c>
      <c r="AU246" s="36">
        <v>46</v>
      </c>
      <c r="AV246" s="36">
        <v>47</v>
      </c>
      <c r="AW246" s="36">
        <v>48</v>
      </c>
      <c r="AX246" s="36">
        <v>49</v>
      </c>
      <c r="AY246" s="36">
        <v>50</v>
      </c>
      <c r="AZ246" s="36">
        <v>51</v>
      </c>
      <c r="BA246" s="36">
        <v>52</v>
      </c>
      <c r="BB246" s="36">
        <v>53</v>
      </c>
      <c r="BC246" s="36">
        <v>54</v>
      </c>
      <c r="BD246" s="36">
        <v>55</v>
      </c>
      <c r="BE246" s="36">
        <v>56</v>
      </c>
      <c r="BF246" s="36">
        <v>57</v>
      </c>
      <c r="BG246" s="36">
        <v>58</v>
      </c>
      <c r="BH246" s="36">
        <v>59</v>
      </c>
      <c r="BI246" s="36">
        <v>60</v>
      </c>
      <c r="BJ246" s="36">
        <v>61</v>
      </c>
      <c r="BK246" s="36">
        <v>62</v>
      </c>
      <c r="BL246" s="36">
        <v>63</v>
      </c>
      <c r="BM246" s="36">
        <v>64</v>
      </c>
      <c r="BN246" s="36">
        <v>65</v>
      </c>
      <c r="BO246" s="36">
        <v>66</v>
      </c>
      <c r="BP246" s="36">
        <v>67</v>
      </c>
      <c r="BQ246" s="36">
        <v>68</v>
      </c>
      <c r="BR246" s="36">
        <v>69</v>
      </c>
      <c r="BS246" s="36">
        <v>70</v>
      </c>
      <c r="BT246" s="36">
        <v>71</v>
      </c>
      <c r="BU246" s="36">
        <v>72</v>
      </c>
      <c r="BV246" s="36">
        <v>73</v>
      </c>
      <c r="BW246" s="36">
        <v>74</v>
      </c>
      <c r="BX246" s="36">
        <v>75</v>
      </c>
      <c r="BY246" s="36">
        <v>76</v>
      </c>
      <c r="BZ246" s="36">
        <v>77</v>
      </c>
      <c r="CA246" s="36">
        <v>78</v>
      </c>
      <c r="CB246" s="36">
        <v>79</v>
      </c>
      <c r="CC246" s="36">
        <v>80</v>
      </c>
      <c r="CD246" s="36">
        <v>81</v>
      </c>
      <c r="CE246" s="36">
        <v>82</v>
      </c>
      <c r="CF246" s="36">
        <v>83</v>
      </c>
      <c r="CG246" s="36">
        <v>84</v>
      </c>
      <c r="CH246" s="36">
        <v>85</v>
      </c>
      <c r="CI246" s="36">
        <v>86</v>
      </c>
      <c r="CJ246" s="36">
        <v>87</v>
      </c>
      <c r="CK246" s="36">
        <v>88</v>
      </c>
      <c r="CL246" s="36">
        <v>89</v>
      </c>
      <c r="CM246" s="36">
        <v>90</v>
      </c>
      <c r="CN246" s="36">
        <v>91</v>
      </c>
      <c r="CO246" s="36">
        <v>92</v>
      </c>
      <c r="CP246" s="36">
        <v>93</v>
      </c>
      <c r="CQ246" s="36">
        <v>94</v>
      </c>
      <c r="CR246" s="36">
        <v>95</v>
      </c>
      <c r="CS246" s="36">
        <v>96</v>
      </c>
      <c r="CT246" s="36">
        <v>97</v>
      </c>
      <c r="CU246" s="36">
        <v>98</v>
      </c>
      <c r="CV246" s="36">
        <v>99</v>
      </c>
      <c r="CW246" s="36">
        <v>100</v>
      </c>
    </row>
    <row r="247" spans="1:101" ht="14.25" customHeight="1">
      <c r="A247" s="55">
        <v>18</v>
      </c>
      <c r="B247" s="56">
        <v>0.33</v>
      </c>
      <c r="C247" s="56">
        <v>0.33</v>
      </c>
      <c r="D247" s="56">
        <v>0.33</v>
      </c>
      <c r="E247" s="56">
        <v>0.33</v>
      </c>
      <c r="F247" s="56">
        <v>0.33</v>
      </c>
      <c r="G247" s="56">
        <v>0.33</v>
      </c>
      <c r="H247" s="56">
        <v>0.33</v>
      </c>
      <c r="I247" s="56">
        <v>0.33</v>
      </c>
      <c r="J247" s="56">
        <v>0.33</v>
      </c>
      <c r="K247" s="56">
        <v>0.34</v>
      </c>
      <c r="L247" s="56">
        <v>0.36</v>
      </c>
      <c r="M247" s="56">
        <v>0.39</v>
      </c>
      <c r="N247" s="56">
        <v>0.41</v>
      </c>
      <c r="O247" s="56">
        <v>0.43</v>
      </c>
      <c r="P247" s="56">
        <v>0.47</v>
      </c>
      <c r="Q247" s="56">
        <v>0.54</v>
      </c>
      <c r="R247" s="56">
        <v>0.61</v>
      </c>
      <c r="S247" s="56">
        <v>0.7</v>
      </c>
      <c r="T247" s="56">
        <v>0.79</v>
      </c>
      <c r="U247" s="57">
        <v>0.88</v>
      </c>
      <c r="V247" s="56">
        <v>0.96</v>
      </c>
      <c r="W247" s="56">
        <v>1</v>
      </c>
      <c r="X247" s="56">
        <v>1.01</v>
      </c>
      <c r="Y247" s="56">
        <v>1.02</v>
      </c>
      <c r="Z247" s="56">
        <v>1.02</v>
      </c>
      <c r="AA247" s="57">
        <v>1.03</v>
      </c>
      <c r="AB247" s="37">
        <v>1.03</v>
      </c>
      <c r="AC247" s="37">
        <v>1.04</v>
      </c>
      <c r="AD247" s="37">
        <v>1.08</v>
      </c>
      <c r="AE247" s="37">
        <v>1.1200000000000001</v>
      </c>
      <c r="AF247" s="37">
        <v>1.18</v>
      </c>
      <c r="AG247" s="37">
        <v>1.26</v>
      </c>
      <c r="AH247" s="37">
        <v>1.36</v>
      </c>
      <c r="AI247" s="37">
        <v>1.49</v>
      </c>
      <c r="AJ247" s="37">
        <v>1.66</v>
      </c>
      <c r="AK247" s="37">
        <v>1.86</v>
      </c>
      <c r="AL247" s="37">
        <v>2.09</v>
      </c>
      <c r="AM247" s="37">
        <v>2.3199999999999998</v>
      </c>
      <c r="AN247" s="37">
        <v>2.5499999999999998</v>
      </c>
      <c r="AO247" s="37">
        <v>2.77</v>
      </c>
      <c r="AP247" s="37">
        <v>2.99</v>
      </c>
      <c r="AQ247" s="37">
        <v>3.22</v>
      </c>
      <c r="AR247" s="37">
        <v>3.49</v>
      </c>
      <c r="AS247" s="37">
        <v>3.8</v>
      </c>
      <c r="AT247" s="37">
        <v>4.17</v>
      </c>
      <c r="AU247" s="37">
        <v>4.58</v>
      </c>
      <c r="AV247" s="37">
        <v>5.04</v>
      </c>
      <c r="AW247" s="37">
        <v>5.54</v>
      </c>
      <c r="AX247" s="37">
        <v>6.07</v>
      </c>
      <c r="AY247" s="37">
        <v>6.65</v>
      </c>
      <c r="AZ247" s="37">
        <v>7.29</v>
      </c>
      <c r="BA247" s="37">
        <v>8</v>
      </c>
      <c r="BB247" s="37">
        <v>8.83</v>
      </c>
      <c r="BC247" s="37">
        <v>9.83</v>
      </c>
      <c r="BD247" s="37">
        <v>11</v>
      </c>
      <c r="BE247" s="37">
        <v>12.36</v>
      </c>
      <c r="BF247" s="37">
        <v>13.95</v>
      </c>
      <c r="BG247" s="37">
        <v>15.79</v>
      </c>
      <c r="BH247" s="37">
        <v>17.89</v>
      </c>
      <c r="BI247" s="37">
        <v>20.329999999999998</v>
      </c>
      <c r="BJ247" s="37">
        <v>23.17</v>
      </c>
      <c r="BK247" s="37">
        <v>26.56</v>
      </c>
      <c r="BL247" s="37">
        <v>30.67</v>
      </c>
      <c r="BM247" s="37">
        <v>35.42</v>
      </c>
      <c r="BN247" s="37">
        <v>40.119999999999997</v>
      </c>
      <c r="BO247" s="37">
        <v>45.25</v>
      </c>
      <c r="BP247" s="37">
        <v>51.41</v>
      </c>
      <c r="BQ247" s="37">
        <v>60.89</v>
      </c>
      <c r="BR247" s="37">
        <v>69.290000000000006</v>
      </c>
      <c r="BS247" s="37">
        <v>78.7</v>
      </c>
      <c r="BT247" s="37">
        <v>89.76</v>
      </c>
      <c r="BU247" s="37">
        <v>102.05</v>
      </c>
      <c r="BV247" s="37">
        <v>115.55</v>
      </c>
      <c r="BW247" s="37">
        <v>129.94999999999999</v>
      </c>
      <c r="BX247" s="37">
        <v>145.62</v>
      </c>
      <c r="BY247" s="37">
        <v>162.54</v>
      </c>
      <c r="BZ247" s="37">
        <v>179.64</v>
      </c>
      <c r="CA247" s="37">
        <v>198.09</v>
      </c>
      <c r="CB247" s="37">
        <v>220.68</v>
      </c>
      <c r="CC247" s="37">
        <v>245.51</v>
      </c>
      <c r="CD247" s="37">
        <v>272.58999999999997</v>
      </c>
      <c r="CE247" s="37">
        <v>301.55</v>
      </c>
      <c r="CF247" s="37">
        <v>331.99</v>
      </c>
      <c r="CG247" s="37">
        <v>357.42</v>
      </c>
      <c r="CH247" s="37">
        <v>382.58</v>
      </c>
      <c r="CI247" s="37">
        <v>407.03</v>
      </c>
      <c r="CJ247" s="37">
        <v>430.37</v>
      </c>
      <c r="CK247" s="37">
        <v>452.19</v>
      </c>
      <c r="CL247" s="37">
        <v>472.1</v>
      </c>
      <c r="CM247" s="37">
        <v>498.11</v>
      </c>
      <c r="CN247" s="37">
        <v>525.54</v>
      </c>
      <c r="CO247" s="37">
        <v>554.48</v>
      </c>
      <c r="CP247" s="37">
        <v>585.02</v>
      </c>
      <c r="CQ247" s="37">
        <v>617.24</v>
      </c>
      <c r="CR247" s="37">
        <v>651.23</v>
      </c>
      <c r="CS247" s="37">
        <v>687.1</v>
      </c>
      <c r="CT247" s="37">
        <v>724.94</v>
      </c>
      <c r="CU247" s="37">
        <v>764.87</v>
      </c>
      <c r="CV247" s="37">
        <v>806.99</v>
      </c>
      <c r="CW247" s="37">
        <v>851.43</v>
      </c>
    </row>
    <row r="248" spans="1:101" ht="14.25" customHeight="1">
      <c r="A248" s="55">
        <v>19</v>
      </c>
      <c r="B248" s="56">
        <v>0.33</v>
      </c>
      <c r="C248" s="56">
        <v>0.32</v>
      </c>
      <c r="D248" s="56">
        <v>0.31</v>
      </c>
      <c r="E248" s="56">
        <v>0.31</v>
      </c>
      <c r="F248" s="56">
        <v>0.31</v>
      </c>
      <c r="G248" s="56">
        <v>0.31</v>
      </c>
      <c r="H248" s="56">
        <v>0.3</v>
      </c>
      <c r="I248" s="56">
        <v>0.3</v>
      </c>
      <c r="J248" s="56">
        <v>0.31</v>
      </c>
      <c r="K248" s="56">
        <v>0.33</v>
      </c>
      <c r="L248" s="56">
        <v>0.36</v>
      </c>
      <c r="M248" s="56">
        <v>0.38</v>
      </c>
      <c r="N248" s="56">
        <v>0.4</v>
      </c>
      <c r="O248" s="56">
        <v>0.42</v>
      </c>
      <c r="P248" s="56">
        <v>0.48</v>
      </c>
      <c r="Q248" s="56">
        <v>0.56000000000000005</v>
      </c>
      <c r="R248" s="56">
        <v>0.66</v>
      </c>
      <c r="S248" s="56">
        <v>0.77</v>
      </c>
      <c r="T248" s="56">
        <v>0.86</v>
      </c>
      <c r="U248" s="57">
        <v>0.94</v>
      </c>
      <c r="V248" s="56">
        <v>1</v>
      </c>
      <c r="W248" s="56">
        <v>1.01</v>
      </c>
      <c r="X248" s="56">
        <v>1.02</v>
      </c>
      <c r="Y248" s="56">
        <v>1.02</v>
      </c>
      <c r="Z248" s="56">
        <v>1.03</v>
      </c>
      <c r="AA248" s="57">
        <v>1.03</v>
      </c>
      <c r="AB248" s="37">
        <v>1.04</v>
      </c>
      <c r="AC248" s="37">
        <v>1.08</v>
      </c>
      <c r="AD248" s="37">
        <v>1.1200000000000001</v>
      </c>
      <c r="AE248" s="37">
        <v>1.18</v>
      </c>
      <c r="AF248" s="37">
        <v>1.26</v>
      </c>
      <c r="AG248" s="37">
        <v>1.36</v>
      </c>
      <c r="AH248" s="37">
        <v>1.49</v>
      </c>
      <c r="AI248" s="37">
        <v>1.66</v>
      </c>
      <c r="AJ248" s="37">
        <v>1.86</v>
      </c>
      <c r="AK248" s="37">
        <v>2.09</v>
      </c>
      <c r="AL248" s="37">
        <v>2.3199999999999998</v>
      </c>
      <c r="AM248" s="37">
        <v>2.5499999999999998</v>
      </c>
      <c r="AN248" s="37">
        <v>2.77</v>
      </c>
      <c r="AO248" s="37">
        <v>2.99</v>
      </c>
      <c r="AP248" s="37">
        <v>3.22</v>
      </c>
      <c r="AQ248" s="37">
        <v>3.49</v>
      </c>
      <c r="AR248" s="37">
        <v>3.8</v>
      </c>
      <c r="AS248" s="37">
        <v>4.17</v>
      </c>
      <c r="AT248" s="37">
        <v>4.58</v>
      </c>
      <c r="AU248" s="37">
        <v>5.04</v>
      </c>
      <c r="AV248" s="37">
        <v>5.54</v>
      </c>
      <c r="AW248" s="37">
        <v>6.07</v>
      </c>
      <c r="AX248" s="37">
        <v>6.65</v>
      </c>
      <c r="AY248" s="37">
        <v>7.29</v>
      </c>
      <c r="AZ248" s="37">
        <v>8</v>
      </c>
      <c r="BA248" s="37">
        <v>8.83</v>
      </c>
      <c r="BB248" s="37">
        <v>9.83</v>
      </c>
      <c r="BC248" s="37">
        <v>11</v>
      </c>
      <c r="BD248" s="37">
        <v>12.36</v>
      </c>
      <c r="BE248" s="37">
        <v>13.95</v>
      </c>
      <c r="BF248" s="37">
        <v>15.79</v>
      </c>
      <c r="BG248" s="37">
        <v>17.89</v>
      </c>
      <c r="BH248" s="37">
        <v>20.329999999999998</v>
      </c>
      <c r="BI248" s="37">
        <v>23.17</v>
      </c>
      <c r="BJ248" s="37">
        <v>26.56</v>
      </c>
      <c r="BK248" s="37">
        <v>30.67</v>
      </c>
      <c r="BL248" s="37">
        <v>35.42</v>
      </c>
      <c r="BM248" s="37">
        <v>40.119999999999997</v>
      </c>
      <c r="BN248" s="37">
        <v>45.25</v>
      </c>
      <c r="BO248" s="37">
        <v>51.41</v>
      </c>
      <c r="BP248" s="37">
        <v>60.89</v>
      </c>
      <c r="BQ248" s="37">
        <v>69.290000000000006</v>
      </c>
      <c r="BR248" s="37">
        <v>78.7</v>
      </c>
      <c r="BS248" s="37">
        <v>89.76</v>
      </c>
      <c r="BT248" s="37">
        <v>102.05</v>
      </c>
      <c r="BU248" s="37">
        <v>115.55</v>
      </c>
      <c r="BV248" s="37">
        <v>129.94999999999999</v>
      </c>
      <c r="BW248" s="37">
        <v>145.62</v>
      </c>
      <c r="BX248" s="37">
        <v>162.54</v>
      </c>
      <c r="BY248" s="37">
        <v>179.64</v>
      </c>
      <c r="BZ248" s="37">
        <v>198.09</v>
      </c>
      <c r="CA248" s="37">
        <v>220.68</v>
      </c>
      <c r="CB248" s="37">
        <v>245.51</v>
      </c>
      <c r="CC248" s="37">
        <v>272.58999999999997</v>
      </c>
      <c r="CD248" s="37">
        <v>301.55</v>
      </c>
      <c r="CE248" s="37">
        <v>331.99</v>
      </c>
      <c r="CF248" s="37">
        <v>357.42</v>
      </c>
      <c r="CG248" s="37">
        <v>382.58</v>
      </c>
      <c r="CH248" s="37">
        <v>407.03</v>
      </c>
      <c r="CI248" s="37">
        <v>430.37</v>
      </c>
      <c r="CJ248" s="37">
        <v>452.19</v>
      </c>
      <c r="CK248" s="37">
        <v>472.1</v>
      </c>
      <c r="CL248" s="37">
        <v>498.11</v>
      </c>
      <c r="CM248" s="37">
        <v>525.54</v>
      </c>
      <c r="CN248" s="37">
        <v>554.48</v>
      </c>
      <c r="CO248" s="37">
        <v>585.02</v>
      </c>
      <c r="CP248" s="37">
        <v>617.24</v>
      </c>
      <c r="CQ248" s="37">
        <v>651.23</v>
      </c>
      <c r="CR248" s="37">
        <v>687.1</v>
      </c>
      <c r="CS248" s="37">
        <v>724.94</v>
      </c>
      <c r="CT248" s="37">
        <v>764.87</v>
      </c>
      <c r="CU248" s="37">
        <v>806.99</v>
      </c>
      <c r="CV248" s="37">
        <v>851.43</v>
      </c>
      <c r="CW248" s="37">
        <v>898.33</v>
      </c>
    </row>
    <row r="249" spans="1:101" ht="14.25" customHeight="1">
      <c r="A249" s="55">
        <v>20</v>
      </c>
      <c r="B249" s="56">
        <v>0.28000000000000003</v>
      </c>
      <c r="C249" s="56">
        <v>0.27</v>
      </c>
      <c r="D249" s="56">
        <v>0.28000000000000003</v>
      </c>
      <c r="E249" s="56">
        <v>0.28999999999999998</v>
      </c>
      <c r="F249" s="56">
        <v>0.28999999999999998</v>
      </c>
      <c r="G249" s="56">
        <v>0.28000000000000003</v>
      </c>
      <c r="H249" s="56">
        <v>0.27</v>
      </c>
      <c r="I249" s="56">
        <v>0.28000000000000003</v>
      </c>
      <c r="J249" s="56">
        <v>0.3</v>
      </c>
      <c r="K249" s="56">
        <v>0.33</v>
      </c>
      <c r="L249" s="56">
        <v>0.36</v>
      </c>
      <c r="M249" s="56">
        <v>0.37</v>
      </c>
      <c r="N249" s="56">
        <v>0.39</v>
      </c>
      <c r="O249" s="56">
        <v>0.42</v>
      </c>
      <c r="P249" s="56">
        <v>0.49</v>
      </c>
      <c r="Q249" s="56">
        <v>0.57999999999999996</v>
      </c>
      <c r="R249" s="56">
        <v>0.69</v>
      </c>
      <c r="S249" s="56">
        <v>0.8</v>
      </c>
      <c r="T249" s="56">
        <v>0.89</v>
      </c>
      <c r="U249" s="57">
        <v>0.97</v>
      </c>
      <c r="V249" s="56">
        <v>1.01</v>
      </c>
      <c r="W249" s="56">
        <v>1.02</v>
      </c>
      <c r="X249" s="56">
        <v>1.02</v>
      </c>
      <c r="Y249" s="56">
        <v>1.03</v>
      </c>
      <c r="Z249" s="56">
        <v>1.03</v>
      </c>
      <c r="AA249" s="57">
        <v>1.04</v>
      </c>
      <c r="AB249" s="37">
        <v>1.08</v>
      </c>
      <c r="AC249" s="37">
        <v>1.1200000000000001</v>
      </c>
      <c r="AD249" s="37">
        <v>1.18</v>
      </c>
      <c r="AE249" s="37">
        <v>1.26</v>
      </c>
      <c r="AF249" s="37">
        <v>1.36</v>
      </c>
      <c r="AG249" s="37">
        <v>1.49</v>
      </c>
      <c r="AH249" s="37">
        <v>1.66</v>
      </c>
      <c r="AI249" s="37">
        <v>1.86</v>
      </c>
      <c r="AJ249" s="37">
        <v>2.09</v>
      </c>
      <c r="AK249" s="37">
        <v>2.3199999999999998</v>
      </c>
      <c r="AL249" s="37">
        <v>2.5499999999999998</v>
      </c>
      <c r="AM249" s="37">
        <v>2.77</v>
      </c>
      <c r="AN249" s="37">
        <v>2.99</v>
      </c>
      <c r="AO249" s="37">
        <v>3.22</v>
      </c>
      <c r="AP249" s="37">
        <v>3.49</v>
      </c>
      <c r="AQ249" s="37">
        <v>3.8</v>
      </c>
      <c r="AR249" s="37">
        <v>4.17</v>
      </c>
      <c r="AS249" s="37">
        <v>4.58</v>
      </c>
      <c r="AT249" s="37">
        <v>5.04</v>
      </c>
      <c r="AU249" s="37">
        <v>5.54</v>
      </c>
      <c r="AV249" s="37">
        <v>6.07</v>
      </c>
      <c r="AW249" s="37">
        <v>6.65</v>
      </c>
      <c r="AX249" s="37">
        <v>7.29</v>
      </c>
      <c r="AY249" s="37">
        <v>8</v>
      </c>
      <c r="AZ249" s="37">
        <v>8.83</v>
      </c>
      <c r="BA249" s="37">
        <v>9.83</v>
      </c>
      <c r="BB249" s="37">
        <v>11</v>
      </c>
      <c r="BC249" s="37">
        <v>12.36</v>
      </c>
      <c r="BD249" s="37">
        <v>13.95</v>
      </c>
      <c r="BE249" s="37">
        <v>15.79</v>
      </c>
      <c r="BF249" s="37">
        <v>17.89</v>
      </c>
      <c r="BG249" s="37">
        <v>20.329999999999998</v>
      </c>
      <c r="BH249" s="37">
        <v>23.17</v>
      </c>
      <c r="BI249" s="37">
        <v>26.56</v>
      </c>
      <c r="BJ249" s="37">
        <v>30.67</v>
      </c>
      <c r="BK249" s="37">
        <v>35.42</v>
      </c>
      <c r="BL249" s="37">
        <v>40.119999999999997</v>
      </c>
      <c r="BM249" s="37">
        <v>45.25</v>
      </c>
      <c r="BN249" s="37">
        <v>51.41</v>
      </c>
      <c r="BO249" s="37">
        <v>60.89</v>
      </c>
      <c r="BP249" s="37">
        <v>69.290000000000006</v>
      </c>
      <c r="BQ249" s="37">
        <v>78.7</v>
      </c>
      <c r="BR249" s="37">
        <v>89.76</v>
      </c>
      <c r="BS249" s="37">
        <v>102.05</v>
      </c>
      <c r="BT249" s="37">
        <v>115.55</v>
      </c>
      <c r="BU249" s="37">
        <v>129.94999999999999</v>
      </c>
      <c r="BV249" s="37">
        <v>145.62</v>
      </c>
      <c r="BW249" s="37">
        <v>162.54</v>
      </c>
      <c r="BX249" s="37">
        <v>179.64</v>
      </c>
      <c r="BY249" s="37">
        <v>198.09</v>
      </c>
      <c r="BZ249" s="37">
        <v>220.68</v>
      </c>
      <c r="CA249" s="37">
        <v>245.51</v>
      </c>
      <c r="CB249" s="37">
        <v>272.58999999999997</v>
      </c>
      <c r="CC249" s="37">
        <v>301.55</v>
      </c>
      <c r="CD249" s="37">
        <v>331.99</v>
      </c>
      <c r="CE249" s="37">
        <v>357.42</v>
      </c>
      <c r="CF249" s="37">
        <v>382.58</v>
      </c>
      <c r="CG249" s="37">
        <v>407.03</v>
      </c>
      <c r="CH249" s="37">
        <v>430.37</v>
      </c>
      <c r="CI249" s="37">
        <v>452.19</v>
      </c>
      <c r="CJ249" s="37">
        <v>472.1</v>
      </c>
      <c r="CK249" s="37">
        <v>498.11</v>
      </c>
      <c r="CL249" s="37">
        <v>525.54</v>
      </c>
      <c r="CM249" s="37">
        <v>554.48</v>
      </c>
      <c r="CN249" s="37">
        <v>585.02</v>
      </c>
      <c r="CO249" s="37">
        <v>617.24</v>
      </c>
      <c r="CP249" s="37">
        <v>651.23</v>
      </c>
      <c r="CQ249" s="37">
        <v>687.1</v>
      </c>
      <c r="CR249" s="37">
        <v>724.94</v>
      </c>
      <c r="CS249" s="37">
        <v>764.87</v>
      </c>
      <c r="CT249" s="37">
        <v>806.99</v>
      </c>
      <c r="CU249" s="37">
        <v>851.43</v>
      </c>
      <c r="CV249" s="37">
        <v>898.33</v>
      </c>
      <c r="CW249" s="37">
        <v>947.8</v>
      </c>
    </row>
    <row r="250" spans="1:101" ht="14.25" customHeight="1">
      <c r="A250" s="55">
        <v>21</v>
      </c>
      <c r="B250" s="56">
        <v>0.22</v>
      </c>
      <c r="C250" s="56">
        <v>0.25</v>
      </c>
      <c r="D250" s="56">
        <v>0.27</v>
      </c>
      <c r="E250" s="56">
        <v>0.27</v>
      </c>
      <c r="F250" s="56">
        <v>0.26</v>
      </c>
      <c r="G250" s="56">
        <v>0.25</v>
      </c>
      <c r="H250" s="56">
        <v>0.25</v>
      </c>
      <c r="I250" s="56">
        <v>0.27</v>
      </c>
      <c r="J250" s="56">
        <v>0.31</v>
      </c>
      <c r="K250" s="56">
        <v>0.34</v>
      </c>
      <c r="L250" s="56">
        <v>0.36</v>
      </c>
      <c r="M250" s="56">
        <v>0.37</v>
      </c>
      <c r="N250" s="56">
        <v>0.39</v>
      </c>
      <c r="O250" s="56">
        <v>0.43</v>
      </c>
      <c r="P250" s="56">
        <v>0.51</v>
      </c>
      <c r="Q250" s="56">
        <v>0.62</v>
      </c>
      <c r="R250" s="56">
        <v>0.71</v>
      </c>
      <c r="S250" s="56">
        <v>0.81</v>
      </c>
      <c r="T250" s="56">
        <v>0.9</v>
      </c>
      <c r="U250" s="57">
        <v>0.98</v>
      </c>
      <c r="V250" s="56">
        <v>1.02</v>
      </c>
      <c r="W250" s="56">
        <v>1.02</v>
      </c>
      <c r="X250" s="56">
        <v>1.03</v>
      </c>
      <c r="Y250" s="56">
        <v>1.03</v>
      </c>
      <c r="Z250" s="56">
        <v>1.04</v>
      </c>
      <c r="AA250" s="57">
        <v>1.08</v>
      </c>
      <c r="AB250" s="37">
        <v>1.1200000000000001</v>
      </c>
      <c r="AC250" s="37">
        <v>1.18</v>
      </c>
      <c r="AD250" s="37">
        <v>1.26</v>
      </c>
      <c r="AE250" s="37">
        <v>1.36</v>
      </c>
      <c r="AF250" s="37">
        <v>1.49</v>
      </c>
      <c r="AG250" s="37">
        <v>1.66</v>
      </c>
      <c r="AH250" s="37">
        <v>1.86</v>
      </c>
      <c r="AI250" s="37">
        <v>2.09</v>
      </c>
      <c r="AJ250" s="37">
        <v>2.3199999999999998</v>
      </c>
      <c r="AK250" s="37">
        <v>2.5499999999999998</v>
      </c>
      <c r="AL250" s="37">
        <v>2.77</v>
      </c>
      <c r="AM250" s="37">
        <v>2.99</v>
      </c>
      <c r="AN250" s="37">
        <v>3.22</v>
      </c>
      <c r="AO250" s="37">
        <v>3.49</v>
      </c>
      <c r="AP250" s="37">
        <v>3.8</v>
      </c>
      <c r="AQ250" s="37">
        <v>4.17</v>
      </c>
      <c r="AR250" s="37">
        <v>4.58</v>
      </c>
      <c r="AS250" s="37">
        <v>5.04</v>
      </c>
      <c r="AT250" s="37">
        <v>5.54</v>
      </c>
      <c r="AU250" s="37">
        <v>6.07</v>
      </c>
      <c r="AV250" s="37">
        <v>6.65</v>
      </c>
      <c r="AW250" s="37">
        <v>7.29</v>
      </c>
      <c r="AX250" s="37">
        <v>8</v>
      </c>
      <c r="AY250" s="37">
        <v>8.83</v>
      </c>
      <c r="AZ250" s="37">
        <v>9.83</v>
      </c>
      <c r="BA250" s="37">
        <v>11</v>
      </c>
      <c r="BB250" s="37">
        <v>12.36</v>
      </c>
      <c r="BC250" s="37">
        <v>13.95</v>
      </c>
      <c r="BD250" s="37">
        <v>15.79</v>
      </c>
      <c r="BE250" s="37">
        <v>17.89</v>
      </c>
      <c r="BF250" s="37">
        <v>20.329999999999998</v>
      </c>
      <c r="BG250" s="37">
        <v>23.17</v>
      </c>
      <c r="BH250" s="37">
        <v>26.56</v>
      </c>
      <c r="BI250" s="37">
        <v>30.67</v>
      </c>
      <c r="BJ250" s="37">
        <v>35.42</v>
      </c>
      <c r="BK250" s="37">
        <v>40.119999999999997</v>
      </c>
      <c r="BL250" s="37">
        <v>45.25</v>
      </c>
      <c r="BM250" s="37">
        <v>51.41</v>
      </c>
      <c r="BN250" s="37">
        <v>60.89</v>
      </c>
      <c r="BO250" s="37">
        <v>69.290000000000006</v>
      </c>
      <c r="BP250" s="37">
        <v>78.7</v>
      </c>
      <c r="BQ250" s="37">
        <v>89.76</v>
      </c>
      <c r="BR250" s="37">
        <v>102.05</v>
      </c>
      <c r="BS250" s="37">
        <v>115.55</v>
      </c>
      <c r="BT250" s="37">
        <v>129.94999999999999</v>
      </c>
      <c r="BU250" s="37">
        <v>145.62</v>
      </c>
      <c r="BV250" s="37">
        <v>162.54</v>
      </c>
      <c r="BW250" s="37">
        <v>179.64</v>
      </c>
      <c r="BX250" s="37">
        <v>198.09</v>
      </c>
      <c r="BY250" s="37">
        <v>220.68</v>
      </c>
      <c r="BZ250" s="37">
        <v>245.51</v>
      </c>
      <c r="CA250" s="37">
        <v>272.58999999999997</v>
      </c>
      <c r="CB250" s="37">
        <v>301.55</v>
      </c>
      <c r="CC250" s="37">
        <v>331.99</v>
      </c>
      <c r="CD250" s="37">
        <v>357.42</v>
      </c>
      <c r="CE250" s="37">
        <v>382.58</v>
      </c>
      <c r="CF250" s="37">
        <v>407.03</v>
      </c>
      <c r="CG250" s="37">
        <v>430.37</v>
      </c>
      <c r="CH250" s="37">
        <v>452.19</v>
      </c>
      <c r="CI250" s="37">
        <v>472.1</v>
      </c>
      <c r="CJ250" s="37">
        <v>498.11</v>
      </c>
      <c r="CK250" s="37">
        <v>525.54</v>
      </c>
      <c r="CL250" s="37">
        <v>554.48</v>
      </c>
      <c r="CM250" s="37">
        <v>585.02</v>
      </c>
      <c r="CN250" s="37">
        <v>617.24</v>
      </c>
      <c r="CO250" s="37">
        <v>651.23</v>
      </c>
      <c r="CP250" s="37">
        <v>687.1</v>
      </c>
      <c r="CQ250" s="37">
        <v>724.94</v>
      </c>
      <c r="CR250" s="37">
        <v>764.87</v>
      </c>
      <c r="CS250" s="37">
        <v>806.99</v>
      </c>
      <c r="CT250" s="37">
        <v>851.43</v>
      </c>
      <c r="CU250" s="37">
        <v>898.33</v>
      </c>
      <c r="CV250" s="37">
        <v>947.8</v>
      </c>
      <c r="CW250" s="37">
        <v>1000</v>
      </c>
    </row>
    <row r="251" spans="1:101" ht="14.25" customHeight="1">
      <c r="A251" s="55">
        <v>22</v>
      </c>
      <c r="B251" s="56">
        <v>0.19</v>
      </c>
      <c r="C251" s="56">
        <v>0.24</v>
      </c>
      <c r="D251" s="56">
        <v>0.25</v>
      </c>
      <c r="E251" s="56">
        <v>0.24</v>
      </c>
      <c r="F251" s="56">
        <v>0.23</v>
      </c>
      <c r="G251" s="56">
        <v>0.23</v>
      </c>
      <c r="H251" s="56">
        <v>0.25</v>
      </c>
      <c r="I251" s="56">
        <v>0.28000000000000003</v>
      </c>
      <c r="J251" s="56">
        <v>0.32</v>
      </c>
      <c r="K251" s="56">
        <v>0.34</v>
      </c>
      <c r="L251" s="56">
        <v>0.36</v>
      </c>
      <c r="M251" s="56">
        <v>0.37</v>
      </c>
      <c r="N251" s="56">
        <v>0.4</v>
      </c>
      <c r="O251" s="56">
        <v>0.46</v>
      </c>
      <c r="P251" s="56">
        <v>0.55000000000000004</v>
      </c>
      <c r="Q251" s="56">
        <v>0.65</v>
      </c>
      <c r="R251" s="56">
        <v>0.73</v>
      </c>
      <c r="S251" s="56">
        <v>0.82</v>
      </c>
      <c r="T251" s="56">
        <v>0.91</v>
      </c>
      <c r="U251" s="57">
        <v>0.98</v>
      </c>
      <c r="V251" s="56">
        <v>1.02</v>
      </c>
      <c r="W251" s="56">
        <v>1.03</v>
      </c>
      <c r="X251" s="56">
        <v>1.03</v>
      </c>
      <c r="Y251" s="56">
        <v>1.04</v>
      </c>
      <c r="Z251" s="56">
        <v>1.08</v>
      </c>
      <c r="AA251" s="57">
        <v>1.1200000000000001</v>
      </c>
      <c r="AB251" s="37">
        <v>1.18</v>
      </c>
      <c r="AC251" s="37">
        <v>1.26</v>
      </c>
      <c r="AD251" s="37">
        <v>1.36</v>
      </c>
      <c r="AE251" s="37">
        <v>1.49</v>
      </c>
      <c r="AF251" s="37">
        <v>1.66</v>
      </c>
      <c r="AG251" s="37">
        <v>1.86</v>
      </c>
      <c r="AH251" s="37">
        <v>2.09</v>
      </c>
      <c r="AI251" s="37">
        <v>2.3199999999999998</v>
      </c>
      <c r="AJ251" s="37">
        <v>2.5499999999999998</v>
      </c>
      <c r="AK251" s="37">
        <v>2.77</v>
      </c>
      <c r="AL251" s="37">
        <v>2.99</v>
      </c>
      <c r="AM251" s="37">
        <v>3.22</v>
      </c>
      <c r="AN251" s="37">
        <v>3.49</v>
      </c>
      <c r="AO251" s="37">
        <v>3.8</v>
      </c>
      <c r="AP251" s="37">
        <v>4.17</v>
      </c>
      <c r="AQ251" s="37">
        <v>4.58</v>
      </c>
      <c r="AR251" s="37">
        <v>5.04</v>
      </c>
      <c r="AS251" s="37">
        <v>5.54</v>
      </c>
      <c r="AT251" s="37">
        <v>6.07</v>
      </c>
      <c r="AU251" s="37">
        <v>6.65</v>
      </c>
      <c r="AV251" s="37">
        <v>7.29</v>
      </c>
      <c r="AW251" s="37">
        <v>8</v>
      </c>
      <c r="AX251" s="37">
        <v>8.83</v>
      </c>
      <c r="AY251" s="37">
        <v>9.83</v>
      </c>
      <c r="AZ251" s="37">
        <v>11</v>
      </c>
      <c r="BA251" s="37">
        <v>12.36</v>
      </c>
      <c r="BB251" s="37">
        <v>13.95</v>
      </c>
      <c r="BC251" s="37">
        <v>15.79</v>
      </c>
      <c r="BD251" s="37">
        <v>17.89</v>
      </c>
      <c r="BE251" s="37">
        <v>20.329999999999998</v>
      </c>
      <c r="BF251" s="37">
        <v>23.17</v>
      </c>
      <c r="BG251" s="37">
        <v>26.56</v>
      </c>
      <c r="BH251" s="37">
        <v>30.67</v>
      </c>
      <c r="BI251" s="37">
        <v>35.42</v>
      </c>
      <c r="BJ251" s="37">
        <v>40.119999999999997</v>
      </c>
      <c r="BK251" s="37">
        <v>45.25</v>
      </c>
      <c r="BL251" s="37">
        <v>51.41</v>
      </c>
      <c r="BM251" s="37">
        <v>60.89</v>
      </c>
      <c r="BN251" s="37">
        <v>69.290000000000006</v>
      </c>
      <c r="BO251" s="37">
        <v>78.7</v>
      </c>
      <c r="BP251" s="37">
        <v>89.76</v>
      </c>
      <c r="BQ251" s="37">
        <v>102.05</v>
      </c>
      <c r="BR251" s="37">
        <v>115.55</v>
      </c>
      <c r="BS251" s="37">
        <v>129.94999999999999</v>
      </c>
      <c r="BT251" s="37">
        <v>145.62</v>
      </c>
      <c r="BU251" s="37">
        <v>162.54</v>
      </c>
      <c r="BV251" s="37">
        <v>179.64</v>
      </c>
      <c r="BW251" s="37">
        <v>198.09</v>
      </c>
      <c r="BX251" s="37">
        <v>220.68</v>
      </c>
      <c r="BY251" s="37">
        <v>245.51</v>
      </c>
      <c r="BZ251" s="37">
        <v>272.58999999999997</v>
      </c>
      <c r="CA251" s="37">
        <v>301.55</v>
      </c>
      <c r="CB251" s="37">
        <v>331.99</v>
      </c>
      <c r="CC251" s="37">
        <v>357.42</v>
      </c>
      <c r="CD251" s="37">
        <v>382.58</v>
      </c>
      <c r="CE251" s="37">
        <v>407.03</v>
      </c>
      <c r="CF251" s="37">
        <v>430.37</v>
      </c>
      <c r="CG251" s="37">
        <v>452.19</v>
      </c>
      <c r="CH251" s="37">
        <v>472.1</v>
      </c>
      <c r="CI251" s="37">
        <v>498.11</v>
      </c>
      <c r="CJ251" s="37">
        <v>525.54</v>
      </c>
      <c r="CK251" s="37">
        <v>554.48</v>
      </c>
      <c r="CL251" s="37">
        <v>585.02</v>
      </c>
      <c r="CM251" s="37">
        <v>617.24</v>
      </c>
      <c r="CN251" s="37">
        <v>651.23</v>
      </c>
      <c r="CO251" s="37">
        <v>687.1</v>
      </c>
      <c r="CP251" s="37">
        <v>724.94</v>
      </c>
      <c r="CQ251" s="37">
        <v>764.87</v>
      </c>
      <c r="CR251" s="37">
        <v>806.99</v>
      </c>
      <c r="CS251" s="37">
        <v>851.43</v>
      </c>
      <c r="CT251" s="37">
        <v>898.33</v>
      </c>
      <c r="CU251" s="37">
        <v>947.8</v>
      </c>
      <c r="CV251" s="37">
        <v>1000</v>
      </c>
      <c r="CW251" s="37"/>
    </row>
    <row r="252" spans="1:101" ht="14.25" customHeight="1">
      <c r="A252" s="55">
        <v>23</v>
      </c>
      <c r="B252" s="56">
        <v>0.17</v>
      </c>
      <c r="C252" s="56">
        <v>0.22</v>
      </c>
      <c r="D252" s="56">
        <v>0.22</v>
      </c>
      <c r="E252" s="56">
        <v>0.21</v>
      </c>
      <c r="F252" s="56">
        <v>0.21</v>
      </c>
      <c r="G252" s="56">
        <v>0.22</v>
      </c>
      <c r="H252" s="56">
        <v>0.25</v>
      </c>
      <c r="I252" s="56">
        <v>0.28999999999999998</v>
      </c>
      <c r="J252" s="56">
        <v>0.32</v>
      </c>
      <c r="K252" s="56">
        <v>0.35</v>
      </c>
      <c r="L252" s="56">
        <v>0.36</v>
      </c>
      <c r="M252" s="56">
        <v>0.38</v>
      </c>
      <c r="N252" s="56">
        <v>0.42</v>
      </c>
      <c r="O252" s="56">
        <v>0.5</v>
      </c>
      <c r="P252" s="56">
        <v>0.59</v>
      </c>
      <c r="Q252" s="56">
        <v>0.68</v>
      </c>
      <c r="R252" s="56">
        <v>0.75</v>
      </c>
      <c r="S252" s="56">
        <v>0.83</v>
      </c>
      <c r="T252" s="56">
        <v>0.91</v>
      </c>
      <c r="U252" s="57">
        <v>0.99</v>
      </c>
      <c r="V252" s="56">
        <v>1.03</v>
      </c>
      <c r="W252" s="56">
        <v>1.03</v>
      </c>
      <c r="X252" s="56">
        <v>1.04</v>
      </c>
      <c r="Y252" s="56">
        <v>1.08</v>
      </c>
      <c r="Z252" s="56">
        <v>1.1200000000000001</v>
      </c>
      <c r="AA252" s="57">
        <v>1.18</v>
      </c>
      <c r="AB252" s="37">
        <v>1.26</v>
      </c>
      <c r="AC252" s="37">
        <v>1.36</v>
      </c>
      <c r="AD252" s="37">
        <v>1.49</v>
      </c>
      <c r="AE252" s="37">
        <v>1.66</v>
      </c>
      <c r="AF252" s="37">
        <v>1.86</v>
      </c>
      <c r="AG252" s="37">
        <v>2.09</v>
      </c>
      <c r="AH252" s="37">
        <v>2.3199999999999998</v>
      </c>
      <c r="AI252" s="37">
        <v>2.5499999999999998</v>
      </c>
      <c r="AJ252" s="37">
        <v>2.77</v>
      </c>
      <c r="AK252" s="37">
        <v>2.99</v>
      </c>
      <c r="AL252" s="37">
        <v>3.22</v>
      </c>
      <c r="AM252" s="37">
        <v>3.49</v>
      </c>
      <c r="AN252" s="37">
        <v>3.8</v>
      </c>
      <c r="AO252" s="37">
        <v>4.17</v>
      </c>
      <c r="AP252" s="37">
        <v>4.58</v>
      </c>
      <c r="AQ252" s="37">
        <v>5.04</v>
      </c>
      <c r="AR252" s="37">
        <v>5.54</v>
      </c>
      <c r="AS252" s="37">
        <v>6.07</v>
      </c>
      <c r="AT252" s="37">
        <v>6.65</v>
      </c>
      <c r="AU252" s="37">
        <v>7.29</v>
      </c>
      <c r="AV252" s="37">
        <v>8</v>
      </c>
      <c r="AW252" s="37">
        <v>8.83</v>
      </c>
      <c r="AX252" s="37">
        <v>9.83</v>
      </c>
      <c r="AY252" s="37">
        <v>11</v>
      </c>
      <c r="AZ252" s="37">
        <v>12.36</v>
      </c>
      <c r="BA252" s="37">
        <v>13.95</v>
      </c>
      <c r="BB252" s="37">
        <v>15.79</v>
      </c>
      <c r="BC252" s="37">
        <v>17.89</v>
      </c>
      <c r="BD252" s="37">
        <v>20.329999999999998</v>
      </c>
      <c r="BE252" s="37">
        <v>23.17</v>
      </c>
      <c r="BF252" s="37">
        <v>26.56</v>
      </c>
      <c r="BG252" s="37">
        <v>30.67</v>
      </c>
      <c r="BH252" s="37">
        <v>35.42</v>
      </c>
      <c r="BI252" s="37">
        <v>40.119999999999997</v>
      </c>
      <c r="BJ252" s="37">
        <v>45.25</v>
      </c>
      <c r="BK252" s="37">
        <v>51.41</v>
      </c>
      <c r="BL252" s="37">
        <v>60.89</v>
      </c>
      <c r="BM252" s="37">
        <v>69.290000000000006</v>
      </c>
      <c r="BN252" s="37">
        <v>78.7</v>
      </c>
      <c r="BO252" s="37">
        <v>89.76</v>
      </c>
      <c r="BP252" s="37">
        <v>102.05</v>
      </c>
      <c r="BQ252" s="37">
        <v>115.55</v>
      </c>
      <c r="BR252" s="37">
        <v>129.94999999999999</v>
      </c>
      <c r="BS252" s="37">
        <v>145.62</v>
      </c>
      <c r="BT252" s="37">
        <v>162.54</v>
      </c>
      <c r="BU252" s="37">
        <v>179.64</v>
      </c>
      <c r="BV252" s="37">
        <v>198.09</v>
      </c>
      <c r="BW252" s="37">
        <v>220.68</v>
      </c>
      <c r="BX252" s="37">
        <v>245.51</v>
      </c>
      <c r="BY252" s="37">
        <v>272.58999999999997</v>
      </c>
      <c r="BZ252" s="37">
        <v>301.55</v>
      </c>
      <c r="CA252" s="37">
        <v>331.99</v>
      </c>
      <c r="CB252" s="37">
        <v>357.42</v>
      </c>
      <c r="CC252" s="37">
        <v>382.58</v>
      </c>
      <c r="CD252" s="37">
        <v>407.03</v>
      </c>
      <c r="CE252" s="37">
        <v>430.37</v>
      </c>
      <c r="CF252" s="37">
        <v>452.19</v>
      </c>
      <c r="CG252" s="37">
        <v>472.1</v>
      </c>
      <c r="CH252" s="37">
        <v>498.11</v>
      </c>
      <c r="CI252" s="37">
        <v>525.54</v>
      </c>
      <c r="CJ252" s="37">
        <v>554.48</v>
      </c>
      <c r="CK252" s="37">
        <v>585.02</v>
      </c>
      <c r="CL252" s="37">
        <v>617.24</v>
      </c>
      <c r="CM252" s="37">
        <v>651.23</v>
      </c>
      <c r="CN252" s="37">
        <v>687.1</v>
      </c>
      <c r="CO252" s="37">
        <v>724.94</v>
      </c>
      <c r="CP252" s="37">
        <v>764.87</v>
      </c>
      <c r="CQ252" s="37">
        <v>806.99</v>
      </c>
      <c r="CR252" s="37">
        <v>851.43</v>
      </c>
      <c r="CS252" s="37">
        <v>898.33</v>
      </c>
      <c r="CT252" s="37">
        <v>947.8</v>
      </c>
      <c r="CU252" s="37">
        <v>1000</v>
      </c>
      <c r="CV252" s="37"/>
      <c r="CW252" s="37"/>
    </row>
    <row r="253" spans="1:101" ht="14.25" customHeight="1">
      <c r="A253" s="55">
        <v>24</v>
      </c>
      <c r="B253" s="56">
        <v>0.15</v>
      </c>
      <c r="C253" s="56">
        <v>0.2</v>
      </c>
      <c r="D253" s="56">
        <v>0.19</v>
      </c>
      <c r="E253" s="56">
        <v>0.19</v>
      </c>
      <c r="F253" s="56">
        <v>0.2</v>
      </c>
      <c r="G253" s="56">
        <v>0.23</v>
      </c>
      <c r="H253" s="56">
        <v>0.26</v>
      </c>
      <c r="I253" s="56">
        <v>0.3</v>
      </c>
      <c r="J253" s="56">
        <v>0.33</v>
      </c>
      <c r="K253" s="56">
        <v>0.35</v>
      </c>
      <c r="L253" s="56">
        <v>0.37</v>
      </c>
      <c r="M253" s="56">
        <v>0.4</v>
      </c>
      <c r="N253" s="56">
        <v>0.46</v>
      </c>
      <c r="O253" s="56">
        <v>0.55000000000000004</v>
      </c>
      <c r="P253" s="56">
        <v>0.63</v>
      </c>
      <c r="Q253" s="56">
        <v>0.7</v>
      </c>
      <c r="R253" s="56">
        <v>0.76</v>
      </c>
      <c r="S253" s="56">
        <v>0.83</v>
      </c>
      <c r="T253" s="56">
        <v>0.91</v>
      </c>
      <c r="U253" s="57">
        <v>0.99</v>
      </c>
      <c r="V253" s="56">
        <v>1.03</v>
      </c>
      <c r="W253" s="56">
        <v>1.04</v>
      </c>
      <c r="X253" s="56">
        <v>1.08</v>
      </c>
      <c r="Y253" s="56">
        <v>1.1200000000000001</v>
      </c>
      <c r="Z253" s="56">
        <v>1.18</v>
      </c>
      <c r="AA253" s="57">
        <v>1.26</v>
      </c>
      <c r="AB253" s="37">
        <v>1.36</v>
      </c>
      <c r="AC253" s="37">
        <v>1.49</v>
      </c>
      <c r="AD253" s="37">
        <v>1.66</v>
      </c>
      <c r="AE253" s="37">
        <v>1.86</v>
      </c>
      <c r="AF253" s="37">
        <v>2.09</v>
      </c>
      <c r="AG253" s="37">
        <v>2.3199999999999998</v>
      </c>
      <c r="AH253" s="37">
        <v>2.5499999999999998</v>
      </c>
      <c r="AI253" s="37">
        <v>2.77</v>
      </c>
      <c r="AJ253" s="37">
        <v>2.99</v>
      </c>
      <c r="AK253" s="37">
        <v>3.22</v>
      </c>
      <c r="AL253" s="37">
        <v>3.49</v>
      </c>
      <c r="AM253" s="37">
        <v>3.8</v>
      </c>
      <c r="AN253" s="37">
        <v>4.17</v>
      </c>
      <c r="AO253" s="37">
        <v>4.58</v>
      </c>
      <c r="AP253" s="37">
        <v>5.04</v>
      </c>
      <c r="AQ253" s="37">
        <v>5.54</v>
      </c>
      <c r="AR253" s="37">
        <v>6.07</v>
      </c>
      <c r="AS253" s="37">
        <v>6.65</v>
      </c>
      <c r="AT253" s="37">
        <v>7.29</v>
      </c>
      <c r="AU253" s="37">
        <v>8</v>
      </c>
      <c r="AV253" s="37">
        <v>8.83</v>
      </c>
      <c r="AW253" s="37">
        <v>9.83</v>
      </c>
      <c r="AX253" s="37">
        <v>11</v>
      </c>
      <c r="AY253" s="37">
        <v>12.36</v>
      </c>
      <c r="AZ253" s="37">
        <v>13.95</v>
      </c>
      <c r="BA253" s="37">
        <v>15.79</v>
      </c>
      <c r="BB253" s="37">
        <v>17.89</v>
      </c>
      <c r="BC253" s="37">
        <v>20.329999999999998</v>
      </c>
      <c r="BD253" s="37">
        <v>23.17</v>
      </c>
      <c r="BE253" s="37">
        <v>26.56</v>
      </c>
      <c r="BF253" s="37">
        <v>30.67</v>
      </c>
      <c r="BG253" s="37">
        <v>35.42</v>
      </c>
      <c r="BH253" s="37">
        <v>40.119999999999997</v>
      </c>
      <c r="BI253" s="37">
        <v>45.25</v>
      </c>
      <c r="BJ253" s="37">
        <v>51.41</v>
      </c>
      <c r="BK253" s="37">
        <v>60.89</v>
      </c>
      <c r="BL253" s="37">
        <v>69.290000000000006</v>
      </c>
      <c r="BM253" s="37">
        <v>78.7</v>
      </c>
      <c r="BN253" s="37">
        <v>89.76</v>
      </c>
      <c r="BO253" s="37">
        <v>102.05</v>
      </c>
      <c r="BP253" s="37">
        <v>115.55</v>
      </c>
      <c r="BQ253" s="37">
        <v>129.94999999999999</v>
      </c>
      <c r="BR253" s="37">
        <v>145.62</v>
      </c>
      <c r="BS253" s="37">
        <v>162.54</v>
      </c>
      <c r="BT253" s="37">
        <v>179.64</v>
      </c>
      <c r="BU253" s="37">
        <v>198.09</v>
      </c>
      <c r="BV253" s="37">
        <v>220.68</v>
      </c>
      <c r="BW253" s="37">
        <v>245.51</v>
      </c>
      <c r="BX253" s="37">
        <v>272.58999999999997</v>
      </c>
      <c r="BY253" s="37">
        <v>301.55</v>
      </c>
      <c r="BZ253" s="37">
        <v>331.99</v>
      </c>
      <c r="CA253" s="37">
        <v>357.42</v>
      </c>
      <c r="CB253" s="37">
        <v>382.58</v>
      </c>
      <c r="CC253" s="37">
        <v>407.03</v>
      </c>
      <c r="CD253" s="37">
        <v>430.37</v>
      </c>
      <c r="CE253" s="37">
        <v>452.19</v>
      </c>
      <c r="CF253" s="37">
        <v>472.1</v>
      </c>
      <c r="CG253" s="37">
        <v>498.11</v>
      </c>
      <c r="CH253" s="37">
        <v>525.54</v>
      </c>
      <c r="CI253" s="37">
        <v>554.48</v>
      </c>
      <c r="CJ253" s="37">
        <v>585.02</v>
      </c>
      <c r="CK253" s="37">
        <v>617.24</v>
      </c>
      <c r="CL253" s="37">
        <v>651.23</v>
      </c>
      <c r="CM253" s="37">
        <v>687.1</v>
      </c>
      <c r="CN253" s="37">
        <v>724.94</v>
      </c>
      <c r="CO253" s="37">
        <v>764.87</v>
      </c>
      <c r="CP253" s="37">
        <v>806.99</v>
      </c>
      <c r="CQ253" s="37">
        <v>851.43</v>
      </c>
      <c r="CR253" s="37">
        <v>898.33</v>
      </c>
      <c r="CS253" s="37">
        <v>947.8</v>
      </c>
      <c r="CT253" s="37">
        <v>1000</v>
      </c>
      <c r="CU253" s="37"/>
      <c r="CV253" s="37"/>
      <c r="CW253" s="37"/>
    </row>
    <row r="254" spans="1:101" ht="14.25" customHeight="1">
      <c r="A254" s="55">
        <v>25</v>
      </c>
      <c r="B254" s="56">
        <v>0.13</v>
      </c>
      <c r="C254" s="56">
        <v>0.17</v>
      </c>
      <c r="D254" s="56">
        <v>0.17</v>
      </c>
      <c r="E254" s="56">
        <v>0.18</v>
      </c>
      <c r="F254" s="56">
        <v>0.2</v>
      </c>
      <c r="G254" s="56">
        <v>0.23</v>
      </c>
      <c r="H254" s="56">
        <v>0.27</v>
      </c>
      <c r="I254" s="56">
        <v>0.3</v>
      </c>
      <c r="J254" s="56">
        <v>0.34</v>
      </c>
      <c r="K254" s="56">
        <v>0.37</v>
      </c>
      <c r="L254" s="56">
        <v>0.4</v>
      </c>
      <c r="M254" s="56">
        <v>0.44</v>
      </c>
      <c r="N254" s="56">
        <v>0.51</v>
      </c>
      <c r="O254" s="56">
        <v>0.6</v>
      </c>
      <c r="P254" s="56">
        <v>0.67</v>
      </c>
      <c r="Q254" s="56">
        <v>0.72</v>
      </c>
      <c r="R254" s="56">
        <v>0.77</v>
      </c>
      <c r="S254" s="56">
        <v>0.84</v>
      </c>
      <c r="T254" s="56">
        <v>0.92</v>
      </c>
      <c r="U254" s="57">
        <v>0.99</v>
      </c>
      <c r="V254" s="56">
        <v>1.04</v>
      </c>
      <c r="W254" s="56">
        <v>1.08</v>
      </c>
      <c r="X254" s="56">
        <v>1.1200000000000001</v>
      </c>
      <c r="Y254" s="56">
        <v>1.18</v>
      </c>
      <c r="Z254" s="56">
        <v>1.26</v>
      </c>
      <c r="AA254" s="57">
        <v>1.36</v>
      </c>
      <c r="AB254" s="37">
        <v>1.49</v>
      </c>
      <c r="AC254" s="37">
        <v>1.66</v>
      </c>
      <c r="AD254" s="37">
        <v>1.86</v>
      </c>
      <c r="AE254" s="37">
        <v>2.09</v>
      </c>
      <c r="AF254" s="37">
        <v>2.3199999999999998</v>
      </c>
      <c r="AG254" s="37">
        <v>2.5499999999999998</v>
      </c>
      <c r="AH254" s="37">
        <v>2.77</v>
      </c>
      <c r="AI254" s="37">
        <v>2.99</v>
      </c>
      <c r="AJ254" s="37">
        <v>3.22</v>
      </c>
      <c r="AK254" s="37">
        <v>3.49</v>
      </c>
      <c r="AL254" s="37">
        <v>3.8</v>
      </c>
      <c r="AM254" s="37">
        <v>4.17</v>
      </c>
      <c r="AN254" s="37">
        <v>4.58</v>
      </c>
      <c r="AO254" s="37">
        <v>5.04</v>
      </c>
      <c r="AP254" s="37">
        <v>5.54</v>
      </c>
      <c r="AQ254" s="37">
        <v>6.07</v>
      </c>
      <c r="AR254" s="37">
        <v>6.65</v>
      </c>
      <c r="AS254" s="37">
        <v>7.29</v>
      </c>
      <c r="AT254" s="37">
        <v>8</v>
      </c>
      <c r="AU254" s="37">
        <v>8.83</v>
      </c>
      <c r="AV254" s="37">
        <v>9.83</v>
      </c>
      <c r="AW254" s="37">
        <v>11</v>
      </c>
      <c r="AX254" s="37">
        <v>12.36</v>
      </c>
      <c r="AY254" s="37">
        <v>13.95</v>
      </c>
      <c r="AZ254" s="37">
        <v>15.79</v>
      </c>
      <c r="BA254" s="37">
        <v>17.89</v>
      </c>
      <c r="BB254" s="37">
        <v>20.329999999999998</v>
      </c>
      <c r="BC254" s="37">
        <v>23.17</v>
      </c>
      <c r="BD254" s="37">
        <v>26.56</v>
      </c>
      <c r="BE254" s="37">
        <v>30.67</v>
      </c>
      <c r="BF254" s="37">
        <v>35.42</v>
      </c>
      <c r="BG254" s="37">
        <v>40.119999999999997</v>
      </c>
      <c r="BH254" s="37">
        <v>45.25</v>
      </c>
      <c r="BI254" s="37">
        <v>51.41</v>
      </c>
      <c r="BJ254" s="37">
        <v>60.89</v>
      </c>
      <c r="BK254" s="37">
        <v>69.290000000000006</v>
      </c>
      <c r="BL254" s="37">
        <v>78.7</v>
      </c>
      <c r="BM254" s="37">
        <v>89.76</v>
      </c>
      <c r="BN254" s="37">
        <v>102.05</v>
      </c>
      <c r="BO254" s="37">
        <v>115.55</v>
      </c>
      <c r="BP254" s="37">
        <v>129.94999999999999</v>
      </c>
      <c r="BQ254" s="37">
        <v>145.62</v>
      </c>
      <c r="BR254" s="37">
        <v>162.54</v>
      </c>
      <c r="BS254" s="37">
        <v>179.64</v>
      </c>
      <c r="BT254" s="37">
        <v>198.09</v>
      </c>
      <c r="BU254" s="37">
        <v>220.68</v>
      </c>
      <c r="BV254" s="37">
        <v>245.51</v>
      </c>
      <c r="BW254" s="37">
        <v>272.58999999999997</v>
      </c>
      <c r="BX254" s="37">
        <v>301.55</v>
      </c>
      <c r="BY254" s="37">
        <v>331.99</v>
      </c>
      <c r="BZ254" s="37">
        <v>357.42</v>
      </c>
      <c r="CA254" s="37">
        <v>382.58</v>
      </c>
      <c r="CB254" s="37">
        <v>407.03</v>
      </c>
      <c r="CC254" s="37">
        <v>430.37</v>
      </c>
      <c r="CD254" s="37">
        <v>452.19</v>
      </c>
      <c r="CE254" s="37">
        <v>472.1</v>
      </c>
      <c r="CF254" s="37">
        <v>498.11</v>
      </c>
      <c r="CG254" s="37">
        <v>525.54</v>
      </c>
      <c r="CH254" s="37">
        <v>554.48</v>
      </c>
      <c r="CI254" s="37">
        <v>585.02</v>
      </c>
      <c r="CJ254" s="37">
        <v>617.24</v>
      </c>
      <c r="CK254" s="37">
        <v>651.23</v>
      </c>
      <c r="CL254" s="37">
        <v>687.1</v>
      </c>
      <c r="CM254" s="37">
        <v>724.94</v>
      </c>
      <c r="CN254" s="37">
        <v>764.87</v>
      </c>
      <c r="CO254" s="37">
        <v>806.99</v>
      </c>
      <c r="CP254" s="37">
        <v>851.43</v>
      </c>
      <c r="CQ254" s="37">
        <v>898.33</v>
      </c>
      <c r="CR254" s="37">
        <v>947.8</v>
      </c>
      <c r="CS254" s="37">
        <v>1000</v>
      </c>
      <c r="CT254" s="37"/>
      <c r="CU254" s="37"/>
      <c r="CV254" s="37"/>
      <c r="CW254" s="37"/>
    </row>
    <row r="255" spans="1:101" ht="14.25" customHeight="1">
      <c r="A255" s="55">
        <v>26</v>
      </c>
      <c r="B255" s="56">
        <v>0.11</v>
      </c>
      <c r="C255" s="56">
        <v>0.15</v>
      </c>
      <c r="D255" s="56">
        <v>0.17</v>
      </c>
      <c r="E255" s="56">
        <v>0.18</v>
      </c>
      <c r="F255" s="56">
        <v>0.21</v>
      </c>
      <c r="G255" s="56">
        <v>0.23</v>
      </c>
      <c r="H255" s="56">
        <v>0.27</v>
      </c>
      <c r="I255" s="56">
        <v>0.31</v>
      </c>
      <c r="J255" s="56">
        <v>0.35</v>
      </c>
      <c r="K255" s="56">
        <v>0.39</v>
      </c>
      <c r="L255" s="56">
        <v>0.43</v>
      </c>
      <c r="M255" s="56">
        <v>0.49</v>
      </c>
      <c r="N255" s="56">
        <v>0.56999999999999995</v>
      </c>
      <c r="O255" s="56">
        <v>0.65</v>
      </c>
      <c r="P255" s="56">
        <v>0.7</v>
      </c>
      <c r="Q255" s="56">
        <v>0.74</v>
      </c>
      <c r="R255" s="56">
        <v>0.79</v>
      </c>
      <c r="S255" s="56">
        <v>0.86</v>
      </c>
      <c r="T255" s="56">
        <v>0.94</v>
      </c>
      <c r="U255" s="57">
        <v>1.01</v>
      </c>
      <c r="V255" s="56">
        <v>1.08</v>
      </c>
      <c r="W255" s="56">
        <v>1.1200000000000001</v>
      </c>
      <c r="X255" s="56">
        <v>1.18</v>
      </c>
      <c r="Y255" s="56">
        <v>1.26</v>
      </c>
      <c r="Z255" s="56">
        <v>1.36</v>
      </c>
      <c r="AA255" s="57">
        <v>1.49</v>
      </c>
      <c r="AB255" s="37">
        <v>1.66</v>
      </c>
      <c r="AC255" s="37">
        <v>1.86</v>
      </c>
      <c r="AD255" s="37">
        <v>2.09</v>
      </c>
      <c r="AE255" s="37">
        <v>2.3199999999999998</v>
      </c>
      <c r="AF255" s="37">
        <v>2.5499999999999998</v>
      </c>
      <c r="AG255" s="37">
        <v>2.77</v>
      </c>
      <c r="AH255" s="37">
        <v>2.99</v>
      </c>
      <c r="AI255" s="37">
        <v>3.22</v>
      </c>
      <c r="AJ255" s="37">
        <v>3.49</v>
      </c>
      <c r="AK255" s="37">
        <v>3.8</v>
      </c>
      <c r="AL255" s="37">
        <v>4.17</v>
      </c>
      <c r="AM255" s="37">
        <v>4.58</v>
      </c>
      <c r="AN255" s="37">
        <v>5.04</v>
      </c>
      <c r="AO255" s="37">
        <v>5.54</v>
      </c>
      <c r="AP255" s="37">
        <v>6.07</v>
      </c>
      <c r="AQ255" s="37">
        <v>6.65</v>
      </c>
      <c r="AR255" s="37">
        <v>7.29</v>
      </c>
      <c r="AS255" s="37">
        <v>8</v>
      </c>
      <c r="AT255" s="37">
        <v>8.83</v>
      </c>
      <c r="AU255" s="37">
        <v>9.83</v>
      </c>
      <c r="AV255" s="37">
        <v>11</v>
      </c>
      <c r="AW255" s="37">
        <v>12.36</v>
      </c>
      <c r="AX255" s="37">
        <v>13.95</v>
      </c>
      <c r="AY255" s="37">
        <v>15.79</v>
      </c>
      <c r="AZ255" s="37">
        <v>17.89</v>
      </c>
      <c r="BA255" s="37">
        <v>20.329999999999998</v>
      </c>
      <c r="BB255" s="37">
        <v>23.17</v>
      </c>
      <c r="BC255" s="37">
        <v>26.56</v>
      </c>
      <c r="BD255" s="37">
        <v>30.67</v>
      </c>
      <c r="BE255" s="37">
        <v>35.42</v>
      </c>
      <c r="BF255" s="37">
        <v>40.119999999999997</v>
      </c>
      <c r="BG255" s="37">
        <v>45.25</v>
      </c>
      <c r="BH255" s="37">
        <v>51.41</v>
      </c>
      <c r="BI255" s="37">
        <v>60.89</v>
      </c>
      <c r="BJ255" s="37">
        <v>69.290000000000006</v>
      </c>
      <c r="BK255" s="37">
        <v>78.7</v>
      </c>
      <c r="BL255" s="37">
        <v>89.76</v>
      </c>
      <c r="BM255" s="37">
        <v>102.05</v>
      </c>
      <c r="BN255" s="37">
        <v>115.55</v>
      </c>
      <c r="BO255" s="37">
        <v>129.94999999999999</v>
      </c>
      <c r="BP255" s="37">
        <v>145.62</v>
      </c>
      <c r="BQ255" s="37">
        <v>162.54</v>
      </c>
      <c r="BR255" s="37">
        <v>179.64</v>
      </c>
      <c r="BS255" s="37">
        <v>198.09</v>
      </c>
      <c r="BT255" s="37">
        <v>220.68</v>
      </c>
      <c r="BU255" s="37">
        <v>245.51</v>
      </c>
      <c r="BV255" s="37">
        <v>272.58999999999997</v>
      </c>
      <c r="BW255" s="37">
        <v>301.55</v>
      </c>
      <c r="BX255" s="37">
        <v>331.99</v>
      </c>
      <c r="BY255" s="37">
        <v>357.42</v>
      </c>
      <c r="BZ255" s="37">
        <v>382.58</v>
      </c>
      <c r="CA255" s="37">
        <v>407.03</v>
      </c>
      <c r="CB255" s="37">
        <v>430.37</v>
      </c>
      <c r="CC255" s="37">
        <v>452.19</v>
      </c>
      <c r="CD255" s="37">
        <v>472.1</v>
      </c>
      <c r="CE255" s="37">
        <v>498.11</v>
      </c>
      <c r="CF255" s="37">
        <v>525.54</v>
      </c>
      <c r="CG255" s="37">
        <v>554.48</v>
      </c>
      <c r="CH255" s="37">
        <v>585.02</v>
      </c>
      <c r="CI255" s="37">
        <v>617.24</v>
      </c>
      <c r="CJ255" s="37">
        <v>651.23</v>
      </c>
      <c r="CK255" s="37">
        <v>687.1</v>
      </c>
      <c r="CL255" s="37">
        <v>724.94</v>
      </c>
      <c r="CM255" s="37">
        <v>764.87</v>
      </c>
      <c r="CN255" s="37">
        <v>806.99</v>
      </c>
      <c r="CO255" s="37">
        <v>851.43</v>
      </c>
      <c r="CP255" s="37">
        <v>898.33</v>
      </c>
      <c r="CQ255" s="37">
        <v>947.8</v>
      </c>
      <c r="CR255" s="37">
        <v>1000</v>
      </c>
      <c r="CS255" s="37"/>
      <c r="CT255" s="37"/>
      <c r="CU255" s="37"/>
      <c r="CV255" s="37"/>
      <c r="CW255" s="37"/>
    </row>
    <row r="256" spans="1:101" ht="14.25" customHeight="1">
      <c r="A256" s="55">
        <v>27</v>
      </c>
      <c r="B256" s="56">
        <v>0.09</v>
      </c>
      <c r="C256" s="56">
        <v>0.14000000000000001</v>
      </c>
      <c r="D256" s="56">
        <v>0.17</v>
      </c>
      <c r="E256" s="56">
        <v>0.18</v>
      </c>
      <c r="F256" s="56">
        <v>0.21</v>
      </c>
      <c r="G256" s="56">
        <v>0.24</v>
      </c>
      <c r="H256" s="56">
        <v>0.28000000000000003</v>
      </c>
      <c r="I256" s="56">
        <v>0.33</v>
      </c>
      <c r="J256" s="56">
        <v>0.38</v>
      </c>
      <c r="K256" s="56">
        <v>0.43</v>
      </c>
      <c r="L256" s="56">
        <v>0.48</v>
      </c>
      <c r="M256" s="56">
        <v>0.55000000000000004</v>
      </c>
      <c r="N256" s="56">
        <v>0.63</v>
      </c>
      <c r="O256" s="56">
        <v>0.7</v>
      </c>
      <c r="P256" s="56">
        <v>0.74</v>
      </c>
      <c r="Q256" s="56">
        <v>0.77</v>
      </c>
      <c r="R256" s="56">
        <v>0.82</v>
      </c>
      <c r="S256" s="56">
        <v>0.89</v>
      </c>
      <c r="T256" s="56">
        <v>0.98</v>
      </c>
      <c r="U256" s="57">
        <v>1.05</v>
      </c>
      <c r="V256" s="56">
        <v>1.1200000000000001</v>
      </c>
      <c r="W256" s="56">
        <v>1.18</v>
      </c>
      <c r="X256" s="56">
        <v>1.26</v>
      </c>
      <c r="Y256" s="56">
        <v>1.36</v>
      </c>
      <c r="Z256" s="56">
        <v>1.49</v>
      </c>
      <c r="AA256" s="57">
        <v>1.66</v>
      </c>
      <c r="AB256" s="37">
        <v>1.86</v>
      </c>
      <c r="AC256" s="37">
        <v>2.09</v>
      </c>
      <c r="AD256" s="37">
        <v>2.3199999999999998</v>
      </c>
      <c r="AE256" s="37">
        <v>2.5499999999999998</v>
      </c>
      <c r="AF256" s="37">
        <v>2.77</v>
      </c>
      <c r="AG256" s="37">
        <v>2.99</v>
      </c>
      <c r="AH256" s="37">
        <v>3.22</v>
      </c>
      <c r="AI256" s="37">
        <v>3.49</v>
      </c>
      <c r="AJ256" s="37">
        <v>3.8</v>
      </c>
      <c r="AK256" s="37">
        <v>4.17</v>
      </c>
      <c r="AL256" s="37">
        <v>4.58</v>
      </c>
      <c r="AM256" s="37">
        <v>5.04</v>
      </c>
      <c r="AN256" s="37">
        <v>5.54</v>
      </c>
      <c r="AO256" s="37">
        <v>6.07</v>
      </c>
      <c r="AP256" s="37">
        <v>6.65</v>
      </c>
      <c r="AQ256" s="37">
        <v>7.29</v>
      </c>
      <c r="AR256" s="37">
        <v>8</v>
      </c>
      <c r="AS256" s="37">
        <v>8.83</v>
      </c>
      <c r="AT256" s="37">
        <v>9.83</v>
      </c>
      <c r="AU256" s="37">
        <v>11</v>
      </c>
      <c r="AV256" s="37">
        <v>12.36</v>
      </c>
      <c r="AW256" s="37">
        <v>13.95</v>
      </c>
      <c r="AX256" s="37">
        <v>15.79</v>
      </c>
      <c r="AY256" s="37">
        <v>17.89</v>
      </c>
      <c r="AZ256" s="37">
        <v>20.329999999999998</v>
      </c>
      <c r="BA256" s="37">
        <v>23.17</v>
      </c>
      <c r="BB256" s="37">
        <v>26.56</v>
      </c>
      <c r="BC256" s="37">
        <v>30.67</v>
      </c>
      <c r="BD256" s="37">
        <v>35.42</v>
      </c>
      <c r="BE256" s="37">
        <v>40.119999999999997</v>
      </c>
      <c r="BF256" s="37">
        <v>45.25</v>
      </c>
      <c r="BG256" s="37">
        <v>51.41</v>
      </c>
      <c r="BH256" s="37">
        <v>60.89</v>
      </c>
      <c r="BI256" s="37">
        <v>69.290000000000006</v>
      </c>
      <c r="BJ256" s="37">
        <v>78.7</v>
      </c>
      <c r="BK256" s="37">
        <v>89.76</v>
      </c>
      <c r="BL256" s="37">
        <v>102.05</v>
      </c>
      <c r="BM256" s="37">
        <v>115.55</v>
      </c>
      <c r="BN256" s="37">
        <v>129.94999999999999</v>
      </c>
      <c r="BO256" s="37">
        <v>145.62</v>
      </c>
      <c r="BP256" s="37">
        <v>162.54</v>
      </c>
      <c r="BQ256" s="37">
        <v>179.64</v>
      </c>
      <c r="BR256" s="37">
        <v>198.09</v>
      </c>
      <c r="BS256" s="37">
        <v>220.68</v>
      </c>
      <c r="BT256" s="37">
        <v>245.51</v>
      </c>
      <c r="BU256" s="37">
        <v>272.58999999999997</v>
      </c>
      <c r="BV256" s="37">
        <v>301.55</v>
      </c>
      <c r="BW256" s="37">
        <v>331.99</v>
      </c>
      <c r="BX256" s="37">
        <v>357.42</v>
      </c>
      <c r="BY256" s="37">
        <v>382.58</v>
      </c>
      <c r="BZ256" s="37">
        <v>407.03</v>
      </c>
      <c r="CA256" s="37">
        <v>430.37</v>
      </c>
      <c r="CB256" s="37">
        <v>452.19</v>
      </c>
      <c r="CC256" s="37">
        <v>472.1</v>
      </c>
      <c r="CD256" s="37">
        <v>498.11</v>
      </c>
      <c r="CE256" s="37">
        <v>525.54</v>
      </c>
      <c r="CF256" s="37">
        <v>554.48</v>
      </c>
      <c r="CG256" s="37">
        <v>585.02</v>
      </c>
      <c r="CH256" s="37">
        <v>617.24</v>
      </c>
      <c r="CI256" s="37">
        <v>651.23</v>
      </c>
      <c r="CJ256" s="37">
        <v>687.1</v>
      </c>
      <c r="CK256" s="37">
        <v>724.94</v>
      </c>
      <c r="CL256" s="37">
        <v>764.87</v>
      </c>
      <c r="CM256" s="37">
        <v>806.99</v>
      </c>
      <c r="CN256" s="37">
        <v>851.43</v>
      </c>
      <c r="CO256" s="37">
        <v>898.33</v>
      </c>
      <c r="CP256" s="37">
        <v>947.8</v>
      </c>
      <c r="CQ256" s="37">
        <v>1000</v>
      </c>
      <c r="CR256" s="37"/>
      <c r="CS256" s="37"/>
      <c r="CT256" s="37"/>
      <c r="CU256" s="37"/>
      <c r="CV256" s="37"/>
      <c r="CW256" s="37"/>
    </row>
    <row r="257" spans="1:101" ht="14.25" customHeight="1">
      <c r="A257" s="55">
        <v>28</v>
      </c>
      <c r="B257" s="56">
        <v>0.09</v>
      </c>
      <c r="C257" s="56">
        <v>0.14000000000000001</v>
      </c>
      <c r="D257" s="56">
        <v>0.17</v>
      </c>
      <c r="E257" s="56">
        <v>0.19</v>
      </c>
      <c r="F257" s="56">
        <v>0.21</v>
      </c>
      <c r="G257" s="56">
        <v>0.24</v>
      </c>
      <c r="H257" s="56">
        <v>0.28999999999999998</v>
      </c>
      <c r="I257" s="56">
        <v>0.35</v>
      </c>
      <c r="J257" s="56">
        <v>0.41</v>
      </c>
      <c r="K257" s="56">
        <v>0.47</v>
      </c>
      <c r="L257" s="56">
        <v>0.53</v>
      </c>
      <c r="M257" s="56">
        <v>0.6</v>
      </c>
      <c r="N257" s="56">
        <v>0.69</v>
      </c>
      <c r="O257" s="56">
        <v>0.74</v>
      </c>
      <c r="P257" s="56">
        <v>0.76</v>
      </c>
      <c r="Q257" s="56">
        <v>0.8</v>
      </c>
      <c r="R257" s="56">
        <v>0.86</v>
      </c>
      <c r="S257" s="56">
        <v>0.93</v>
      </c>
      <c r="T257" s="56">
        <v>1.02</v>
      </c>
      <c r="U257" s="57">
        <v>1.1000000000000001</v>
      </c>
      <c r="V257" s="56">
        <v>1.18</v>
      </c>
      <c r="W257" s="56">
        <v>1.26</v>
      </c>
      <c r="X257" s="56">
        <v>1.36</v>
      </c>
      <c r="Y257" s="56">
        <v>1.49</v>
      </c>
      <c r="Z257" s="56">
        <v>1.66</v>
      </c>
      <c r="AA257" s="57">
        <v>1.86</v>
      </c>
      <c r="AB257" s="37">
        <v>2.09</v>
      </c>
      <c r="AC257" s="37">
        <v>2.3199999999999998</v>
      </c>
      <c r="AD257" s="37">
        <v>2.5499999999999998</v>
      </c>
      <c r="AE257" s="37">
        <v>2.77</v>
      </c>
      <c r="AF257" s="37">
        <v>2.99</v>
      </c>
      <c r="AG257" s="37">
        <v>3.22</v>
      </c>
      <c r="AH257" s="37">
        <v>3.49</v>
      </c>
      <c r="AI257" s="37">
        <v>3.8</v>
      </c>
      <c r="AJ257" s="37">
        <v>4.17</v>
      </c>
      <c r="AK257" s="37">
        <v>4.58</v>
      </c>
      <c r="AL257" s="37">
        <v>5.04</v>
      </c>
      <c r="AM257" s="37">
        <v>5.54</v>
      </c>
      <c r="AN257" s="37">
        <v>6.07</v>
      </c>
      <c r="AO257" s="37">
        <v>6.65</v>
      </c>
      <c r="AP257" s="37">
        <v>7.29</v>
      </c>
      <c r="AQ257" s="37">
        <v>8</v>
      </c>
      <c r="AR257" s="37">
        <v>8.83</v>
      </c>
      <c r="AS257" s="37">
        <v>9.83</v>
      </c>
      <c r="AT257" s="37">
        <v>11</v>
      </c>
      <c r="AU257" s="37">
        <v>12.36</v>
      </c>
      <c r="AV257" s="37">
        <v>13.95</v>
      </c>
      <c r="AW257" s="37">
        <v>15.79</v>
      </c>
      <c r="AX257" s="37">
        <v>17.89</v>
      </c>
      <c r="AY257" s="37">
        <v>20.329999999999998</v>
      </c>
      <c r="AZ257" s="37">
        <v>23.17</v>
      </c>
      <c r="BA257" s="37">
        <v>26.56</v>
      </c>
      <c r="BB257" s="37">
        <v>30.67</v>
      </c>
      <c r="BC257" s="37">
        <v>35.42</v>
      </c>
      <c r="BD257" s="37">
        <v>40.119999999999997</v>
      </c>
      <c r="BE257" s="37">
        <v>45.25</v>
      </c>
      <c r="BF257" s="37">
        <v>51.41</v>
      </c>
      <c r="BG257" s="37">
        <v>60.89</v>
      </c>
      <c r="BH257" s="37">
        <v>69.290000000000006</v>
      </c>
      <c r="BI257" s="37">
        <v>78.7</v>
      </c>
      <c r="BJ257" s="37">
        <v>89.76</v>
      </c>
      <c r="BK257" s="37">
        <v>102.05</v>
      </c>
      <c r="BL257" s="37">
        <v>115.55</v>
      </c>
      <c r="BM257" s="37">
        <v>129.94999999999999</v>
      </c>
      <c r="BN257" s="37">
        <v>145.62</v>
      </c>
      <c r="BO257" s="37">
        <v>162.54</v>
      </c>
      <c r="BP257" s="37">
        <v>179.64</v>
      </c>
      <c r="BQ257" s="37">
        <v>198.09</v>
      </c>
      <c r="BR257" s="37">
        <v>220.68</v>
      </c>
      <c r="BS257" s="37">
        <v>245.51</v>
      </c>
      <c r="BT257" s="37">
        <v>272.58999999999997</v>
      </c>
      <c r="BU257" s="37">
        <v>301.55</v>
      </c>
      <c r="BV257" s="37">
        <v>331.99</v>
      </c>
      <c r="BW257" s="37">
        <v>357.42</v>
      </c>
      <c r="BX257" s="37">
        <v>382.58</v>
      </c>
      <c r="BY257" s="37">
        <v>407.03</v>
      </c>
      <c r="BZ257" s="37">
        <v>430.37</v>
      </c>
      <c r="CA257" s="37">
        <v>452.19</v>
      </c>
      <c r="CB257" s="37">
        <v>472.1</v>
      </c>
      <c r="CC257" s="37">
        <v>498.11</v>
      </c>
      <c r="CD257" s="37">
        <v>525.54</v>
      </c>
      <c r="CE257" s="37">
        <v>554.48</v>
      </c>
      <c r="CF257" s="37">
        <v>585.02</v>
      </c>
      <c r="CG257" s="37">
        <v>617.24</v>
      </c>
      <c r="CH257" s="37">
        <v>651.23</v>
      </c>
      <c r="CI257" s="37">
        <v>687.1</v>
      </c>
      <c r="CJ257" s="37">
        <v>724.94</v>
      </c>
      <c r="CK257" s="37">
        <v>764.87</v>
      </c>
      <c r="CL257" s="37">
        <v>806.99</v>
      </c>
      <c r="CM257" s="37">
        <v>851.43</v>
      </c>
      <c r="CN257" s="37">
        <v>898.33</v>
      </c>
      <c r="CO257" s="37">
        <v>947.8</v>
      </c>
      <c r="CP257" s="37">
        <v>1000</v>
      </c>
      <c r="CQ257" s="37"/>
      <c r="CR257" s="37"/>
      <c r="CS257" s="37"/>
      <c r="CT257" s="37"/>
      <c r="CU257" s="37"/>
      <c r="CV257" s="37"/>
      <c r="CW257" s="37"/>
    </row>
    <row r="258" spans="1:101" ht="14.25" customHeight="1">
      <c r="A258" s="55">
        <v>29</v>
      </c>
      <c r="B258" s="56">
        <v>0.09</v>
      </c>
      <c r="C258" s="56">
        <v>0.15</v>
      </c>
      <c r="D258" s="56">
        <v>0.17</v>
      </c>
      <c r="E258" s="56">
        <v>0.19</v>
      </c>
      <c r="F258" s="56">
        <v>0.21</v>
      </c>
      <c r="G258" s="56">
        <v>0.26</v>
      </c>
      <c r="H258" s="56">
        <v>0.31</v>
      </c>
      <c r="I258" s="56">
        <v>0.38</v>
      </c>
      <c r="J258" s="56">
        <v>0.44</v>
      </c>
      <c r="K258" s="56">
        <v>0.51</v>
      </c>
      <c r="L258" s="56">
        <v>0.56999999999999995</v>
      </c>
      <c r="M258" s="56">
        <v>0.65</v>
      </c>
      <c r="N258" s="56">
        <v>0.72</v>
      </c>
      <c r="O258" s="56">
        <v>0.76</v>
      </c>
      <c r="P258" s="56">
        <v>0.79</v>
      </c>
      <c r="Q258" s="56">
        <v>0.83</v>
      </c>
      <c r="R258" s="56">
        <v>0.9</v>
      </c>
      <c r="S258" s="56">
        <v>0.98</v>
      </c>
      <c r="T258" s="56">
        <v>1.07</v>
      </c>
      <c r="U258" s="57">
        <v>1.17</v>
      </c>
      <c r="V258" s="56">
        <v>1.26</v>
      </c>
      <c r="W258" s="56">
        <v>1.36</v>
      </c>
      <c r="X258" s="56">
        <v>1.49</v>
      </c>
      <c r="Y258" s="56">
        <v>1.66</v>
      </c>
      <c r="Z258" s="56">
        <v>1.86</v>
      </c>
      <c r="AA258" s="57">
        <v>2.09</v>
      </c>
      <c r="AB258" s="37">
        <v>2.3199999999999998</v>
      </c>
      <c r="AC258" s="37">
        <v>2.5499999999999998</v>
      </c>
      <c r="AD258" s="37">
        <v>2.77</v>
      </c>
      <c r="AE258" s="37">
        <v>2.99</v>
      </c>
      <c r="AF258" s="37">
        <v>3.22</v>
      </c>
      <c r="AG258" s="37">
        <v>3.49</v>
      </c>
      <c r="AH258" s="37">
        <v>3.8</v>
      </c>
      <c r="AI258" s="37">
        <v>4.17</v>
      </c>
      <c r="AJ258" s="37">
        <v>4.58</v>
      </c>
      <c r="AK258" s="37">
        <v>5.04</v>
      </c>
      <c r="AL258" s="37">
        <v>5.54</v>
      </c>
      <c r="AM258" s="37">
        <v>6.07</v>
      </c>
      <c r="AN258" s="37">
        <v>6.65</v>
      </c>
      <c r="AO258" s="37">
        <v>7.29</v>
      </c>
      <c r="AP258" s="37">
        <v>8</v>
      </c>
      <c r="AQ258" s="37">
        <v>8.83</v>
      </c>
      <c r="AR258" s="37">
        <v>9.83</v>
      </c>
      <c r="AS258" s="37">
        <v>11</v>
      </c>
      <c r="AT258" s="37">
        <v>12.36</v>
      </c>
      <c r="AU258" s="37">
        <v>13.95</v>
      </c>
      <c r="AV258" s="37">
        <v>15.79</v>
      </c>
      <c r="AW258" s="37">
        <v>17.89</v>
      </c>
      <c r="AX258" s="37">
        <v>20.329999999999998</v>
      </c>
      <c r="AY258" s="37">
        <v>23.17</v>
      </c>
      <c r="AZ258" s="37">
        <v>26.56</v>
      </c>
      <c r="BA258" s="37">
        <v>30.67</v>
      </c>
      <c r="BB258" s="37">
        <v>35.42</v>
      </c>
      <c r="BC258" s="37">
        <v>40.119999999999997</v>
      </c>
      <c r="BD258" s="37">
        <v>45.25</v>
      </c>
      <c r="BE258" s="37">
        <v>51.41</v>
      </c>
      <c r="BF258" s="37">
        <v>60.89</v>
      </c>
      <c r="BG258" s="37">
        <v>69.290000000000006</v>
      </c>
      <c r="BH258" s="37">
        <v>78.7</v>
      </c>
      <c r="BI258" s="37">
        <v>89.76</v>
      </c>
      <c r="BJ258" s="37">
        <v>102.05</v>
      </c>
      <c r="BK258" s="37">
        <v>115.55</v>
      </c>
      <c r="BL258" s="37">
        <v>129.94999999999999</v>
      </c>
      <c r="BM258" s="37">
        <v>145.62</v>
      </c>
      <c r="BN258" s="37">
        <v>162.54</v>
      </c>
      <c r="BO258" s="37">
        <v>179.64</v>
      </c>
      <c r="BP258" s="37">
        <v>198.09</v>
      </c>
      <c r="BQ258" s="37">
        <v>220.68</v>
      </c>
      <c r="BR258" s="37">
        <v>245.51</v>
      </c>
      <c r="BS258" s="37">
        <v>272.58999999999997</v>
      </c>
      <c r="BT258" s="37">
        <v>301.55</v>
      </c>
      <c r="BU258" s="37">
        <v>331.99</v>
      </c>
      <c r="BV258" s="37">
        <v>357.42</v>
      </c>
      <c r="BW258" s="37">
        <v>382.58</v>
      </c>
      <c r="BX258" s="37">
        <v>407.03</v>
      </c>
      <c r="BY258" s="37">
        <v>430.37</v>
      </c>
      <c r="BZ258" s="37">
        <v>452.19</v>
      </c>
      <c r="CA258" s="37">
        <v>472.1</v>
      </c>
      <c r="CB258" s="37">
        <v>498.11</v>
      </c>
      <c r="CC258" s="37">
        <v>525.54</v>
      </c>
      <c r="CD258" s="37">
        <v>554.48</v>
      </c>
      <c r="CE258" s="37">
        <v>585.02</v>
      </c>
      <c r="CF258" s="37">
        <v>617.24</v>
      </c>
      <c r="CG258" s="37">
        <v>651.23</v>
      </c>
      <c r="CH258" s="37">
        <v>687.1</v>
      </c>
      <c r="CI258" s="37">
        <v>724.94</v>
      </c>
      <c r="CJ258" s="37">
        <v>764.87</v>
      </c>
      <c r="CK258" s="37">
        <v>806.99</v>
      </c>
      <c r="CL258" s="37">
        <v>851.43</v>
      </c>
      <c r="CM258" s="37">
        <v>898.33</v>
      </c>
      <c r="CN258" s="37">
        <v>947.8</v>
      </c>
      <c r="CO258" s="37">
        <v>1000</v>
      </c>
      <c r="CP258" s="37"/>
      <c r="CQ258" s="37"/>
      <c r="CR258" s="37"/>
      <c r="CS258" s="37"/>
      <c r="CT258" s="37"/>
      <c r="CU258" s="37"/>
      <c r="CV258" s="37"/>
      <c r="CW258" s="37"/>
    </row>
    <row r="259" spans="1:101" ht="14.25" customHeight="1">
      <c r="A259" s="55">
        <v>30</v>
      </c>
      <c r="B259" s="56">
        <v>0.09</v>
      </c>
      <c r="C259" s="56">
        <v>0.15</v>
      </c>
      <c r="D259" s="56">
        <v>0.18</v>
      </c>
      <c r="E259" s="56">
        <v>0.19</v>
      </c>
      <c r="F259" s="56">
        <v>0.23</v>
      </c>
      <c r="G259" s="56">
        <v>0.28000000000000003</v>
      </c>
      <c r="H259" s="56">
        <v>0.34</v>
      </c>
      <c r="I259" s="56">
        <v>0.41</v>
      </c>
      <c r="J259" s="56">
        <v>0.48</v>
      </c>
      <c r="K259" s="56">
        <v>0.54</v>
      </c>
      <c r="L259" s="56">
        <v>0.61</v>
      </c>
      <c r="M259" s="56">
        <v>0.68</v>
      </c>
      <c r="N259" s="56">
        <v>0.75</v>
      </c>
      <c r="O259" s="56">
        <v>0.79</v>
      </c>
      <c r="P259" s="56">
        <v>0.82</v>
      </c>
      <c r="Q259" s="56">
        <v>0.88</v>
      </c>
      <c r="R259" s="56">
        <v>0.97</v>
      </c>
      <c r="S259" s="56">
        <v>1.07</v>
      </c>
      <c r="T259" s="56">
        <v>1.1599999999999999</v>
      </c>
      <c r="U259" s="57">
        <v>1.26</v>
      </c>
      <c r="V259" s="56">
        <v>1.36</v>
      </c>
      <c r="W259" s="56">
        <v>1.49</v>
      </c>
      <c r="X259" s="56">
        <v>1.66</v>
      </c>
      <c r="Y259" s="56">
        <v>1.86</v>
      </c>
      <c r="Z259" s="56">
        <v>2.09</v>
      </c>
      <c r="AA259" s="57">
        <v>2.3199999999999998</v>
      </c>
      <c r="AB259" s="37">
        <v>2.5499999999999998</v>
      </c>
      <c r="AC259" s="37">
        <v>2.77</v>
      </c>
      <c r="AD259" s="37">
        <v>2.99</v>
      </c>
      <c r="AE259" s="37">
        <v>3.22</v>
      </c>
      <c r="AF259" s="37">
        <v>3.49</v>
      </c>
      <c r="AG259" s="37">
        <v>3.8</v>
      </c>
      <c r="AH259" s="37">
        <v>4.17</v>
      </c>
      <c r="AI259" s="37">
        <v>4.58</v>
      </c>
      <c r="AJ259" s="37">
        <v>5.04</v>
      </c>
      <c r="AK259" s="37">
        <v>5.54</v>
      </c>
      <c r="AL259" s="37">
        <v>6.07</v>
      </c>
      <c r="AM259" s="37">
        <v>6.65</v>
      </c>
      <c r="AN259" s="37">
        <v>7.29</v>
      </c>
      <c r="AO259" s="37">
        <v>8</v>
      </c>
      <c r="AP259" s="37">
        <v>8.83</v>
      </c>
      <c r="AQ259" s="37">
        <v>9.83</v>
      </c>
      <c r="AR259" s="37">
        <v>11</v>
      </c>
      <c r="AS259" s="37">
        <v>12.36</v>
      </c>
      <c r="AT259" s="37">
        <v>13.95</v>
      </c>
      <c r="AU259" s="37">
        <v>15.79</v>
      </c>
      <c r="AV259" s="37">
        <v>17.89</v>
      </c>
      <c r="AW259" s="37">
        <v>20.329999999999998</v>
      </c>
      <c r="AX259" s="37">
        <v>23.17</v>
      </c>
      <c r="AY259" s="37">
        <v>26.56</v>
      </c>
      <c r="AZ259" s="37">
        <v>30.67</v>
      </c>
      <c r="BA259" s="37">
        <v>35.42</v>
      </c>
      <c r="BB259" s="37">
        <v>40.119999999999997</v>
      </c>
      <c r="BC259" s="37">
        <v>45.25</v>
      </c>
      <c r="BD259" s="37">
        <v>51.41</v>
      </c>
      <c r="BE259" s="37">
        <v>60.89</v>
      </c>
      <c r="BF259" s="37">
        <v>69.290000000000006</v>
      </c>
      <c r="BG259" s="37">
        <v>78.7</v>
      </c>
      <c r="BH259" s="37">
        <v>89.76</v>
      </c>
      <c r="BI259" s="37">
        <v>102.05</v>
      </c>
      <c r="BJ259" s="37">
        <v>115.55</v>
      </c>
      <c r="BK259" s="37">
        <v>129.94999999999999</v>
      </c>
      <c r="BL259" s="37">
        <v>145.62</v>
      </c>
      <c r="BM259" s="37">
        <v>162.54</v>
      </c>
      <c r="BN259" s="37">
        <v>179.64</v>
      </c>
      <c r="BO259" s="37">
        <v>198.09</v>
      </c>
      <c r="BP259" s="37">
        <v>220.68</v>
      </c>
      <c r="BQ259" s="37">
        <v>245.51</v>
      </c>
      <c r="BR259" s="37">
        <v>272.58999999999997</v>
      </c>
      <c r="BS259" s="37">
        <v>301.55</v>
      </c>
      <c r="BT259" s="37">
        <v>331.99</v>
      </c>
      <c r="BU259" s="37">
        <v>357.42</v>
      </c>
      <c r="BV259" s="37">
        <v>382.58</v>
      </c>
      <c r="BW259" s="37">
        <v>407.03</v>
      </c>
      <c r="BX259" s="37">
        <v>430.37</v>
      </c>
      <c r="BY259" s="37">
        <v>452.19</v>
      </c>
      <c r="BZ259" s="37">
        <v>472.1</v>
      </c>
      <c r="CA259" s="37">
        <v>498.11</v>
      </c>
      <c r="CB259" s="37">
        <v>525.54</v>
      </c>
      <c r="CC259" s="37">
        <v>554.48</v>
      </c>
      <c r="CD259" s="37">
        <v>585.02</v>
      </c>
      <c r="CE259" s="37">
        <v>617.24</v>
      </c>
      <c r="CF259" s="37">
        <v>651.23</v>
      </c>
      <c r="CG259" s="37">
        <v>687.1</v>
      </c>
      <c r="CH259" s="37">
        <v>724.94</v>
      </c>
      <c r="CI259" s="37">
        <v>764.87</v>
      </c>
      <c r="CJ259" s="37">
        <v>806.99</v>
      </c>
      <c r="CK259" s="37">
        <v>851.43</v>
      </c>
      <c r="CL259" s="37">
        <v>898.33</v>
      </c>
      <c r="CM259" s="37">
        <v>947.8</v>
      </c>
      <c r="CN259" s="37">
        <v>1000</v>
      </c>
      <c r="CO259" s="37"/>
      <c r="CP259" s="37"/>
      <c r="CQ259" s="37"/>
      <c r="CR259" s="37"/>
      <c r="CS259" s="37"/>
      <c r="CT259" s="37"/>
      <c r="CU259" s="37"/>
      <c r="CV259" s="37"/>
      <c r="CW259" s="37"/>
    </row>
    <row r="260" spans="1:101" ht="14.25" customHeight="1">
      <c r="A260" s="55">
        <v>31</v>
      </c>
      <c r="B260" s="56">
        <v>0.09</v>
      </c>
      <c r="C260" s="56">
        <v>0.16</v>
      </c>
      <c r="D260" s="56">
        <v>0.18</v>
      </c>
      <c r="E260" s="56">
        <v>0.21</v>
      </c>
      <c r="F260" s="56">
        <v>0.25</v>
      </c>
      <c r="G260" s="56">
        <v>0.31</v>
      </c>
      <c r="H260" s="56">
        <v>0.38</v>
      </c>
      <c r="I260" s="56">
        <v>0.45</v>
      </c>
      <c r="J260" s="56">
        <v>0.51</v>
      </c>
      <c r="K260" s="56">
        <v>0.56999999999999995</v>
      </c>
      <c r="L260" s="56">
        <v>0.63</v>
      </c>
      <c r="M260" s="56">
        <v>0.7</v>
      </c>
      <c r="N260" s="56">
        <v>0.77</v>
      </c>
      <c r="O260" s="56">
        <v>0.81</v>
      </c>
      <c r="P260" s="56">
        <v>0.87</v>
      </c>
      <c r="Q260" s="56">
        <v>0.94</v>
      </c>
      <c r="R260" s="56">
        <v>1.05</v>
      </c>
      <c r="S260" s="56">
        <v>1.1499999999999999</v>
      </c>
      <c r="T260" s="56">
        <v>1.24</v>
      </c>
      <c r="U260" s="57">
        <v>1.36</v>
      </c>
      <c r="V260" s="56">
        <v>1.49</v>
      </c>
      <c r="W260" s="56">
        <v>1.66</v>
      </c>
      <c r="X260" s="56">
        <v>1.86</v>
      </c>
      <c r="Y260" s="56">
        <v>2.09</v>
      </c>
      <c r="Z260" s="56">
        <v>2.3199999999999998</v>
      </c>
      <c r="AA260" s="57">
        <v>2.5499999999999998</v>
      </c>
      <c r="AB260" s="37">
        <v>2.77</v>
      </c>
      <c r="AC260" s="37">
        <v>2.99</v>
      </c>
      <c r="AD260" s="37">
        <v>3.22</v>
      </c>
      <c r="AE260" s="37">
        <v>3.49</v>
      </c>
      <c r="AF260" s="37">
        <v>3.8</v>
      </c>
      <c r="AG260" s="37">
        <v>4.17</v>
      </c>
      <c r="AH260" s="37">
        <v>4.58</v>
      </c>
      <c r="AI260" s="37">
        <v>5.04</v>
      </c>
      <c r="AJ260" s="37">
        <v>5.54</v>
      </c>
      <c r="AK260" s="37">
        <v>6.07</v>
      </c>
      <c r="AL260" s="37">
        <v>6.65</v>
      </c>
      <c r="AM260" s="37">
        <v>7.29</v>
      </c>
      <c r="AN260" s="37">
        <v>8</v>
      </c>
      <c r="AO260" s="37">
        <v>8.83</v>
      </c>
      <c r="AP260" s="37">
        <v>9.83</v>
      </c>
      <c r="AQ260" s="37">
        <v>11</v>
      </c>
      <c r="AR260" s="37">
        <v>12.36</v>
      </c>
      <c r="AS260" s="37">
        <v>13.95</v>
      </c>
      <c r="AT260" s="37">
        <v>15.79</v>
      </c>
      <c r="AU260" s="37">
        <v>17.89</v>
      </c>
      <c r="AV260" s="37">
        <v>20.329999999999998</v>
      </c>
      <c r="AW260" s="37">
        <v>23.17</v>
      </c>
      <c r="AX260" s="37">
        <v>26.56</v>
      </c>
      <c r="AY260" s="37">
        <v>30.67</v>
      </c>
      <c r="AZ260" s="37">
        <v>35.42</v>
      </c>
      <c r="BA260" s="37">
        <v>40.119999999999997</v>
      </c>
      <c r="BB260" s="37">
        <v>45.25</v>
      </c>
      <c r="BC260" s="37">
        <v>51.41</v>
      </c>
      <c r="BD260" s="37">
        <v>60.89</v>
      </c>
      <c r="BE260" s="37">
        <v>69.290000000000006</v>
      </c>
      <c r="BF260" s="37">
        <v>78.7</v>
      </c>
      <c r="BG260" s="37">
        <v>89.76</v>
      </c>
      <c r="BH260" s="37">
        <v>102.05</v>
      </c>
      <c r="BI260" s="37">
        <v>115.55</v>
      </c>
      <c r="BJ260" s="37">
        <v>129.94999999999999</v>
      </c>
      <c r="BK260" s="37">
        <v>145.62</v>
      </c>
      <c r="BL260" s="37">
        <v>162.54</v>
      </c>
      <c r="BM260" s="37">
        <v>179.64</v>
      </c>
      <c r="BN260" s="37">
        <v>198.09</v>
      </c>
      <c r="BO260" s="37">
        <v>220.68</v>
      </c>
      <c r="BP260" s="37">
        <v>245.51</v>
      </c>
      <c r="BQ260" s="37">
        <v>272.58999999999997</v>
      </c>
      <c r="BR260" s="37">
        <v>301.55</v>
      </c>
      <c r="BS260" s="37">
        <v>331.99</v>
      </c>
      <c r="BT260" s="37">
        <v>357.42</v>
      </c>
      <c r="BU260" s="37">
        <v>382.58</v>
      </c>
      <c r="BV260" s="37">
        <v>407.03</v>
      </c>
      <c r="BW260" s="37">
        <v>430.37</v>
      </c>
      <c r="BX260" s="37">
        <v>452.19</v>
      </c>
      <c r="BY260" s="37">
        <v>472.1</v>
      </c>
      <c r="BZ260" s="37">
        <v>498.11</v>
      </c>
      <c r="CA260" s="37">
        <v>525.54</v>
      </c>
      <c r="CB260" s="37">
        <v>554.48</v>
      </c>
      <c r="CC260" s="37">
        <v>585.02</v>
      </c>
      <c r="CD260" s="37">
        <v>617.24</v>
      </c>
      <c r="CE260" s="37">
        <v>651.23</v>
      </c>
      <c r="CF260" s="37">
        <v>687.1</v>
      </c>
      <c r="CG260" s="37">
        <v>724.94</v>
      </c>
      <c r="CH260" s="37">
        <v>764.87</v>
      </c>
      <c r="CI260" s="37">
        <v>806.99</v>
      </c>
      <c r="CJ260" s="37">
        <v>851.43</v>
      </c>
      <c r="CK260" s="37">
        <v>898.33</v>
      </c>
      <c r="CL260" s="37">
        <v>947.8</v>
      </c>
      <c r="CM260" s="37">
        <v>1000</v>
      </c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</row>
    <row r="261" spans="1:101" ht="14.25" customHeight="1">
      <c r="A261" s="55">
        <v>32</v>
      </c>
      <c r="B261" s="56">
        <v>0.09</v>
      </c>
      <c r="C261" s="56">
        <v>0.16</v>
      </c>
      <c r="D261" s="56">
        <v>0.2</v>
      </c>
      <c r="E261" s="56">
        <v>0.23</v>
      </c>
      <c r="F261" s="56">
        <v>0.28000000000000003</v>
      </c>
      <c r="G261" s="56">
        <v>0.35</v>
      </c>
      <c r="H261" s="56">
        <v>0.41</v>
      </c>
      <c r="I261" s="56">
        <v>0.48</v>
      </c>
      <c r="J261" s="56">
        <v>0.54</v>
      </c>
      <c r="K261" s="56">
        <v>0.59</v>
      </c>
      <c r="L261" s="56">
        <v>0.65</v>
      </c>
      <c r="M261" s="56">
        <v>0.73</v>
      </c>
      <c r="N261" s="56">
        <v>0.8</v>
      </c>
      <c r="O261" s="56">
        <v>0.86</v>
      </c>
      <c r="P261" s="56">
        <v>0.94</v>
      </c>
      <c r="Q261" s="56">
        <v>1.03</v>
      </c>
      <c r="R261" s="56">
        <v>1.1399999999999999</v>
      </c>
      <c r="S261" s="56">
        <v>1.24</v>
      </c>
      <c r="T261" s="56">
        <v>1.35</v>
      </c>
      <c r="U261" s="57">
        <v>1.48</v>
      </c>
      <c r="V261" s="56">
        <v>1.66</v>
      </c>
      <c r="W261" s="56">
        <v>1.86</v>
      </c>
      <c r="X261" s="56">
        <v>2.09</v>
      </c>
      <c r="Y261" s="56">
        <v>2.3199999999999998</v>
      </c>
      <c r="Z261" s="56">
        <v>2.5499999999999998</v>
      </c>
      <c r="AA261" s="57">
        <v>2.77</v>
      </c>
      <c r="AB261" s="37">
        <v>2.99</v>
      </c>
      <c r="AC261" s="37">
        <v>3.22</v>
      </c>
      <c r="AD261" s="37">
        <v>3.49</v>
      </c>
      <c r="AE261" s="37">
        <v>3.8</v>
      </c>
      <c r="AF261" s="37">
        <v>4.17</v>
      </c>
      <c r="AG261" s="37">
        <v>4.58</v>
      </c>
      <c r="AH261" s="37">
        <v>5.04</v>
      </c>
      <c r="AI261" s="37">
        <v>5.54</v>
      </c>
      <c r="AJ261" s="37">
        <v>6.07</v>
      </c>
      <c r="AK261" s="37">
        <v>6.65</v>
      </c>
      <c r="AL261" s="37">
        <v>7.29</v>
      </c>
      <c r="AM261" s="37">
        <v>8</v>
      </c>
      <c r="AN261" s="37">
        <v>8.83</v>
      </c>
      <c r="AO261" s="37">
        <v>9.83</v>
      </c>
      <c r="AP261" s="37">
        <v>11</v>
      </c>
      <c r="AQ261" s="37">
        <v>12.36</v>
      </c>
      <c r="AR261" s="37">
        <v>13.95</v>
      </c>
      <c r="AS261" s="37">
        <v>15.79</v>
      </c>
      <c r="AT261" s="37">
        <v>17.89</v>
      </c>
      <c r="AU261" s="37">
        <v>20.329999999999998</v>
      </c>
      <c r="AV261" s="37">
        <v>23.17</v>
      </c>
      <c r="AW261" s="37">
        <v>26.56</v>
      </c>
      <c r="AX261" s="37">
        <v>30.67</v>
      </c>
      <c r="AY261" s="37">
        <v>35.42</v>
      </c>
      <c r="AZ261" s="37">
        <v>40.119999999999997</v>
      </c>
      <c r="BA261" s="37">
        <v>45.25</v>
      </c>
      <c r="BB261" s="37">
        <v>51.41</v>
      </c>
      <c r="BC261" s="37">
        <v>60.89</v>
      </c>
      <c r="BD261" s="37">
        <v>69.290000000000006</v>
      </c>
      <c r="BE261" s="37">
        <v>78.7</v>
      </c>
      <c r="BF261" s="37">
        <v>89.76</v>
      </c>
      <c r="BG261" s="37">
        <v>102.05</v>
      </c>
      <c r="BH261" s="37">
        <v>115.55</v>
      </c>
      <c r="BI261" s="37">
        <v>129.94999999999999</v>
      </c>
      <c r="BJ261" s="37">
        <v>145.62</v>
      </c>
      <c r="BK261" s="37">
        <v>162.54</v>
      </c>
      <c r="BL261" s="37">
        <v>179.64</v>
      </c>
      <c r="BM261" s="37">
        <v>198.09</v>
      </c>
      <c r="BN261" s="37">
        <v>220.68</v>
      </c>
      <c r="BO261" s="37">
        <v>245.51</v>
      </c>
      <c r="BP261" s="37">
        <v>272.58999999999997</v>
      </c>
      <c r="BQ261" s="37">
        <v>301.55</v>
      </c>
      <c r="BR261" s="37">
        <v>331.99</v>
      </c>
      <c r="BS261" s="37">
        <v>357.42</v>
      </c>
      <c r="BT261" s="37">
        <v>382.58</v>
      </c>
      <c r="BU261" s="37">
        <v>407.03</v>
      </c>
      <c r="BV261" s="37">
        <v>430.37</v>
      </c>
      <c r="BW261" s="37">
        <v>452.19</v>
      </c>
      <c r="BX261" s="37">
        <v>472.1</v>
      </c>
      <c r="BY261" s="37">
        <v>498.11</v>
      </c>
      <c r="BZ261" s="37">
        <v>525.54</v>
      </c>
      <c r="CA261" s="37">
        <v>554.48</v>
      </c>
      <c r="CB261" s="37">
        <v>585.02</v>
      </c>
      <c r="CC261" s="37">
        <v>617.24</v>
      </c>
      <c r="CD261" s="37">
        <v>651.23</v>
      </c>
      <c r="CE261" s="37">
        <v>687.1</v>
      </c>
      <c r="CF261" s="37">
        <v>724.94</v>
      </c>
      <c r="CG261" s="37">
        <v>764.87</v>
      </c>
      <c r="CH261" s="37">
        <v>806.99</v>
      </c>
      <c r="CI261" s="37">
        <v>851.43</v>
      </c>
      <c r="CJ261" s="37">
        <v>898.33</v>
      </c>
      <c r="CK261" s="37">
        <v>947.8</v>
      </c>
      <c r="CL261" s="37">
        <v>1000</v>
      </c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</row>
    <row r="262" spans="1:101" ht="14.25" customHeight="1">
      <c r="A262" s="55">
        <v>33</v>
      </c>
      <c r="B262" s="56">
        <v>0.09</v>
      </c>
      <c r="C262" s="56">
        <v>0.17</v>
      </c>
      <c r="D262" s="56">
        <v>0.22</v>
      </c>
      <c r="E262" s="56">
        <v>0.26</v>
      </c>
      <c r="F262" s="56">
        <v>0.32</v>
      </c>
      <c r="G262" s="56">
        <v>0.38</v>
      </c>
      <c r="H262" s="56">
        <v>0.45</v>
      </c>
      <c r="I262" s="56">
        <v>0.51</v>
      </c>
      <c r="J262" s="56">
        <v>0.56000000000000005</v>
      </c>
      <c r="K262" s="56">
        <v>0.61</v>
      </c>
      <c r="L262" s="56">
        <v>0.67</v>
      </c>
      <c r="M262" s="56">
        <v>0.75</v>
      </c>
      <c r="N262" s="56">
        <v>0.85</v>
      </c>
      <c r="O262" s="56">
        <v>0.93</v>
      </c>
      <c r="P262" s="56">
        <v>1.02</v>
      </c>
      <c r="Q262" s="56">
        <v>1.1200000000000001</v>
      </c>
      <c r="R262" s="56">
        <v>1.24</v>
      </c>
      <c r="S262" s="56">
        <v>1.35</v>
      </c>
      <c r="T262" s="56">
        <v>1.47</v>
      </c>
      <c r="U262" s="57">
        <v>1.64</v>
      </c>
      <c r="V262" s="56">
        <v>1.86</v>
      </c>
      <c r="W262" s="56">
        <v>2.09</v>
      </c>
      <c r="X262" s="56">
        <v>2.3199999999999998</v>
      </c>
      <c r="Y262" s="56">
        <v>2.5499999999999998</v>
      </c>
      <c r="Z262" s="56">
        <v>2.77</v>
      </c>
      <c r="AA262" s="57">
        <v>2.99</v>
      </c>
      <c r="AB262" s="37">
        <v>3.22</v>
      </c>
      <c r="AC262" s="37">
        <v>3.49</v>
      </c>
      <c r="AD262" s="37">
        <v>3.8</v>
      </c>
      <c r="AE262" s="37">
        <v>4.17</v>
      </c>
      <c r="AF262" s="37">
        <v>4.58</v>
      </c>
      <c r="AG262" s="37">
        <v>5.04</v>
      </c>
      <c r="AH262" s="37">
        <v>5.54</v>
      </c>
      <c r="AI262" s="37">
        <v>6.07</v>
      </c>
      <c r="AJ262" s="37">
        <v>6.65</v>
      </c>
      <c r="AK262" s="37">
        <v>7.29</v>
      </c>
      <c r="AL262" s="37">
        <v>8</v>
      </c>
      <c r="AM262" s="37">
        <v>8.83</v>
      </c>
      <c r="AN262" s="37">
        <v>9.83</v>
      </c>
      <c r="AO262" s="37">
        <v>11</v>
      </c>
      <c r="AP262" s="37">
        <v>12.36</v>
      </c>
      <c r="AQ262" s="37">
        <v>13.95</v>
      </c>
      <c r="AR262" s="37">
        <v>15.79</v>
      </c>
      <c r="AS262" s="37">
        <v>17.89</v>
      </c>
      <c r="AT262" s="37">
        <v>20.329999999999998</v>
      </c>
      <c r="AU262" s="37">
        <v>23.17</v>
      </c>
      <c r="AV262" s="37">
        <v>26.56</v>
      </c>
      <c r="AW262" s="37">
        <v>30.67</v>
      </c>
      <c r="AX262" s="37">
        <v>35.42</v>
      </c>
      <c r="AY262" s="37">
        <v>40.119999999999997</v>
      </c>
      <c r="AZ262" s="37">
        <v>45.25</v>
      </c>
      <c r="BA262" s="37">
        <v>51.41</v>
      </c>
      <c r="BB262" s="37">
        <v>60.89</v>
      </c>
      <c r="BC262" s="37">
        <v>69.290000000000006</v>
      </c>
      <c r="BD262" s="37">
        <v>78.7</v>
      </c>
      <c r="BE262" s="37">
        <v>89.76</v>
      </c>
      <c r="BF262" s="37">
        <v>102.05</v>
      </c>
      <c r="BG262" s="37">
        <v>115.55</v>
      </c>
      <c r="BH262" s="37">
        <v>129.94999999999999</v>
      </c>
      <c r="BI262" s="37">
        <v>145.62</v>
      </c>
      <c r="BJ262" s="37">
        <v>162.54</v>
      </c>
      <c r="BK262" s="37">
        <v>179.64</v>
      </c>
      <c r="BL262" s="37">
        <v>198.09</v>
      </c>
      <c r="BM262" s="37">
        <v>220.68</v>
      </c>
      <c r="BN262" s="37">
        <v>245.51</v>
      </c>
      <c r="BO262" s="37">
        <v>272.58999999999997</v>
      </c>
      <c r="BP262" s="37">
        <v>301.55</v>
      </c>
      <c r="BQ262" s="37">
        <v>331.99</v>
      </c>
      <c r="BR262" s="37">
        <v>357.42</v>
      </c>
      <c r="BS262" s="37">
        <v>382.58</v>
      </c>
      <c r="BT262" s="37">
        <v>407.03</v>
      </c>
      <c r="BU262" s="37">
        <v>430.37</v>
      </c>
      <c r="BV262" s="37">
        <v>452.19</v>
      </c>
      <c r="BW262" s="37">
        <v>472.1</v>
      </c>
      <c r="BX262" s="37">
        <v>498.11</v>
      </c>
      <c r="BY262" s="37">
        <v>525.54</v>
      </c>
      <c r="BZ262" s="37">
        <v>554.48</v>
      </c>
      <c r="CA262" s="37">
        <v>585.02</v>
      </c>
      <c r="CB262" s="37">
        <v>617.24</v>
      </c>
      <c r="CC262" s="37">
        <v>651.23</v>
      </c>
      <c r="CD262" s="37">
        <v>687.1</v>
      </c>
      <c r="CE262" s="37">
        <v>724.94</v>
      </c>
      <c r="CF262" s="37">
        <v>764.87</v>
      </c>
      <c r="CG262" s="37">
        <v>806.99</v>
      </c>
      <c r="CH262" s="37">
        <v>851.43</v>
      </c>
      <c r="CI262" s="37">
        <v>898.33</v>
      </c>
      <c r="CJ262" s="37">
        <v>947.8</v>
      </c>
      <c r="CK262" s="37">
        <v>1000</v>
      </c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</row>
    <row r="263" spans="1:101" ht="14.25" customHeight="1">
      <c r="A263" s="55">
        <v>34</v>
      </c>
      <c r="B263" s="56">
        <v>0.1</v>
      </c>
      <c r="C263" s="56">
        <v>0.18</v>
      </c>
      <c r="D263" s="56">
        <v>0.24</v>
      </c>
      <c r="E263" s="56">
        <v>0.3</v>
      </c>
      <c r="F263" s="56">
        <v>0.37</v>
      </c>
      <c r="G263" s="56">
        <v>0.42</v>
      </c>
      <c r="H263" s="56">
        <v>0.49</v>
      </c>
      <c r="I263" s="56">
        <v>0.54</v>
      </c>
      <c r="J263" s="56">
        <v>0.56999999999999995</v>
      </c>
      <c r="K263" s="56">
        <v>0.63</v>
      </c>
      <c r="L263" s="56">
        <v>0.7</v>
      </c>
      <c r="M263" s="56">
        <v>0.79</v>
      </c>
      <c r="N263" s="56">
        <v>0.91</v>
      </c>
      <c r="O263" s="56">
        <v>1.02</v>
      </c>
      <c r="P263" s="56">
        <v>1.1200000000000001</v>
      </c>
      <c r="Q263" s="56">
        <v>1.22</v>
      </c>
      <c r="R263" s="56">
        <v>1.34</v>
      </c>
      <c r="S263" s="56">
        <v>1.47</v>
      </c>
      <c r="T263" s="56">
        <v>1.63</v>
      </c>
      <c r="U263" s="57">
        <v>1.84</v>
      </c>
      <c r="V263" s="56">
        <v>2.09</v>
      </c>
      <c r="W263" s="56">
        <v>2.3199999999999998</v>
      </c>
      <c r="X263" s="56">
        <v>2.5499999999999998</v>
      </c>
      <c r="Y263" s="56">
        <v>2.77</v>
      </c>
      <c r="Z263" s="56">
        <v>2.99</v>
      </c>
      <c r="AA263" s="57">
        <v>3.22</v>
      </c>
      <c r="AB263" s="37">
        <v>3.49</v>
      </c>
      <c r="AC263" s="37">
        <v>3.8</v>
      </c>
      <c r="AD263" s="37">
        <v>4.17</v>
      </c>
      <c r="AE263" s="37">
        <v>4.58</v>
      </c>
      <c r="AF263" s="37">
        <v>5.04</v>
      </c>
      <c r="AG263" s="37">
        <v>5.54</v>
      </c>
      <c r="AH263" s="37">
        <v>6.07</v>
      </c>
      <c r="AI263" s="37">
        <v>6.65</v>
      </c>
      <c r="AJ263" s="37">
        <v>7.29</v>
      </c>
      <c r="AK263" s="37">
        <v>8</v>
      </c>
      <c r="AL263" s="37">
        <v>8.83</v>
      </c>
      <c r="AM263" s="37">
        <v>9.83</v>
      </c>
      <c r="AN263" s="37">
        <v>11</v>
      </c>
      <c r="AO263" s="37">
        <v>12.36</v>
      </c>
      <c r="AP263" s="37">
        <v>13.95</v>
      </c>
      <c r="AQ263" s="37">
        <v>15.79</v>
      </c>
      <c r="AR263" s="37">
        <v>17.89</v>
      </c>
      <c r="AS263" s="37">
        <v>20.329999999999998</v>
      </c>
      <c r="AT263" s="37">
        <v>23.17</v>
      </c>
      <c r="AU263" s="37">
        <v>26.56</v>
      </c>
      <c r="AV263" s="37">
        <v>30.67</v>
      </c>
      <c r="AW263" s="37">
        <v>35.42</v>
      </c>
      <c r="AX263" s="37">
        <v>40.119999999999997</v>
      </c>
      <c r="AY263" s="37">
        <v>45.25</v>
      </c>
      <c r="AZ263" s="37">
        <v>51.41</v>
      </c>
      <c r="BA263" s="37">
        <v>60.89</v>
      </c>
      <c r="BB263" s="37">
        <v>69.290000000000006</v>
      </c>
      <c r="BC263" s="37">
        <v>78.7</v>
      </c>
      <c r="BD263" s="37">
        <v>89.76</v>
      </c>
      <c r="BE263" s="37">
        <v>102.05</v>
      </c>
      <c r="BF263" s="37">
        <v>115.55</v>
      </c>
      <c r="BG263" s="37">
        <v>129.94999999999999</v>
      </c>
      <c r="BH263" s="37">
        <v>145.62</v>
      </c>
      <c r="BI263" s="37">
        <v>162.54</v>
      </c>
      <c r="BJ263" s="37">
        <v>179.64</v>
      </c>
      <c r="BK263" s="37">
        <v>198.09</v>
      </c>
      <c r="BL263" s="37">
        <v>220.68</v>
      </c>
      <c r="BM263" s="37">
        <v>245.51</v>
      </c>
      <c r="BN263" s="37">
        <v>272.58999999999997</v>
      </c>
      <c r="BO263" s="37">
        <v>301.55</v>
      </c>
      <c r="BP263" s="37">
        <v>331.99</v>
      </c>
      <c r="BQ263" s="37">
        <v>357.42</v>
      </c>
      <c r="BR263" s="37">
        <v>382.58</v>
      </c>
      <c r="BS263" s="37">
        <v>407.03</v>
      </c>
      <c r="BT263" s="37">
        <v>430.37</v>
      </c>
      <c r="BU263" s="37">
        <v>452.19</v>
      </c>
      <c r="BV263" s="37">
        <v>472.1</v>
      </c>
      <c r="BW263" s="37">
        <v>498.11</v>
      </c>
      <c r="BX263" s="37">
        <v>525.54</v>
      </c>
      <c r="BY263" s="37">
        <v>554.48</v>
      </c>
      <c r="BZ263" s="37">
        <v>585.02</v>
      </c>
      <c r="CA263" s="37">
        <v>617.24</v>
      </c>
      <c r="CB263" s="37">
        <v>651.23</v>
      </c>
      <c r="CC263" s="37">
        <v>687.1</v>
      </c>
      <c r="CD263" s="37">
        <v>724.94</v>
      </c>
      <c r="CE263" s="37">
        <v>764.87</v>
      </c>
      <c r="CF263" s="37">
        <v>806.99</v>
      </c>
      <c r="CG263" s="37">
        <v>851.43</v>
      </c>
      <c r="CH263" s="37">
        <v>898.33</v>
      </c>
      <c r="CI263" s="37">
        <v>947.8</v>
      </c>
      <c r="CJ263" s="37">
        <v>1000</v>
      </c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</row>
    <row r="264" spans="1:101" ht="14.25" customHeight="1">
      <c r="A264" s="55">
        <v>35</v>
      </c>
      <c r="B264" s="56">
        <v>0.11</v>
      </c>
      <c r="C264" s="56">
        <v>0.18</v>
      </c>
      <c r="D264" s="56">
        <v>0.27</v>
      </c>
      <c r="E264" s="56">
        <v>0.35</v>
      </c>
      <c r="F264" s="56">
        <v>0.41</v>
      </c>
      <c r="G264" s="56">
        <v>0.46</v>
      </c>
      <c r="H264" s="56">
        <v>0.53</v>
      </c>
      <c r="I264" s="56">
        <v>0.56999999999999995</v>
      </c>
      <c r="J264" s="56">
        <v>0.6</v>
      </c>
      <c r="K264" s="56">
        <v>0.65</v>
      </c>
      <c r="L264" s="56">
        <v>0.73</v>
      </c>
      <c r="M264" s="56">
        <v>0.86</v>
      </c>
      <c r="N264" s="56">
        <v>1</v>
      </c>
      <c r="O264" s="56">
        <v>1.1100000000000001</v>
      </c>
      <c r="P264" s="56">
        <v>1.22</v>
      </c>
      <c r="Q264" s="56">
        <v>1.33</v>
      </c>
      <c r="R264" s="56">
        <v>1.46</v>
      </c>
      <c r="S264" s="56">
        <v>1.61</v>
      </c>
      <c r="T264" s="56">
        <v>1.81</v>
      </c>
      <c r="U264" s="57">
        <v>2.0499999999999998</v>
      </c>
      <c r="V264" s="56">
        <v>2.3199999999999998</v>
      </c>
      <c r="W264" s="56">
        <v>2.5499999999999998</v>
      </c>
      <c r="X264" s="56">
        <v>2.77</v>
      </c>
      <c r="Y264" s="56">
        <v>2.99</v>
      </c>
      <c r="Z264" s="56">
        <v>3.22</v>
      </c>
      <c r="AA264" s="57">
        <v>3.49</v>
      </c>
      <c r="AB264" s="37">
        <v>3.8</v>
      </c>
      <c r="AC264" s="37">
        <v>4.17</v>
      </c>
      <c r="AD264" s="37">
        <v>4.58</v>
      </c>
      <c r="AE264" s="37">
        <v>5.04</v>
      </c>
      <c r="AF264" s="37">
        <v>5.54</v>
      </c>
      <c r="AG264" s="37">
        <v>6.07</v>
      </c>
      <c r="AH264" s="37">
        <v>6.65</v>
      </c>
      <c r="AI264" s="37">
        <v>7.29</v>
      </c>
      <c r="AJ264" s="37">
        <v>8</v>
      </c>
      <c r="AK264" s="37">
        <v>8.83</v>
      </c>
      <c r="AL264" s="37">
        <v>9.83</v>
      </c>
      <c r="AM264" s="37">
        <v>11</v>
      </c>
      <c r="AN264" s="37">
        <v>12.36</v>
      </c>
      <c r="AO264" s="37">
        <v>13.95</v>
      </c>
      <c r="AP264" s="37">
        <v>15.79</v>
      </c>
      <c r="AQ264" s="37">
        <v>17.89</v>
      </c>
      <c r="AR264" s="37">
        <v>20.329999999999998</v>
      </c>
      <c r="AS264" s="37">
        <v>23.17</v>
      </c>
      <c r="AT264" s="37">
        <v>26.56</v>
      </c>
      <c r="AU264" s="37">
        <v>30.67</v>
      </c>
      <c r="AV264" s="37">
        <v>35.42</v>
      </c>
      <c r="AW264" s="37">
        <v>40.119999999999997</v>
      </c>
      <c r="AX264" s="37">
        <v>45.25</v>
      </c>
      <c r="AY264" s="37">
        <v>51.41</v>
      </c>
      <c r="AZ264" s="37">
        <v>60.89</v>
      </c>
      <c r="BA264" s="37">
        <v>69.290000000000006</v>
      </c>
      <c r="BB264" s="37">
        <v>78.7</v>
      </c>
      <c r="BC264" s="37">
        <v>89.76</v>
      </c>
      <c r="BD264" s="37">
        <v>102.05</v>
      </c>
      <c r="BE264" s="37">
        <v>115.55</v>
      </c>
      <c r="BF264" s="37">
        <v>129.94999999999999</v>
      </c>
      <c r="BG264" s="37">
        <v>145.62</v>
      </c>
      <c r="BH264" s="37">
        <v>162.54</v>
      </c>
      <c r="BI264" s="37">
        <v>179.64</v>
      </c>
      <c r="BJ264" s="37">
        <v>198.09</v>
      </c>
      <c r="BK264" s="37">
        <v>220.68</v>
      </c>
      <c r="BL264" s="37">
        <v>245.51</v>
      </c>
      <c r="BM264" s="37">
        <v>272.58999999999997</v>
      </c>
      <c r="BN264" s="37">
        <v>301.55</v>
      </c>
      <c r="BO264" s="37">
        <v>331.99</v>
      </c>
      <c r="BP264" s="37">
        <v>357.42</v>
      </c>
      <c r="BQ264" s="37">
        <v>382.58</v>
      </c>
      <c r="BR264" s="37">
        <v>407.03</v>
      </c>
      <c r="BS264" s="37">
        <v>430.37</v>
      </c>
      <c r="BT264" s="37">
        <v>452.19</v>
      </c>
      <c r="BU264" s="37">
        <v>472.1</v>
      </c>
      <c r="BV264" s="37">
        <v>498.11</v>
      </c>
      <c r="BW264" s="37">
        <v>525.54</v>
      </c>
      <c r="BX264" s="37">
        <v>554.48</v>
      </c>
      <c r="BY264" s="37">
        <v>585.02</v>
      </c>
      <c r="BZ264" s="37">
        <v>617.24</v>
      </c>
      <c r="CA264" s="37">
        <v>651.23</v>
      </c>
      <c r="CB264" s="37">
        <v>687.1</v>
      </c>
      <c r="CC264" s="37">
        <v>724.94</v>
      </c>
      <c r="CD264" s="37">
        <v>764.87</v>
      </c>
      <c r="CE264" s="37">
        <v>806.99</v>
      </c>
      <c r="CF264" s="37">
        <v>851.43</v>
      </c>
      <c r="CG264" s="37">
        <v>898.33</v>
      </c>
      <c r="CH264" s="37">
        <v>947.8</v>
      </c>
      <c r="CI264" s="37">
        <v>1000</v>
      </c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</row>
    <row r="265" spans="1:101" ht="14.25" customHeight="1">
      <c r="A265" s="55">
        <v>36</v>
      </c>
      <c r="B265" s="56">
        <v>0.12</v>
      </c>
      <c r="C265" s="56">
        <v>0.2</v>
      </c>
      <c r="D265" s="56">
        <v>0.3</v>
      </c>
      <c r="E265" s="56">
        <v>0.38</v>
      </c>
      <c r="F265" s="56">
        <v>0.44</v>
      </c>
      <c r="G265" s="56">
        <v>0.51</v>
      </c>
      <c r="H265" s="56">
        <v>0.56999999999999995</v>
      </c>
      <c r="I265" s="56">
        <v>0.59</v>
      </c>
      <c r="J265" s="56">
        <v>0.63</v>
      </c>
      <c r="K265" s="56">
        <v>0.69</v>
      </c>
      <c r="L265" s="56">
        <v>0.81</v>
      </c>
      <c r="M265" s="56">
        <v>0.95</v>
      </c>
      <c r="N265" s="56">
        <v>1.1000000000000001</v>
      </c>
      <c r="O265" s="56">
        <v>1.21</v>
      </c>
      <c r="P265" s="56">
        <v>1.32</v>
      </c>
      <c r="Q265" s="56">
        <v>1.44</v>
      </c>
      <c r="R265" s="56">
        <v>1.58</v>
      </c>
      <c r="S265" s="56">
        <v>1.76</v>
      </c>
      <c r="T265" s="56">
        <v>2</v>
      </c>
      <c r="U265" s="57">
        <v>2.27</v>
      </c>
      <c r="V265" s="56">
        <v>2.5499999999999998</v>
      </c>
      <c r="W265" s="56">
        <v>2.77</v>
      </c>
      <c r="X265" s="56">
        <v>2.99</v>
      </c>
      <c r="Y265" s="56">
        <v>3.22</v>
      </c>
      <c r="Z265" s="56">
        <v>3.49</v>
      </c>
      <c r="AA265" s="57">
        <v>3.8</v>
      </c>
      <c r="AB265" s="37">
        <v>4.17</v>
      </c>
      <c r="AC265" s="37">
        <v>4.58</v>
      </c>
      <c r="AD265" s="37">
        <v>5.04</v>
      </c>
      <c r="AE265" s="37">
        <v>5.54</v>
      </c>
      <c r="AF265" s="37">
        <v>6.07</v>
      </c>
      <c r="AG265" s="37">
        <v>6.65</v>
      </c>
      <c r="AH265" s="37">
        <v>7.29</v>
      </c>
      <c r="AI265" s="37">
        <v>8</v>
      </c>
      <c r="AJ265" s="37">
        <v>8.83</v>
      </c>
      <c r="AK265" s="37">
        <v>9.83</v>
      </c>
      <c r="AL265" s="37">
        <v>11</v>
      </c>
      <c r="AM265" s="37">
        <v>12.36</v>
      </c>
      <c r="AN265" s="37">
        <v>13.95</v>
      </c>
      <c r="AO265" s="37">
        <v>15.79</v>
      </c>
      <c r="AP265" s="37">
        <v>17.89</v>
      </c>
      <c r="AQ265" s="37">
        <v>20.329999999999998</v>
      </c>
      <c r="AR265" s="37">
        <v>23.17</v>
      </c>
      <c r="AS265" s="37">
        <v>26.56</v>
      </c>
      <c r="AT265" s="37">
        <v>30.67</v>
      </c>
      <c r="AU265" s="37">
        <v>35.42</v>
      </c>
      <c r="AV265" s="37">
        <v>40.119999999999997</v>
      </c>
      <c r="AW265" s="37">
        <v>45.25</v>
      </c>
      <c r="AX265" s="37">
        <v>51.41</v>
      </c>
      <c r="AY265" s="37">
        <v>60.89</v>
      </c>
      <c r="AZ265" s="37">
        <v>69.290000000000006</v>
      </c>
      <c r="BA265" s="37">
        <v>78.7</v>
      </c>
      <c r="BB265" s="37">
        <v>89.76</v>
      </c>
      <c r="BC265" s="37">
        <v>102.05</v>
      </c>
      <c r="BD265" s="37">
        <v>115.55</v>
      </c>
      <c r="BE265" s="37">
        <v>129.94999999999999</v>
      </c>
      <c r="BF265" s="37">
        <v>145.62</v>
      </c>
      <c r="BG265" s="37">
        <v>162.54</v>
      </c>
      <c r="BH265" s="37">
        <v>179.64</v>
      </c>
      <c r="BI265" s="37">
        <v>198.09</v>
      </c>
      <c r="BJ265" s="37">
        <v>220.68</v>
      </c>
      <c r="BK265" s="37">
        <v>245.51</v>
      </c>
      <c r="BL265" s="37">
        <v>272.58999999999997</v>
      </c>
      <c r="BM265" s="37">
        <v>301.55</v>
      </c>
      <c r="BN265" s="37">
        <v>331.99</v>
      </c>
      <c r="BO265" s="37">
        <v>357.42</v>
      </c>
      <c r="BP265" s="37">
        <v>382.58</v>
      </c>
      <c r="BQ265" s="37">
        <v>407.03</v>
      </c>
      <c r="BR265" s="37">
        <v>430.37</v>
      </c>
      <c r="BS265" s="37">
        <v>452.19</v>
      </c>
      <c r="BT265" s="37">
        <v>472.1</v>
      </c>
      <c r="BU265" s="37">
        <v>498.11</v>
      </c>
      <c r="BV265" s="37">
        <v>525.54</v>
      </c>
      <c r="BW265" s="37">
        <v>554.48</v>
      </c>
      <c r="BX265" s="37">
        <v>585.02</v>
      </c>
      <c r="BY265" s="37">
        <v>617.24</v>
      </c>
      <c r="BZ265" s="37">
        <v>651.23</v>
      </c>
      <c r="CA265" s="37">
        <v>687.1</v>
      </c>
      <c r="CB265" s="37">
        <v>724.94</v>
      </c>
      <c r="CC265" s="37">
        <v>764.87</v>
      </c>
      <c r="CD265" s="37">
        <v>806.99</v>
      </c>
      <c r="CE265" s="37">
        <v>851.43</v>
      </c>
      <c r="CF265" s="37">
        <v>898.33</v>
      </c>
      <c r="CG265" s="37">
        <v>947.8</v>
      </c>
      <c r="CH265" s="37">
        <v>1000</v>
      </c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</row>
    <row r="266" spans="1:101" ht="14.25" customHeight="1">
      <c r="A266" s="55">
        <v>37</v>
      </c>
      <c r="B266" s="56">
        <v>0.13</v>
      </c>
      <c r="C266" s="56">
        <v>0.21</v>
      </c>
      <c r="D266" s="56">
        <v>0.33</v>
      </c>
      <c r="E266" s="56">
        <v>0.43</v>
      </c>
      <c r="F266" s="56">
        <v>0.5</v>
      </c>
      <c r="G266" s="56">
        <v>0.56000000000000005</v>
      </c>
      <c r="H266" s="56">
        <v>0.59</v>
      </c>
      <c r="I266" s="56">
        <v>0.62</v>
      </c>
      <c r="J266" s="56">
        <v>0.66</v>
      </c>
      <c r="K266" s="56">
        <v>0.75</v>
      </c>
      <c r="L266" s="56">
        <v>0.89</v>
      </c>
      <c r="M266" s="56">
        <v>1.05</v>
      </c>
      <c r="N266" s="56">
        <v>1.2</v>
      </c>
      <c r="O266" s="56">
        <v>1.32</v>
      </c>
      <c r="P266" s="56">
        <v>1.43</v>
      </c>
      <c r="Q266" s="56">
        <v>1.55</v>
      </c>
      <c r="R266" s="56">
        <v>1.72</v>
      </c>
      <c r="S266" s="56">
        <v>1.93</v>
      </c>
      <c r="T266" s="56">
        <v>2.19</v>
      </c>
      <c r="U266" s="57">
        <v>2.4900000000000002</v>
      </c>
      <c r="V266" s="56">
        <v>2.77</v>
      </c>
      <c r="W266" s="56">
        <v>2.99</v>
      </c>
      <c r="X266" s="56">
        <v>3.22</v>
      </c>
      <c r="Y266" s="56">
        <v>3.49</v>
      </c>
      <c r="Z266" s="56">
        <v>3.8</v>
      </c>
      <c r="AA266" s="57">
        <v>4.17</v>
      </c>
      <c r="AB266" s="37">
        <v>4.58</v>
      </c>
      <c r="AC266" s="37">
        <v>5.04</v>
      </c>
      <c r="AD266" s="37">
        <v>5.54</v>
      </c>
      <c r="AE266" s="37">
        <v>6.07</v>
      </c>
      <c r="AF266" s="37">
        <v>6.65</v>
      </c>
      <c r="AG266" s="37">
        <v>7.29</v>
      </c>
      <c r="AH266" s="37">
        <v>8</v>
      </c>
      <c r="AI266" s="37">
        <v>8.83</v>
      </c>
      <c r="AJ266" s="37">
        <v>9.83</v>
      </c>
      <c r="AK266" s="37">
        <v>11</v>
      </c>
      <c r="AL266" s="37">
        <v>12.36</v>
      </c>
      <c r="AM266" s="37">
        <v>13.95</v>
      </c>
      <c r="AN266" s="37">
        <v>15.79</v>
      </c>
      <c r="AO266" s="37">
        <v>17.89</v>
      </c>
      <c r="AP266" s="37">
        <v>20.329999999999998</v>
      </c>
      <c r="AQ266" s="37">
        <v>23.17</v>
      </c>
      <c r="AR266" s="37">
        <v>26.56</v>
      </c>
      <c r="AS266" s="37">
        <v>30.67</v>
      </c>
      <c r="AT266" s="37">
        <v>35.42</v>
      </c>
      <c r="AU266" s="37">
        <v>40.119999999999997</v>
      </c>
      <c r="AV266" s="37">
        <v>45.25</v>
      </c>
      <c r="AW266" s="37">
        <v>51.41</v>
      </c>
      <c r="AX266" s="37">
        <v>60.89</v>
      </c>
      <c r="AY266" s="37">
        <v>69.290000000000006</v>
      </c>
      <c r="AZ266" s="37">
        <v>78.7</v>
      </c>
      <c r="BA266" s="37">
        <v>89.76</v>
      </c>
      <c r="BB266" s="37">
        <v>102.05</v>
      </c>
      <c r="BC266" s="37">
        <v>115.55</v>
      </c>
      <c r="BD266" s="37">
        <v>129.94999999999999</v>
      </c>
      <c r="BE266" s="37">
        <v>145.62</v>
      </c>
      <c r="BF266" s="37">
        <v>162.54</v>
      </c>
      <c r="BG266" s="37">
        <v>179.64</v>
      </c>
      <c r="BH266" s="37">
        <v>198.09</v>
      </c>
      <c r="BI266" s="37">
        <v>220.68</v>
      </c>
      <c r="BJ266" s="37">
        <v>245.51</v>
      </c>
      <c r="BK266" s="37">
        <v>272.58999999999997</v>
      </c>
      <c r="BL266" s="37">
        <v>301.55</v>
      </c>
      <c r="BM266" s="37">
        <v>331.99</v>
      </c>
      <c r="BN266" s="37">
        <v>357.42</v>
      </c>
      <c r="BO266" s="37">
        <v>382.58</v>
      </c>
      <c r="BP266" s="37">
        <v>407.03</v>
      </c>
      <c r="BQ266" s="37">
        <v>430.37</v>
      </c>
      <c r="BR266" s="37">
        <v>452.19</v>
      </c>
      <c r="BS266" s="37">
        <v>472.1</v>
      </c>
      <c r="BT266" s="37">
        <v>498.11</v>
      </c>
      <c r="BU266" s="37">
        <v>525.54</v>
      </c>
      <c r="BV266" s="37">
        <v>554.48</v>
      </c>
      <c r="BW266" s="37">
        <v>585.02</v>
      </c>
      <c r="BX266" s="37">
        <v>617.24</v>
      </c>
      <c r="BY266" s="37">
        <v>651.23</v>
      </c>
      <c r="BZ266" s="37">
        <v>687.1</v>
      </c>
      <c r="CA266" s="37">
        <v>724.94</v>
      </c>
      <c r="CB266" s="37">
        <v>764.87</v>
      </c>
      <c r="CC266" s="37">
        <v>806.99</v>
      </c>
      <c r="CD266" s="37">
        <v>851.43</v>
      </c>
      <c r="CE266" s="37">
        <v>898.33</v>
      </c>
      <c r="CF266" s="37">
        <v>947.8</v>
      </c>
      <c r="CG266" s="37">
        <v>1000</v>
      </c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</row>
    <row r="267" spans="1:101" ht="14.25" customHeight="1">
      <c r="A267" s="55">
        <v>38</v>
      </c>
      <c r="B267" s="56">
        <v>0.14000000000000001</v>
      </c>
      <c r="C267" s="56">
        <v>0.22</v>
      </c>
      <c r="D267" s="56">
        <v>0.35</v>
      </c>
      <c r="E267" s="56">
        <v>0.46</v>
      </c>
      <c r="F267" s="56">
        <v>0.53</v>
      </c>
      <c r="G267" s="56">
        <v>0.59</v>
      </c>
      <c r="H267" s="56">
        <v>0.62</v>
      </c>
      <c r="I267" s="56">
        <v>0.65</v>
      </c>
      <c r="J267" s="56">
        <v>0.72</v>
      </c>
      <c r="K267" s="56">
        <v>0.84</v>
      </c>
      <c r="L267" s="56">
        <v>0.99</v>
      </c>
      <c r="M267" s="56">
        <v>1.1499999999999999</v>
      </c>
      <c r="N267" s="56">
        <v>1.3</v>
      </c>
      <c r="O267" s="56">
        <v>1.42</v>
      </c>
      <c r="P267" s="56">
        <v>1.53</v>
      </c>
      <c r="Q267" s="56">
        <v>1.68</v>
      </c>
      <c r="R267" s="56">
        <v>1.87</v>
      </c>
      <c r="S267" s="56">
        <v>2.1</v>
      </c>
      <c r="T267" s="56">
        <v>2.39</v>
      </c>
      <c r="U267" s="57">
        <v>2.7</v>
      </c>
      <c r="V267" s="56">
        <v>2.99</v>
      </c>
      <c r="W267" s="56">
        <v>3.22</v>
      </c>
      <c r="X267" s="56">
        <v>3.49</v>
      </c>
      <c r="Y267" s="56">
        <v>3.8</v>
      </c>
      <c r="Z267" s="56">
        <v>4.17</v>
      </c>
      <c r="AA267" s="57">
        <v>4.58</v>
      </c>
      <c r="AB267" s="37">
        <v>5.04</v>
      </c>
      <c r="AC267" s="37">
        <v>5.54</v>
      </c>
      <c r="AD267" s="37">
        <v>6.07</v>
      </c>
      <c r="AE267" s="37">
        <v>6.65</v>
      </c>
      <c r="AF267" s="37">
        <v>7.29</v>
      </c>
      <c r="AG267" s="37">
        <v>8</v>
      </c>
      <c r="AH267" s="37">
        <v>8.83</v>
      </c>
      <c r="AI267" s="37">
        <v>9.83</v>
      </c>
      <c r="AJ267" s="37">
        <v>11</v>
      </c>
      <c r="AK267" s="37">
        <v>12.36</v>
      </c>
      <c r="AL267" s="37">
        <v>13.95</v>
      </c>
      <c r="AM267" s="37">
        <v>15.79</v>
      </c>
      <c r="AN267" s="37">
        <v>17.89</v>
      </c>
      <c r="AO267" s="37">
        <v>20.329999999999998</v>
      </c>
      <c r="AP267" s="37">
        <v>23.17</v>
      </c>
      <c r="AQ267" s="37">
        <v>26.56</v>
      </c>
      <c r="AR267" s="37">
        <v>30.67</v>
      </c>
      <c r="AS267" s="37">
        <v>35.42</v>
      </c>
      <c r="AT267" s="37">
        <v>40.119999999999997</v>
      </c>
      <c r="AU267" s="37">
        <v>45.25</v>
      </c>
      <c r="AV267" s="37">
        <v>51.41</v>
      </c>
      <c r="AW267" s="37">
        <v>60.89</v>
      </c>
      <c r="AX267" s="37">
        <v>69.290000000000006</v>
      </c>
      <c r="AY267" s="37">
        <v>78.7</v>
      </c>
      <c r="AZ267" s="37">
        <v>89.76</v>
      </c>
      <c r="BA267" s="37">
        <v>102.05</v>
      </c>
      <c r="BB267" s="37">
        <v>115.55</v>
      </c>
      <c r="BC267" s="37">
        <v>129.94999999999999</v>
      </c>
      <c r="BD267" s="37">
        <v>145.62</v>
      </c>
      <c r="BE267" s="37">
        <v>162.54</v>
      </c>
      <c r="BF267" s="37">
        <v>179.64</v>
      </c>
      <c r="BG267" s="37">
        <v>198.09</v>
      </c>
      <c r="BH267" s="37">
        <v>220.68</v>
      </c>
      <c r="BI267" s="37">
        <v>245.51</v>
      </c>
      <c r="BJ267" s="37">
        <v>272.58999999999997</v>
      </c>
      <c r="BK267" s="37">
        <v>301.55</v>
      </c>
      <c r="BL267" s="37">
        <v>331.99</v>
      </c>
      <c r="BM267" s="37">
        <v>357.42</v>
      </c>
      <c r="BN267" s="37">
        <v>382.58</v>
      </c>
      <c r="BO267" s="37">
        <v>407.03</v>
      </c>
      <c r="BP267" s="37">
        <v>430.37</v>
      </c>
      <c r="BQ267" s="37">
        <v>452.19</v>
      </c>
      <c r="BR267" s="37">
        <v>472.1</v>
      </c>
      <c r="BS267" s="37">
        <v>498.11</v>
      </c>
      <c r="BT267" s="37">
        <v>525.54</v>
      </c>
      <c r="BU267" s="37">
        <v>554.48</v>
      </c>
      <c r="BV267" s="37">
        <v>585.02</v>
      </c>
      <c r="BW267" s="37">
        <v>617.24</v>
      </c>
      <c r="BX267" s="37">
        <v>651.23</v>
      </c>
      <c r="BY267" s="37">
        <v>687.1</v>
      </c>
      <c r="BZ267" s="37">
        <v>724.94</v>
      </c>
      <c r="CA267" s="37">
        <v>764.87</v>
      </c>
      <c r="CB267" s="37">
        <v>806.99</v>
      </c>
      <c r="CC267" s="37">
        <v>851.43</v>
      </c>
      <c r="CD267" s="37">
        <v>898.33</v>
      </c>
      <c r="CE267" s="37">
        <v>947.8</v>
      </c>
      <c r="CF267" s="37">
        <v>1000</v>
      </c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</row>
    <row r="268" spans="1:101" ht="14.25" customHeight="1">
      <c r="A268" s="55">
        <v>39</v>
      </c>
      <c r="B268" s="56">
        <v>0.15</v>
      </c>
      <c r="C268" s="56">
        <v>0.23</v>
      </c>
      <c r="D268" s="56">
        <v>0.37</v>
      </c>
      <c r="E268" s="56">
        <v>0.48</v>
      </c>
      <c r="F268" s="56">
        <v>0.56999999999999995</v>
      </c>
      <c r="G268" s="56">
        <v>0.61</v>
      </c>
      <c r="H268" s="56">
        <v>0.65</v>
      </c>
      <c r="I268" s="56">
        <v>0.71</v>
      </c>
      <c r="J268" s="56">
        <v>0.79</v>
      </c>
      <c r="K268" s="56">
        <v>0.93</v>
      </c>
      <c r="L268" s="56">
        <v>1.1000000000000001</v>
      </c>
      <c r="M268" s="56">
        <v>1.26</v>
      </c>
      <c r="N268" s="56">
        <v>1.41</v>
      </c>
      <c r="O268" s="56">
        <v>1.53</v>
      </c>
      <c r="P268" s="56">
        <v>1.65</v>
      </c>
      <c r="Q268" s="56">
        <v>1.81</v>
      </c>
      <c r="R268" s="56">
        <v>2.0299999999999998</v>
      </c>
      <c r="S268" s="56">
        <v>2.29</v>
      </c>
      <c r="T268" s="56">
        <v>2.59</v>
      </c>
      <c r="U268" s="57">
        <v>2.92</v>
      </c>
      <c r="V268" s="56">
        <v>3.22</v>
      </c>
      <c r="W268" s="56">
        <v>3.49</v>
      </c>
      <c r="X268" s="56">
        <v>3.8</v>
      </c>
      <c r="Y268" s="56">
        <v>4.17</v>
      </c>
      <c r="Z268" s="56">
        <v>4.58</v>
      </c>
      <c r="AA268" s="57">
        <v>5.04</v>
      </c>
      <c r="AB268" s="37">
        <v>5.54</v>
      </c>
      <c r="AC268" s="37">
        <v>6.07</v>
      </c>
      <c r="AD268" s="37">
        <v>6.65</v>
      </c>
      <c r="AE268" s="37">
        <v>7.29</v>
      </c>
      <c r="AF268" s="37">
        <v>8</v>
      </c>
      <c r="AG268" s="37">
        <v>8.83</v>
      </c>
      <c r="AH268" s="37">
        <v>9.83</v>
      </c>
      <c r="AI268" s="37">
        <v>11</v>
      </c>
      <c r="AJ268" s="37">
        <v>12.36</v>
      </c>
      <c r="AK268" s="37">
        <v>13.95</v>
      </c>
      <c r="AL268" s="37">
        <v>15.79</v>
      </c>
      <c r="AM268" s="37">
        <v>17.89</v>
      </c>
      <c r="AN268" s="37">
        <v>20.329999999999998</v>
      </c>
      <c r="AO268" s="37">
        <v>23.17</v>
      </c>
      <c r="AP268" s="37">
        <v>26.56</v>
      </c>
      <c r="AQ268" s="37">
        <v>30.67</v>
      </c>
      <c r="AR268" s="37">
        <v>35.42</v>
      </c>
      <c r="AS268" s="37">
        <v>40.119999999999997</v>
      </c>
      <c r="AT268" s="37">
        <v>45.25</v>
      </c>
      <c r="AU268" s="37">
        <v>51.41</v>
      </c>
      <c r="AV268" s="37">
        <v>60.89</v>
      </c>
      <c r="AW268" s="37">
        <v>69.290000000000006</v>
      </c>
      <c r="AX268" s="37">
        <v>78.7</v>
      </c>
      <c r="AY268" s="37">
        <v>89.76</v>
      </c>
      <c r="AZ268" s="37">
        <v>102.05</v>
      </c>
      <c r="BA268" s="37">
        <v>115.55</v>
      </c>
      <c r="BB268" s="37">
        <v>129.94999999999999</v>
      </c>
      <c r="BC268" s="37">
        <v>145.62</v>
      </c>
      <c r="BD268" s="37">
        <v>162.54</v>
      </c>
      <c r="BE268" s="37">
        <v>179.64</v>
      </c>
      <c r="BF268" s="37">
        <v>198.09</v>
      </c>
      <c r="BG268" s="37">
        <v>220.68</v>
      </c>
      <c r="BH268" s="37">
        <v>245.51</v>
      </c>
      <c r="BI268" s="37">
        <v>272.58999999999997</v>
      </c>
      <c r="BJ268" s="37">
        <v>301.55</v>
      </c>
      <c r="BK268" s="37">
        <v>331.99</v>
      </c>
      <c r="BL268" s="37">
        <v>357.42</v>
      </c>
      <c r="BM268" s="37">
        <v>382.58</v>
      </c>
      <c r="BN268" s="37">
        <v>407.03</v>
      </c>
      <c r="BO268" s="37">
        <v>430.37</v>
      </c>
      <c r="BP268" s="37">
        <v>452.19</v>
      </c>
      <c r="BQ268" s="37">
        <v>472.1</v>
      </c>
      <c r="BR268" s="37">
        <v>498.11</v>
      </c>
      <c r="BS268" s="37">
        <v>525.54</v>
      </c>
      <c r="BT268" s="37">
        <v>554.48</v>
      </c>
      <c r="BU268" s="37">
        <v>585.02</v>
      </c>
      <c r="BV268" s="37">
        <v>617.24</v>
      </c>
      <c r="BW268" s="37">
        <v>651.23</v>
      </c>
      <c r="BX268" s="37">
        <v>687.1</v>
      </c>
      <c r="BY268" s="37">
        <v>724.94</v>
      </c>
      <c r="BZ268" s="37">
        <v>764.87</v>
      </c>
      <c r="CA268" s="37">
        <v>806.99</v>
      </c>
      <c r="CB268" s="37">
        <v>851.43</v>
      </c>
      <c r="CC268" s="37">
        <v>898.33</v>
      </c>
      <c r="CD268" s="37">
        <v>947.8</v>
      </c>
      <c r="CE268" s="37">
        <v>1000</v>
      </c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</row>
    <row r="269" spans="1:101" ht="14.25" customHeight="1">
      <c r="A269" s="55">
        <v>40</v>
      </c>
      <c r="B269" s="56">
        <v>0.16</v>
      </c>
      <c r="C269" s="56">
        <v>0.25</v>
      </c>
      <c r="D269" s="56">
        <v>0.38</v>
      </c>
      <c r="E269" s="56">
        <v>0.49</v>
      </c>
      <c r="F269" s="56">
        <v>0.6</v>
      </c>
      <c r="G269" s="56">
        <v>0.65</v>
      </c>
      <c r="H269" s="56">
        <v>0.7</v>
      </c>
      <c r="I269" s="56">
        <v>0.78</v>
      </c>
      <c r="J269" s="56">
        <v>0.88</v>
      </c>
      <c r="K269" s="56">
        <v>1.04</v>
      </c>
      <c r="L269" s="56">
        <v>1.21</v>
      </c>
      <c r="M269" s="56">
        <v>1.36</v>
      </c>
      <c r="N269" s="56">
        <v>1.51</v>
      </c>
      <c r="O269" s="56">
        <v>1.64</v>
      </c>
      <c r="P269" s="56">
        <v>1.78</v>
      </c>
      <c r="Q269" s="56">
        <v>1.97</v>
      </c>
      <c r="R269" s="56">
        <v>2.2000000000000002</v>
      </c>
      <c r="S269" s="56">
        <v>2.48</v>
      </c>
      <c r="T269" s="56">
        <v>2.79</v>
      </c>
      <c r="U269" s="57">
        <v>3.15</v>
      </c>
      <c r="V269" s="56">
        <v>3.49</v>
      </c>
      <c r="W269" s="56">
        <v>3.8</v>
      </c>
      <c r="X269" s="56">
        <v>4.17</v>
      </c>
      <c r="Y269" s="56">
        <v>4.58</v>
      </c>
      <c r="Z269" s="56">
        <v>5.04</v>
      </c>
      <c r="AA269" s="57">
        <v>5.54</v>
      </c>
      <c r="AB269" s="37">
        <v>6.07</v>
      </c>
      <c r="AC269" s="37">
        <v>6.65</v>
      </c>
      <c r="AD269" s="37">
        <v>7.29</v>
      </c>
      <c r="AE269" s="37">
        <v>8</v>
      </c>
      <c r="AF269" s="37">
        <v>8.83</v>
      </c>
      <c r="AG269" s="37">
        <v>9.83</v>
      </c>
      <c r="AH269" s="37">
        <v>11</v>
      </c>
      <c r="AI269" s="37">
        <v>12.36</v>
      </c>
      <c r="AJ269" s="37">
        <v>13.95</v>
      </c>
      <c r="AK269" s="37">
        <v>15.79</v>
      </c>
      <c r="AL269" s="37">
        <v>17.89</v>
      </c>
      <c r="AM269" s="37">
        <v>20.329999999999998</v>
      </c>
      <c r="AN269" s="37">
        <v>23.17</v>
      </c>
      <c r="AO269" s="37">
        <v>26.56</v>
      </c>
      <c r="AP269" s="37">
        <v>30.67</v>
      </c>
      <c r="AQ269" s="37">
        <v>35.42</v>
      </c>
      <c r="AR269" s="37">
        <v>40.119999999999997</v>
      </c>
      <c r="AS269" s="37">
        <v>45.25</v>
      </c>
      <c r="AT269" s="37">
        <v>51.41</v>
      </c>
      <c r="AU269" s="37">
        <v>60.89</v>
      </c>
      <c r="AV269" s="37">
        <v>69.290000000000006</v>
      </c>
      <c r="AW269" s="37">
        <v>78.7</v>
      </c>
      <c r="AX269" s="37">
        <v>89.76</v>
      </c>
      <c r="AY269" s="37">
        <v>102.05</v>
      </c>
      <c r="AZ269" s="37">
        <v>115.55</v>
      </c>
      <c r="BA269" s="37">
        <v>129.94999999999999</v>
      </c>
      <c r="BB269" s="37">
        <v>145.62</v>
      </c>
      <c r="BC269" s="37">
        <v>162.54</v>
      </c>
      <c r="BD269" s="37">
        <v>179.64</v>
      </c>
      <c r="BE269" s="37">
        <v>198.09</v>
      </c>
      <c r="BF269" s="37">
        <v>220.68</v>
      </c>
      <c r="BG269" s="37">
        <v>245.51</v>
      </c>
      <c r="BH269" s="37">
        <v>272.58999999999997</v>
      </c>
      <c r="BI269" s="37">
        <v>301.55</v>
      </c>
      <c r="BJ269" s="37">
        <v>331.99</v>
      </c>
      <c r="BK269" s="37">
        <v>357.42</v>
      </c>
      <c r="BL269" s="37">
        <v>382.58</v>
      </c>
      <c r="BM269" s="37">
        <v>407.03</v>
      </c>
      <c r="BN269" s="37">
        <v>430.37</v>
      </c>
      <c r="BO269" s="37">
        <v>452.19</v>
      </c>
      <c r="BP269" s="37">
        <v>472.1</v>
      </c>
      <c r="BQ269" s="37">
        <v>498.11</v>
      </c>
      <c r="BR269" s="37">
        <v>525.54</v>
      </c>
      <c r="BS269" s="37">
        <v>554.48</v>
      </c>
      <c r="BT269" s="37">
        <v>585.02</v>
      </c>
      <c r="BU269" s="37">
        <v>617.24</v>
      </c>
      <c r="BV269" s="37">
        <v>651.23</v>
      </c>
      <c r="BW269" s="37">
        <v>687.1</v>
      </c>
      <c r="BX269" s="37">
        <v>724.94</v>
      </c>
      <c r="BY269" s="37">
        <v>764.87</v>
      </c>
      <c r="BZ269" s="37">
        <v>806.99</v>
      </c>
      <c r="CA269" s="37">
        <v>851.43</v>
      </c>
      <c r="CB269" s="37">
        <v>898.33</v>
      </c>
      <c r="CC269" s="37">
        <v>947.8</v>
      </c>
      <c r="CD269" s="37">
        <v>1000</v>
      </c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</row>
    <row r="270" spans="1:101" ht="14.25" customHeight="1">
      <c r="A270" s="55">
        <v>41</v>
      </c>
      <c r="B270" s="56">
        <v>0.16</v>
      </c>
      <c r="C270" s="56">
        <v>0.26</v>
      </c>
      <c r="D270" s="56">
        <v>0.39</v>
      </c>
      <c r="E270" s="56">
        <v>0.51</v>
      </c>
      <c r="F270" s="56">
        <v>0.63</v>
      </c>
      <c r="G270" s="56">
        <v>0.7</v>
      </c>
      <c r="H270" s="56">
        <v>0.77</v>
      </c>
      <c r="I270" s="56">
        <v>0.84</v>
      </c>
      <c r="J270" s="56">
        <v>0.97</v>
      </c>
      <c r="K270" s="56">
        <v>1.1399999999999999</v>
      </c>
      <c r="L270" s="56">
        <v>1.31</v>
      </c>
      <c r="M270" s="56">
        <v>1.46</v>
      </c>
      <c r="N270" s="56">
        <v>1.62</v>
      </c>
      <c r="O270" s="56">
        <v>1.77</v>
      </c>
      <c r="P270" s="56">
        <v>1.94</v>
      </c>
      <c r="Q270" s="56">
        <v>2.15</v>
      </c>
      <c r="R270" s="56">
        <v>2.4</v>
      </c>
      <c r="S270" s="56">
        <v>2.69</v>
      </c>
      <c r="T270" s="56">
        <v>3.02</v>
      </c>
      <c r="U270" s="57">
        <v>3.41</v>
      </c>
      <c r="V270" s="56">
        <v>3.8</v>
      </c>
      <c r="W270" s="56">
        <v>4.17</v>
      </c>
      <c r="X270" s="56">
        <v>4.58</v>
      </c>
      <c r="Y270" s="56">
        <v>5.04</v>
      </c>
      <c r="Z270" s="56">
        <v>5.54</v>
      </c>
      <c r="AA270" s="57">
        <v>6.07</v>
      </c>
      <c r="AB270" s="37">
        <v>6.65</v>
      </c>
      <c r="AC270" s="37">
        <v>7.29</v>
      </c>
      <c r="AD270" s="37">
        <v>8</v>
      </c>
      <c r="AE270" s="37">
        <v>8.83</v>
      </c>
      <c r="AF270" s="37">
        <v>9.83</v>
      </c>
      <c r="AG270" s="37">
        <v>11</v>
      </c>
      <c r="AH270" s="37">
        <v>12.36</v>
      </c>
      <c r="AI270" s="37">
        <v>13.95</v>
      </c>
      <c r="AJ270" s="37">
        <v>15.79</v>
      </c>
      <c r="AK270" s="37">
        <v>17.89</v>
      </c>
      <c r="AL270" s="37">
        <v>20.329999999999998</v>
      </c>
      <c r="AM270" s="37">
        <v>23.17</v>
      </c>
      <c r="AN270" s="37">
        <v>26.56</v>
      </c>
      <c r="AO270" s="37">
        <v>30.67</v>
      </c>
      <c r="AP270" s="37">
        <v>35.42</v>
      </c>
      <c r="AQ270" s="37">
        <v>40.119999999999997</v>
      </c>
      <c r="AR270" s="37">
        <v>45.25</v>
      </c>
      <c r="AS270" s="37">
        <v>51.41</v>
      </c>
      <c r="AT270" s="37">
        <v>60.89</v>
      </c>
      <c r="AU270" s="37">
        <v>69.290000000000006</v>
      </c>
      <c r="AV270" s="37">
        <v>78.7</v>
      </c>
      <c r="AW270" s="37">
        <v>89.76</v>
      </c>
      <c r="AX270" s="37">
        <v>102.05</v>
      </c>
      <c r="AY270" s="37">
        <v>115.55</v>
      </c>
      <c r="AZ270" s="37">
        <v>129.94999999999999</v>
      </c>
      <c r="BA270" s="37">
        <v>145.62</v>
      </c>
      <c r="BB270" s="37">
        <v>162.54</v>
      </c>
      <c r="BC270" s="37">
        <v>179.64</v>
      </c>
      <c r="BD270" s="37">
        <v>198.09</v>
      </c>
      <c r="BE270" s="37">
        <v>220.68</v>
      </c>
      <c r="BF270" s="37">
        <v>245.51</v>
      </c>
      <c r="BG270" s="37">
        <v>272.58999999999997</v>
      </c>
      <c r="BH270" s="37">
        <v>301.55</v>
      </c>
      <c r="BI270" s="37">
        <v>331.99</v>
      </c>
      <c r="BJ270" s="37">
        <v>357.42</v>
      </c>
      <c r="BK270" s="37">
        <v>382.58</v>
      </c>
      <c r="BL270" s="37">
        <v>407.03</v>
      </c>
      <c r="BM270" s="37">
        <v>430.37</v>
      </c>
      <c r="BN270" s="37">
        <v>452.19</v>
      </c>
      <c r="BO270" s="37">
        <v>472.1</v>
      </c>
      <c r="BP270" s="37">
        <v>498.11</v>
      </c>
      <c r="BQ270" s="37">
        <v>525.54</v>
      </c>
      <c r="BR270" s="37">
        <v>554.48</v>
      </c>
      <c r="BS270" s="37">
        <v>585.02</v>
      </c>
      <c r="BT270" s="37">
        <v>617.24</v>
      </c>
      <c r="BU270" s="37">
        <v>651.23</v>
      </c>
      <c r="BV270" s="37">
        <v>687.1</v>
      </c>
      <c r="BW270" s="37">
        <v>724.94</v>
      </c>
      <c r="BX270" s="37">
        <v>764.87</v>
      </c>
      <c r="BY270" s="37">
        <v>806.99</v>
      </c>
      <c r="BZ270" s="37">
        <v>851.43</v>
      </c>
      <c r="CA270" s="37">
        <v>898.33</v>
      </c>
      <c r="CB270" s="37">
        <v>947.8</v>
      </c>
      <c r="CC270" s="37">
        <v>1000</v>
      </c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</row>
    <row r="271" spans="1:101" ht="14.25" customHeight="1">
      <c r="A271" s="55">
        <v>42</v>
      </c>
      <c r="B271" s="56">
        <v>0.17</v>
      </c>
      <c r="C271" s="56">
        <v>0.28000000000000003</v>
      </c>
      <c r="D271" s="56">
        <v>0.4</v>
      </c>
      <c r="E271" s="56">
        <v>0.54</v>
      </c>
      <c r="F271" s="56">
        <v>0.69</v>
      </c>
      <c r="G271" s="56">
        <v>0.77</v>
      </c>
      <c r="H271" s="56">
        <v>0.83</v>
      </c>
      <c r="I271" s="56">
        <v>0.92</v>
      </c>
      <c r="J271" s="56">
        <v>1.07</v>
      </c>
      <c r="K271" s="56">
        <v>1.25</v>
      </c>
      <c r="L271" s="56">
        <v>1.41</v>
      </c>
      <c r="M271" s="56">
        <v>1.57</v>
      </c>
      <c r="N271" s="56">
        <v>1.74</v>
      </c>
      <c r="O271" s="56">
        <v>1.92</v>
      </c>
      <c r="P271" s="56">
        <v>2.12</v>
      </c>
      <c r="Q271" s="56">
        <v>2.36</v>
      </c>
      <c r="R271" s="56">
        <v>2.62</v>
      </c>
      <c r="S271" s="56">
        <v>2.92</v>
      </c>
      <c r="T271" s="56">
        <v>3.28</v>
      </c>
      <c r="U271" s="57">
        <v>3.72</v>
      </c>
      <c r="V271" s="56">
        <v>4.17</v>
      </c>
      <c r="W271" s="56">
        <v>4.58</v>
      </c>
      <c r="X271" s="56">
        <v>5.04</v>
      </c>
      <c r="Y271" s="56">
        <v>5.54</v>
      </c>
      <c r="Z271" s="56">
        <v>6.07</v>
      </c>
      <c r="AA271" s="57">
        <v>6.65</v>
      </c>
      <c r="AB271" s="37">
        <v>7.29</v>
      </c>
      <c r="AC271" s="37">
        <v>8</v>
      </c>
      <c r="AD271" s="37">
        <v>8.83</v>
      </c>
      <c r="AE271" s="37">
        <v>9.83</v>
      </c>
      <c r="AF271" s="37">
        <v>11</v>
      </c>
      <c r="AG271" s="37">
        <v>12.36</v>
      </c>
      <c r="AH271" s="37">
        <v>13.95</v>
      </c>
      <c r="AI271" s="37">
        <v>15.79</v>
      </c>
      <c r="AJ271" s="37">
        <v>17.89</v>
      </c>
      <c r="AK271" s="37">
        <v>20.329999999999998</v>
      </c>
      <c r="AL271" s="37">
        <v>23.17</v>
      </c>
      <c r="AM271" s="37">
        <v>26.56</v>
      </c>
      <c r="AN271" s="37">
        <v>30.67</v>
      </c>
      <c r="AO271" s="37">
        <v>35.42</v>
      </c>
      <c r="AP271" s="37">
        <v>40.119999999999997</v>
      </c>
      <c r="AQ271" s="37">
        <v>45.25</v>
      </c>
      <c r="AR271" s="37">
        <v>51.41</v>
      </c>
      <c r="AS271" s="37">
        <v>60.89</v>
      </c>
      <c r="AT271" s="37">
        <v>69.290000000000006</v>
      </c>
      <c r="AU271" s="37">
        <v>78.7</v>
      </c>
      <c r="AV271" s="37">
        <v>89.76</v>
      </c>
      <c r="AW271" s="37">
        <v>102.05</v>
      </c>
      <c r="AX271" s="37">
        <v>115.55</v>
      </c>
      <c r="AY271" s="37">
        <v>129.94999999999999</v>
      </c>
      <c r="AZ271" s="37">
        <v>145.62</v>
      </c>
      <c r="BA271" s="37">
        <v>162.54</v>
      </c>
      <c r="BB271" s="37">
        <v>179.64</v>
      </c>
      <c r="BC271" s="37">
        <v>198.09</v>
      </c>
      <c r="BD271" s="37">
        <v>220.68</v>
      </c>
      <c r="BE271" s="37">
        <v>245.51</v>
      </c>
      <c r="BF271" s="37">
        <v>272.58999999999997</v>
      </c>
      <c r="BG271" s="37">
        <v>301.55</v>
      </c>
      <c r="BH271" s="37">
        <v>331.99</v>
      </c>
      <c r="BI271" s="37">
        <v>357.42</v>
      </c>
      <c r="BJ271" s="37">
        <v>382.58</v>
      </c>
      <c r="BK271" s="37">
        <v>407.03</v>
      </c>
      <c r="BL271" s="37">
        <v>430.37</v>
      </c>
      <c r="BM271" s="37">
        <v>452.19</v>
      </c>
      <c r="BN271" s="37">
        <v>472.1</v>
      </c>
      <c r="BO271" s="37">
        <v>498.11</v>
      </c>
      <c r="BP271" s="37">
        <v>525.54</v>
      </c>
      <c r="BQ271" s="37">
        <v>554.48</v>
      </c>
      <c r="BR271" s="37">
        <v>585.02</v>
      </c>
      <c r="BS271" s="37">
        <v>617.24</v>
      </c>
      <c r="BT271" s="37">
        <v>651.23</v>
      </c>
      <c r="BU271" s="37">
        <v>687.1</v>
      </c>
      <c r="BV271" s="37">
        <v>724.94</v>
      </c>
      <c r="BW271" s="37">
        <v>764.87</v>
      </c>
      <c r="BX271" s="37">
        <v>806.99</v>
      </c>
      <c r="BY271" s="37">
        <v>851.43</v>
      </c>
      <c r="BZ271" s="37">
        <v>898.33</v>
      </c>
      <c r="CA271" s="37">
        <v>947.8</v>
      </c>
      <c r="CB271" s="37">
        <v>1000</v>
      </c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</row>
    <row r="272" spans="1:101" ht="14.25" customHeight="1">
      <c r="A272" s="55">
        <v>43</v>
      </c>
      <c r="B272" s="56">
        <v>0.19</v>
      </c>
      <c r="C272" s="56">
        <v>0.28999999999999998</v>
      </c>
      <c r="D272" s="56">
        <v>0.41</v>
      </c>
      <c r="E272" s="56">
        <v>0.6</v>
      </c>
      <c r="F272" s="56">
        <v>0.74</v>
      </c>
      <c r="G272" s="56">
        <v>0.82</v>
      </c>
      <c r="H272" s="56">
        <v>0.88</v>
      </c>
      <c r="I272" s="56">
        <v>1</v>
      </c>
      <c r="J272" s="56">
        <v>1.1599999999999999</v>
      </c>
      <c r="K272" s="56">
        <v>1.35</v>
      </c>
      <c r="L272" s="56">
        <v>1.51</v>
      </c>
      <c r="M272" s="56">
        <v>1.68</v>
      </c>
      <c r="N272" s="56">
        <v>1.88</v>
      </c>
      <c r="O272" s="56">
        <v>2.11</v>
      </c>
      <c r="P272" s="56">
        <v>2.34</v>
      </c>
      <c r="Q272" s="56">
        <v>2.59</v>
      </c>
      <c r="R272" s="56">
        <v>2.88</v>
      </c>
      <c r="S272" s="56">
        <v>3.22</v>
      </c>
      <c r="T272" s="56">
        <v>3.62</v>
      </c>
      <c r="U272" s="57">
        <v>4.08</v>
      </c>
      <c r="V272" s="56">
        <v>4.58</v>
      </c>
      <c r="W272" s="56">
        <v>5.04</v>
      </c>
      <c r="X272" s="56">
        <v>5.54</v>
      </c>
      <c r="Y272" s="56">
        <v>6.07</v>
      </c>
      <c r="Z272" s="56">
        <v>6.65</v>
      </c>
      <c r="AA272" s="57">
        <v>7.29</v>
      </c>
      <c r="AB272" s="37">
        <v>8</v>
      </c>
      <c r="AC272" s="37">
        <v>8.83</v>
      </c>
      <c r="AD272" s="37">
        <v>9.83</v>
      </c>
      <c r="AE272" s="37">
        <v>11</v>
      </c>
      <c r="AF272" s="37">
        <v>12.36</v>
      </c>
      <c r="AG272" s="37">
        <v>13.95</v>
      </c>
      <c r="AH272" s="37">
        <v>15.79</v>
      </c>
      <c r="AI272" s="37">
        <v>17.89</v>
      </c>
      <c r="AJ272" s="37">
        <v>20.329999999999998</v>
      </c>
      <c r="AK272" s="37">
        <v>23.17</v>
      </c>
      <c r="AL272" s="37">
        <v>26.56</v>
      </c>
      <c r="AM272" s="37">
        <v>30.67</v>
      </c>
      <c r="AN272" s="37">
        <v>35.42</v>
      </c>
      <c r="AO272" s="37">
        <v>40.119999999999997</v>
      </c>
      <c r="AP272" s="37">
        <v>45.25</v>
      </c>
      <c r="AQ272" s="37">
        <v>51.41</v>
      </c>
      <c r="AR272" s="37">
        <v>60.89</v>
      </c>
      <c r="AS272" s="37">
        <v>69.290000000000006</v>
      </c>
      <c r="AT272" s="37">
        <v>78.7</v>
      </c>
      <c r="AU272" s="37">
        <v>89.76</v>
      </c>
      <c r="AV272" s="37">
        <v>102.05</v>
      </c>
      <c r="AW272" s="37">
        <v>115.55</v>
      </c>
      <c r="AX272" s="37">
        <v>129.94999999999999</v>
      </c>
      <c r="AY272" s="37">
        <v>145.62</v>
      </c>
      <c r="AZ272" s="37">
        <v>162.54</v>
      </c>
      <c r="BA272" s="37">
        <v>179.64</v>
      </c>
      <c r="BB272" s="37">
        <v>198.09</v>
      </c>
      <c r="BC272" s="37">
        <v>220.68</v>
      </c>
      <c r="BD272" s="37">
        <v>245.51</v>
      </c>
      <c r="BE272" s="37">
        <v>272.58999999999997</v>
      </c>
      <c r="BF272" s="37">
        <v>301.55</v>
      </c>
      <c r="BG272" s="37">
        <v>331.99</v>
      </c>
      <c r="BH272" s="37">
        <v>357.42</v>
      </c>
      <c r="BI272" s="37">
        <v>382.58</v>
      </c>
      <c r="BJ272" s="37">
        <v>407.03</v>
      </c>
      <c r="BK272" s="37">
        <v>430.37</v>
      </c>
      <c r="BL272" s="37">
        <v>452.19</v>
      </c>
      <c r="BM272" s="37">
        <v>472.1</v>
      </c>
      <c r="BN272" s="37">
        <v>498.11</v>
      </c>
      <c r="BO272" s="37">
        <v>525.54</v>
      </c>
      <c r="BP272" s="37">
        <v>554.48</v>
      </c>
      <c r="BQ272" s="37">
        <v>585.02</v>
      </c>
      <c r="BR272" s="37">
        <v>617.24</v>
      </c>
      <c r="BS272" s="37">
        <v>651.23</v>
      </c>
      <c r="BT272" s="37">
        <v>687.1</v>
      </c>
      <c r="BU272" s="37">
        <v>724.94</v>
      </c>
      <c r="BV272" s="37">
        <v>764.87</v>
      </c>
      <c r="BW272" s="37">
        <v>806.99</v>
      </c>
      <c r="BX272" s="37">
        <v>851.43</v>
      </c>
      <c r="BY272" s="37">
        <v>898.33</v>
      </c>
      <c r="BZ272" s="37">
        <v>947.8</v>
      </c>
      <c r="CA272" s="37">
        <v>1000</v>
      </c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</row>
    <row r="273" spans="1:101" ht="14.25" customHeight="1">
      <c r="A273" s="55">
        <v>44</v>
      </c>
      <c r="B273" s="56">
        <v>0.21</v>
      </c>
      <c r="C273" s="56">
        <v>0.3</v>
      </c>
      <c r="D273" s="56">
        <v>0.45</v>
      </c>
      <c r="E273" s="56">
        <v>0.68</v>
      </c>
      <c r="F273" s="56">
        <v>0.79</v>
      </c>
      <c r="G273" s="56">
        <v>0.87</v>
      </c>
      <c r="H273" s="56">
        <v>0.95</v>
      </c>
      <c r="I273" s="56">
        <v>1.08</v>
      </c>
      <c r="J273" s="56">
        <v>1.26</v>
      </c>
      <c r="K273" s="56">
        <v>1.45</v>
      </c>
      <c r="L273" s="56">
        <v>1.62</v>
      </c>
      <c r="M273" s="56">
        <v>1.81</v>
      </c>
      <c r="N273" s="56">
        <v>2.0699999999999998</v>
      </c>
      <c r="O273" s="56">
        <v>2.3199999999999998</v>
      </c>
      <c r="P273" s="56">
        <v>2.56</v>
      </c>
      <c r="Q273" s="56">
        <v>2.84</v>
      </c>
      <c r="R273" s="56">
        <v>3.14</v>
      </c>
      <c r="S273" s="56">
        <v>3.5</v>
      </c>
      <c r="T273" s="56">
        <v>3.93</v>
      </c>
      <c r="U273" s="57">
        <v>4.4800000000000004</v>
      </c>
      <c r="V273" s="56">
        <v>5.04</v>
      </c>
      <c r="W273" s="56">
        <v>5.54</v>
      </c>
      <c r="X273" s="56">
        <v>6.07</v>
      </c>
      <c r="Y273" s="56">
        <v>6.65</v>
      </c>
      <c r="Z273" s="56">
        <v>7.29</v>
      </c>
      <c r="AA273" s="57">
        <v>8</v>
      </c>
      <c r="AB273" s="37">
        <v>8.83</v>
      </c>
      <c r="AC273" s="37">
        <v>9.83</v>
      </c>
      <c r="AD273" s="37">
        <v>11</v>
      </c>
      <c r="AE273" s="37">
        <v>12.36</v>
      </c>
      <c r="AF273" s="37">
        <v>13.95</v>
      </c>
      <c r="AG273" s="37">
        <v>15.79</v>
      </c>
      <c r="AH273" s="37">
        <v>17.89</v>
      </c>
      <c r="AI273" s="37">
        <v>20.329999999999998</v>
      </c>
      <c r="AJ273" s="37">
        <v>23.17</v>
      </c>
      <c r="AK273" s="37">
        <v>26.56</v>
      </c>
      <c r="AL273" s="37">
        <v>30.67</v>
      </c>
      <c r="AM273" s="37">
        <v>35.42</v>
      </c>
      <c r="AN273" s="37">
        <v>40.119999999999997</v>
      </c>
      <c r="AO273" s="37">
        <v>45.25</v>
      </c>
      <c r="AP273" s="37">
        <v>51.41</v>
      </c>
      <c r="AQ273" s="37">
        <v>60.89</v>
      </c>
      <c r="AR273" s="37">
        <v>69.290000000000006</v>
      </c>
      <c r="AS273" s="37">
        <v>78.7</v>
      </c>
      <c r="AT273" s="37">
        <v>89.76</v>
      </c>
      <c r="AU273" s="37">
        <v>102.05</v>
      </c>
      <c r="AV273" s="37">
        <v>115.55</v>
      </c>
      <c r="AW273" s="37">
        <v>129.94999999999999</v>
      </c>
      <c r="AX273" s="37">
        <v>145.62</v>
      </c>
      <c r="AY273" s="37">
        <v>162.54</v>
      </c>
      <c r="AZ273" s="37">
        <v>179.64</v>
      </c>
      <c r="BA273" s="37">
        <v>198.09</v>
      </c>
      <c r="BB273" s="37">
        <v>220.68</v>
      </c>
      <c r="BC273" s="37">
        <v>245.51</v>
      </c>
      <c r="BD273" s="37">
        <v>272.58999999999997</v>
      </c>
      <c r="BE273" s="37">
        <v>301.55</v>
      </c>
      <c r="BF273" s="37">
        <v>331.99</v>
      </c>
      <c r="BG273" s="37">
        <v>357.42</v>
      </c>
      <c r="BH273" s="37">
        <v>382.58</v>
      </c>
      <c r="BI273" s="37">
        <v>407.03</v>
      </c>
      <c r="BJ273" s="37">
        <v>430.37</v>
      </c>
      <c r="BK273" s="37">
        <v>452.19</v>
      </c>
      <c r="BL273" s="37">
        <v>472.1</v>
      </c>
      <c r="BM273" s="37">
        <v>498.11</v>
      </c>
      <c r="BN273" s="37">
        <v>525.54</v>
      </c>
      <c r="BO273" s="37">
        <v>554.48</v>
      </c>
      <c r="BP273" s="37">
        <v>585.02</v>
      </c>
      <c r="BQ273" s="37">
        <v>617.24</v>
      </c>
      <c r="BR273" s="37">
        <v>651.23</v>
      </c>
      <c r="BS273" s="37">
        <v>687.1</v>
      </c>
      <c r="BT273" s="37">
        <v>724.94</v>
      </c>
      <c r="BU273" s="37">
        <v>764.87</v>
      </c>
      <c r="BV273" s="37">
        <v>806.99</v>
      </c>
      <c r="BW273" s="37">
        <v>851.43</v>
      </c>
      <c r="BX273" s="37">
        <v>898.33</v>
      </c>
      <c r="BY273" s="37">
        <v>947.8</v>
      </c>
      <c r="BZ273" s="37">
        <v>1000</v>
      </c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</row>
    <row r="274" spans="1:101" ht="14.25" customHeight="1">
      <c r="A274" s="55">
        <v>45</v>
      </c>
      <c r="B274" s="56">
        <v>0.24</v>
      </c>
      <c r="C274" s="56">
        <v>0.31</v>
      </c>
      <c r="D274" s="56">
        <v>0.49</v>
      </c>
      <c r="E274" s="56">
        <v>0.75</v>
      </c>
      <c r="F274" s="56">
        <v>0.85</v>
      </c>
      <c r="G274" s="56">
        <v>0.93</v>
      </c>
      <c r="H274" s="56">
        <v>1.02</v>
      </c>
      <c r="I274" s="56">
        <v>1.18</v>
      </c>
      <c r="J274" s="56">
        <v>1.36</v>
      </c>
      <c r="K274" s="56">
        <v>1.55</v>
      </c>
      <c r="L274" s="56">
        <v>1.74</v>
      </c>
      <c r="M274" s="56">
        <v>1.97</v>
      </c>
      <c r="N274" s="56">
        <v>2.2599999999999998</v>
      </c>
      <c r="O274" s="56">
        <v>2.5499999999999998</v>
      </c>
      <c r="P274" s="56">
        <v>2.82</v>
      </c>
      <c r="Q274" s="56">
        <v>3.11</v>
      </c>
      <c r="R274" s="56">
        <v>3.46</v>
      </c>
      <c r="S274" s="56">
        <v>3.87</v>
      </c>
      <c r="T274" s="56">
        <v>4.3600000000000003</v>
      </c>
      <c r="U274" s="57">
        <v>4.93</v>
      </c>
      <c r="V274" s="56">
        <v>5.54</v>
      </c>
      <c r="W274" s="56">
        <v>6.07</v>
      </c>
      <c r="X274" s="56">
        <v>6.65</v>
      </c>
      <c r="Y274" s="56">
        <v>7.29</v>
      </c>
      <c r="Z274" s="56">
        <v>8</v>
      </c>
      <c r="AA274" s="57">
        <v>8.83</v>
      </c>
      <c r="AB274" s="37">
        <v>9.83</v>
      </c>
      <c r="AC274" s="37">
        <v>11</v>
      </c>
      <c r="AD274" s="37">
        <v>12.36</v>
      </c>
      <c r="AE274" s="37">
        <v>13.95</v>
      </c>
      <c r="AF274" s="37">
        <v>15.79</v>
      </c>
      <c r="AG274" s="37">
        <v>17.89</v>
      </c>
      <c r="AH274" s="37">
        <v>20.329999999999998</v>
      </c>
      <c r="AI274" s="37">
        <v>23.17</v>
      </c>
      <c r="AJ274" s="37">
        <v>26.56</v>
      </c>
      <c r="AK274" s="37">
        <v>30.67</v>
      </c>
      <c r="AL274" s="37">
        <v>35.42</v>
      </c>
      <c r="AM274" s="37">
        <v>40.119999999999997</v>
      </c>
      <c r="AN274" s="37">
        <v>45.25</v>
      </c>
      <c r="AO274" s="37">
        <v>51.41</v>
      </c>
      <c r="AP274" s="37">
        <v>60.89</v>
      </c>
      <c r="AQ274" s="37">
        <v>69.290000000000006</v>
      </c>
      <c r="AR274" s="37">
        <v>78.7</v>
      </c>
      <c r="AS274" s="37">
        <v>89.76</v>
      </c>
      <c r="AT274" s="37">
        <v>102.05</v>
      </c>
      <c r="AU274" s="37">
        <v>115.55</v>
      </c>
      <c r="AV274" s="37">
        <v>129.94999999999999</v>
      </c>
      <c r="AW274" s="37">
        <v>145.62</v>
      </c>
      <c r="AX274" s="37">
        <v>162.54</v>
      </c>
      <c r="AY274" s="37">
        <v>179.64</v>
      </c>
      <c r="AZ274" s="37">
        <v>198.09</v>
      </c>
      <c r="BA274" s="37">
        <v>220.68</v>
      </c>
      <c r="BB274" s="37">
        <v>245.51</v>
      </c>
      <c r="BC274" s="37">
        <v>272.58999999999997</v>
      </c>
      <c r="BD274" s="37">
        <v>301.55</v>
      </c>
      <c r="BE274" s="37">
        <v>331.99</v>
      </c>
      <c r="BF274" s="37">
        <v>357.42</v>
      </c>
      <c r="BG274" s="37">
        <v>382.58</v>
      </c>
      <c r="BH274" s="37">
        <v>407.03</v>
      </c>
      <c r="BI274" s="37">
        <v>430.37</v>
      </c>
      <c r="BJ274" s="37">
        <v>452.19</v>
      </c>
      <c r="BK274" s="37">
        <v>472.1</v>
      </c>
      <c r="BL274" s="37">
        <v>498.11</v>
      </c>
      <c r="BM274" s="37">
        <v>525.54</v>
      </c>
      <c r="BN274" s="37">
        <v>554.48</v>
      </c>
      <c r="BO274" s="37">
        <v>585.02</v>
      </c>
      <c r="BP274" s="37">
        <v>617.24</v>
      </c>
      <c r="BQ274" s="37">
        <v>651.23</v>
      </c>
      <c r="BR274" s="37">
        <v>687.1</v>
      </c>
      <c r="BS274" s="37">
        <v>724.94</v>
      </c>
      <c r="BT274" s="37">
        <v>764.87</v>
      </c>
      <c r="BU274" s="37">
        <v>806.99</v>
      </c>
      <c r="BV274" s="37">
        <v>851.43</v>
      </c>
      <c r="BW274" s="37">
        <v>898.33</v>
      </c>
      <c r="BX274" s="37">
        <v>947.8</v>
      </c>
      <c r="BY274" s="37">
        <v>1000</v>
      </c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</row>
    <row r="275" spans="1:101" ht="14.25" customHeight="1">
      <c r="A275" s="55">
        <v>46</v>
      </c>
      <c r="B275" s="56">
        <v>0.26</v>
      </c>
      <c r="C275" s="56">
        <v>0.31</v>
      </c>
      <c r="D275" s="56">
        <v>0.55000000000000004</v>
      </c>
      <c r="E275" s="56">
        <v>0.8</v>
      </c>
      <c r="F275" s="56">
        <v>0.91</v>
      </c>
      <c r="G275" s="56">
        <v>1.01</v>
      </c>
      <c r="H275" s="56">
        <v>1.1100000000000001</v>
      </c>
      <c r="I275" s="56">
        <v>1.28</v>
      </c>
      <c r="J275" s="56">
        <v>1.47</v>
      </c>
      <c r="K275" s="56">
        <v>1.66</v>
      </c>
      <c r="L275" s="56">
        <v>1.88</v>
      </c>
      <c r="M275" s="56">
        <v>2.17</v>
      </c>
      <c r="N275" s="56">
        <v>2.5099999999999998</v>
      </c>
      <c r="O275" s="56">
        <v>2.82</v>
      </c>
      <c r="P275" s="56">
        <v>3.1</v>
      </c>
      <c r="Q275" s="56">
        <v>3.43</v>
      </c>
      <c r="R275" s="56">
        <v>3.82</v>
      </c>
      <c r="S275" s="56">
        <v>4.2699999999999996</v>
      </c>
      <c r="T275" s="56">
        <v>4.8</v>
      </c>
      <c r="U275" s="57">
        <v>5.41</v>
      </c>
      <c r="V275" s="56">
        <v>6.07</v>
      </c>
      <c r="W275" s="56">
        <v>6.65</v>
      </c>
      <c r="X275" s="56">
        <v>7.29</v>
      </c>
      <c r="Y275" s="56">
        <v>8</v>
      </c>
      <c r="Z275" s="56">
        <v>8.83</v>
      </c>
      <c r="AA275" s="57">
        <v>9.83</v>
      </c>
      <c r="AB275" s="37">
        <v>11</v>
      </c>
      <c r="AC275" s="37">
        <v>12.36</v>
      </c>
      <c r="AD275" s="37">
        <v>13.95</v>
      </c>
      <c r="AE275" s="37">
        <v>15.79</v>
      </c>
      <c r="AF275" s="37">
        <v>17.89</v>
      </c>
      <c r="AG275" s="37">
        <v>20.329999999999998</v>
      </c>
      <c r="AH275" s="37">
        <v>23.17</v>
      </c>
      <c r="AI275" s="37">
        <v>26.56</v>
      </c>
      <c r="AJ275" s="37">
        <v>30.67</v>
      </c>
      <c r="AK275" s="37">
        <v>35.42</v>
      </c>
      <c r="AL275" s="37">
        <v>40.119999999999997</v>
      </c>
      <c r="AM275" s="37">
        <v>45.25</v>
      </c>
      <c r="AN275" s="37">
        <v>51.41</v>
      </c>
      <c r="AO275" s="37">
        <v>60.89</v>
      </c>
      <c r="AP275" s="37">
        <v>69.290000000000006</v>
      </c>
      <c r="AQ275" s="37">
        <v>78.7</v>
      </c>
      <c r="AR275" s="37">
        <v>89.76</v>
      </c>
      <c r="AS275" s="37">
        <v>102.05</v>
      </c>
      <c r="AT275" s="37">
        <v>115.55</v>
      </c>
      <c r="AU275" s="37">
        <v>129.94999999999999</v>
      </c>
      <c r="AV275" s="37">
        <v>145.62</v>
      </c>
      <c r="AW275" s="37">
        <v>162.54</v>
      </c>
      <c r="AX275" s="37">
        <v>179.64</v>
      </c>
      <c r="AY275" s="37">
        <v>198.09</v>
      </c>
      <c r="AZ275" s="37">
        <v>220.68</v>
      </c>
      <c r="BA275" s="37">
        <v>245.51</v>
      </c>
      <c r="BB275" s="37">
        <v>272.58999999999997</v>
      </c>
      <c r="BC275" s="37">
        <v>301.55</v>
      </c>
      <c r="BD275" s="37">
        <v>331.99</v>
      </c>
      <c r="BE275" s="37">
        <v>357.42</v>
      </c>
      <c r="BF275" s="37">
        <v>382.58</v>
      </c>
      <c r="BG275" s="37">
        <v>407.03</v>
      </c>
      <c r="BH275" s="37">
        <v>430.37</v>
      </c>
      <c r="BI275" s="37">
        <v>452.19</v>
      </c>
      <c r="BJ275" s="37">
        <v>472.1</v>
      </c>
      <c r="BK275" s="37">
        <v>498.11</v>
      </c>
      <c r="BL275" s="37">
        <v>525.54</v>
      </c>
      <c r="BM275" s="37">
        <v>554.48</v>
      </c>
      <c r="BN275" s="37">
        <v>585.02</v>
      </c>
      <c r="BO275" s="37">
        <v>617.24</v>
      </c>
      <c r="BP275" s="37">
        <v>651.23</v>
      </c>
      <c r="BQ275" s="37">
        <v>687.1</v>
      </c>
      <c r="BR275" s="37">
        <v>724.94</v>
      </c>
      <c r="BS275" s="37">
        <v>764.87</v>
      </c>
      <c r="BT275" s="37">
        <v>806.99</v>
      </c>
      <c r="BU275" s="37">
        <v>851.43</v>
      </c>
      <c r="BV275" s="37">
        <v>898.33</v>
      </c>
      <c r="BW275" s="37">
        <v>947.8</v>
      </c>
      <c r="BX275" s="37">
        <v>1000</v>
      </c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</row>
    <row r="276" spans="1:101" ht="14.25" customHeight="1">
      <c r="A276" s="55">
        <v>47</v>
      </c>
      <c r="B276" s="56">
        <v>0.28000000000000003</v>
      </c>
      <c r="C276" s="56">
        <v>0.33</v>
      </c>
      <c r="D276" s="56">
        <v>0.63</v>
      </c>
      <c r="E276" s="56">
        <v>0.86</v>
      </c>
      <c r="F276" s="56">
        <v>0.98</v>
      </c>
      <c r="G276" s="56">
        <v>1.1000000000000001</v>
      </c>
      <c r="H276" s="56">
        <v>1.22</v>
      </c>
      <c r="I276" s="56">
        <v>1.39</v>
      </c>
      <c r="J276" s="56">
        <v>1.58</v>
      </c>
      <c r="K276" s="56">
        <v>1.79</v>
      </c>
      <c r="L276" s="56">
        <v>2.0499999999999998</v>
      </c>
      <c r="M276" s="56">
        <v>2.39</v>
      </c>
      <c r="N276" s="56">
        <v>2.77</v>
      </c>
      <c r="O276" s="56">
        <v>3.09</v>
      </c>
      <c r="P276" s="56">
        <v>3.42</v>
      </c>
      <c r="Q276" s="56">
        <v>3.79</v>
      </c>
      <c r="R276" s="56">
        <v>4.2300000000000004</v>
      </c>
      <c r="S276" s="56">
        <v>4.71</v>
      </c>
      <c r="T276" s="56">
        <v>5.28</v>
      </c>
      <c r="U276" s="57">
        <v>5.92</v>
      </c>
      <c r="V276" s="56">
        <v>6.65</v>
      </c>
      <c r="W276" s="56">
        <v>7.29</v>
      </c>
      <c r="X276" s="56">
        <v>8</v>
      </c>
      <c r="Y276" s="56">
        <v>8.83</v>
      </c>
      <c r="Z276" s="56">
        <v>9.83</v>
      </c>
      <c r="AA276" s="57">
        <v>11</v>
      </c>
      <c r="AB276" s="37">
        <v>12.36</v>
      </c>
      <c r="AC276" s="37">
        <v>13.95</v>
      </c>
      <c r="AD276" s="37">
        <v>15.79</v>
      </c>
      <c r="AE276" s="37">
        <v>17.89</v>
      </c>
      <c r="AF276" s="37">
        <v>20.329999999999998</v>
      </c>
      <c r="AG276" s="37">
        <v>23.17</v>
      </c>
      <c r="AH276" s="37">
        <v>26.56</v>
      </c>
      <c r="AI276" s="37">
        <v>30.67</v>
      </c>
      <c r="AJ276" s="37">
        <v>35.42</v>
      </c>
      <c r="AK276" s="37">
        <v>40.119999999999997</v>
      </c>
      <c r="AL276" s="37">
        <v>45.25</v>
      </c>
      <c r="AM276" s="37">
        <v>51.41</v>
      </c>
      <c r="AN276" s="37">
        <v>60.89</v>
      </c>
      <c r="AO276" s="37">
        <v>69.290000000000006</v>
      </c>
      <c r="AP276" s="37">
        <v>78.7</v>
      </c>
      <c r="AQ276" s="37">
        <v>89.76</v>
      </c>
      <c r="AR276" s="37">
        <v>102.05</v>
      </c>
      <c r="AS276" s="37">
        <v>115.55</v>
      </c>
      <c r="AT276" s="37">
        <v>129.94999999999999</v>
      </c>
      <c r="AU276" s="37">
        <v>145.62</v>
      </c>
      <c r="AV276" s="37">
        <v>162.54</v>
      </c>
      <c r="AW276" s="37">
        <v>179.64</v>
      </c>
      <c r="AX276" s="37">
        <v>198.09</v>
      </c>
      <c r="AY276" s="37">
        <v>220.68</v>
      </c>
      <c r="AZ276" s="37">
        <v>245.51</v>
      </c>
      <c r="BA276" s="37">
        <v>272.58999999999997</v>
      </c>
      <c r="BB276" s="37">
        <v>301.55</v>
      </c>
      <c r="BC276" s="37">
        <v>331.99</v>
      </c>
      <c r="BD276" s="37">
        <v>357.42</v>
      </c>
      <c r="BE276" s="37">
        <v>382.58</v>
      </c>
      <c r="BF276" s="37">
        <v>407.03</v>
      </c>
      <c r="BG276" s="37">
        <v>430.37</v>
      </c>
      <c r="BH276" s="37">
        <v>452.19</v>
      </c>
      <c r="BI276" s="37">
        <v>472.1</v>
      </c>
      <c r="BJ276" s="37">
        <v>498.11</v>
      </c>
      <c r="BK276" s="37">
        <v>525.54</v>
      </c>
      <c r="BL276" s="37">
        <v>554.48</v>
      </c>
      <c r="BM276" s="37">
        <v>585.02</v>
      </c>
      <c r="BN276" s="37">
        <v>617.24</v>
      </c>
      <c r="BO276" s="37">
        <v>651.23</v>
      </c>
      <c r="BP276" s="37">
        <v>687.1</v>
      </c>
      <c r="BQ276" s="37">
        <v>724.94</v>
      </c>
      <c r="BR276" s="37">
        <v>764.87</v>
      </c>
      <c r="BS276" s="37">
        <v>806.99</v>
      </c>
      <c r="BT276" s="37">
        <v>851.43</v>
      </c>
      <c r="BU276" s="37">
        <v>898.33</v>
      </c>
      <c r="BV276" s="37">
        <v>947.8</v>
      </c>
      <c r="BW276" s="37">
        <v>1000</v>
      </c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</row>
    <row r="277" spans="1:101" ht="14.25" customHeight="1">
      <c r="A277" s="55">
        <v>48</v>
      </c>
      <c r="B277" s="60">
        <v>0.28999999999999998</v>
      </c>
      <c r="C277" s="56">
        <v>0.36</v>
      </c>
      <c r="D277" s="56">
        <v>0.75</v>
      </c>
      <c r="E277" s="56">
        <v>0.94</v>
      </c>
      <c r="F277" s="56">
        <v>1.0900000000000001</v>
      </c>
      <c r="G277" s="56">
        <v>1.2</v>
      </c>
      <c r="H277" s="56">
        <v>1.34</v>
      </c>
      <c r="I277" s="56">
        <v>1.52</v>
      </c>
      <c r="J277" s="56">
        <v>1.7</v>
      </c>
      <c r="K277" s="56">
        <v>1.94</v>
      </c>
      <c r="L277" s="56">
        <v>2.2400000000000002</v>
      </c>
      <c r="M277" s="56">
        <v>2.64</v>
      </c>
      <c r="N277" s="56">
        <v>3.07</v>
      </c>
      <c r="O277" s="56">
        <v>3.42</v>
      </c>
      <c r="P277" s="56">
        <v>3.77</v>
      </c>
      <c r="Q277" s="56">
        <v>4.1900000000000004</v>
      </c>
      <c r="R277" s="56">
        <v>4.68</v>
      </c>
      <c r="S277" s="56">
        <v>5.21</v>
      </c>
      <c r="T277" s="56">
        <v>5.81</v>
      </c>
      <c r="U277" s="57">
        <v>6.5</v>
      </c>
      <c r="V277" s="56">
        <v>7.29</v>
      </c>
      <c r="W277" s="56">
        <v>8</v>
      </c>
      <c r="X277" s="56">
        <v>8.83</v>
      </c>
      <c r="Y277" s="56">
        <v>9.83</v>
      </c>
      <c r="Z277" s="56">
        <v>11</v>
      </c>
      <c r="AA277" s="57">
        <v>12.36</v>
      </c>
      <c r="AB277" s="37">
        <v>13.95</v>
      </c>
      <c r="AC277" s="37">
        <v>15.79</v>
      </c>
      <c r="AD277" s="37">
        <v>17.89</v>
      </c>
      <c r="AE277" s="37">
        <v>20.329999999999998</v>
      </c>
      <c r="AF277" s="37">
        <v>23.17</v>
      </c>
      <c r="AG277" s="37">
        <v>26.56</v>
      </c>
      <c r="AH277" s="37">
        <v>30.67</v>
      </c>
      <c r="AI277" s="37">
        <v>35.42</v>
      </c>
      <c r="AJ277" s="37">
        <v>40.119999999999997</v>
      </c>
      <c r="AK277" s="37">
        <v>45.25</v>
      </c>
      <c r="AL277" s="37">
        <v>51.41</v>
      </c>
      <c r="AM277" s="37">
        <v>60.89</v>
      </c>
      <c r="AN277" s="37">
        <v>69.290000000000006</v>
      </c>
      <c r="AO277" s="37">
        <v>78.7</v>
      </c>
      <c r="AP277" s="37">
        <v>89.76</v>
      </c>
      <c r="AQ277" s="37">
        <v>102.05</v>
      </c>
      <c r="AR277" s="37">
        <v>115.55</v>
      </c>
      <c r="AS277" s="37">
        <v>129.94999999999999</v>
      </c>
      <c r="AT277" s="37">
        <v>145.62</v>
      </c>
      <c r="AU277" s="37">
        <v>162.54</v>
      </c>
      <c r="AV277" s="37">
        <v>179.64</v>
      </c>
      <c r="AW277" s="37">
        <v>198.09</v>
      </c>
      <c r="AX277" s="37">
        <v>220.68</v>
      </c>
      <c r="AY277" s="37">
        <v>245.51</v>
      </c>
      <c r="AZ277" s="37">
        <v>272.58999999999997</v>
      </c>
      <c r="BA277" s="37">
        <v>301.55</v>
      </c>
      <c r="BB277" s="37">
        <v>331.99</v>
      </c>
      <c r="BC277" s="37">
        <v>357.42</v>
      </c>
      <c r="BD277" s="37">
        <v>382.58</v>
      </c>
      <c r="BE277" s="37">
        <v>407.03</v>
      </c>
      <c r="BF277" s="37">
        <v>430.37</v>
      </c>
      <c r="BG277" s="37">
        <v>452.19</v>
      </c>
      <c r="BH277" s="37">
        <v>472.1</v>
      </c>
      <c r="BI277" s="37">
        <v>498.11</v>
      </c>
      <c r="BJ277" s="37">
        <v>525.54</v>
      </c>
      <c r="BK277" s="37">
        <v>554.48</v>
      </c>
      <c r="BL277" s="37">
        <v>585.02</v>
      </c>
      <c r="BM277" s="37">
        <v>617.24</v>
      </c>
      <c r="BN277" s="37">
        <v>651.23</v>
      </c>
      <c r="BO277" s="37">
        <v>687.1</v>
      </c>
      <c r="BP277" s="37">
        <v>724.94</v>
      </c>
      <c r="BQ277" s="37">
        <v>764.87</v>
      </c>
      <c r="BR277" s="37">
        <v>806.99</v>
      </c>
      <c r="BS277" s="37">
        <v>851.43</v>
      </c>
      <c r="BT277" s="37">
        <v>898.33</v>
      </c>
      <c r="BU277" s="37">
        <v>947.8</v>
      </c>
      <c r="BV277" s="37">
        <v>1000</v>
      </c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</row>
    <row r="278" spans="1:101" ht="14.25" customHeight="1">
      <c r="A278" s="55">
        <v>49</v>
      </c>
      <c r="B278" s="60">
        <v>0.3</v>
      </c>
      <c r="C278" s="56">
        <v>0.42</v>
      </c>
      <c r="D278" s="56">
        <v>0.88</v>
      </c>
      <c r="E278" s="56">
        <v>1.05</v>
      </c>
      <c r="F278" s="56">
        <v>1.19</v>
      </c>
      <c r="G278" s="56">
        <v>1.32</v>
      </c>
      <c r="H278" s="56">
        <v>1.48</v>
      </c>
      <c r="I278" s="56">
        <v>1.66</v>
      </c>
      <c r="J278" s="56">
        <v>1.85</v>
      </c>
      <c r="K278" s="56">
        <v>2.11</v>
      </c>
      <c r="L278" s="56">
        <v>2.46</v>
      </c>
      <c r="M278" s="56">
        <v>2.89</v>
      </c>
      <c r="N278" s="56">
        <v>3.35</v>
      </c>
      <c r="O278" s="56">
        <v>3.74</v>
      </c>
      <c r="P278" s="56">
        <v>4.1100000000000003</v>
      </c>
      <c r="Q278" s="56">
        <v>4.58</v>
      </c>
      <c r="R278" s="56">
        <v>5.13</v>
      </c>
      <c r="S278" s="56">
        <v>5.7</v>
      </c>
      <c r="T278" s="56">
        <v>6.35</v>
      </c>
      <c r="U278" s="57">
        <v>7.11</v>
      </c>
      <c r="V278" s="56">
        <v>8</v>
      </c>
      <c r="W278" s="56">
        <v>8.83</v>
      </c>
      <c r="X278" s="56">
        <v>9.83</v>
      </c>
      <c r="Y278" s="56">
        <v>11</v>
      </c>
      <c r="Z278" s="56">
        <v>12.36</v>
      </c>
      <c r="AA278" s="57">
        <v>13.95</v>
      </c>
      <c r="AB278" s="37">
        <v>15.79</v>
      </c>
      <c r="AC278" s="37">
        <v>17.89</v>
      </c>
      <c r="AD278" s="37">
        <v>20.329999999999998</v>
      </c>
      <c r="AE278" s="37">
        <v>23.17</v>
      </c>
      <c r="AF278" s="37">
        <v>26.56</v>
      </c>
      <c r="AG278" s="37">
        <v>30.67</v>
      </c>
      <c r="AH278" s="37">
        <v>35.42</v>
      </c>
      <c r="AI278" s="37">
        <v>40.119999999999997</v>
      </c>
      <c r="AJ278" s="37">
        <v>45.25</v>
      </c>
      <c r="AK278" s="37">
        <v>51.41</v>
      </c>
      <c r="AL278" s="37">
        <v>60.89</v>
      </c>
      <c r="AM278" s="37">
        <v>69.290000000000006</v>
      </c>
      <c r="AN278" s="37">
        <v>78.7</v>
      </c>
      <c r="AO278" s="37">
        <v>89.76</v>
      </c>
      <c r="AP278" s="37">
        <v>102.05</v>
      </c>
      <c r="AQ278" s="37">
        <v>115.55</v>
      </c>
      <c r="AR278" s="37">
        <v>129.94999999999999</v>
      </c>
      <c r="AS278" s="37">
        <v>145.62</v>
      </c>
      <c r="AT278" s="37">
        <v>162.54</v>
      </c>
      <c r="AU278" s="37">
        <v>179.64</v>
      </c>
      <c r="AV278" s="37">
        <v>198.09</v>
      </c>
      <c r="AW278" s="37">
        <v>220.68</v>
      </c>
      <c r="AX278" s="37">
        <v>245.51</v>
      </c>
      <c r="AY278" s="37">
        <v>272.58999999999997</v>
      </c>
      <c r="AZ278" s="37">
        <v>301.55</v>
      </c>
      <c r="BA278" s="37">
        <v>331.99</v>
      </c>
      <c r="BB278" s="37">
        <v>357.42</v>
      </c>
      <c r="BC278" s="37">
        <v>382.58</v>
      </c>
      <c r="BD278" s="37">
        <v>407.03</v>
      </c>
      <c r="BE278" s="37">
        <v>430.37</v>
      </c>
      <c r="BF278" s="37">
        <v>452.19</v>
      </c>
      <c r="BG278" s="37">
        <v>472.1</v>
      </c>
      <c r="BH278" s="37">
        <v>498.11</v>
      </c>
      <c r="BI278" s="37">
        <v>525.54</v>
      </c>
      <c r="BJ278" s="37">
        <v>554.48</v>
      </c>
      <c r="BK278" s="37">
        <v>585.02</v>
      </c>
      <c r="BL278" s="37">
        <v>617.24</v>
      </c>
      <c r="BM278" s="37">
        <v>651.23</v>
      </c>
      <c r="BN278" s="37">
        <v>687.1</v>
      </c>
      <c r="BO278" s="37">
        <v>724.94</v>
      </c>
      <c r="BP278" s="37">
        <v>764.87</v>
      </c>
      <c r="BQ278" s="37">
        <v>806.99</v>
      </c>
      <c r="BR278" s="37">
        <v>851.43</v>
      </c>
      <c r="BS278" s="37">
        <v>898.33</v>
      </c>
      <c r="BT278" s="37">
        <v>947.8</v>
      </c>
      <c r="BU278" s="37">
        <v>1000</v>
      </c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</row>
    <row r="279" spans="1:101" ht="14.25" customHeight="1">
      <c r="A279" s="55">
        <v>50</v>
      </c>
      <c r="B279" s="60">
        <v>0.31</v>
      </c>
      <c r="C279" s="56">
        <v>0.54</v>
      </c>
      <c r="D279" s="56">
        <v>1.02</v>
      </c>
      <c r="E279" s="56">
        <v>1.18</v>
      </c>
      <c r="F279" s="56">
        <v>1.31</v>
      </c>
      <c r="G279" s="56">
        <v>1.45</v>
      </c>
      <c r="H279" s="56">
        <v>1.63</v>
      </c>
      <c r="I279" s="56">
        <v>1.79</v>
      </c>
      <c r="J279" s="56">
        <v>2.0099999999999998</v>
      </c>
      <c r="K279" s="56">
        <v>2.31</v>
      </c>
      <c r="L279" s="56">
        <v>2.7</v>
      </c>
      <c r="M279" s="56">
        <v>3.14</v>
      </c>
      <c r="N279" s="56">
        <v>3.61</v>
      </c>
      <c r="O279" s="56">
        <v>4.01</v>
      </c>
      <c r="P279" s="56">
        <v>4.45</v>
      </c>
      <c r="Q279" s="56">
        <v>5</v>
      </c>
      <c r="R279" s="56">
        <v>5.6</v>
      </c>
      <c r="S279" s="56">
        <v>6.21</v>
      </c>
      <c r="T279" s="56">
        <v>6.92</v>
      </c>
      <c r="U279" s="57">
        <v>7.79</v>
      </c>
      <c r="V279" s="56">
        <v>8.83</v>
      </c>
      <c r="W279" s="56">
        <v>9.83</v>
      </c>
      <c r="X279" s="56">
        <v>11</v>
      </c>
      <c r="Y279" s="56">
        <v>12.36</v>
      </c>
      <c r="Z279" s="56">
        <v>13.95</v>
      </c>
      <c r="AA279" s="57">
        <v>15.79</v>
      </c>
      <c r="AB279" s="37">
        <v>17.89</v>
      </c>
      <c r="AC279" s="37">
        <v>20.329999999999998</v>
      </c>
      <c r="AD279" s="37">
        <v>23.17</v>
      </c>
      <c r="AE279" s="37">
        <v>26.56</v>
      </c>
      <c r="AF279" s="37">
        <v>30.67</v>
      </c>
      <c r="AG279" s="37">
        <v>35.42</v>
      </c>
      <c r="AH279" s="37">
        <v>40.119999999999997</v>
      </c>
      <c r="AI279" s="37">
        <v>45.25</v>
      </c>
      <c r="AJ279" s="37">
        <v>51.41</v>
      </c>
      <c r="AK279" s="37">
        <v>60.89</v>
      </c>
      <c r="AL279" s="37">
        <v>69.290000000000006</v>
      </c>
      <c r="AM279" s="37">
        <v>78.7</v>
      </c>
      <c r="AN279" s="37">
        <v>89.76</v>
      </c>
      <c r="AO279" s="37">
        <v>102.05</v>
      </c>
      <c r="AP279" s="37">
        <v>115.55</v>
      </c>
      <c r="AQ279" s="37">
        <v>129.94999999999999</v>
      </c>
      <c r="AR279" s="37">
        <v>145.62</v>
      </c>
      <c r="AS279" s="37">
        <v>162.54</v>
      </c>
      <c r="AT279" s="37">
        <v>179.64</v>
      </c>
      <c r="AU279" s="37">
        <v>198.09</v>
      </c>
      <c r="AV279" s="37">
        <v>220.68</v>
      </c>
      <c r="AW279" s="37">
        <v>245.51</v>
      </c>
      <c r="AX279" s="37">
        <v>272.58999999999997</v>
      </c>
      <c r="AY279" s="37">
        <v>301.55</v>
      </c>
      <c r="AZ279" s="37">
        <v>331.99</v>
      </c>
      <c r="BA279" s="37">
        <v>357.42</v>
      </c>
      <c r="BB279" s="37">
        <v>382.58</v>
      </c>
      <c r="BC279" s="37">
        <v>407.03</v>
      </c>
      <c r="BD279" s="37">
        <v>430.37</v>
      </c>
      <c r="BE279" s="37">
        <v>452.19</v>
      </c>
      <c r="BF279" s="37">
        <v>472.1</v>
      </c>
      <c r="BG279" s="37">
        <v>498.11</v>
      </c>
      <c r="BH279" s="37">
        <v>525.54</v>
      </c>
      <c r="BI279" s="37">
        <v>554.48</v>
      </c>
      <c r="BJ279" s="37">
        <v>585.02</v>
      </c>
      <c r="BK279" s="37">
        <v>617.24</v>
      </c>
      <c r="BL279" s="37">
        <v>651.23</v>
      </c>
      <c r="BM279" s="37">
        <v>687.1</v>
      </c>
      <c r="BN279" s="37">
        <v>724.94</v>
      </c>
      <c r="BO279" s="37">
        <v>764.87</v>
      </c>
      <c r="BP279" s="37">
        <v>806.99</v>
      </c>
      <c r="BQ279" s="37">
        <v>851.43</v>
      </c>
      <c r="BR279" s="37">
        <v>898.33</v>
      </c>
      <c r="BS279" s="37">
        <v>947.8</v>
      </c>
      <c r="BT279" s="37">
        <v>1000</v>
      </c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</row>
    <row r="280" spans="1:101" ht="14.25" customHeight="1">
      <c r="A280" s="55">
        <v>51</v>
      </c>
      <c r="B280" s="60">
        <v>0.32</v>
      </c>
      <c r="C280" s="56">
        <v>0.7</v>
      </c>
      <c r="D280" s="56">
        <v>1.1499999999999999</v>
      </c>
      <c r="E280" s="56">
        <v>1.3</v>
      </c>
      <c r="F280" s="56">
        <v>1.45</v>
      </c>
      <c r="G280" s="56">
        <v>1.61</v>
      </c>
      <c r="H280" s="56">
        <v>1.77</v>
      </c>
      <c r="I280" s="56">
        <v>1.96</v>
      </c>
      <c r="J280" s="56">
        <v>2.2000000000000002</v>
      </c>
      <c r="K280" s="56">
        <v>2.5499999999999998</v>
      </c>
      <c r="L280" s="56">
        <v>2.96</v>
      </c>
      <c r="M280" s="56">
        <v>3.4</v>
      </c>
      <c r="N280" s="56">
        <v>3.86</v>
      </c>
      <c r="O280" s="56">
        <v>4.3</v>
      </c>
      <c r="P280" s="56">
        <v>4.8099999999999996</v>
      </c>
      <c r="Q280" s="56">
        <v>5.44</v>
      </c>
      <c r="R280" s="56">
        <v>6.08</v>
      </c>
      <c r="S280" s="56">
        <v>6.75</v>
      </c>
      <c r="T280" s="56">
        <v>7.53</v>
      </c>
      <c r="U280" s="57">
        <v>8.5500000000000007</v>
      </c>
      <c r="V280" s="56">
        <v>9.83</v>
      </c>
      <c r="W280" s="56">
        <v>11</v>
      </c>
      <c r="X280" s="56">
        <v>12.36</v>
      </c>
      <c r="Y280" s="56">
        <v>13.95</v>
      </c>
      <c r="Z280" s="56">
        <v>15.79</v>
      </c>
      <c r="AA280" s="57">
        <v>17.89</v>
      </c>
      <c r="AB280" s="37">
        <v>20.329999999999998</v>
      </c>
      <c r="AC280" s="37">
        <v>23.17</v>
      </c>
      <c r="AD280" s="37">
        <v>26.56</v>
      </c>
      <c r="AE280" s="37">
        <v>30.67</v>
      </c>
      <c r="AF280" s="37">
        <v>35.42</v>
      </c>
      <c r="AG280" s="37">
        <v>40.119999999999997</v>
      </c>
      <c r="AH280" s="37">
        <v>45.25</v>
      </c>
      <c r="AI280" s="37">
        <v>51.41</v>
      </c>
      <c r="AJ280" s="37">
        <v>60.89</v>
      </c>
      <c r="AK280" s="37">
        <v>69.290000000000006</v>
      </c>
      <c r="AL280" s="37">
        <v>78.7</v>
      </c>
      <c r="AM280" s="37">
        <v>89.76</v>
      </c>
      <c r="AN280" s="37">
        <v>102.05</v>
      </c>
      <c r="AO280" s="37">
        <v>115.55</v>
      </c>
      <c r="AP280" s="37">
        <v>129.94999999999999</v>
      </c>
      <c r="AQ280" s="37">
        <v>145.62</v>
      </c>
      <c r="AR280" s="37">
        <v>162.54</v>
      </c>
      <c r="AS280" s="37">
        <v>179.64</v>
      </c>
      <c r="AT280" s="37">
        <v>198.09</v>
      </c>
      <c r="AU280" s="37">
        <v>220.68</v>
      </c>
      <c r="AV280" s="37">
        <v>245.51</v>
      </c>
      <c r="AW280" s="37">
        <v>272.58999999999997</v>
      </c>
      <c r="AX280" s="37">
        <v>301.55</v>
      </c>
      <c r="AY280" s="37">
        <v>331.99</v>
      </c>
      <c r="AZ280" s="37">
        <v>357.42</v>
      </c>
      <c r="BA280" s="37">
        <v>382.58</v>
      </c>
      <c r="BB280" s="37">
        <v>407.03</v>
      </c>
      <c r="BC280" s="37">
        <v>430.37</v>
      </c>
      <c r="BD280" s="37">
        <v>452.19</v>
      </c>
      <c r="BE280" s="37">
        <v>472.1</v>
      </c>
      <c r="BF280" s="37">
        <v>498.11</v>
      </c>
      <c r="BG280" s="37">
        <v>525.54</v>
      </c>
      <c r="BH280" s="37">
        <v>554.48</v>
      </c>
      <c r="BI280" s="37">
        <v>585.02</v>
      </c>
      <c r="BJ280" s="37">
        <v>617.24</v>
      </c>
      <c r="BK280" s="37">
        <v>651.23</v>
      </c>
      <c r="BL280" s="37">
        <v>687.1</v>
      </c>
      <c r="BM280" s="37">
        <v>724.94</v>
      </c>
      <c r="BN280" s="37">
        <v>764.87</v>
      </c>
      <c r="BO280" s="37">
        <v>806.99</v>
      </c>
      <c r="BP280" s="37">
        <v>851.43</v>
      </c>
      <c r="BQ280" s="37">
        <v>898.33</v>
      </c>
      <c r="BR280" s="37">
        <v>947.8</v>
      </c>
      <c r="BS280" s="37">
        <v>1000</v>
      </c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</row>
    <row r="281" spans="1:101" ht="14.25" customHeight="1">
      <c r="A281" s="55">
        <v>52</v>
      </c>
      <c r="B281" s="60">
        <v>0.33</v>
      </c>
      <c r="C281" s="56">
        <v>0.87</v>
      </c>
      <c r="D281" s="56">
        <v>1.23</v>
      </c>
      <c r="E281" s="56">
        <v>1.39</v>
      </c>
      <c r="F281" s="56">
        <v>1.57</v>
      </c>
      <c r="G281" s="56">
        <v>1.74</v>
      </c>
      <c r="H281" s="56">
        <v>1.93</v>
      </c>
      <c r="I281" s="56">
        <v>2.15</v>
      </c>
      <c r="J281" s="56">
        <v>2.44</v>
      </c>
      <c r="K281" s="56">
        <v>2.82</v>
      </c>
      <c r="L281" s="56">
        <v>3.25</v>
      </c>
      <c r="M281" s="56">
        <v>3.68</v>
      </c>
      <c r="N281" s="56">
        <v>4.1399999999999997</v>
      </c>
      <c r="O281" s="56">
        <v>4.6399999999999997</v>
      </c>
      <c r="P281" s="56">
        <v>5.23</v>
      </c>
      <c r="Q281" s="56">
        <v>5.94</v>
      </c>
      <c r="R281" s="56">
        <v>6.58</v>
      </c>
      <c r="S281" s="56">
        <v>7.3</v>
      </c>
      <c r="T281" s="56">
        <v>8.27</v>
      </c>
      <c r="U281" s="57">
        <v>9.52</v>
      </c>
      <c r="V281" s="56">
        <v>11</v>
      </c>
      <c r="W281" s="56">
        <v>12.36</v>
      </c>
      <c r="X281" s="56">
        <v>13.95</v>
      </c>
      <c r="Y281" s="56">
        <v>15.79</v>
      </c>
      <c r="Z281" s="56">
        <v>17.89</v>
      </c>
      <c r="AA281" s="57">
        <v>20.329999999999998</v>
      </c>
      <c r="AB281" s="37">
        <v>23.17</v>
      </c>
      <c r="AC281" s="37">
        <v>26.56</v>
      </c>
      <c r="AD281" s="37">
        <v>30.67</v>
      </c>
      <c r="AE281" s="37">
        <v>35.42</v>
      </c>
      <c r="AF281" s="37">
        <v>40.119999999999997</v>
      </c>
      <c r="AG281" s="37">
        <v>45.25</v>
      </c>
      <c r="AH281" s="37">
        <v>51.41</v>
      </c>
      <c r="AI281" s="37">
        <v>60.89</v>
      </c>
      <c r="AJ281" s="37">
        <v>69.290000000000006</v>
      </c>
      <c r="AK281" s="37">
        <v>78.7</v>
      </c>
      <c r="AL281" s="37">
        <v>89.76</v>
      </c>
      <c r="AM281" s="37">
        <v>102.05</v>
      </c>
      <c r="AN281" s="37">
        <v>115.55</v>
      </c>
      <c r="AO281" s="37">
        <v>129.94999999999999</v>
      </c>
      <c r="AP281" s="37">
        <v>145.62</v>
      </c>
      <c r="AQ281" s="37">
        <v>162.54</v>
      </c>
      <c r="AR281" s="37">
        <v>179.64</v>
      </c>
      <c r="AS281" s="37">
        <v>198.09</v>
      </c>
      <c r="AT281" s="37">
        <v>220.68</v>
      </c>
      <c r="AU281" s="37">
        <v>245.51</v>
      </c>
      <c r="AV281" s="37">
        <v>272.58999999999997</v>
      </c>
      <c r="AW281" s="37">
        <v>301.55</v>
      </c>
      <c r="AX281" s="37">
        <v>331.99</v>
      </c>
      <c r="AY281" s="37">
        <v>357.42</v>
      </c>
      <c r="AZ281" s="37">
        <v>382.58</v>
      </c>
      <c r="BA281" s="37">
        <v>407.03</v>
      </c>
      <c r="BB281" s="37">
        <v>430.37</v>
      </c>
      <c r="BC281" s="37">
        <v>452.19</v>
      </c>
      <c r="BD281" s="37">
        <v>472.1</v>
      </c>
      <c r="BE281" s="37">
        <v>498.11</v>
      </c>
      <c r="BF281" s="37">
        <v>525.54</v>
      </c>
      <c r="BG281" s="37">
        <v>554.48</v>
      </c>
      <c r="BH281" s="37">
        <v>585.02</v>
      </c>
      <c r="BI281" s="37">
        <v>617.24</v>
      </c>
      <c r="BJ281" s="37">
        <v>651.23</v>
      </c>
      <c r="BK281" s="37">
        <v>687.1</v>
      </c>
      <c r="BL281" s="37">
        <v>724.94</v>
      </c>
      <c r="BM281" s="37">
        <v>764.87</v>
      </c>
      <c r="BN281" s="37">
        <v>806.99</v>
      </c>
      <c r="BO281" s="37">
        <v>851.43</v>
      </c>
      <c r="BP281" s="37">
        <v>898.33</v>
      </c>
      <c r="BQ281" s="37">
        <v>947.8</v>
      </c>
      <c r="BR281" s="37">
        <v>1000</v>
      </c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</row>
    <row r="282" spans="1:101" ht="14.25" customHeight="1">
      <c r="A282" s="55">
        <v>53</v>
      </c>
      <c r="B282" s="60">
        <v>0.34</v>
      </c>
      <c r="C282" s="56">
        <v>0.97</v>
      </c>
      <c r="D282" s="56">
        <v>1.29</v>
      </c>
      <c r="E282" s="56">
        <v>1.5</v>
      </c>
      <c r="F282" s="56">
        <v>1.7</v>
      </c>
      <c r="G282" s="56">
        <v>1.9</v>
      </c>
      <c r="H282" s="56">
        <v>2.12</v>
      </c>
      <c r="I282" s="56">
        <v>2.37</v>
      </c>
      <c r="J282" s="56">
        <v>2.71</v>
      </c>
      <c r="K282" s="56">
        <v>3.13</v>
      </c>
      <c r="L282" s="56">
        <v>3.56</v>
      </c>
      <c r="M282" s="56">
        <v>3.96</v>
      </c>
      <c r="N282" s="56">
        <v>4.4400000000000004</v>
      </c>
      <c r="O282" s="56">
        <v>5.01</v>
      </c>
      <c r="P282" s="56">
        <v>5.7</v>
      </c>
      <c r="Q282" s="56">
        <v>6.46</v>
      </c>
      <c r="R282" s="56">
        <v>7.23</v>
      </c>
      <c r="S282" s="56">
        <v>8.16</v>
      </c>
      <c r="T282" s="56">
        <v>9.2899999999999991</v>
      </c>
      <c r="U282" s="57">
        <v>10.65</v>
      </c>
      <c r="V282" s="56">
        <v>12.36</v>
      </c>
      <c r="W282" s="56">
        <v>13.95</v>
      </c>
      <c r="X282" s="56">
        <v>15.79</v>
      </c>
      <c r="Y282" s="56">
        <v>17.89</v>
      </c>
      <c r="Z282" s="56">
        <v>20.329999999999998</v>
      </c>
      <c r="AA282" s="57">
        <v>23.17</v>
      </c>
      <c r="AB282" s="37">
        <v>26.56</v>
      </c>
      <c r="AC282" s="37">
        <v>30.67</v>
      </c>
      <c r="AD282" s="37">
        <v>35.42</v>
      </c>
      <c r="AE282" s="37">
        <v>40.119999999999997</v>
      </c>
      <c r="AF282" s="37">
        <v>45.25</v>
      </c>
      <c r="AG282" s="37">
        <v>51.41</v>
      </c>
      <c r="AH282" s="37">
        <v>60.89</v>
      </c>
      <c r="AI282" s="37">
        <v>69.290000000000006</v>
      </c>
      <c r="AJ282" s="37">
        <v>78.7</v>
      </c>
      <c r="AK282" s="37">
        <v>89.76</v>
      </c>
      <c r="AL282" s="37">
        <v>102.05</v>
      </c>
      <c r="AM282" s="37">
        <v>115.55</v>
      </c>
      <c r="AN282" s="37">
        <v>129.94999999999999</v>
      </c>
      <c r="AO282" s="37">
        <v>145.62</v>
      </c>
      <c r="AP282" s="37">
        <v>162.54</v>
      </c>
      <c r="AQ282" s="37">
        <v>179.64</v>
      </c>
      <c r="AR282" s="37">
        <v>198.09</v>
      </c>
      <c r="AS282" s="37">
        <v>220.68</v>
      </c>
      <c r="AT282" s="37">
        <v>245.51</v>
      </c>
      <c r="AU282" s="37">
        <v>272.58999999999997</v>
      </c>
      <c r="AV282" s="37">
        <v>301.55</v>
      </c>
      <c r="AW282" s="37">
        <v>331.99</v>
      </c>
      <c r="AX282" s="37">
        <v>357.42</v>
      </c>
      <c r="AY282" s="37">
        <v>382.58</v>
      </c>
      <c r="AZ282" s="37">
        <v>407.03</v>
      </c>
      <c r="BA282" s="37">
        <v>430.37</v>
      </c>
      <c r="BB282" s="37">
        <v>452.19</v>
      </c>
      <c r="BC282" s="37">
        <v>472.1</v>
      </c>
      <c r="BD282" s="37">
        <v>498.11</v>
      </c>
      <c r="BE282" s="37">
        <v>525.54</v>
      </c>
      <c r="BF282" s="37">
        <v>554.48</v>
      </c>
      <c r="BG282" s="37">
        <v>585.02</v>
      </c>
      <c r="BH282" s="37">
        <v>617.24</v>
      </c>
      <c r="BI282" s="37">
        <v>651.23</v>
      </c>
      <c r="BJ282" s="37">
        <v>687.1</v>
      </c>
      <c r="BK282" s="37">
        <v>724.94</v>
      </c>
      <c r="BL282" s="37">
        <v>764.87</v>
      </c>
      <c r="BM282" s="37">
        <v>806.99</v>
      </c>
      <c r="BN282" s="37">
        <v>851.43</v>
      </c>
      <c r="BO282" s="37">
        <v>898.33</v>
      </c>
      <c r="BP282" s="37">
        <v>947.8</v>
      </c>
      <c r="BQ282" s="37">
        <v>1000</v>
      </c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</row>
    <row r="283" spans="1:101" ht="14.25" customHeight="1">
      <c r="A283" s="55">
        <v>54</v>
      </c>
      <c r="B283" s="60">
        <v>0.35</v>
      </c>
      <c r="C283" s="56">
        <v>1</v>
      </c>
      <c r="D283" s="56">
        <v>1.35</v>
      </c>
      <c r="E283" s="56">
        <v>1.58</v>
      </c>
      <c r="F283" s="56">
        <v>1.86</v>
      </c>
      <c r="G283" s="56">
        <v>2.09</v>
      </c>
      <c r="H283" s="56">
        <v>2.35</v>
      </c>
      <c r="I283" s="56">
        <v>2.65</v>
      </c>
      <c r="J283" s="56">
        <v>3.03</v>
      </c>
      <c r="K283" s="56">
        <v>3.47</v>
      </c>
      <c r="L283" s="56">
        <v>3.88</v>
      </c>
      <c r="M283" s="56">
        <v>4.28</v>
      </c>
      <c r="N283" s="56">
        <v>4.8099999999999996</v>
      </c>
      <c r="O283" s="56">
        <v>5.48</v>
      </c>
      <c r="P283" s="56">
        <v>6.28</v>
      </c>
      <c r="Q283" s="56">
        <v>7.15</v>
      </c>
      <c r="R283" s="56">
        <v>8.06</v>
      </c>
      <c r="S283" s="56">
        <v>9.17</v>
      </c>
      <c r="T283" s="56">
        <v>10.49</v>
      </c>
      <c r="U283" s="58">
        <v>12.07</v>
      </c>
      <c r="V283" s="56">
        <v>13.95</v>
      </c>
      <c r="W283" s="56">
        <v>15.79</v>
      </c>
      <c r="X283" s="56">
        <v>17.89</v>
      </c>
      <c r="Y283" s="56">
        <v>20.329999999999998</v>
      </c>
      <c r="Z283" s="56">
        <v>23.17</v>
      </c>
      <c r="AA283" s="57">
        <v>26.56</v>
      </c>
      <c r="AB283" s="37">
        <v>30.67</v>
      </c>
      <c r="AC283" s="37">
        <v>35.42</v>
      </c>
      <c r="AD283" s="37">
        <v>40.119999999999997</v>
      </c>
      <c r="AE283" s="37">
        <v>45.25</v>
      </c>
      <c r="AF283" s="37">
        <v>51.41</v>
      </c>
      <c r="AG283" s="37">
        <v>60.89</v>
      </c>
      <c r="AH283" s="37">
        <v>69.290000000000006</v>
      </c>
      <c r="AI283" s="37">
        <v>78.7</v>
      </c>
      <c r="AJ283" s="37">
        <v>89.76</v>
      </c>
      <c r="AK283" s="37">
        <v>102.05</v>
      </c>
      <c r="AL283" s="37">
        <v>115.55</v>
      </c>
      <c r="AM283" s="37">
        <v>129.94999999999999</v>
      </c>
      <c r="AN283" s="37">
        <v>145.62</v>
      </c>
      <c r="AO283" s="37">
        <v>162.54</v>
      </c>
      <c r="AP283" s="37">
        <v>179.64</v>
      </c>
      <c r="AQ283" s="37">
        <v>198.09</v>
      </c>
      <c r="AR283" s="37">
        <v>220.68</v>
      </c>
      <c r="AS283" s="37">
        <v>245.51</v>
      </c>
      <c r="AT283" s="37">
        <v>272.58999999999997</v>
      </c>
      <c r="AU283" s="37">
        <v>301.55</v>
      </c>
      <c r="AV283" s="37">
        <v>331.99</v>
      </c>
      <c r="AW283" s="37">
        <v>357.42</v>
      </c>
      <c r="AX283" s="37">
        <v>382.58</v>
      </c>
      <c r="AY283" s="37">
        <v>407.03</v>
      </c>
      <c r="AZ283" s="37">
        <v>430.37</v>
      </c>
      <c r="BA283" s="37">
        <v>452.19</v>
      </c>
      <c r="BB283" s="37">
        <v>472.1</v>
      </c>
      <c r="BC283" s="37">
        <v>498.11</v>
      </c>
      <c r="BD283" s="37">
        <v>525.54</v>
      </c>
      <c r="BE283" s="37">
        <v>554.48</v>
      </c>
      <c r="BF283" s="37">
        <v>585.02</v>
      </c>
      <c r="BG283" s="37">
        <v>617.24</v>
      </c>
      <c r="BH283" s="37">
        <v>651.23</v>
      </c>
      <c r="BI283" s="37">
        <v>687.1</v>
      </c>
      <c r="BJ283" s="37">
        <v>724.94</v>
      </c>
      <c r="BK283" s="37">
        <v>764.87</v>
      </c>
      <c r="BL283" s="37">
        <v>806.99</v>
      </c>
      <c r="BM283" s="37">
        <v>851.43</v>
      </c>
      <c r="BN283" s="37">
        <v>898.33</v>
      </c>
      <c r="BO283" s="37">
        <v>947.8</v>
      </c>
      <c r="BP283" s="37">
        <v>1000</v>
      </c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</row>
    <row r="284" spans="1:101" ht="14.25" customHeight="1">
      <c r="A284" s="55">
        <v>55</v>
      </c>
      <c r="B284" s="60">
        <v>0.36</v>
      </c>
      <c r="C284" s="56">
        <v>1.01</v>
      </c>
      <c r="D284" s="56">
        <v>1.38</v>
      </c>
      <c r="E284" s="56">
        <v>1.64</v>
      </c>
      <c r="F284" s="56">
        <v>2.04</v>
      </c>
      <c r="G284" s="56">
        <v>2.3199999999999998</v>
      </c>
      <c r="H284" s="56">
        <v>2.63</v>
      </c>
      <c r="I284" s="56">
        <v>2.97</v>
      </c>
      <c r="J284" s="56">
        <v>3.38</v>
      </c>
      <c r="K284" s="56">
        <v>3.81</v>
      </c>
      <c r="L284" s="56">
        <v>4.2</v>
      </c>
      <c r="M284" s="56">
        <v>4.62</v>
      </c>
      <c r="N284" s="56">
        <v>5.24</v>
      </c>
      <c r="O284" s="56">
        <v>6.03</v>
      </c>
      <c r="P284" s="56">
        <v>6.96</v>
      </c>
      <c r="Q284" s="56">
        <v>7.98</v>
      </c>
      <c r="R284" s="56">
        <v>9.06</v>
      </c>
      <c r="S284" s="56">
        <v>10.33</v>
      </c>
      <c r="T284" s="57">
        <v>11.96</v>
      </c>
      <c r="U284" s="56">
        <v>13.95</v>
      </c>
      <c r="V284" s="56">
        <v>15.79</v>
      </c>
      <c r="W284" s="56">
        <v>17.89</v>
      </c>
      <c r="X284" s="56">
        <v>20.329999999999998</v>
      </c>
      <c r="Y284" s="56">
        <v>23.17</v>
      </c>
      <c r="Z284" s="56">
        <v>26.56</v>
      </c>
      <c r="AA284" s="57">
        <v>30.67</v>
      </c>
      <c r="AB284" s="37">
        <v>35.42</v>
      </c>
      <c r="AC284" s="37">
        <v>40.119999999999997</v>
      </c>
      <c r="AD284" s="37">
        <v>45.25</v>
      </c>
      <c r="AE284" s="37">
        <v>51.41</v>
      </c>
      <c r="AF284" s="37">
        <v>60.89</v>
      </c>
      <c r="AG284" s="37">
        <v>69.290000000000006</v>
      </c>
      <c r="AH284" s="37">
        <v>78.7</v>
      </c>
      <c r="AI284" s="37">
        <v>89.76</v>
      </c>
      <c r="AJ284" s="37">
        <v>102.05</v>
      </c>
      <c r="AK284" s="37">
        <v>115.55</v>
      </c>
      <c r="AL284" s="37">
        <v>129.94999999999999</v>
      </c>
      <c r="AM284" s="37">
        <v>145.62</v>
      </c>
      <c r="AN284" s="37">
        <v>162.54</v>
      </c>
      <c r="AO284" s="37">
        <v>179.64</v>
      </c>
      <c r="AP284" s="37">
        <v>198.09</v>
      </c>
      <c r="AQ284" s="37">
        <v>220.68</v>
      </c>
      <c r="AR284" s="37">
        <v>245.51</v>
      </c>
      <c r="AS284" s="37">
        <v>272.58999999999997</v>
      </c>
      <c r="AT284" s="37">
        <v>301.55</v>
      </c>
      <c r="AU284" s="37">
        <v>331.99</v>
      </c>
      <c r="AV284" s="37">
        <v>357.42</v>
      </c>
      <c r="AW284" s="37">
        <v>382.58</v>
      </c>
      <c r="AX284" s="37">
        <v>407.03</v>
      </c>
      <c r="AY284" s="37">
        <v>430.37</v>
      </c>
      <c r="AZ284" s="37">
        <v>452.19</v>
      </c>
      <c r="BA284" s="37">
        <v>472.1</v>
      </c>
      <c r="BB284" s="37">
        <v>498.11</v>
      </c>
      <c r="BC284" s="37">
        <v>525.54</v>
      </c>
      <c r="BD284" s="37">
        <v>554.48</v>
      </c>
      <c r="BE284" s="37">
        <v>585.02</v>
      </c>
      <c r="BF284" s="37">
        <v>617.24</v>
      </c>
      <c r="BG284" s="37">
        <v>651.23</v>
      </c>
      <c r="BH284" s="37">
        <v>687.1</v>
      </c>
      <c r="BI284" s="37">
        <v>724.94</v>
      </c>
      <c r="BJ284" s="37">
        <v>764.87</v>
      </c>
      <c r="BK284" s="37">
        <v>806.99</v>
      </c>
      <c r="BL284" s="37">
        <v>851.43</v>
      </c>
      <c r="BM284" s="37">
        <v>898.33</v>
      </c>
      <c r="BN284" s="37">
        <v>947.8</v>
      </c>
      <c r="BO284" s="37">
        <v>1000</v>
      </c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</row>
    <row r="285" spans="1:101" ht="14.25" customHeight="1">
      <c r="A285" s="55">
        <v>56</v>
      </c>
      <c r="B285" s="60">
        <v>0.37</v>
      </c>
      <c r="C285" s="56">
        <v>1.02</v>
      </c>
      <c r="D285" s="56">
        <v>1.4</v>
      </c>
      <c r="E285" s="56">
        <v>1.74</v>
      </c>
      <c r="F285" s="56">
        <v>2.27</v>
      </c>
      <c r="G285" s="56">
        <v>2.61</v>
      </c>
      <c r="H285" s="56">
        <v>2.95</v>
      </c>
      <c r="I285" s="56">
        <v>3.32</v>
      </c>
      <c r="J285" s="56">
        <v>3.73</v>
      </c>
      <c r="K285" s="56">
        <v>4.13</v>
      </c>
      <c r="L285" s="56">
        <v>4.51</v>
      </c>
      <c r="M285" s="56">
        <v>5</v>
      </c>
      <c r="N285" s="56">
        <v>5.74</v>
      </c>
      <c r="O285" s="56">
        <v>6.69</v>
      </c>
      <c r="P285" s="56">
        <v>7.77</v>
      </c>
      <c r="Q285" s="56">
        <v>8.98</v>
      </c>
      <c r="R285" s="56">
        <v>10.3</v>
      </c>
      <c r="S285" s="56">
        <v>11.8</v>
      </c>
      <c r="T285" s="57">
        <v>13.62</v>
      </c>
      <c r="U285" s="56">
        <v>15.79</v>
      </c>
      <c r="V285" s="56">
        <v>17.89</v>
      </c>
      <c r="W285" s="56">
        <v>20.329999999999998</v>
      </c>
      <c r="X285" s="56">
        <v>23.17</v>
      </c>
      <c r="Y285" s="56">
        <v>26.56</v>
      </c>
      <c r="Z285" s="56">
        <v>30.67</v>
      </c>
      <c r="AA285" s="57">
        <v>35.42</v>
      </c>
      <c r="AB285" s="37">
        <v>40.119999999999997</v>
      </c>
      <c r="AC285" s="37">
        <v>45.25</v>
      </c>
      <c r="AD285" s="37">
        <v>51.41</v>
      </c>
      <c r="AE285" s="37">
        <v>60.89</v>
      </c>
      <c r="AF285" s="37">
        <v>69.290000000000006</v>
      </c>
      <c r="AG285" s="37">
        <v>78.7</v>
      </c>
      <c r="AH285" s="37">
        <v>89.76</v>
      </c>
      <c r="AI285" s="37">
        <v>102.05</v>
      </c>
      <c r="AJ285" s="37">
        <v>115.55</v>
      </c>
      <c r="AK285" s="37">
        <v>129.94999999999999</v>
      </c>
      <c r="AL285" s="37">
        <v>145.62</v>
      </c>
      <c r="AM285" s="37">
        <v>162.54</v>
      </c>
      <c r="AN285" s="37">
        <v>179.64</v>
      </c>
      <c r="AO285" s="37">
        <v>198.09</v>
      </c>
      <c r="AP285" s="37">
        <v>220.68</v>
      </c>
      <c r="AQ285" s="37">
        <v>245.51</v>
      </c>
      <c r="AR285" s="37">
        <v>272.58999999999997</v>
      </c>
      <c r="AS285" s="37">
        <v>301.55</v>
      </c>
      <c r="AT285" s="37">
        <v>331.99</v>
      </c>
      <c r="AU285" s="37">
        <v>357.42</v>
      </c>
      <c r="AV285" s="37">
        <v>382.58</v>
      </c>
      <c r="AW285" s="37">
        <v>407.03</v>
      </c>
      <c r="AX285" s="37">
        <v>430.37</v>
      </c>
      <c r="AY285" s="37">
        <v>452.19</v>
      </c>
      <c r="AZ285" s="37">
        <v>472.1</v>
      </c>
      <c r="BA285" s="37">
        <v>498.11</v>
      </c>
      <c r="BB285" s="37">
        <v>525.54</v>
      </c>
      <c r="BC285" s="37">
        <v>554.48</v>
      </c>
      <c r="BD285" s="37">
        <v>585.02</v>
      </c>
      <c r="BE285" s="37">
        <v>617.24</v>
      </c>
      <c r="BF285" s="37">
        <v>651.23</v>
      </c>
      <c r="BG285" s="37">
        <v>687.1</v>
      </c>
      <c r="BH285" s="37">
        <v>724.94</v>
      </c>
      <c r="BI285" s="37">
        <v>764.87</v>
      </c>
      <c r="BJ285" s="37">
        <v>806.99</v>
      </c>
      <c r="BK285" s="37">
        <v>851.43</v>
      </c>
      <c r="BL285" s="37">
        <v>898.33</v>
      </c>
      <c r="BM285" s="37">
        <v>947.8</v>
      </c>
      <c r="BN285" s="37">
        <v>1000</v>
      </c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</row>
    <row r="286" spans="1:101" ht="14.25" customHeight="1">
      <c r="A286" s="55">
        <v>57</v>
      </c>
      <c r="B286" s="60">
        <v>0.39</v>
      </c>
      <c r="C286" s="56">
        <v>1.04</v>
      </c>
      <c r="D286" s="56">
        <v>1.41</v>
      </c>
      <c r="E286" s="56">
        <v>1.9</v>
      </c>
      <c r="F286" s="56">
        <v>2.56</v>
      </c>
      <c r="G286" s="56">
        <v>2.94</v>
      </c>
      <c r="H286" s="56">
        <v>3.31</v>
      </c>
      <c r="I286" s="56">
        <v>3.67</v>
      </c>
      <c r="J286" s="56">
        <v>4.07</v>
      </c>
      <c r="K286" s="56">
        <v>4.42</v>
      </c>
      <c r="L286" s="56">
        <v>4.8099999999999996</v>
      </c>
      <c r="M286" s="56">
        <v>5.4</v>
      </c>
      <c r="N286" s="56">
        <v>6.31</v>
      </c>
      <c r="O286" s="56">
        <v>7.42</v>
      </c>
      <c r="P286" s="56">
        <v>8.6999999999999993</v>
      </c>
      <c r="Q286" s="56">
        <v>10.11</v>
      </c>
      <c r="R286" s="56">
        <v>11.64</v>
      </c>
      <c r="S286" s="56">
        <v>13.34</v>
      </c>
      <c r="T286" s="57">
        <v>15.4</v>
      </c>
      <c r="U286" s="56">
        <v>17.89</v>
      </c>
      <c r="V286" s="56">
        <v>20.329999999999998</v>
      </c>
      <c r="W286" s="56">
        <v>23.17</v>
      </c>
      <c r="X286" s="56">
        <v>26.56</v>
      </c>
      <c r="Y286" s="56">
        <v>30.67</v>
      </c>
      <c r="Z286" s="56">
        <v>35.42</v>
      </c>
      <c r="AA286" s="57">
        <v>40.119999999999997</v>
      </c>
      <c r="AB286" s="37">
        <v>45.25</v>
      </c>
      <c r="AC286" s="37">
        <v>51.41</v>
      </c>
      <c r="AD286" s="37">
        <v>60.89</v>
      </c>
      <c r="AE286" s="37">
        <v>69.290000000000006</v>
      </c>
      <c r="AF286" s="37">
        <v>78.7</v>
      </c>
      <c r="AG286" s="37">
        <v>89.76</v>
      </c>
      <c r="AH286" s="37">
        <v>102.05</v>
      </c>
      <c r="AI286" s="37">
        <v>115.55</v>
      </c>
      <c r="AJ286" s="37">
        <v>129.94999999999999</v>
      </c>
      <c r="AK286" s="37">
        <v>145.62</v>
      </c>
      <c r="AL286" s="37">
        <v>162.54</v>
      </c>
      <c r="AM286" s="37">
        <v>179.64</v>
      </c>
      <c r="AN286" s="37">
        <v>198.09</v>
      </c>
      <c r="AO286" s="37">
        <v>220.68</v>
      </c>
      <c r="AP286" s="37">
        <v>245.51</v>
      </c>
      <c r="AQ286" s="37">
        <v>272.58999999999997</v>
      </c>
      <c r="AR286" s="37">
        <v>301.55</v>
      </c>
      <c r="AS286" s="37">
        <v>331.99</v>
      </c>
      <c r="AT286" s="37">
        <v>357.42</v>
      </c>
      <c r="AU286" s="37">
        <v>382.58</v>
      </c>
      <c r="AV286" s="37">
        <v>407.03</v>
      </c>
      <c r="AW286" s="37">
        <v>430.37</v>
      </c>
      <c r="AX286" s="37">
        <v>452.19</v>
      </c>
      <c r="AY286" s="37">
        <v>472.1</v>
      </c>
      <c r="AZ286" s="37">
        <v>498.11</v>
      </c>
      <c r="BA286" s="37">
        <v>525.54</v>
      </c>
      <c r="BB286" s="37">
        <v>554.48</v>
      </c>
      <c r="BC286" s="37">
        <v>585.02</v>
      </c>
      <c r="BD286" s="37">
        <v>617.24</v>
      </c>
      <c r="BE286" s="37">
        <v>651.23</v>
      </c>
      <c r="BF286" s="37">
        <v>687.1</v>
      </c>
      <c r="BG286" s="37">
        <v>724.94</v>
      </c>
      <c r="BH286" s="37">
        <v>764.87</v>
      </c>
      <c r="BI286" s="37">
        <v>806.99</v>
      </c>
      <c r="BJ286" s="37">
        <v>851.43</v>
      </c>
      <c r="BK286" s="37">
        <v>898.33</v>
      </c>
      <c r="BL286" s="37">
        <v>947.8</v>
      </c>
      <c r="BM286" s="37">
        <v>1000</v>
      </c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</row>
    <row r="287" spans="1:101" ht="14.25" customHeight="1">
      <c r="A287" s="55">
        <v>58</v>
      </c>
      <c r="B287" s="60">
        <v>0.4</v>
      </c>
      <c r="C287" s="56">
        <v>1.06</v>
      </c>
      <c r="D287" s="56">
        <v>1.45</v>
      </c>
      <c r="E287" s="56">
        <v>2.14</v>
      </c>
      <c r="F287" s="56">
        <v>2.89</v>
      </c>
      <c r="G287" s="56">
        <v>3.29</v>
      </c>
      <c r="H287" s="56">
        <v>3.66</v>
      </c>
      <c r="I287" s="56">
        <v>3.99</v>
      </c>
      <c r="J287" s="56">
        <v>4.33</v>
      </c>
      <c r="K287" s="56">
        <v>4.6900000000000004</v>
      </c>
      <c r="L287" s="56">
        <v>5.15</v>
      </c>
      <c r="M287" s="56">
        <v>5.9</v>
      </c>
      <c r="N287" s="56">
        <v>7.01</v>
      </c>
      <c r="O287" s="56">
        <v>8.32</v>
      </c>
      <c r="P287" s="56">
        <v>9.81</v>
      </c>
      <c r="Q287" s="56">
        <v>11.45</v>
      </c>
      <c r="R287" s="56">
        <v>13.2</v>
      </c>
      <c r="S287" s="56">
        <v>15.13</v>
      </c>
      <c r="T287" s="57">
        <v>17.5</v>
      </c>
      <c r="U287" s="56">
        <v>20.329999999999998</v>
      </c>
      <c r="V287" s="56">
        <v>23.17</v>
      </c>
      <c r="W287" s="56">
        <v>26.56</v>
      </c>
      <c r="X287" s="56">
        <v>30.67</v>
      </c>
      <c r="Y287" s="56">
        <v>35.42</v>
      </c>
      <c r="Z287" s="56">
        <v>40.119999999999997</v>
      </c>
      <c r="AA287" s="57">
        <v>45.25</v>
      </c>
      <c r="AB287" s="37">
        <v>51.41</v>
      </c>
      <c r="AC287" s="37">
        <v>60.89</v>
      </c>
      <c r="AD287" s="37">
        <v>69.290000000000006</v>
      </c>
      <c r="AE287" s="37">
        <v>78.7</v>
      </c>
      <c r="AF287" s="37">
        <v>89.76</v>
      </c>
      <c r="AG287" s="37">
        <v>102.05</v>
      </c>
      <c r="AH287" s="37">
        <v>115.55</v>
      </c>
      <c r="AI287" s="37">
        <v>129.94999999999999</v>
      </c>
      <c r="AJ287" s="37">
        <v>145.62</v>
      </c>
      <c r="AK287" s="37">
        <v>162.54</v>
      </c>
      <c r="AL287" s="37">
        <v>179.64</v>
      </c>
      <c r="AM287" s="37">
        <v>198.09</v>
      </c>
      <c r="AN287" s="37">
        <v>220.68</v>
      </c>
      <c r="AO287" s="37">
        <v>245.51</v>
      </c>
      <c r="AP287" s="37">
        <v>272.58999999999997</v>
      </c>
      <c r="AQ287" s="37">
        <v>301.55</v>
      </c>
      <c r="AR287" s="37">
        <v>331.99</v>
      </c>
      <c r="AS287" s="37">
        <v>357.42</v>
      </c>
      <c r="AT287" s="37">
        <v>382.58</v>
      </c>
      <c r="AU287" s="37">
        <v>407.03</v>
      </c>
      <c r="AV287" s="37">
        <v>430.37</v>
      </c>
      <c r="AW287" s="37">
        <v>452.19</v>
      </c>
      <c r="AX287" s="37">
        <v>472.1</v>
      </c>
      <c r="AY287" s="37">
        <v>498.11</v>
      </c>
      <c r="AZ287" s="37">
        <v>525.54</v>
      </c>
      <c r="BA287" s="37">
        <v>554.48</v>
      </c>
      <c r="BB287" s="37">
        <v>585.02</v>
      </c>
      <c r="BC287" s="37">
        <v>617.24</v>
      </c>
      <c r="BD287" s="37">
        <v>651.23</v>
      </c>
      <c r="BE287" s="37">
        <v>687.1</v>
      </c>
      <c r="BF287" s="37">
        <v>724.94</v>
      </c>
      <c r="BG287" s="37">
        <v>764.87</v>
      </c>
      <c r="BH287" s="37">
        <v>806.99</v>
      </c>
      <c r="BI287" s="37">
        <v>851.43</v>
      </c>
      <c r="BJ287" s="37">
        <v>898.33</v>
      </c>
      <c r="BK287" s="37">
        <v>947.8</v>
      </c>
      <c r="BL287" s="37">
        <v>1000</v>
      </c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</row>
    <row r="288" spans="1:101" ht="14.25" customHeight="1">
      <c r="A288" s="55">
        <v>59</v>
      </c>
      <c r="B288" s="60">
        <v>0.43</v>
      </c>
      <c r="C288" s="56">
        <v>1.0900000000000001</v>
      </c>
      <c r="D288" s="56">
        <v>1.53</v>
      </c>
      <c r="E288" s="56">
        <v>2.4700000000000002</v>
      </c>
      <c r="F288" s="56">
        <v>3.25</v>
      </c>
      <c r="G288" s="56">
        <v>3.65</v>
      </c>
      <c r="H288" s="56">
        <v>3.98</v>
      </c>
      <c r="I288" s="56">
        <v>4.26</v>
      </c>
      <c r="J288" s="56">
        <v>4.58</v>
      </c>
      <c r="K288" s="56">
        <v>4.9800000000000004</v>
      </c>
      <c r="L288" s="56">
        <v>5.58</v>
      </c>
      <c r="M288" s="56">
        <v>6.56</v>
      </c>
      <c r="N288" s="56">
        <v>7.91</v>
      </c>
      <c r="O288" s="56">
        <v>9.4499999999999993</v>
      </c>
      <c r="P288" s="56">
        <v>11.17</v>
      </c>
      <c r="Q288" s="56">
        <v>13.05</v>
      </c>
      <c r="R288" s="56">
        <v>15.07</v>
      </c>
      <c r="S288" s="56">
        <v>17.27</v>
      </c>
      <c r="T288" s="57">
        <v>19.96</v>
      </c>
      <c r="U288" s="56">
        <v>23.17</v>
      </c>
      <c r="V288" s="56">
        <v>26.56</v>
      </c>
      <c r="W288" s="56">
        <v>30.67</v>
      </c>
      <c r="X288" s="56">
        <v>35.42</v>
      </c>
      <c r="Y288" s="56">
        <v>40.119999999999997</v>
      </c>
      <c r="Z288" s="56">
        <v>45.25</v>
      </c>
      <c r="AA288" s="57">
        <v>51.41</v>
      </c>
      <c r="AB288" s="37">
        <v>60.89</v>
      </c>
      <c r="AC288" s="37">
        <v>69.290000000000006</v>
      </c>
      <c r="AD288" s="37">
        <v>78.7</v>
      </c>
      <c r="AE288" s="37">
        <v>89.76</v>
      </c>
      <c r="AF288" s="37">
        <v>102.05</v>
      </c>
      <c r="AG288" s="37">
        <v>115.55</v>
      </c>
      <c r="AH288" s="37">
        <v>129.94999999999999</v>
      </c>
      <c r="AI288" s="37">
        <v>145.62</v>
      </c>
      <c r="AJ288" s="37">
        <v>162.54</v>
      </c>
      <c r="AK288" s="37">
        <v>179.64</v>
      </c>
      <c r="AL288" s="37">
        <v>198.09</v>
      </c>
      <c r="AM288" s="37">
        <v>220.68</v>
      </c>
      <c r="AN288" s="37">
        <v>245.51</v>
      </c>
      <c r="AO288" s="37">
        <v>272.58999999999997</v>
      </c>
      <c r="AP288" s="37">
        <v>301.55</v>
      </c>
      <c r="AQ288" s="37">
        <v>331.99</v>
      </c>
      <c r="AR288" s="37">
        <v>357.42</v>
      </c>
      <c r="AS288" s="37">
        <v>382.58</v>
      </c>
      <c r="AT288" s="37">
        <v>407.03</v>
      </c>
      <c r="AU288" s="37">
        <v>430.37</v>
      </c>
      <c r="AV288" s="37">
        <v>452.19</v>
      </c>
      <c r="AW288" s="37">
        <v>472.1</v>
      </c>
      <c r="AX288" s="37">
        <v>498.11</v>
      </c>
      <c r="AY288" s="37">
        <v>525.54</v>
      </c>
      <c r="AZ288" s="37">
        <v>554.48</v>
      </c>
      <c r="BA288" s="37">
        <v>585.02</v>
      </c>
      <c r="BB288" s="37">
        <v>617.24</v>
      </c>
      <c r="BC288" s="37">
        <v>651.23</v>
      </c>
      <c r="BD288" s="37">
        <v>687.1</v>
      </c>
      <c r="BE288" s="37">
        <v>724.94</v>
      </c>
      <c r="BF288" s="37">
        <v>764.87</v>
      </c>
      <c r="BG288" s="37">
        <v>806.99</v>
      </c>
      <c r="BH288" s="37">
        <v>851.43</v>
      </c>
      <c r="BI288" s="37">
        <v>898.33</v>
      </c>
      <c r="BJ288" s="37">
        <v>947.8</v>
      </c>
      <c r="BK288" s="37">
        <v>1000</v>
      </c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</row>
    <row r="289" spans="1:101" ht="14.25" customHeight="1">
      <c r="A289" s="55">
        <v>60</v>
      </c>
      <c r="B289" s="60">
        <v>0.49</v>
      </c>
      <c r="C289" s="56">
        <v>1.1299999999999999</v>
      </c>
      <c r="D289" s="56">
        <v>1.75</v>
      </c>
      <c r="E289" s="56">
        <v>2.79</v>
      </c>
      <c r="F289" s="56">
        <v>3.61</v>
      </c>
      <c r="G289" s="56">
        <v>3.97</v>
      </c>
      <c r="H289" s="56">
        <v>4.2300000000000004</v>
      </c>
      <c r="I289" s="56">
        <v>4.49</v>
      </c>
      <c r="J289" s="56">
        <v>4.82</v>
      </c>
      <c r="K289" s="56">
        <v>5.34</v>
      </c>
      <c r="L289" s="56">
        <v>6.16</v>
      </c>
      <c r="M289" s="56">
        <v>7.42</v>
      </c>
      <c r="N289" s="56">
        <v>9.02</v>
      </c>
      <c r="O289" s="56">
        <v>10.77</v>
      </c>
      <c r="P289" s="56">
        <v>12.75</v>
      </c>
      <c r="Q289" s="56">
        <v>14.88</v>
      </c>
      <c r="R289" s="56">
        <v>17.14</v>
      </c>
      <c r="S289" s="56">
        <v>19.52</v>
      </c>
      <c r="T289" s="57">
        <v>22.75</v>
      </c>
      <c r="U289" s="56">
        <v>26.56</v>
      </c>
      <c r="V289" s="56">
        <v>30.67</v>
      </c>
      <c r="W289" s="56">
        <v>35.42</v>
      </c>
      <c r="X289" s="56">
        <v>40.119999999999997</v>
      </c>
      <c r="Y289" s="56">
        <v>45.25</v>
      </c>
      <c r="Z289" s="56">
        <v>51.41</v>
      </c>
      <c r="AA289" s="57">
        <v>60.89</v>
      </c>
      <c r="AB289" s="37">
        <v>69.290000000000006</v>
      </c>
      <c r="AC289" s="37">
        <v>78.7</v>
      </c>
      <c r="AD289" s="37">
        <v>89.76</v>
      </c>
      <c r="AE289" s="37">
        <v>102.05</v>
      </c>
      <c r="AF289" s="37">
        <v>115.55</v>
      </c>
      <c r="AG289" s="37">
        <v>129.94999999999999</v>
      </c>
      <c r="AH289" s="37">
        <v>145.62</v>
      </c>
      <c r="AI289" s="37">
        <v>162.54</v>
      </c>
      <c r="AJ289" s="37">
        <v>179.64</v>
      </c>
      <c r="AK289" s="37">
        <v>198.09</v>
      </c>
      <c r="AL289" s="37">
        <v>220.68</v>
      </c>
      <c r="AM289" s="37">
        <v>245.51</v>
      </c>
      <c r="AN289" s="37">
        <v>272.58999999999997</v>
      </c>
      <c r="AO289" s="37">
        <v>301.55</v>
      </c>
      <c r="AP289" s="37">
        <v>331.99</v>
      </c>
      <c r="AQ289" s="37">
        <v>357.42</v>
      </c>
      <c r="AR289" s="37">
        <v>382.58</v>
      </c>
      <c r="AS289" s="37">
        <v>407.03</v>
      </c>
      <c r="AT289" s="37">
        <v>430.37</v>
      </c>
      <c r="AU289" s="37">
        <v>452.19</v>
      </c>
      <c r="AV289" s="37">
        <v>472.1</v>
      </c>
      <c r="AW289" s="37">
        <v>498.11</v>
      </c>
      <c r="AX289" s="37">
        <v>525.54</v>
      </c>
      <c r="AY289" s="37">
        <v>554.48</v>
      </c>
      <c r="AZ289" s="37">
        <v>585.02</v>
      </c>
      <c r="BA289" s="37">
        <v>617.24</v>
      </c>
      <c r="BB289" s="37">
        <v>651.23</v>
      </c>
      <c r="BC289" s="37">
        <v>687.1</v>
      </c>
      <c r="BD289" s="37">
        <v>724.94</v>
      </c>
      <c r="BE289" s="37">
        <v>764.87</v>
      </c>
      <c r="BF289" s="37">
        <v>806.99</v>
      </c>
      <c r="BG289" s="37">
        <v>851.43</v>
      </c>
      <c r="BH289" s="37">
        <v>898.33</v>
      </c>
      <c r="BI289" s="37">
        <v>947.8</v>
      </c>
      <c r="BJ289" s="37">
        <v>1000</v>
      </c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</row>
    <row r="290" spans="1:101" ht="14.25" customHeight="1">
      <c r="A290" s="55">
        <v>61</v>
      </c>
      <c r="B290" s="60">
        <v>0.57999999999999996</v>
      </c>
      <c r="C290" s="56">
        <v>1.17</v>
      </c>
      <c r="D290" s="56">
        <v>2.06</v>
      </c>
      <c r="E290" s="56">
        <v>3.09</v>
      </c>
      <c r="F290" s="56">
        <v>3.92</v>
      </c>
      <c r="G290" s="56">
        <v>4.21</v>
      </c>
      <c r="H290" s="56">
        <v>4.4400000000000004</v>
      </c>
      <c r="I290" s="56">
        <v>4.72</v>
      </c>
      <c r="J290" s="56">
        <v>5.15</v>
      </c>
      <c r="K290" s="56">
        <v>5.86</v>
      </c>
      <c r="L290" s="56">
        <v>6.96</v>
      </c>
      <c r="M290" s="56">
        <v>8.51</v>
      </c>
      <c r="N290" s="56">
        <v>10.36</v>
      </c>
      <c r="O290" s="56">
        <v>12.4</v>
      </c>
      <c r="P290" s="56">
        <v>14.58</v>
      </c>
      <c r="Q290" s="56">
        <v>16.97</v>
      </c>
      <c r="R290" s="56">
        <v>19.48</v>
      </c>
      <c r="S290" s="56">
        <v>22.4</v>
      </c>
      <c r="T290" s="58">
        <v>26.21</v>
      </c>
      <c r="U290" s="56">
        <v>30.67</v>
      </c>
      <c r="V290" s="56">
        <v>35.42</v>
      </c>
      <c r="W290" s="56">
        <v>40.119999999999997</v>
      </c>
      <c r="X290" s="56">
        <v>45.25</v>
      </c>
      <c r="Y290" s="56">
        <v>51.41</v>
      </c>
      <c r="Z290" s="56">
        <v>60.89</v>
      </c>
      <c r="AA290" s="57">
        <v>69.290000000000006</v>
      </c>
      <c r="AB290" s="37">
        <v>78.7</v>
      </c>
      <c r="AC290" s="37">
        <v>89.76</v>
      </c>
      <c r="AD290" s="37">
        <v>102.05</v>
      </c>
      <c r="AE290" s="37">
        <v>115.55</v>
      </c>
      <c r="AF290" s="37">
        <v>129.94999999999999</v>
      </c>
      <c r="AG290" s="37">
        <v>145.62</v>
      </c>
      <c r="AH290" s="37">
        <v>162.54</v>
      </c>
      <c r="AI290" s="37">
        <v>179.64</v>
      </c>
      <c r="AJ290" s="37">
        <v>198.09</v>
      </c>
      <c r="AK290" s="37">
        <v>220.68</v>
      </c>
      <c r="AL290" s="37">
        <v>245.51</v>
      </c>
      <c r="AM290" s="37">
        <v>272.58999999999997</v>
      </c>
      <c r="AN290" s="37">
        <v>301.55</v>
      </c>
      <c r="AO290" s="37">
        <v>331.99</v>
      </c>
      <c r="AP290" s="37">
        <v>357.42</v>
      </c>
      <c r="AQ290" s="37">
        <v>382.58</v>
      </c>
      <c r="AR290" s="37">
        <v>407.03</v>
      </c>
      <c r="AS290" s="37">
        <v>430.37</v>
      </c>
      <c r="AT290" s="37">
        <v>452.19</v>
      </c>
      <c r="AU290" s="37">
        <v>472.1</v>
      </c>
      <c r="AV290" s="37">
        <v>498.11</v>
      </c>
      <c r="AW290" s="37">
        <v>525.54</v>
      </c>
      <c r="AX290" s="37">
        <v>554.48</v>
      </c>
      <c r="AY290" s="37">
        <v>585.02</v>
      </c>
      <c r="AZ290" s="37">
        <v>617.24</v>
      </c>
      <c r="BA290" s="37">
        <v>651.23</v>
      </c>
      <c r="BB290" s="37">
        <v>687.1</v>
      </c>
      <c r="BC290" s="37">
        <v>724.94</v>
      </c>
      <c r="BD290" s="37">
        <v>764.87</v>
      </c>
      <c r="BE290" s="37">
        <v>806.99</v>
      </c>
      <c r="BF290" s="37">
        <v>851.43</v>
      </c>
      <c r="BG290" s="37">
        <v>898.33</v>
      </c>
      <c r="BH290" s="37">
        <v>947.8</v>
      </c>
      <c r="BI290" s="37">
        <v>1000</v>
      </c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</row>
    <row r="291" spans="1:101" ht="14.25" customHeight="1">
      <c r="A291" s="55">
        <v>62</v>
      </c>
      <c r="B291" s="60">
        <v>0.7</v>
      </c>
      <c r="C291" s="56">
        <v>1.31</v>
      </c>
      <c r="D291" s="56">
        <v>2.4500000000000002</v>
      </c>
      <c r="E291" s="56">
        <v>3.27</v>
      </c>
      <c r="F291" s="56">
        <v>4.1500000000000004</v>
      </c>
      <c r="G291" s="56">
        <v>4.3899999999999997</v>
      </c>
      <c r="H291" s="56">
        <v>4.63</v>
      </c>
      <c r="I291" s="56">
        <v>5</v>
      </c>
      <c r="J291" s="56">
        <v>5.61</v>
      </c>
      <c r="K291" s="56">
        <v>6.59</v>
      </c>
      <c r="L291" s="56">
        <v>8</v>
      </c>
      <c r="M291" s="56">
        <v>9.84</v>
      </c>
      <c r="N291" s="56">
        <v>11.92</v>
      </c>
      <c r="O291" s="56">
        <v>14.14</v>
      </c>
      <c r="P291" s="56">
        <v>16.55</v>
      </c>
      <c r="Q291" s="56">
        <v>19.22</v>
      </c>
      <c r="R291" s="56">
        <v>22.27</v>
      </c>
      <c r="S291" s="57">
        <v>26.16</v>
      </c>
      <c r="T291" s="56">
        <v>30.67</v>
      </c>
      <c r="U291" s="56">
        <v>35.42</v>
      </c>
      <c r="V291" s="56">
        <v>40.119999999999997</v>
      </c>
      <c r="W291" s="56">
        <v>45.25</v>
      </c>
      <c r="X291" s="56">
        <v>51.41</v>
      </c>
      <c r="Y291" s="56">
        <v>60.89</v>
      </c>
      <c r="Z291" s="56">
        <v>69.290000000000006</v>
      </c>
      <c r="AA291" s="57">
        <v>78.7</v>
      </c>
      <c r="AB291" s="37">
        <v>89.76</v>
      </c>
      <c r="AC291" s="37">
        <v>102.05</v>
      </c>
      <c r="AD291" s="37">
        <v>115.55</v>
      </c>
      <c r="AE291" s="37">
        <v>129.94999999999999</v>
      </c>
      <c r="AF291" s="37">
        <v>145.62</v>
      </c>
      <c r="AG291" s="37">
        <v>162.54</v>
      </c>
      <c r="AH291" s="37">
        <v>179.64</v>
      </c>
      <c r="AI291" s="37">
        <v>198.09</v>
      </c>
      <c r="AJ291" s="37">
        <v>220.68</v>
      </c>
      <c r="AK291" s="37">
        <v>245.51</v>
      </c>
      <c r="AL291" s="37">
        <v>272.58999999999997</v>
      </c>
      <c r="AM291" s="37">
        <v>301.55</v>
      </c>
      <c r="AN291" s="37">
        <v>331.99</v>
      </c>
      <c r="AO291" s="37">
        <v>357.42</v>
      </c>
      <c r="AP291" s="37">
        <v>382.58</v>
      </c>
      <c r="AQ291" s="37">
        <v>407.03</v>
      </c>
      <c r="AR291" s="37">
        <v>430.37</v>
      </c>
      <c r="AS291" s="37">
        <v>452.19</v>
      </c>
      <c r="AT291" s="37">
        <v>472.1</v>
      </c>
      <c r="AU291" s="37">
        <v>498.11</v>
      </c>
      <c r="AV291" s="37">
        <v>525.54</v>
      </c>
      <c r="AW291" s="37">
        <v>554.48</v>
      </c>
      <c r="AX291" s="37">
        <v>585.02</v>
      </c>
      <c r="AY291" s="37">
        <v>617.24</v>
      </c>
      <c r="AZ291" s="37">
        <v>651.23</v>
      </c>
      <c r="BA291" s="37">
        <v>687.1</v>
      </c>
      <c r="BB291" s="37">
        <v>724.94</v>
      </c>
      <c r="BC291" s="37">
        <v>764.87</v>
      </c>
      <c r="BD291" s="37">
        <v>806.99</v>
      </c>
      <c r="BE291" s="37">
        <v>851.43</v>
      </c>
      <c r="BF291" s="37">
        <v>898.33</v>
      </c>
      <c r="BG291" s="37">
        <v>947.8</v>
      </c>
      <c r="BH291" s="37">
        <v>1000</v>
      </c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</row>
    <row r="292" spans="1:101" ht="14.25" customHeight="1">
      <c r="A292" s="55">
        <v>63</v>
      </c>
      <c r="B292" s="60">
        <v>0.83</v>
      </c>
      <c r="C292" s="56">
        <v>1.5</v>
      </c>
      <c r="D292" s="56">
        <v>2.86</v>
      </c>
      <c r="E292" s="56">
        <v>3.64</v>
      </c>
      <c r="F292" s="56">
        <v>4.3099999999999996</v>
      </c>
      <c r="G292" s="56">
        <v>4.6100000000000003</v>
      </c>
      <c r="H292" s="56">
        <v>4.96</v>
      </c>
      <c r="I292" s="56">
        <v>5.53</v>
      </c>
      <c r="J292" s="56">
        <v>6.35</v>
      </c>
      <c r="K292" s="56">
        <v>7.58</v>
      </c>
      <c r="L292" s="56">
        <v>9.32</v>
      </c>
      <c r="M292" s="56">
        <v>11.43</v>
      </c>
      <c r="N292" s="56">
        <v>13.72</v>
      </c>
      <c r="O292" s="56">
        <v>16.170000000000002</v>
      </c>
      <c r="P292" s="56">
        <v>18.87</v>
      </c>
      <c r="Q292" s="56">
        <v>21.94</v>
      </c>
      <c r="R292" s="56">
        <v>25.89</v>
      </c>
      <c r="S292" s="58">
        <v>30.08</v>
      </c>
      <c r="T292" s="56">
        <v>35.42</v>
      </c>
      <c r="U292" s="56">
        <v>40.119999999999997</v>
      </c>
      <c r="V292" s="56">
        <v>45.25</v>
      </c>
      <c r="W292" s="56">
        <v>51.41</v>
      </c>
      <c r="X292" s="56">
        <v>60.89</v>
      </c>
      <c r="Y292" s="56">
        <v>69.290000000000006</v>
      </c>
      <c r="Z292" s="56">
        <v>78.7</v>
      </c>
      <c r="AA292" s="57">
        <v>89.76</v>
      </c>
      <c r="AB292" s="37">
        <v>102.05</v>
      </c>
      <c r="AC292" s="37">
        <v>115.55</v>
      </c>
      <c r="AD292" s="37">
        <v>129.94999999999999</v>
      </c>
      <c r="AE292" s="37">
        <v>145.62</v>
      </c>
      <c r="AF292" s="37">
        <v>162.54</v>
      </c>
      <c r="AG292" s="37">
        <v>179.64</v>
      </c>
      <c r="AH292" s="37">
        <v>198.09</v>
      </c>
      <c r="AI292" s="37">
        <v>220.68</v>
      </c>
      <c r="AJ292" s="37">
        <v>245.51</v>
      </c>
      <c r="AK292" s="37">
        <v>272.58999999999997</v>
      </c>
      <c r="AL292" s="37">
        <v>301.55</v>
      </c>
      <c r="AM292" s="37">
        <v>331.99</v>
      </c>
      <c r="AN292" s="37">
        <v>357.42</v>
      </c>
      <c r="AO292" s="37">
        <v>382.58</v>
      </c>
      <c r="AP292" s="37">
        <v>407.03</v>
      </c>
      <c r="AQ292" s="37">
        <v>430.37</v>
      </c>
      <c r="AR292" s="37">
        <v>452.19</v>
      </c>
      <c r="AS292" s="37">
        <v>472.1</v>
      </c>
      <c r="AT292" s="37">
        <v>498.11</v>
      </c>
      <c r="AU292" s="37">
        <v>525.54</v>
      </c>
      <c r="AV292" s="37">
        <v>554.48</v>
      </c>
      <c r="AW292" s="37">
        <v>585.02</v>
      </c>
      <c r="AX292" s="37">
        <v>617.24</v>
      </c>
      <c r="AY292" s="37">
        <v>651.23</v>
      </c>
      <c r="AZ292" s="37">
        <v>687.1</v>
      </c>
      <c r="BA292" s="37">
        <v>724.94</v>
      </c>
      <c r="BB292" s="37">
        <v>764.87</v>
      </c>
      <c r="BC292" s="37">
        <v>806.99</v>
      </c>
      <c r="BD292" s="37">
        <v>851.43</v>
      </c>
      <c r="BE292" s="37">
        <v>898.33</v>
      </c>
      <c r="BF292" s="37">
        <v>947.8</v>
      </c>
      <c r="BG292" s="37">
        <v>1000</v>
      </c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</row>
    <row r="293" spans="1:101" ht="14.25" customHeight="1">
      <c r="A293" s="55">
        <v>64</v>
      </c>
      <c r="B293" s="60">
        <v>0.96</v>
      </c>
      <c r="C293" s="56">
        <v>1.85</v>
      </c>
      <c r="D293" s="56">
        <v>3.21</v>
      </c>
      <c r="E293" s="56">
        <v>3.88</v>
      </c>
      <c r="F293" s="56">
        <v>4.41</v>
      </c>
      <c r="G293" s="56">
        <v>4.87</v>
      </c>
      <c r="H293" s="56">
        <v>5.53</v>
      </c>
      <c r="I293" s="56">
        <v>6.31</v>
      </c>
      <c r="J293" s="56">
        <v>7.29</v>
      </c>
      <c r="K293" s="56">
        <v>8.86</v>
      </c>
      <c r="L293" s="56">
        <v>10.86</v>
      </c>
      <c r="M293" s="56">
        <v>13.13</v>
      </c>
      <c r="N293" s="56">
        <v>15.57</v>
      </c>
      <c r="O293" s="56">
        <v>18.23</v>
      </c>
      <c r="P293" s="56">
        <v>21.31</v>
      </c>
      <c r="Q293" s="56">
        <v>25.47</v>
      </c>
      <c r="R293" s="57">
        <v>29.96</v>
      </c>
      <c r="S293" s="56">
        <v>35.42</v>
      </c>
      <c r="T293" s="56">
        <v>40.119999999999997</v>
      </c>
      <c r="U293" s="56">
        <v>45.25</v>
      </c>
      <c r="V293" s="56">
        <v>51.41</v>
      </c>
      <c r="W293" s="56">
        <v>60.89</v>
      </c>
      <c r="X293" s="56">
        <v>69.290000000000006</v>
      </c>
      <c r="Y293" s="56">
        <v>78.7</v>
      </c>
      <c r="Z293" s="56">
        <v>89.76</v>
      </c>
      <c r="AA293" s="57">
        <v>102.05</v>
      </c>
      <c r="AB293" s="37">
        <v>115.55</v>
      </c>
      <c r="AC293" s="37">
        <v>129.94999999999999</v>
      </c>
      <c r="AD293" s="37">
        <v>145.62</v>
      </c>
      <c r="AE293" s="37">
        <v>162.54</v>
      </c>
      <c r="AF293" s="37">
        <v>179.64</v>
      </c>
      <c r="AG293" s="37">
        <v>198.09</v>
      </c>
      <c r="AH293" s="37">
        <v>220.68</v>
      </c>
      <c r="AI293" s="37">
        <v>245.51</v>
      </c>
      <c r="AJ293" s="37">
        <v>272.58999999999997</v>
      </c>
      <c r="AK293" s="37">
        <v>301.55</v>
      </c>
      <c r="AL293" s="37">
        <v>331.99</v>
      </c>
      <c r="AM293" s="37">
        <v>357.42</v>
      </c>
      <c r="AN293" s="37">
        <v>382.58</v>
      </c>
      <c r="AO293" s="37">
        <v>407.03</v>
      </c>
      <c r="AP293" s="37">
        <v>430.37</v>
      </c>
      <c r="AQ293" s="37">
        <v>452.19</v>
      </c>
      <c r="AR293" s="37">
        <v>472.1</v>
      </c>
      <c r="AS293" s="37">
        <v>498.11</v>
      </c>
      <c r="AT293" s="37">
        <v>525.54</v>
      </c>
      <c r="AU293" s="37">
        <v>554.48</v>
      </c>
      <c r="AV293" s="37">
        <v>585.02</v>
      </c>
      <c r="AW293" s="37">
        <v>617.24</v>
      </c>
      <c r="AX293" s="37">
        <v>651.23</v>
      </c>
      <c r="AY293" s="37">
        <v>687.1</v>
      </c>
      <c r="AZ293" s="37">
        <v>724.94</v>
      </c>
      <c r="BA293" s="37">
        <v>764.87</v>
      </c>
      <c r="BB293" s="37">
        <v>806.99</v>
      </c>
      <c r="BC293" s="37">
        <v>851.43</v>
      </c>
      <c r="BD293" s="37">
        <v>898.33</v>
      </c>
      <c r="BE293" s="37">
        <v>947.8</v>
      </c>
      <c r="BF293" s="37">
        <v>1000</v>
      </c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</row>
    <row r="294" spans="1:101" ht="14.25" customHeight="1">
      <c r="A294" s="55">
        <v>65</v>
      </c>
      <c r="B294" s="60">
        <v>1.07</v>
      </c>
      <c r="C294" s="56">
        <v>2.2799999999999998</v>
      </c>
      <c r="D294" s="56">
        <v>3.48</v>
      </c>
      <c r="E294" s="56">
        <v>4.03</v>
      </c>
      <c r="F294" s="56">
        <v>4.63</v>
      </c>
      <c r="G294" s="56">
        <v>5.41</v>
      </c>
      <c r="H294" s="56">
        <v>6.27</v>
      </c>
      <c r="I294" s="56">
        <v>7.17</v>
      </c>
      <c r="J294" s="56">
        <v>8.48</v>
      </c>
      <c r="K294" s="56">
        <v>10.42</v>
      </c>
      <c r="L294" s="56">
        <v>12.65</v>
      </c>
      <c r="M294" s="56">
        <v>15.03</v>
      </c>
      <c r="N294" s="56">
        <v>17.68</v>
      </c>
      <c r="O294" s="56">
        <v>20.56</v>
      </c>
      <c r="P294" s="56">
        <v>24.16</v>
      </c>
      <c r="Q294" s="56">
        <v>29.26</v>
      </c>
      <c r="R294" s="58">
        <v>34.5</v>
      </c>
      <c r="S294" s="56">
        <v>40.119999999999997</v>
      </c>
      <c r="T294" s="56">
        <v>45.25</v>
      </c>
      <c r="U294" s="56">
        <v>51.41</v>
      </c>
      <c r="V294" s="56">
        <v>60.89</v>
      </c>
      <c r="W294" s="56">
        <v>69.290000000000006</v>
      </c>
      <c r="X294" s="56">
        <v>78.7</v>
      </c>
      <c r="Y294" s="56">
        <v>89.76</v>
      </c>
      <c r="Z294" s="56">
        <v>102.05</v>
      </c>
      <c r="AA294" s="57">
        <v>115.55</v>
      </c>
      <c r="AB294" s="37">
        <v>129.94999999999999</v>
      </c>
      <c r="AC294" s="37">
        <v>145.62</v>
      </c>
      <c r="AD294" s="37">
        <v>162.54</v>
      </c>
      <c r="AE294" s="37">
        <v>179.64</v>
      </c>
      <c r="AF294" s="37">
        <v>198.09</v>
      </c>
      <c r="AG294" s="37">
        <v>220.68</v>
      </c>
      <c r="AH294" s="37">
        <v>245.51</v>
      </c>
      <c r="AI294" s="37">
        <v>272.58999999999997</v>
      </c>
      <c r="AJ294" s="37">
        <v>301.55</v>
      </c>
      <c r="AK294" s="37">
        <v>331.99</v>
      </c>
      <c r="AL294" s="37">
        <v>357.42</v>
      </c>
      <c r="AM294" s="37">
        <v>382.58</v>
      </c>
      <c r="AN294" s="37">
        <v>407.03</v>
      </c>
      <c r="AO294" s="37">
        <v>430.37</v>
      </c>
      <c r="AP294" s="37">
        <v>452.19</v>
      </c>
      <c r="AQ294" s="37">
        <v>472.1</v>
      </c>
      <c r="AR294" s="37">
        <v>498.11</v>
      </c>
      <c r="AS294" s="37">
        <v>525.54</v>
      </c>
      <c r="AT294" s="37">
        <v>554.48</v>
      </c>
      <c r="AU294" s="37">
        <v>585.02</v>
      </c>
      <c r="AV294" s="37">
        <v>617.24</v>
      </c>
      <c r="AW294" s="37">
        <v>651.23</v>
      </c>
      <c r="AX294" s="37">
        <v>687.1</v>
      </c>
      <c r="AY294" s="37">
        <v>724.94</v>
      </c>
      <c r="AZ294" s="37">
        <v>764.87</v>
      </c>
      <c r="BA294" s="37">
        <v>806.99</v>
      </c>
      <c r="BB294" s="37">
        <v>851.43</v>
      </c>
      <c r="BC294" s="37">
        <v>898.33</v>
      </c>
      <c r="BD294" s="37">
        <v>947.8</v>
      </c>
      <c r="BE294" s="37">
        <v>1000</v>
      </c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</row>
    <row r="295" spans="1:101" ht="14.25" customHeight="1">
      <c r="A295" s="55">
        <v>66</v>
      </c>
      <c r="B295" s="60">
        <v>1.18</v>
      </c>
      <c r="C295" s="56">
        <v>2.41</v>
      </c>
      <c r="D295" s="56">
        <v>3.68</v>
      </c>
      <c r="E295" s="56">
        <v>4.16</v>
      </c>
      <c r="F295" s="56">
        <v>4.8899999999999997</v>
      </c>
      <c r="G295" s="56">
        <v>5.99</v>
      </c>
      <c r="H295" s="56">
        <v>7.04</v>
      </c>
      <c r="I295" s="56">
        <v>8.25</v>
      </c>
      <c r="J295" s="56">
        <v>9.94</v>
      </c>
      <c r="K295" s="56">
        <v>12.26</v>
      </c>
      <c r="L295" s="56">
        <v>14.67</v>
      </c>
      <c r="M295" s="56">
        <v>17.11</v>
      </c>
      <c r="N295" s="56">
        <v>20</v>
      </c>
      <c r="O295" s="56">
        <v>23.64</v>
      </c>
      <c r="P295" s="56">
        <v>27.82</v>
      </c>
      <c r="Q295" s="57">
        <v>33.380000000000003</v>
      </c>
      <c r="R295" s="56">
        <v>40.119999999999997</v>
      </c>
      <c r="S295" s="56">
        <v>45.25</v>
      </c>
      <c r="T295" s="56">
        <v>51.41</v>
      </c>
      <c r="U295" s="56">
        <v>60.89</v>
      </c>
      <c r="V295" s="56">
        <v>69.290000000000006</v>
      </c>
      <c r="W295" s="56">
        <v>78.7</v>
      </c>
      <c r="X295" s="56">
        <v>89.76</v>
      </c>
      <c r="Y295" s="56">
        <v>102.05</v>
      </c>
      <c r="Z295" s="56">
        <v>115.55</v>
      </c>
      <c r="AA295" s="57">
        <v>129.94999999999999</v>
      </c>
      <c r="AB295" s="37">
        <v>145.62</v>
      </c>
      <c r="AC295" s="37">
        <v>162.54</v>
      </c>
      <c r="AD295" s="37">
        <v>179.64</v>
      </c>
      <c r="AE295" s="37">
        <v>198.09</v>
      </c>
      <c r="AF295" s="37">
        <v>220.68</v>
      </c>
      <c r="AG295" s="37">
        <v>245.51</v>
      </c>
      <c r="AH295" s="37">
        <v>272.58999999999997</v>
      </c>
      <c r="AI295" s="37">
        <v>301.55</v>
      </c>
      <c r="AJ295" s="37">
        <v>331.99</v>
      </c>
      <c r="AK295" s="37">
        <v>357.42</v>
      </c>
      <c r="AL295" s="37">
        <v>382.58</v>
      </c>
      <c r="AM295" s="37">
        <v>407.03</v>
      </c>
      <c r="AN295" s="37">
        <v>430.37</v>
      </c>
      <c r="AO295" s="37">
        <v>452.19</v>
      </c>
      <c r="AP295" s="37">
        <v>472.1</v>
      </c>
      <c r="AQ295" s="37">
        <v>498.11</v>
      </c>
      <c r="AR295" s="37">
        <v>525.54</v>
      </c>
      <c r="AS295" s="37">
        <v>554.48</v>
      </c>
      <c r="AT295" s="37">
        <v>585.02</v>
      </c>
      <c r="AU295" s="37">
        <v>617.24</v>
      </c>
      <c r="AV295" s="37">
        <v>651.23</v>
      </c>
      <c r="AW295" s="37">
        <v>687.1</v>
      </c>
      <c r="AX295" s="37">
        <v>724.94</v>
      </c>
      <c r="AY295" s="37">
        <v>764.87</v>
      </c>
      <c r="AZ295" s="37">
        <v>806.99</v>
      </c>
      <c r="BA295" s="37">
        <v>851.43</v>
      </c>
      <c r="BB295" s="37">
        <v>898.33</v>
      </c>
      <c r="BC295" s="37">
        <v>947.8</v>
      </c>
      <c r="BD295" s="37">
        <v>1000</v>
      </c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</row>
    <row r="296" spans="1:101" ht="14.25" customHeight="1">
      <c r="A296" s="55">
        <v>67</v>
      </c>
      <c r="B296" s="60">
        <v>1.31</v>
      </c>
      <c r="C296" s="56">
        <v>2.5099999999999998</v>
      </c>
      <c r="D296" s="56">
        <v>3.83</v>
      </c>
      <c r="E296" s="56">
        <v>4.3099999999999996</v>
      </c>
      <c r="F296" s="56">
        <v>5.3</v>
      </c>
      <c r="G296" s="56">
        <v>6.66</v>
      </c>
      <c r="H296" s="56">
        <v>7.99</v>
      </c>
      <c r="I296" s="56">
        <v>9.5500000000000007</v>
      </c>
      <c r="J296" s="56">
        <v>11.65</v>
      </c>
      <c r="K296" s="56">
        <v>14.35</v>
      </c>
      <c r="L296" s="56">
        <v>17.010000000000002</v>
      </c>
      <c r="M296" s="56">
        <v>19.829999999999998</v>
      </c>
      <c r="N296" s="56">
        <v>22.66</v>
      </c>
      <c r="O296" s="56">
        <v>26.61</v>
      </c>
      <c r="P296" s="56">
        <v>31.25</v>
      </c>
      <c r="Q296" s="57">
        <v>37.72</v>
      </c>
      <c r="R296" s="56">
        <v>45.25</v>
      </c>
      <c r="S296" s="56">
        <v>51.41</v>
      </c>
      <c r="T296" s="56">
        <v>60.89</v>
      </c>
      <c r="U296" s="56">
        <v>69.290000000000006</v>
      </c>
      <c r="V296" s="56">
        <v>78.7</v>
      </c>
      <c r="W296" s="56">
        <v>89.76</v>
      </c>
      <c r="X296" s="56">
        <v>102.05</v>
      </c>
      <c r="Y296" s="56">
        <v>115.55</v>
      </c>
      <c r="Z296" s="56">
        <v>129.94999999999999</v>
      </c>
      <c r="AA296" s="57">
        <v>145.62</v>
      </c>
      <c r="AB296" s="37">
        <v>162.54</v>
      </c>
      <c r="AC296" s="37">
        <v>179.64</v>
      </c>
      <c r="AD296" s="37">
        <v>198.09</v>
      </c>
      <c r="AE296" s="37">
        <v>220.68</v>
      </c>
      <c r="AF296" s="37">
        <v>245.51</v>
      </c>
      <c r="AG296" s="37">
        <v>272.58999999999997</v>
      </c>
      <c r="AH296" s="37">
        <v>301.55</v>
      </c>
      <c r="AI296" s="37">
        <v>331.99</v>
      </c>
      <c r="AJ296" s="37">
        <v>357.42</v>
      </c>
      <c r="AK296" s="37">
        <v>382.58</v>
      </c>
      <c r="AL296" s="37">
        <v>407.03</v>
      </c>
      <c r="AM296" s="37">
        <v>430.37</v>
      </c>
      <c r="AN296" s="37">
        <v>452.19</v>
      </c>
      <c r="AO296" s="37">
        <v>472.1</v>
      </c>
      <c r="AP296" s="37">
        <v>498.11</v>
      </c>
      <c r="AQ296" s="37">
        <v>525.54</v>
      </c>
      <c r="AR296" s="37">
        <v>554.48</v>
      </c>
      <c r="AS296" s="37">
        <v>585.02</v>
      </c>
      <c r="AT296" s="37">
        <v>617.24</v>
      </c>
      <c r="AU296" s="37">
        <v>651.23</v>
      </c>
      <c r="AV296" s="37">
        <v>687.1</v>
      </c>
      <c r="AW296" s="37">
        <v>724.94</v>
      </c>
      <c r="AX296" s="37">
        <v>764.87</v>
      </c>
      <c r="AY296" s="37">
        <v>806.99</v>
      </c>
      <c r="AZ296" s="37">
        <v>851.43</v>
      </c>
      <c r="BA296" s="37">
        <v>898.33</v>
      </c>
      <c r="BB296" s="37">
        <v>947.8</v>
      </c>
      <c r="BC296" s="37">
        <v>1000</v>
      </c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</row>
    <row r="297" spans="1:101" ht="14.25" customHeight="1">
      <c r="A297" s="55">
        <v>68</v>
      </c>
      <c r="B297" s="60">
        <v>1.45</v>
      </c>
      <c r="C297" s="56">
        <v>2.6</v>
      </c>
      <c r="D297" s="56">
        <v>3.97</v>
      </c>
      <c r="E297" s="56">
        <v>4.6100000000000003</v>
      </c>
      <c r="F297" s="56">
        <v>5.88</v>
      </c>
      <c r="G297" s="56">
        <v>7.49</v>
      </c>
      <c r="H297" s="56">
        <v>9.1199999999999992</v>
      </c>
      <c r="I297" s="56">
        <v>11.06</v>
      </c>
      <c r="J297" s="56">
        <v>13.59</v>
      </c>
      <c r="K297" s="56">
        <v>16.7</v>
      </c>
      <c r="L297" s="56">
        <v>19.649999999999999</v>
      </c>
      <c r="M297" s="56">
        <v>22.53</v>
      </c>
      <c r="N297" s="56">
        <v>26.46</v>
      </c>
      <c r="O297" s="56">
        <v>30.98</v>
      </c>
      <c r="P297" s="56">
        <v>35.200000000000003</v>
      </c>
      <c r="Q297" s="57">
        <v>43.06</v>
      </c>
      <c r="R297" s="56">
        <v>51.41</v>
      </c>
      <c r="S297" s="56">
        <v>60.89</v>
      </c>
      <c r="T297" s="56">
        <v>69.290000000000006</v>
      </c>
      <c r="U297" s="56">
        <v>78.7</v>
      </c>
      <c r="V297" s="56">
        <v>89.76</v>
      </c>
      <c r="W297" s="56">
        <v>102.05</v>
      </c>
      <c r="X297" s="56">
        <v>115.55</v>
      </c>
      <c r="Y297" s="56">
        <v>129.94999999999999</v>
      </c>
      <c r="Z297" s="56">
        <v>145.62</v>
      </c>
      <c r="AA297" s="57">
        <v>162.54</v>
      </c>
      <c r="AB297" s="37">
        <v>179.64</v>
      </c>
      <c r="AC297" s="37">
        <v>198.09</v>
      </c>
      <c r="AD297" s="37">
        <v>220.68</v>
      </c>
      <c r="AE297" s="37">
        <v>245.51</v>
      </c>
      <c r="AF297" s="37">
        <v>272.58999999999997</v>
      </c>
      <c r="AG297" s="37">
        <v>301.55</v>
      </c>
      <c r="AH297" s="37">
        <v>331.99</v>
      </c>
      <c r="AI297" s="37">
        <v>357.42</v>
      </c>
      <c r="AJ297" s="37">
        <v>382.58</v>
      </c>
      <c r="AK297" s="37">
        <v>407.03</v>
      </c>
      <c r="AL297" s="37">
        <v>430.37</v>
      </c>
      <c r="AM297" s="37">
        <v>452.19</v>
      </c>
      <c r="AN297" s="37">
        <v>472.1</v>
      </c>
      <c r="AO297" s="37">
        <v>498.11</v>
      </c>
      <c r="AP297" s="37">
        <v>525.54</v>
      </c>
      <c r="AQ297" s="37">
        <v>554.48</v>
      </c>
      <c r="AR297" s="37">
        <v>585.02</v>
      </c>
      <c r="AS297" s="37">
        <v>617.24</v>
      </c>
      <c r="AT297" s="37">
        <v>651.23</v>
      </c>
      <c r="AU297" s="37">
        <v>687.1</v>
      </c>
      <c r="AV297" s="37">
        <v>724.94</v>
      </c>
      <c r="AW297" s="37">
        <v>764.87</v>
      </c>
      <c r="AX297" s="37">
        <v>806.99</v>
      </c>
      <c r="AY297" s="37">
        <v>851.43</v>
      </c>
      <c r="AZ297" s="37">
        <v>898.33</v>
      </c>
      <c r="BA297" s="37">
        <v>947.8</v>
      </c>
      <c r="BB297" s="37">
        <v>1000</v>
      </c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</row>
    <row r="298" spans="1:101" ht="14.25" customHeight="1">
      <c r="A298" s="55">
        <v>69</v>
      </c>
      <c r="B298" s="60">
        <v>1.61</v>
      </c>
      <c r="C298" s="56">
        <v>2.7</v>
      </c>
      <c r="D298" s="56">
        <v>4.13</v>
      </c>
      <c r="E298" s="56">
        <v>5.09</v>
      </c>
      <c r="F298" s="56">
        <v>6.61</v>
      </c>
      <c r="G298" s="56">
        <v>8.4600000000000009</v>
      </c>
      <c r="H298" s="56">
        <v>10.38</v>
      </c>
      <c r="I298" s="56">
        <v>12.72</v>
      </c>
      <c r="J298" s="56">
        <v>15.74</v>
      </c>
      <c r="K298" s="56">
        <v>19.329999999999998</v>
      </c>
      <c r="L298" s="56">
        <v>22.39</v>
      </c>
      <c r="M298" s="56">
        <v>26.32</v>
      </c>
      <c r="N298" s="56">
        <v>30.72</v>
      </c>
      <c r="O298" s="56">
        <v>35.130000000000003</v>
      </c>
      <c r="P298" s="56">
        <v>42.05</v>
      </c>
      <c r="Q298" s="58">
        <v>51.08</v>
      </c>
      <c r="R298" s="56">
        <v>60.89</v>
      </c>
      <c r="S298" s="56">
        <v>69.290000000000006</v>
      </c>
      <c r="T298" s="56">
        <v>78.7</v>
      </c>
      <c r="U298" s="56">
        <v>89.76</v>
      </c>
      <c r="V298" s="56">
        <v>102.05</v>
      </c>
      <c r="W298" s="56">
        <v>115.55</v>
      </c>
      <c r="X298" s="56">
        <v>129.94999999999999</v>
      </c>
      <c r="Y298" s="56">
        <v>145.62</v>
      </c>
      <c r="Z298" s="56">
        <v>162.54</v>
      </c>
      <c r="AA298" s="57">
        <v>179.64</v>
      </c>
      <c r="AB298" s="37">
        <v>198.09</v>
      </c>
      <c r="AC298" s="37">
        <v>220.68</v>
      </c>
      <c r="AD298" s="37">
        <v>245.51</v>
      </c>
      <c r="AE298" s="37">
        <v>272.58999999999997</v>
      </c>
      <c r="AF298" s="37">
        <v>301.55</v>
      </c>
      <c r="AG298" s="37">
        <v>331.99</v>
      </c>
      <c r="AH298" s="37">
        <v>357.42</v>
      </c>
      <c r="AI298" s="37">
        <v>382.58</v>
      </c>
      <c r="AJ298" s="37">
        <v>407.03</v>
      </c>
      <c r="AK298" s="37">
        <v>430.37</v>
      </c>
      <c r="AL298" s="37">
        <v>452.19</v>
      </c>
      <c r="AM298" s="37">
        <v>472.1</v>
      </c>
      <c r="AN298" s="37">
        <v>498.11</v>
      </c>
      <c r="AO298" s="37">
        <v>525.54</v>
      </c>
      <c r="AP298" s="37">
        <v>554.48</v>
      </c>
      <c r="AQ298" s="37">
        <v>585.02</v>
      </c>
      <c r="AR298" s="37">
        <v>617.24</v>
      </c>
      <c r="AS298" s="37">
        <v>651.23</v>
      </c>
      <c r="AT298" s="37">
        <v>687.1</v>
      </c>
      <c r="AU298" s="37">
        <v>724.94</v>
      </c>
      <c r="AV298" s="37">
        <v>764.87</v>
      </c>
      <c r="AW298" s="37">
        <v>806.99</v>
      </c>
      <c r="AX298" s="37">
        <v>851.43</v>
      </c>
      <c r="AY298" s="37">
        <v>898.33</v>
      </c>
      <c r="AZ298" s="37">
        <v>947.8</v>
      </c>
      <c r="BA298" s="37">
        <v>1000</v>
      </c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</row>
    <row r="299" spans="1:101" ht="14.25" customHeight="1">
      <c r="A299" s="55">
        <v>70</v>
      </c>
      <c r="B299" s="60">
        <v>1.78</v>
      </c>
      <c r="C299" s="56">
        <v>2.83</v>
      </c>
      <c r="D299" s="56">
        <v>4.33</v>
      </c>
      <c r="E299" s="56">
        <v>5.57</v>
      </c>
      <c r="F299" s="56">
        <v>7.48</v>
      </c>
      <c r="G299" s="56">
        <v>9.52</v>
      </c>
      <c r="H299" s="56">
        <v>11.73</v>
      </c>
      <c r="I299" s="56">
        <v>14.53</v>
      </c>
      <c r="J299" s="56">
        <v>18.13</v>
      </c>
      <c r="K299" s="56">
        <v>22.26</v>
      </c>
      <c r="L299" s="56">
        <v>26.17</v>
      </c>
      <c r="M299" s="56">
        <v>30.45</v>
      </c>
      <c r="N299" s="56">
        <v>35.11</v>
      </c>
      <c r="O299" s="56">
        <v>41.67</v>
      </c>
      <c r="P299" s="57">
        <v>50.78</v>
      </c>
      <c r="Q299" s="56">
        <v>60.89</v>
      </c>
      <c r="R299" s="56">
        <v>69.290000000000006</v>
      </c>
      <c r="S299" s="56">
        <v>78.7</v>
      </c>
      <c r="T299" s="56">
        <v>89.76</v>
      </c>
      <c r="U299" s="56">
        <v>102.05</v>
      </c>
      <c r="V299" s="56">
        <v>115.55</v>
      </c>
      <c r="W299" s="56">
        <v>129.94999999999999</v>
      </c>
      <c r="X299" s="56">
        <v>145.62</v>
      </c>
      <c r="Y299" s="56">
        <v>162.54</v>
      </c>
      <c r="Z299" s="56">
        <v>179.64</v>
      </c>
      <c r="AA299" s="57">
        <v>198.09</v>
      </c>
      <c r="AB299" s="37">
        <v>220.68</v>
      </c>
      <c r="AC299" s="37">
        <v>245.51</v>
      </c>
      <c r="AD299" s="37">
        <v>272.58999999999997</v>
      </c>
      <c r="AE299" s="37">
        <v>301.55</v>
      </c>
      <c r="AF299" s="37">
        <v>331.99</v>
      </c>
      <c r="AG299" s="37">
        <v>357.42</v>
      </c>
      <c r="AH299" s="37">
        <v>382.58</v>
      </c>
      <c r="AI299" s="37">
        <v>407.03</v>
      </c>
      <c r="AJ299" s="37">
        <v>430.37</v>
      </c>
      <c r="AK299" s="37">
        <v>452.19</v>
      </c>
      <c r="AL299" s="37">
        <v>472.1</v>
      </c>
      <c r="AM299" s="37">
        <v>498.11</v>
      </c>
      <c r="AN299" s="37">
        <v>525.54</v>
      </c>
      <c r="AO299" s="37">
        <v>554.48</v>
      </c>
      <c r="AP299" s="37">
        <v>585.02</v>
      </c>
      <c r="AQ299" s="37">
        <v>617.24</v>
      </c>
      <c r="AR299" s="37">
        <v>651.23</v>
      </c>
      <c r="AS299" s="37">
        <v>687.1</v>
      </c>
      <c r="AT299" s="37">
        <v>724.94</v>
      </c>
      <c r="AU299" s="37">
        <v>764.87</v>
      </c>
      <c r="AV299" s="37">
        <v>806.99</v>
      </c>
      <c r="AW299" s="37">
        <v>851.43</v>
      </c>
      <c r="AX299" s="37">
        <v>898.33</v>
      </c>
      <c r="AY299" s="37">
        <v>947.8</v>
      </c>
      <c r="AZ299" s="37">
        <v>1000</v>
      </c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</row>
    <row r="300" spans="1:101" ht="14.25" customHeight="1">
      <c r="A300" s="55">
        <v>71</v>
      </c>
      <c r="B300" s="60">
        <v>1.98</v>
      </c>
      <c r="C300" s="56">
        <v>2.99</v>
      </c>
      <c r="D300" s="56">
        <v>4.57</v>
      </c>
      <c r="E300" s="56">
        <v>6.22</v>
      </c>
      <c r="F300" s="56">
        <v>8.44</v>
      </c>
      <c r="G300" s="56">
        <v>10.64</v>
      </c>
      <c r="H300" s="56">
        <v>13.17</v>
      </c>
      <c r="I300" s="56">
        <v>16.5</v>
      </c>
      <c r="J300" s="56">
        <v>20.77</v>
      </c>
      <c r="K300" s="56">
        <v>25.49</v>
      </c>
      <c r="L300" s="56">
        <v>30.18</v>
      </c>
      <c r="M300" s="56">
        <v>34.69</v>
      </c>
      <c r="N300" s="56">
        <v>41.08</v>
      </c>
      <c r="O300" s="56">
        <v>49.23</v>
      </c>
      <c r="P300" s="57">
        <v>59.38</v>
      </c>
      <c r="Q300" s="56">
        <v>69.290000000000006</v>
      </c>
      <c r="R300" s="56">
        <v>78.7</v>
      </c>
      <c r="S300" s="56">
        <v>89.76</v>
      </c>
      <c r="T300" s="56">
        <v>102.05</v>
      </c>
      <c r="U300" s="56">
        <v>115.55</v>
      </c>
      <c r="V300" s="56">
        <v>129.94999999999999</v>
      </c>
      <c r="W300" s="56">
        <v>145.62</v>
      </c>
      <c r="X300" s="56">
        <v>162.54</v>
      </c>
      <c r="Y300" s="56">
        <v>179.64</v>
      </c>
      <c r="Z300" s="56">
        <v>198.09</v>
      </c>
      <c r="AA300" s="57">
        <v>220.68</v>
      </c>
      <c r="AB300" s="37">
        <v>245.51</v>
      </c>
      <c r="AC300" s="37">
        <v>272.58999999999997</v>
      </c>
      <c r="AD300" s="37">
        <v>301.55</v>
      </c>
      <c r="AE300" s="37">
        <v>331.99</v>
      </c>
      <c r="AF300" s="37">
        <v>357.42</v>
      </c>
      <c r="AG300" s="37">
        <v>382.58</v>
      </c>
      <c r="AH300" s="37">
        <v>407.03</v>
      </c>
      <c r="AI300" s="37">
        <v>430.37</v>
      </c>
      <c r="AJ300" s="37">
        <v>452.19</v>
      </c>
      <c r="AK300" s="37">
        <v>472.1</v>
      </c>
      <c r="AL300" s="37">
        <v>498.11</v>
      </c>
      <c r="AM300" s="37">
        <v>525.54</v>
      </c>
      <c r="AN300" s="37">
        <v>554.48</v>
      </c>
      <c r="AO300" s="37">
        <v>585.02</v>
      </c>
      <c r="AP300" s="37">
        <v>617.24</v>
      </c>
      <c r="AQ300" s="37">
        <v>651.23</v>
      </c>
      <c r="AR300" s="37">
        <v>687.1</v>
      </c>
      <c r="AS300" s="37">
        <v>724.94</v>
      </c>
      <c r="AT300" s="37">
        <v>764.87</v>
      </c>
      <c r="AU300" s="37">
        <v>806.99</v>
      </c>
      <c r="AV300" s="37">
        <v>851.43</v>
      </c>
      <c r="AW300" s="37">
        <v>898.33</v>
      </c>
      <c r="AX300" s="37">
        <v>947.8</v>
      </c>
      <c r="AY300" s="37">
        <v>1000</v>
      </c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</row>
    <row r="301" spans="1:101" ht="14.25" customHeight="1">
      <c r="A301" s="55">
        <v>72</v>
      </c>
      <c r="B301" s="60">
        <v>2.19</v>
      </c>
      <c r="C301" s="56">
        <v>3.2</v>
      </c>
      <c r="D301" s="56">
        <v>4.9000000000000004</v>
      </c>
      <c r="E301" s="56">
        <v>7.1</v>
      </c>
      <c r="F301" s="56">
        <v>9.4600000000000009</v>
      </c>
      <c r="G301" s="56">
        <v>11.81</v>
      </c>
      <c r="H301" s="56">
        <v>14.72</v>
      </c>
      <c r="I301" s="56">
        <v>18.670000000000002</v>
      </c>
      <c r="J301" s="56">
        <v>23.7</v>
      </c>
      <c r="K301" s="56">
        <v>29.26</v>
      </c>
      <c r="L301" s="56">
        <v>34.450000000000003</v>
      </c>
      <c r="M301" s="56">
        <v>39.32</v>
      </c>
      <c r="N301" s="56">
        <v>46.98</v>
      </c>
      <c r="O301" s="56">
        <v>56.9</v>
      </c>
      <c r="P301" s="58">
        <v>68.099999999999994</v>
      </c>
      <c r="Q301" s="56">
        <v>78.7</v>
      </c>
      <c r="R301" s="56">
        <v>89.76</v>
      </c>
      <c r="S301" s="56">
        <v>102.05</v>
      </c>
      <c r="T301" s="56">
        <v>115.55</v>
      </c>
      <c r="U301" s="56">
        <v>129.94999999999999</v>
      </c>
      <c r="V301" s="56">
        <v>145.62</v>
      </c>
      <c r="W301" s="56">
        <v>162.54</v>
      </c>
      <c r="X301" s="56">
        <v>179.64</v>
      </c>
      <c r="Y301" s="56">
        <v>198.09</v>
      </c>
      <c r="Z301" s="56">
        <v>220.68</v>
      </c>
      <c r="AA301" s="57">
        <v>245.51</v>
      </c>
      <c r="AB301" s="37">
        <v>272.58999999999997</v>
      </c>
      <c r="AC301" s="37">
        <v>301.55</v>
      </c>
      <c r="AD301" s="37">
        <v>331.99</v>
      </c>
      <c r="AE301" s="37">
        <v>357.42</v>
      </c>
      <c r="AF301" s="37">
        <v>382.58</v>
      </c>
      <c r="AG301" s="37">
        <v>407.03</v>
      </c>
      <c r="AH301" s="37">
        <v>430.37</v>
      </c>
      <c r="AI301" s="37">
        <v>452.19</v>
      </c>
      <c r="AJ301" s="37">
        <v>472.1</v>
      </c>
      <c r="AK301" s="37">
        <v>498.11</v>
      </c>
      <c r="AL301" s="37">
        <v>525.54</v>
      </c>
      <c r="AM301" s="37">
        <v>554.48</v>
      </c>
      <c r="AN301" s="37">
        <v>585.02</v>
      </c>
      <c r="AO301" s="37">
        <v>617.24</v>
      </c>
      <c r="AP301" s="37">
        <v>651.23</v>
      </c>
      <c r="AQ301" s="37">
        <v>687.1</v>
      </c>
      <c r="AR301" s="37">
        <v>724.94</v>
      </c>
      <c r="AS301" s="37">
        <v>764.87</v>
      </c>
      <c r="AT301" s="37">
        <v>806.99</v>
      </c>
      <c r="AU301" s="37">
        <v>851.43</v>
      </c>
      <c r="AV301" s="37">
        <v>898.33</v>
      </c>
      <c r="AW301" s="37">
        <v>947.8</v>
      </c>
      <c r="AX301" s="37">
        <v>1000</v>
      </c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</row>
    <row r="302" spans="1:101" ht="14.25" customHeight="1">
      <c r="A302" s="55">
        <v>73</v>
      </c>
      <c r="B302" s="60">
        <v>2.4300000000000002</v>
      </c>
      <c r="C302" s="56">
        <v>3.48</v>
      </c>
      <c r="D302" s="56">
        <v>5.32</v>
      </c>
      <c r="E302" s="56">
        <v>8.0500000000000007</v>
      </c>
      <c r="F302" s="56">
        <v>10.51</v>
      </c>
      <c r="G302" s="56">
        <v>13.03</v>
      </c>
      <c r="H302" s="56">
        <v>16.38</v>
      </c>
      <c r="I302" s="56">
        <v>21.03</v>
      </c>
      <c r="J302" s="56">
        <v>27.09</v>
      </c>
      <c r="K302" s="56">
        <v>33.4</v>
      </c>
      <c r="L302" s="56">
        <v>39.01</v>
      </c>
      <c r="M302" s="56">
        <v>45.57</v>
      </c>
      <c r="N302" s="56">
        <v>54.83</v>
      </c>
      <c r="O302" s="57">
        <v>66.239999999999995</v>
      </c>
      <c r="P302" s="56">
        <v>78.7</v>
      </c>
      <c r="Q302" s="56">
        <v>89.76</v>
      </c>
      <c r="R302" s="56">
        <v>102.05</v>
      </c>
      <c r="S302" s="56">
        <v>115.55</v>
      </c>
      <c r="T302" s="56">
        <v>129.94999999999999</v>
      </c>
      <c r="U302" s="56">
        <v>145.62</v>
      </c>
      <c r="V302" s="56">
        <v>162.54</v>
      </c>
      <c r="W302" s="56">
        <v>179.64</v>
      </c>
      <c r="X302" s="56">
        <v>198.09</v>
      </c>
      <c r="Y302" s="56">
        <v>220.68</v>
      </c>
      <c r="Z302" s="56">
        <v>245.51</v>
      </c>
      <c r="AA302" s="57">
        <v>272.58999999999997</v>
      </c>
      <c r="AB302" s="37">
        <v>301.55</v>
      </c>
      <c r="AC302" s="37">
        <v>331.99</v>
      </c>
      <c r="AD302" s="37">
        <v>357.42</v>
      </c>
      <c r="AE302" s="37">
        <v>382.58</v>
      </c>
      <c r="AF302" s="37">
        <v>407.03</v>
      </c>
      <c r="AG302" s="37">
        <v>430.37</v>
      </c>
      <c r="AH302" s="37">
        <v>452.19</v>
      </c>
      <c r="AI302" s="37">
        <v>472.1</v>
      </c>
      <c r="AJ302" s="37">
        <v>498.11</v>
      </c>
      <c r="AK302" s="37">
        <v>525.54</v>
      </c>
      <c r="AL302" s="37">
        <v>554.48</v>
      </c>
      <c r="AM302" s="37">
        <v>585.02</v>
      </c>
      <c r="AN302" s="37">
        <v>617.24</v>
      </c>
      <c r="AO302" s="37">
        <v>651.23</v>
      </c>
      <c r="AP302" s="37">
        <v>687.1</v>
      </c>
      <c r="AQ302" s="37">
        <v>724.94</v>
      </c>
      <c r="AR302" s="37">
        <v>764.87</v>
      </c>
      <c r="AS302" s="37">
        <v>806.99</v>
      </c>
      <c r="AT302" s="37">
        <v>851.43</v>
      </c>
      <c r="AU302" s="37">
        <v>898.33</v>
      </c>
      <c r="AV302" s="37">
        <v>947.8</v>
      </c>
      <c r="AW302" s="37">
        <v>1000</v>
      </c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</row>
    <row r="303" spans="1:101" ht="14.25" customHeight="1">
      <c r="A303" s="55">
        <v>74</v>
      </c>
      <c r="B303" s="60">
        <v>2.79</v>
      </c>
      <c r="C303" s="56">
        <v>3.82</v>
      </c>
      <c r="D303" s="56">
        <v>5.87</v>
      </c>
      <c r="E303" s="56">
        <v>9.08</v>
      </c>
      <c r="F303" s="56">
        <v>11.6</v>
      </c>
      <c r="G303" s="56">
        <v>14.33</v>
      </c>
      <c r="H303" s="56">
        <v>18.190000000000001</v>
      </c>
      <c r="I303" s="56">
        <v>23.82</v>
      </c>
      <c r="J303" s="56">
        <v>30.89</v>
      </c>
      <c r="K303" s="56">
        <v>37.96</v>
      </c>
      <c r="L303" s="56">
        <v>44.11</v>
      </c>
      <c r="M303" s="56">
        <v>51.95</v>
      </c>
      <c r="N303" s="56">
        <v>62.64</v>
      </c>
      <c r="O303" s="57">
        <v>75.790000000000006</v>
      </c>
      <c r="P303" s="56">
        <v>89.76</v>
      </c>
      <c r="Q303" s="56">
        <v>102.05</v>
      </c>
      <c r="R303" s="56">
        <v>115.55</v>
      </c>
      <c r="S303" s="56">
        <v>129.94999999999999</v>
      </c>
      <c r="T303" s="56">
        <v>145.62</v>
      </c>
      <c r="U303" s="56">
        <v>162.54</v>
      </c>
      <c r="V303" s="56">
        <v>179.64</v>
      </c>
      <c r="W303" s="56">
        <v>198.09</v>
      </c>
      <c r="X303" s="56">
        <v>220.68</v>
      </c>
      <c r="Y303" s="56">
        <v>245.51</v>
      </c>
      <c r="Z303" s="56">
        <v>272.58999999999997</v>
      </c>
      <c r="AA303" s="57">
        <v>301.55</v>
      </c>
      <c r="AB303" s="37">
        <v>331.99</v>
      </c>
      <c r="AC303" s="37">
        <v>357.42</v>
      </c>
      <c r="AD303" s="37">
        <v>382.58</v>
      </c>
      <c r="AE303" s="37">
        <v>407.03</v>
      </c>
      <c r="AF303" s="37">
        <v>430.37</v>
      </c>
      <c r="AG303" s="37">
        <v>452.19</v>
      </c>
      <c r="AH303" s="37">
        <v>472.1</v>
      </c>
      <c r="AI303" s="37">
        <v>498.11</v>
      </c>
      <c r="AJ303" s="37">
        <v>525.54</v>
      </c>
      <c r="AK303" s="37">
        <v>554.48</v>
      </c>
      <c r="AL303" s="37">
        <v>585.02</v>
      </c>
      <c r="AM303" s="37">
        <v>617.24</v>
      </c>
      <c r="AN303" s="37">
        <v>651.23</v>
      </c>
      <c r="AO303" s="37">
        <v>687.1</v>
      </c>
      <c r="AP303" s="37">
        <v>724.94</v>
      </c>
      <c r="AQ303" s="37">
        <v>764.87</v>
      </c>
      <c r="AR303" s="37">
        <v>806.99</v>
      </c>
      <c r="AS303" s="37">
        <v>851.43</v>
      </c>
      <c r="AT303" s="37">
        <v>898.33</v>
      </c>
      <c r="AU303" s="37">
        <v>947.8</v>
      </c>
      <c r="AV303" s="37">
        <v>1000</v>
      </c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</row>
    <row r="304" spans="1:101" ht="14.25" customHeight="1">
      <c r="A304" s="55">
        <v>75</v>
      </c>
      <c r="B304" s="60">
        <v>3.21</v>
      </c>
      <c r="C304" s="56">
        <v>4.2</v>
      </c>
      <c r="D304" s="56">
        <v>6.58</v>
      </c>
      <c r="E304" s="56">
        <v>10.18</v>
      </c>
      <c r="F304" s="56">
        <v>12.76</v>
      </c>
      <c r="G304" s="56">
        <v>15.75</v>
      </c>
      <c r="H304" s="56">
        <v>20.36</v>
      </c>
      <c r="I304" s="56">
        <v>26.98</v>
      </c>
      <c r="J304" s="56">
        <v>35.15</v>
      </c>
      <c r="K304" s="56">
        <v>43.1</v>
      </c>
      <c r="L304" s="56">
        <v>49.73</v>
      </c>
      <c r="M304" s="56">
        <v>59.12</v>
      </c>
      <c r="N304" s="56">
        <v>71.44</v>
      </c>
      <c r="O304" s="57">
        <v>86.87</v>
      </c>
      <c r="P304" s="56">
        <v>102.05</v>
      </c>
      <c r="Q304" s="56">
        <v>115.55</v>
      </c>
      <c r="R304" s="56">
        <v>129.94999999999999</v>
      </c>
      <c r="S304" s="56">
        <v>145.62</v>
      </c>
      <c r="T304" s="56">
        <v>162.54</v>
      </c>
      <c r="U304" s="56">
        <v>179.64</v>
      </c>
      <c r="V304" s="56">
        <v>198.09</v>
      </c>
      <c r="W304" s="56">
        <v>220.68</v>
      </c>
      <c r="X304" s="56">
        <v>245.51</v>
      </c>
      <c r="Y304" s="56">
        <v>272.58999999999997</v>
      </c>
      <c r="Z304" s="56">
        <v>301.55</v>
      </c>
      <c r="AA304" s="57">
        <v>331.99</v>
      </c>
      <c r="AB304" s="37">
        <v>357.42</v>
      </c>
      <c r="AC304" s="37">
        <v>382.58</v>
      </c>
      <c r="AD304" s="37">
        <v>407.03</v>
      </c>
      <c r="AE304" s="37">
        <v>430.37</v>
      </c>
      <c r="AF304" s="37">
        <v>452.19</v>
      </c>
      <c r="AG304" s="37">
        <v>472.1</v>
      </c>
      <c r="AH304" s="37">
        <v>498.11</v>
      </c>
      <c r="AI304" s="37">
        <v>525.54</v>
      </c>
      <c r="AJ304" s="37">
        <v>554.48</v>
      </c>
      <c r="AK304" s="37">
        <v>585.02</v>
      </c>
      <c r="AL304" s="37">
        <v>617.24</v>
      </c>
      <c r="AM304" s="37">
        <v>651.23</v>
      </c>
      <c r="AN304" s="37">
        <v>687.1</v>
      </c>
      <c r="AO304" s="37">
        <v>724.94</v>
      </c>
      <c r="AP304" s="37">
        <v>764.87</v>
      </c>
      <c r="AQ304" s="37">
        <v>806.99</v>
      </c>
      <c r="AR304" s="37">
        <v>851.43</v>
      </c>
      <c r="AS304" s="37">
        <v>898.33</v>
      </c>
      <c r="AT304" s="37">
        <v>947.8</v>
      </c>
      <c r="AU304" s="37">
        <v>1000</v>
      </c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</row>
    <row r="305" spans="1:101" ht="14.25" customHeight="1"/>
    <row r="306" spans="1:101" ht="14.25" customHeight="1">
      <c r="A306" s="340" t="s">
        <v>91</v>
      </c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41"/>
      <c r="P306" s="341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  <c r="AA306" s="341"/>
      <c r="AB306" s="341"/>
      <c r="AC306" s="341"/>
    </row>
    <row r="307" spans="1:101" ht="14.25" customHeight="1">
      <c r="A307" s="3" t="s">
        <v>86</v>
      </c>
      <c r="B307" s="35">
        <v>1</v>
      </c>
      <c r="C307" s="35">
        <v>2</v>
      </c>
      <c r="D307" s="35">
        <v>3</v>
      </c>
      <c r="E307" s="35">
        <v>4</v>
      </c>
      <c r="F307" s="35">
        <v>5</v>
      </c>
      <c r="G307" s="35">
        <v>6</v>
      </c>
      <c r="H307" s="35">
        <v>7</v>
      </c>
      <c r="I307" s="35">
        <v>8</v>
      </c>
      <c r="J307" s="35">
        <v>9</v>
      </c>
      <c r="K307" s="35">
        <v>10</v>
      </c>
      <c r="L307" s="35">
        <v>11</v>
      </c>
      <c r="M307" s="35">
        <v>12</v>
      </c>
      <c r="N307" s="35">
        <v>13</v>
      </c>
      <c r="O307" s="35">
        <v>14</v>
      </c>
      <c r="P307" s="35">
        <v>15</v>
      </c>
      <c r="Q307" s="35">
        <v>16</v>
      </c>
      <c r="R307" s="35">
        <v>17</v>
      </c>
      <c r="S307" s="35">
        <v>18</v>
      </c>
      <c r="T307" s="35">
        <v>19</v>
      </c>
      <c r="U307" s="35">
        <v>20</v>
      </c>
      <c r="V307" s="35">
        <v>21</v>
      </c>
      <c r="W307" s="35">
        <v>22</v>
      </c>
      <c r="X307" s="35">
        <v>23</v>
      </c>
      <c r="Y307" s="35">
        <v>24</v>
      </c>
      <c r="Z307" s="35">
        <v>25</v>
      </c>
      <c r="AA307" s="35">
        <v>26</v>
      </c>
      <c r="AB307" s="54">
        <v>27</v>
      </c>
      <c r="AC307" s="36">
        <v>28</v>
      </c>
      <c r="AD307" s="36">
        <v>29</v>
      </c>
      <c r="AE307" s="36">
        <v>30</v>
      </c>
      <c r="AF307" s="36">
        <v>31</v>
      </c>
      <c r="AG307" s="36">
        <v>32</v>
      </c>
      <c r="AH307" s="36">
        <v>33</v>
      </c>
      <c r="AI307" s="36">
        <v>34</v>
      </c>
      <c r="AJ307" s="36">
        <v>35</v>
      </c>
      <c r="AK307" s="36">
        <v>36</v>
      </c>
      <c r="AL307" s="36">
        <v>37</v>
      </c>
      <c r="AM307" s="36">
        <v>38</v>
      </c>
      <c r="AN307" s="36">
        <v>39</v>
      </c>
      <c r="AO307" s="36">
        <v>40</v>
      </c>
      <c r="AP307" s="36">
        <v>41</v>
      </c>
      <c r="AQ307" s="36">
        <v>42</v>
      </c>
      <c r="AR307" s="36">
        <v>43</v>
      </c>
      <c r="AS307" s="36">
        <v>44</v>
      </c>
      <c r="AT307" s="36">
        <v>45</v>
      </c>
      <c r="AU307" s="36">
        <v>46</v>
      </c>
      <c r="AV307" s="36">
        <v>47</v>
      </c>
      <c r="AW307" s="36">
        <v>48</v>
      </c>
      <c r="AX307" s="36">
        <v>49</v>
      </c>
      <c r="AY307" s="36">
        <v>50</v>
      </c>
      <c r="AZ307" s="36">
        <v>51</v>
      </c>
      <c r="BA307" s="36">
        <v>52</v>
      </c>
      <c r="BB307" s="36">
        <v>53</v>
      </c>
      <c r="BC307" s="36">
        <v>54</v>
      </c>
      <c r="BD307" s="36">
        <v>55</v>
      </c>
      <c r="BE307" s="36">
        <v>56</v>
      </c>
      <c r="BF307" s="36">
        <v>57</v>
      </c>
      <c r="BG307" s="36">
        <v>58</v>
      </c>
      <c r="BH307" s="36">
        <v>59</v>
      </c>
      <c r="BI307" s="36">
        <v>60</v>
      </c>
      <c r="BJ307" s="36">
        <v>61</v>
      </c>
      <c r="BK307" s="36">
        <v>62</v>
      </c>
      <c r="BL307" s="36">
        <v>63</v>
      </c>
      <c r="BM307" s="36">
        <v>64</v>
      </c>
      <c r="BN307" s="36">
        <v>65</v>
      </c>
      <c r="BO307" s="36">
        <v>66</v>
      </c>
      <c r="BP307" s="36">
        <v>67</v>
      </c>
      <c r="BQ307" s="36">
        <v>68</v>
      </c>
      <c r="BR307" s="36">
        <v>69</v>
      </c>
      <c r="BS307" s="36">
        <v>70</v>
      </c>
      <c r="BT307" s="36">
        <v>71</v>
      </c>
      <c r="BU307" s="36">
        <v>72</v>
      </c>
      <c r="BV307" s="36">
        <v>73</v>
      </c>
      <c r="BW307" s="36">
        <v>74</v>
      </c>
      <c r="BX307" s="36">
        <v>75</v>
      </c>
      <c r="BY307" s="36">
        <v>76</v>
      </c>
      <c r="BZ307" s="36">
        <v>77</v>
      </c>
      <c r="CA307" s="36">
        <v>78</v>
      </c>
      <c r="CB307" s="36">
        <v>79</v>
      </c>
      <c r="CC307" s="36">
        <v>80</v>
      </c>
      <c r="CD307" s="36">
        <v>81</v>
      </c>
      <c r="CE307" s="36">
        <v>82</v>
      </c>
      <c r="CF307" s="36">
        <v>83</v>
      </c>
      <c r="CG307" s="36">
        <v>84</v>
      </c>
      <c r="CH307" s="36">
        <v>85</v>
      </c>
      <c r="CI307" s="36">
        <v>86</v>
      </c>
      <c r="CJ307" s="36">
        <v>87</v>
      </c>
      <c r="CK307" s="36">
        <v>88</v>
      </c>
      <c r="CL307" s="36">
        <v>89</v>
      </c>
      <c r="CM307" s="36">
        <v>90</v>
      </c>
      <c r="CN307" s="36">
        <v>91</v>
      </c>
      <c r="CO307" s="36">
        <v>92</v>
      </c>
      <c r="CP307" s="36">
        <v>93</v>
      </c>
      <c r="CQ307" s="36">
        <v>94</v>
      </c>
      <c r="CR307" s="36">
        <v>95</v>
      </c>
      <c r="CS307" s="36">
        <v>96</v>
      </c>
      <c r="CT307" s="36">
        <v>97</v>
      </c>
      <c r="CU307" s="36">
        <v>98</v>
      </c>
      <c r="CV307" s="36">
        <v>99</v>
      </c>
      <c r="CW307" s="36">
        <v>100</v>
      </c>
    </row>
    <row r="308" spans="1:101" ht="14.25" customHeight="1">
      <c r="A308" s="55">
        <v>18</v>
      </c>
      <c r="B308" s="56">
        <v>0.42</v>
      </c>
      <c r="C308" s="56">
        <v>0.42</v>
      </c>
      <c r="D308" s="56">
        <v>0.42</v>
      </c>
      <c r="E308" s="56">
        <v>0.42</v>
      </c>
      <c r="F308" s="56">
        <v>0.42</v>
      </c>
      <c r="G308" s="56">
        <v>0.42</v>
      </c>
      <c r="H308" s="56">
        <v>0.42</v>
      </c>
      <c r="I308" s="56">
        <v>0.42</v>
      </c>
      <c r="J308" s="56">
        <v>0.43</v>
      </c>
      <c r="K308" s="56">
        <v>0.44</v>
      </c>
      <c r="L308" s="56">
        <v>0.47</v>
      </c>
      <c r="M308" s="56">
        <v>0.5</v>
      </c>
      <c r="N308" s="56">
        <v>0.53</v>
      </c>
      <c r="O308" s="56">
        <v>0.56000000000000005</v>
      </c>
      <c r="P308" s="56">
        <v>0.61</v>
      </c>
      <c r="Q308" s="56">
        <v>0.7</v>
      </c>
      <c r="R308" s="56">
        <v>0.79</v>
      </c>
      <c r="S308" s="56">
        <v>0.9</v>
      </c>
      <c r="T308" s="56">
        <v>1.02</v>
      </c>
      <c r="U308" s="57">
        <v>1.1399999999999999</v>
      </c>
      <c r="V308" s="56">
        <v>1.24</v>
      </c>
      <c r="W308" s="56">
        <v>1.29</v>
      </c>
      <c r="X308" s="56">
        <v>1.31</v>
      </c>
      <c r="Y308" s="56">
        <v>1.32</v>
      </c>
      <c r="Z308" s="56">
        <v>1.32</v>
      </c>
      <c r="AA308" s="57">
        <v>1.33</v>
      </c>
      <c r="AB308" s="37">
        <v>1.33</v>
      </c>
      <c r="AC308" s="37">
        <v>1.34</v>
      </c>
      <c r="AD308" s="37">
        <v>1.39</v>
      </c>
      <c r="AE308" s="37">
        <v>1.44</v>
      </c>
      <c r="AF308" s="37">
        <v>1.51</v>
      </c>
      <c r="AG308" s="37">
        <v>1.6</v>
      </c>
      <c r="AH308" s="37">
        <v>1.72</v>
      </c>
      <c r="AI308" s="37">
        <v>1.86</v>
      </c>
      <c r="AJ308" s="37">
        <v>2.06</v>
      </c>
      <c r="AK308" s="37">
        <v>2.2999999999999998</v>
      </c>
      <c r="AL308" s="37">
        <v>2.57</v>
      </c>
      <c r="AM308" s="37">
        <v>2.85</v>
      </c>
      <c r="AN308" s="37">
        <v>3.11</v>
      </c>
      <c r="AO308" s="37">
        <v>3.37</v>
      </c>
      <c r="AP308" s="37">
        <v>3.63</v>
      </c>
      <c r="AQ308" s="37">
        <v>3.9</v>
      </c>
      <c r="AR308" s="37">
        <v>4.21</v>
      </c>
      <c r="AS308" s="37">
        <v>4.58</v>
      </c>
      <c r="AT308" s="37">
        <v>5.01</v>
      </c>
      <c r="AU308" s="37">
        <v>5.49</v>
      </c>
      <c r="AV308" s="37">
        <v>6.02</v>
      </c>
      <c r="AW308" s="37">
        <v>6.6</v>
      </c>
      <c r="AX308" s="37">
        <v>7.22</v>
      </c>
      <c r="AY308" s="37">
        <v>7.89</v>
      </c>
      <c r="AZ308" s="37">
        <v>8.6199999999999992</v>
      </c>
      <c r="BA308" s="37">
        <v>9.43</v>
      </c>
      <c r="BB308" s="37">
        <v>10.37</v>
      </c>
      <c r="BC308" s="37">
        <v>11.48</v>
      </c>
      <c r="BD308" s="37">
        <v>12.79</v>
      </c>
      <c r="BE308" s="37">
        <v>14.3</v>
      </c>
      <c r="BF308" s="37">
        <v>16.05</v>
      </c>
      <c r="BG308" s="37">
        <v>18.05</v>
      </c>
      <c r="BH308" s="37">
        <v>20.309999999999999</v>
      </c>
      <c r="BI308" s="37">
        <v>22.92</v>
      </c>
      <c r="BJ308" s="37">
        <v>25.94</v>
      </c>
      <c r="BK308" s="37">
        <v>29.51</v>
      </c>
      <c r="BL308" s="37">
        <v>33.840000000000003</v>
      </c>
      <c r="BM308" s="37">
        <v>38.83</v>
      </c>
      <c r="BN308" s="37">
        <v>43.7</v>
      </c>
      <c r="BO308" s="37">
        <v>49</v>
      </c>
      <c r="BP308" s="37">
        <v>55.35</v>
      </c>
      <c r="BQ308" s="37">
        <v>64.89</v>
      </c>
      <c r="BR308" s="37">
        <v>73.459999999999994</v>
      </c>
      <c r="BS308" s="37">
        <v>82.92</v>
      </c>
      <c r="BT308" s="37">
        <v>94.03</v>
      </c>
      <c r="BU308" s="37">
        <v>106.29</v>
      </c>
      <c r="BV308" s="37">
        <v>119.67</v>
      </c>
      <c r="BW308" s="37">
        <v>133.76</v>
      </c>
      <c r="BX308" s="37">
        <v>149.02000000000001</v>
      </c>
      <c r="BY308" s="37">
        <v>165.23</v>
      </c>
      <c r="BZ308" s="37">
        <v>181.27</v>
      </c>
      <c r="CA308" s="37">
        <v>198.09</v>
      </c>
      <c r="CB308" s="37">
        <v>220.68</v>
      </c>
      <c r="CC308" s="37">
        <v>245.51</v>
      </c>
      <c r="CD308" s="37">
        <v>272.58999999999997</v>
      </c>
      <c r="CE308" s="37">
        <v>301.55</v>
      </c>
      <c r="CF308" s="37">
        <v>331.99</v>
      </c>
      <c r="CG308" s="37">
        <v>357.42</v>
      </c>
      <c r="CH308" s="37">
        <v>382.58</v>
      </c>
      <c r="CI308" s="37">
        <v>407.03</v>
      </c>
      <c r="CJ308" s="37">
        <v>430.37</v>
      </c>
      <c r="CK308" s="37">
        <v>452.19</v>
      </c>
      <c r="CL308" s="37">
        <v>472.1</v>
      </c>
      <c r="CM308" s="37">
        <v>498.11</v>
      </c>
      <c r="CN308" s="37">
        <v>525.54</v>
      </c>
      <c r="CO308" s="37">
        <v>554.48</v>
      </c>
      <c r="CP308" s="37">
        <v>585.02</v>
      </c>
      <c r="CQ308" s="37">
        <v>617.24</v>
      </c>
      <c r="CR308" s="37">
        <v>651.23</v>
      </c>
      <c r="CS308" s="37">
        <v>687.1</v>
      </c>
      <c r="CT308" s="37">
        <v>724.94</v>
      </c>
      <c r="CU308" s="37">
        <v>764.87</v>
      </c>
      <c r="CV308" s="37">
        <v>806.99</v>
      </c>
      <c r="CW308" s="37">
        <v>851.43</v>
      </c>
    </row>
    <row r="309" spans="1:101" ht="14.25" customHeight="1">
      <c r="A309" s="55">
        <v>19</v>
      </c>
      <c r="B309" s="56">
        <v>0.42</v>
      </c>
      <c r="C309" s="56">
        <v>0.42</v>
      </c>
      <c r="D309" s="56">
        <v>0.4</v>
      </c>
      <c r="E309" s="56">
        <v>0.4</v>
      </c>
      <c r="F309" s="56">
        <v>0.4</v>
      </c>
      <c r="G309" s="56">
        <v>0.4</v>
      </c>
      <c r="H309" s="56">
        <v>0.39</v>
      </c>
      <c r="I309" s="56">
        <v>0.38</v>
      </c>
      <c r="J309" s="56">
        <v>0.4</v>
      </c>
      <c r="K309" s="56">
        <v>0.43</v>
      </c>
      <c r="L309" s="56">
        <v>0.46</v>
      </c>
      <c r="M309" s="56">
        <v>0.49</v>
      </c>
      <c r="N309" s="56">
        <v>0.51</v>
      </c>
      <c r="O309" s="56">
        <v>0.55000000000000004</v>
      </c>
      <c r="P309" s="56">
        <v>0.62</v>
      </c>
      <c r="Q309" s="56">
        <v>0.72</v>
      </c>
      <c r="R309" s="56">
        <v>0.85</v>
      </c>
      <c r="S309" s="56">
        <v>0.99</v>
      </c>
      <c r="T309" s="56">
        <v>1.1200000000000001</v>
      </c>
      <c r="U309" s="57">
        <v>1.22</v>
      </c>
      <c r="V309" s="56">
        <v>1.29</v>
      </c>
      <c r="W309" s="56">
        <v>1.31</v>
      </c>
      <c r="X309" s="56">
        <v>1.32</v>
      </c>
      <c r="Y309" s="56">
        <v>1.32</v>
      </c>
      <c r="Z309" s="56">
        <v>1.33</v>
      </c>
      <c r="AA309" s="57">
        <v>1.33</v>
      </c>
      <c r="AB309" s="37">
        <v>1.34</v>
      </c>
      <c r="AC309" s="37">
        <v>1.39</v>
      </c>
      <c r="AD309" s="37">
        <v>1.44</v>
      </c>
      <c r="AE309" s="37">
        <v>1.51</v>
      </c>
      <c r="AF309" s="37">
        <v>1.6</v>
      </c>
      <c r="AG309" s="37">
        <v>1.72</v>
      </c>
      <c r="AH309" s="37">
        <v>1.86</v>
      </c>
      <c r="AI309" s="37">
        <v>2.06</v>
      </c>
      <c r="AJ309" s="37">
        <v>2.2999999999999998</v>
      </c>
      <c r="AK309" s="37">
        <v>2.57</v>
      </c>
      <c r="AL309" s="37">
        <v>2.85</v>
      </c>
      <c r="AM309" s="37">
        <v>3.11</v>
      </c>
      <c r="AN309" s="37">
        <v>3.37</v>
      </c>
      <c r="AO309" s="37">
        <v>3.63</v>
      </c>
      <c r="AP309" s="37">
        <v>3.9</v>
      </c>
      <c r="AQ309" s="37">
        <v>4.21</v>
      </c>
      <c r="AR309" s="37">
        <v>4.58</v>
      </c>
      <c r="AS309" s="37">
        <v>5.01</v>
      </c>
      <c r="AT309" s="37">
        <v>5.49</v>
      </c>
      <c r="AU309" s="37">
        <v>6.02</v>
      </c>
      <c r="AV309" s="37">
        <v>6.6</v>
      </c>
      <c r="AW309" s="37">
        <v>7.22</v>
      </c>
      <c r="AX309" s="37">
        <v>7.89</v>
      </c>
      <c r="AY309" s="37">
        <v>8.6199999999999992</v>
      </c>
      <c r="AZ309" s="37">
        <v>9.43</v>
      </c>
      <c r="BA309" s="37">
        <v>10.37</v>
      </c>
      <c r="BB309" s="37">
        <v>11.48</v>
      </c>
      <c r="BC309" s="37">
        <v>12.79</v>
      </c>
      <c r="BD309" s="37">
        <v>14.3</v>
      </c>
      <c r="BE309" s="37">
        <v>16.05</v>
      </c>
      <c r="BF309" s="37">
        <v>18.05</v>
      </c>
      <c r="BG309" s="37">
        <v>20.309999999999999</v>
      </c>
      <c r="BH309" s="37">
        <v>22.92</v>
      </c>
      <c r="BI309" s="37">
        <v>25.94</v>
      </c>
      <c r="BJ309" s="37">
        <v>29.51</v>
      </c>
      <c r="BK309" s="37">
        <v>33.840000000000003</v>
      </c>
      <c r="BL309" s="37">
        <v>38.83</v>
      </c>
      <c r="BM309" s="37">
        <v>43.7</v>
      </c>
      <c r="BN309" s="37">
        <v>49</v>
      </c>
      <c r="BO309" s="37">
        <v>55.35</v>
      </c>
      <c r="BP309" s="37">
        <v>64.89</v>
      </c>
      <c r="BQ309" s="37">
        <v>73.459999999999994</v>
      </c>
      <c r="BR309" s="37">
        <v>82.92</v>
      </c>
      <c r="BS309" s="37">
        <v>94.03</v>
      </c>
      <c r="BT309" s="37">
        <v>106.29</v>
      </c>
      <c r="BU309" s="37">
        <v>119.67</v>
      </c>
      <c r="BV309" s="37">
        <v>133.76</v>
      </c>
      <c r="BW309" s="37">
        <v>149.02000000000001</v>
      </c>
      <c r="BX309" s="37">
        <v>165.23</v>
      </c>
      <c r="BY309" s="37">
        <v>181.27</v>
      </c>
      <c r="BZ309" s="37">
        <v>198.09</v>
      </c>
      <c r="CA309" s="37">
        <v>220.68</v>
      </c>
      <c r="CB309" s="37">
        <v>245.51</v>
      </c>
      <c r="CC309" s="37">
        <v>272.58999999999997</v>
      </c>
      <c r="CD309" s="37">
        <v>301.55</v>
      </c>
      <c r="CE309" s="37">
        <v>331.99</v>
      </c>
      <c r="CF309" s="37">
        <v>357.42</v>
      </c>
      <c r="CG309" s="37">
        <v>382.58</v>
      </c>
      <c r="CH309" s="37">
        <v>407.03</v>
      </c>
      <c r="CI309" s="37">
        <v>430.37</v>
      </c>
      <c r="CJ309" s="37">
        <v>452.19</v>
      </c>
      <c r="CK309" s="37">
        <v>472.1</v>
      </c>
      <c r="CL309" s="37">
        <v>498.11</v>
      </c>
      <c r="CM309" s="37">
        <v>525.54</v>
      </c>
      <c r="CN309" s="37">
        <v>554.48</v>
      </c>
      <c r="CO309" s="37">
        <v>585.02</v>
      </c>
      <c r="CP309" s="37">
        <v>617.24</v>
      </c>
      <c r="CQ309" s="37">
        <v>651.23</v>
      </c>
      <c r="CR309" s="37">
        <v>687.1</v>
      </c>
      <c r="CS309" s="37">
        <v>724.94</v>
      </c>
      <c r="CT309" s="37">
        <v>764.87</v>
      </c>
      <c r="CU309" s="37">
        <v>806.99</v>
      </c>
      <c r="CV309" s="37">
        <v>851.43</v>
      </c>
      <c r="CW309" s="37">
        <v>898.33</v>
      </c>
    </row>
    <row r="310" spans="1:101" ht="14.25" customHeight="1">
      <c r="A310" s="55">
        <v>20</v>
      </c>
      <c r="B310" s="56">
        <v>0.37</v>
      </c>
      <c r="C310" s="56">
        <v>0.35</v>
      </c>
      <c r="D310" s="56">
        <v>0.37</v>
      </c>
      <c r="E310" s="56">
        <v>0.38</v>
      </c>
      <c r="F310" s="56">
        <v>0.38</v>
      </c>
      <c r="G310" s="56">
        <v>0.36</v>
      </c>
      <c r="H310" s="56">
        <v>0.35</v>
      </c>
      <c r="I310" s="56">
        <v>0.36</v>
      </c>
      <c r="J310" s="56">
        <v>0.39</v>
      </c>
      <c r="K310" s="56">
        <v>0.43</v>
      </c>
      <c r="L310" s="56">
        <v>0.46</v>
      </c>
      <c r="M310" s="56">
        <v>0.48</v>
      </c>
      <c r="N310" s="56">
        <v>0.5</v>
      </c>
      <c r="O310" s="56">
        <v>0.55000000000000004</v>
      </c>
      <c r="P310" s="56">
        <v>0.63</v>
      </c>
      <c r="Q310" s="56">
        <v>0.76</v>
      </c>
      <c r="R310" s="56">
        <v>0.89</v>
      </c>
      <c r="S310" s="56">
        <v>1.03</v>
      </c>
      <c r="T310" s="56">
        <v>1.1499999999999999</v>
      </c>
      <c r="U310" s="57">
        <v>1.25</v>
      </c>
      <c r="V310" s="56">
        <v>1.31</v>
      </c>
      <c r="W310" s="56">
        <v>1.32</v>
      </c>
      <c r="X310" s="56">
        <v>1.32</v>
      </c>
      <c r="Y310" s="56">
        <v>1.33</v>
      </c>
      <c r="Z310" s="56">
        <v>1.33</v>
      </c>
      <c r="AA310" s="57">
        <v>1.34</v>
      </c>
      <c r="AB310" s="37">
        <v>1.39</v>
      </c>
      <c r="AC310" s="37">
        <v>1.44</v>
      </c>
      <c r="AD310" s="37">
        <v>1.51</v>
      </c>
      <c r="AE310" s="37">
        <v>1.6</v>
      </c>
      <c r="AF310" s="37">
        <v>1.72</v>
      </c>
      <c r="AG310" s="37">
        <v>1.86</v>
      </c>
      <c r="AH310" s="37">
        <v>2.06</v>
      </c>
      <c r="AI310" s="37">
        <v>2.2999999999999998</v>
      </c>
      <c r="AJ310" s="37">
        <v>2.57</v>
      </c>
      <c r="AK310" s="37">
        <v>2.85</v>
      </c>
      <c r="AL310" s="37">
        <v>3.11</v>
      </c>
      <c r="AM310" s="37">
        <v>3.37</v>
      </c>
      <c r="AN310" s="37">
        <v>3.63</v>
      </c>
      <c r="AO310" s="37">
        <v>3.9</v>
      </c>
      <c r="AP310" s="37">
        <v>4.21</v>
      </c>
      <c r="AQ310" s="37">
        <v>4.58</v>
      </c>
      <c r="AR310" s="37">
        <v>5.01</v>
      </c>
      <c r="AS310" s="37">
        <v>5.49</v>
      </c>
      <c r="AT310" s="37">
        <v>6.02</v>
      </c>
      <c r="AU310" s="37">
        <v>6.6</v>
      </c>
      <c r="AV310" s="37">
        <v>7.22</v>
      </c>
      <c r="AW310" s="37">
        <v>7.89</v>
      </c>
      <c r="AX310" s="37">
        <v>8.6199999999999992</v>
      </c>
      <c r="AY310" s="37">
        <v>9.43</v>
      </c>
      <c r="AZ310" s="37">
        <v>10.37</v>
      </c>
      <c r="BA310" s="37">
        <v>11.48</v>
      </c>
      <c r="BB310" s="37">
        <v>12.79</v>
      </c>
      <c r="BC310" s="37">
        <v>14.3</v>
      </c>
      <c r="BD310" s="37">
        <v>16.05</v>
      </c>
      <c r="BE310" s="37">
        <v>18.05</v>
      </c>
      <c r="BF310" s="37">
        <v>20.309999999999999</v>
      </c>
      <c r="BG310" s="37">
        <v>22.92</v>
      </c>
      <c r="BH310" s="37">
        <v>25.94</v>
      </c>
      <c r="BI310" s="37">
        <v>29.51</v>
      </c>
      <c r="BJ310" s="37">
        <v>33.840000000000003</v>
      </c>
      <c r="BK310" s="37">
        <v>38.83</v>
      </c>
      <c r="BL310" s="37">
        <v>43.7</v>
      </c>
      <c r="BM310" s="37">
        <v>49</v>
      </c>
      <c r="BN310" s="37">
        <v>55.35</v>
      </c>
      <c r="BO310" s="37">
        <v>64.89</v>
      </c>
      <c r="BP310" s="37">
        <v>73.459999999999994</v>
      </c>
      <c r="BQ310" s="37">
        <v>82.92</v>
      </c>
      <c r="BR310" s="37">
        <v>94.03</v>
      </c>
      <c r="BS310" s="37">
        <v>106.29</v>
      </c>
      <c r="BT310" s="37">
        <v>119.67</v>
      </c>
      <c r="BU310" s="37">
        <v>133.76</v>
      </c>
      <c r="BV310" s="37">
        <v>149.02000000000001</v>
      </c>
      <c r="BW310" s="37">
        <v>165.23</v>
      </c>
      <c r="BX310" s="37">
        <v>181.27</v>
      </c>
      <c r="BY310" s="37">
        <v>198.09</v>
      </c>
      <c r="BZ310" s="37">
        <v>220.68</v>
      </c>
      <c r="CA310" s="37">
        <v>245.51</v>
      </c>
      <c r="CB310" s="37">
        <v>272.58999999999997</v>
      </c>
      <c r="CC310" s="37">
        <v>301.55</v>
      </c>
      <c r="CD310" s="37">
        <v>331.99</v>
      </c>
      <c r="CE310" s="37">
        <v>357.42</v>
      </c>
      <c r="CF310" s="37">
        <v>382.58</v>
      </c>
      <c r="CG310" s="37">
        <v>407.03</v>
      </c>
      <c r="CH310" s="37">
        <v>430.37</v>
      </c>
      <c r="CI310" s="37">
        <v>452.19</v>
      </c>
      <c r="CJ310" s="37">
        <v>472.1</v>
      </c>
      <c r="CK310" s="37">
        <v>498.11</v>
      </c>
      <c r="CL310" s="37">
        <v>525.54</v>
      </c>
      <c r="CM310" s="37">
        <v>554.48</v>
      </c>
      <c r="CN310" s="37">
        <v>585.02</v>
      </c>
      <c r="CO310" s="37">
        <v>617.24</v>
      </c>
      <c r="CP310" s="37">
        <v>651.23</v>
      </c>
      <c r="CQ310" s="37">
        <v>687.1</v>
      </c>
      <c r="CR310" s="37">
        <v>724.94</v>
      </c>
      <c r="CS310" s="37">
        <v>764.87</v>
      </c>
      <c r="CT310" s="37">
        <v>806.99</v>
      </c>
      <c r="CU310" s="37">
        <v>851.43</v>
      </c>
      <c r="CV310" s="37">
        <v>898.33</v>
      </c>
      <c r="CW310" s="37">
        <v>947.8</v>
      </c>
    </row>
    <row r="311" spans="1:101" ht="14.25" customHeight="1">
      <c r="A311" s="55">
        <v>21</v>
      </c>
      <c r="B311" s="56">
        <v>0.28999999999999998</v>
      </c>
      <c r="C311" s="56">
        <v>0.32</v>
      </c>
      <c r="D311" s="56">
        <v>0.35</v>
      </c>
      <c r="E311" s="56">
        <v>0.35</v>
      </c>
      <c r="F311" s="56">
        <v>0.34</v>
      </c>
      <c r="G311" s="56">
        <v>0.32</v>
      </c>
      <c r="H311" s="56">
        <v>0.33</v>
      </c>
      <c r="I311" s="56">
        <v>0.35</v>
      </c>
      <c r="J311" s="56">
        <v>0.4</v>
      </c>
      <c r="K311" s="56">
        <v>0.44</v>
      </c>
      <c r="L311" s="56">
        <v>0.46</v>
      </c>
      <c r="M311" s="56">
        <v>0.47</v>
      </c>
      <c r="N311" s="56">
        <v>0.5</v>
      </c>
      <c r="O311" s="56">
        <v>0.56000000000000005</v>
      </c>
      <c r="P311" s="56">
        <v>0.67</v>
      </c>
      <c r="Q311" s="56">
        <v>0.8</v>
      </c>
      <c r="R311" s="56">
        <v>0.92</v>
      </c>
      <c r="S311" s="56">
        <v>1.05</v>
      </c>
      <c r="T311" s="56">
        <v>1.17</v>
      </c>
      <c r="U311" s="57">
        <v>1.26</v>
      </c>
      <c r="V311" s="56">
        <v>1.32</v>
      </c>
      <c r="W311" s="56">
        <v>1.32</v>
      </c>
      <c r="X311" s="56">
        <v>1.33</v>
      </c>
      <c r="Y311" s="56">
        <v>1.33</v>
      </c>
      <c r="Z311" s="56">
        <v>1.34</v>
      </c>
      <c r="AA311" s="57">
        <v>1.39</v>
      </c>
      <c r="AB311" s="37">
        <v>1.44</v>
      </c>
      <c r="AC311" s="37">
        <v>1.51</v>
      </c>
      <c r="AD311" s="37">
        <v>1.6</v>
      </c>
      <c r="AE311" s="37">
        <v>1.72</v>
      </c>
      <c r="AF311" s="37">
        <v>1.86</v>
      </c>
      <c r="AG311" s="37">
        <v>2.06</v>
      </c>
      <c r="AH311" s="37">
        <v>2.2999999999999998</v>
      </c>
      <c r="AI311" s="37">
        <v>2.57</v>
      </c>
      <c r="AJ311" s="37">
        <v>2.85</v>
      </c>
      <c r="AK311" s="37">
        <v>3.11</v>
      </c>
      <c r="AL311" s="37">
        <v>3.37</v>
      </c>
      <c r="AM311" s="37">
        <v>3.63</v>
      </c>
      <c r="AN311" s="37">
        <v>3.9</v>
      </c>
      <c r="AO311" s="37">
        <v>4.21</v>
      </c>
      <c r="AP311" s="37">
        <v>4.58</v>
      </c>
      <c r="AQ311" s="37">
        <v>5.01</v>
      </c>
      <c r="AR311" s="37">
        <v>5.49</v>
      </c>
      <c r="AS311" s="37">
        <v>6.02</v>
      </c>
      <c r="AT311" s="37">
        <v>6.6</v>
      </c>
      <c r="AU311" s="37">
        <v>7.22</v>
      </c>
      <c r="AV311" s="37">
        <v>7.89</v>
      </c>
      <c r="AW311" s="37">
        <v>8.6199999999999992</v>
      </c>
      <c r="AX311" s="37">
        <v>9.43</v>
      </c>
      <c r="AY311" s="37">
        <v>10.37</v>
      </c>
      <c r="AZ311" s="37">
        <v>11.48</v>
      </c>
      <c r="BA311" s="37">
        <v>12.79</v>
      </c>
      <c r="BB311" s="37">
        <v>14.3</v>
      </c>
      <c r="BC311" s="37">
        <v>16.05</v>
      </c>
      <c r="BD311" s="37">
        <v>18.05</v>
      </c>
      <c r="BE311" s="37">
        <v>20.309999999999999</v>
      </c>
      <c r="BF311" s="37">
        <v>22.92</v>
      </c>
      <c r="BG311" s="37">
        <v>25.94</v>
      </c>
      <c r="BH311" s="37">
        <v>29.51</v>
      </c>
      <c r="BI311" s="37">
        <v>33.840000000000003</v>
      </c>
      <c r="BJ311" s="37">
        <v>38.83</v>
      </c>
      <c r="BK311" s="37">
        <v>43.7</v>
      </c>
      <c r="BL311" s="37">
        <v>49</v>
      </c>
      <c r="BM311" s="37">
        <v>55.35</v>
      </c>
      <c r="BN311" s="37">
        <v>64.89</v>
      </c>
      <c r="BO311" s="37">
        <v>73.459999999999994</v>
      </c>
      <c r="BP311" s="37">
        <v>82.92</v>
      </c>
      <c r="BQ311" s="37">
        <v>94.03</v>
      </c>
      <c r="BR311" s="37">
        <v>106.29</v>
      </c>
      <c r="BS311" s="37">
        <v>119.67</v>
      </c>
      <c r="BT311" s="37">
        <v>133.76</v>
      </c>
      <c r="BU311" s="37">
        <v>149.02000000000001</v>
      </c>
      <c r="BV311" s="37">
        <v>165.23</v>
      </c>
      <c r="BW311" s="37">
        <v>181.27</v>
      </c>
      <c r="BX311" s="37">
        <v>198.09</v>
      </c>
      <c r="BY311" s="37">
        <v>220.68</v>
      </c>
      <c r="BZ311" s="37">
        <v>245.51</v>
      </c>
      <c r="CA311" s="37">
        <v>272.58999999999997</v>
      </c>
      <c r="CB311" s="37">
        <v>301.55</v>
      </c>
      <c r="CC311" s="37">
        <v>331.99</v>
      </c>
      <c r="CD311" s="37">
        <v>357.42</v>
      </c>
      <c r="CE311" s="37">
        <v>382.58</v>
      </c>
      <c r="CF311" s="37">
        <v>407.03</v>
      </c>
      <c r="CG311" s="37">
        <v>430.37</v>
      </c>
      <c r="CH311" s="37">
        <v>452.19</v>
      </c>
      <c r="CI311" s="37">
        <v>472.1</v>
      </c>
      <c r="CJ311" s="37">
        <v>498.11</v>
      </c>
      <c r="CK311" s="37">
        <v>525.54</v>
      </c>
      <c r="CL311" s="37">
        <v>554.48</v>
      </c>
      <c r="CM311" s="37">
        <v>585.02</v>
      </c>
      <c r="CN311" s="37">
        <v>617.24</v>
      </c>
      <c r="CO311" s="37">
        <v>651.23</v>
      </c>
      <c r="CP311" s="37">
        <v>687.1</v>
      </c>
      <c r="CQ311" s="37">
        <v>724.94</v>
      </c>
      <c r="CR311" s="37">
        <v>764.87</v>
      </c>
      <c r="CS311" s="37">
        <v>806.99</v>
      </c>
      <c r="CT311" s="37">
        <v>851.43</v>
      </c>
      <c r="CU311" s="37">
        <v>898.33</v>
      </c>
      <c r="CV311" s="37">
        <v>947.8</v>
      </c>
      <c r="CW311" s="37">
        <v>1000</v>
      </c>
    </row>
    <row r="312" spans="1:101" ht="14.25" customHeight="1">
      <c r="A312" s="55">
        <v>22</v>
      </c>
      <c r="B312" s="56">
        <v>0.25</v>
      </c>
      <c r="C312" s="56">
        <v>0.31</v>
      </c>
      <c r="D312" s="56">
        <v>0.33</v>
      </c>
      <c r="E312" s="56">
        <v>0.31</v>
      </c>
      <c r="F312" s="56">
        <v>0.3</v>
      </c>
      <c r="G312" s="56">
        <v>0.3</v>
      </c>
      <c r="H312" s="56">
        <v>0.32</v>
      </c>
      <c r="I312" s="56">
        <v>0.36</v>
      </c>
      <c r="J312" s="56">
        <v>0.41</v>
      </c>
      <c r="K312" s="56">
        <v>0.44</v>
      </c>
      <c r="L312" s="56">
        <v>0.46</v>
      </c>
      <c r="M312" s="56">
        <v>0.47</v>
      </c>
      <c r="N312" s="56">
        <v>0.51</v>
      </c>
      <c r="O312" s="56">
        <v>0.59</v>
      </c>
      <c r="P312" s="56">
        <v>0.71</v>
      </c>
      <c r="Q312" s="56">
        <v>0.84</v>
      </c>
      <c r="R312" s="56">
        <v>0.95</v>
      </c>
      <c r="S312" s="56">
        <v>1.06</v>
      </c>
      <c r="T312" s="56">
        <v>1.18</v>
      </c>
      <c r="U312" s="57">
        <v>1.27</v>
      </c>
      <c r="V312" s="56">
        <v>1.32</v>
      </c>
      <c r="W312" s="56">
        <v>1.33</v>
      </c>
      <c r="X312" s="56">
        <v>1.33</v>
      </c>
      <c r="Y312" s="56">
        <v>1.34</v>
      </c>
      <c r="Z312" s="56">
        <v>1.39</v>
      </c>
      <c r="AA312" s="57">
        <v>1.44</v>
      </c>
      <c r="AB312" s="37">
        <v>1.51</v>
      </c>
      <c r="AC312" s="37">
        <v>1.6</v>
      </c>
      <c r="AD312" s="37">
        <v>1.72</v>
      </c>
      <c r="AE312" s="37">
        <v>1.86</v>
      </c>
      <c r="AF312" s="37">
        <v>2.06</v>
      </c>
      <c r="AG312" s="37">
        <v>2.2999999999999998</v>
      </c>
      <c r="AH312" s="37">
        <v>2.57</v>
      </c>
      <c r="AI312" s="37">
        <v>2.85</v>
      </c>
      <c r="AJ312" s="37">
        <v>3.11</v>
      </c>
      <c r="AK312" s="37">
        <v>3.37</v>
      </c>
      <c r="AL312" s="37">
        <v>3.63</v>
      </c>
      <c r="AM312" s="37">
        <v>3.9</v>
      </c>
      <c r="AN312" s="37">
        <v>4.21</v>
      </c>
      <c r="AO312" s="37">
        <v>4.58</v>
      </c>
      <c r="AP312" s="37">
        <v>5.01</v>
      </c>
      <c r="AQ312" s="37">
        <v>5.49</v>
      </c>
      <c r="AR312" s="37">
        <v>6.02</v>
      </c>
      <c r="AS312" s="37">
        <v>6.6</v>
      </c>
      <c r="AT312" s="37">
        <v>7.22</v>
      </c>
      <c r="AU312" s="37">
        <v>7.89</v>
      </c>
      <c r="AV312" s="37">
        <v>8.6199999999999992</v>
      </c>
      <c r="AW312" s="37">
        <v>9.43</v>
      </c>
      <c r="AX312" s="37">
        <v>10.37</v>
      </c>
      <c r="AY312" s="37">
        <v>11.48</v>
      </c>
      <c r="AZ312" s="37">
        <v>12.79</v>
      </c>
      <c r="BA312" s="37">
        <v>14.3</v>
      </c>
      <c r="BB312" s="37">
        <v>16.05</v>
      </c>
      <c r="BC312" s="37">
        <v>18.05</v>
      </c>
      <c r="BD312" s="37">
        <v>20.309999999999999</v>
      </c>
      <c r="BE312" s="37">
        <v>22.92</v>
      </c>
      <c r="BF312" s="37">
        <v>25.94</v>
      </c>
      <c r="BG312" s="37">
        <v>29.51</v>
      </c>
      <c r="BH312" s="37">
        <v>33.840000000000003</v>
      </c>
      <c r="BI312" s="37">
        <v>38.83</v>
      </c>
      <c r="BJ312" s="37">
        <v>43.7</v>
      </c>
      <c r="BK312" s="37">
        <v>49</v>
      </c>
      <c r="BL312" s="37">
        <v>55.35</v>
      </c>
      <c r="BM312" s="37">
        <v>64.89</v>
      </c>
      <c r="BN312" s="37">
        <v>73.459999999999994</v>
      </c>
      <c r="BO312" s="37">
        <v>82.92</v>
      </c>
      <c r="BP312" s="37">
        <v>94.03</v>
      </c>
      <c r="BQ312" s="37">
        <v>106.29</v>
      </c>
      <c r="BR312" s="37">
        <v>119.67</v>
      </c>
      <c r="BS312" s="37">
        <v>133.76</v>
      </c>
      <c r="BT312" s="37">
        <v>149.02000000000001</v>
      </c>
      <c r="BU312" s="37">
        <v>165.23</v>
      </c>
      <c r="BV312" s="37">
        <v>181.27</v>
      </c>
      <c r="BW312" s="37">
        <v>198.09</v>
      </c>
      <c r="BX312" s="37">
        <v>220.68</v>
      </c>
      <c r="BY312" s="37">
        <v>245.51</v>
      </c>
      <c r="BZ312" s="37">
        <v>272.58999999999997</v>
      </c>
      <c r="CA312" s="37">
        <v>301.55</v>
      </c>
      <c r="CB312" s="37">
        <v>331.99</v>
      </c>
      <c r="CC312" s="37">
        <v>357.42</v>
      </c>
      <c r="CD312" s="37">
        <v>382.58</v>
      </c>
      <c r="CE312" s="37">
        <v>407.03</v>
      </c>
      <c r="CF312" s="37">
        <v>430.37</v>
      </c>
      <c r="CG312" s="37">
        <v>452.19</v>
      </c>
      <c r="CH312" s="37">
        <v>472.1</v>
      </c>
      <c r="CI312" s="37">
        <v>498.11</v>
      </c>
      <c r="CJ312" s="37">
        <v>525.54</v>
      </c>
      <c r="CK312" s="37">
        <v>554.48</v>
      </c>
      <c r="CL312" s="37">
        <v>585.02</v>
      </c>
      <c r="CM312" s="37">
        <v>617.24</v>
      </c>
      <c r="CN312" s="37">
        <v>651.23</v>
      </c>
      <c r="CO312" s="37">
        <v>687.1</v>
      </c>
      <c r="CP312" s="37">
        <v>724.94</v>
      </c>
      <c r="CQ312" s="37">
        <v>764.87</v>
      </c>
      <c r="CR312" s="37">
        <v>806.99</v>
      </c>
      <c r="CS312" s="37">
        <v>851.43</v>
      </c>
      <c r="CT312" s="37">
        <v>898.33</v>
      </c>
      <c r="CU312" s="37">
        <v>947.8</v>
      </c>
      <c r="CV312" s="37">
        <v>1000</v>
      </c>
      <c r="CW312" s="37"/>
    </row>
    <row r="313" spans="1:101" ht="14.25" customHeight="1">
      <c r="A313" s="55">
        <v>23</v>
      </c>
      <c r="B313" s="56">
        <v>0.22</v>
      </c>
      <c r="C313" s="56">
        <v>0.28999999999999998</v>
      </c>
      <c r="D313" s="56">
        <v>0.28999999999999998</v>
      </c>
      <c r="E313" s="56">
        <v>0.27</v>
      </c>
      <c r="F313" s="56">
        <v>0.27</v>
      </c>
      <c r="G313" s="56">
        <v>0.28999999999999998</v>
      </c>
      <c r="H313" s="56">
        <v>0.33</v>
      </c>
      <c r="I313" s="56">
        <v>0.37</v>
      </c>
      <c r="J313" s="56">
        <v>0.42</v>
      </c>
      <c r="K313" s="56">
        <v>0.45</v>
      </c>
      <c r="L313" s="56">
        <v>0.46</v>
      </c>
      <c r="M313" s="56">
        <v>0.49</v>
      </c>
      <c r="N313" s="56">
        <v>0.55000000000000004</v>
      </c>
      <c r="O313" s="56">
        <v>0.65</v>
      </c>
      <c r="P313" s="56">
        <v>0.77</v>
      </c>
      <c r="Q313" s="56">
        <v>0.88</v>
      </c>
      <c r="R313" s="56">
        <v>0.97</v>
      </c>
      <c r="S313" s="56">
        <v>1.07</v>
      </c>
      <c r="T313" s="56">
        <v>1.18</v>
      </c>
      <c r="U313" s="57">
        <v>1.28</v>
      </c>
      <c r="V313" s="56">
        <v>1.33</v>
      </c>
      <c r="W313" s="56">
        <v>1.33</v>
      </c>
      <c r="X313" s="56">
        <v>1.34</v>
      </c>
      <c r="Y313" s="56">
        <v>1.39</v>
      </c>
      <c r="Z313" s="56">
        <v>1.44</v>
      </c>
      <c r="AA313" s="57">
        <v>1.51</v>
      </c>
      <c r="AB313" s="37">
        <v>1.6</v>
      </c>
      <c r="AC313" s="37">
        <v>1.72</v>
      </c>
      <c r="AD313" s="37">
        <v>1.86</v>
      </c>
      <c r="AE313" s="37">
        <v>2.06</v>
      </c>
      <c r="AF313" s="37">
        <v>2.2999999999999998</v>
      </c>
      <c r="AG313" s="37">
        <v>2.57</v>
      </c>
      <c r="AH313" s="37">
        <v>2.85</v>
      </c>
      <c r="AI313" s="37">
        <v>3.11</v>
      </c>
      <c r="AJ313" s="37">
        <v>3.37</v>
      </c>
      <c r="AK313" s="37">
        <v>3.63</v>
      </c>
      <c r="AL313" s="37">
        <v>3.9</v>
      </c>
      <c r="AM313" s="37">
        <v>4.21</v>
      </c>
      <c r="AN313" s="37">
        <v>4.58</v>
      </c>
      <c r="AO313" s="37">
        <v>5.01</v>
      </c>
      <c r="AP313" s="37">
        <v>5.49</v>
      </c>
      <c r="AQ313" s="37">
        <v>6.02</v>
      </c>
      <c r="AR313" s="37">
        <v>6.6</v>
      </c>
      <c r="AS313" s="37">
        <v>7.22</v>
      </c>
      <c r="AT313" s="37">
        <v>7.89</v>
      </c>
      <c r="AU313" s="37">
        <v>8.6199999999999992</v>
      </c>
      <c r="AV313" s="37">
        <v>9.43</v>
      </c>
      <c r="AW313" s="37">
        <v>10.37</v>
      </c>
      <c r="AX313" s="37">
        <v>11.48</v>
      </c>
      <c r="AY313" s="37">
        <v>12.79</v>
      </c>
      <c r="AZ313" s="37">
        <v>14.3</v>
      </c>
      <c r="BA313" s="37">
        <v>16.05</v>
      </c>
      <c r="BB313" s="37">
        <v>18.05</v>
      </c>
      <c r="BC313" s="37">
        <v>20.309999999999999</v>
      </c>
      <c r="BD313" s="37">
        <v>22.92</v>
      </c>
      <c r="BE313" s="37">
        <v>25.94</v>
      </c>
      <c r="BF313" s="37">
        <v>29.51</v>
      </c>
      <c r="BG313" s="37">
        <v>33.840000000000003</v>
      </c>
      <c r="BH313" s="37">
        <v>38.83</v>
      </c>
      <c r="BI313" s="37">
        <v>43.7</v>
      </c>
      <c r="BJ313" s="37">
        <v>49</v>
      </c>
      <c r="BK313" s="37">
        <v>55.35</v>
      </c>
      <c r="BL313" s="37">
        <v>64.89</v>
      </c>
      <c r="BM313" s="37">
        <v>73.459999999999994</v>
      </c>
      <c r="BN313" s="37">
        <v>82.92</v>
      </c>
      <c r="BO313" s="37">
        <v>94.03</v>
      </c>
      <c r="BP313" s="37">
        <v>106.29</v>
      </c>
      <c r="BQ313" s="37">
        <v>119.67</v>
      </c>
      <c r="BR313" s="37">
        <v>133.76</v>
      </c>
      <c r="BS313" s="37">
        <v>149.02000000000001</v>
      </c>
      <c r="BT313" s="37">
        <v>165.23</v>
      </c>
      <c r="BU313" s="37">
        <v>181.27</v>
      </c>
      <c r="BV313" s="37">
        <v>198.09</v>
      </c>
      <c r="BW313" s="37">
        <v>220.68</v>
      </c>
      <c r="BX313" s="37">
        <v>245.51</v>
      </c>
      <c r="BY313" s="37">
        <v>272.58999999999997</v>
      </c>
      <c r="BZ313" s="37">
        <v>301.55</v>
      </c>
      <c r="CA313" s="37">
        <v>331.99</v>
      </c>
      <c r="CB313" s="37">
        <v>357.42</v>
      </c>
      <c r="CC313" s="37">
        <v>382.58</v>
      </c>
      <c r="CD313" s="37">
        <v>407.03</v>
      </c>
      <c r="CE313" s="37">
        <v>430.37</v>
      </c>
      <c r="CF313" s="37">
        <v>452.19</v>
      </c>
      <c r="CG313" s="37">
        <v>472.1</v>
      </c>
      <c r="CH313" s="37">
        <v>498.11</v>
      </c>
      <c r="CI313" s="37">
        <v>525.54</v>
      </c>
      <c r="CJ313" s="37">
        <v>554.48</v>
      </c>
      <c r="CK313" s="37">
        <v>585.02</v>
      </c>
      <c r="CL313" s="37">
        <v>617.24</v>
      </c>
      <c r="CM313" s="37">
        <v>651.23</v>
      </c>
      <c r="CN313" s="37">
        <v>687.1</v>
      </c>
      <c r="CO313" s="37">
        <v>724.94</v>
      </c>
      <c r="CP313" s="37">
        <v>764.87</v>
      </c>
      <c r="CQ313" s="37">
        <v>806.99</v>
      </c>
      <c r="CR313" s="37">
        <v>851.43</v>
      </c>
      <c r="CS313" s="37">
        <v>898.33</v>
      </c>
      <c r="CT313" s="37">
        <v>947.8</v>
      </c>
      <c r="CU313" s="37">
        <v>1000</v>
      </c>
      <c r="CV313" s="37"/>
      <c r="CW313" s="37"/>
    </row>
    <row r="314" spans="1:101" ht="14.25" customHeight="1">
      <c r="A314" s="55">
        <v>24</v>
      </c>
      <c r="B314" s="56">
        <v>0.2</v>
      </c>
      <c r="C314" s="56">
        <v>0.25</v>
      </c>
      <c r="D314" s="56">
        <v>0.25</v>
      </c>
      <c r="E314" s="56">
        <v>0.24</v>
      </c>
      <c r="F314" s="56">
        <v>0.26</v>
      </c>
      <c r="G314" s="56">
        <v>0.28999999999999998</v>
      </c>
      <c r="H314" s="56">
        <v>0.34</v>
      </c>
      <c r="I314" s="56">
        <v>0.38</v>
      </c>
      <c r="J314" s="56">
        <v>0.43</v>
      </c>
      <c r="K314" s="56">
        <v>0.46</v>
      </c>
      <c r="L314" s="56">
        <v>0.48</v>
      </c>
      <c r="M314" s="56">
        <v>0.52</v>
      </c>
      <c r="N314" s="56">
        <v>0.6</v>
      </c>
      <c r="O314" s="56">
        <v>0.71</v>
      </c>
      <c r="P314" s="56">
        <v>0.82</v>
      </c>
      <c r="Q314" s="56">
        <v>0.91</v>
      </c>
      <c r="R314" s="56">
        <v>0.98</v>
      </c>
      <c r="S314" s="56">
        <v>1.07</v>
      </c>
      <c r="T314" s="56">
        <v>1.18</v>
      </c>
      <c r="U314" s="57">
        <v>1.28</v>
      </c>
      <c r="V314" s="56">
        <v>1.33</v>
      </c>
      <c r="W314" s="56">
        <v>1.34</v>
      </c>
      <c r="X314" s="56">
        <v>1.39</v>
      </c>
      <c r="Y314" s="56">
        <v>1.44</v>
      </c>
      <c r="Z314" s="56">
        <v>1.51</v>
      </c>
      <c r="AA314" s="57">
        <v>1.6</v>
      </c>
      <c r="AB314" s="37">
        <v>1.72</v>
      </c>
      <c r="AC314" s="37">
        <v>1.86</v>
      </c>
      <c r="AD314" s="37">
        <v>2.06</v>
      </c>
      <c r="AE314" s="37">
        <v>2.2999999999999998</v>
      </c>
      <c r="AF314" s="37">
        <v>2.57</v>
      </c>
      <c r="AG314" s="37">
        <v>2.85</v>
      </c>
      <c r="AH314" s="37">
        <v>3.11</v>
      </c>
      <c r="AI314" s="37">
        <v>3.37</v>
      </c>
      <c r="AJ314" s="37">
        <v>3.63</v>
      </c>
      <c r="AK314" s="37">
        <v>3.9</v>
      </c>
      <c r="AL314" s="37">
        <v>4.21</v>
      </c>
      <c r="AM314" s="37">
        <v>4.58</v>
      </c>
      <c r="AN314" s="37">
        <v>5.01</v>
      </c>
      <c r="AO314" s="37">
        <v>5.49</v>
      </c>
      <c r="AP314" s="37">
        <v>6.02</v>
      </c>
      <c r="AQ314" s="37">
        <v>6.6</v>
      </c>
      <c r="AR314" s="37">
        <v>7.22</v>
      </c>
      <c r="AS314" s="37">
        <v>7.89</v>
      </c>
      <c r="AT314" s="37">
        <v>8.6199999999999992</v>
      </c>
      <c r="AU314" s="37">
        <v>9.43</v>
      </c>
      <c r="AV314" s="37">
        <v>10.37</v>
      </c>
      <c r="AW314" s="37">
        <v>11.48</v>
      </c>
      <c r="AX314" s="37">
        <v>12.79</v>
      </c>
      <c r="AY314" s="37">
        <v>14.3</v>
      </c>
      <c r="AZ314" s="37">
        <v>16.05</v>
      </c>
      <c r="BA314" s="37">
        <v>18.05</v>
      </c>
      <c r="BB314" s="37">
        <v>20.309999999999999</v>
      </c>
      <c r="BC314" s="37">
        <v>22.92</v>
      </c>
      <c r="BD314" s="37">
        <v>25.94</v>
      </c>
      <c r="BE314" s="37">
        <v>29.51</v>
      </c>
      <c r="BF314" s="37">
        <v>33.840000000000003</v>
      </c>
      <c r="BG314" s="37">
        <v>38.83</v>
      </c>
      <c r="BH314" s="37">
        <v>43.7</v>
      </c>
      <c r="BI314" s="37">
        <v>49</v>
      </c>
      <c r="BJ314" s="37">
        <v>55.35</v>
      </c>
      <c r="BK314" s="37">
        <v>64.89</v>
      </c>
      <c r="BL314" s="37">
        <v>73.459999999999994</v>
      </c>
      <c r="BM314" s="37">
        <v>82.92</v>
      </c>
      <c r="BN314" s="37">
        <v>94.03</v>
      </c>
      <c r="BO314" s="37">
        <v>106.29</v>
      </c>
      <c r="BP314" s="37">
        <v>119.67</v>
      </c>
      <c r="BQ314" s="37">
        <v>133.76</v>
      </c>
      <c r="BR314" s="37">
        <v>149.02000000000001</v>
      </c>
      <c r="BS314" s="37">
        <v>165.23</v>
      </c>
      <c r="BT314" s="37">
        <v>181.27</v>
      </c>
      <c r="BU314" s="37">
        <v>198.09</v>
      </c>
      <c r="BV314" s="37">
        <v>220.68</v>
      </c>
      <c r="BW314" s="37">
        <v>245.51</v>
      </c>
      <c r="BX314" s="37">
        <v>272.58999999999997</v>
      </c>
      <c r="BY314" s="37">
        <v>301.55</v>
      </c>
      <c r="BZ314" s="37">
        <v>331.99</v>
      </c>
      <c r="CA314" s="37">
        <v>357.42</v>
      </c>
      <c r="CB314" s="37">
        <v>382.58</v>
      </c>
      <c r="CC314" s="37">
        <v>407.03</v>
      </c>
      <c r="CD314" s="37">
        <v>430.37</v>
      </c>
      <c r="CE314" s="37">
        <v>452.19</v>
      </c>
      <c r="CF314" s="37">
        <v>472.1</v>
      </c>
      <c r="CG314" s="37">
        <v>498.11</v>
      </c>
      <c r="CH314" s="37">
        <v>525.54</v>
      </c>
      <c r="CI314" s="37">
        <v>554.48</v>
      </c>
      <c r="CJ314" s="37">
        <v>585.02</v>
      </c>
      <c r="CK314" s="37">
        <v>617.24</v>
      </c>
      <c r="CL314" s="37">
        <v>651.23</v>
      </c>
      <c r="CM314" s="37">
        <v>687.1</v>
      </c>
      <c r="CN314" s="37">
        <v>724.94</v>
      </c>
      <c r="CO314" s="37">
        <v>764.87</v>
      </c>
      <c r="CP314" s="37">
        <v>806.99</v>
      </c>
      <c r="CQ314" s="37">
        <v>851.43</v>
      </c>
      <c r="CR314" s="37">
        <v>898.33</v>
      </c>
      <c r="CS314" s="37">
        <v>947.8</v>
      </c>
      <c r="CT314" s="37">
        <v>1000</v>
      </c>
      <c r="CU314" s="37"/>
      <c r="CV314" s="37"/>
      <c r="CW314" s="37"/>
    </row>
    <row r="315" spans="1:101" ht="14.25" customHeight="1">
      <c r="A315" s="55">
        <v>25</v>
      </c>
      <c r="B315" s="56">
        <v>0.17</v>
      </c>
      <c r="C315" s="56">
        <v>0.22</v>
      </c>
      <c r="D315" s="56">
        <v>0.22</v>
      </c>
      <c r="E315" s="56">
        <v>0.23</v>
      </c>
      <c r="F315" s="56">
        <v>0.26</v>
      </c>
      <c r="G315" s="56">
        <v>0.3</v>
      </c>
      <c r="H315" s="56">
        <v>0.34</v>
      </c>
      <c r="I315" s="56">
        <v>0.39</v>
      </c>
      <c r="J315" s="56">
        <v>0.44</v>
      </c>
      <c r="K315" s="56">
        <v>0.47</v>
      </c>
      <c r="L315" s="56">
        <v>0.51</v>
      </c>
      <c r="M315" s="56">
        <v>0.56999999999999995</v>
      </c>
      <c r="N315" s="56">
        <v>0.66</v>
      </c>
      <c r="O315" s="56">
        <v>0.78</v>
      </c>
      <c r="P315" s="56">
        <v>0.87</v>
      </c>
      <c r="Q315" s="56">
        <v>0.93</v>
      </c>
      <c r="R315" s="56">
        <v>0.99</v>
      </c>
      <c r="S315" s="56">
        <v>1.0900000000000001</v>
      </c>
      <c r="T315" s="56">
        <v>1.19</v>
      </c>
      <c r="U315" s="57">
        <v>1.28</v>
      </c>
      <c r="V315" s="56">
        <v>1.34</v>
      </c>
      <c r="W315" s="56">
        <v>1.39</v>
      </c>
      <c r="X315" s="56">
        <v>1.44</v>
      </c>
      <c r="Y315" s="56">
        <v>1.51</v>
      </c>
      <c r="Z315" s="56">
        <v>1.6</v>
      </c>
      <c r="AA315" s="57">
        <v>1.72</v>
      </c>
      <c r="AB315" s="37">
        <v>1.86</v>
      </c>
      <c r="AC315" s="37">
        <v>2.06</v>
      </c>
      <c r="AD315" s="37">
        <v>2.2999999999999998</v>
      </c>
      <c r="AE315" s="37">
        <v>2.57</v>
      </c>
      <c r="AF315" s="37">
        <v>2.85</v>
      </c>
      <c r="AG315" s="37">
        <v>3.11</v>
      </c>
      <c r="AH315" s="37">
        <v>3.37</v>
      </c>
      <c r="AI315" s="37">
        <v>3.63</v>
      </c>
      <c r="AJ315" s="37">
        <v>3.9</v>
      </c>
      <c r="AK315" s="37">
        <v>4.21</v>
      </c>
      <c r="AL315" s="37">
        <v>4.58</v>
      </c>
      <c r="AM315" s="37">
        <v>5.01</v>
      </c>
      <c r="AN315" s="37">
        <v>5.49</v>
      </c>
      <c r="AO315" s="37">
        <v>6.02</v>
      </c>
      <c r="AP315" s="37">
        <v>6.6</v>
      </c>
      <c r="AQ315" s="37">
        <v>7.22</v>
      </c>
      <c r="AR315" s="37">
        <v>7.89</v>
      </c>
      <c r="AS315" s="37">
        <v>8.6199999999999992</v>
      </c>
      <c r="AT315" s="37">
        <v>9.43</v>
      </c>
      <c r="AU315" s="37">
        <v>10.37</v>
      </c>
      <c r="AV315" s="37">
        <v>11.48</v>
      </c>
      <c r="AW315" s="37">
        <v>12.79</v>
      </c>
      <c r="AX315" s="37">
        <v>14.3</v>
      </c>
      <c r="AY315" s="37">
        <v>16.05</v>
      </c>
      <c r="AZ315" s="37">
        <v>18.05</v>
      </c>
      <c r="BA315" s="37">
        <v>20.309999999999999</v>
      </c>
      <c r="BB315" s="37">
        <v>22.92</v>
      </c>
      <c r="BC315" s="37">
        <v>25.94</v>
      </c>
      <c r="BD315" s="37">
        <v>29.51</v>
      </c>
      <c r="BE315" s="37">
        <v>33.840000000000003</v>
      </c>
      <c r="BF315" s="37">
        <v>38.83</v>
      </c>
      <c r="BG315" s="37">
        <v>43.7</v>
      </c>
      <c r="BH315" s="37">
        <v>49</v>
      </c>
      <c r="BI315" s="37">
        <v>55.35</v>
      </c>
      <c r="BJ315" s="37">
        <v>64.89</v>
      </c>
      <c r="BK315" s="37">
        <v>73.459999999999994</v>
      </c>
      <c r="BL315" s="37">
        <v>82.92</v>
      </c>
      <c r="BM315" s="37">
        <v>94.03</v>
      </c>
      <c r="BN315" s="37">
        <v>106.29</v>
      </c>
      <c r="BO315" s="37">
        <v>119.67</v>
      </c>
      <c r="BP315" s="37">
        <v>133.76</v>
      </c>
      <c r="BQ315" s="37">
        <v>149.02000000000001</v>
      </c>
      <c r="BR315" s="37">
        <v>165.23</v>
      </c>
      <c r="BS315" s="37">
        <v>181.27</v>
      </c>
      <c r="BT315" s="37">
        <v>198.09</v>
      </c>
      <c r="BU315" s="37">
        <v>220.68</v>
      </c>
      <c r="BV315" s="37">
        <v>245.51</v>
      </c>
      <c r="BW315" s="37">
        <v>272.58999999999997</v>
      </c>
      <c r="BX315" s="37">
        <v>301.55</v>
      </c>
      <c r="BY315" s="37">
        <v>331.99</v>
      </c>
      <c r="BZ315" s="37">
        <v>357.42</v>
      </c>
      <c r="CA315" s="37">
        <v>382.58</v>
      </c>
      <c r="CB315" s="37">
        <v>407.03</v>
      </c>
      <c r="CC315" s="37">
        <v>430.37</v>
      </c>
      <c r="CD315" s="37">
        <v>452.19</v>
      </c>
      <c r="CE315" s="37">
        <v>472.1</v>
      </c>
      <c r="CF315" s="37">
        <v>498.11</v>
      </c>
      <c r="CG315" s="37">
        <v>525.54</v>
      </c>
      <c r="CH315" s="37">
        <v>554.48</v>
      </c>
      <c r="CI315" s="37">
        <v>585.02</v>
      </c>
      <c r="CJ315" s="37">
        <v>617.24</v>
      </c>
      <c r="CK315" s="37">
        <v>651.23</v>
      </c>
      <c r="CL315" s="37">
        <v>687.1</v>
      </c>
      <c r="CM315" s="37">
        <v>724.94</v>
      </c>
      <c r="CN315" s="37">
        <v>764.87</v>
      </c>
      <c r="CO315" s="37">
        <v>806.99</v>
      </c>
      <c r="CP315" s="37">
        <v>851.43</v>
      </c>
      <c r="CQ315" s="37">
        <v>898.33</v>
      </c>
      <c r="CR315" s="37">
        <v>947.8</v>
      </c>
      <c r="CS315" s="37">
        <v>1000</v>
      </c>
      <c r="CT315" s="37"/>
      <c r="CU315" s="37"/>
      <c r="CV315" s="37"/>
      <c r="CW315" s="37"/>
    </row>
    <row r="316" spans="1:101" ht="14.25" customHeight="1">
      <c r="A316" s="55">
        <v>26</v>
      </c>
      <c r="B316" s="56">
        <v>0.14000000000000001</v>
      </c>
      <c r="C316" s="56">
        <v>0.19</v>
      </c>
      <c r="D316" s="56">
        <v>0.21</v>
      </c>
      <c r="E316" s="56">
        <v>0.23</v>
      </c>
      <c r="F316" s="56">
        <v>0.27</v>
      </c>
      <c r="G316" s="56">
        <v>0.3</v>
      </c>
      <c r="H316" s="56">
        <v>0.35</v>
      </c>
      <c r="I316" s="56">
        <v>0.4</v>
      </c>
      <c r="J316" s="56">
        <v>0.46</v>
      </c>
      <c r="K316" s="56">
        <v>0.51</v>
      </c>
      <c r="L316" s="56">
        <v>0.56000000000000005</v>
      </c>
      <c r="M316" s="56">
        <v>0.63</v>
      </c>
      <c r="N316" s="56">
        <v>0.74</v>
      </c>
      <c r="O316" s="56">
        <v>0.84</v>
      </c>
      <c r="P316" s="56">
        <v>0.91</v>
      </c>
      <c r="Q316" s="56">
        <v>0.96</v>
      </c>
      <c r="R316" s="56">
        <v>1.02</v>
      </c>
      <c r="S316" s="56">
        <v>1.1200000000000001</v>
      </c>
      <c r="T316" s="56">
        <v>1.21</v>
      </c>
      <c r="U316" s="57">
        <v>1.31</v>
      </c>
      <c r="V316" s="56">
        <v>1.39</v>
      </c>
      <c r="W316" s="56">
        <v>1.44</v>
      </c>
      <c r="X316" s="56">
        <v>1.51</v>
      </c>
      <c r="Y316" s="56">
        <v>1.6</v>
      </c>
      <c r="Z316" s="56">
        <v>1.72</v>
      </c>
      <c r="AA316" s="57">
        <v>1.86</v>
      </c>
      <c r="AB316" s="37">
        <v>2.06</v>
      </c>
      <c r="AC316" s="37">
        <v>2.2999999999999998</v>
      </c>
      <c r="AD316" s="37">
        <v>2.57</v>
      </c>
      <c r="AE316" s="37">
        <v>2.85</v>
      </c>
      <c r="AF316" s="37">
        <v>3.11</v>
      </c>
      <c r="AG316" s="37">
        <v>3.37</v>
      </c>
      <c r="AH316" s="37">
        <v>3.63</v>
      </c>
      <c r="AI316" s="37">
        <v>3.9</v>
      </c>
      <c r="AJ316" s="37">
        <v>4.21</v>
      </c>
      <c r="AK316" s="37">
        <v>4.58</v>
      </c>
      <c r="AL316" s="37">
        <v>5.01</v>
      </c>
      <c r="AM316" s="37">
        <v>5.49</v>
      </c>
      <c r="AN316" s="37">
        <v>6.02</v>
      </c>
      <c r="AO316" s="37">
        <v>6.6</v>
      </c>
      <c r="AP316" s="37">
        <v>7.22</v>
      </c>
      <c r="AQ316" s="37">
        <v>7.89</v>
      </c>
      <c r="AR316" s="37">
        <v>8.6199999999999992</v>
      </c>
      <c r="AS316" s="37">
        <v>9.43</v>
      </c>
      <c r="AT316" s="37">
        <v>10.37</v>
      </c>
      <c r="AU316" s="37">
        <v>11.48</v>
      </c>
      <c r="AV316" s="37">
        <v>12.79</v>
      </c>
      <c r="AW316" s="37">
        <v>14.3</v>
      </c>
      <c r="AX316" s="37">
        <v>16.05</v>
      </c>
      <c r="AY316" s="37">
        <v>18.05</v>
      </c>
      <c r="AZ316" s="37">
        <v>20.309999999999999</v>
      </c>
      <c r="BA316" s="37">
        <v>22.92</v>
      </c>
      <c r="BB316" s="37">
        <v>25.94</v>
      </c>
      <c r="BC316" s="37">
        <v>29.51</v>
      </c>
      <c r="BD316" s="37">
        <v>33.840000000000003</v>
      </c>
      <c r="BE316" s="37">
        <v>38.83</v>
      </c>
      <c r="BF316" s="37">
        <v>43.7</v>
      </c>
      <c r="BG316" s="37">
        <v>49</v>
      </c>
      <c r="BH316" s="37">
        <v>55.35</v>
      </c>
      <c r="BI316" s="37">
        <v>64.89</v>
      </c>
      <c r="BJ316" s="37">
        <v>73.459999999999994</v>
      </c>
      <c r="BK316" s="37">
        <v>82.92</v>
      </c>
      <c r="BL316" s="37">
        <v>94.03</v>
      </c>
      <c r="BM316" s="37">
        <v>106.29</v>
      </c>
      <c r="BN316" s="37">
        <v>119.67</v>
      </c>
      <c r="BO316" s="37">
        <v>133.76</v>
      </c>
      <c r="BP316" s="37">
        <v>149.02000000000001</v>
      </c>
      <c r="BQ316" s="37">
        <v>165.23</v>
      </c>
      <c r="BR316" s="37">
        <v>181.27</v>
      </c>
      <c r="BS316" s="37">
        <v>198.09</v>
      </c>
      <c r="BT316" s="37">
        <v>220.68</v>
      </c>
      <c r="BU316" s="37">
        <v>245.51</v>
      </c>
      <c r="BV316" s="37">
        <v>272.58999999999997</v>
      </c>
      <c r="BW316" s="37">
        <v>301.55</v>
      </c>
      <c r="BX316" s="37">
        <v>331.99</v>
      </c>
      <c r="BY316" s="37">
        <v>357.42</v>
      </c>
      <c r="BZ316" s="37">
        <v>382.58</v>
      </c>
      <c r="CA316" s="37">
        <v>407.03</v>
      </c>
      <c r="CB316" s="37">
        <v>430.37</v>
      </c>
      <c r="CC316" s="37">
        <v>452.19</v>
      </c>
      <c r="CD316" s="37">
        <v>472.1</v>
      </c>
      <c r="CE316" s="37">
        <v>498.11</v>
      </c>
      <c r="CF316" s="37">
        <v>525.54</v>
      </c>
      <c r="CG316" s="37">
        <v>554.48</v>
      </c>
      <c r="CH316" s="37">
        <v>585.02</v>
      </c>
      <c r="CI316" s="37">
        <v>617.24</v>
      </c>
      <c r="CJ316" s="37">
        <v>651.23</v>
      </c>
      <c r="CK316" s="37">
        <v>687.1</v>
      </c>
      <c r="CL316" s="37">
        <v>724.94</v>
      </c>
      <c r="CM316" s="37">
        <v>764.87</v>
      </c>
      <c r="CN316" s="37">
        <v>806.99</v>
      </c>
      <c r="CO316" s="37">
        <v>851.43</v>
      </c>
      <c r="CP316" s="37">
        <v>898.33</v>
      </c>
      <c r="CQ316" s="37">
        <v>947.8</v>
      </c>
      <c r="CR316" s="37">
        <v>1000</v>
      </c>
      <c r="CS316" s="37"/>
      <c r="CT316" s="37"/>
      <c r="CU316" s="37"/>
      <c r="CV316" s="37"/>
      <c r="CW316" s="37"/>
    </row>
    <row r="317" spans="1:101" ht="14.25" customHeight="1">
      <c r="A317" s="55">
        <v>27</v>
      </c>
      <c r="B317" s="56">
        <v>0.12</v>
      </c>
      <c r="C317" s="56">
        <v>0.18</v>
      </c>
      <c r="D317" s="56">
        <v>0.21</v>
      </c>
      <c r="E317" s="56">
        <v>0.24</v>
      </c>
      <c r="F317" s="56">
        <v>0.27</v>
      </c>
      <c r="G317" s="56">
        <v>0.31</v>
      </c>
      <c r="H317" s="56">
        <v>0.36</v>
      </c>
      <c r="I317" s="56">
        <v>0.42</v>
      </c>
      <c r="J317" s="56">
        <v>0.49</v>
      </c>
      <c r="K317" s="56">
        <v>0.55000000000000004</v>
      </c>
      <c r="L317" s="56">
        <v>0.62</v>
      </c>
      <c r="M317" s="56">
        <v>0.71</v>
      </c>
      <c r="N317" s="56">
        <v>0.81</v>
      </c>
      <c r="O317" s="56">
        <v>0.9</v>
      </c>
      <c r="P317" s="56">
        <v>0.95</v>
      </c>
      <c r="Q317" s="56">
        <v>0.99</v>
      </c>
      <c r="R317" s="56">
        <v>1.05</v>
      </c>
      <c r="S317" s="56">
        <v>1.1499999999999999</v>
      </c>
      <c r="T317" s="56">
        <v>1.25</v>
      </c>
      <c r="U317" s="57">
        <v>1.35</v>
      </c>
      <c r="V317" s="56">
        <v>1.44</v>
      </c>
      <c r="W317" s="56">
        <v>1.51</v>
      </c>
      <c r="X317" s="56">
        <v>1.6</v>
      </c>
      <c r="Y317" s="56">
        <v>1.72</v>
      </c>
      <c r="Z317" s="56">
        <v>1.86</v>
      </c>
      <c r="AA317" s="57">
        <v>2.06</v>
      </c>
      <c r="AB317" s="37">
        <v>2.2999999999999998</v>
      </c>
      <c r="AC317" s="37">
        <v>2.57</v>
      </c>
      <c r="AD317" s="37">
        <v>2.85</v>
      </c>
      <c r="AE317" s="37">
        <v>3.11</v>
      </c>
      <c r="AF317" s="37">
        <v>3.37</v>
      </c>
      <c r="AG317" s="37">
        <v>3.63</v>
      </c>
      <c r="AH317" s="37">
        <v>3.9</v>
      </c>
      <c r="AI317" s="37">
        <v>4.21</v>
      </c>
      <c r="AJ317" s="37">
        <v>4.58</v>
      </c>
      <c r="AK317" s="37">
        <v>5.01</v>
      </c>
      <c r="AL317" s="37">
        <v>5.49</v>
      </c>
      <c r="AM317" s="37">
        <v>6.02</v>
      </c>
      <c r="AN317" s="37">
        <v>6.6</v>
      </c>
      <c r="AO317" s="37">
        <v>7.22</v>
      </c>
      <c r="AP317" s="37">
        <v>7.89</v>
      </c>
      <c r="AQ317" s="37">
        <v>8.6199999999999992</v>
      </c>
      <c r="AR317" s="37">
        <v>9.43</v>
      </c>
      <c r="AS317" s="37">
        <v>10.37</v>
      </c>
      <c r="AT317" s="37">
        <v>11.48</v>
      </c>
      <c r="AU317" s="37">
        <v>12.79</v>
      </c>
      <c r="AV317" s="37">
        <v>14.3</v>
      </c>
      <c r="AW317" s="37">
        <v>16.05</v>
      </c>
      <c r="AX317" s="37">
        <v>18.05</v>
      </c>
      <c r="AY317" s="37">
        <v>20.309999999999999</v>
      </c>
      <c r="AZ317" s="37">
        <v>22.92</v>
      </c>
      <c r="BA317" s="37">
        <v>25.94</v>
      </c>
      <c r="BB317" s="37">
        <v>29.51</v>
      </c>
      <c r="BC317" s="37">
        <v>33.840000000000003</v>
      </c>
      <c r="BD317" s="37">
        <v>38.83</v>
      </c>
      <c r="BE317" s="37">
        <v>43.7</v>
      </c>
      <c r="BF317" s="37">
        <v>49</v>
      </c>
      <c r="BG317" s="37">
        <v>55.35</v>
      </c>
      <c r="BH317" s="37">
        <v>64.89</v>
      </c>
      <c r="BI317" s="37">
        <v>73.459999999999994</v>
      </c>
      <c r="BJ317" s="37">
        <v>82.92</v>
      </c>
      <c r="BK317" s="37">
        <v>94.03</v>
      </c>
      <c r="BL317" s="37">
        <v>106.29</v>
      </c>
      <c r="BM317" s="37">
        <v>119.67</v>
      </c>
      <c r="BN317" s="37">
        <v>133.76</v>
      </c>
      <c r="BO317" s="37">
        <v>149.02000000000001</v>
      </c>
      <c r="BP317" s="37">
        <v>165.23</v>
      </c>
      <c r="BQ317" s="37">
        <v>181.27</v>
      </c>
      <c r="BR317" s="37">
        <v>198.09</v>
      </c>
      <c r="BS317" s="37">
        <v>220.68</v>
      </c>
      <c r="BT317" s="37">
        <v>245.51</v>
      </c>
      <c r="BU317" s="37">
        <v>272.58999999999997</v>
      </c>
      <c r="BV317" s="37">
        <v>301.55</v>
      </c>
      <c r="BW317" s="37">
        <v>331.99</v>
      </c>
      <c r="BX317" s="37">
        <v>357.42</v>
      </c>
      <c r="BY317" s="37">
        <v>382.58</v>
      </c>
      <c r="BZ317" s="37">
        <v>407.03</v>
      </c>
      <c r="CA317" s="37">
        <v>430.37</v>
      </c>
      <c r="CB317" s="37">
        <v>452.19</v>
      </c>
      <c r="CC317" s="37">
        <v>472.1</v>
      </c>
      <c r="CD317" s="37">
        <v>498.11</v>
      </c>
      <c r="CE317" s="37">
        <v>525.54</v>
      </c>
      <c r="CF317" s="37">
        <v>554.48</v>
      </c>
      <c r="CG317" s="37">
        <v>585.02</v>
      </c>
      <c r="CH317" s="37">
        <v>617.24</v>
      </c>
      <c r="CI317" s="37">
        <v>651.23</v>
      </c>
      <c r="CJ317" s="37">
        <v>687.1</v>
      </c>
      <c r="CK317" s="37">
        <v>724.94</v>
      </c>
      <c r="CL317" s="37">
        <v>764.87</v>
      </c>
      <c r="CM317" s="37">
        <v>806.99</v>
      </c>
      <c r="CN317" s="37">
        <v>851.43</v>
      </c>
      <c r="CO317" s="37">
        <v>898.33</v>
      </c>
      <c r="CP317" s="37">
        <v>947.8</v>
      </c>
      <c r="CQ317" s="37">
        <v>1000</v>
      </c>
      <c r="CR317" s="37"/>
      <c r="CS317" s="37"/>
      <c r="CT317" s="37"/>
      <c r="CU317" s="37"/>
      <c r="CV317" s="37"/>
      <c r="CW317" s="37"/>
    </row>
    <row r="318" spans="1:101" ht="14.25" customHeight="1">
      <c r="A318" s="55">
        <v>28</v>
      </c>
      <c r="B318" s="56">
        <v>0.11</v>
      </c>
      <c r="C318" s="56">
        <v>0.18</v>
      </c>
      <c r="D318" s="56">
        <v>0.22</v>
      </c>
      <c r="E318" s="56">
        <v>0.24</v>
      </c>
      <c r="F318" s="56">
        <v>0.27</v>
      </c>
      <c r="G318" s="56">
        <v>0.31</v>
      </c>
      <c r="H318" s="56">
        <v>0.37</v>
      </c>
      <c r="I318" s="56">
        <v>0.45</v>
      </c>
      <c r="J318" s="56">
        <v>0.52</v>
      </c>
      <c r="K318" s="56">
        <v>0.6</v>
      </c>
      <c r="L318" s="56">
        <v>0.68</v>
      </c>
      <c r="M318" s="56">
        <v>0.77</v>
      </c>
      <c r="N318" s="56">
        <v>0.88</v>
      </c>
      <c r="O318" s="56">
        <v>0.94</v>
      </c>
      <c r="P318" s="56">
        <v>0.98</v>
      </c>
      <c r="Q318" s="56">
        <v>1.02</v>
      </c>
      <c r="R318" s="56">
        <v>1.0900000000000001</v>
      </c>
      <c r="S318" s="56">
        <v>1.19</v>
      </c>
      <c r="T318" s="56">
        <v>1.3</v>
      </c>
      <c r="U318" s="57">
        <v>1.41</v>
      </c>
      <c r="V318" s="56">
        <v>1.51</v>
      </c>
      <c r="W318" s="56">
        <v>1.6</v>
      </c>
      <c r="X318" s="56">
        <v>1.72</v>
      </c>
      <c r="Y318" s="56">
        <v>1.86</v>
      </c>
      <c r="Z318" s="56">
        <v>2.06</v>
      </c>
      <c r="AA318" s="57">
        <v>2.2999999999999998</v>
      </c>
      <c r="AB318" s="37">
        <v>2.57</v>
      </c>
      <c r="AC318" s="37">
        <v>2.85</v>
      </c>
      <c r="AD318" s="37">
        <v>3.11</v>
      </c>
      <c r="AE318" s="37">
        <v>3.37</v>
      </c>
      <c r="AF318" s="37">
        <v>3.63</v>
      </c>
      <c r="AG318" s="37">
        <v>3.9</v>
      </c>
      <c r="AH318" s="37">
        <v>4.21</v>
      </c>
      <c r="AI318" s="37">
        <v>4.58</v>
      </c>
      <c r="AJ318" s="37">
        <v>5.01</v>
      </c>
      <c r="AK318" s="37">
        <v>5.49</v>
      </c>
      <c r="AL318" s="37">
        <v>6.02</v>
      </c>
      <c r="AM318" s="37">
        <v>6.6</v>
      </c>
      <c r="AN318" s="37">
        <v>7.22</v>
      </c>
      <c r="AO318" s="37">
        <v>7.89</v>
      </c>
      <c r="AP318" s="37">
        <v>8.6199999999999992</v>
      </c>
      <c r="AQ318" s="37">
        <v>9.43</v>
      </c>
      <c r="AR318" s="37">
        <v>10.37</v>
      </c>
      <c r="AS318" s="37">
        <v>11.48</v>
      </c>
      <c r="AT318" s="37">
        <v>12.79</v>
      </c>
      <c r="AU318" s="37">
        <v>14.3</v>
      </c>
      <c r="AV318" s="37">
        <v>16.05</v>
      </c>
      <c r="AW318" s="37">
        <v>18.05</v>
      </c>
      <c r="AX318" s="37">
        <v>20.309999999999999</v>
      </c>
      <c r="AY318" s="37">
        <v>22.92</v>
      </c>
      <c r="AZ318" s="37">
        <v>25.94</v>
      </c>
      <c r="BA318" s="37">
        <v>29.51</v>
      </c>
      <c r="BB318" s="37">
        <v>33.840000000000003</v>
      </c>
      <c r="BC318" s="37">
        <v>38.83</v>
      </c>
      <c r="BD318" s="37">
        <v>43.7</v>
      </c>
      <c r="BE318" s="37">
        <v>49</v>
      </c>
      <c r="BF318" s="37">
        <v>55.35</v>
      </c>
      <c r="BG318" s="37">
        <v>64.89</v>
      </c>
      <c r="BH318" s="37">
        <v>73.459999999999994</v>
      </c>
      <c r="BI318" s="37">
        <v>82.92</v>
      </c>
      <c r="BJ318" s="37">
        <v>94.03</v>
      </c>
      <c r="BK318" s="37">
        <v>106.29</v>
      </c>
      <c r="BL318" s="37">
        <v>119.67</v>
      </c>
      <c r="BM318" s="37">
        <v>133.76</v>
      </c>
      <c r="BN318" s="37">
        <v>149.02000000000001</v>
      </c>
      <c r="BO318" s="37">
        <v>165.23</v>
      </c>
      <c r="BP318" s="37">
        <v>181.27</v>
      </c>
      <c r="BQ318" s="37">
        <v>198.09</v>
      </c>
      <c r="BR318" s="37">
        <v>220.68</v>
      </c>
      <c r="BS318" s="37">
        <v>245.51</v>
      </c>
      <c r="BT318" s="37">
        <v>272.58999999999997</v>
      </c>
      <c r="BU318" s="37">
        <v>301.55</v>
      </c>
      <c r="BV318" s="37">
        <v>331.99</v>
      </c>
      <c r="BW318" s="37">
        <v>357.42</v>
      </c>
      <c r="BX318" s="37">
        <v>382.58</v>
      </c>
      <c r="BY318" s="37">
        <v>407.03</v>
      </c>
      <c r="BZ318" s="37">
        <v>430.37</v>
      </c>
      <c r="CA318" s="37">
        <v>452.19</v>
      </c>
      <c r="CB318" s="37">
        <v>472.1</v>
      </c>
      <c r="CC318" s="37">
        <v>498.11</v>
      </c>
      <c r="CD318" s="37">
        <v>525.54</v>
      </c>
      <c r="CE318" s="37">
        <v>554.48</v>
      </c>
      <c r="CF318" s="37">
        <v>585.02</v>
      </c>
      <c r="CG318" s="37">
        <v>617.24</v>
      </c>
      <c r="CH318" s="37">
        <v>651.23</v>
      </c>
      <c r="CI318" s="37">
        <v>687.1</v>
      </c>
      <c r="CJ318" s="37">
        <v>724.94</v>
      </c>
      <c r="CK318" s="37">
        <v>764.87</v>
      </c>
      <c r="CL318" s="37">
        <v>806.99</v>
      </c>
      <c r="CM318" s="37">
        <v>851.43</v>
      </c>
      <c r="CN318" s="37">
        <v>898.33</v>
      </c>
      <c r="CO318" s="37">
        <v>947.8</v>
      </c>
      <c r="CP318" s="37">
        <v>1000</v>
      </c>
      <c r="CQ318" s="37"/>
      <c r="CR318" s="37"/>
      <c r="CS318" s="37"/>
      <c r="CT318" s="37"/>
      <c r="CU318" s="37"/>
      <c r="CV318" s="37"/>
      <c r="CW318" s="37"/>
    </row>
    <row r="319" spans="1:101" ht="14.25" customHeight="1">
      <c r="A319" s="55">
        <v>29</v>
      </c>
      <c r="B319" s="56">
        <v>0.11</v>
      </c>
      <c r="C319" s="56">
        <v>0.19</v>
      </c>
      <c r="D319" s="56">
        <v>0.22</v>
      </c>
      <c r="E319" s="56">
        <v>0.24</v>
      </c>
      <c r="F319" s="56">
        <v>0.27</v>
      </c>
      <c r="G319" s="56">
        <v>0.33</v>
      </c>
      <c r="H319" s="56">
        <v>0.4</v>
      </c>
      <c r="I319" s="56">
        <v>0.48</v>
      </c>
      <c r="J319" s="56">
        <v>0.56000000000000005</v>
      </c>
      <c r="K319" s="56">
        <v>0.64</v>
      </c>
      <c r="L319" s="56">
        <v>0.73</v>
      </c>
      <c r="M319" s="56">
        <v>0.82</v>
      </c>
      <c r="N319" s="56">
        <v>0.91</v>
      </c>
      <c r="O319" s="56">
        <v>0.96</v>
      </c>
      <c r="P319" s="56">
        <v>1</v>
      </c>
      <c r="Q319" s="56">
        <v>1.06</v>
      </c>
      <c r="R319" s="56">
        <v>1.1399999999999999</v>
      </c>
      <c r="S319" s="56">
        <v>1.24</v>
      </c>
      <c r="T319" s="56">
        <v>1.36</v>
      </c>
      <c r="U319" s="57">
        <v>1.48</v>
      </c>
      <c r="V319" s="56">
        <v>1.6</v>
      </c>
      <c r="W319" s="56">
        <v>1.72</v>
      </c>
      <c r="X319" s="56">
        <v>1.86</v>
      </c>
      <c r="Y319" s="56">
        <v>2.06</v>
      </c>
      <c r="Z319" s="56">
        <v>2.2999999999999998</v>
      </c>
      <c r="AA319" s="57">
        <v>2.57</v>
      </c>
      <c r="AB319" s="37">
        <v>2.85</v>
      </c>
      <c r="AC319" s="37">
        <v>3.11</v>
      </c>
      <c r="AD319" s="37">
        <v>3.37</v>
      </c>
      <c r="AE319" s="37">
        <v>3.63</v>
      </c>
      <c r="AF319" s="37">
        <v>3.9</v>
      </c>
      <c r="AG319" s="37">
        <v>4.21</v>
      </c>
      <c r="AH319" s="37">
        <v>4.58</v>
      </c>
      <c r="AI319" s="37">
        <v>5.01</v>
      </c>
      <c r="AJ319" s="37">
        <v>5.49</v>
      </c>
      <c r="AK319" s="37">
        <v>6.02</v>
      </c>
      <c r="AL319" s="37">
        <v>6.6</v>
      </c>
      <c r="AM319" s="37">
        <v>7.22</v>
      </c>
      <c r="AN319" s="37">
        <v>7.89</v>
      </c>
      <c r="AO319" s="37">
        <v>8.6199999999999992</v>
      </c>
      <c r="AP319" s="37">
        <v>9.43</v>
      </c>
      <c r="AQ319" s="37">
        <v>10.37</v>
      </c>
      <c r="AR319" s="37">
        <v>11.48</v>
      </c>
      <c r="AS319" s="37">
        <v>12.79</v>
      </c>
      <c r="AT319" s="37">
        <v>14.3</v>
      </c>
      <c r="AU319" s="37">
        <v>16.05</v>
      </c>
      <c r="AV319" s="37">
        <v>18.05</v>
      </c>
      <c r="AW319" s="37">
        <v>20.309999999999999</v>
      </c>
      <c r="AX319" s="37">
        <v>22.92</v>
      </c>
      <c r="AY319" s="37">
        <v>25.94</v>
      </c>
      <c r="AZ319" s="37">
        <v>29.51</v>
      </c>
      <c r="BA319" s="37">
        <v>33.840000000000003</v>
      </c>
      <c r="BB319" s="37">
        <v>38.83</v>
      </c>
      <c r="BC319" s="37">
        <v>43.7</v>
      </c>
      <c r="BD319" s="37">
        <v>49</v>
      </c>
      <c r="BE319" s="37">
        <v>55.35</v>
      </c>
      <c r="BF319" s="37">
        <v>64.89</v>
      </c>
      <c r="BG319" s="37">
        <v>73.459999999999994</v>
      </c>
      <c r="BH319" s="37">
        <v>82.92</v>
      </c>
      <c r="BI319" s="37">
        <v>94.03</v>
      </c>
      <c r="BJ319" s="37">
        <v>106.29</v>
      </c>
      <c r="BK319" s="37">
        <v>119.67</v>
      </c>
      <c r="BL319" s="37">
        <v>133.76</v>
      </c>
      <c r="BM319" s="37">
        <v>149.02000000000001</v>
      </c>
      <c r="BN319" s="37">
        <v>165.23</v>
      </c>
      <c r="BO319" s="37">
        <v>181.27</v>
      </c>
      <c r="BP319" s="37">
        <v>198.09</v>
      </c>
      <c r="BQ319" s="37">
        <v>220.68</v>
      </c>
      <c r="BR319" s="37">
        <v>245.51</v>
      </c>
      <c r="BS319" s="37">
        <v>272.58999999999997</v>
      </c>
      <c r="BT319" s="37">
        <v>301.55</v>
      </c>
      <c r="BU319" s="37">
        <v>331.99</v>
      </c>
      <c r="BV319" s="37">
        <v>357.42</v>
      </c>
      <c r="BW319" s="37">
        <v>382.58</v>
      </c>
      <c r="BX319" s="37">
        <v>407.03</v>
      </c>
      <c r="BY319" s="37">
        <v>430.37</v>
      </c>
      <c r="BZ319" s="37">
        <v>452.19</v>
      </c>
      <c r="CA319" s="37">
        <v>472.1</v>
      </c>
      <c r="CB319" s="37">
        <v>498.11</v>
      </c>
      <c r="CC319" s="37">
        <v>525.54</v>
      </c>
      <c r="CD319" s="37">
        <v>554.48</v>
      </c>
      <c r="CE319" s="37">
        <v>585.02</v>
      </c>
      <c r="CF319" s="37">
        <v>617.24</v>
      </c>
      <c r="CG319" s="37">
        <v>651.23</v>
      </c>
      <c r="CH319" s="37">
        <v>687.1</v>
      </c>
      <c r="CI319" s="37">
        <v>724.94</v>
      </c>
      <c r="CJ319" s="37">
        <v>764.87</v>
      </c>
      <c r="CK319" s="37">
        <v>806.99</v>
      </c>
      <c r="CL319" s="37">
        <v>851.43</v>
      </c>
      <c r="CM319" s="37">
        <v>898.33</v>
      </c>
      <c r="CN319" s="37">
        <v>947.8</v>
      </c>
      <c r="CO319" s="37">
        <v>1000</v>
      </c>
      <c r="CP319" s="37"/>
      <c r="CQ319" s="37"/>
      <c r="CR319" s="37"/>
      <c r="CS319" s="37"/>
      <c r="CT319" s="37"/>
      <c r="CU319" s="37"/>
      <c r="CV319" s="37"/>
      <c r="CW319" s="37"/>
    </row>
    <row r="320" spans="1:101" ht="14.25" customHeight="1">
      <c r="A320" s="55">
        <v>30</v>
      </c>
      <c r="B320" s="56">
        <v>0.11</v>
      </c>
      <c r="C320" s="56">
        <v>0.19</v>
      </c>
      <c r="D320" s="56">
        <v>0.22</v>
      </c>
      <c r="E320" s="56">
        <v>0.25</v>
      </c>
      <c r="F320" s="56">
        <v>0.28999999999999998</v>
      </c>
      <c r="G320" s="56">
        <v>0.35</v>
      </c>
      <c r="H320" s="56">
        <v>0.43</v>
      </c>
      <c r="I320" s="56">
        <v>0.52</v>
      </c>
      <c r="J320" s="56">
        <v>0.61</v>
      </c>
      <c r="K320" s="56">
        <v>0.69</v>
      </c>
      <c r="L320" s="56">
        <v>0.77</v>
      </c>
      <c r="M320" s="56">
        <v>0.86</v>
      </c>
      <c r="N320" s="56">
        <v>0.94</v>
      </c>
      <c r="O320" s="56">
        <v>0.99</v>
      </c>
      <c r="P320" s="56">
        <v>1.04</v>
      </c>
      <c r="Q320" s="56">
        <v>1.1100000000000001</v>
      </c>
      <c r="R320" s="56">
        <v>1.22</v>
      </c>
      <c r="S320" s="56">
        <v>1.35</v>
      </c>
      <c r="T320" s="56">
        <v>1.47</v>
      </c>
      <c r="U320" s="57">
        <v>1.58</v>
      </c>
      <c r="V320" s="56">
        <v>1.72</v>
      </c>
      <c r="W320" s="56">
        <v>1.86</v>
      </c>
      <c r="X320" s="56">
        <v>2.06</v>
      </c>
      <c r="Y320" s="56">
        <v>2.2999999999999998</v>
      </c>
      <c r="Z320" s="56">
        <v>2.57</v>
      </c>
      <c r="AA320" s="57">
        <v>2.85</v>
      </c>
      <c r="AB320" s="37">
        <v>3.11</v>
      </c>
      <c r="AC320" s="37">
        <v>3.37</v>
      </c>
      <c r="AD320" s="37">
        <v>3.63</v>
      </c>
      <c r="AE320" s="37">
        <v>3.9</v>
      </c>
      <c r="AF320" s="37">
        <v>4.21</v>
      </c>
      <c r="AG320" s="37">
        <v>4.58</v>
      </c>
      <c r="AH320" s="37">
        <v>5.01</v>
      </c>
      <c r="AI320" s="37">
        <v>5.49</v>
      </c>
      <c r="AJ320" s="37">
        <v>6.02</v>
      </c>
      <c r="AK320" s="37">
        <v>6.6</v>
      </c>
      <c r="AL320" s="37">
        <v>7.22</v>
      </c>
      <c r="AM320" s="37">
        <v>7.89</v>
      </c>
      <c r="AN320" s="37">
        <v>8.6199999999999992</v>
      </c>
      <c r="AO320" s="37">
        <v>9.43</v>
      </c>
      <c r="AP320" s="37">
        <v>10.37</v>
      </c>
      <c r="AQ320" s="37">
        <v>11.48</v>
      </c>
      <c r="AR320" s="37">
        <v>12.79</v>
      </c>
      <c r="AS320" s="37">
        <v>14.3</v>
      </c>
      <c r="AT320" s="37">
        <v>16.05</v>
      </c>
      <c r="AU320" s="37">
        <v>18.05</v>
      </c>
      <c r="AV320" s="37">
        <v>20.309999999999999</v>
      </c>
      <c r="AW320" s="37">
        <v>22.92</v>
      </c>
      <c r="AX320" s="37">
        <v>25.94</v>
      </c>
      <c r="AY320" s="37">
        <v>29.51</v>
      </c>
      <c r="AZ320" s="37">
        <v>33.840000000000003</v>
      </c>
      <c r="BA320" s="37">
        <v>38.83</v>
      </c>
      <c r="BB320" s="37">
        <v>43.7</v>
      </c>
      <c r="BC320" s="37">
        <v>49</v>
      </c>
      <c r="BD320" s="37">
        <v>55.35</v>
      </c>
      <c r="BE320" s="37">
        <v>64.89</v>
      </c>
      <c r="BF320" s="37">
        <v>73.459999999999994</v>
      </c>
      <c r="BG320" s="37">
        <v>82.92</v>
      </c>
      <c r="BH320" s="37">
        <v>94.03</v>
      </c>
      <c r="BI320" s="37">
        <v>106.29</v>
      </c>
      <c r="BJ320" s="37">
        <v>119.67</v>
      </c>
      <c r="BK320" s="37">
        <v>133.76</v>
      </c>
      <c r="BL320" s="37">
        <v>149.02000000000001</v>
      </c>
      <c r="BM320" s="37">
        <v>165.23</v>
      </c>
      <c r="BN320" s="37">
        <v>181.27</v>
      </c>
      <c r="BO320" s="37">
        <v>198.09</v>
      </c>
      <c r="BP320" s="37">
        <v>220.68</v>
      </c>
      <c r="BQ320" s="37">
        <v>245.51</v>
      </c>
      <c r="BR320" s="37">
        <v>272.58999999999997</v>
      </c>
      <c r="BS320" s="37">
        <v>301.55</v>
      </c>
      <c r="BT320" s="37">
        <v>331.99</v>
      </c>
      <c r="BU320" s="37">
        <v>357.42</v>
      </c>
      <c r="BV320" s="37">
        <v>382.58</v>
      </c>
      <c r="BW320" s="37">
        <v>407.03</v>
      </c>
      <c r="BX320" s="37">
        <v>430.37</v>
      </c>
      <c r="BY320" s="37">
        <v>452.19</v>
      </c>
      <c r="BZ320" s="37">
        <v>472.1</v>
      </c>
      <c r="CA320" s="37">
        <v>498.11</v>
      </c>
      <c r="CB320" s="37">
        <v>525.54</v>
      </c>
      <c r="CC320" s="37">
        <v>554.48</v>
      </c>
      <c r="CD320" s="37">
        <v>585.02</v>
      </c>
      <c r="CE320" s="37">
        <v>617.24</v>
      </c>
      <c r="CF320" s="37">
        <v>651.23</v>
      </c>
      <c r="CG320" s="37">
        <v>687.1</v>
      </c>
      <c r="CH320" s="37">
        <v>724.94</v>
      </c>
      <c r="CI320" s="37">
        <v>764.87</v>
      </c>
      <c r="CJ320" s="37">
        <v>806.99</v>
      </c>
      <c r="CK320" s="37">
        <v>851.43</v>
      </c>
      <c r="CL320" s="37">
        <v>898.33</v>
      </c>
      <c r="CM320" s="37">
        <v>947.8</v>
      </c>
      <c r="CN320" s="37">
        <v>1000</v>
      </c>
      <c r="CO320" s="37"/>
      <c r="CP320" s="37"/>
      <c r="CQ320" s="37"/>
      <c r="CR320" s="37"/>
      <c r="CS320" s="37"/>
      <c r="CT320" s="37"/>
      <c r="CU320" s="37"/>
      <c r="CV320" s="37"/>
      <c r="CW320" s="37"/>
    </row>
    <row r="321" spans="1:101" ht="14.25" customHeight="1">
      <c r="A321" s="55">
        <v>31</v>
      </c>
      <c r="B321" s="56">
        <v>0.11</v>
      </c>
      <c r="C321" s="56">
        <v>0.2</v>
      </c>
      <c r="D321" s="56">
        <v>0.23</v>
      </c>
      <c r="E321" s="56">
        <v>0.26</v>
      </c>
      <c r="F321" s="56">
        <v>0.31</v>
      </c>
      <c r="G321" s="56">
        <v>0.39</v>
      </c>
      <c r="H321" s="56">
        <v>0.47</v>
      </c>
      <c r="I321" s="56">
        <v>0.54</v>
      </c>
      <c r="J321" s="56">
        <v>0.64</v>
      </c>
      <c r="K321" s="56">
        <v>0.72</v>
      </c>
      <c r="L321" s="56">
        <v>0.8</v>
      </c>
      <c r="M321" s="56">
        <v>0.88</v>
      </c>
      <c r="N321" s="56">
        <v>0.97</v>
      </c>
      <c r="O321" s="56">
        <v>1.03</v>
      </c>
      <c r="P321" s="56">
        <v>1.0900000000000001</v>
      </c>
      <c r="Q321" s="56">
        <v>1.19</v>
      </c>
      <c r="R321" s="56">
        <v>1.32</v>
      </c>
      <c r="S321" s="56">
        <v>1.44</v>
      </c>
      <c r="T321" s="56">
        <v>1.56</v>
      </c>
      <c r="U321" s="57">
        <v>1.7</v>
      </c>
      <c r="V321" s="56">
        <v>1.86</v>
      </c>
      <c r="W321" s="56">
        <v>2.06</v>
      </c>
      <c r="X321" s="56">
        <v>2.2999999999999998</v>
      </c>
      <c r="Y321" s="56">
        <v>2.57</v>
      </c>
      <c r="Z321" s="56">
        <v>2.85</v>
      </c>
      <c r="AA321" s="57">
        <v>3.11</v>
      </c>
      <c r="AB321" s="37">
        <v>3.37</v>
      </c>
      <c r="AC321" s="37">
        <v>3.63</v>
      </c>
      <c r="AD321" s="37">
        <v>3.9</v>
      </c>
      <c r="AE321" s="37">
        <v>4.21</v>
      </c>
      <c r="AF321" s="37">
        <v>4.58</v>
      </c>
      <c r="AG321" s="37">
        <v>5.01</v>
      </c>
      <c r="AH321" s="37">
        <v>5.49</v>
      </c>
      <c r="AI321" s="37">
        <v>6.02</v>
      </c>
      <c r="AJ321" s="37">
        <v>6.6</v>
      </c>
      <c r="AK321" s="37">
        <v>7.22</v>
      </c>
      <c r="AL321" s="37">
        <v>7.89</v>
      </c>
      <c r="AM321" s="37">
        <v>8.6199999999999992</v>
      </c>
      <c r="AN321" s="37">
        <v>9.43</v>
      </c>
      <c r="AO321" s="37">
        <v>10.37</v>
      </c>
      <c r="AP321" s="37">
        <v>11.48</v>
      </c>
      <c r="AQ321" s="37">
        <v>12.79</v>
      </c>
      <c r="AR321" s="37">
        <v>14.3</v>
      </c>
      <c r="AS321" s="37">
        <v>16.05</v>
      </c>
      <c r="AT321" s="37">
        <v>18.05</v>
      </c>
      <c r="AU321" s="37">
        <v>20.309999999999999</v>
      </c>
      <c r="AV321" s="37">
        <v>22.92</v>
      </c>
      <c r="AW321" s="37">
        <v>25.94</v>
      </c>
      <c r="AX321" s="37">
        <v>29.51</v>
      </c>
      <c r="AY321" s="37">
        <v>33.840000000000003</v>
      </c>
      <c r="AZ321" s="37">
        <v>38.83</v>
      </c>
      <c r="BA321" s="37">
        <v>43.7</v>
      </c>
      <c r="BB321" s="37">
        <v>49</v>
      </c>
      <c r="BC321" s="37">
        <v>55.35</v>
      </c>
      <c r="BD321" s="37">
        <v>64.89</v>
      </c>
      <c r="BE321" s="37">
        <v>73.459999999999994</v>
      </c>
      <c r="BF321" s="37">
        <v>82.92</v>
      </c>
      <c r="BG321" s="37">
        <v>94.03</v>
      </c>
      <c r="BH321" s="37">
        <v>106.29</v>
      </c>
      <c r="BI321" s="37">
        <v>119.67</v>
      </c>
      <c r="BJ321" s="37">
        <v>133.76</v>
      </c>
      <c r="BK321" s="37">
        <v>149.02000000000001</v>
      </c>
      <c r="BL321" s="37">
        <v>165.23</v>
      </c>
      <c r="BM321" s="37">
        <v>181.27</v>
      </c>
      <c r="BN321" s="37">
        <v>198.09</v>
      </c>
      <c r="BO321" s="37">
        <v>220.68</v>
      </c>
      <c r="BP321" s="37">
        <v>245.51</v>
      </c>
      <c r="BQ321" s="37">
        <v>272.58999999999997</v>
      </c>
      <c r="BR321" s="37">
        <v>301.55</v>
      </c>
      <c r="BS321" s="37">
        <v>331.99</v>
      </c>
      <c r="BT321" s="37">
        <v>357.42</v>
      </c>
      <c r="BU321" s="37">
        <v>382.58</v>
      </c>
      <c r="BV321" s="37">
        <v>407.03</v>
      </c>
      <c r="BW321" s="37">
        <v>430.37</v>
      </c>
      <c r="BX321" s="37">
        <v>452.19</v>
      </c>
      <c r="BY321" s="37">
        <v>472.1</v>
      </c>
      <c r="BZ321" s="37">
        <v>498.11</v>
      </c>
      <c r="CA321" s="37">
        <v>525.54</v>
      </c>
      <c r="CB321" s="37">
        <v>554.48</v>
      </c>
      <c r="CC321" s="37">
        <v>585.02</v>
      </c>
      <c r="CD321" s="37">
        <v>617.24</v>
      </c>
      <c r="CE321" s="37">
        <v>651.23</v>
      </c>
      <c r="CF321" s="37">
        <v>687.1</v>
      </c>
      <c r="CG321" s="37">
        <v>724.94</v>
      </c>
      <c r="CH321" s="37">
        <v>764.87</v>
      </c>
      <c r="CI321" s="37">
        <v>806.99</v>
      </c>
      <c r="CJ321" s="37">
        <v>851.43</v>
      </c>
      <c r="CK321" s="37">
        <v>898.33</v>
      </c>
      <c r="CL321" s="37">
        <v>947.8</v>
      </c>
      <c r="CM321" s="37">
        <v>1000</v>
      </c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</row>
    <row r="322" spans="1:101" ht="14.25" customHeight="1">
      <c r="A322" s="55">
        <v>32</v>
      </c>
      <c r="B322" s="56">
        <v>0.11</v>
      </c>
      <c r="C322" s="56">
        <v>0.2</v>
      </c>
      <c r="D322" s="56">
        <v>0.25</v>
      </c>
      <c r="E322" s="56">
        <v>0.28999999999999998</v>
      </c>
      <c r="F322" s="56">
        <v>0.35</v>
      </c>
      <c r="G322" s="56">
        <v>0.44</v>
      </c>
      <c r="H322" s="56">
        <v>0.51</v>
      </c>
      <c r="I322" s="56">
        <v>0.59</v>
      </c>
      <c r="J322" s="56">
        <v>0.67</v>
      </c>
      <c r="K322" s="56">
        <v>0.74</v>
      </c>
      <c r="L322" s="56">
        <v>0.82</v>
      </c>
      <c r="M322" s="56">
        <v>0.91</v>
      </c>
      <c r="N322" s="56">
        <v>1.01</v>
      </c>
      <c r="O322" s="56">
        <v>1.08</v>
      </c>
      <c r="P322" s="56">
        <v>1.17</v>
      </c>
      <c r="Q322" s="56">
        <v>1.29</v>
      </c>
      <c r="R322" s="56">
        <v>1.42</v>
      </c>
      <c r="S322" s="56">
        <v>1.55</v>
      </c>
      <c r="T322" s="56">
        <v>1.68</v>
      </c>
      <c r="U322" s="57">
        <v>1.84</v>
      </c>
      <c r="V322" s="56">
        <v>2.06</v>
      </c>
      <c r="W322" s="56">
        <v>2.2999999999999998</v>
      </c>
      <c r="X322" s="56">
        <v>2.57</v>
      </c>
      <c r="Y322" s="56">
        <v>2.85</v>
      </c>
      <c r="Z322" s="56">
        <v>3.11</v>
      </c>
      <c r="AA322" s="57">
        <v>3.37</v>
      </c>
      <c r="AB322" s="37">
        <v>3.63</v>
      </c>
      <c r="AC322" s="37">
        <v>3.9</v>
      </c>
      <c r="AD322" s="37">
        <v>4.21</v>
      </c>
      <c r="AE322" s="37">
        <v>4.58</v>
      </c>
      <c r="AF322" s="37">
        <v>5.01</v>
      </c>
      <c r="AG322" s="37">
        <v>5.49</v>
      </c>
      <c r="AH322" s="37">
        <v>6.02</v>
      </c>
      <c r="AI322" s="37">
        <v>6.6</v>
      </c>
      <c r="AJ322" s="37">
        <v>7.22</v>
      </c>
      <c r="AK322" s="37">
        <v>7.89</v>
      </c>
      <c r="AL322" s="37">
        <v>8.6199999999999992</v>
      </c>
      <c r="AM322" s="37">
        <v>9.43</v>
      </c>
      <c r="AN322" s="37">
        <v>10.37</v>
      </c>
      <c r="AO322" s="37">
        <v>11.48</v>
      </c>
      <c r="AP322" s="37">
        <v>12.79</v>
      </c>
      <c r="AQ322" s="37">
        <v>14.3</v>
      </c>
      <c r="AR322" s="37">
        <v>16.05</v>
      </c>
      <c r="AS322" s="37">
        <v>18.05</v>
      </c>
      <c r="AT322" s="37">
        <v>20.309999999999999</v>
      </c>
      <c r="AU322" s="37">
        <v>22.92</v>
      </c>
      <c r="AV322" s="37">
        <v>25.94</v>
      </c>
      <c r="AW322" s="37">
        <v>29.51</v>
      </c>
      <c r="AX322" s="37">
        <v>33.840000000000003</v>
      </c>
      <c r="AY322" s="37">
        <v>38.83</v>
      </c>
      <c r="AZ322" s="37">
        <v>43.7</v>
      </c>
      <c r="BA322" s="37">
        <v>49</v>
      </c>
      <c r="BB322" s="37">
        <v>55.35</v>
      </c>
      <c r="BC322" s="37">
        <v>64.89</v>
      </c>
      <c r="BD322" s="37">
        <v>73.459999999999994</v>
      </c>
      <c r="BE322" s="37">
        <v>82.92</v>
      </c>
      <c r="BF322" s="37">
        <v>94.03</v>
      </c>
      <c r="BG322" s="37">
        <v>106.29</v>
      </c>
      <c r="BH322" s="37">
        <v>119.67</v>
      </c>
      <c r="BI322" s="37">
        <v>133.76</v>
      </c>
      <c r="BJ322" s="37">
        <v>149.02000000000001</v>
      </c>
      <c r="BK322" s="37">
        <v>165.23</v>
      </c>
      <c r="BL322" s="37">
        <v>181.27</v>
      </c>
      <c r="BM322" s="37">
        <v>198.09</v>
      </c>
      <c r="BN322" s="37">
        <v>220.68</v>
      </c>
      <c r="BO322" s="37">
        <v>245.51</v>
      </c>
      <c r="BP322" s="37">
        <v>272.58999999999997</v>
      </c>
      <c r="BQ322" s="37">
        <v>301.55</v>
      </c>
      <c r="BR322" s="37">
        <v>331.99</v>
      </c>
      <c r="BS322" s="37">
        <v>357.42</v>
      </c>
      <c r="BT322" s="37">
        <v>382.58</v>
      </c>
      <c r="BU322" s="37">
        <v>407.03</v>
      </c>
      <c r="BV322" s="37">
        <v>430.37</v>
      </c>
      <c r="BW322" s="37">
        <v>452.19</v>
      </c>
      <c r="BX322" s="37">
        <v>472.1</v>
      </c>
      <c r="BY322" s="37">
        <v>498.11</v>
      </c>
      <c r="BZ322" s="37">
        <v>525.54</v>
      </c>
      <c r="CA322" s="37">
        <v>554.48</v>
      </c>
      <c r="CB322" s="37">
        <v>585.02</v>
      </c>
      <c r="CC322" s="37">
        <v>617.24</v>
      </c>
      <c r="CD322" s="37">
        <v>651.23</v>
      </c>
      <c r="CE322" s="37">
        <v>687.1</v>
      </c>
      <c r="CF322" s="37">
        <v>724.94</v>
      </c>
      <c r="CG322" s="37">
        <v>764.87</v>
      </c>
      <c r="CH322" s="37">
        <v>806.99</v>
      </c>
      <c r="CI322" s="37">
        <v>851.43</v>
      </c>
      <c r="CJ322" s="37">
        <v>898.33</v>
      </c>
      <c r="CK322" s="37">
        <v>947.8</v>
      </c>
      <c r="CL322" s="37">
        <v>1000</v>
      </c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</row>
    <row r="323" spans="1:101" ht="14.25" customHeight="1">
      <c r="A323" s="55">
        <v>33</v>
      </c>
      <c r="B323" s="56">
        <v>0.12</v>
      </c>
      <c r="C323" s="56">
        <v>0.21</v>
      </c>
      <c r="D323" s="56">
        <v>0.27</v>
      </c>
      <c r="E323" s="56">
        <v>0.33</v>
      </c>
      <c r="F323" s="56">
        <v>0.4</v>
      </c>
      <c r="G323" s="56">
        <v>0.48</v>
      </c>
      <c r="H323" s="56">
        <v>0.56000000000000005</v>
      </c>
      <c r="I323" s="56">
        <v>0.64</v>
      </c>
      <c r="J323" s="56">
        <v>0.69</v>
      </c>
      <c r="K323" s="56">
        <v>0.76</v>
      </c>
      <c r="L323" s="56">
        <v>0.84</v>
      </c>
      <c r="M323" s="56">
        <v>0.94</v>
      </c>
      <c r="N323" s="56">
        <v>1.06</v>
      </c>
      <c r="O323" s="56">
        <v>1.1599999999999999</v>
      </c>
      <c r="P323" s="56">
        <v>1.27</v>
      </c>
      <c r="Q323" s="56">
        <v>1.39</v>
      </c>
      <c r="R323" s="56">
        <v>1.54</v>
      </c>
      <c r="S323" s="56">
        <v>1.67</v>
      </c>
      <c r="T323" s="56">
        <v>1.83</v>
      </c>
      <c r="U323" s="57">
        <v>2.04</v>
      </c>
      <c r="V323" s="56">
        <v>2.2999999999999998</v>
      </c>
      <c r="W323" s="56">
        <v>2.57</v>
      </c>
      <c r="X323" s="56">
        <v>2.85</v>
      </c>
      <c r="Y323" s="56">
        <v>3.11</v>
      </c>
      <c r="Z323" s="56">
        <v>3.37</v>
      </c>
      <c r="AA323" s="57">
        <v>3.63</v>
      </c>
      <c r="AB323" s="37">
        <v>3.9</v>
      </c>
      <c r="AC323" s="37">
        <v>4.21</v>
      </c>
      <c r="AD323" s="37">
        <v>4.58</v>
      </c>
      <c r="AE323" s="37">
        <v>5.01</v>
      </c>
      <c r="AF323" s="37">
        <v>5.49</v>
      </c>
      <c r="AG323" s="37">
        <v>6.02</v>
      </c>
      <c r="AH323" s="37">
        <v>6.6</v>
      </c>
      <c r="AI323" s="37">
        <v>7.22</v>
      </c>
      <c r="AJ323" s="37">
        <v>7.89</v>
      </c>
      <c r="AK323" s="37">
        <v>8.6199999999999992</v>
      </c>
      <c r="AL323" s="37">
        <v>9.43</v>
      </c>
      <c r="AM323" s="37">
        <v>10.37</v>
      </c>
      <c r="AN323" s="37">
        <v>11.48</v>
      </c>
      <c r="AO323" s="37">
        <v>12.79</v>
      </c>
      <c r="AP323" s="37">
        <v>14.3</v>
      </c>
      <c r="AQ323" s="37">
        <v>16.05</v>
      </c>
      <c r="AR323" s="37">
        <v>18.05</v>
      </c>
      <c r="AS323" s="37">
        <v>20.309999999999999</v>
      </c>
      <c r="AT323" s="37">
        <v>22.92</v>
      </c>
      <c r="AU323" s="37">
        <v>25.94</v>
      </c>
      <c r="AV323" s="37">
        <v>29.51</v>
      </c>
      <c r="AW323" s="37">
        <v>33.840000000000003</v>
      </c>
      <c r="AX323" s="37">
        <v>38.83</v>
      </c>
      <c r="AY323" s="37">
        <v>43.7</v>
      </c>
      <c r="AZ323" s="37">
        <v>49</v>
      </c>
      <c r="BA323" s="37">
        <v>55.35</v>
      </c>
      <c r="BB323" s="37">
        <v>64.89</v>
      </c>
      <c r="BC323" s="37">
        <v>73.459999999999994</v>
      </c>
      <c r="BD323" s="37">
        <v>82.92</v>
      </c>
      <c r="BE323" s="37">
        <v>94.03</v>
      </c>
      <c r="BF323" s="37">
        <v>106.29</v>
      </c>
      <c r="BG323" s="37">
        <v>119.67</v>
      </c>
      <c r="BH323" s="37">
        <v>133.76</v>
      </c>
      <c r="BI323" s="37">
        <v>149.02000000000001</v>
      </c>
      <c r="BJ323" s="37">
        <v>165.23</v>
      </c>
      <c r="BK323" s="37">
        <v>181.27</v>
      </c>
      <c r="BL323" s="37">
        <v>198.09</v>
      </c>
      <c r="BM323" s="37">
        <v>220.68</v>
      </c>
      <c r="BN323" s="37">
        <v>245.51</v>
      </c>
      <c r="BO323" s="37">
        <v>272.58999999999997</v>
      </c>
      <c r="BP323" s="37">
        <v>301.55</v>
      </c>
      <c r="BQ323" s="37">
        <v>331.99</v>
      </c>
      <c r="BR323" s="37">
        <v>357.42</v>
      </c>
      <c r="BS323" s="37">
        <v>382.58</v>
      </c>
      <c r="BT323" s="37">
        <v>407.03</v>
      </c>
      <c r="BU323" s="37">
        <v>430.37</v>
      </c>
      <c r="BV323" s="37">
        <v>452.19</v>
      </c>
      <c r="BW323" s="37">
        <v>472.1</v>
      </c>
      <c r="BX323" s="37">
        <v>498.11</v>
      </c>
      <c r="BY323" s="37">
        <v>525.54</v>
      </c>
      <c r="BZ323" s="37">
        <v>554.48</v>
      </c>
      <c r="CA323" s="37">
        <v>585.02</v>
      </c>
      <c r="CB323" s="37">
        <v>617.24</v>
      </c>
      <c r="CC323" s="37">
        <v>651.23</v>
      </c>
      <c r="CD323" s="37">
        <v>687.1</v>
      </c>
      <c r="CE323" s="37">
        <v>724.94</v>
      </c>
      <c r="CF323" s="37">
        <v>764.87</v>
      </c>
      <c r="CG323" s="37">
        <v>806.99</v>
      </c>
      <c r="CH323" s="37">
        <v>851.43</v>
      </c>
      <c r="CI323" s="37">
        <v>898.33</v>
      </c>
      <c r="CJ323" s="37">
        <v>947.8</v>
      </c>
      <c r="CK323" s="37">
        <v>1000</v>
      </c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</row>
    <row r="324" spans="1:101" ht="14.25" customHeight="1">
      <c r="A324" s="55">
        <v>34</v>
      </c>
      <c r="B324" s="56">
        <v>0.12</v>
      </c>
      <c r="C324" s="56">
        <v>0.22</v>
      </c>
      <c r="D324" s="56">
        <v>0.3</v>
      </c>
      <c r="E324" s="56">
        <v>0.37</v>
      </c>
      <c r="F324" s="56">
        <v>0.46</v>
      </c>
      <c r="G324" s="56">
        <v>0.52</v>
      </c>
      <c r="H324" s="56">
        <v>0.61</v>
      </c>
      <c r="I324" s="56">
        <v>0.67</v>
      </c>
      <c r="J324" s="56">
        <v>0.72</v>
      </c>
      <c r="K324" s="56">
        <v>0.78</v>
      </c>
      <c r="L324" s="56">
        <v>0.87</v>
      </c>
      <c r="M324" s="56">
        <v>0.98</v>
      </c>
      <c r="N324" s="56">
        <v>1.1299999999999999</v>
      </c>
      <c r="O324" s="56">
        <v>1.26</v>
      </c>
      <c r="P324" s="56">
        <v>1.39</v>
      </c>
      <c r="Q324" s="56">
        <v>1.51</v>
      </c>
      <c r="R324" s="56">
        <v>1.66</v>
      </c>
      <c r="S324" s="56">
        <v>1.82</v>
      </c>
      <c r="T324" s="56">
        <v>2.02</v>
      </c>
      <c r="U324" s="57">
        <v>2.27</v>
      </c>
      <c r="V324" s="56">
        <v>2.57</v>
      </c>
      <c r="W324" s="56">
        <v>2.85</v>
      </c>
      <c r="X324" s="56">
        <v>3.11</v>
      </c>
      <c r="Y324" s="56">
        <v>3.37</v>
      </c>
      <c r="Z324" s="56">
        <v>3.63</v>
      </c>
      <c r="AA324" s="57">
        <v>3.9</v>
      </c>
      <c r="AB324" s="37">
        <v>4.21</v>
      </c>
      <c r="AC324" s="37">
        <v>4.58</v>
      </c>
      <c r="AD324" s="37">
        <v>5.01</v>
      </c>
      <c r="AE324" s="37">
        <v>5.49</v>
      </c>
      <c r="AF324" s="37">
        <v>6.02</v>
      </c>
      <c r="AG324" s="37">
        <v>6.6</v>
      </c>
      <c r="AH324" s="37">
        <v>7.22</v>
      </c>
      <c r="AI324" s="37">
        <v>7.89</v>
      </c>
      <c r="AJ324" s="37">
        <v>8.6199999999999992</v>
      </c>
      <c r="AK324" s="37">
        <v>9.43</v>
      </c>
      <c r="AL324" s="37">
        <v>10.37</v>
      </c>
      <c r="AM324" s="37">
        <v>11.48</v>
      </c>
      <c r="AN324" s="37">
        <v>12.79</v>
      </c>
      <c r="AO324" s="37">
        <v>14.3</v>
      </c>
      <c r="AP324" s="37">
        <v>16.05</v>
      </c>
      <c r="AQ324" s="37">
        <v>18.05</v>
      </c>
      <c r="AR324" s="37">
        <v>20.309999999999999</v>
      </c>
      <c r="AS324" s="37">
        <v>22.92</v>
      </c>
      <c r="AT324" s="37">
        <v>25.94</v>
      </c>
      <c r="AU324" s="37">
        <v>29.51</v>
      </c>
      <c r="AV324" s="37">
        <v>33.840000000000003</v>
      </c>
      <c r="AW324" s="37">
        <v>38.83</v>
      </c>
      <c r="AX324" s="37">
        <v>43.7</v>
      </c>
      <c r="AY324" s="37">
        <v>49</v>
      </c>
      <c r="AZ324" s="37">
        <v>55.35</v>
      </c>
      <c r="BA324" s="37">
        <v>64.89</v>
      </c>
      <c r="BB324" s="37">
        <v>73.459999999999994</v>
      </c>
      <c r="BC324" s="37">
        <v>82.92</v>
      </c>
      <c r="BD324" s="37">
        <v>94.03</v>
      </c>
      <c r="BE324" s="37">
        <v>106.29</v>
      </c>
      <c r="BF324" s="37">
        <v>119.67</v>
      </c>
      <c r="BG324" s="37">
        <v>133.76</v>
      </c>
      <c r="BH324" s="37">
        <v>149.02000000000001</v>
      </c>
      <c r="BI324" s="37">
        <v>165.23</v>
      </c>
      <c r="BJ324" s="37">
        <v>181.27</v>
      </c>
      <c r="BK324" s="37">
        <v>198.09</v>
      </c>
      <c r="BL324" s="37">
        <v>220.68</v>
      </c>
      <c r="BM324" s="37">
        <v>245.51</v>
      </c>
      <c r="BN324" s="37">
        <v>272.58999999999997</v>
      </c>
      <c r="BO324" s="37">
        <v>301.55</v>
      </c>
      <c r="BP324" s="37">
        <v>331.99</v>
      </c>
      <c r="BQ324" s="37">
        <v>357.42</v>
      </c>
      <c r="BR324" s="37">
        <v>382.58</v>
      </c>
      <c r="BS324" s="37">
        <v>407.03</v>
      </c>
      <c r="BT324" s="37">
        <v>430.37</v>
      </c>
      <c r="BU324" s="37">
        <v>452.19</v>
      </c>
      <c r="BV324" s="37">
        <v>472.1</v>
      </c>
      <c r="BW324" s="37">
        <v>498.11</v>
      </c>
      <c r="BX324" s="37">
        <v>525.54</v>
      </c>
      <c r="BY324" s="37">
        <v>554.48</v>
      </c>
      <c r="BZ324" s="37">
        <v>585.02</v>
      </c>
      <c r="CA324" s="37">
        <v>617.24</v>
      </c>
      <c r="CB324" s="37">
        <v>651.23</v>
      </c>
      <c r="CC324" s="37">
        <v>687.1</v>
      </c>
      <c r="CD324" s="37">
        <v>724.94</v>
      </c>
      <c r="CE324" s="37">
        <v>764.87</v>
      </c>
      <c r="CF324" s="37">
        <v>806.99</v>
      </c>
      <c r="CG324" s="37">
        <v>851.43</v>
      </c>
      <c r="CH324" s="37">
        <v>898.33</v>
      </c>
      <c r="CI324" s="37">
        <v>947.8</v>
      </c>
      <c r="CJ324" s="37">
        <v>1000</v>
      </c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</row>
    <row r="325" spans="1:101" ht="14.25" customHeight="1">
      <c r="A325" s="55">
        <v>35</v>
      </c>
      <c r="B325" s="56">
        <v>0.13</v>
      </c>
      <c r="C325" s="56">
        <v>0.23</v>
      </c>
      <c r="D325" s="56">
        <v>0.34</v>
      </c>
      <c r="E325" s="56">
        <v>0.43</v>
      </c>
      <c r="F325" s="56">
        <v>0.51</v>
      </c>
      <c r="G325" s="56">
        <v>0.56999999999999995</v>
      </c>
      <c r="H325" s="56">
        <v>0.66</v>
      </c>
      <c r="I325" s="56">
        <v>0.71</v>
      </c>
      <c r="J325" s="56">
        <v>0.74</v>
      </c>
      <c r="K325" s="56">
        <v>0.81</v>
      </c>
      <c r="L325" s="56">
        <v>0.91</v>
      </c>
      <c r="M325" s="56">
        <v>1.07</v>
      </c>
      <c r="N325" s="56">
        <v>1.24</v>
      </c>
      <c r="O325" s="56">
        <v>1.38</v>
      </c>
      <c r="P325" s="56">
        <v>1.5</v>
      </c>
      <c r="Q325" s="56">
        <v>1.64</v>
      </c>
      <c r="R325" s="56">
        <v>1.8</v>
      </c>
      <c r="S325" s="56">
        <v>1.98</v>
      </c>
      <c r="T325" s="56">
        <v>2.2200000000000002</v>
      </c>
      <c r="U325" s="57">
        <v>2.52</v>
      </c>
      <c r="V325" s="56">
        <v>2.85</v>
      </c>
      <c r="W325" s="56">
        <v>3.11</v>
      </c>
      <c r="X325" s="56">
        <v>3.37</v>
      </c>
      <c r="Y325" s="56">
        <v>3.63</v>
      </c>
      <c r="Z325" s="56">
        <v>3.9</v>
      </c>
      <c r="AA325" s="57">
        <v>4.21</v>
      </c>
      <c r="AB325" s="37">
        <v>4.58</v>
      </c>
      <c r="AC325" s="37">
        <v>5.01</v>
      </c>
      <c r="AD325" s="37">
        <v>5.49</v>
      </c>
      <c r="AE325" s="37">
        <v>6.02</v>
      </c>
      <c r="AF325" s="37">
        <v>6.6</v>
      </c>
      <c r="AG325" s="37">
        <v>7.22</v>
      </c>
      <c r="AH325" s="37">
        <v>7.89</v>
      </c>
      <c r="AI325" s="37">
        <v>8.6199999999999992</v>
      </c>
      <c r="AJ325" s="37">
        <v>9.43</v>
      </c>
      <c r="AK325" s="37">
        <v>10.37</v>
      </c>
      <c r="AL325" s="37">
        <v>11.48</v>
      </c>
      <c r="AM325" s="37">
        <v>12.79</v>
      </c>
      <c r="AN325" s="37">
        <v>14.3</v>
      </c>
      <c r="AO325" s="37">
        <v>16.05</v>
      </c>
      <c r="AP325" s="37">
        <v>18.05</v>
      </c>
      <c r="AQ325" s="37">
        <v>20.309999999999999</v>
      </c>
      <c r="AR325" s="37">
        <v>22.92</v>
      </c>
      <c r="AS325" s="37">
        <v>25.94</v>
      </c>
      <c r="AT325" s="37">
        <v>29.51</v>
      </c>
      <c r="AU325" s="37">
        <v>33.840000000000003</v>
      </c>
      <c r="AV325" s="37">
        <v>38.83</v>
      </c>
      <c r="AW325" s="37">
        <v>43.7</v>
      </c>
      <c r="AX325" s="37">
        <v>49</v>
      </c>
      <c r="AY325" s="37">
        <v>55.35</v>
      </c>
      <c r="AZ325" s="37">
        <v>64.89</v>
      </c>
      <c r="BA325" s="37">
        <v>73.459999999999994</v>
      </c>
      <c r="BB325" s="37">
        <v>82.92</v>
      </c>
      <c r="BC325" s="37">
        <v>94.03</v>
      </c>
      <c r="BD325" s="37">
        <v>106.29</v>
      </c>
      <c r="BE325" s="37">
        <v>119.67</v>
      </c>
      <c r="BF325" s="37">
        <v>133.76</v>
      </c>
      <c r="BG325" s="37">
        <v>149.02000000000001</v>
      </c>
      <c r="BH325" s="37">
        <v>165.23</v>
      </c>
      <c r="BI325" s="37">
        <v>181.27</v>
      </c>
      <c r="BJ325" s="37">
        <v>198.09</v>
      </c>
      <c r="BK325" s="37">
        <v>220.68</v>
      </c>
      <c r="BL325" s="37">
        <v>245.51</v>
      </c>
      <c r="BM325" s="37">
        <v>272.58999999999997</v>
      </c>
      <c r="BN325" s="37">
        <v>301.55</v>
      </c>
      <c r="BO325" s="37">
        <v>331.99</v>
      </c>
      <c r="BP325" s="37">
        <v>357.42</v>
      </c>
      <c r="BQ325" s="37">
        <v>382.58</v>
      </c>
      <c r="BR325" s="37">
        <v>407.03</v>
      </c>
      <c r="BS325" s="37">
        <v>430.37</v>
      </c>
      <c r="BT325" s="37">
        <v>452.19</v>
      </c>
      <c r="BU325" s="37">
        <v>472.1</v>
      </c>
      <c r="BV325" s="37">
        <v>498.11</v>
      </c>
      <c r="BW325" s="37">
        <v>525.54</v>
      </c>
      <c r="BX325" s="37">
        <v>554.48</v>
      </c>
      <c r="BY325" s="37">
        <v>585.02</v>
      </c>
      <c r="BZ325" s="37">
        <v>617.24</v>
      </c>
      <c r="CA325" s="37">
        <v>651.23</v>
      </c>
      <c r="CB325" s="37">
        <v>687.1</v>
      </c>
      <c r="CC325" s="37">
        <v>724.94</v>
      </c>
      <c r="CD325" s="37">
        <v>764.87</v>
      </c>
      <c r="CE325" s="37">
        <v>806.99</v>
      </c>
      <c r="CF325" s="37">
        <v>851.43</v>
      </c>
      <c r="CG325" s="37">
        <v>898.33</v>
      </c>
      <c r="CH325" s="37">
        <v>947.8</v>
      </c>
      <c r="CI325" s="37">
        <v>1000</v>
      </c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</row>
    <row r="326" spans="1:101" ht="14.25" customHeight="1">
      <c r="A326" s="55">
        <v>36</v>
      </c>
      <c r="B326" s="56">
        <v>0.15</v>
      </c>
      <c r="C326" s="56">
        <v>0.25</v>
      </c>
      <c r="D326" s="56">
        <v>0.38</v>
      </c>
      <c r="E326" s="56">
        <v>0.47</v>
      </c>
      <c r="F326" s="56">
        <v>0.54</v>
      </c>
      <c r="G326" s="56">
        <v>0.63</v>
      </c>
      <c r="H326" s="56">
        <v>0.7</v>
      </c>
      <c r="I326" s="56">
        <v>0.74</v>
      </c>
      <c r="J326" s="56">
        <v>0.78</v>
      </c>
      <c r="K326" s="56">
        <v>0.85</v>
      </c>
      <c r="L326" s="56">
        <v>1</v>
      </c>
      <c r="M326" s="56">
        <v>1.18</v>
      </c>
      <c r="N326" s="56">
        <v>1.36</v>
      </c>
      <c r="O326" s="56">
        <v>1.5</v>
      </c>
      <c r="P326" s="56">
        <v>1.63</v>
      </c>
      <c r="Q326" s="56">
        <v>1.77</v>
      </c>
      <c r="R326" s="56">
        <v>1.95</v>
      </c>
      <c r="S326" s="56">
        <v>2.17</v>
      </c>
      <c r="T326" s="56">
        <v>2.4500000000000002</v>
      </c>
      <c r="U326" s="57">
        <v>2.78</v>
      </c>
      <c r="V326" s="56">
        <v>3.11</v>
      </c>
      <c r="W326" s="56">
        <v>3.37</v>
      </c>
      <c r="X326" s="56">
        <v>3.63</v>
      </c>
      <c r="Y326" s="56">
        <v>3.9</v>
      </c>
      <c r="Z326" s="56">
        <v>4.21</v>
      </c>
      <c r="AA326" s="57">
        <v>4.58</v>
      </c>
      <c r="AB326" s="37">
        <v>5.01</v>
      </c>
      <c r="AC326" s="37">
        <v>5.49</v>
      </c>
      <c r="AD326" s="37">
        <v>6.02</v>
      </c>
      <c r="AE326" s="37">
        <v>6.6</v>
      </c>
      <c r="AF326" s="37">
        <v>7.22</v>
      </c>
      <c r="AG326" s="37">
        <v>7.89</v>
      </c>
      <c r="AH326" s="37">
        <v>8.6199999999999992</v>
      </c>
      <c r="AI326" s="37">
        <v>9.43</v>
      </c>
      <c r="AJ326" s="37">
        <v>10.37</v>
      </c>
      <c r="AK326" s="37">
        <v>11.48</v>
      </c>
      <c r="AL326" s="37">
        <v>12.79</v>
      </c>
      <c r="AM326" s="37">
        <v>14.3</v>
      </c>
      <c r="AN326" s="37">
        <v>16.05</v>
      </c>
      <c r="AO326" s="37">
        <v>18.05</v>
      </c>
      <c r="AP326" s="37">
        <v>20.309999999999999</v>
      </c>
      <c r="AQ326" s="37">
        <v>22.92</v>
      </c>
      <c r="AR326" s="37">
        <v>25.94</v>
      </c>
      <c r="AS326" s="37">
        <v>29.51</v>
      </c>
      <c r="AT326" s="37">
        <v>33.840000000000003</v>
      </c>
      <c r="AU326" s="37">
        <v>38.83</v>
      </c>
      <c r="AV326" s="37">
        <v>43.7</v>
      </c>
      <c r="AW326" s="37">
        <v>49</v>
      </c>
      <c r="AX326" s="37">
        <v>55.35</v>
      </c>
      <c r="AY326" s="37">
        <v>64.89</v>
      </c>
      <c r="AZ326" s="37">
        <v>73.459999999999994</v>
      </c>
      <c r="BA326" s="37">
        <v>82.92</v>
      </c>
      <c r="BB326" s="37">
        <v>94.03</v>
      </c>
      <c r="BC326" s="37">
        <v>106.29</v>
      </c>
      <c r="BD326" s="37">
        <v>119.67</v>
      </c>
      <c r="BE326" s="37">
        <v>133.76</v>
      </c>
      <c r="BF326" s="37">
        <v>149.02000000000001</v>
      </c>
      <c r="BG326" s="37">
        <v>165.23</v>
      </c>
      <c r="BH326" s="37">
        <v>181.27</v>
      </c>
      <c r="BI326" s="37">
        <v>198.09</v>
      </c>
      <c r="BJ326" s="37">
        <v>220.68</v>
      </c>
      <c r="BK326" s="37">
        <v>245.51</v>
      </c>
      <c r="BL326" s="37">
        <v>272.58999999999997</v>
      </c>
      <c r="BM326" s="37">
        <v>301.55</v>
      </c>
      <c r="BN326" s="37">
        <v>331.99</v>
      </c>
      <c r="BO326" s="37">
        <v>357.42</v>
      </c>
      <c r="BP326" s="37">
        <v>382.58</v>
      </c>
      <c r="BQ326" s="37">
        <v>407.03</v>
      </c>
      <c r="BR326" s="37">
        <v>430.37</v>
      </c>
      <c r="BS326" s="37">
        <v>452.19</v>
      </c>
      <c r="BT326" s="37">
        <v>472.1</v>
      </c>
      <c r="BU326" s="37">
        <v>498.11</v>
      </c>
      <c r="BV326" s="37">
        <v>525.54</v>
      </c>
      <c r="BW326" s="37">
        <v>554.48</v>
      </c>
      <c r="BX326" s="37">
        <v>585.02</v>
      </c>
      <c r="BY326" s="37">
        <v>617.24</v>
      </c>
      <c r="BZ326" s="37">
        <v>651.23</v>
      </c>
      <c r="CA326" s="37">
        <v>687.1</v>
      </c>
      <c r="CB326" s="37">
        <v>724.94</v>
      </c>
      <c r="CC326" s="37">
        <v>764.87</v>
      </c>
      <c r="CD326" s="37">
        <v>806.99</v>
      </c>
      <c r="CE326" s="37">
        <v>851.43</v>
      </c>
      <c r="CF326" s="37">
        <v>898.33</v>
      </c>
      <c r="CG326" s="37">
        <v>947.8</v>
      </c>
      <c r="CH326" s="37">
        <v>1000</v>
      </c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</row>
    <row r="327" spans="1:101" ht="14.25" customHeight="1">
      <c r="A327" s="55">
        <v>37</v>
      </c>
      <c r="B327" s="56">
        <v>0.16</v>
      </c>
      <c r="C327" s="56">
        <v>0.26</v>
      </c>
      <c r="D327" s="56">
        <v>0.41</v>
      </c>
      <c r="E327" s="56">
        <v>0.53</v>
      </c>
      <c r="F327" s="56">
        <v>0.61</v>
      </c>
      <c r="G327" s="56">
        <v>0.69</v>
      </c>
      <c r="H327" s="56">
        <v>0.73</v>
      </c>
      <c r="I327" s="56">
        <v>0.77</v>
      </c>
      <c r="J327" s="56">
        <v>0.82</v>
      </c>
      <c r="K327" s="56">
        <v>0.93</v>
      </c>
      <c r="L327" s="56">
        <v>1.1000000000000001</v>
      </c>
      <c r="M327" s="56">
        <v>1.29</v>
      </c>
      <c r="N327" s="56">
        <v>1.48</v>
      </c>
      <c r="O327" s="56">
        <v>1.62</v>
      </c>
      <c r="P327" s="56">
        <v>1.76</v>
      </c>
      <c r="Q327" s="56">
        <v>1.91</v>
      </c>
      <c r="R327" s="56">
        <v>2.11</v>
      </c>
      <c r="S327" s="56">
        <v>2.36</v>
      </c>
      <c r="T327" s="56">
        <v>2.68</v>
      </c>
      <c r="U327" s="57">
        <v>3.04</v>
      </c>
      <c r="V327" s="56">
        <v>3.37</v>
      </c>
      <c r="W327" s="56">
        <v>3.63</v>
      </c>
      <c r="X327" s="56">
        <v>3.9</v>
      </c>
      <c r="Y327" s="56">
        <v>4.21</v>
      </c>
      <c r="Z327" s="56">
        <v>4.58</v>
      </c>
      <c r="AA327" s="57">
        <v>5.01</v>
      </c>
      <c r="AB327" s="37">
        <v>5.49</v>
      </c>
      <c r="AC327" s="37">
        <v>6.02</v>
      </c>
      <c r="AD327" s="37">
        <v>6.6</v>
      </c>
      <c r="AE327" s="37">
        <v>7.22</v>
      </c>
      <c r="AF327" s="37">
        <v>7.89</v>
      </c>
      <c r="AG327" s="37">
        <v>8.6199999999999992</v>
      </c>
      <c r="AH327" s="37">
        <v>9.43</v>
      </c>
      <c r="AI327" s="37">
        <v>10.37</v>
      </c>
      <c r="AJ327" s="37">
        <v>11.48</v>
      </c>
      <c r="AK327" s="37">
        <v>12.79</v>
      </c>
      <c r="AL327" s="37">
        <v>14.3</v>
      </c>
      <c r="AM327" s="37">
        <v>16.05</v>
      </c>
      <c r="AN327" s="37">
        <v>18.05</v>
      </c>
      <c r="AO327" s="37">
        <v>20.309999999999999</v>
      </c>
      <c r="AP327" s="37">
        <v>22.92</v>
      </c>
      <c r="AQ327" s="37">
        <v>25.94</v>
      </c>
      <c r="AR327" s="37">
        <v>29.51</v>
      </c>
      <c r="AS327" s="37">
        <v>33.840000000000003</v>
      </c>
      <c r="AT327" s="37">
        <v>38.83</v>
      </c>
      <c r="AU327" s="37">
        <v>43.7</v>
      </c>
      <c r="AV327" s="37">
        <v>49</v>
      </c>
      <c r="AW327" s="37">
        <v>55.35</v>
      </c>
      <c r="AX327" s="37">
        <v>64.89</v>
      </c>
      <c r="AY327" s="37">
        <v>73.459999999999994</v>
      </c>
      <c r="AZ327" s="37">
        <v>82.92</v>
      </c>
      <c r="BA327" s="37">
        <v>94.03</v>
      </c>
      <c r="BB327" s="37">
        <v>106.29</v>
      </c>
      <c r="BC327" s="37">
        <v>119.67</v>
      </c>
      <c r="BD327" s="37">
        <v>133.76</v>
      </c>
      <c r="BE327" s="37">
        <v>149.02000000000001</v>
      </c>
      <c r="BF327" s="37">
        <v>165.23</v>
      </c>
      <c r="BG327" s="37">
        <v>181.27</v>
      </c>
      <c r="BH327" s="37">
        <v>198.09</v>
      </c>
      <c r="BI327" s="37">
        <v>220.68</v>
      </c>
      <c r="BJ327" s="37">
        <v>245.51</v>
      </c>
      <c r="BK327" s="37">
        <v>272.58999999999997</v>
      </c>
      <c r="BL327" s="37">
        <v>301.55</v>
      </c>
      <c r="BM327" s="37">
        <v>331.99</v>
      </c>
      <c r="BN327" s="37">
        <v>357.42</v>
      </c>
      <c r="BO327" s="37">
        <v>382.58</v>
      </c>
      <c r="BP327" s="37">
        <v>407.03</v>
      </c>
      <c r="BQ327" s="37">
        <v>430.37</v>
      </c>
      <c r="BR327" s="37">
        <v>452.19</v>
      </c>
      <c r="BS327" s="37">
        <v>472.1</v>
      </c>
      <c r="BT327" s="37">
        <v>498.11</v>
      </c>
      <c r="BU327" s="37">
        <v>525.54</v>
      </c>
      <c r="BV327" s="37">
        <v>554.48</v>
      </c>
      <c r="BW327" s="37">
        <v>585.02</v>
      </c>
      <c r="BX327" s="37">
        <v>617.24</v>
      </c>
      <c r="BY327" s="37">
        <v>651.23</v>
      </c>
      <c r="BZ327" s="37">
        <v>687.1</v>
      </c>
      <c r="CA327" s="37">
        <v>724.94</v>
      </c>
      <c r="CB327" s="37">
        <v>764.87</v>
      </c>
      <c r="CC327" s="37">
        <v>806.99</v>
      </c>
      <c r="CD327" s="37">
        <v>851.43</v>
      </c>
      <c r="CE327" s="37">
        <v>898.33</v>
      </c>
      <c r="CF327" s="37">
        <v>947.8</v>
      </c>
      <c r="CG327" s="37">
        <v>1000</v>
      </c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</row>
    <row r="328" spans="1:101" ht="14.25" customHeight="1">
      <c r="A328" s="55">
        <v>38</v>
      </c>
      <c r="B328" s="56">
        <v>0.17</v>
      </c>
      <c r="C328" s="56">
        <v>0.27</v>
      </c>
      <c r="D328" s="56">
        <v>0.44</v>
      </c>
      <c r="E328" s="56">
        <v>0.57999999999999996</v>
      </c>
      <c r="F328" s="56">
        <v>0.66</v>
      </c>
      <c r="G328" s="56">
        <v>0.73</v>
      </c>
      <c r="H328" s="56">
        <v>0.76</v>
      </c>
      <c r="I328" s="56">
        <v>0.81</v>
      </c>
      <c r="J328" s="56">
        <v>0.89</v>
      </c>
      <c r="K328" s="56">
        <v>1.03</v>
      </c>
      <c r="L328" s="56">
        <v>1.22</v>
      </c>
      <c r="M328" s="56">
        <v>1.42</v>
      </c>
      <c r="N328" s="56">
        <v>1.61</v>
      </c>
      <c r="O328" s="56">
        <v>1.75</v>
      </c>
      <c r="P328" s="56">
        <v>1.88</v>
      </c>
      <c r="Q328" s="56">
        <v>2.0499999999999998</v>
      </c>
      <c r="R328" s="56">
        <v>2.29</v>
      </c>
      <c r="S328" s="56">
        <v>2.57</v>
      </c>
      <c r="T328" s="56">
        <v>2.92</v>
      </c>
      <c r="U328" s="57">
        <v>3.29</v>
      </c>
      <c r="V328" s="56">
        <v>3.63</v>
      </c>
      <c r="W328" s="56">
        <v>3.9</v>
      </c>
      <c r="X328" s="56">
        <v>4.21</v>
      </c>
      <c r="Y328" s="56">
        <v>4.58</v>
      </c>
      <c r="Z328" s="56">
        <v>5.01</v>
      </c>
      <c r="AA328" s="57">
        <v>5.49</v>
      </c>
      <c r="AB328" s="37">
        <v>6.02</v>
      </c>
      <c r="AC328" s="37">
        <v>6.6</v>
      </c>
      <c r="AD328" s="37">
        <v>7.22</v>
      </c>
      <c r="AE328" s="37">
        <v>7.89</v>
      </c>
      <c r="AF328" s="37">
        <v>8.6199999999999992</v>
      </c>
      <c r="AG328" s="37">
        <v>9.43</v>
      </c>
      <c r="AH328" s="37">
        <v>10.37</v>
      </c>
      <c r="AI328" s="37">
        <v>11.48</v>
      </c>
      <c r="AJ328" s="37">
        <v>12.79</v>
      </c>
      <c r="AK328" s="37">
        <v>14.3</v>
      </c>
      <c r="AL328" s="37">
        <v>16.05</v>
      </c>
      <c r="AM328" s="37">
        <v>18.05</v>
      </c>
      <c r="AN328" s="37">
        <v>20.309999999999999</v>
      </c>
      <c r="AO328" s="37">
        <v>22.92</v>
      </c>
      <c r="AP328" s="37">
        <v>25.94</v>
      </c>
      <c r="AQ328" s="37">
        <v>29.51</v>
      </c>
      <c r="AR328" s="37">
        <v>33.840000000000003</v>
      </c>
      <c r="AS328" s="37">
        <v>38.83</v>
      </c>
      <c r="AT328" s="37">
        <v>43.7</v>
      </c>
      <c r="AU328" s="37">
        <v>49</v>
      </c>
      <c r="AV328" s="37">
        <v>55.35</v>
      </c>
      <c r="AW328" s="37">
        <v>64.89</v>
      </c>
      <c r="AX328" s="37">
        <v>73.459999999999994</v>
      </c>
      <c r="AY328" s="37">
        <v>82.92</v>
      </c>
      <c r="AZ328" s="37">
        <v>94.03</v>
      </c>
      <c r="BA328" s="37">
        <v>106.29</v>
      </c>
      <c r="BB328" s="37">
        <v>119.67</v>
      </c>
      <c r="BC328" s="37">
        <v>133.76</v>
      </c>
      <c r="BD328" s="37">
        <v>149.02000000000001</v>
      </c>
      <c r="BE328" s="37">
        <v>165.23</v>
      </c>
      <c r="BF328" s="37">
        <v>181.27</v>
      </c>
      <c r="BG328" s="37">
        <v>198.09</v>
      </c>
      <c r="BH328" s="37">
        <v>220.68</v>
      </c>
      <c r="BI328" s="37">
        <v>245.51</v>
      </c>
      <c r="BJ328" s="37">
        <v>272.58999999999997</v>
      </c>
      <c r="BK328" s="37">
        <v>301.55</v>
      </c>
      <c r="BL328" s="37">
        <v>331.99</v>
      </c>
      <c r="BM328" s="37">
        <v>357.42</v>
      </c>
      <c r="BN328" s="37">
        <v>382.58</v>
      </c>
      <c r="BO328" s="37">
        <v>407.03</v>
      </c>
      <c r="BP328" s="37">
        <v>430.37</v>
      </c>
      <c r="BQ328" s="37">
        <v>452.19</v>
      </c>
      <c r="BR328" s="37">
        <v>472.1</v>
      </c>
      <c r="BS328" s="37">
        <v>498.11</v>
      </c>
      <c r="BT328" s="37">
        <v>525.54</v>
      </c>
      <c r="BU328" s="37">
        <v>554.48</v>
      </c>
      <c r="BV328" s="37">
        <v>585.02</v>
      </c>
      <c r="BW328" s="37">
        <v>617.24</v>
      </c>
      <c r="BX328" s="37">
        <v>651.23</v>
      </c>
      <c r="BY328" s="37">
        <v>687.1</v>
      </c>
      <c r="BZ328" s="37">
        <v>724.94</v>
      </c>
      <c r="CA328" s="37">
        <v>764.87</v>
      </c>
      <c r="CB328" s="37">
        <v>806.99</v>
      </c>
      <c r="CC328" s="37">
        <v>851.43</v>
      </c>
      <c r="CD328" s="37">
        <v>898.33</v>
      </c>
      <c r="CE328" s="37">
        <v>947.8</v>
      </c>
      <c r="CF328" s="37">
        <v>1000</v>
      </c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</row>
    <row r="329" spans="1:101" ht="14.25" customHeight="1">
      <c r="A329" s="55">
        <v>39</v>
      </c>
      <c r="B329" s="56">
        <v>0.18</v>
      </c>
      <c r="C329" s="56">
        <v>0.28999999999999998</v>
      </c>
      <c r="D329" s="56">
        <v>0.46</v>
      </c>
      <c r="E329" s="56">
        <v>0.59</v>
      </c>
      <c r="F329" s="56">
        <v>0.71</v>
      </c>
      <c r="G329" s="56">
        <v>0.76</v>
      </c>
      <c r="H329" s="56">
        <v>0.81</v>
      </c>
      <c r="I329" s="56">
        <v>0.87</v>
      </c>
      <c r="J329" s="56">
        <v>0.98</v>
      </c>
      <c r="K329" s="56">
        <v>1.1499999999999999</v>
      </c>
      <c r="L329" s="56">
        <v>1.35</v>
      </c>
      <c r="M329" s="56">
        <v>1.55</v>
      </c>
      <c r="N329" s="56">
        <v>1.73</v>
      </c>
      <c r="O329" s="56">
        <v>1.88</v>
      </c>
      <c r="P329" s="56">
        <v>2.02</v>
      </c>
      <c r="Q329" s="56">
        <v>2.2200000000000002</v>
      </c>
      <c r="R329" s="56">
        <v>2.48</v>
      </c>
      <c r="S329" s="56">
        <v>2.79</v>
      </c>
      <c r="T329" s="56">
        <v>3.15</v>
      </c>
      <c r="U329" s="57">
        <v>3.54</v>
      </c>
      <c r="V329" s="56">
        <v>3.9</v>
      </c>
      <c r="W329" s="56">
        <v>4.21</v>
      </c>
      <c r="X329" s="56">
        <v>4.58</v>
      </c>
      <c r="Y329" s="56">
        <v>5.01</v>
      </c>
      <c r="Z329" s="56">
        <v>5.49</v>
      </c>
      <c r="AA329" s="57">
        <v>6.02</v>
      </c>
      <c r="AB329" s="37">
        <v>6.6</v>
      </c>
      <c r="AC329" s="37">
        <v>7.22</v>
      </c>
      <c r="AD329" s="37">
        <v>7.89</v>
      </c>
      <c r="AE329" s="37">
        <v>8.6199999999999992</v>
      </c>
      <c r="AF329" s="37">
        <v>9.43</v>
      </c>
      <c r="AG329" s="37">
        <v>10.37</v>
      </c>
      <c r="AH329" s="37">
        <v>11.48</v>
      </c>
      <c r="AI329" s="37">
        <v>12.79</v>
      </c>
      <c r="AJ329" s="37">
        <v>14.3</v>
      </c>
      <c r="AK329" s="37">
        <v>16.05</v>
      </c>
      <c r="AL329" s="37">
        <v>18.05</v>
      </c>
      <c r="AM329" s="37">
        <v>20.309999999999999</v>
      </c>
      <c r="AN329" s="37">
        <v>22.92</v>
      </c>
      <c r="AO329" s="37">
        <v>25.94</v>
      </c>
      <c r="AP329" s="37">
        <v>29.51</v>
      </c>
      <c r="AQ329" s="37">
        <v>33.840000000000003</v>
      </c>
      <c r="AR329" s="37">
        <v>38.83</v>
      </c>
      <c r="AS329" s="37">
        <v>43.7</v>
      </c>
      <c r="AT329" s="37">
        <v>49</v>
      </c>
      <c r="AU329" s="37">
        <v>55.35</v>
      </c>
      <c r="AV329" s="37">
        <v>64.89</v>
      </c>
      <c r="AW329" s="37">
        <v>73.459999999999994</v>
      </c>
      <c r="AX329" s="37">
        <v>82.92</v>
      </c>
      <c r="AY329" s="37">
        <v>94.03</v>
      </c>
      <c r="AZ329" s="37">
        <v>106.29</v>
      </c>
      <c r="BA329" s="37">
        <v>119.67</v>
      </c>
      <c r="BB329" s="37">
        <v>133.76</v>
      </c>
      <c r="BC329" s="37">
        <v>149.02000000000001</v>
      </c>
      <c r="BD329" s="37">
        <v>165.23</v>
      </c>
      <c r="BE329" s="37">
        <v>181.27</v>
      </c>
      <c r="BF329" s="37">
        <v>198.09</v>
      </c>
      <c r="BG329" s="37">
        <v>220.68</v>
      </c>
      <c r="BH329" s="37">
        <v>245.51</v>
      </c>
      <c r="BI329" s="37">
        <v>272.58999999999997</v>
      </c>
      <c r="BJ329" s="37">
        <v>301.55</v>
      </c>
      <c r="BK329" s="37">
        <v>331.99</v>
      </c>
      <c r="BL329" s="37">
        <v>357.42</v>
      </c>
      <c r="BM329" s="37">
        <v>382.58</v>
      </c>
      <c r="BN329" s="37">
        <v>407.03</v>
      </c>
      <c r="BO329" s="37">
        <v>430.37</v>
      </c>
      <c r="BP329" s="37">
        <v>452.19</v>
      </c>
      <c r="BQ329" s="37">
        <v>472.1</v>
      </c>
      <c r="BR329" s="37">
        <v>498.11</v>
      </c>
      <c r="BS329" s="37">
        <v>525.54</v>
      </c>
      <c r="BT329" s="37">
        <v>554.48</v>
      </c>
      <c r="BU329" s="37">
        <v>585.02</v>
      </c>
      <c r="BV329" s="37">
        <v>617.24</v>
      </c>
      <c r="BW329" s="37">
        <v>651.23</v>
      </c>
      <c r="BX329" s="37">
        <v>687.1</v>
      </c>
      <c r="BY329" s="37">
        <v>724.94</v>
      </c>
      <c r="BZ329" s="37">
        <v>764.87</v>
      </c>
      <c r="CA329" s="37">
        <v>806.99</v>
      </c>
      <c r="CB329" s="37">
        <v>851.43</v>
      </c>
      <c r="CC329" s="37">
        <v>898.33</v>
      </c>
      <c r="CD329" s="37">
        <v>947.8</v>
      </c>
      <c r="CE329" s="37">
        <v>1000</v>
      </c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</row>
    <row r="330" spans="1:101" ht="14.25" customHeight="1">
      <c r="A330" s="55">
        <v>40</v>
      </c>
      <c r="B330" s="56">
        <v>0.19</v>
      </c>
      <c r="C330" s="56">
        <v>0.3</v>
      </c>
      <c r="D330" s="56">
        <v>0.47</v>
      </c>
      <c r="E330" s="56">
        <v>0.61</v>
      </c>
      <c r="F330" s="56">
        <v>0.74</v>
      </c>
      <c r="G330" s="56">
        <v>0.8</v>
      </c>
      <c r="H330" s="56">
        <v>0.87</v>
      </c>
      <c r="I330" s="56">
        <v>0.96</v>
      </c>
      <c r="J330" s="56">
        <v>1.08</v>
      </c>
      <c r="K330" s="56">
        <v>1.28</v>
      </c>
      <c r="L330" s="56">
        <v>1.49</v>
      </c>
      <c r="M330" s="56">
        <v>1.67</v>
      </c>
      <c r="N330" s="56">
        <v>1.85</v>
      </c>
      <c r="O330" s="56">
        <v>2.0099999999999998</v>
      </c>
      <c r="P330" s="56">
        <v>2.1800000000000002</v>
      </c>
      <c r="Q330" s="56">
        <v>2.41</v>
      </c>
      <c r="R330" s="56">
        <v>2.69</v>
      </c>
      <c r="S330" s="56">
        <v>3.02</v>
      </c>
      <c r="T330" s="56">
        <v>3.39</v>
      </c>
      <c r="U330" s="57">
        <v>3.81</v>
      </c>
      <c r="V330" s="56">
        <v>4.21</v>
      </c>
      <c r="W330" s="56">
        <v>4.58</v>
      </c>
      <c r="X330" s="56">
        <v>5.01</v>
      </c>
      <c r="Y330" s="56">
        <v>5.49</v>
      </c>
      <c r="Z330" s="56">
        <v>6.02</v>
      </c>
      <c r="AA330" s="57">
        <v>6.6</v>
      </c>
      <c r="AB330" s="37">
        <v>7.22</v>
      </c>
      <c r="AC330" s="37">
        <v>7.89</v>
      </c>
      <c r="AD330" s="37">
        <v>8.6199999999999992</v>
      </c>
      <c r="AE330" s="37">
        <v>9.43</v>
      </c>
      <c r="AF330" s="37">
        <v>10.37</v>
      </c>
      <c r="AG330" s="37">
        <v>11.48</v>
      </c>
      <c r="AH330" s="37">
        <v>12.79</v>
      </c>
      <c r="AI330" s="37">
        <v>14.3</v>
      </c>
      <c r="AJ330" s="37">
        <v>16.05</v>
      </c>
      <c r="AK330" s="37">
        <v>18.05</v>
      </c>
      <c r="AL330" s="37">
        <v>20.309999999999999</v>
      </c>
      <c r="AM330" s="37">
        <v>22.92</v>
      </c>
      <c r="AN330" s="37">
        <v>25.94</v>
      </c>
      <c r="AO330" s="37">
        <v>29.51</v>
      </c>
      <c r="AP330" s="37">
        <v>33.840000000000003</v>
      </c>
      <c r="AQ330" s="37">
        <v>38.83</v>
      </c>
      <c r="AR330" s="37">
        <v>43.7</v>
      </c>
      <c r="AS330" s="37">
        <v>49</v>
      </c>
      <c r="AT330" s="37">
        <v>55.35</v>
      </c>
      <c r="AU330" s="37">
        <v>64.89</v>
      </c>
      <c r="AV330" s="37">
        <v>73.459999999999994</v>
      </c>
      <c r="AW330" s="37">
        <v>82.92</v>
      </c>
      <c r="AX330" s="37">
        <v>94.03</v>
      </c>
      <c r="AY330" s="37">
        <v>106.29</v>
      </c>
      <c r="AZ330" s="37">
        <v>119.67</v>
      </c>
      <c r="BA330" s="37">
        <v>133.76</v>
      </c>
      <c r="BB330" s="37">
        <v>149.02000000000001</v>
      </c>
      <c r="BC330" s="37">
        <v>165.23</v>
      </c>
      <c r="BD330" s="37">
        <v>181.27</v>
      </c>
      <c r="BE330" s="37">
        <v>198.09</v>
      </c>
      <c r="BF330" s="37">
        <v>220.68</v>
      </c>
      <c r="BG330" s="37">
        <v>245.51</v>
      </c>
      <c r="BH330" s="37">
        <v>272.58999999999997</v>
      </c>
      <c r="BI330" s="37">
        <v>301.55</v>
      </c>
      <c r="BJ330" s="37">
        <v>331.99</v>
      </c>
      <c r="BK330" s="37">
        <v>357.42</v>
      </c>
      <c r="BL330" s="37">
        <v>382.58</v>
      </c>
      <c r="BM330" s="37">
        <v>407.03</v>
      </c>
      <c r="BN330" s="37">
        <v>430.37</v>
      </c>
      <c r="BO330" s="37">
        <v>452.19</v>
      </c>
      <c r="BP330" s="37">
        <v>472.1</v>
      </c>
      <c r="BQ330" s="37">
        <v>498.11</v>
      </c>
      <c r="BR330" s="37">
        <v>525.54</v>
      </c>
      <c r="BS330" s="37">
        <v>554.48</v>
      </c>
      <c r="BT330" s="37">
        <v>585.02</v>
      </c>
      <c r="BU330" s="37">
        <v>617.24</v>
      </c>
      <c r="BV330" s="37">
        <v>651.23</v>
      </c>
      <c r="BW330" s="37">
        <v>687.1</v>
      </c>
      <c r="BX330" s="37">
        <v>724.94</v>
      </c>
      <c r="BY330" s="37">
        <v>764.87</v>
      </c>
      <c r="BZ330" s="37">
        <v>806.99</v>
      </c>
      <c r="CA330" s="37">
        <v>851.43</v>
      </c>
      <c r="CB330" s="37">
        <v>898.33</v>
      </c>
      <c r="CC330" s="37">
        <v>947.8</v>
      </c>
      <c r="CD330" s="37">
        <v>1000</v>
      </c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</row>
    <row r="331" spans="1:101" ht="14.25" customHeight="1">
      <c r="A331" s="55">
        <v>41</v>
      </c>
      <c r="B331" s="56">
        <v>0.2</v>
      </c>
      <c r="C331" s="56">
        <v>0.32</v>
      </c>
      <c r="D331" s="56">
        <v>0.48</v>
      </c>
      <c r="E331" s="56">
        <v>0.63</v>
      </c>
      <c r="F331" s="56">
        <v>0.78</v>
      </c>
      <c r="G331" s="56">
        <v>0.87</v>
      </c>
      <c r="H331" s="56">
        <v>0.95</v>
      </c>
      <c r="I331" s="56">
        <v>1.04</v>
      </c>
      <c r="J331" s="56">
        <v>1.2</v>
      </c>
      <c r="K331" s="56">
        <v>1.41</v>
      </c>
      <c r="L331" s="56">
        <v>1.62</v>
      </c>
      <c r="M331" s="56">
        <v>1.8</v>
      </c>
      <c r="N331" s="56">
        <v>1.99</v>
      </c>
      <c r="O331" s="56">
        <v>2.17</v>
      </c>
      <c r="P331" s="56">
        <v>2.37</v>
      </c>
      <c r="Q331" s="56">
        <v>2.62</v>
      </c>
      <c r="R331" s="56">
        <v>2.92</v>
      </c>
      <c r="S331" s="56">
        <v>3.26</v>
      </c>
      <c r="T331" s="56">
        <v>3.66</v>
      </c>
      <c r="U331" s="57">
        <v>4.12</v>
      </c>
      <c r="V331" s="56">
        <v>4.58</v>
      </c>
      <c r="W331" s="56">
        <v>5.01</v>
      </c>
      <c r="X331" s="56">
        <v>5.49</v>
      </c>
      <c r="Y331" s="56">
        <v>6.02</v>
      </c>
      <c r="Z331" s="56">
        <v>6.6</v>
      </c>
      <c r="AA331" s="57">
        <v>7.22</v>
      </c>
      <c r="AB331" s="37">
        <v>7.89</v>
      </c>
      <c r="AC331" s="37">
        <v>8.6199999999999992</v>
      </c>
      <c r="AD331" s="37">
        <v>9.43</v>
      </c>
      <c r="AE331" s="37">
        <v>10.37</v>
      </c>
      <c r="AF331" s="37">
        <v>11.48</v>
      </c>
      <c r="AG331" s="37">
        <v>12.79</v>
      </c>
      <c r="AH331" s="37">
        <v>14.3</v>
      </c>
      <c r="AI331" s="37">
        <v>16.05</v>
      </c>
      <c r="AJ331" s="37">
        <v>18.05</v>
      </c>
      <c r="AK331" s="37">
        <v>20.309999999999999</v>
      </c>
      <c r="AL331" s="37">
        <v>22.92</v>
      </c>
      <c r="AM331" s="37">
        <v>25.94</v>
      </c>
      <c r="AN331" s="37">
        <v>29.51</v>
      </c>
      <c r="AO331" s="37">
        <v>33.840000000000003</v>
      </c>
      <c r="AP331" s="37">
        <v>38.83</v>
      </c>
      <c r="AQ331" s="37">
        <v>43.7</v>
      </c>
      <c r="AR331" s="37">
        <v>49</v>
      </c>
      <c r="AS331" s="37">
        <v>55.35</v>
      </c>
      <c r="AT331" s="37">
        <v>64.89</v>
      </c>
      <c r="AU331" s="37">
        <v>73.459999999999994</v>
      </c>
      <c r="AV331" s="37">
        <v>82.92</v>
      </c>
      <c r="AW331" s="37">
        <v>94.03</v>
      </c>
      <c r="AX331" s="37">
        <v>106.29</v>
      </c>
      <c r="AY331" s="37">
        <v>119.67</v>
      </c>
      <c r="AZ331" s="37">
        <v>133.76</v>
      </c>
      <c r="BA331" s="37">
        <v>149.02000000000001</v>
      </c>
      <c r="BB331" s="37">
        <v>165.23</v>
      </c>
      <c r="BC331" s="37">
        <v>181.27</v>
      </c>
      <c r="BD331" s="37">
        <v>198.09</v>
      </c>
      <c r="BE331" s="37">
        <v>220.68</v>
      </c>
      <c r="BF331" s="37">
        <v>245.51</v>
      </c>
      <c r="BG331" s="37">
        <v>272.58999999999997</v>
      </c>
      <c r="BH331" s="37">
        <v>301.55</v>
      </c>
      <c r="BI331" s="37">
        <v>331.99</v>
      </c>
      <c r="BJ331" s="37">
        <v>357.42</v>
      </c>
      <c r="BK331" s="37">
        <v>382.58</v>
      </c>
      <c r="BL331" s="37">
        <v>407.03</v>
      </c>
      <c r="BM331" s="37">
        <v>430.37</v>
      </c>
      <c r="BN331" s="37">
        <v>452.19</v>
      </c>
      <c r="BO331" s="37">
        <v>472.1</v>
      </c>
      <c r="BP331" s="37">
        <v>498.11</v>
      </c>
      <c r="BQ331" s="37">
        <v>525.54</v>
      </c>
      <c r="BR331" s="37">
        <v>554.48</v>
      </c>
      <c r="BS331" s="37">
        <v>585.02</v>
      </c>
      <c r="BT331" s="37">
        <v>617.24</v>
      </c>
      <c r="BU331" s="37">
        <v>651.23</v>
      </c>
      <c r="BV331" s="37">
        <v>687.1</v>
      </c>
      <c r="BW331" s="37">
        <v>724.94</v>
      </c>
      <c r="BX331" s="37">
        <v>764.87</v>
      </c>
      <c r="BY331" s="37">
        <v>806.99</v>
      </c>
      <c r="BZ331" s="37">
        <v>851.43</v>
      </c>
      <c r="CA331" s="37">
        <v>898.33</v>
      </c>
      <c r="CB331" s="37">
        <v>947.8</v>
      </c>
      <c r="CC331" s="37">
        <v>1000</v>
      </c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</row>
    <row r="332" spans="1:101" ht="14.25" customHeight="1">
      <c r="A332" s="55">
        <v>42</v>
      </c>
      <c r="B332" s="56">
        <v>0.21</v>
      </c>
      <c r="C332" s="56">
        <v>0.35</v>
      </c>
      <c r="D332" s="56">
        <v>0.49</v>
      </c>
      <c r="E332" s="56">
        <v>0.67</v>
      </c>
      <c r="F332" s="56">
        <v>0.85</v>
      </c>
      <c r="G332" s="56">
        <v>0.95</v>
      </c>
      <c r="H332" s="56">
        <v>1.02</v>
      </c>
      <c r="I332" s="56">
        <v>1.1299999999999999</v>
      </c>
      <c r="J332" s="56">
        <v>1.31</v>
      </c>
      <c r="K332" s="56">
        <v>1.54</v>
      </c>
      <c r="L332" s="56">
        <v>1.74</v>
      </c>
      <c r="M332" s="56">
        <v>1.92</v>
      </c>
      <c r="N332" s="56">
        <v>2.13</v>
      </c>
      <c r="O332" s="56">
        <v>2.35</v>
      </c>
      <c r="P332" s="56">
        <v>2.59</v>
      </c>
      <c r="Q332" s="56">
        <v>2.87</v>
      </c>
      <c r="R332" s="56">
        <v>3.19</v>
      </c>
      <c r="S332" s="56">
        <v>3.54</v>
      </c>
      <c r="T332" s="56">
        <v>3.97</v>
      </c>
      <c r="U332" s="57">
        <v>4.49</v>
      </c>
      <c r="V332" s="56">
        <v>5.01</v>
      </c>
      <c r="W332" s="56">
        <v>5.49</v>
      </c>
      <c r="X332" s="56">
        <v>6.02</v>
      </c>
      <c r="Y332" s="56">
        <v>6.6</v>
      </c>
      <c r="Z332" s="56">
        <v>7.22</v>
      </c>
      <c r="AA332" s="57">
        <v>7.89</v>
      </c>
      <c r="AB332" s="37">
        <v>8.6199999999999992</v>
      </c>
      <c r="AC332" s="37">
        <v>9.43</v>
      </c>
      <c r="AD332" s="37">
        <v>10.37</v>
      </c>
      <c r="AE332" s="37">
        <v>11.48</v>
      </c>
      <c r="AF332" s="37">
        <v>12.79</v>
      </c>
      <c r="AG332" s="37">
        <v>14.3</v>
      </c>
      <c r="AH332" s="37">
        <v>16.05</v>
      </c>
      <c r="AI332" s="37">
        <v>18.05</v>
      </c>
      <c r="AJ332" s="37">
        <v>20.309999999999999</v>
      </c>
      <c r="AK332" s="37">
        <v>22.92</v>
      </c>
      <c r="AL332" s="37">
        <v>25.94</v>
      </c>
      <c r="AM332" s="37">
        <v>29.51</v>
      </c>
      <c r="AN332" s="37">
        <v>33.840000000000003</v>
      </c>
      <c r="AO332" s="37">
        <v>38.83</v>
      </c>
      <c r="AP332" s="37">
        <v>43.7</v>
      </c>
      <c r="AQ332" s="37">
        <v>49</v>
      </c>
      <c r="AR332" s="37">
        <v>55.35</v>
      </c>
      <c r="AS332" s="37">
        <v>64.89</v>
      </c>
      <c r="AT332" s="37">
        <v>73.459999999999994</v>
      </c>
      <c r="AU332" s="37">
        <v>82.92</v>
      </c>
      <c r="AV332" s="37">
        <v>94.03</v>
      </c>
      <c r="AW332" s="37">
        <v>106.29</v>
      </c>
      <c r="AX332" s="37">
        <v>119.67</v>
      </c>
      <c r="AY332" s="37">
        <v>133.76</v>
      </c>
      <c r="AZ332" s="37">
        <v>149.02000000000001</v>
      </c>
      <c r="BA332" s="37">
        <v>165.23</v>
      </c>
      <c r="BB332" s="37">
        <v>181.27</v>
      </c>
      <c r="BC332" s="37">
        <v>198.09</v>
      </c>
      <c r="BD332" s="37">
        <v>220.68</v>
      </c>
      <c r="BE332" s="37">
        <v>245.51</v>
      </c>
      <c r="BF332" s="37">
        <v>272.58999999999997</v>
      </c>
      <c r="BG332" s="37">
        <v>301.55</v>
      </c>
      <c r="BH332" s="37">
        <v>331.99</v>
      </c>
      <c r="BI332" s="37">
        <v>357.42</v>
      </c>
      <c r="BJ332" s="37">
        <v>382.58</v>
      </c>
      <c r="BK332" s="37">
        <v>407.03</v>
      </c>
      <c r="BL332" s="37">
        <v>430.37</v>
      </c>
      <c r="BM332" s="37">
        <v>452.19</v>
      </c>
      <c r="BN332" s="37">
        <v>472.1</v>
      </c>
      <c r="BO332" s="37">
        <v>498.11</v>
      </c>
      <c r="BP332" s="37">
        <v>525.54</v>
      </c>
      <c r="BQ332" s="37">
        <v>554.48</v>
      </c>
      <c r="BR332" s="37">
        <v>585.02</v>
      </c>
      <c r="BS332" s="37">
        <v>617.24</v>
      </c>
      <c r="BT332" s="37">
        <v>651.23</v>
      </c>
      <c r="BU332" s="37">
        <v>687.1</v>
      </c>
      <c r="BV332" s="37">
        <v>724.94</v>
      </c>
      <c r="BW332" s="37">
        <v>764.87</v>
      </c>
      <c r="BX332" s="37">
        <v>806.99</v>
      </c>
      <c r="BY332" s="37">
        <v>851.43</v>
      </c>
      <c r="BZ332" s="37">
        <v>898.33</v>
      </c>
      <c r="CA332" s="37">
        <v>947.8</v>
      </c>
      <c r="CB332" s="37">
        <v>1000</v>
      </c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</row>
    <row r="333" spans="1:101" ht="14.25" customHeight="1">
      <c r="A333" s="55">
        <v>43</v>
      </c>
      <c r="B333" s="56">
        <v>0.23</v>
      </c>
      <c r="C333" s="56">
        <v>0.36</v>
      </c>
      <c r="D333" s="56">
        <v>0.51</v>
      </c>
      <c r="E333" s="56">
        <v>0.74</v>
      </c>
      <c r="F333" s="56">
        <v>0.91</v>
      </c>
      <c r="G333" s="56">
        <v>1.02</v>
      </c>
      <c r="H333" s="56">
        <v>1.0900000000000001</v>
      </c>
      <c r="I333" s="56">
        <v>1.23</v>
      </c>
      <c r="J333" s="56">
        <v>1.44</v>
      </c>
      <c r="K333" s="56">
        <v>1.66</v>
      </c>
      <c r="L333" s="56">
        <v>1.86</v>
      </c>
      <c r="M333" s="56">
        <v>2.06</v>
      </c>
      <c r="N333" s="56">
        <v>2.31</v>
      </c>
      <c r="O333" s="56">
        <v>2.58</v>
      </c>
      <c r="P333" s="56">
        <v>2.86</v>
      </c>
      <c r="Q333" s="56">
        <v>3.15</v>
      </c>
      <c r="R333" s="56">
        <v>3.5</v>
      </c>
      <c r="S333" s="56">
        <v>3.9</v>
      </c>
      <c r="T333" s="56">
        <v>4.37</v>
      </c>
      <c r="U333" s="57">
        <v>4.91</v>
      </c>
      <c r="V333" s="56">
        <v>5.49</v>
      </c>
      <c r="W333" s="56">
        <v>6.02</v>
      </c>
      <c r="X333" s="56">
        <v>6.6</v>
      </c>
      <c r="Y333" s="56">
        <v>7.22</v>
      </c>
      <c r="Z333" s="56">
        <v>7.89</v>
      </c>
      <c r="AA333" s="57">
        <v>8.6199999999999992</v>
      </c>
      <c r="AB333" s="37">
        <v>9.43</v>
      </c>
      <c r="AC333" s="37">
        <v>10.37</v>
      </c>
      <c r="AD333" s="37">
        <v>11.48</v>
      </c>
      <c r="AE333" s="37">
        <v>12.79</v>
      </c>
      <c r="AF333" s="37">
        <v>14.3</v>
      </c>
      <c r="AG333" s="37">
        <v>16.05</v>
      </c>
      <c r="AH333" s="37">
        <v>18.05</v>
      </c>
      <c r="AI333" s="37">
        <v>20.309999999999999</v>
      </c>
      <c r="AJ333" s="37">
        <v>22.92</v>
      </c>
      <c r="AK333" s="37">
        <v>25.94</v>
      </c>
      <c r="AL333" s="37">
        <v>29.51</v>
      </c>
      <c r="AM333" s="37">
        <v>33.840000000000003</v>
      </c>
      <c r="AN333" s="37">
        <v>38.83</v>
      </c>
      <c r="AO333" s="37">
        <v>43.7</v>
      </c>
      <c r="AP333" s="37">
        <v>49</v>
      </c>
      <c r="AQ333" s="37">
        <v>55.35</v>
      </c>
      <c r="AR333" s="37">
        <v>64.89</v>
      </c>
      <c r="AS333" s="37">
        <v>73.459999999999994</v>
      </c>
      <c r="AT333" s="37">
        <v>82.92</v>
      </c>
      <c r="AU333" s="37">
        <v>94.03</v>
      </c>
      <c r="AV333" s="37">
        <v>106.29</v>
      </c>
      <c r="AW333" s="37">
        <v>119.67</v>
      </c>
      <c r="AX333" s="37">
        <v>133.76</v>
      </c>
      <c r="AY333" s="37">
        <v>149.02000000000001</v>
      </c>
      <c r="AZ333" s="37">
        <v>165.23</v>
      </c>
      <c r="BA333" s="37">
        <v>181.27</v>
      </c>
      <c r="BB333" s="37">
        <v>198.09</v>
      </c>
      <c r="BC333" s="37">
        <v>220.68</v>
      </c>
      <c r="BD333" s="37">
        <v>245.51</v>
      </c>
      <c r="BE333" s="37">
        <v>272.58999999999997</v>
      </c>
      <c r="BF333" s="37">
        <v>301.55</v>
      </c>
      <c r="BG333" s="37">
        <v>331.99</v>
      </c>
      <c r="BH333" s="37">
        <v>357.42</v>
      </c>
      <c r="BI333" s="37">
        <v>382.58</v>
      </c>
      <c r="BJ333" s="37">
        <v>407.03</v>
      </c>
      <c r="BK333" s="37">
        <v>430.37</v>
      </c>
      <c r="BL333" s="37">
        <v>452.19</v>
      </c>
      <c r="BM333" s="37">
        <v>472.1</v>
      </c>
      <c r="BN333" s="37">
        <v>498.11</v>
      </c>
      <c r="BO333" s="37">
        <v>525.54</v>
      </c>
      <c r="BP333" s="37">
        <v>554.48</v>
      </c>
      <c r="BQ333" s="37">
        <v>585.02</v>
      </c>
      <c r="BR333" s="37">
        <v>617.24</v>
      </c>
      <c r="BS333" s="37">
        <v>651.23</v>
      </c>
      <c r="BT333" s="37">
        <v>687.1</v>
      </c>
      <c r="BU333" s="37">
        <v>724.94</v>
      </c>
      <c r="BV333" s="37">
        <v>764.87</v>
      </c>
      <c r="BW333" s="37">
        <v>806.99</v>
      </c>
      <c r="BX333" s="37">
        <v>851.43</v>
      </c>
      <c r="BY333" s="37">
        <v>898.33</v>
      </c>
      <c r="BZ333" s="37">
        <v>947.8</v>
      </c>
      <c r="CA333" s="37">
        <v>1000</v>
      </c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</row>
    <row r="334" spans="1:101" ht="14.25" customHeight="1">
      <c r="A334" s="55">
        <v>44</v>
      </c>
      <c r="B334" s="56">
        <v>0.26</v>
      </c>
      <c r="C334" s="56">
        <v>0.37</v>
      </c>
      <c r="D334" s="56">
        <v>0.55000000000000004</v>
      </c>
      <c r="E334" s="56">
        <v>0.84</v>
      </c>
      <c r="F334" s="56">
        <v>0.98</v>
      </c>
      <c r="G334" s="56">
        <v>1.08</v>
      </c>
      <c r="H334" s="56">
        <v>1.17</v>
      </c>
      <c r="I334" s="56">
        <v>1.34</v>
      </c>
      <c r="J334" s="56">
        <v>1.56</v>
      </c>
      <c r="K334" s="56">
        <v>1.79</v>
      </c>
      <c r="L334" s="56">
        <v>1.99</v>
      </c>
      <c r="M334" s="56">
        <v>2.2200000000000002</v>
      </c>
      <c r="N334" s="56">
        <v>2.5299999999999998</v>
      </c>
      <c r="O334" s="56">
        <v>2.83</v>
      </c>
      <c r="P334" s="56">
        <v>3.13</v>
      </c>
      <c r="Q334" s="56">
        <v>3.45</v>
      </c>
      <c r="R334" s="56">
        <v>3.81</v>
      </c>
      <c r="S334" s="56">
        <v>4.2300000000000004</v>
      </c>
      <c r="T334" s="56">
        <v>4.7300000000000004</v>
      </c>
      <c r="U334" s="57">
        <v>5.38</v>
      </c>
      <c r="V334" s="56">
        <v>6.02</v>
      </c>
      <c r="W334" s="56">
        <v>6.6</v>
      </c>
      <c r="X334" s="56">
        <v>7.22</v>
      </c>
      <c r="Y334" s="56">
        <v>7.89</v>
      </c>
      <c r="Z334" s="56">
        <v>8.6199999999999992</v>
      </c>
      <c r="AA334" s="57">
        <v>9.43</v>
      </c>
      <c r="AB334" s="37">
        <v>10.37</v>
      </c>
      <c r="AC334" s="37">
        <v>11.48</v>
      </c>
      <c r="AD334" s="37">
        <v>12.79</v>
      </c>
      <c r="AE334" s="37">
        <v>14.3</v>
      </c>
      <c r="AF334" s="37">
        <v>16.05</v>
      </c>
      <c r="AG334" s="37">
        <v>18.05</v>
      </c>
      <c r="AH334" s="37">
        <v>20.309999999999999</v>
      </c>
      <c r="AI334" s="37">
        <v>22.92</v>
      </c>
      <c r="AJ334" s="37">
        <v>25.94</v>
      </c>
      <c r="AK334" s="37">
        <v>29.51</v>
      </c>
      <c r="AL334" s="37">
        <v>33.840000000000003</v>
      </c>
      <c r="AM334" s="37">
        <v>38.83</v>
      </c>
      <c r="AN334" s="37">
        <v>43.7</v>
      </c>
      <c r="AO334" s="37">
        <v>49</v>
      </c>
      <c r="AP334" s="37">
        <v>55.35</v>
      </c>
      <c r="AQ334" s="37">
        <v>64.89</v>
      </c>
      <c r="AR334" s="37">
        <v>73.459999999999994</v>
      </c>
      <c r="AS334" s="37">
        <v>82.92</v>
      </c>
      <c r="AT334" s="37">
        <v>94.03</v>
      </c>
      <c r="AU334" s="37">
        <v>106.29</v>
      </c>
      <c r="AV334" s="37">
        <v>119.67</v>
      </c>
      <c r="AW334" s="37">
        <v>133.76</v>
      </c>
      <c r="AX334" s="37">
        <v>149.02000000000001</v>
      </c>
      <c r="AY334" s="37">
        <v>165.23</v>
      </c>
      <c r="AZ334" s="37">
        <v>181.27</v>
      </c>
      <c r="BA334" s="37">
        <v>198.09</v>
      </c>
      <c r="BB334" s="37">
        <v>220.68</v>
      </c>
      <c r="BC334" s="37">
        <v>245.51</v>
      </c>
      <c r="BD334" s="37">
        <v>272.58999999999997</v>
      </c>
      <c r="BE334" s="37">
        <v>301.55</v>
      </c>
      <c r="BF334" s="37">
        <v>331.99</v>
      </c>
      <c r="BG334" s="37">
        <v>357.42</v>
      </c>
      <c r="BH334" s="37">
        <v>382.58</v>
      </c>
      <c r="BI334" s="37">
        <v>407.03</v>
      </c>
      <c r="BJ334" s="37">
        <v>430.37</v>
      </c>
      <c r="BK334" s="37">
        <v>452.19</v>
      </c>
      <c r="BL334" s="37">
        <v>472.1</v>
      </c>
      <c r="BM334" s="37">
        <v>498.11</v>
      </c>
      <c r="BN334" s="37">
        <v>525.54</v>
      </c>
      <c r="BO334" s="37">
        <v>554.48</v>
      </c>
      <c r="BP334" s="37">
        <v>585.02</v>
      </c>
      <c r="BQ334" s="37">
        <v>617.24</v>
      </c>
      <c r="BR334" s="37">
        <v>651.23</v>
      </c>
      <c r="BS334" s="37">
        <v>687.1</v>
      </c>
      <c r="BT334" s="37">
        <v>724.94</v>
      </c>
      <c r="BU334" s="37">
        <v>764.87</v>
      </c>
      <c r="BV334" s="37">
        <v>806.99</v>
      </c>
      <c r="BW334" s="37">
        <v>851.43</v>
      </c>
      <c r="BX334" s="37">
        <v>898.33</v>
      </c>
      <c r="BY334" s="37">
        <v>947.8</v>
      </c>
      <c r="BZ334" s="37">
        <v>1000</v>
      </c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</row>
    <row r="335" spans="1:101" ht="14.25" customHeight="1">
      <c r="A335" s="55">
        <v>45</v>
      </c>
      <c r="B335" s="56">
        <v>0.3</v>
      </c>
      <c r="C335" s="56">
        <v>0.38</v>
      </c>
      <c r="D335" s="56">
        <v>0.61</v>
      </c>
      <c r="E335" s="56">
        <v>0.93</v>
      </c>
      <c r="F335" s="56">
        <v>1.06</v>
      </c>
      <c r="G335" s="56">
        <v>1.1599999999999999</v>
      </c>
      <c r="H335" s="56">
        <v>1.27</v>
      </c>
      <c r="I335" s="56">
        <v>1.45</v>
      </c>
      <c r="J335" s="56">
        <v>1.68</v>
      </c>
      <c r="K335" s="56">
        <v>1.91</v>
      </c>
      <c r="L335" s="56">
        <v>2.14</v>
      </c>
      <c r="M335" s="56">
        <v>2.42</v>
      </c>
      <c r="N335" s="56">
        <v>2.77</v>
      </c>
      <c r="O335" s="56">
        <v>3.12</v>
      </c>
      <c r="P335" s="56">
        <v>3.44</v>
      </c>
      <c r="Q335" s="56">
        <v>3.78</v>
      </c>
      <c r="R335" s="56">
        <v>4.1900000000000004</v>
      </c>
      <c r="S335" s="56">
        <v>4.66</v>
      </c>
      <c r="T335" s="56">
        <v>5.24</v>
      </c>
      <c r="U335" s="57">
        <v>5.9</v>
      </c>
      <c r="V335" s="56">
        <v>6.6</v>
      </c>
      <c r="W335" s="56">
        <v>7.22</v>
      </c>
      <c r="X335" s="56">
        <v>7.89</v>
      </c>
      <c r="Y335" s="56">
        <v>8.6199999999999992</v>
      </c>
      <c r="Z335" s="56">
        <v>9.43</v>
      </c>
      <c r="AA335" s="57">
        <v>10.37</v>
      </c>
      <c r="AB335" s="37">
        <v>11.48</v>
      </c>
      <c r="AC335" s="37">
        <v>12.79</v>
      </c>
      <c r="AD335" s="37">
        <v>14.3</v>
      </c>
      <c r="AE335" s="37">
        <v>16.05</v>
      </c>
      <c r="AF335" s="37">
        <v>18.05</v>
      </c>
      <c r="AG335" s="37">
        <v>20.309999999999999</v>
      </c>
      <c r="AH335" s="37">
        <v>22.92</v>
      </c>
      <c r="AI335" s="37">
        <v>25.94</v>
      </c>
      <c r="AJ335" s="37">
        <v>29.51</v>
      </c>
      <c r="AK335" s="37">
        <v>33.840000000000003</v>
      </c>
      <c r="AL335" s="37">
        <v>38.83</v>
      </c>
      <c r="AM335" s="37">
        <v>43.7</v>
      </c>
      <c r="AN335" s="37">
        <v>49</v>
      </c>
      <c r="AO335" s="37">
        <v>55.35</v>
      </c>
      <c r="AP335" s="37">
        <v>64.89</v>
      </c>
      <c r="AQ335" s="37">
        <v>73.459999999999994</v>
      </c>
      <c r="AR335" s="37">
        <v>82.92</v>
      </c>
      <c r="AS335" s="37">
        <v>94.03</v>
      </c>
      <c r="AT335" s="37">
        <v>106.29</v>
      </c>
      <c r="AU335" s="37">
        <v>119.67</v>
      </c>
      <c r="AV335" s="37">
        <v>133.76</v>
      </c>
      <c r="AW335" s="37">
        <v>149.02000000000001</v>
      </c>
      <c r="AX335" s="37">
        <v>165.23</v>
      </c>
      <c r="AY335" s="37">
        <v>181.27</v>
      </c>
      <c r="AZ335" s="37">
        <v>198.09</v>
      </c>
      <c r="BA335" s="37">
        <v>220.68</v>
      </c>
      <c r="BB335" s="37">
        <v>245.51</v>
      </c>
      <c r="BC335" s="37">
        <v>272.58999999999997</v>
      </c>
      <c r="BD335" s="37">
        <v>301.55</v>
      </c>
      <c r="BE335" s="37">
        <v>331.99</v>
      </c>
      <c r="BF335" s="37">
        <v>357.42</v>
      </c>
      <c r="BG335" s="37">
        <v>382.58</v>
      </c>
      <c r="BH335" s="37">
        <v>407.03</v>
      </c>
      <c r="BI335" s="37">
        <v>430.37</v>
      </c>
      <c r="BJ335" s="37">
        <v>452.19</v>
      </c>
      <c r="BK335" s="37">
        <v>472.1</v>
      </c>
      <c r="BL335" s="37">
        <v>498.11</v>
      </c>
      <c r="BM335" s="37">
        <v>525.54</v>
      </c>
      <c r="BN335" s="37">
        <v>554.48</v>
      </c>
      <c r="BO335" s="37">
        <v>585.02</v>
      </c>
      <c r="BP335" s="37">
        <v>617.24</v>
      </c>
      <c r="BQ335" s="37">
        <v>651.23</v>
      </c>
      <c r="BR335" s="37">
        <v>687.1</v>
      </c>
      <c r="BS335" s="37">
        <v>724.94</v>
      </c>
      <c r="BT335" s="37">
        <v>764.87</v>
      </c>
      <c r="BU335" s="37">
        <v>806.99</v>
      </c>
      <c r="BV335" s="37">
        <v>851.43</v>
      </c>
      <c r="BW335" s="37">
        <v>898.33</v>
      </c>
      <c r="BX335" s="37">
        <v>947.8</v>
      </c>
      <c r="BY335" s="37">
        <v>1000</v>
      </c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</row>
    <row r="336" spans="1:101" ht="14.25" customHeight="1">
      <c r="A336" s="55">
        <v>46</v>
      </c>
      <c r="B336" s="56">
        <v>0.32</v>
      </c>
      <c r="C336" s="56">
        <v>0.39</v>
      </c>
      <c r="D336" s="56">
        <v>0.68</v>
      </c>
      <c r="E336" s="56">
        <v>0.99</v>
      </c>
      <c r="F336" s="56">
        <v>1.1299999999999999</v>
      </c>
      <c r="G336" s="56">
        <v>1.25</v>
      </c>
      <c r="H336" s="56">
        <v>1.38</v>
      </c>
      <c r="I336" s="56">
        <v>1.58</v>
      </c>
      <c r="J336" s="56">
        <v>1.81</v>
      </c>
      <c r="K336" s="56">
        <v>2.0499999999999998</v>
      </c>
      <c r="L336" s="56">
        <v>2.31</v>
      </c>
      <c r="M336" s="56">
        <v>2.66</v>
      </c>
      <c r="N336" s="56">
        <v>3.07</v>
      </c>
      <c r="O336" s="56">
        <v>3.44</v>
      </c>
      <c r="P336" s="56">
        <v>3.76</v>
      </c>
      <c r="Q336" s="56">
        <v>4.1500000000000004</v>
      </c>
      <c r="R336" s="56">
        <v>4.6100000000000003</v>
      </c>
      <c r="S336" s="56">
        <v>5.13</v>
      </c>
      <c r="T336" s="56">
        <v>5.75</v>
      </c>
      <c r="U336" s="57">
        <v>6.46</v>
      </c>
      <c r="V336" s="56">
        <v>7.22</v>
      </c>
      <c r="W336" s="56">
        <v>7.89</v>
      </c>
      <c r="X336" s="56">
        <v>8.6199999999999992</v>
      </c>
      <c r="Y336" s="56">
        <v>9.43</v>
      </c>
      <c r="Z336" s="56">
        <v>10.37</v>
      </c>
      <c r="AA336" s="57">
        <v>11.48</v>
      </c>
      <c r="AB336" s="37">
        <v>12.79</v>
      </c>
      <c r="AC336" s="37">
        <v>14.3</v>
      </c>
      <c r="AD336" s="37">
        <v>16.05</v>
      </c>
      <c r="AE336" s="37">
        <v>18.05</v>
      </c>
      <c r="AF336" s="37">
        <v>20.309999999999999</v>
      </c>
      <c r="AG336" s="37">
        <v>22.92</v>
      </c>
      <c r="AH336" s="37">
        <v>25.94</v>
      </c>
      <c r="AI336" s="37">
        <v>29.51</v>
      </c>
      <c r="AJ336" s="37">
        <v>33.840000000000003</v>
      </c>
      <c r="AK336" s="37">
        <v>38.83</v>
      </c>
      <c r="AL336" s="37">
        <v>43.7</v>
      </c>
      <c r="AM336" s="37">
        <v>49</v>
      </c>
      <c r="AN336" s="37">
        <v>55.35</v>
      </c>
      <c r="AO336" s="37">
        <v>64.89</v>
      </c>
      <c r="AP336" s="37">
        <v>73.459999999999994</v>
      </c>
      <c r="AQ336" s="37">
        <v>82.92</v>
      </c>
      <c r="AR336" s="37">
        <v>94.03</v>
      </c>
      <c r="AS336" s="37">
        <v>106.29</v>
      </c>
      <c r="AT336" s="37">
        <v>119.67</v>
      </c>
      <c r="AU336" s="37">
        <v>133.76</v>
      </c>
      <c r="AV336" s="37">
        <v>149.02000000000001</v>
      </c>
      <c r="AW336" s="37">
        <v>165.23</v>
      </c>
      <c r="AX336" s="37">
        <v>181.27</v>
      </c>
      <c r="AY336" s="37">
        <v>198.09</v>
      </c>
      <c r="AZ336" s="37">
        <v>220.68</v>
      </c>
      <c r="BA336" s="37">
        <v>245.51</v>
      </c>
      <c r="BB336" s="37">
        <v>272.58999999999997</v>
      </c>
      <c r="BC336" s="37">
        <v>301.55</v>
      </c>
      <c r="BD336" s="37">
        <v>331.99</v>
      </c>
      <c r="BE336" s="37">
        <v>357.42</v>
      </c>
      <c r="BF336" s="37">
        <v>382.58</v>
      </c>
      <c r="BG336" s="37">
        <v>407.03</v>
      </c>
      <c r="BH336" s="37">
        <v>430.37</v>
      </c>
      <c r="BI336" s="37">
        <v>452.19</v>
      </c>
      <c r="BJ336" s="37">
        <v>472.1</v>
      </c>
      <c r="BK336" s="37">
        <v>498.11</v>
      </c>
      <c r="BL336" s="37">
        <v>525.54</v>
      </c>
      <c r="BM336" s="37">
        <v>554.48</v>
      </c>
      <c r="BN336" s="37">
        <v>585.02</v>
      </c>
      <c r="BO336" s="37">
        <v>617.24</v>
      </c>
      <c r="BP336" s="37">
        <v>651.23</v>
      </c>
      <c r="BQ336" s="37">
        <v>687.1</v>
      </c>
      <c r="BR336" s="37">
        <v>724.94</v>
      </c>
      <c r="BS336" s="37">
        <v>764.87</v>
      </c>
      <c r="BT336" s="37">
        <v>806.99</v>
      </c>
      <c r="BU336" s="37">
        <v>851.43</v>
      </c>
      <c r="BV336" s="37">
        <v>898.33</v>
      </c>
      <c r="BW336" s="37">
        <v>947.8</v>
      </c>
      <c r="BX336" s="37">
        <v>1000</v>
      </c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</row>
    <row r="337" spans="1:101" ht="14.25" customHeight="1">
      <c r="A337" s="55">
        <v>47</v>
      </c>
      <c r="B337" s="56">
        <v>0.35</v>
      </c>
      <c r="C337" s="56">
        <v>0.41</v>
      </c>
      <c r="D337" s="56">
        <v>0.79</v>
      </c>
      <c r="E337" s="56">
        <v>1.07</v>
      </c>
      <c r="F337" s="56">
        <v>1.22</v>
      </c>
      <c r="G337" s="56">
        <v>1.36</v>
      </c>
      <c r="H337" s="56">
        <v>1.51</v>
      </c>
      <c r="I337" s="56">
        <v>1.72</v>
      </c>
      <c r="J337" s="56">
        <v>1.95</v>
      </c>
      <c r="K337" s="56">
        <v>2.21</v>
      </c>
      <c r="L337" s="56">
        <v>2.52</v>
      </c>
      <c r="M337" s="56">
        <v>2.93</v>
      </c>
      <c r="N337" s="56">
        <v>3.39</v>
      </c>
      <c r="O337" s="56">
        <v>3.76</v>
      </c>
      <c r="P337" s="56">
        <v>4.1500000000000004</v>
      </c>
      <c r="Q337" s="56">
        <v>4.59</v>
      </c>
      <c r="R337" s="56">
        <v>5.0999999999999996</v>
      </c>
      <c r="S337" s="56">
        <v>5.66</v>
      </c>
      <c r="T337" s="56">
        <v>6.32</v>
      </c>
      <c r="U337" s="57">
        <v>7.06</v>
      </c>
      <c r="V337" s="56">
        <v>7.89</v>
      </c>
      <c r="W337" s="56">
        <v>8.6199999999999992</v>
      </c>
      <c r="X337" s="56">
        <v>9.43</v>
      </c>
      <c r="Y337" s="56">
        <v>10.37</v>
      </c>
      <c r="Z337" s="56">
        <v>11.48</v>
      </c>
      <c r="AA337" s="57">
        <v>12.79</v>
      </c>
      <c r="AB337" s="37">
        <v>14.3</v>
      </c>
      <c r="AC337" s="37">
        <v>16.05</v>
      </c>
      <c r="AD337" s="37">
        <v>18.05</v>
      </c>
      <c r="AE337" s="37">
        <v>20.309999999999999</v>
      </c>
      <c r="AF337" s="37">
        <v>22.92</v>
      </c>
      <c r="AG337" s="37">
        <v>25.94</v>
      </c>
      <c r="AH337" s="37">
        <v>29.51</v>
      </c>
      <c r="AI337" s="37">
        <v>33.840000000000003</v>
      </c>
      <c r="AJ337" s="37">
        <v>38.83</v>
      </c>
      <c r="AK337" s="37">
        <v>43.7</v>
      </c>
      <c r="AL337" s="37">
        <v>49</v>
      </c>
      <c r="AM337" s="37">
        <v>55.35</v>
      </c>
      <c r="AN337" s="37">
        <v>64.89</v>
      </c>
      <c r="AO337" s="37">
        <v>73.459999999999994</v>
      </c>
      <c r="AP337" s="37">
        <v>82.92</v>
      </c>
      <c r="AQ337" s="37">
        <v>94.03</v>
      </c>
      <c r="AR337" s="37">
        <v>106.29</v>
      </c>
      <c r="AS337" s="37">
        <v>119.67</v>
      </c>
      <c r="AT337" s="37">
        <v>133.76</v>
      </c>
      <c r="AU337" s="37">
        <v>149.02000000000001</v>
      </c>
      <c r="AV337" s="37">
        <v>165.23</v>
      </c>
      <c r="AW337" s="37">
        <v>181.27</v>
      </c>
      <c r="AX337" s="37">
        <v>198.09</v>
      </c>
      <c r="AY337" s="37">
        <v>220.68</v>
      </c>
      <c r="AZ337" s="37">
        <v>245.51</v>
      </c>
      <c r="BA337" s="37">
        <v>272.58999999999997</v>
      </c>
      <c r="BB337" s="37">
        <v>301.55</v>
      </c>
      <c r="BC337" s="37">
        <v>331.99</v>
      </c>
      <c r="BD337" s="37">
        <v>357.42</v>
      </c>
      <c r="BE337" s="37">
        <v>382.58</v>
      </c>
      <c r="BF337" s="37">
        <v>407.03</v>
      </c>
      <c r="BG337" s="37">
        <v>430.37</v>
      </c>
      <c r="BH337" s="37">
        <v>452.19</v>
      </c>
      <c r="BI337" s="37">
        <v>472.1</v>
      </c>
      <c r="BJ337" s="37">
        <v>498.11</v>
      </c>
      <c r="BK337" s="37">
        <v>525.54</v>
      </c>
      <c r="BL337" s="37">
        <v>554.48</v>
      </c>
      <c r="BM337" s="37">
        <v>585.02</v>
      </c>
      <c r="BN337" s="37">
        <v>617.24</v>
      </c>
      <c r="BO337" s="37">
        <v>651.23</v>
      </c>
      <c r="BP337" s="37">
        <v>687.1</v>
      </c>
      <c r="BQ337" s="37">
        <v>724.94</v>
      </c>
      <c r="BR337" s="37">
        <v>764.87</v>
      </c>
      <c r="BS337" s="37">
        <v>806.99</v>
      </c>
      <c r="BT337" s="37">
        <v>851.43</v>
      </c>
      <c r="BU337" s="37">
        <v>898.33</v>
      </c>
      <c r="BV337" s="37">
        <v>947.8</v>
      </c>
      <c r="BW337" s="37">
        <v>1000</v>
      </c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</row>
    <row r="338" spans="1:101" ht="14.25" customHeight="1">
      <c r="A338" s="55">
        <v>48</v>
      </c>
      <c r="B338" s="60">
        <v>0.36</v>
      </c>
      <c r="C338" s="56">
        <v>0.44</v>
      </c>
      <c r="D338" s="56">
        <v>0.93</v>
      </c>
      <c r="E338" s="56">
        <v>1.17</v>
      </c>
      <c r="F338" s="56">
        <v>1.35</v>
      </c>
      <c r="G338" s="56">
        <v>1.49</v>
      </c>
      <c r="H338" s="56">
        <v>1.66</v>
      </c>
      <c r="I338" s="56">
        <v>1.88</v>
      </c>
      <c r="J338" s="56">
        <v>2.11</v>
      </c>
      <c r="K338" s="56">
        <v>2.39</v>
      </c>
      <c r="L338" s="56">
        <v>2.76</v>
      </c>
      <c r="M338" s="56">
        <v>3.23</v>
      </c>
      <c r="N338" s="56">
        <v>3.75</v>
      </c>
      <c r="O338" s="56">
        <v>4.1500000000000004</v>
      </c>
      <c r="P338" s="56">
        <v>4.57</v>
      </c>
      <c r="Q338" s="56">
        <v>5.0599999999999996</v>
      </c>
      <c r="R338" s="56">
        <v>5.63</v>
      </c>
      <c r="S338" s="56">
        <v>6.24</v>
      </c>
      <c r="T338" s="56">
        <v>6.94</v>
      </c>
      <c r="U338" s="57">
        <v>7.72</v>
      </c>
      <c r="V338" s="56">
        <v>8.6199999999999992</v>
      </c>
      <c r="W338" s="56">
        <v>9.43</v>
      </c>
      <c r="X338" s="56">
        <v>10.37</v>
      </c>
      <c r="Y338" s="56">
        <v>11.48</v>
      </c>
      <c r="Z338" s="56">
        <v>12.79</v>
      </c>
      <c r="AA338" s="57">
        <v>14.3</v>
      </c>
      <c r="AB338" s="37">
        <v>16.05</v>
      </c>
      <c r="AC338" s="37">
        <v>18.05</v>
      </c>
      <c r="AD338" s="37">
        <v>20.309999999999999</v>
      </c>
      <c r="AE338" s="37">
        <v>22.92</v>
      </c>
      <c r="AF338" s="37">
        <v>25.94</v>
      </c>
      <c r="AG338" s="37">
        <v>29.51</v>
      </c>
      <c r="AH338" s="37">
        <v>33.840000000000003</v>
      </c>
      <c r="AI338" s="37">
        <v>38.83</v>
      </c>
      <c r="AJ338" s="37">
        <v>43.7</v>
      </c>
      <c r="AK338" s="37">
        <v>49</v>
      </c>
      <c r="AL338" s="37">
        <v>55.35</v>
      </c>
      <c r="AM338" s="37">
        <v>64.89</v>
      </c>
      <c r="AN338" s="37">
        <v>73.459999999999994</v>
      </c>
      <c r="AO338" s="37">
        <v>82.92</v>
      </c>
      <c r="AP338" s="37">
        <v>94.03</v>
      </c>
      <c r="AQ338" s="37">
        <v>106.29</v>
      </c>
      <c r="AR338" s="37">
        <v>119.67</v>
      </c>
      <c r="AS338" s="37">
        <v>133.76</v>
      </c>
      <c r="AT338" s="37">
        <v>149.02000000000001</v>
      </c>
      <c r="AU338" s="37">
        <v>165.23</v>
      </c>
      <c r="AV338" s="37">
        <v>181.27</v>
      </c>
      <c r="AW338" s="37">
        <v>198.09</v>
      </c>
      <c r="AX338" s="37">
        <v>220.68</v>
      </c>
      <c r="AY338" s="37">
        <v>245.51</v>
      </c>
      <c r="AZ338" s="37">
        <v>272.58999999999997</v>
      </c>
      <c r="BA338" s="37">
        <v>301.55</v>
      </c>
      <c r="BB338" s="37">
        <v>331.99</v>
      </c>
      <c r="BC338" s="37">
        <v>357.42</v>
      </c>
      <c r="BD338" s="37">
        <v>382.58</v>
      </c>
      <c r="BE338" s="37">
        <v>407.03</v>
      </c>
      <c r="BF338" s="37">
        <v>430.37</v>
      </c>
      <c r="BG338" s="37">
        <v>452.19</v>
      </c>
      <c r="BH338" s="37">
        <v>472.1</v>
      </c>
      <c r="BI338" s="37">
        <v>498.11</v>
      </c>
      <c r="BJ338" s="37">
        <v>525.54</v>
      </c>
      <c r="BK338" s="37">
        <v>554.48</v>
      </c>
      <c r="BL338" s="37">
        <v>585.02</v>
      </c>
      <c r="BM338" s="37">
        <v>617.24</v>
      </c>
      <c r="BN338" s="37">
        <v>651.23</v>
      </c>
      <c r="BO338" s="37">
        <v>687.1</v>
      </c>
      <c r="BP338" s="37">
        <v>724.94</v>
      </c>
      <c r="BQ338" s="37">
        <v>764.87</v>
      </c>
      <c r="BR338" s="37">
        <v>806.99</v>
      </c>
      <c r="BS338" s="37">
        <v>851.43</v>
      </c>
      <c r="BT338" s="37">
        <v>898.33</v>
      </c>
      <c r="BU338" s="37">
        <v>947.8</v>
      </c>
      <c r="BV338" s="37">
        <v>1000</v>
      </c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</row>
    <row r="339" spans="1:101" ht="14.25" customHeight="1">
      <c r="A339" s="55">
        <v>49</v>
      </c>
      <c r="B339" s="60">
        <v>0.38</v>
      </c>
      <c r="C339" s="56">
        <v>0.52</v>
      </c>
      <c r="D339" s="56">
        <v>1.1000000000000001</v>
      </c>
      <c r="E339" s="56">
        <v>1.31</v>
      </c>
      <c r="F339" s="56">
        <v>1.49</v>
      </c>
      <c r="G339" s="56">
        <v>1.64</v>
      </c>
      <c r="H339" s="56">
        <v>1.83</v>
      </c>
      <c r="I339" s="56">
        <v>2.0499999999999998</v>
      </c>
      <c r="J339" s="56">
        <v>2.2799999999999998</v>
      </c>
      <c r="K339" s="56">
        <v>2.6</v>
      </c>
      <c r="L339" s="56">
        <v>3.02</v>
      </c>
      <c r="M339" s="56">
        <v>3.53</v>
      </c>
      <c r="N339" s="56">
        <v>4.09</v>
      </c>
      <c r="O339" s="56">
        <v>4.54</v>
      </c>
      <c r="P339" s="56">
        <v>4.9800000000000004</v>
      </c>
      <c r="Q339" s="56">
        <v>5.53</v>
      </c>
      <c r="R339" s="56">
        <v>6.16</v>
      </c>
      <c r="S339" s="56">
        <v>6.82</v>
      </c>
      <c r="T339" s="56">
        <v>7.56</v>
      </c>
      <c r="U339" s="57">
        <v>8.42</v>
      </c>
      <c r="V339" s="56">
        <v>9.43</v>
      </c>
      <c r="W339" s="56">
        <v>10.37</v>
      </c>
      <c r="X339" s="56">
        <v>11.48</v>
      </c>
      <c r="Y339" s="56">
        <v>12.79</v>
      </c>
      <c r="Z339" s="56">
        <v>14.3</v>
      </c>
      <c r="AA339" s="57">
        <v>16.05</v>
      </c>
      <c r="AB339" s="37">
        <v>18.05</v>
      </c>
      <c r="AC339" s="37">
        <v>20.309999999999999</v>
      </c>
      <c r="AD339" s="37">
        <v>22.92</v>
      </c>
      <c r="AE339" s="37">
        <v>25.94</v>
      </c>
      <c r="AF339" s="37">
        <v>29.51</v>
      </c>
      <c r="AG339" s="37">
        <v>33.840000000000003</v>
      </c>
      <c r="AH339" s="37">
        <v>38.83</v>
      </c>
      <c r="AI339" s="37">
        <v>43.7</v>
      </c>
      <c r="AJ339" s="37">
        <v>49</v>
      </c>
      <c r="AK339" s="37">
        <v>55.35</v>
      </c>
      <c r="AL339" s="37">
        <v>64.89</v>
      </c>
      <c r="AM339" s="37">
        <v>73.459999999999994</v>
      </c>
      <c r="AN339" s="37">
        <v>82.92</v>
      </c>
      <c r="AO339" s="37">
        <v>94.03</v>
      </c>
      <c r="AP339" s="37">
        <v>106.29</v>
      </c>
      <c r="AQ339" s="37">
        <v>119.67</v>
      </c>
      <c r="AR339" s="37">
        <v>133.76</v>
      </c>
      <c r="AS339" s="37">
        <v>149.02000000000001</v>
      </c>
      <c r="AT339" s="37">
        <v>165.23</v>
      </c>
      <c r="AU339" s="37">
        <v>181.27</v>
      </c>
      <c r="AV339" s="37">
        <v>198.09</v>
      </c>
      <c r="AW339" s="37">
        <v>220.68</v>
      </c>
      <c r="AX339" s="37">
        <v>245.51</v>
      </c>
      <c r="AY339" s="37">
        <v>272.58999999999997</v>
      </c>
      <c r="AZ339" s="37">
        <v>301.55</v>
      </c>
      <c r="BA339" s="37">
        <v>331.99</v>
      </c>
      <c r="BB339" s="37">
        <v>357.42</v>
      </c>
      <c r="BC339" s="37">
        <v>382.58</v>
      </c>
      <c r="BD339" s="37">
        <v>407.03</v>
      </c>
      <c r="BE339" s="37">
        <v>430.37</v>
      </c>
      <c r="BF339" s="37">
        <v>452.19</v>
      </c>
      <c r="BG339" s="37">
        <v>472.1</v>
      </c>
      <c r="BH339" s="37">
        <v>498.11</v>
      </c>
      <c r="BI339" s="37">
        <v>525.54</v>
      </c>
      <c r="BJ339" s="37">
        <v>554.48</v>
      </c>
      <c r="BK339" s="37">
        <v>585.02</v>
      </c>
      <c r="BL339" s="37">
        <v>617.24</v>
      </c>
      <c r="BM339" s="37">
        <v>651.23</v>
      </c>
      <c r="BN339" s="37">
        <v>687.1</v>
      </c>
      <c r="BO339" s="37">
        <v>724.94</v>
      </c>
      <c r="BP339" s="37">
        <v>764.87</v>
      </c>
      <c r="BQ339" s="37">
        <v>806.99</v>
      </c>
      <c r="BR339" s="37">
        <v>851.43</v>
      </c>
      <c r="BS339" s="37">
        <v>898.33</v>
      </c>
      <c r="BT339" s="37">
        <v>947.8</v>
      </c>
      <c r="BU339" s="37">
        <v>1000</v>
      </c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</row>
    <row r="340" spans="1:101" ht="14.25" customHeight="1">
      <c r="A340" s="55">
        <v>50</v>
      </c>
      <c r="B340" s="60">
        <v>0.39</v>
      </c>
      <c r="C340" s="56">
        <v>0.68</v>
      </c>
      <c r="D340" s="56">
        <v>1.28</v>
      </c>
      <c r="E340" s="56">
        <v>1.47</v>
      </c>
      <c r="F340" s="56">
        <v>1.63</v>
      </c>
      <c r="G340" s="56">
        <v>1.81</v>
      </c>
      <c r="H340" s="56">
        <v>2.02</v>
      </c>
      <c r="I340" s="56">
        <v>2.2200000000000002</v>
      </c>
      <c r="J340" s="56">
        <v>2.48</v>
      </c>
      <c r="K340" s="56">
        <v>2.84</v>
      </c>
      <c r="L340" s="56">
        <v>3.31</v>
      </c>
      <c r="M340" s="56">
        <v>3.84</v>
      </c>
      <c r="N340" s="56">
        <v>4.3899999999999997</v>
      </c>
      <c r="O340" s="56">
        <v>4.87</v>
      </c>
      <c r="P340" s="56">
        <v>5.37</v>
      </c>
      <c r="Q340" s="56">
        <v>6.02</v>
      </c>
      <c r="R340" s="56">
        <v>6.7</v>
      </c>
      <c r="S340" s="56">
        <v>7.4</v>
      </c>
      <c r="T340" s="56">
        <v>8.2100000000000009</v>
      </c>
      <c r="U340" s="57">
        <v>9.19</v>
      </c>
      <c r="V340" s="56">
        <v>10.37</v>
      </c>
      <c r="W340" s="56">
        <v>11.48</v>
      </c>
      <c r="X340" s="56">
        <v>12.79</v>
      </c>
      <c r="Y340" s="56">
        <v>14.3</v>
      </c>
      <c r="Z340" s="56">
        <v>16.05</v>
      </c>
      <c r="AA340" s="57">
        <v>18.05</v>
      </c>
      <c r="AB340" s="37">
        <v>20.309999999999999</v>
      </c>
      <c r="AC340" s="37">
        <v>22.92</v>
      </c>
      <c r="AD340" s="37">
        <v>25.94</v>
      </c>
      <c r="AE340" s="37">
        <v>29.51</v>
      </c>
      <c r="AF340" s="37">
        <v>33.840000000000003</v>
      </c>
      <c r="AG340" s="37">
        <v>38.83</v>
      </c>
      <c r="AH340" s="37">
        <v>43.7</v>
      </c>
      <c r="AI340" s="37">
        <v>49</v>
      </c>
      <c r="AJ340" s="37">
        <v>55.35</v>
      </c>
      <c r="AK340" s="37">
        <v>64.89</v>
      </c>
      <c r="AL340" s="37">
        <v>73.459999999999994</v>
      </c>
      <c r="AM340" s="37">
        <v>82.92</v>
      </c>
      <c r="AN340" s="37">
        <v>94.03</v>
      </c>
      <c r="AO340" s="37">
        <v>106.29</v>
      </c>
      <c r="AP340" s="37">
        <v>119.67</v>
      </c>
      <c r="AQ340" s="37">
        <v>133.76</v>
      </c>
      <c r="AR340" s="37">
        <v>149.02000000000001</v>
      </c>
      <c r="AS340" s="37">
        <v>165.23</v>
      </c>
      <c r="AT340" s="37">
        <v>181.27</v>
      </c>
      <c r="AU340" s="37">
        <v>198.09</v>
      </c>
      <c r="AV340" s="37">
        <v>220.68</v>
      </c>
      <c r="AW340" s="37">
        <v>245.51</v>
      </c>
      <c r="AX340" s="37">
        <v>272.58999999999997</v>
      </c>
      <c r="AY340" s="37">
        <v>301.55</v>
      </c>
      <c r="AZ340" s="37">
        <v>331.99</v>
      </c>
      <c r="BA340" s="37">
        <v>357.42</v>
      </c>
      <c r="BB340" s="37">
        <v>382.58</v>
      </c>
      <c r="BC340" s="37">
        <v>407.03</v>
      </c>
      <c r="BD340" s="37">
        <v>430.37</v>
      </c>
      <c r="BE340" s="37">
        <v>452.19</v>
      </c>
      <c r="BF340" s="37">
        <v>472.1</v>
      </c>
      <c r="BG340" s="37">
        <v>498.11</v>
      </c>
      <c r="BH340" s="37">
        <v>525.54</v>
      </c>
      <c r="BI340" s="37">
        <v>554.48</v>
      </c>
      <c r="BJ340" s="37">
        <v>585.02</v>
      </c>
      <c r="BK340" s="37">
        <v>617.24</v>
      </c>
      <c r="BL340" s="37">
        <v>651.23</v>
      </c>
      <c r="BM340" s="37">
        <v>687.1</v>
      </c>
      <c r="BN340" s="37">
        <v>724.94</v>
      </c>
      <c r="BO340" s="37">
        <v>764.87</v>
      </c>
      <c r="BP340" s="37">
        <v>806.99</v>
      </c>
      <c r="BQ340" s="37">
        <v>851.43</v>
      </c>
      <c r="BR340" s="37">
        <v>898.33</v>
      </c>
      <c r="BS340" s="37">
        <v>947.8</v>
      </c>
      <c r="BT340" s="37">
        <v>1000</v>
      </c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</row>
    <row r="341" spans="1:101" ht="14.25" customHeight="1">
      <c r="A341" s="55">
        <v>51</v>
      </c>
      <c r="B341" s="60">
        <v>0.4</v>
      </c>
      <c r="C341" s="56">
        <v>0.87</v>
      </c>
      <c r="D341" s="56">
        <v>1.44</v>
      </c>
      <c r="E341" s="56">
        <v>1.62</v>
      </c>
      <c r="F341" s="56">
        <v>1.8</v>
      </c>
      <c r="G341" s="56">
        <v>2</v>
      </c>
      <c r="H341" s="56">
        <v>2.19</v>
      </c>
      <c r="I341" s="56">
        <v>2.41</v>
      </c>
      <c r="J341" s="56">
        <v>2.71</v>
      </c>
      <c r="K341" s="56">
        <v>3.12</v>
      </c>
      <c r="L341" s="56">
        <v>3.62</v>
      </c>
      <c r="M341" s="56">
        <v>4.1500000000000004</v>
      </c>
      <c r="N341" s="56">
        <v>4.6900000000000004</v>
      </c>
      <c r="O341" s="56">
        <v>5.2</v>
      </c>
      <c r="P341" s="56">
        <v>5.79</v>
      </c>
      <c r="Q341" s="56">
        <v>6.52</v>
      </c>
      <c r="R341" s="56">
        <v>7.26</v>
      </c>
      <c r="S341" s="56">
        <v>8.01</v>
      </c>
      <c r="T341" s="56">
        <v>8.9</v>
      </c>
      <c r="U341" s="57">
        <v>10.050000000000001</v>
      </c>
      <c r="V341" s="56">
        <v>11.48</v>
      </c>
      <c r="W341" s="56">
        <v>12.79</v>
      </c>
      <c r="X341" s="56">
        <v>14.3</v>
      </c>
      <c r="Y341" s="56">
        <v>16.05</v>
      </c>
      <c r="Z341" s="56">
        <v>18.05</v>
      </c>
      <c r="AA341" s="57">
        <v>20.309999999999999</v>
      </c>
      <c r="AB341" s="37">
        <v>22.92</v>
      </c>
      <c r="AC341" s="37">
        <v>25.94</v>
      </c>
      <c r="AD341" s="37">
        <v>29.51</v>
      </c>
      <c r="AE341" s="37">
        <v>33.840000000000003</v>
      </c>
      <c r="AF341" s="37">
        <v>38.83</v>
      </c>
      <c r="AG341" s="37">
        <v>43.7</v>
      </c>
      <c r="AH341" s="37">
        <v>49</v>
      </c>
      <c r="AI341" s="37">
        <v>55.35</v>
      </c>
      <c r="AJ341" s="37">
        <v>64.89</v>
      </c>
      <c r="AK341" s="37">
        <v>73.459999999999994</v>
      </c>
      <c r="AL341" s="37">
        <v>82.92</v>
      </c>
      <c r="AM341" s="37">
        <v>94.03</v>
      </c>
      <c r="AN341" s="37">
        <v>106.29</v>
      </c>
      <c r="AO341" s="37">
        <v>119.67</v>
      </c>
      <c r="AP341" s="37">
        <v>133.76</v>
      </c>
      <c r="AQ341" s="37">
        <v>149.02000000000001</v>
      </c>
      <c r="AR341" s="37">
        <v>165.23</v>
      </c>
      <c r="AS341" s="37">
        <v>181.27</v>
      </c>
      <c r="AT341" s="37">
        <v>198.09</v>
      </c>
      <c r="AU341" s="37">
        <v>220.68</v>
      </c>
      <c r="AV341" s="37">
        <v>245.51</v>
      </c>
      <c r="AW341" s="37">
        <v>272.58999999999997</v>
      </c>
      <c r="AX341" s="37">
        <v>301.55</v>
      </c>
      <c r="AY341" s="37">
        <v>331.99</v>
      </c>
      <c r="AZ341" s="37">
        <v>357.42</v>
      </c>
      <c r="BA341" s="37">
        <v>382.58</v>
      </c>
      <c r="BB341" s="37">
        <v>407.03</v>
      </c>
      <c r="BC341" s="37">
        <v>430.37</v>
      </c>
      <c r="BD341" s="37">
        <v>452.19</v>
      </c>
      <c r="BE341" s="37">
        <v>472.1</v>
      </c>
      <c r="BF341" s="37">
        <v>498.11</v>
      </c>
      <c r="BG341" s="37">
        <v>525.54</v>
      </c>
      <c r="BH341" s="37">
        <v>554.48</v>
      </c>
      <c r="BI341" s="37">
        <v>585.02</v>
      </c>
      <c r="BJ341" s="37">
        <v>617.24</v>
      </c>
      <c r="BK341" s="37">
        <v>651.23</v>
      </c>
      <c r="BL341" s="37">
        <v>687.1</v>
      </c>
      <c r="BM341" s="37">
        <v>724.94</v>
      </c>
      <c r="BN341" s="37">
        <v>764.87</v>
      </c>
      <c r="BO341" s="37">
        <v>806.99</v>
      </c>
      <c r="BP341" s="37">
        <v>851.43</v>
      </c>
      <c r="BQ341" s="37">
        <v>898.33</v>
      </c>
      <c r="BR341" s="37">
        <v>947.8</v>
      </c>
      <c r="BS341" s="37">
        <v>1000</v>
      </c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</row>
    <row r="342" spans="1:101" ht="14.25" customHeight="1">
      <c r="A342" s="55">
        <v>52</v>
      </c>
      <c r="B342" s="60">
        <v>0.42</v>
      </c>
      <c r="C342" s="56">
        <v>1.0900000000000001</v>
      </c>
      <c r="D342" s="56">
        <v>1.54</v>
      </c>
      <c r="E342" s="56">
        <v>1.74</v>
      </c>
      <c r="F342" s="56">
        <v>1.95</v>
      </c>
      <c r="G342" s="56">
        <v>2.16</v>
      </c>
      <c r="H342" s="56">
        <v>2.39</v>
      </c>
      <c r="I342" s="56">
        <v>2.64</v>
      </c>
      <c r="J342" s="56">
        <v>2.99</v>
      </c>
      <c r="K342" s="56">
        <v>3.46</v>
      </c>
      <c r="L342" s="56">
        <v>3.97</v>
      </c>
      <c r="M342" s="56">
        <v>4.47</v>
      </c>
      <c r="N342" s="56">
        <v>5.0199999999999996</v>
      </c>
      <c r="O342" s="56">
        <v>5.59</v>
      </c>
      <c r="P342" s="56">
        <v>6.28</v>
      </c>
      <c r="Q342" s="56">
        <v>7.1</v>
      </c>
      <c r="R342" s="56">
        <v>7.83</v>
      </c>
      <c r="S342" s="56">
        <v>8.6300000000000008</v>
      </c>
      <c r="T342" s="56">
        <v>9.7200000000000006</v>
      </c>
      <c r="U342" s="57">
        <v>11.14</v>
      </c>
      <c r="V342" s="56">
        <v>12.79</v>
      </c>
      <c r="W342" s="56">
        <v>14.3</v>
      </c>
      <c r="X342" s="56">
        <v>16.05</v>
      </c>
      <c r="Y342" s="56">
        <v>18.05</v>
      </c>
      <c r="Z342" s="56">
        <v>20.309999999999999</v>
      </c>
      <c r="AA342" s="57">
        <v>22.92</v>
      </c>
      <c r="AB342" s="37">
        <v>25.94</v>
      </c>
      <c r="AC342" s="37">
        <v>29.51</v>
      </c>
      <c r="AD342" s="37">
        <v>33.840000000000003</v>
      </c>
      <c r="AE342" s="37">
        <v>38.83</v>
      </c>
      <c r="AF342" s="37">
        <v>43.7</v>
      </c>
      <c r="AG342" s="37">
        <v>49</v>
      </c>
      <c r="AH342" s="37">
        <v>55.35</v>
      </c>
      <c r="AI342" s="37">
        <v>64.89</v>
      </c>
      <c r="AJ342" s="37">
        <v>73.459999999999994</v>
      </c>
      <c r="AK342" s="37">
        <v>82.92</v>
      </c>
      <c r="AL342" s="37">
        <v>94.03</v>
      </c>
      <c r="AM342" s="37">
        <v>106.29</v>
      </c>
      <c r="AN342" s="37">
        <v>119.67</v>
      </c>
      <c r="AO342" s="37">
        <v>133.76</v>
      </c>
      <c r="AP342" s="37">
        <v>149.02000000000001</v>
      </c>
      <c r="AQ342" s="37">
        <v>165.23</v>
      </c>
      <c r="AR342" s="37">
        <v>181.27</v>
      </c>
      <c r="AS342" s="37">
        <v>198.09</v>
      </c>
      <c r="AT342" s="37">
        <v>220.68</v>
      </c>
      <c r="AU342" s="37">
        <v>245.51</v>
      </c>
      <c r="AV342" s="37">
        <v>272.58999999999997</v>
      </c>
      <c r="AW342" s="37">
        <v>301.55</v>
      </c>
      <c r="AX342" s="37">
        <v>331.99</v>
      </c>
      <c r="AY342" s="37">
        <v>357.42</v>
      </c>
      <c r="AZ342" s="37">
        <v>382.58</v>
      </c>
      <c r="BA342" s="37">
        <v>407.03</v>
      </c>
      <c r="BB342" s="37">
        <v>430.37</v>
      </c>
      <c r="BC342" s="37">
        <v>452.19</v>
      </c>
      <c r="BD342" s="37">
        <v>472.1</v>
      </c>
      <c r="BE342" s="37">
        <v>498.11</v>
      </c>
      <c r="BF342" s="37">
        <v>525.54</v>
      </c>
      <c r="BG342" s="37">
        <v>554.48</v>
      </c>
      <c r="BH342" s="37">
        <v>585.02</v>
      </c>
      <c r="BI342" s="37">
        <v>617.24</v>
      </c>
      <c r="BJ342" s="37">
        <v>651.23</v>
      </c>
      <c r="BK342" s="37">
        <v>687.1</v>
      </c>
      <c r="BL342" s="37">
        <v>724.94</v>
      </c>
      <c r="BM342" s="37">
        <v>764.87</v>
      </c>
      <c r="BN342" s="37">
        <v>806.99</v>
      </c>
      <c r="BO342" s="37">
        <v>851.43</v>
      </c>
      <c r="BP342" s="37">
        <v>898.33</v>
      </c>
      <c r="BQ342" s="37">
        <v>947.8</v>
      </c>
      <c r="BR342" s="37">
        <v>1000</v>
      </c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</row>
    <row r="343" spans="1:101" ht="14.25" customHeight="1">
      <c r="A343" s="55">
        <v>53</v>
      </c>
      <c r="B343" s="60">
        <v>0.43</v>
      </c>
      <c r="C343" s="56">
        <v>1.21</v>
      </c>
      <c r="D343" s="56">
        <v>1.61</v>
      </c>
      <c r="E343" s="56">
        <v>1.87</v>
      </c>
      <c r="F343" s="56">
        <v>2.11</v>
      </c>
      <c r="G343" s="56">
        <v>2.36</v>
      </c>
      <c r="H343" s="56">
        <v>2.61</v>
      </c>
      <c r="I343" s="56">
        <v>2.92</v>
      </c>
      <c r="J343" s="56">
        <v>3.33</v>
      </c>
      <c r="K343" s="56">
        <v>3.83</v>
      </c>
      <c r="L343" s="56">
        <v>4.33</v>
      </c>
      <c r="M343" s="56">
        <v>4.8</v>
      </c>
      <c r="N343" s="56">
        <v>5.36</v>
      </c>
      <c r="O343" s="56">
        <v>6.02</v>
      </c>
      <c r="P343" s="56">
        <v>6.81</v>
      </c>
      <c r="Q343" s="56">
        <v>7.69</v>
      </c>
      <c r="R343" s="56">
        <v>8.56</v>
      </c>
      <c r="S343" s="56">
        <v>9.61</v>
      </c>
      <c r="T343" s="56">
        <v>10.88</v>
      </c>
      <c r="U343" s="57">
        <v>12.4</v>
      </c>
      <c r="V343" s="56">
        <v>14.3</v>
      </c>
      <c r="W343" s="56">
        <v>16.05</v>
      </c>
      <c r="X343" s="56">
        <v>18.05</v>
      </c>
      <c r="Y343" s="56">
        <v>20.309999999999999</v>
      </c>
      <c r="Z343" s="56">
        <v>22.92</v>
      </c>
      <c r="AA343" s="57">
        <v>25.94</v>
      </c>
      <c r="AB343" s="37">
        <v>29.51</v>
      </c>
      <c r="AC343" s="37">
        <v>33.840000000000003</v>
      </c>
      <c r="AD343" s="37">
        <v>38.83</v>
      </c>
      <c r="AE343" s="37">
        <v>43.7</v>
      </c>
      <c r="AF343" s="37">
        <v>49</v>
      </c>
      <c r="AG343" s="37">
        <v>55.35</v>
      </c>
      <c r="AH343" s="37">
        <v>64.89</v>
      </c>
      <c r="AI343" s="37">
        <v>73.459999999999994</v>
      </c>
      <c r="AJ343" s="37">
        <v>82.92</v>
      </c>
      <c r="AK343" s="37">
        <v>94.03</v>
      </c>
      <c r="AL343" s="37">
        <v>106.29</v>
      </c>
      <c r="AM343" s="37">
        <v>119.67</v>
      </c>
      <c r="AN343" s="37">
        <v>133.76</v>
      </c>
      <c r="AO343" s="37">
        <v>149.02000000000001</v>
      </c>
      <c r="AP343" s="37">
        <v>165.23</v>
      </c>
      <c r="AQ343" s="37">
        <v>181.27</v>
      </c>
      <c r="AR343" s="37">
        <v>198.09</v>
      </c>
      <c r="AS343" s="37">
        <v>220.68</v>
      </c>
      <c r="AT343" s="37">
        <v>245.51</v>
      </c>
      <c r="AU343" s="37">
        <v>272.58999999999997</v>
      </c>
      <c r="AV343" s="37">
        <v>301.55</v>
      </c>
      <c r="AW343" s="37">
        <v>331.99</v>
      </c>
      <c r="AX343" s="37">
        <v>357.42</v>
      </c>
      <c r="AY343" s="37">
        <v>382.58</v>
      </c>
      <c r="AZ343" s="37">
        <v>407.03</v>
      </c>
      <c r="BA343" s="37">
        <v>430.37</v>
      </c>
      <c r="BB343" s="37">
        <v>452.19</v>
      </c>
      <c r="BC343" s="37">
        <v>472.1</v>
      </c>
      <c r="BD343" s="37">
        <v>498.11</v>
      </c>
      <c r="BE343" s="37">
        <v>525.54</v>
      </c>
      <c r="BF343" s="37">
        <v>554.48</v>
      </c>
      <c r="BG343" s="37">
        <v>585.02</v>
      </c>
      <c r="BH343" s="37">
        <v>617.24</v>
      </c>
      <c r="BI343" s="37">
        <v>651.23</v>
      </c>
      <c r="BJ343" s="37">
        <v>687.1</v>
      </c>
      <c r="BK343" s="37">
        <v>724.94</v>
      </c>
      <c r="BL343" s="37">
        <v>764.87</v>
      </c>
      <c r="BM343" s="37">
        <v>806.99</v>
      </c>
      <c r="BN343" s="37">
        <v>851.43</v>
      </c>
      <c r="BO343" s="37">
        <v>898.33</v>
      </c>
      <c r="BP343" s="37">
        <v>947.8</v>
      </c>
      <c r="BQ343" s="37">
        <v>1000</v>
      </c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</row>
    <row r="344" spans="1:101" ht="14.25" customHeight="1">
      <c r="A344" s="55">
        <v>54</v>
      </c>
      <c r="B344" s="60">
        <v>0.44</v>
      </c>
      <c r="C344" s="56">
        <v>1.25</v>
      </c>
      <c r="D344" s="56">
        <v>1.68</v>
      </c>
      <c r="E344" s="56">
        <v>1.97</v>
      </c>
      <c r="F344" s="56">
        <v>2.2999999999999998</v>
      </c>
      <c r="G344" s="56">
        <v>2.58</v>
      </c>
      <c r="H344" s="56">
        <v>2.89</v>
      </c>
      <c r="I344" s="56">
        <v>3.25</v>
      </c>
      <c r="J344" s="56">
        <v>3.71</v>
      </c>
      <c r="K344" s="56">
        <v>4.22</v>
      </c>
      <c r="L344" s="56">
        <v>4.71</v>
      </c>
      <c r="M344" s="56">
        <v>5.18</v>
      </c>
      <c r="N344" s="56">
        <v>5.79</v>
      </c>
      <c r="O344" s="56">
        <v>6.56</v>
      </c>
      <c r="P344" s="56">
        <v>7.47</v>
      </c>
      <c r="Q344" s="56">
        <v>8.4700000000000006</v>
      </c>
      <c r="R344" s="56">
        <v>9.5</v>
      </c>
      <c r="S344" s="56">
        <v>10.75</v>
      </c>
      <c r="T344" s="56">
        <v>12.22</v>
      </c>
      <c r="U344" s="58">
        <v>13.97</v>
      </c>
      <c r="V344" s="56">
        <v>16.05</v>
      </c>
      <c r="W344" s="56">
        <v>18.05</v>
      </c>
      <c r="X344" s="56">
        <v>20.309999999999999</v>
      </c>
      <c r="Y344" s="56">
        <v>22.92</v>
      </c>
      <c r="Z344" s="56">
        <v>25.94</v>
      </c>
      <c r="AA344" s="57">
        <v>29.51</v>
      </c>
      <c r="AB344" s="37">
        <v>33.840000000000003</v>
      </c>
      <c r="AC344" s="37">
        <v>38.83</v>
      </c>
      <c r="AD344" s="37">
        <v>43.7</v>
      </c>
      <c r="AE344" s="37">
        <v>49</v>
      </c>
      <c r="AF344" s="37">
        <v>55.35</v>
      </c>
      <c r="AG344" s="37">
        <v>64.89</v>
      </c>
      <c r="AH344" s="37">
        <v>73.459999999999994</v>
      </c>
      <c r="AI344" s="37">
        <v>82.92</v>
      </c>
      <c r="AJ344" s="37">
        <v>94.03</v>
      </c>
      <c r="AK344" s="37">
        <v>106.29</v>
      </c>
      <c r="AL344" s="37">
        <v>119.67</v>
      </c>
      <c r="AM344" s="37">
        <v>133.76</v>
      </c>
      <c r="AN344" s="37">
        <v>149.02000000000001</v>
      </c>
      <c r="AO344" s="37">
        <v>165.23</v>
      </c>
      <c r="AP344" s="37">
        <v>181.27</v>
      </c>
      <c r="AQ344" s="37">
        <v>198.09</v>
      </c>
      <c r="AR344" s="37">
        <v>220.68</v>
      </c>
      <c r="AS344" s="37">
        <v>245.51</v>
      </c>
      <c r="AT344" s="37">
        <v>272.58999999999997</v>
      </c>
      <c r="AU344" s="37">
        <v>301.55</v>
      </c>
      <c r="AV344" s="37">
        <v>331.99</v>
      </c>
      <c r="AW344" s="37">
        <v>357.42</v>
      </c>
      <c r="AX344" s="37">
        <v>382.58</v>
      </c>
      <c r="AY344" s="37">
        <v>407.03</v>
      </c>
      <c r="AZ344" s="37">
        <v>430.37</v>
      </c>
      <c r="BA344" s="37">
        <v>452.19</v>
      </c>
      <c r="BB344" s="37">
        <v>472.1</v>
      </c>
      <c r="BC344" s="37">
        <v>498.11</v>
      </c>
      <c r="BD344" s="37">
        <v>525.54</v>
      </c>
      <c r="BE344" s="37">
        <v>554.48</v>
      </c>
      <c r="BF344" s="37">
        <v>585.02</v>
      </c>
      <c r="BG344" s="37">
        <v>617.24</v>
      </c>
      <c r="BH344" s="37">
        <v>651.23</v>
      </c>
      <c r="BI344" s="37">
        <v>687.1</v>
      </c>
      <c r="BJ344" s="37">
        <v>724.94</v>
      </c>
      <c r="BK344" s="37">
        <v>764.87</v>
      </c>
      <c r="BL344" s="37">
        <v>806.99</v>
      </c>
      <c r="BM344" s="37">
        <v>851.43</v>
      </c>
      <c r="BN344" s="37">
        <v>898.33</v>
      </c>
      <c r="BO344" s="37">
        <v>947.8</v>
      </c>
      <c r="BP344" s="37">
        <v>1000</v>
      </c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</row>
    <row r="345" spans="1:101" ht="14.25" customHeight="1">
      <c r="A345" s="55">
        <v>55</v>
      </c>
      <c r="B345" s="60">
        <v>0.46</v>
      </c>
      <c r="C345" s="56">
        <v>1.26</v>
      </c>
      <c r="D345" s="56">
        <v>1.72</v>
      </c>
      <c r="E345" s="56">
        <v>2.04</v>
      </c>
      <c r="F345" s="56">
        <v>2.5299999999999998</v>
      </c>
      <c r="G345" s="56">
        <v>2.86</v>
      </c>
      <c r="H345" s="56">
        <v>3.23</v>
      </c>
      <c r="I345" s="56">
        <v>3.63</v>
      </c>
      <c r="J345" s="56">
        <v>4.12</v>
      </c>
      <c r="K345" s="56">
        <v>4.62</v>
      </c>
      <c r="L345" s="56">
        <v>5.08</v>
      </c>
      <c r="M345" s="56">
        <v>5.56</v>
      </c>
      <c r="N345" s="56">
        <v>6.27</v>
      </c>
      <c r="O345" s="56">
        <v>7.19</v>
      </c>
      <c r="P345" s="56">
        <v>8.25</v>
      </c>
      <c r="Q345" s="56">
        <v>9.41</v>
      </c>
      <c r="R345" s="56">
        <v>10.62</v>
      </c>
      <c r="S345" s="56">
        <v>12.04</v>
      </c>
      <c r="T345" s="57">
        <v>13.85</v>
      </c>
      <c r="U345" s="56">
        <v>16.05</v>
      </c>
      <c r="V345" s="56">
        <v>18.05</v>
      </c>
      <c r="W345" s="56">
        <v>20.309999999999999</v>
      </c>
      <c r="X345" s="56">
        <v>22.92</v>
      </c>
      <c r="Y345" s="56">
        <v>25.94</v>
      </c>
      <c r="Z345" s="56">
        <v>29.51</v>
      </c>
      <c r="AA345" s="57">
        <v>33.840000000000003</v>
      </c>
      <c r="AB345" s="37">
        <v>38.83</v>
      </c>
      <c r="AC345" s="37">
        <v>43.7</v>
      </c>
      <c r="AD345" s="37">
        <v>49</v>
      </c>
      <c r="AE345" s="37">
        <v>55.35</v>
      </c>
      <c r="AF345" s="37">
        <v>64.89</v>
      </c>
      <c r="AG345" s="37">
        <v>73.459999999999994</v>
      </c>
      <c r="AH345" s="37">
        <v>82.92</v>
      </c>
      <c r="AI345" s="37">
        <v>94.03</v>
      </c>
      <c r="AJ345" s="37">
        <v>106.29</v>
      </c>
      <c r="AK345" s="37">
        <v>119.67</v>
      </c>
      <c r="AL345" s="37">
        <v>133.76</v>
      </c>
      <c r="AM345" s="37">
        <v>149.02000000000001</v>
      </c>
      <c r="AN345" s="37">
        <v>165.23</v>
      </c>
      <c r="AO345" s="37">
        <v>181.27</v>
      </c>
      <c r="AP345" s="37">
        <v>198.09</v>
      </c>
      <c r="AQ345" s="37">
        <v>220.68</v>
      </c>
      <c r="AR345" s="37">
        <v>245.51</v>
      </c>
      <c r="AS345" s="37">
        <v>272.58999999999997</v>
      </c>
      <c r="AT345" s="37">
        <v>301.55</v>
      </c>
      <c r="AU345" s="37">
        <v>331.99</v>
      </c>
      <c r="AV345" s="37">
        <v>357.42</v>
      </c>
      <c r="AW345" s="37">
        <v>382.58</v>
      </c>
      <c r="AX345" s="37">
        <v>407.03</v>
      </c>
      <c r="AY345" s="37">
        <v>430.37</v>
      </c>
      <c r="AZ345" s="37">
        <v>452.19</v>
      </c>
      <c r="BA345" s="37">
        <v>472.1</v>
      </c>
      <c r="BB345" s="37">
        <v>498.11</v>
      </c>
      <c r="BC345" s="37">
        <v>525.54</v>
      </c>
      <c r="BD345" s="37">
        <v>554.48</v>
      </c>
      <c r="BE345" s="37">
        <v>585.02</v>
      </c>
      <c r="BF345" s="37">
        <v>617.24</v>
      </c>
      <c r="BG345" s="37">
        <v>651.23</v>
      </c>
      <c r="BH345" s="37">
        <v>687.1</v>
      </c>
      <c r="BI345" s="37">
        <v>724.94</v>
      </c>
      <c r="BJ345" s="37">
        <v>764.87</v>
      </c>
      <c r="BK345" s="37">
        <v>806.99</v>
      </c>
      <c r="BL345" s="37">
        <v>851.43</v>
      </c>
      <c r="BM345" s="37">
        <v>898.33</v>
      </c>
      <c r="BN345" s="37">
        <v>947.8</v>
      </c>
      <c r="BO345" s="37">
        <v>1000</v>
      </c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</row>
    <row r="346" spans="1:101" ht="14.25" customHeight="1">
      <c r="A346" s="55">
        <v>56</v>
      </c>
      <c r="B346" s="60">
        <v>0.47</v>
      </c>
      <c r="C346" s="56">
        <v>1.27</v>
      </c>
      <c r="D346" s="56">
        <v>1.74</v>
      </c>
      <c r="E346" s="56">
        <v>2.15</v>
      </c>
      <c r="F346" s="56">
        <v>2.8</v>
      </c>
      <c r="G346" s="56">
        <v>3.2</v>
      </c>
      <c r="H346" s="56">
        <v>3.62</v>
      </c>
      <c r="I346" s="56">
        <v>4.05</v>
      </c>
      <c r="J346" s="56">
        <v>4.54</v>
      </c>
      <c r="K346" s="56">
        <v>5</v>
      </c>
      <c r="L346" s="56">
        <v>5.43</v>
      </c>
      <c r="M346" s="56">
        <v>5.99</v>
      </c>
      <c r="N346" s="56">
        <v>6.84</v>
      </c>
      <c r="O346" s="56">
        <v>7.93</v>
      </c>
      <c r="P346" s="56">
        <v>9.17</v>
      </c>
      <c r="Q346" s="56">
        <v>10.53</v>
      </c>
      <c r="R346" s="56">
        <v>12.01</v>
      </c>
      <c r="S346" s="56">
        <v>13.67</v>
      </c>
      <c r="T346" s="57">
        <v>15.68</v>
      </c>
      <c r="U346" s="56">
        <v>18.05</v>
      </c>
      <c r="V346" s="56">
        <v>20.309999999999999</v>
      </c>
      <c r="W346" s="56">
        <v>22.92</v>
      </c>
      <c r="X346" s="56">
        <v>25.94</v>
      </c>
      <c r="Y346" s="56">
        <v>29.51</v>
      </c>
      <c r="Z346" s="56">
        <v>33.840000000000003</v>
      </c>
      <c r="AA346" s="57">
        <v>38.83</v>
      </c>
      <c r="AB346" s="37">
        <v>43.7</v>
      </c>
      <c r="AC346" s="37">
        <v>49</v>
      </c>
      <c r="AD346" s="37">
        <v>55.35</v>
      </c>
      <c r="AE346" s="37">
        <v>64.89</v>
      </c>
      <c r="AF346" s="37">
        <v>73.459999999999994</v>
      </c>
      <c r="AG346" s="37">
        <v>82.92</v>
      </c>
      <c r="AH346" s="37">
        <v>94.03</v>
      </c>
      <c r="AI346" s="37">
        <v>106.29</v>
      </c>
      <c r="AJ346" s="37">
        <v>119.67</v>
      </c>
      <c r="AK346" s="37">
        <v>133.76</v>
      </c>
      <c r="AL346" s="37">
        <v>149.02000000000001</v>
      </c>
      <c r="AM346" s="37">
        <v>165.23</v>
      </c>
      <c r="AN346" s="37">
        <v>181.27</v>
      </c>
      <c r="AO346" s="37">
        <v>198.09</v>
      </c>
      <c r="AP346" s="37">
        <v>220.68</v>
      </c>
      <c r="AQ346" s="37">
        <v>245.51</v>
      </c>
      <c r="AR346" s="37">
        <v>272.58999999999997</v>
      </c>
      <c r="AS346" s="37">
        <v>301.55</v>
      </c>
      <c r="AT346" s="37">
        <v>331.99</v>
      </c>
      <c r="AU346" s="37">
        <v>357.42</v>
      </c>
      <c r="AV346" s="37">
        <v>382.58</v>
      </c>
      <c r="AW346" s="37">
        <v>407.03</v>
      </c>
      <c r="AX346" s="37">
        <v>430.37</v>
      </c>
      <c r="AY346" s="37">
        <v>452.19</v>
      </c>
      <c r="AZ346" s="37">
        <v>472.1</v>
      </c>
      <c r="BA346" s="37">
        <v>498.11</v>
      </c>
      <c r="BB346" s="37">
        <v>525.54</v>
      </c>
      <c r="BC346" s="37">
        <v>554.48</v>
      </c>
      <c r="BD346" s="37">
        <v>585.02</v>
      </c>
      <c r="BE346" s="37">
        <v>617.24</v>
      </c>
      <c r="BF346" s="37">
        <v>651.23</v>
      </c>
      <c r="BG346" s="37">
        <v>687.1</v>
      </c>
      <c r="BH346" s="37">
        <v>724.94</v>
      </c>
      <c r="BI346" s="37">
        <v>764.87</v>
      </c>
      <c r="BJ346" s="37">
        <v>806.99</v>
      </c>
      <c r="BK346" s="37">
        <v>851.43</v>
      </c>
      <c r="BL346" s="37">
        <v>898.33</v>
      </c>
      <c r="BM346" s="37">
        <v>947.8</v>
      </c>
      <c r="BN346" s="37">
        <v>1000</v>
      </c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</row>
    <row r="347" spans="1:101" ht="14.25" customHeight="1">
      <c r="A347" s="55">
        <v>57</v>
      </c>
      <c r="B347" s="60">
        <v>0.48</v>
      </c>
      <c r="C347" s="56">
        <v>1.29</v>
      </c>
      <c r="D347" s="56">
        <v>1.75</v>
      </c>
      <c r="E347" s="56">
        <v>2.34</v>
      </c>
      <c r="F347" s="56">
        <v>3.14</v>
      </c>
      <c r="G347" s="56">
        <v>3.6</v>
      </c>
      <c r="H347" s="56">
        <v>4.04</v>
      </c>
      <c r="I347" s="56">
        <v>4.46</v>
      </c>
      <c r="J347" s="56">
        <v>4.92</v>
      </c>
      <c r="K347" s="56">
        <v>5.32</v>
      </c>
      <c r="L347" s="56">
        <v>5.77</v>
      </c>
      <c r="M347" s="56">
        <v>6.44</v>
      </c>
      <c r="N347" s="56">
        <v>7.48</v>
      </c>
      <c r="O347" s="56">
        <v>8.76</v>
      </c>
      <c r="P347" s="56">
        <v>10.199999999999999</v>
      </c>
      <c r="Q347" s="56">
        <v>11.79</v>
      </c>
      <c r="R347" s="56">
        <v>13.49</v>
      </c>
      <c r="S347" s="56">
        <v>15.36</v>
      </c>
      <c r="T347" s="57">
        <v>17.62</v>
      </c>
      <c r="U347" s="56">
        <v>20.309999999999999</v>
      </c>
      <c r="V347" s="56">
        <v>22.92</v>
      </c>
      <c r="W347" s="56">
        <v>25.94</v>
      </c>
      <c r="X347" s="56">
        <v>29.51</v>
      </c>
      <c r="Y347" s="56">
        <v>33.840000000000003</v>
      </c>
      <c r="Z347" s="56">
        <v>38.83</v>
      </c>
      <c r="AA347" s="57">
        <v>43.7</v>
      </c>
      <c r="AB347" s="37">
        <v>49</v>
      </c>
      <c r="AC347" s="37">
        <v>55.35</v>
      </c>
      <c r="AD347" s="37">
        <v>64.89</v>
      </c>
      <c r="AE347" s="37">
        <v>73.459999999999994</v>
      </c>
      <c r="AF347" s="37">
        <v>82.92</v>
      </c>
      <c r="AG347" s="37">
        <v>94.03</v>
      </c>
      <c r="AH347" s="37">
        <v>106.29</v>
      </c>
      <c r="AI347" s="37">
        <v>119.67</v>
      </c>
      <c r="AJ347" s="37">
        <v>133.76</v>
      </c>
      <c r="AK347" s="37">
        <v>149.02000000000001</v>
      </c>
      <c r="AL347" s="37">
        <v>165.23</v>
      </c>
      <c r="AM347" s="37">
        <v>181.27</v>
      </c>
      <c r="AN347" s="37">
        <v>198.09</v>
      </c>
      <c r="AO347" s="37">
        <v>220.68</v>
      </c>
      <c r="AP347" s="37">
        <v>245.51</v>
      </c>
      <c r="AQ347" s="37">
        <v>272.58999999999997</v>
      </c>
      <c r="AR347" s="37">
        <v>301.55</v>
      </c>
      <c r="AS347" s="37">
        <v>331.99</v>
      </c>
      <c r="AT347" s="37">
        <v>357.42</v>
      </c>
      <c r="AU347" s="37">
        <v>382.58</v>
      </c>
      <c r="AV347" s="37">
        <v>407.03</v>
      </c>
      <c r="AW347" s="37">
        <v>430.37</v>
      </c>
      <c r="AX347" s="37">
        <v>452.19</v>
      </c>
      <c r="AY347" s="37">
        <v>472.1</v>
      </c>
      <c r="AZ347" s="37">
        <v>498.11</v>
      </c>
      <c r="BA347" s="37">
        <v>525.54</v>
      </c>
      <c r="BB347" s="37">
        <v>554.48</v>
      </c>
      <c r="BC347" s="37">
        <v>585.02</v>
      </c>
      <c r="BD347" s="37">
        <v>617.24</v>
      </c>
      <c r="BE347" s="37">
        <v>651.23</v>
      </c>
      <c r="BF347" s="37">
        <v>687.1</v>
      </c>
      <c r="BG347" s="37">
        <v>724.94</v>
      </c>
      <c r="BH347" s="37">
        <v>764.87</v>
      </c>
      <c r="BI347" s="37">
        <v>806.99</v>
      </c>
      <c r="BJ347" s="37">
        <v>851.43</v>
      </c>
      <c r="BK347" s="37">
        <v>898.33</v>
      </c>
      <c r="BL347" s="37">
        <v>947.8</v>
      </c>
      <c r="BM347" s="37">
        <v>1000</v>
      </c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</row>
    <row r="348" spans="1:101" ht="14.25" customHeight="1">
      <c r="A348" s="55">
        <v>58</v>
      </c>
      <c r="B348" s="60">
        <v>0.5</v>
      </c>
      <c r="C348" s="56">
        <v>1.31</v>
      </c>
      <c r="D348" s="56">
        <v>1.79</v>
      </c>
      <c r="E348" s="56">
        <v>2.63</v>
      </c>
      <c r="F348" s="56">
        <v>3.54</v>
      </c>
      <c r="G348" s="56">
        <v>4.0199999999999996</v>
      </c>
      <c r="H348" s="56">
        <v>4.45</v>
      </c>
      <c r="I348" s="56">
        <v>4.84</v>
      </c>
      <c r="J348" s="56">
        <v>5.21</v>
      </c>
      <c r="K348" s="56">
        <v>5.62</v>
      </c>
      <c r="L348" s="56">
        <v>6.15</v>
      </c>
      <c r="M348" s="56">
        <v>7</v>
      </c>
      <c r="N348" s="56">
        <v>8.27</v>
      </c>
      <c r="O348" s="56">
        <v>9.77</v>
      </c>
      <c r="P348" s="56">
        <v>11.45</v>
      </c>
      <c r="Q348" s="56">
        <v>13.28</v>
      </c>
      <c r="R348" s="56">
        <v>15.21</v>
      </c>
      <c r="S348" s="56">
        <v>17.32</v>
      </c>
      <c r="T348" s="57">
        <v>19.88</v>
      </c>
      <c r="U348" s="56">
        <v>22.92</v>
      </c>
      <c r="V348" s="56">
        <v>25.94</v>
      </c>
      <c r="W348" s="56">
        <v>29.51</v>
      </c>
      <c r="X348" s="56">
        <v>33.840000000000003</v>
      </c>
      <c r="Y348" s="56">
        <v>38.83</v>
      </c>
      <c r="Z348" s="56">
        <v>43.7</v>
      </c>
      <c r="AA348" s="57">
        <v>49</v>
      </c>
      <c r="AB348" s="37">
        <v>55.35</v>
      </c>
      <c r="AC348" s="37">
        <v>64.89</v>
      </c>
      <c r="AD348" s="37">
        <v>73.459999999999994</v>
      </c>
      <c r="AE348" s="37">
        <v>82.92</v>
      </c>
      <c r="AF348" s="37">
        <v>94.03</v>
      </c>
      <c r="AG348" s="37">
        <v>106.29</v>
      </c>
      <c r="AH348" s="37">
        <v>119.67</v>
      </c>
      <c r="AI348" s="37">
        <v>133.76</v>
      </c>
      <c r="AJ348" s="37">
        <v>149.02000000000001</v>
      </c>
      <c r="AK348" s="37">
        <v>165.23</v>
      </c>
      <c r="AL348" s="37">
        <v>181.27</v>
      </c>
      <c r="AM348" s="37">
        <v>198.09</v>
      </c>
      <c r="AN348" s="37">
        <v>220.68</v>
      </c>
      <c r="AO348" s="37">
        <v>245.51</v>
      </c>
      <c r="AP348" s="37">
        <v>272.58999999999997</v>
      </c>
      <c r="AQ348" s="37">
        <v>301.55</v>
      </c>
      <c r="AR348" s="37">
        <v>331.99</v>
      </c>
      <c r="AS348" s="37">
        <v>357.42</v>
      </c>
      <c r="AT348" s="37">
        <v>382.58</v>
      </c>
      <c r="AU348" s="37">
        <v>407.03</v>
      </c>
      <c r="AV348" s="37">
        <v>430.37</v>
      </c>
      <c r="AW348" s="37">
        <v>452.19</v>
      </c>
      <c r="AX348" s="37">
        <v>472.1</v>
      </c>
      <c r="AY348" s="37">
        <v>498.11</v>
      </c>
      <c r="AZ348" s="37">
        <v>525.54</v>
      </c>
      <c r="BA348" s="37">
        <v>554.48</v>
      </c>
      <c r="BB348" s="37">
        <v>585.02</v>
      </c>
      <c r="BC348" s="37">
        <v>617.24</v>
      </c>
      <c r="BD348" s="37">
        <v>651.23</v>
      </c>
      <c r="BE348" s="37">
        <v>687.1</v>
      </c>
      <c r="BF348" s="37">
        <v>724.94</v>
      </c>
      <c r="BG348" s="37">
        <v>764.87</v>
      </c>
      <c r="BH348" s="37">
        <v>806.99</v>
      </c>
      <c r="BI348" s="37">
        <v>851.43</v>
      </c>
      <c r="BJ348" s="37">
        <v>898.33</v>
      </c>
      <c r="BK348" s="37">
        <v>947.8</v>
      </c>
      <c r="BL348" s="37">
        <v>1000</v>
      </c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</row>
    <row r="349" spans="1:101" ht="14.25" customHeight="1">
      <c r="A349" s="55">
        <v>59</v>
      </c>
      <c r="B349" s="60">
        <v>0.53</v>
      </c>
      <c r="C349" s="56">
        <v>1.35</v>
      </c>
      <c r="D349" s="56">
        <v>1.88</v>
      </c>
      <c r="E349" s="56">
        <v>3.02</v>
      </c>
      <c r="F349" s="56">
        <v>3.97</v>
      </c>
      <c r="G349" s="56">
        <v>4.4400000000000004</v>
      </c>
      <c r="H349" s="56">
        <v>4.82</v>
      </c>
      <c r="I349" s="56">
        <v>5.13</v>
      </c>
      <c r="J349" s="56">
        <v>5.49</v>
      </c>
      <c r="K349" s="56">
        <v>5.94</v>
      </c>
      <c r="L349" s="56">
        <v>6.63</v>
      </c>
      <c r="M349" s="56">
        <v>7.74</v>
      </c>
      <c r="N349" s="56">
        <v>9.2899999999999991</v>
      </c>
      <c r="O349" s="56">
        <v>11.04</v>
      </c>
      <c r="P349" s="56">
        <v>12.95</v>
      </c>
      <c r="Q349" s="56">
        <v>15.04</v>
      </c>
      <c r="R349" s="56">
        <v>17.25</v>
      </c>
      <c r="S349" s="56">
        <v>19.63</v>
      </c>
      <c r="T349" s="57">
        <v>22.52</v>
      </c>
      <c r="U349" s="56">
        <v>25.94</v>
      </c>
      <c r="V349" s="56">
        <v>29.51</v>
      </c>
      <c r="W349" s="56">
        <v>33.840000000000003</v>
      </c>
      <c r="X349" s="56">
        <v>38.83</v>
      </c>
      <c r="Y349" s="56">
        <v>43.7</v>
      </c>
      <c r="Z349" s="56">
        <v>49</v>
      </c>
      <c r="AA349" s="57">
        <v>55.35</v>
      </c>
      <c r="AB349" s="37">
        <v>64.89</v>
      </c>
      <c r="AC349" s="37">
        <v>73.459999999999994</v>
      </c>
      <c r="AD349" s="37">
        <v>82.92</v>
      </c>
      <c r="AE349" s="37">
        <v>94.03</v>
      </c>
      <c r="AF349" s="37">
        <v>106.29</v>
      </c>
      <c r="AG349" s="37">
        <v>119.67</v>
      </c>
      <c r="AH349" s="37">
        <v>133.76</v>
      </c>
      <c r="AI349" s="37">
        <v>149.02000000000001</v>
      </c>
      <c r="AJ349" s="37">
        <v>165.23</v>
      </c>
      <c r="AK349" s="37">
        <v>181.27</v>
      </c>
      <c r="AL349" s="37">
        <v>198.09</v>
      </c>
      <c r="AM349" s="37">
        <v>220.68</v>
      </c>
      <c r="AN349" s="37">
        <v>245.51</v>
      </c>
      <c r="AO349" s="37">
        <v>272.58999999999997</v>
      </c>
      <c r="AP349" s="37">
        <v>301.55</v>
      </c>
      <c r="AQ349" s="37">
        <v>331.99</v>
      </c>
      <c r="AR349" s="37">
        <v>357.42</v>
      </c>
      <c r="AS349" s="37">
        <v>382.58</v>
      </c>
      <c r="AT349" s="37">
        <v>407.03</v>
      </c>
      <c r="AU349" s="37">
        <v>430.37</v>
      </c>
      <c r="AV349" s="37">
        <v>452.19</v>
      </c>
      <c r="AW349" s="37">
        <v>472.1</v>
      </c>
      <c r="AX349" s="37">
        <v>498.11</v>
      </c>
      <c r="AY349" s="37">
        <v>525.54</v>
      </c>
      <c r="AZ349" s="37">
        <v>554.48</v>
      </c>
      <c r="BA349" s="37">
        <v>585.02</v>
      </c>
      <c r="BB349" s="37">
        <v>617.24</v>
      </c>
      <c r="BC349" s="37">
        <v>651.23</v>
      </c>
      <c r="BD349" s="37">
        <v>687.1</v>
      </c>
      <c r="BE349" s="37">
        <v>724.94</v>
      </c>
      <c r="BF349" s="37">
        <v>764.87</v>
      </c>
      <c r="BG349" s="37">
        <v>806.99</v>
      </c>
      <c r="BH349" s="37">
        <v>851.43</v>
      </c>
      <c r="BI349" s="37">
        <v>898.33</v>
      </c>
      <c r="BJ349" s="37">
        <v>947.8</v>
      </c>
      <c r="BK349" s="37">
        <v>1000</v>
      </c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</row>
    <row r="350" spans="1:101" ht="14.25" customHeight="1">
      <c r="A350" s="55">
        <v>60</v>
      </c>
      <c r="B350" s="60">
        <v>0.61</v>
      </c>
      <c r="C350" s="56">
        <v>1.39</v>
      </c>
      <c r="D350" s="56">
        <v>2.14</v>
      </c>
      <c r="E350" s="56">
        <v>3.42</v>
      </c>
      <c r="F350" s="56">
        <v>4.3899999999999997</v>
      </c>
      <c r="G350" s="56">
        <v>4.8099999999999996</v>
      </c>
      <c r="H350" s="56">
        <v>5.0999999999999996</v>
      </c>
      <c r="I350" s="56">
        <v>5.38</v>
      </c>
      <c r="J350" s="56">
        <v>5.76</v>
      </c>
      <c r="K350" s="56">
        <v>6.35</v>
      </c>
      <c r="L350" s="56">
        <v>7.28</v>
      </c>
      <c r="M350" s="56">
        <v>8.7100000000000009</v>
      </c>
      <c r="N350" s="56">
        <v>10.53</v>
      </c>
      <c r="O350" s="56">
        <v>12.5</v>
      </c>
      <c r="P350" s="56">
        <v>14.7</v>
      </c>
      <c r="Q350" s="56">
        <v>17.04</v>
      </c>
      <c r="R350" s="56">
        <v>19.48</v>
      </c>
      <c r="S350" s="56">
        <v>22.03</v>
      </c>
      <c r="T350" s="57">
        <v>25.48</v>
      </c>
      <c r="U350" s="56">
        <v>29.51</v>
      </c>
      <c r="V350" s="56">
        <v>33.840000000000003</v>
      </c>
      <c r="W350" s="56">
        <v>38.83</v>
      </c>
      <c r="X350" s="56">
        <v>43.7</v>
      </c>
      <c r="Y350" s="56">
        <v>49</v>
      </c>
      <c r="Z350" s="56">
        <v>55.35</v>
      </c>
      <c r="AA350" s="57">
        <v>64.89</v>
      </c>
      <c r="AB350" s="37">
        <v>73.459999999999994</v>
      </c>
      <c r="AC350" s="37">
        <v>82.92</v>
      </c>
      <c r="AD350" s="37">
        <v>94.03</v>
      </c>
      <c r="AE350" s="37">
        <v>106.29</v>
      </c>
      <c r="AF350" s="37">
        <v>119.67</v>
      </c>
      <c r="AG350" s="37">
        <v>133.76</v>
      </c>
      <c r="AH350" s="37">
        <v>149.02000000000001</v>
      </c>
      <c r="AI350" s="37">
        <v>165.23</v>
      </c>
      <c r="AJ350" s="37">
        <v>181.27</v>
      </c>
      <c r="AK350" s="37">
        <v>198.09</v>
      </c>
      <c r="AL350" s="37">
        <v>220.68</v>
      </c>
      <c r="AM350" s="37">
        <v>245.51</v>
      </c>
      <c r="AN350" s="37">
        <v>272.58999999999997</v>
      </c>
      <c r="AO350" s="37">
        <v>301.55</v>
      </c>
      <c r="AP350" s="37">
        <v>331.99</v>
      </c>
      <c r="AQ350" s="37">
        <v>357.42</v>
      </c>
      <c r="AR350" s="37">
        <v>382.58</v>
      </c>
      <c r="AS350" s="37">
        <v>407.03</v>
      </c>
      <c r="AT350" s="37">
        <v>430.37</v>
      </c>
      <c r="AU350" s="37">
        <v>452.19</v>
      </c>
      <c r="AV350" s="37">
        <v>472.1</v>
      </c>
      <c r="AW350" s="37">
        <v>498.11</v>
      </c>
      <c r="AX350" s="37">
        <v>525.54</v>
      </c>
      <c r="AY350" s="37">
        <v>554.48</v>
      </c>
      <c r="AZ350" s="37">
        <v>585.02</v>
      </c>
      <c r="BA350" s="37">
        <v>617.24</v>
      </c>
      <c r="BB350" s="37">
        <v>651.23</v>
      </c>
      <c r="BC350" s="37">
        <v>687.1</v>
      </c>
      <c r="BD350" s="37">
        <v>724.94</v>
      </c>
      <c r="BE350" s="37">
        <v>764.87</v>
      </c>
      <c r="BF350" s="37">
        <v>806.99</v>
      </c>
      <c r="BG350" s="37">
        <v>851.43</v>
      </c>
      <c r="BH350" s="37">
        <v>898.33</v>
      </c>
      <c r="BI350" s="37">
        <v>947.8</v>
      </c>
      <c r="BJ350" s="37">
        <v>1000</v>
      </c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</row>
    <row r="351" spans="1:101" ht="14.25" customHeight="1">
      <c r="A351" s="55">
        <v>61</v>
      </c>
      <c r="B351" s="60">
        <v>0.72</v>
      </c>
      <c r="C351" s="56">
        <v>1.44</v>
      </c>
      <c r="D351" s="56">
        <v>2.52</v>
      </c>
      <c r="E351" s="56">
        <v>3.76</v>
      </c>
      <c r="F351" s="56">
        <v>4.75</v>
      </c>
      <c r="G351" s="56">
        <v>5.08</v>
      </c>
      <c r="H351" s="56">
        <v>5.33</v>
      </c>
      <c r="I351" s="56">
        <v>5.64</v>
      </c>
      <c r="J351" s="56">
        <v>6.12</v>
      </c>
      <c r="K351" s="56">
        <v>6.92</v>
      </c>
      <c r="L351" s="56">
        <v>8.18</v>
      </c>
      <c r="M351" s="56">
        <v>9.94</v>
      </c>
      <c r="N351" s="56">
        <v>12.03</v>
      </c>
      <c r="O351" s="56">
        <v>14.3</v>
      </c>
      <c r="P351" s="56">
        <v>16.71</v>
      </c>
      <c r="Q351" s="56">
        <v>19.3</v>
      </c>
      <c r="R351" s="56">
        <v>21.99</v>
      </c>
      <c r="S351" s="56">
        <v>25.1</v>
      </c>
      <c r="T351" s="58">
        <v>29.15</v>
      </c>
      <c r="U351" s="56">
        <v>33.840000000000003</v>
      </c>
      <c r="V351" s="56">
        <v>38.83</v>
      </c>
      <c r="W351" s="56">
        <v>43.7</v>
      </c>
      <c r="X351" s="56">
        <v>49</v>
      </c>
      <c r="Y351" s="56">
        <v>55.35</v>
      </c>
      <c r="Z351" s="56">
        <v>64.89</v>
      </c>
      <c r="AA351" s="57">
        <v>73.459999999999994</v>
      </c>
      <c r="AB351" s="37">
        <v>82.92</v>
      </c>
      <c r="AC351" s="37">
        <v>94.03</v>
      </c>
      <c r="AD351" s="37">
        <v>106.29</v>
      </c>
      <c r="AE351" s="37">
        <v>119.67</v>
      </c>
      <c r="AF351" s="37">
        <v>133.76</v>
      </c>
      <c r="AG351" s="37">
        <v>149.02000000000001</v>
      </c>
      <c r="AH351" s="37">
        <v>165.23</v>
      </c>
      <c r="AI351" s="37">
        <v>181.27</v>
      </c>
      <c r="AJ351" s="37">
        <v>198.09</v>
      </c>
      <c r="AK351" s="37">
        <v>220.68</v>
      </c>
      <c r="AL351" s="37">
        <v>245.51</v>
      </c>
      <c r="AM351" s="37">
        <v>272.58999999999997</v>
      </c>
      <c r="AN351" s="37">
        <v>301.55</v>
      </c>
      <c r="AO351" s="37">
        <v>331.99</v>
      </c>
      <c r="AP351" s="37">
        <v>357.42</v>
      </c>
      <c r="AQ351" s="37">
        <v>382.58</v>
      </c>
      <c r="AR351" s="37">
        <v>407.03</v>
      </c>
      <c r="AS351" s="37">
        <v>430.37</v>
      </c>
      <c r="AT351" s="37">
        <v>452.19</v>
      </c>
      <c r="AU351" s="37">
        <v>472.1</v>
      </c>
      <c r="AV351" s="37">
        <v>498.11</v>
      </c>
      <c r="AW351" s="37">
        <v>525.54</v>
      </c>
      <c r="AX351" s="37">
        <v>554.48</v>
      </c>
      <c r="AY351" s="37">
        <v>585.02</v>
      </c>
      <c r="AZ351" s="37">
        <v>617.24</v>
      </c>
      <c r="BA351" s="37">
        <v>651.23</v>
      </c>
      <c r="BB351" s="37">
        <v>687.1</v>
      </c>
      <c r="BC351" s="37">
        <v>724.94</v>
      </c>
      <c r="BD351" s="37">
        <v>764.87</v>
      </c>
      <c r="BE351" s="37">
        <v>806.99</v>
      </c>
      <c r="BF351" s="37">
        <v>851.43</v>
      </c>
      <c r="BG351" s="37">
        <v>898.33</v>
      </c>
      <c r="BH351" s="37">
        <v>947.8</v>
      </c>
      <c r="BI351" s="37">
        <v>1000</v>
      </c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</row>
    <row r="352" spans="1:101" ht="14.25" customHeight="1">
      <c r="A352" s="55">
        <v>62</v>
      </c>
      <c r="B352" s="60">
        <v>0.86</v>
      </c>
      <c r="C352" s="56">
        <v>1.6</v>
      </c>
      <c r="D352" s="56">
        <v>2.99</v>
      </c>
      <c r="E352" s="56">
        <v>3.97</v>
      </c>
      <c r="F352" s="56">
        <v>5.01</v>
      </c>
      <c r="G352" s="56">
        <v>5.28</v>
      </c>
      <c r="H352" s="56">
        <v>5.54</v>
      </c>
      <c r="I352" s="56">
        <v>5.95</v>
      </c>
      <c r="J352" s="56">
        <v>6.64</v>
      </c>
      <c r="K352" s="56">
        <v>7.75</v>
      </c>
      <c r="L352" s="56">
        <v>9.35</v>
      </c>
      <c r="M352" s="56">
        <v>11.43</v>
      </c>
      <c r="N352" s="56">
        <v>13.76</v>
      </c>
      <c r="O352" s="56">
        <v>16.21</v>
      </c>
      <c r="P352" s="56">
        <v>18.84</v>
      </c>
      <c r="Q352" s="56">
        <v>21.72</v>
      </c>
      <c r="R352" s="56">
        <v>24.97</v>
      </c>
      <c r="S352" s="57">
        <v>29.1</v>
      </c>
      <c r="T352" s="56">
        <v>33.840000000000003</v>
      </c>
      <c r="U352" s="56">
        <v>38.83</v>
      </c>
      <c r="V352" s="56">
        <v>43.7</v>
      </c>
      <c r="W352" s="56">
        <v>49</v>
      </c>
      <c r="X352" s="56">
        <v>55.35</v>
      </c>
      <c r="Y352" s="56">
        <v>64.89</v>
      </c>
      <c r="Z352" s="56">
        <v>73.459999999999994</v>
      </c>
      <c r="AA352" s="57">
        <v>82.92</v>
      </c>
      <c r="AB352" s="37">
        <v>94.03</v>
      </c>
      <c r="AC352" s="37">
        <v>106.29</v>
      </c>
      <c r="AD352" s="37">
        <v>119.67</v>
      </c>
      <c r="AE352" s="37">
        <v>133.76</v>
      </c>
      <c r="AF352" s="37">
        <v>149.02000000000001</v>
      </c>
      <c r="AG352" s="37">
        <v>165.23</v>
      </c>
      <c r="AH352" s="37">
        <v>181.27</v>
      </c>
      <c r="AI352" s="37">
        <v>198.09</v>
      </c>
      <c r="AJ352" s="37">
        <v>220.68</v>
      </c>
      <c r="AK352" s="37">
        <v>245.51</v>
      </c>
      <c r="AL352" s="37">
        <v>272.58999999999997</v>
      </c>
      <c r="AM352" s="37">
        <v>301.55</v>
      </c>
      <c r="AN352" s="37">
        <v>331.99</v>
      </c>
      <c r="AO352" s="37">
        <v>357.42</v>
      </c>
      <c r="AP352" s="37">
        <v>382.58</v>
      </c>
      <c r="AQ352" s="37">
        <v>407.03</v>
      </c>
      <c r="AR352" s="37">
        <v>430.37</v>
      </c>
      <c r="AS352" s="37">
        <v>452.19</v>
      </c>
      <c r="AT352" s="37">
        <v>472.1</v>
      </c>
      <c r="AU352" s="37">
        <v>498.11</v>
      </c>
      <c r="AV352" s="37">
        <v>525.54</v>
      </c>
      <c r="AW352" s="37">
        <v>554.48</v>
      </c>
      <c r="AX352" s="37">
        <v>585.02</v>
      </c>
      <c r="AY352" s="37">
        <v>617.24</v>
      </c>
      <c r="AZ352" s="37">
        <v>651.23</v>
      </c>
      <c r="BA352" s="37">
        <v>687.1</v>
      </c>
      <c r="BB352" s="37">
        <v>724.94</v>
      </c>
      <c r="BC352" s="37">
        <v>764.87</v>
      </c>
      <c r="BD352" s="37">
        <v>806.99</v>
      </c>
      <c r="BE352" s="37">
        <v>851.43</v>
      </c>
      <c r="BF352" s="37">
        <v>898.33</v>
      </c>
      <c r="BG352" s="37">
        <v>947.8</v>
      </c>
      <c r="BH352" s="37">
        <v>1000</v>
      </c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</row>
    <row r="353" spans="1:101" ht="14.25" customHeight="1">
      <c r="A353" s="55">
        <v>63</v>
      </c>
      <c r="B353" s="60">
        <v>1.02</v>
      </c>
      <c r="C353" s="56">
        <v>1.82</v>
      </c>
      <c r="D353" s="56">
        <v>3.47</v>
      </c>
      <c r="E353" s="56">
        <v>4.4000000000000004</v>
      </c>
      <c r="F353" s="56">
        <v>5.19</v>
      </c>
      <c r="G353" s="56">
        <v>5.52</v>
      </c>
      <c r="H353" s="56">
        <v>5.9</v>
      </c>
      <c r="I353" s="56">
        <v>6.55</v>
      </c>
      <c r="J353" s="56">
        <v>7.48</v>
      </c>
      <c r="K353" s="56">
        <v>8.8699999999999992</v>
      </c>
      <c r="L353" s="56">
        <v>10.83</v>
      </c>
      <c r="M353" s="56">
        <v>13.21</v>
      </c>
      <c r="N353" s="56">
        <v>15.74</v>
      </c>
      <c r="O353" s="56">
        <v>18.41</v>
      </c>
      <c r="P353" s="56">
        <v>21.33</v>
      </c>
      <c r="Q353" s="56">
        <v>24.62</v>
      </c>
      <c r="R353" s="56">
        <v>28.82</v>
      </c>
      <c r="S353" s="58">
        <v>33.26</v>
      </c>
      <c r="T353" s="56">
        <v>38.83</v>
      </c>
      <c r="U353" s="56">
        <v>43.7</v>
      </c>
      <c r="V353" s="56">
        <v>49</v>
      </c>
      <c r="W353" s="56">
        <v>55.35</v>
      </c>
      <c r="X353" s="56">
        <v>64.89</v>
      </c>
      <c r="Y353" s="56">
        <v>73.459999999999994</v>
      </c>
      <c r="Z353" s="56">
        <v>82.92</v>
      </c>
      <c r="AA353" s="57">
        <v>94.03</v>
      </c>
      <c r="AB353" s="37">
        <v>106.29</v>
      </c>
      <c r="AC353" s="37">
        <v>119.67</v>
      </c>
      <c r="AD353" s="37">
        <v>133.76</v>
      </c>
      <c r="AE353" s="37">
        <v>149.02000000000001</v>
      </c>
      <c r="AF353" s="37">
        <v>165.23</v>
      </c>
      <c r="AG353" s="37">
        <v>181.27</v>
      </c>
      <c r="AH353" s="37">
        <v>198.09</v>
      </c>
      <c r="AI353" s="37">
        <v>220.68</v>
      </c>
      <c r="AJ353" s="37">
        <v>245.51</v>
      </c>
      <c r="AK353" s="37">
        <v>272.58999999999997</v>
      </c>
      <c r="AL353" s="37">
        <v>301.55</v>
      </c>
      <c r="AM353" s="37">
        <v>331.99</v>
      </c>
      <c r="AN353" s="37">
        <v>357.42</v>
      </c>
      <c r="AO353" s="37">
        <v>382.58</v>
      </c>
      <c r="AP353" s="37">
        <v>407.03</v>
      </c>
      <c r="AQ353" s="37">
        <v>430.37</v>
      </c>
      <c r="AR353" s="37">
        <v>452.19</v>
      </c>
      <c r="AS353" s="37">
        <v>472.1</v>
      </c>
      <c r="AT353" s="37">
        <v>498.11</v>
      </c>
      <c r="AU353" s="37">
        <v>525.54</v>
      </c>
      <c r="AV353" s="37">
        <v>554.48</v>
      </c>
      <c r="AW353" s="37">
        <v>585.02</v>
      </c>
      <c r="AX353" s="37">
        <v>617.24</v>
      </c>
      <c r="AY353" s="37">
        <v>651.23</v>
      </c>
      <c r="AZ353" s="37">
        <v>687.1</v>
      </c>
      <c r="BA353" s="37">
        <v>724.94</v>
      </c>
      <c r="BB353" s="37">
        <v>764.87</v>
      </c>
      <c r="BC353" s="37">
        <v>806.99</v>
      </c>
      <c r="BD353" s="37">
        <v>851.43</v>
      </c>
      <c r="BE353" s="37">
        <v>898.33</v>
      </c>
      <c r="BF353" s="37">
        <v>947.8</v>
      </c>
      <c r="BG353" s="37">
        <v>1000</v>
      </c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</row>
    <row r="354" spans="1:101" ht="14.25" customHeight="1">
      <c r="A354" s="55">
        <v>64</v>
      </c>
      <c r="B354" s="60">
        <v>1.18</v>
      </c>
      <c r="C354" s="56">
        <v>2.2599999999999998</v>
      </c>
      <c r="D354" s="56">
        <v>3.88</v>
      </c>
      <c r="E354" s="56">
        <v>4.68</v>
      </c>
      <c r="F354" s="56">
        <v>5.29</v>
      </c>
      <c r="G354" s="56">
        <v>5.81</v>
      </c>
      <c r="H354" s="56">
        <v>6.55</v>
      </c>
      <c r="I354" s="56">
        <v>7.43</v>
      </c>
      <c r="J354" s="56">
        <v>8.5299999999999994</v>
      </c>
      <c r="K354" s="56">
        <v>10.31</v>
      </c>
      <c r="L354" s="56">
        <v>12.55</v>
      </c>
      <c r="M354" s="56">
        <v>15.08</v>
      </c>
      <c r="N354" s="56">
        <v>17.760000000000002</v>
      </c>
      <c r="O354" s="56">
        <v>20.64</v>
      </c>
      <c r="P354" s="56">
        <v>23.93</v>
      </c>
      <c r="Q354" s="56">
        <v>28.37</v>
      </c>
      <c r="R354" s="57">
        <v>33.15</v>
      </c>
      <c r="S354" s="56">
        <v>38.83</v>
      </c>
      <c r="T354" s="56">
        <v>43.7</v>
      </c>
      <c r="U354" s="56">
        <v>49</v>
      </c>
      <c r="V354" s="56">
        <v>55.35</v>
      </c>
      <c r="W354" s="56">
        <v>64.89</v>
      </c>
      <c r="X354" s="56">
        <v>73.459999999999994</v>
      </c>
      <c r="Y354" s="56">
        <v>82.92</v>
      </c>
      <c r="Z354" s="56">
        <v>94.03</v>
      </c>
      <c r="AA354" s="57">
        <v>106.29</v>
      </c>
      <c r="AB354" s="37">
        <v>119.67</v>
      </c>
      <c r="AC354" s="37">
        <v>133.76</v>
      </c>
      <c r="AD354" s="37">
        <v>149.02000000000001</v>
      </c>
      <c r="AE354" s="37">
        <v>165.23</v>
      </c>
      <c r="AF354" s="37">
        <v>181.27</v>
      </c>
      <c r="AG354" s="37">
        <v>198.09</v>
      </c>
      <c r="AH354" s="37">
        <v>220.68</v>
      </c>
      <c r="AI354" s="37">
        <v>245.51</v>
      </c>
      <c r="AJ354" s="37">
        <v>272.58999999999997</v>
      </c>
      <c r="AK354" s="37">
        <v>301.55</v>
      </c>
      <c r="AL354" s="37">
        <v>331.99</v>
      </c>
      <c r="AM354" s="37">
        <v>357.42</v>
      </c>
      <c r="AN354" s="37">
        <v>382.58</v>
      </c>
      <c r="AO354" s="37">
        <v>407.03</v>
      </c>
      <c r="AP354" s="37">
        <v>430.37</v>
      </c>
      <c r="AQ354" s="37">
        <v>452.19</v>
      </c>
      <c r="AR354" s="37">
        <v>472.1</v>
      </c>
      <c r="AS354" s="37">
        <v>498.11</v>
      </c>
      <c r="AT354" s="37">
        <v>525.54</v>
      </c>
      <c r="AU354" s="37">
        <v>554.48</v>
      </c>
      <c r="AV354" s="37">
        <v>585.02</v>
      </c>
      <c r="AW354" s="37">
        <v>617.24</v>
      </c>
      <c r="AX354" s="37">
        <v>651.23</v>
      </c>
      <c r="AY354" s="37">
        <v>687.1</v>
      </c>
      <c r="AZ354" s="37">
        <v>724.94</v>
      </c>
      <c r="BA354" s="37">
        <v>764.87</v>
      </c>
      <c r="BB354" s="37">
        <v>806.99</v>
      </c>
      <c r="BC354" s="37">
        <v>851.43</v>
      </c>
      <c r="BD354" s="37">
        <v>898.33</v>
      </c>
      <c r="BE354" s="37">
        <v>947.8</v>
      </c>
      <c r="BF354" s="37">
        <v>1000</v>
      </c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</row>
    <row r="355" spans="1:101" ht="14.25" customHeight="1">
      <c r="A355" s="55">
        <v>65</v>
      </c>
      <c r="B355" s="60">
        <v>1.3</v>
      </c>
      <c r="C355" s="56">
        <v>2.76</v>
      </c>
      <c r="D355" s="56">
        <v>4.2</v>
      </c>
      <c r="E355" s="56">
        <v>4.84</v>
      </c>
      <c r="F355" s="56">
        <v>5.52</v>
      </c>
      <c r="G355" s="56">
        <v>6.42</v>
      </c>
      <c r="H355" s="56">
        <v>7.4</v>
      </c>
      <c r="I355" s="56">
        <v>8.41</v>
      </c>
      <c r="J355" s="56">
        <v>9.8800000000000008</v>
      </c>
      <c r="K355" s="56">
        <v>12.06</v>
      </c>
      <c r="L355" s="56">
        <v>14.54</v>
      </c>
      <c r="M355" s="56">
        <v>17.149999999999999</v>
      </c>
      <c r="N355" s="56">
        <v>20.03</v>
      </c>
      <c r="O355" s="56">
        <v>23.11</v>
      </c>
      <c r="P355" s="56">
        <v>26.94</v>
      </c>
      <c r="Q355" s="56">
        <v>32.36</v>
      </c>
      <c r="R355" s="58">
        <v>37.85</v>
      </c>
      <c r="S355" s="56">
        <v>43.7</v>
      </c>
      <c r="T355" s="56">
        <v>49</v>
      </c>
      <c r="U355" s="56">
        <v>55.35</v>
      </c>
      <c r="V355" s="56">
        <v>64.89</v>
      </c>
      <c r="W355" s="56">
        <v>73.459999999999994</v>
      </c>
      <c r="X355" s="56">
        <v>82.92</v>
      </c>
      <c r="Y355" s="56">
        <v>94.03</v>
      </c>
      <c r="Z355" s="56">
        <v>106.29</v>
      </c>
      <c r="AA355" s="57">
        <v>119.67</v>
      </c>
      <c r="AB355" s="37">
        <v>133.76</v>
      </c>
      <c r="AC355" s="37">
        <v>149.02000000000001</v>
      </c>
      <c r="AD355" s="37">
        <v>165.23</v>
      </c>
      <c r="AE355" s="37">
        <v>181.27</v>
      </c>
      <c r="AF355" s="37">
        <v>198.09</v>
      </c>
      <c r="AG355" s="37">
        <v>220.68</v>
      </c>
      <c r="AH355" s="37">
        <v>245.51</v>
      </c>
      <c r="AI355" s="37">
        <v>272.58999999999997</v>
      </c>
      <c r="AJ355" s="37">
        <v>301.55</v>
      </c>
      <c r="AK355" s="37">
        <v>331.99</v>
      </c>
      <c r="AL355" s="37">
        <v>357.42</v>
      </c>
      <c r="AM355" s="37">
        <v>382.58</v>
      </c>
      <c r="AN355" s="37">
        <v>407.03</v>
      </c>
      <c r="AO355" s="37">
        <v>430.37</v>
      </c>
      <c r="AP355" s="37">
        <v>452.19</v>
      </c>
      <c r="AQ355" s="37">
        <v>472.1</v>
      </c>
      <c r="AR355" s="37">
        <v>498.11</v>
      </c>
      <c r="AS355" s="37">
        <v>525.54</v>
      </c>
      <c r="AT355" s="37">
        <v>554.48</v>
      </c>
      <c r="AU355" s="37">
        <v>585.02</v>
      </c>
      <c r="AV355" s="37">
        <v>617.24</v>
      </c>
      <c r="AW355" s="37">
        <v>651.23</v>
      </c>
      <c r="AX355" s="37">
        <v>687.1</v>
      </c>
      <c r="AY355" s="37">
        <v>724.94</v>
      </c>
      <c r="AZ355" s="37">
        <v>764.87</v>
      </c>
      <c r="BA355" s="37">
        <v>806.99</v>
      </c>
      <c r="BB355" s="37">
        <v>851.43</v>
      </c>
      <c r="BC355" s="37">
        <v>898.33</v>
      </c>
      <c r="BD355" s="37">
        <v>947.8</v>
      </c>
      <c r="BE355" s="37">
        <v>1000</v>
      </c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</row>
    <row r="356" spans="1:101" ht="14.25" customHeight="1">
      <c r="A356" s="55">
        <v>66</v>
      </c>
      <c r="B356" s="60">
        <v>1.44</v>
      </c>
      <c r="C356" s="56">
        <v>2.91</v>
      </c>
      <c r="D356" s="56">
        <v>4.43</v>
      </c>
      <c r="E356" s="56">
        <v>4.9800000000000004</v>
      </c>
      <c r="F356" s="56">
        <v>5.82</v>
      </c>
      <c r="G356" s="56">
        <v>7.08</v>
      </c>
      <c r="H356" s="56">
        <v>8.27</v>
      </c>
      <c r="I356" s="56">
        <v>9.6300000000000008</v>
      </c>
      <c r="J356" s="56">
        <v>11.53</v>
      </c>
      <c r="K356" s="56">
        <v>14.12</v>
      </c>
      <c r="L356" s="56">
        <v>16.77</v>
      </c>
      <c r="M356" s="56">
        <v>19.41</v>
      </c>
      <c r="N356" s="56">
        <v>22.51</v>
      </c>
      <c r="O356" s="56">
        <v>26.39</v>
      </c>
      <c r="P356" s="56">
        <v>30.81</v>
      </c>
      <c r="Q356" s="57">
        <v>36.68</v>
      </c>
      <c r="R356" s="56">
        <v>43.7</v>
      </c>
      <c r="S356" s="56">
        <v>49</v>
      </c>
      <c r="T356" s="56">
        <v>55.35</v>
      </c>
      <c r="U356" s="56">
        <v>64.89</v>
      </c>
      <c r="V356" s="56">
        <v>73.459999999999994</v>
      </c>
      <c r="W356" s="56">
        <v>82.92</v>
      </c>
      <c r="X356" s="56">
        <v>94.03</v>
      </c>
      <c r="Y356" s="56">
        <v>106.29</v>
      </c>
      <c r="Z356" s="56">
        <v>119.67</v>
      </c>
      <c r="AA356" s="57">
        <v>133.76</v>
      </c>
      <c r="AB356" s="37">
        <v>149.02000000000001</v>
      </c>
      <c r="AC356" s="37">
        <v>165.23</v>
      </c>
      <c r="AD356" s="37">
        <v>181.27</v>
      </c>
      <c r="AE356" s="37">
        <v>198.09</v>
      </c>
      <c r="AF356" s="37">
        <v>220.68</v>
      </c>
      <c r="AG356" s="37">
        <v>245.51</v>
      </c>
      <c r="AH356" s="37">
        <v>272.58999999999997</v>
      </c>
      <c r="AI356" s="37">
        <v>301.55</v>
      </c>
      <c r="AJ356" s="37">
        <v>331.99</v>
      </c>
      <c r="AK356" s="37">
        <v>357.42</v>
      </c>
      <c r="AL356" s="37">
        <v>382.58</v>
      </c>
      <c r="AM356" s="37">
        <v>407.03</v>
      </c>
      <c r="AN356" s="37">
        <v>430.37</v>
      </c>
      <c r="AO356" s="37">
        <v>452.19</v>
      </c>
      <c r="AP356" s="37">
        <v>472.1</v>
      </c>
      <c r="AQ356" s="37">
        <v>498.11</v>
      </c>
      <c r="AR356" s="37">
        <v>525.54</v>
      </c>
      <c r="AS356" s="37">
        <v>554.48</v>
      </c>
      <c r="AT356" s="37">
        <v>585.02</v>
      </c>
      <c r="AU356" s="37">
        <v>617.24</v>
      </c>
      <c r="AV356" s="37">
        <v>651.23</v>
      </c>
      <c r="AW356" s="37">
        <v>687.1</v>
      </c>
      <c r="AX356" s="37">
        <v>724.94</v>
      </c>
      <c r="AY356" s="37">
        <v>764.87</v>
      </c>
      <c r="AZ356" s="37">
        <v>806.99</v>
      </c>
      <c r="BA356" s="37">
        <v>851.43</v>
      </c>
      <c r="BB356" s="37">
        <v>898.33</v>
      </c>
      <c r="BC356" s="37">
        <v>947.8</v>
      </c>
      <c r="BD356" s="37">
        <v>1000</v>
      </c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</row>
    <row r="357" spans="1:101" ht="14.25" customHeight="1">
      <c r="A357" s="55">
        <v>67</v>
      </c>
      <c r="B357" s="60">
        <v>1.59</v>
      </c>
      <c r="C357" s="56">
        <v>3.03</v>
      </c>
      <c r="D357" s="56">
        <v>4.5999999999999996</v>
      </c>
      <c r="E357" s="56">
        <v>5.13</v>
      </c>
      <c r="F357" s="56">
        <v>6.29</v>
      </c>
      <c r="G357" s="56">
        <v>7.84</v>
      </c>
      <c r="H357" s="56">
        <v>9.35</v>
      </c>
      <c r="I357" s="56">
        <v>11.09</v>
      </c>
      <c r="J357" s="56">
        <v>13.44</v>
      </c>
      <c r="K357" s="56">
        <v>16.43</v>
      </c>
      <c r="L357" s="56">
        <v>19.32</v>
      </c>
      <c r="M357" s="56">
        <v>22.35</v>
      </c>
      <c r="N357" s="56">
        <v>25.34</v>
      </c>
      <c r="O357" s="56">
        <v>29.52</v>
      </c>
      <c r="P357" s="56">
        <v>34.39</v>
      </c>
      <c r="Q357" s="57">
        <v>41.2</v>
      </c>
      <c r="R357" s="56">
        <v>49</v>
      </c>
      <c r="S357" s="56">
        <v>55.35</v>
      </c>
      <c r="T357" s="56">
        <v>64.89</v>
      </c>
      <c r="U357" s="56">
        <v>73.459999999999994</v>
      </c>
      <c r="V357" s="56">
        <v>82.92</v>
      </c>
      <c r="W357" s="56">
        <v>94.03</v>
      </c>
      <c r="X357" s="56">
        <v>106.29</v>
      </c>
      <c r="Y357" s="56">
        <v>119.67</v>
      </c>
      <c r="Z357" s="56">
        <v>133.76</v>
      </c>
      <c r="AA357" s="57">
        <v>149.02000000000001</v>
      </c>
      <c r="AB357" s="37">
        <v>165.23</v>
      </c>
      <c r="AC357" s="37">
        <v>181.27</v>
      </c>
      <c r="AD357" s="37">
        <v>198.09</v>
      </c>
      <c r="AE357" s="37">
        <v>220.68</v>
      </c>
      <c r="AF357" s="37">
        <v>245.51</v>
      </c>
      <c r="AG357" s="37">
        <v>272.58999999999997</v>
      </c>
      <c r="AH357" s="37">
        <v>301.55</v>
      </c>
      <c r="AI357" s="37">
        <v>331.99</v>
      </c>
      <c r="AJ357" s="37">
        <v>357.42</v>
      </c>
      <c r="AK357" s="37">
        <v>382.58</v>
      </c>
      <c r="AL357" s="37">
        <v>407.03</v>
      </c>
      <c r="AM357" s="37">
        <v>430.37</v>
      </c>
      <c r="AN357" s="37">
        <v>452.19</v>
      </c>
      <c r="AO357" s="37">
        <v>472.1</v>
      </c>
      <c r="AP357" s="37">
        <v>498.11</v>
      </c>
      <c r="AQ357" s="37">
        <v>525.54</v>
      </c>
      <c r="AR357" s="37">
        <v>554.48</v>
      </c>
      <c r="AS357" s="37">
        <v>585.02</v>
      </c>
      <c r="AT357" s="37">
        <v>617.24</v>
      </c>
      <c r="AU357" s="37">
        <v>651.23</v>
      </c>
      <c r="AV357" s="37">
        <v>687.1</v>
      </c>
      <c r="AW357" s="37">
        <v>724.94</v>
      </c>
      <c r="AX357" s="37">
        <v>764.87</v>
      </c>
      <c r="AY357" s="37">
        <v>806.99</v>
      </c>
      <c r="AZ357" s="37">
        <v>851.43</v>
      </c>
      <c r="BA357" s="37">
        <v>898.33</v>
      </c>
      <c r="BB357" s="37">
        <v>947.8</v>
      </c>
      <c r="BC357" s="37">
        <v>1000</v>
      </c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</row>
    <row r="358" spans="1:101" ht="14.25" customHeight="1">
      <c r="A358" s="55">
        <v>68</v>
      </c>
      <c r="B358" s="60">
        <v>1.76</v>
      </c>
      <c r="C358" s="56">
        <v>3.13</v>
      </c>
      <c r="D358" s="56">
        <v>4.75</v>
      </c>
      <c r="E358" s="56">
        <v>5.48</v>
      </c>
      <c r="F358" s="56">
        <v>6.94</v>
      </c>
      <c r="G358" s="56">
        <v>8.7899999999999991</v>
      </c>
      <c r="H358" s="56">
        <v>10.62</v>
      </c>
      <c r="I358" s="56">
        <v>12.78</v>
      </c>
      <c r="J358" s="56">
        <v>15.59</v>
      </c>
      <c r="K358" s="56">
        <v>19.02</v>
      </c>
      <c r="L358" s="56">
        <v>22.2</v>
      </c>
      <c r="M358" s="56">
        <v>25.23</v>
      </c>
      <c r="N358" s="56">
        <v>29.4</v>
      </c>
      <c r="O358" s="56">
        <v>34.15</v>
      </c>
      <c r="P358" s="56">
        <v>38.5</v>
      </c>
      <c r="Q358" s="57">
        <v>46.75</v>
      </c>
      <c r="R358" s="56">
        <v>55.35</v>
      </c>
      <c r="S358" s="56">
        <v>64.89</v>
      </c>
      <c r="T358" s="56">
        <v>73.459999999999994</v>
      </c>
      <c r="U358" s="56">
        <v>82.92</v>
      </c>
      <c r="V358" s="56">
        <v>94.03</v>
      </c>
      <c r="W358" s="56">
        <v>106.29</v>
      </c>
      <c r="X358" s="56">
        <v>119.67</v>
      </c>
      <c r="Y358" s="56">
        <v>133.76</v>
      </c>
      <c r="Z358" s="56">
        <v>149.02000000000001</v>
      </c>
      <c r="AA358" s="57">
        <v>165.23</v>
      </c>
      <c r="AB358" s="37">
        <v>181.27</v>
      </c>
      <c r="AC358" s="37">
        <v>198.09</v>
      </c>
      <c r="AD358" s="37">
        <v>220.68</v>
      </c>
      <c r="AE358" s="37">
        <v>245.51</v>
      </c>
      <c r="AF358" s="37">
        <v>272.58999999999997</v>
      </c>
      <c r="AG358" s="37">
        <v>301.55</v>
      </c>
      <c r="AH358" s="37">
        <v>331.99</v>
      </c>
      <c r="AI358" s="37">
        <v>357.42</v>
      </c>
      <c r="AJ358" s="37">
        <v>382.58</v>
      </c>
      <c r="AK358" s="37">
        <v>407.03</v>
      </c>
      <c r="AL358" s="37">
        <v>430.37</v>
      </c>
      <c r="AM358" s="37">
        <v>452.19</v>
      </c>
      <c r="AN358" s="37">
        <v>472.1</v>
      </c>
      <c r="AO358" s="37">
        <v>498.11</v>
      </c>
      <c r="AP358" s="37">
        <v>525.54</v>
      </c>
      <c r="AQ358" s="37">
        <v>554.48</v>
      </c>
      <c r="AR358" s="37">
        <v>585.02</v>
      </c>
      <c r="AS358" s="37">
        <v>617.24</v>
      </c>
      <c r="AT358" s="37">
        <v>651.23</v>
      </c>
      <c r="AU358" s="37">
        <v>687.1</v>
      </c>
      <c r="AV358" s="37">
        <v>724.94</v>
      </c>
      <c r="AW358" s="37">
        <v>764.87</v>
      </c>
      <c r="AX358" s="37">
        <v>806.99</v>
      </c>
      <c r="AY358" s="37">
        <v>851.43</v>
      </c>
      <c r="AZ358" s="37">
        <v>898.33</v>
      </c>
      <c r="BA358" s="37">
        <v>947.8</v>
      </c>
      <c r="BB358" s="37">
        <v>1000</v>
      </c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</row>
    <row r="359" spans="1:101" ht="14.25" customHeight="1">
      <c r="A359" s="55">
        <v>69</v>
      </c>
      <c r="B359" s="60">
        <v>1.94</v>
      </c>
      <c r="C359" s="56">
        <v>3.24</v>
      </c>
      <c r="D359" s="56">
        <v>4.92</v>
      </c>
      <c r="E359" s="56">
        <v>6.02</v>
      </c>
      <c r="F359" s="56">
        <v>7.78</v>
      </c>
      <c r="G359" s="56">
        <v>9.8699999999999992</v>
      </c>
      <c r="H359" s="56">
        <v>12.03</v>
      </c>
      <c r="I359" s="56">
        <v>14.63</v>
      </c>
      <c r="J359" s="56">
        <v>17.97</v>
      </c>
      <c r="K359" s="56">
        <v>21.89</v>
      </c>
      <c r="L359" s="56">
        <v>25.13</v>
      </c>
      <c r="M359" s="56">
        <v>29.3</v>
      </c>
      <c r="N359" s="56">
        <v>33.92</v>
      </c>
      <c r="O359" s="56">
        <v>38.49</v>
      </c>
      <c r="P359" s="56">
        <v>45.73</v>
      </c>
      <c r="Q359" s="58">
        <v>55.14</v>
      </c>
      <c r="R359" s="56">
        <v>64.89</v>
      </c>
      <c r="S359" s="56">
        <v>73.459999999999994</v>
      </c>
      <c r="T359" s="56">
        <v>82.92</v>
      </c>
      <c r="U359" s="56">
        <v>94.03</v>
      </c>
      <c r="V359" s="56">
        <v>106.29</v>
      </c>
      <c r="W359" s="56">
        <v>119.67</v>
      </c>
      <c r="X359" s="56">
        <v>133.76</v>
      </c>
      <c r="Y359" s="56">
        <v>149.02000000000001</v>
      </c>
      <c r="Z359" s="56">
        <v>165.23</v>
      </c>
      <c r="AA359" s="57">
        <v>181.27</v>
      </c>
      <c r="AB359" s="37">
        <v>198.09</v>
      </c>
      <c r="AC359" s="37">
        <v>220.68</v>
      </c>
      <c r="AD359" s="37">
        <v>245.51</v>
      </c>
      <c r="AE359" s="37">
        <v>272.58999999999997</v>
      </c>
      <c r="AF359" s="37">
        <v>301.55</v>
      </c>
      <c r="AG359" s="37">
        <v>331.99</v>
      </c>
      <c r="AH359" s="37">
        <v>357.42</v>
      </c>
      <c r="AI359" s="37">
        <v>382.58</v>
      </c>
      <c r="AJ359" s="37">
        <v>407.03</v>
      </c>
      <c r="AK359" s="37">
        <v>430.37</v>
      </c>
      <c r="AL359" s="37">
        <v>452.19</v>
      </c>
      <c r="AM359" s="37">
        <v>472.1</v>
      </c>
      <c r="AN359" s="37">
        <v>498.11</v>
      </c>
      <c r="AO359" s="37">
        <v>525.54</v>
      </c>
      <c r="AP359" s="37">
        <v>554.48</v>
      </c>
      <c r="AQ359" s="37">
        <v>585.02</v>
      </c>
      <c r="AR359" s="37">
        <v>617.24</v>
      </c>
      <c r="AS359" s="37">
        <v>651.23</v>
      </c>
      <c r="AT359" s="37">
        <v>687.1</v>
      </c>
      <c r="AU359" s="37">
        <v>724.94</v>
      </c>
      <c r="AV359" s="37">
        <v>764.87</v>
      </c>
      <c r="AW359" s="37">
        <v>806.99</v>
      </c>
      <c r="AX359" s="37">
        <v>851.43</v>
      </c>
      <c r="AY359" s="37">
        <v>898.33</v>
      </c>
      <c r="AZ359" s="37">
        <v>947.8</v>
      </c>
      <c r="BA359" s="37">
        <v>1000</v>
      </c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</row>
    <row r="360" spans="1:101" ht="14.25" customHeight="1">
      <c r="A360" s="55">
        <v>70</v>
      </c>
      <c r="B360" s="60">
        <v>2.15</v>
      </c>
      <c r="C360" s="56">
        <v>3.38</v>
      </c>
      <c r="D360" s="56">
        <v>5.14</v>
      </c>
      <c r="E360" s="56">
        <v>6.57</v>
      </c>
      <c r="F360" s="56">
        <v>8.76</v>
      </c>
      <c r="G360" s="56">
        <v>11.07</v>
      </c>
      <c r="H360" s="56">
        <v>13.53</v>
      </c>
      <c r="I360" s="56">
        <v>16.62</v>
      </c>
      <c r="J360" s="56">
        <v>20.58</v>
      </c>
      <c r="K360" s="56">
        <v>25.04</v>
      </c>
      <c r="L360" s="56">
        <v>29.2</v>
      </c>
      <c r="M360" s="56">
        <v>33.69</v>
      </c>
      <c r="N360" s="56">
        <v>38.49</v>
      </c>
      <c r="O360" s="56">
        <v>45.38</v>
      </c>
      <c r="P360" s="57">
        <v>54.9</v>
      </c>
      <c r="Q360" s="56">
        <v>64.89</v>
      </c>
      <c r="R360" s="56">
        <v>73.459999999999994</v>
      </c>
      <c r="S360" s="56">
        <v>82.92</v>
      </c>
      <c r="T360" s="56">
        <v>94.03</v>
      </c>
      <c r="U360" s="56">
        <v>106.29</v>
      </c>
      <c r="V360" s="56">
        <v>119.67</v>
      </c>
      <c r="W360" s="56">
        <v>133.76</v>
      </c>
      <c r="X360" s="56">
        <v>149.02000000000001</v>
      </c>
      <c r="Y360" s="56">
        <v>165.23</v>
      </c>
      <c r="Z360" s="56">
        <v>181.27</v>
      </c>
      <c r="AA360" s="57">
        <v>198.09</v>
      </c>
      <c r="AB360" s="37">
        <v>220.68</v>
      </c>
      <c r="AC360" s="37">
        <v>245.51</v>
      </c>
      <c r="AD360" s="37">
        <v>272.58999999999997</v>
      </c>
      <c r="AE360" s="37">
        <v>301.55</v>
      </c>
      <c r="AF360" s="37">
        <v>331.99</v>
      </c>
      <c r="AG360" s="37">
        <v>357.42</v>
      </c>
      <c r="AH360" s="37">
        <v>382.58</v>
      </c>
      <c r="AI360" s="37">
        <v>407.03</v>
      </c>
      <c r="AJ360" s="37">
        <v>430.37</v>
      </c>
      <c r="AK360" s="37">
        <v>452.19</v>
      </c>
      <c r="AL360" s="37">
        <v>472.1</v>
      </c>
      <c r="AM360" s="37">
        <v>498.11</v>
      </c>
      <c r="AN360" s="37">
        <v>525.54</v>
      </c>
      <c r="AO360" s="37">
        <v>554.48</v>
      </c>
      <c r="AP360" s="37">
        <v>585.02</v>
      </c>
      <c r="AQ360" s="37">
        <v>617.24</v>
      </c>
      <c r="AR360" s="37">
        <v>651.23</v>
      </c>
      <c r="AS360" s="37">
        <v>687.1</v>
      </c>
      <c r="AT360" s="37">
        <v>724.94</v>
      </c>
      <c r="AU360" s="37">
        <v>764.87</v>
      </c>
      <c r="AV360" s="37">
        <v>806.99</v>
      </c>
      <c r="AW360" s="37">
        <v>851.43</v>
      </c>
      <c r="AX360" s="37">
        <v>898.33</v>
      </c>
      <c r="AY360" s="37">
        <v>947.8</v>
      </c>
      <c r="AZ360" s="37">
        <v>1000</v>
      </c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</row>
    <row r="361" spans="1:101" ht="14.25" customHeight="1">
      <c r="A361" s="55">
        <v>71</v>
      </c>
      <c r="B361" s="60">
        <v>2.37</v>
      </c>
      <c r="C361" s="56">
        <v>3.57</v>
      </c>
      <c r="D361" s="56">
        <v>5.42</v>
      </c>
      <c r="E361" s="56">
        <v>7.31</v>
      </c>
      <c r="F361" s="56">
        <v>9.85</v>
      </c>
      <c r="G361" s="56">
        <v>12.31</v>
      </c>
      <c r="H361" s="56">
        <v>15.12</v>
      </c>
      <c r="I361" s="56">
        <v>18.78</v>
      </c>
      <c r="J361" s="56">
        <v>23.43</v>
      </c>
      <c r="K361" s="56">
        <v>28.51</v>
      </c>
      <c r="L361" s="56">
        <v>33.479999999999997</v>
      </c>
      <c r="M361" s="56">
        <v>38.159999999999997</v>
      </c>
      <c r="N361" s="56">
        <v>44.84</v>
      </c>
      <c r="O361" s="56">
        <v>53.32</v>
      </c>
      <c r="P361" s="57">
        <v>63.84</v>
      </c>
      <c r="Q361" s="56">
        <v>73.459999999999994</v>
      </c>
      <c r="R361" s="56">
        <v>82.92</v>
      </c>
      <c r="S361" s="56">
        <v>94.03</v>
      </c>
      <c r="T361" s="56">
        <v>106.29</v>
      </c>
      <c r="U361" s="56">
        <v>119.67</v>
      </c>
      <c r="V361" s="56">
        <v>133.76</v>
      </c>
      <c r="W361" s="56">
        <v>149.02000000000001</v>
      </c>
      <c r="X361" s="56">
        <v>165.23</v>
      </c>
      <c r="Y361" s="56">
        <v>181.27</v>
      </c>
      <c r="Z361" s="56">
        <v>198.09</v>
      </c>
      <c r="AA361" s="57">
        <v>220.68</v>
      </c>
      <c r="AB361" s="37">
        <v>245.51</v>
      </c>
      <c r="AC361" s="37">
        <v>272.58999999999997</v>
      </c>
      <c r="AD361" s="37">
        <v>301.55</v>
      </c>
      <c r="AE361" s="37">
        <v>331.99</v>
      </c>
      <c r="AF361" s="37">
        <v>357.42</v>
      </c>
      <c r="AG361" s="37">
        <v>382.58</v>
      </c>
      <c r="AH361" s="37">
        <v>407.03</v>
      </c>
      <c r="AI361" s="37">
        <v>430.37</v>
      </c>
      <c r="AJ361" s="37">
        <v>452.19</v>
      </c>
      <c r="AK361" s="37">
        <v>472.1</v>
      </c>
      <c r="AL361" s="37">
        <v>498.11</v>
      </c>
      <c r="AM361" s="37">
        <v>525.54</v>
      </c>
      <c r="AN361" s="37">
        <v>554.48</v>
      </c>
      <c r="AO361" s="37">
        <v>585.02</v>
      </c>
      <c r="AP361" s="37">
        <v>617.24</v>
      </c>
      <c r="AQ361" s="37">
        <v>651.23</v>
      </c>
      <c r="AR361" s="37">
        <v>687.1</v>
      </c>
      <c r="AS361" s="37">
        <v>724.94</v>
      </c>
      <c r="AT361" s="37">
        <v>764.87</v>
      </c>
      <c r="AU361" s="37">
        <v>806.99</v>
      </c>
      <c r="AV361" s="37">
        <v>851.43</v>
      </c>
      <c r="AW361" s="37">
        <v>898.33</v>
      </c>
      <c r="AX361" s="37">
        <v>947.8</v>
      </c>
      <c r="AY361" s="37">
        <v>1000</v>
      </c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</row>
    <row r="362" spans="1:101" ht="14.25" customHeight="1">
      <c r="A362" s="55">
        <v>72</v>
      </c>
      <c r="B362" s="60">
        <v>2.62</v>
      </c>
      <c r="C362" s="56">
        <v>3.81</v>
      </c>
      <c r="D362" s="56">
        <v>5.78</v>
      </c>
      <c r="E362" s="56">
        <v>8.31</v>
      </c>
      <c r="F362" s="56">
        <v>10.99</v>
      </c>
      <c r="G362" s="56">
        <v>13.6</v>
      </c>
      <c r="H362" s="56">
        <v>16.809999999999999</v>
      </c>
      <c r="I362" s="56">
        <v>21.13</v>
      </c>
      <c r="J362" s="56">
        <v>26.58</v>
      </c>
      <c r="K362" s="56">
        <v>32.54</v>
      </c>
      <c r="L362" s="56">
        <v>37.979999999999997</v>
      </c>
      <c r="M362" s="56">
        <v>43</v>
      </c>
      <c r="N362" s="56">
        <v>50.98</v>
      </c>
      <c r="O362" s="56">
        <v>61.28</v>
      </c>
      <c r="P362" s="58">
        <v>72.8</v>
      </c>
      <c r="Q362" s="56">
        <v>82.92</v>
      </c>
      <c r="R362" s="56">
        <v>94.03</v>
      </c>
      <c r="S362" s="56">
        <v>106.29</v>
      </c>
      <c r="T362" s="56">
        <v>119.67</v>
      </c>
      <c r="U362" s="56">
        <v>133.76</v>
      </c>
      <c r="V362" s="56">
        <v>149.02000000000001</v>
      </c>
      <c r="W362" s="56">
        <v>165.23</v>
      </c>
      <c r="X362" s="56">
        <v>181.27</v>
      </c>
      <c r="Y362" s="56">
        <v>198.09</v>
      </c>
      <c r="Z362" s="56">
        <v>220.68</v>
      </c>
      <c r="AA362" s="57">
        <v>245.51</v>
      </c>
      <c r="AB362" s="37">
        <v>272.58999999999997</v>
      </c>
      <c r="AC362" s="37">
        <v>301.55</v>
      </c>
      <c r="AD362" s="37">
        <v>331.99</v>
      </c>
      <c r="AE362" s="37">
        <v>357.42</v>
      </c>
      <c r="AF362" s="37">
        <v>382.58</v>
      </c>
      <c r="AG362" s="37">
        <v>407.03</v>
      </c>
      <c r="AH362" s="37">
        <v>430.37</v>
      </c>
      <c r="AI362" s="37">
        <v>452.19</v>
      </c>
      <c r="AJ362" s="37">
        <v>472.1</v>
      </c>
      <c r="AK362" s="37">
        <v>498.11</v>
      </c>
      <c r="AL362" s="37">
        <v>525.54</v>
      </c>
      <c r="AM362" s="37">
        <v>554.48</v>
      </c>
      <c r="AN362" s="37">
        <v>585.02</v>
      </c>
      <c r="AO362" s="37">
        <v>617.24</v>
      </c>
      <c r="AP362" s="37">
        <v>651.23</v>
      </c>
      <c r="AQ362" s="37">
        <v>687.1</v>
      </c>
      <c r="AR362" s="37">
        <v>724.94</v>
      </c>
      <c r="AS362" s="37">
        <v>764.87</v>
      </c>
      <c r="AT362" s="37">
        <v>806.99</v>
      </c>
      <c r="AU362" s="37">
        <v>851.43</v>
      </c>
      <c r="AV362" s="37">
        <v>898.33</v>
      </c>
      <c r="AW362" s="37">
        <v>947.8</v>
      </c>
      <c r="AX362" s="37">
        <v>1000</v>
      </c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</row>
    <row r="363" spans="1:101" ht="14.25" customHeight="1">
      <c r="A363" s="55">
        <v>73</v>
      </c>
      <c r="B363" s="60">
        <v>2.9</v>
      </c>
      <c r="C363" s="56">
        <v>4.12</v>
      </c>
      <c r="D363" s="56">
        <v>6.26</v>
      </c>
      <c r="E363" s="56">
        <v>9.4</v>
      </c>
      <c r="F363" s="56">
        <v>12.16</v>
      </c>
      <c r="G363" s="56">
        <v>14.93</v>
      </c>
      <c r="H363" s="56">
        <v>18.600000000000001</v>
      </c>
      <c r="I363" s="56">
        <v>23.67</v>
      </c>
      <c r="J363" s="56">
        <v>30.21</v>
      </c>
      <c r="K363" s="56">
        <v>36.93</v>
      </c>
      <c r="L363" s="56">
        <v>42.79</v>
      </c>
      <c r="M363" s="56">
        <v>49.57</v>
      </c>
      <c r="N363" s="56">
        <v>59.18</v>
      </c>
      <c r="O363" s="57">
        <v>70.95</v>
      </c>
      <c r="P363" s="56">
        <v>82.92</v>
      </c>
      <c r="Q363" s="56">
        <v>94.03</v>
      </c>
      <c r="R363" s="56">
        <v>106.29</v>
      </c>
      <c r="S363" s="56">
        <v>119.67</v>
      </c>
      <c r="T363" s="56">
        <v>133.76</v>
      </c>
      <c r="U363" s="56">
        <v>149.02000000000001</v>
      </c>
      <c r="V363" s="56">
        <v>165.23</v>
      </c>
      <c r="W363" s="56">
        <v>181.27</v>
      </c>
      <c r="X363" s="56">
        <v>198.09</v>
      </c>
      <c r="Y363" s="56">
        <v>220.68</v>
      </c>
      <c r="Z363" s="56">
        <v>245.51</v>
      </c>
      <c r="AA363" s="57">
        <v>272.58999999999997</v>
      </c>
      <c r="AB363" s="37">
        <v>301.55</v>
      </c>
      <c r="AC363" s="37">
        <v>331.99</v>
      </c>
      <c r="AD363" s="37">
        <v>357.42</v>
      </c>
      <c r="AE363" s="37">
        <v>382.58</v>
      </c>
      <c r="AF363" s="37">
        <v>407.03</v>
      </c>
      <c r="AG363" s="37">
        <v>430.37</v>
      </c>
      <c r="AH363" s="37">
        <v>452.19</v>
      </c>
      <c r="AI363" s="37">
        <v>472.1</v>
      </c>
      <c r="AJ363" s="37">
        <v>498.11</v>
      </c>
      <c r="AK363" s="37">
        <v>525.54</v>
      </c>
      <c r="AL363" s="37">
        <v>554.48</v>
      </c>
      <c r="AM363" s="37">
        <v>585.02</v>
      </c>
      <c r="AN363" s="37">
        <v>617.24</v>
      </c>
      <c r="AO363" s="37">
        <v>651.23</v>
      </c>
      <c r="AP363" s="37">
        <v>687.1</v>
      </c>
      <c r="AQ363" s="37">
        <v>724.94</v>
      </c>
      <c r="AR363" s="37">
        <v>764.87</v>
      </c>
      <c r="AS363" s="37">
        <v>806.99</v>
      </c>
      <c r="AT363" s="37">
        <v>851.43</v>
      </c>
      <c r="AU363" s="37">
        <v>898.33</v>
      </c>
      <c r="AV363" s="37">
        <v>947.8</v>
      </c>
      <c r="AW363" s="37">
        <v>1000</v>
      </c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</row>
    <row r="364" spans="1:101" ht="14.25" customHeight="1">
      <c r="A364" s="55">
        <v>74</v>
      </c>
      <c r="B364" s="60">
        <v>3.33</v>
      </c>
      <c r="C364" s="56">
        <v>4.5199999999999996</v>
      </c>
      <c r="D364" s="56">
        <v>6.89</v>
      </c>
      <c r="E364" s="56">
        <v>10.55</v>
      </c>
      <c r="F364" s="56">
        <v>13.36</v>
      </c>
      <c r="G364" s="56">
        <v>16.34</v>
      </c>
      <c r="H364" s="56">
        <v>20.55</v>
      </c>
      <c r="I364" s="56">
        <v>26.66</v>
      </c>
      <c r="J364" s="56">
        <v>34.270000000000003</v>
      </c>
      <c r="K364" s="56">
        <v>41.75</v>
      </c>
      <c r="L364" s="56">
        <v>48.11</v>
      </c>
      <c r="M364" s="56">
        <v>56.21</v>
      </c>
      <c r="N364" s="56">
        <v>67.239999999999995</v>
      </c>
      <c r="O364" s="57">
        <v>80.75</v>
      </c>
      <c r="P364" s="56">
        <v>94.03</v>
      </c>
      <c r="Q364" s="56">
        <v>106.29</v>
      </c>
      <c r="R364" s="56">
        <v>119.67</v>
      </c>
      <c r="S364" s="56">
        <v>133.76</v>
      </c>
      <c r="T364" s="56">
        <v>149.02000000000001</v>
      </c>
      <c r="U364" s="56">
        <v>165.23</v>
      </c>
      <c r="V364" s="56">
        <v>181.27</v>
      </c>
      <c r="W364" s="56">
        <v>198.09</v>
      </c>
      <c r="X364" s="56">
        <v>220.68</v>
      </c>
      <c r="Y364" s="56">
        <v>245.51</v>
      </c>
      <c r="Z364" s="56">
        <v>272.58999999999997</v>
      </c>
      <c r="AA364" s="57">
        <v>301.55</v>
      </c>
      <c r="AB364" s="37">
        <v>331.99</v>
      </c>
      <c r="AC364" s="37">
        <v>357.42</v>
      </c>
      <c r="AD364" s="37">
        <v>382.58</v>
      </c>
      <c r="AE364" s="37">
        <v>407.03</v>
      </c>
      <c r="AF364" s="37">
        <v>430.37</v>
      </c>
      <c r="AG364" s="37">
        <v>452.19</v>
      </c>
      <c r="AH364" s="37">
        <v>472.1</v>
      </c>
      <c r="AI364" s="37">
        <v>498.11</v>
      </c>
      <c r="AJ364" s="37">
        <v>525.54</v>
      </c>
      <c r="AK364" s="37">
        <v>554.48</v>
      </c>
      <c r="AL364" s="37">
        <v>585.02</v>
      </c>
      <c r="AM364" s="37">
        <v>617.24</v>
      </c>
      <c r="AN364" s="37">
        <v>651.23</v>
      </c>
      <c r="AO364" s="37">
        <v>687.1</v>
      </c>
      <c r="AP364" s="37">
        <v>724.94</v>
      </c>
      <c r="AQ364" s="37">
        <v>764.87</v>
      </c>
      <c r="AR364" s="37">
        <v>806.99</v>
      </c>
      <c r="AS364" s="37">
        <v>851.43</v>
      </c>
      <c r="AT364" s="37">
        <v>898.33</v>
      </c>
      <c r="AU364" s="37">
        <v>947.8</v>
      </c>
      <c r="AV364" s="37">
        <v>1000</v>
      </c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</row>
    <row r="365" spans="1:101" ht="14.25" customHeight="1">
      <c r="A365" s="55">
        <v>75</v>
      </c>
      <c r="B365" s="60">
        <v>3.82</v>
      </c>
      <c r="C365" s="56">
        <v>4.96</v>
      </c>
      <c r="D365" s="56">
        <v>7.69</v>
      </c>
      <c r="E365" s="56">
        <v>11.78</v>
      </c>
      <c r="F365" s="56">
        <v>14.62</v>
      </c>
      <c r="G365" s="56">
        <v>17.86</v>
      </c>
      <c r="H365" s="56">
        <v>22.86</v>
      </c>
      <c r="I365" s="56">
        <v>30</v>
      </c>
      <c r="J365" s="56">
        <v>38.729999999999997</v>
      </c>
      <c r="K365" s="56">
        <v>47.06</v>
      </c>
      <c r="L365" s="56">
        <v>53.85</v>
      </c>
      <c r="M365" s="56">
        <v>63.51</v>
      </c>
      <c r="N365" s="56">
        <v>76.16</v>
      </c>
      <c r="O365" s="57">
        <v>91.95</v>
      </c>
      <c r="P365" s="56">
        <v>106.29</v>
      </c>
      <c r="Q365" s="56">
        <v>119.67</v>
      </c>
      <c r="R365" s="56">
        <v>133.76</v>
      </c>
      <c r="S365" s="56">
        <v>149.02000000000001</v>
      </c>
      <c r="T365" s="56">
        <v>165.23</v>
      </c>
      <c r="U365" s="56">
        <v>181.27</v>
      </c>
      <c r="V365" s="56">
        <v>198.09</v>
      </c>
      <c r="W365" s="56">
        <v>220.68</v>
      </c>
      <c r="X365" s="56">
        <v>245.51</v>
      </c>
      <c r="Y365" s="56">
        <v>272.58999999999997</v>
      </c>
      <c r="Z365" s="56">
        <v>301.55</v>
      </c>
      <c r="AA365" s="57">
        <v>331.99</v>
      </c>
      <c r="AB365" s="37">
        <v>357.42</v>
      </c>
      <c r="AC365" s="37">
        <v>382.58</v>
      </c>
      <c r="AD365" s="37">
        <v>407.03</v>
      </c>
      <c r="AE365" s="37">
        <v>430.37</v>
      </c>
      <c r="AF365" s="37">
        <v>452.19</v>
      </c>
      <c r="AG365" s="37">
        <v>472.1</v>
      </c>
      <c r="AH365" s="37">
        <v>498.11</v>
      </c>
      <c r="AI365" s="37">
        <v>525.54</v>
      </c>
      <c r="AJ365" s="37">
        <v>554.48</v>
      </c>
      <c r="AK365" s="37">
        <v>585.02</v>
      </c>
      <c r="AL365" s="37">
        <v>617.24</v>
      </c>
      <c r="AM365" s="37">
        <v>651.23</v>
      </c>
      <c r="AN365" s="37">
        <v>687.1</v>
      </c>
      <c r="AO365" s="37">
        <v>724.94</v>
      </c>
      <c r="AP365" s="37">
        <v>764.87</v>
      </c>
      <c r="AQ365" s="37">
        <v>806.99</v>
      </c>
      <c r="AR365" s="37">
        <v>851.43</v>
      </c>
      <c r="AS365" s="37">
        <v>898.33</v>
      </c>
      <c r="AT365" s="37">
        <v>947.8</v>
      </c>
      <c r="AU365" s="37">
        <v>1000</v>
      </c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</row>
    <row r="366" spans="1:101" ht="14.25" customHeight="1"/>
    <row r="367" spans="1:101" ht="14.25" customHeight="1">
      <c r="A367" s="340" t="s">
        <v>92</v>
      </c>
      <c r="B367" s="341"/>
      <c r="C367" s="341"/>
      <c r="D367" s="341"/>
      <c r="E367" s="341"/>
      <c r="F367" s="341"/>
      <c r="G367" s="341"/>
      <c r="H367" s="341"/>
      <c r="I367" s="341"/>
      <c r="J367" s="341"/>
      <c r="K367" s="341"/>
      <c r="L367" s="341"/>
      <c r="M367" s="341"/>
      <c r="N367" s="341"/>
      <c r="O367" s="341"/>
      <c r="P367" s="341"/>
      <c r="Q367" s="341"/>
      <c r="R367" s="341"/>
      <c r="S367" s="341"/>
      <c r="T367" s="341"/>
      <c r="U367" s="341"/>
      <c r="V367" s="341"/>
      <c r="W367" s="341"/>
      <c r="X367" s="341"/>
      <c r="Y367" s="341"/>
      <c r="Z367" s="341"/>
      <c r="AA367" s="341"/>
      <c r="AB367" s="341"/>
      <c r="AC367" s="341"/>
    </row>
    <row r="368" spans="1:101" ht="14.25" customHeight="1">
      <c r="A368" s="3" t="s">
        <v>86</v>
      </c>
      <c r="B368" s="35">
        <v>1</v>
      </c>
      <c r="C368" s="35">
        <v>2</v>
      </c>
      <c r="D368" s="35">
        <v>3</v>
      </c>
      <c r="E368" s="35">
        <v>4</v>
      </c>
      <c r="F368" s="35">
        <v>5</v>
      </c>
      <c r="G368" s="35">
        <v>6</v>
      </c>
      <c r="H368" s="35">
        <v>7</v>
      </c>
      <c r="I368" s="35">
        <v>8</v>
      </c>
      <c r="J368" s="35">
        <v>9</v>
      </c>
      <c r="K368" s="35">
        <v>10</v>
      </c>
      <c r="L368" s="35">
        <v>11</v>
      </c>
      <c r="M368" s="35">
        <v>12</v>
      </c>
      <c r="N368" s="35">
        <v>13</v>
      </c>
      <c r="O368" s="35">
        <v>14</v>
      </c>
      <c r="P368" s="35">
        <v>15</v>
      </c>
      <c r="Q368" s="35">
        <v>16</v>
      </c>
      <c r="R368" s="35">
        <v>17</v>
      </c>
      <c r="S368" s="35">
        <v>18</v>
      </c>
      <c r="T368" s="35">
        <v>19</v>
      </c>
      <c r="U368" s="35">
        <v>20</v>
      </c>
      <c r="V368" s="35">
        <v>21</v>
      </c>
      <c r="W368" s="35">
        <v>22</v>
      </c>
      <c r="X368" s="35">
        <v>23</v>
      </c>
      <c r="Y368" s="35">
        <v>24</v>
      </c>
      <c r="Z368" s="35">
        <v>25</v>
      </c>
      <c r="AA368" s="35">
        <v>26</v>
      </c>
      <c r="AB368" s="54">
        <v>27</v>
      </c>
      <c r="AC368" s="36">
        <v>28</v>
      </c>
      <c r="AD368" s="36">
        <v>29</v>
      </c>
      <c r="AE368" s="36">
        <v>30</v>
      </c>
      <c r="AF368" s="36">
        <v>31</v>
      </c>
      <c r="AG368" s="36">
        <v>32</v>
      </c>
      <c r="AH368" s="36">
        <v>33</v>
      </c>
      <c r="AI368" s="36">
        <v>34</v>
      </c>
      <c r="AJ368" s="36">
        <v>35</v>
      </c>
      <c r="AK368" s="36">
        <v>36</v>
      </c>
      <c r="AL368" s="36">
        <v>37</v>
      </c>
      <c r="AM368" s="36">
        <v>38</v>
      </c>
      <c r="AN368" s="36">
        <v>39</v>
      </c>
      <c r="AO368" s="36">
        <v>40</v>
      </c>
      <c r="AP368" s="36">
        <v>41</v>
      </c>
      <c r="AQ368" s="36">
        <v>42</v>
      </c>
      <c r="AR368" s="36">
        <v>43</v>
      </c>
      <c r="AS368" s="36">
        <v>44</v>
      </c>
      <c r="AT368" s="36">
        <v>45</v>
      </c>
      <c r="AU368" s="36">
        <v>46</v>
      </c>
      <c r="AV368" s="36">
        <v>47</v>
      </c>
      <c r="AW368" s="36">
        <v>48</v>
      </c>
      <c r="AX368" s="36">
        <v>49</v>
      </c>
      <c r="AY368" s="36">
        <v>50</v>
      </c>
      <c r="AZ368" s="36">
        <v>51</v>
      </c>
      <c r="BA368" s="36">
        <v>52</v>
      </c>
      <c r="BB368" s="36">
        <v>53</v>
      </c>
      <c r="BC368" s="36">
        <v>54</v>
      </c>
      <c r="BD368" s="36">
        <v>55</v>
      </c>
      <c r="BE368" s="36">
        <v>56</v>
      </c>
      <c r="BF368" s="36">
        <v>57</v>
      </c>
      <c r="BG368" s="36">
        <v>58</v>
      </c>
      <c r="BH368" s="36">
        <v>59</v>
      </c>
      <c r="BI368" s="36">
        <v>60</v>
      </c>
      <c r="BJ368" s="36">
        <v>61</v>
      </c>
      <c r="BK368" s="36">
        <v>62</v>
      </c>
      <c r="BL368" s="36">
        <v>63</v>
      </c>
      <c r="BM368" s="36">
        <v>64</v>
      </c>
      <c r="BN368" s="36">
        <v>65</v>
      </c>
      <c r="BO368" s="36">
        <v>66</v>
      </c>
      <c r="BP368" s="36">
        <v>67</v>
      </c>
      <c r="BQ368" s="36">
        <v>68</v>
      </c>
      <c r="BR368" s="36">
        <v>69</v>
      </c>
      <c r="BS368" s="36">
        <v>70</v>
      </c>
      <c r="BT368" s="36">
        <v>71</v>
      </c>
      <c r="BU368" s="36">
        <v>72</v>
      </c>
      <c r="BV368" s="36">
        <v>73</v>
      </c>
      <c r="BW368" s="36">
        <v>74</v>
      </c>
      <c r="BX368" s="36">
        <v>75</v>
      </c>
      <c r="BY368" s="36">
        <v>76</v>
      </c>
      <c r="BZ368" s="36">
        <v>77</v>
      </c>
      <c r="CA368" s="36">
        <v>78</v>
      </c>
      <c r="CB368" s="36">
        <v>79</v>
      </c>
      <c r="CC368" s="36">
        <v>80</v>
      </c>
      <c r="CD368" s="36">
        <v>81</v>
      </c>
      <c r="CE368" s="36">
        <v>82</v>
      </c>
      <c r="CF368" s="36">
        <v>83</v>
      </c>
      <c r="CG368" s="36">
        <v>84</v>
      </c>
      <c r="CH368" s="36">
        <v>85</v>
      </c>
      <c r="CI368" s="36">
        <v>86</v>
      </c>
      <c r="CJ368" s="36">
        <v>87</v>
      </c>
      <c r="CK368" s="36">
        <v>88</v>
      </c>
      <c r="CL368" s="36">
        <v>89</v>
      </c>
      <c r="CM368" s="36">
        <v>90</v>
      </c>
      <c r="CN368" s="36">
        <v>91</v>
      </c>
      <c r="CO368" s="36">
        <v>92</v>
      </c>
      <c r="CP368" s="36">
        <v>93</v>
      </c>
      <c r="CQ368" s="36">
        <v>94</v>
      </c>
      <c r="CR368" s="36">
        <v>95</v>
      </c>
      <c r="CS368" s="36">
        <v>96</v>
      </c>
      <c r="CT368" s="36">
        <v>97</v>
      </c>
      <c r="CU368" s="36">
        <v>98</v>
      </c>
      <c r="CV368" s="36">
        <v>99</v>
      </c>
      <c r="CW368" s="36">
        <v>100</v>
      </c>
    </row>
    <row r="369" spans="1:101" ht="14.25" customHeight="1">
      <c r="A369" s="55">
        <v>18</v>
      </c>
      <c r="B369" s="56">
        <v>0.81</v>
      </c>
      <c r="C369" s="56">
        <v>0.85</v>
      </c>
      <c r="D369" s="56">
        <v>0.88</v>
      </c>
      <c r="E369" s="56">
        <v>0.91</v>
      </c>
      <c r="F369" s="56">
        <v>0.94</v>
      </c>
      <c r="G369" s="56">
        <v>0.97</v>
      </c>
      <c r="H369" s="56">
        <v>1</v>
      </c>
      <c r="I369" s="56">
        <v>1.03</v>
      </c>
      <c r="J369" s="56">
        <v>1.03</v>
      </c>
      <c r="K369" s="56">
        <v>1.01</v>
      </c>
      <c r="L369" s="56">
        <v>0.99</v>
      </c>
      <c r="M369" s="56">
        <v>0.98</v>
      </c>
      <c r="N369" s="56">
        <v>0.98</v>
      </c>
      <c r="O369" s="56">
        <v>1.02</v>
      </c>
      <c r="P369" s="56">
        <v>1.08</v>
      </c>
      <c r="Q369" s="56">
        <v>1.1599999999999999</v>
      </c>
      <c r="R369" s="56">
        <v>1.25</v>
      </c>
      <c r="S369" s="56">
        <v>1.35</v>
      </c>
      <c r="T369" s="56">
        <v>1.47</v>
      </c>
      <c r="U369" s="56">
        <v>1.59</v>
      </c>
      <c r="V369" s="56">
        <v>1.73</v>
      </c>
      <c r="W369" s="56">
        <v>1.95</v>
      </c>
      <c r="X369" s="56">
        <v>2.2000000000000002</v>
      </c>
      <c r="Y369" s="56">
        <v>2.4700000000000002</v>
      </c>
      <c r="Z369" s="57">
        <v>2.73</v>
      </c>
      <c r="AA369" s="57">
        <v>2.97</v>
      </c>
      <c r="AB369" s="37">
        <v>3.14</v>
      </c>
      <c r="AC369" s="37">
        <v>3.27</v>
      </c>
      <c r="AD369" s="37">
        <v>3.48</v>
      </c>
      <c r="AE369" s="37">
        <v>3.69</v>
      </c>
      <c r="AF369" s="37">
        <v>3.93</v>
      </c>
      <c r="AG369" s="37">
        <v>4.1900000000000004</v>
      </c>
      <c r="AH369" s="37">
        <v>4.49</v>
      </c>
      <c r="AI369" s="37">
        <v>4.84</v>
      </c>
      <c r="AJ369" s="37">
        <v>5.23</v>
      </c>
      <c r="AK369" s="37">
        <v>5.66</v>
      </c>
      <c r="AL369" s="37">
        <v>6.15</v>
      </c>
      <c r="AM369" s="37">
        <v>6.69</v>
      </c>
      <c r="AN369" s="37">
        <v>7.32</v>
      </c>
      <c r="AO369" s="37">
        <v>8.0299999999999994</v>
      </c>
      <c r="AP369" s="37">
        <v>8.83</v>
      </c>
      <c r="AQ369" s="37">
        <v>9.75</v>
      </c>
      <c r="AR369" s="37">
        <v>10.81</v>
      </c>
      <c r="AS369" s="37">
        <v>12.03</v>
      </c>
      <c r="AT369" s="37">
        <v>13.41</v>
      </c>
      <c r="AU369" s="37">
        <v>14.96</v>
      </c>
      <c r="AV369" s="37">
        <v>16.64</v>
      </c>
      <c r="AW369" s="37">
        <v>18.53</v>
      </c>
      <c r="AX369" s="37">
        <v>20.55</v>
      </c>
      <c r="AY369" s="37">
        <v>22.68</v>
      </c>
      <c r="AZ369" s="37">
        <v>24.93</v>
      </c>
      <c r="BA369" s="37">
        <v>27.4</v>
      </c>
      <c r="BB369" s="37">
        <v>30.16</v>
      </c>
      <c r="BC369" s="37">
        <v>33.33</v>
      </c>
      <c r="BD369" s="37">
        <v>36.92</v>
      </c>
      <c r="BE369" s="37">
        <v>40.86</v>
      </c>
      <c r="BF369" s="37">
        <v>45.03</v>
      </c>
      <c r="BG369" s="37">
        <v>49.32</v>
      </c>
      <c r="BH369" s="37">
        <v>53.59</v>
      </c>
      <c r="BI369" s="37">
        <v>57.83</v>
      </c>
      <c r="BJ369" s="37">
        <v>62.08</v>
      </c>
      <c r="BK369" s="37">
        <v>66.56</v>
      </c>
      <c r="BL369" s="37">
        <v>71.38</v>
      </c>
      <c r="BM369" s="37">
        <v>76.63</v>
      </c>
      <c r="BN369" s="37">
        <v>82.02</v>
      </c>
      <c r="BO369" s="37">
        <v>90.27</v>
      </c>
      <c r="BP369" s="37">
        <v>99.61</v>
      </c>
      <c r="BQ369" s="37">
        <v>110.23</v>
      </c>
      <c r="BR369" s="37">
        <v>122.28</v>
      </c>
      <c r="BS369" s="37">
        <v>135.72</v>
      </c>
      <c r="BT369" s="37">
        <v>150.47999999999999</v>
      </c>
      <c r="BU369" s="37">
        <v>165.94</v>
      </c>
      <c r="BV369" s="37">
        <v>181.91</v>
      </c>
      <c r="BW369" s="37">
        <v>197.89</v>
      </c>
      <c r="BX369" s="37">
        <v>213.39</v>
      </c>
      <c r="BY369" s="37">
        <v>228.41</v>
      </c>
      <c r="BZ369" s="37">
        <v>242.17</v>
      </c>
      <c r="CA369" s="37">
        <v>254.1</v>
      </c>
      <c r="CB369" s="37">
        <v>270.08999999999997</v>
      </c>
      <c r="CC369" s="37">
        <v>287.62</v>
      </c>
      <c r="CD369" s="37">
        <v>307.36</v>
      </c>
      <c r="CE369" s="37">
        <v>328.95</v>
      </c>
      <c r="CF369" s="37">
        <v>352.09</v>
      </c>
      <c r="CG369" s="37">
        <v>374.47</v>
      </c>
      <c r="CH369" s="37">
        <v>396.8</v>
      </c>
      <c r="CI369" s="37">
        <v>418.66</v>
      </c>
      <c r="CJ369" s="37">
        <v>439.65</v>
      </c>
      <c r="CK369" s="37">
        <v>459.36</v>
      </c>
      <c r="CL369" s="37">
        <v>477.43</v>
      </c>
      <c r="CM369" s="37">
        <v>503.32</v>
      </c>
      <c r="CN369" s="37">
        <v>530.61</v>
      </c>
      <c r="CO369" s="37">
        <v>559.39</v>
      </c>
      <c r="CP369" s="37">
        <v>589.72</v>
      </c>
      <c r="CQ369" s="37">
        <v>621.70000000000005</v>
      </c>
      <c r="CR369" s="37">
        <v>655.42</v>
      </c>
      <c r="CS369" s="37">
        <v>690.96</v>
      </c>
      <c r="CT369" s="37">
        <v>728.43</v>
      </c>
      <c r="CU369" s="37">
        <v>767.94</v>
      </c>
      <c r="CV369" s="37">
        <v>809.58</v>
      </c>
      <c r="CW369" s="37">
        <v>853.48</v>
      </c>
    </row>
    <row r="370" spans="1:101" ht="14.25" customHeight="1">
      <c r="A370" s="55">
        <v>19</v>
      </c>
      <c r="B370" s="56">
        <v>0.76</v>
      </c>
      <c r="C370" s="56">
        <v>0.79</v>
      </c>
      <c r="D370" s="56">
        <v>0.82</v>
      </c>
      <c r="E370" s="56">
        <v>0.85</v>
      </c>
      <c r="F370" s="56">
        <v>0.88</v>
      </c>
      <c r="G370" s="56">
        <v>0.92</v>
      </c>
      <c r="H370" s="56">
        <v>0.95</v>
      </c>
      <c r="I370" s="56">
        <v>0.95</v>
      </c>
      <c r="J370" s="56">
        <v>0.95</v>
      </c>
      <c r="K370" s="56">
        <v>0.93</v>
      </c>
      <c r="L370" s="56">
        <v>0.93</v>
      </c>
      <c r="M370" s="56">
        <v>0.93</v>
      </c>
      <c r="N370" s="56">
        <v>0.97</v>
      </c>
      <c r="O370" s="56">
        <v>1.04</v>
      </c>
      <c r="P370" s="56">
        <v>1.1200000000000001</v>
      </c>
      <c r="Q370" s="56">
        <v>1.21</v>
      </c>
      <c r="R370" s="56">
        <v>1.3</v>
      </c>
      <c r="S370" s="56">
        <v>1.42</v>
      </c>
      <c r="T370" s="56">
        <v>1.53</v>
      </c>
      <c r="U370" s="56">
        <v>1.72</v>
      </c>
      <c r="V370" s="56">
        <v>1.93</v>
      </c>
      <c r="W370" s="56">
        <v>2.19</v>
      </c>
      <c r="X370" s="56">
        <v>2.4500000000000002</v>
      </c>
      <c r="Y370" s="56">
        <v>2.71</v>
      </c>
      <c r="Z370" s="57">
        <v>2.94</v>
      </c>
      <c r="AA370" s="57">
        <v>3.14</v>
      </c>
      <c r="AB370" s="37">
        <v>3.27</v>
      </c>
      <c r="AC370" s="37">
        <v>3.48</v>
      </c>
      <c r="AD370" s="37">
        <v>3.69</v>
      </c>
      <c r="AE370" s="37">
        <v>3.93</v>
      </c>
      <c r="AF370" s="37">
        <v>4.1900000000000004</v>
      </c>
      <c r="AG370" s="37">
        <v>4.49</v>
      </c>
      <c r="AH370" s="37">
        <v>4.84</v>
      </c>
      <c r="AI370" s="37">
        <v>5.23</v>
      </c>
      <c r="AJ370" s="37">
        <v>5.66</v>
      </c>
      <c r="AK370" s="37">
        <v>6.15</v>
      </c>
      <c r="AL370" s="37">
        <v>6.69</v>
      </c>
      <c r="AM370" s="37">
        <v>7.32</v>
      </c>
      <c r="AN370" s="37">
        <v>8.0299999999999994</v>
      </c>
      <c r="AO370" s="37">
        <v>8.83</v>
      </c>
      <c r="AP370" s="37">
        <v>9.75</v>
      </c>
      <c r="AQ370" s="37">
        <v>10.81</v>
      </c>
      <c r="AR370" s="37">
        <v>12.03</v>
      </c>
      <c r="AS370" s="37">
        <v>13.41</v>
      </c>
      <c r="AT370" s="37">
        <v>14.96</v>
      </c>
      <c r="AU370" s="37">
        <v>16.64</v>
      </c>
      <c r="AV370" s="37">
        <v>18.53</v>
      </c>
      <c r="AW370" s="37">
        <v>20.55</v>
      </c>
      <c r="AX370" s="37">
        <v>22.68</v>
      </c>
      <c r="AY370" s="37">
        <v>24.93</v>
      </c>
      <c r="AZ370" s="37">
        <v>27.4</v>
      </c>
      <c r="BA370" s="37">
        <v>30.16</v>
      </c>
      <c r="BB370" s="37">
        <v>33.33</v>
      </c>
      <c r="BC370" s="37">
        <v>36.92</v>
      </c>
      <c r="BD370" s="37">
        <v>40.86</v>
      </c>
      <c r="BE370" s="37">
        <v>45.03</v>
      </c>
      <c r="BF370" s="37">
        <v>49.32</v>
      </c>
      <c r="BG370" s="37">
        <v>53.59</v>
      </c>
      <c r="BH370" s="37">
        <v>57.83</v>
      </c>
      <c r="BI370" s="37">
        <v>62.08</v>
      </c>
      <c r="BJ370" s="37">
        <v>66.56</v>
      </c>
      <c r="BK370" s="37">
        <v>71.38</v>
      </c>
      <c r="BL370" s="37">
        <v>76.63</v>
      </c>
      <c r="BM370" s="37">
        <v>82.02</v>
      </c>
      <c r="BN370" s="37">
        <v>90.27</v>
      </c>
      <c r="BO370" s="37">
        <v>99.61</v>
      </c>
      <c r="BP370" s="37">
        <v>110.23</v>
      </c>
      <c r="BQ370" s="37">
        <v>122.28</v>
      </c>
      <c r="BR370" s="37">
        <v>135.72</v>
      </c>
      <c r="BS370" s="37">
        <v>150.47999999999999</v>
      </c>
      <c r="BT370" s="37">
        <v>165.94</v>
      </c>
      <c r="BU370" s="37">
        <v>181.91</v>
      </c>
      <c r="BV370" s="37">
        <v>197.89</v>
      </c>
      <c r="BW370" s="37">
        <v>213.39</v>
      </c>
      <c r="BX370" s="37">
        <v>228.41</v>
      </c>
      <c r="BY370" s="37">
        <v>242.17</v>
      </c>
      <c r="BZ370" s="37">
        <v>254.1</v>
      </c>
      <c r="CA370" s="37">
        <v>270.08999999999997</v>
      </c>
      <c r="CB370" s="37">
        <v>287.62</v>
      </c>
      <c r="CC370" s="37">
        <v>307.36</v>
      </c>
      <c r="CD370" s="37">
        <v>328.95</v>
      </c>
      <c r="CE370" s="37">
        <v>352.09</v>
      </c>
      <c r="CF370" s="37">
        <v>374.47</v>
      </c>
      <c r="CG370" s="37">
        <v>396.8</v>
      </c>
      <c r="CH370" s="37">
        <v>418.66</v>
      </c>
      <c r="CI370" s="37">
        <v>439.65</v>
      </c>
      <c r="CJ370" s="37">
        <v>459.36</v>
      </c>
      <c r="CK370" s="37">
        <v>477.43</v>
      </c>
      <c r="CL370" s="37">
        <v>503.32</v>
      </c>
      <c r="CM370" s="37">
        <v>530.61</v>
      </c>
      <c r="CN370" s="37">
        <v>559.39</v>
      </c>
      <c r="CO370" s="37">
        <v>589.72</v>
      </c>
      <c r="CP370" s="37">
        <v>621.70000000000005</v>
      </c>
      <c r="CQ370" s="37">
        <v>655.42</v>
      </c>
      <c r="CR370" s="37">
        <v>690.96</v>
      </c>
      <c r="CS370" s="37">
        <v>728.43</v>
      </c>
      <c r="CT370" s="37">
        <v>767.94</v>
      </c>
      <c r="CU370" s="37">
        <v>809.58</v>
      </c>
      <c r="CV370" s="37">
        <v>853.48</v>
      </c>
      <c r="CW370" s="37">
        <v>899.77</v>
      </c>
    </row>
    <row r="371" spans="1:101" ht="14.25" customHeight="1">
      <c r="A371" s="55">
        <v>20</v>
      </c>
      <c r="B371" s="56">
        <v>0.73</v>
      </c>
      <c r="C371" s="56">
        <v>0.76</v>
      </c>
      <c r="D371" s="56">
        <v>0.78</v>
      </c>
      <c r="E371" s="56">
        <v>0.81</v>
      </c>
      <c r="F371" s="56">
        <v>0.83</v>
      </c>
      <c r="G371" s="56">
        <v>0.86</v>
      </c>
      <c r="H371" s="56">
        <v>0.88</v>
      </c>
      <c r="I371" s="56">
        <v>0.88</v>
      </c>
      <c r="J371" s="56">
        <v>0.88</v>
      </c>
      <c r="K371" s="56">
        <v>0.87</v>
      </c>
      <c r="L371" s="56">
        <v>0.89</v>
      </c>
      <c r="M371" s="56">
        <v>0.93</v>
      </c>
      <c r="N371" s="56">
        <v>0.99</v>
      </c>
      <c r="O371" s="56">
        <v>1.07</v>
      </c>
      <c r="P371" s="56">
        <v>1.1599999999999999</v>
      </c>
      <c r="Q371" s="56">
        <v>1.25</v>
      </c>
      <c r="R371" s="56">
        <v>1.37</v>
      </c>
      <c r="S371" s="56">
        <v>1.48</v>
      </c>
      <c r="T371" s="56">
        <v>1.7</v>
      </c>
      <c r="U371" s="56">
        <v>1.91</v>
      </c>
      <c r="V371" s="56">
        <v>2.16</v>
      </c>
      <c r="W371" s="56">
        <v>2.4300000000000002</v>
      </c>
      <c r="X371" s="56">
        <v>2.69</v>
      </c>
      <c r="Y371" s="56">
        <v>2.92</v>
      </c>
      <c r="Z371" s="57">
        <v>3.11</v>
      </c>
      <c r="AA371" s="57">
        <v>3.27</v>
      </c>
      <c r="AB371" s="37">
        <v>3.48</v>
      </c>
      <c r="AC371" s="37">
        <v>3.69</v>
      </c>
      <c r="AD371" s="37">
        <v>3.93</v>
      </c>
      <c r="AE371" s="37">
        <v>4.1900000000000004</v>
      </c>
      <c r="AF371" s="37">
        <v>4.49</v>
      </c>
      <c r="AG371" s="37">
        <v>4.84</v>
      </c>
      <c r="AH371" s="37">
        <v>5.23</v>
      </c>
      <c r="AI371" s="37">
        <v>5.66</v>
      </c>
      <c r="AJ371" s="37">
        <v>6.15</v>
      </c>
      <c r="AK371" s="37">
        <v>6.69</v>
      </c>
      <c r="AL371" s="37">
        <v>7.32</v>
      </c>
      <c r="AM371" s="37">
        <v>8.0299999999999994</v>
      </c>
      <c r="AN371" s="37">
        <v>8.83</v>
      </c>
      <c r="AO371" s="37">
        <v>9.75</v>
      </c>
      <c r="AP371" s="37">
        <v>10.81</v>
      </c>
      <c r="AQ371" s="37">
        <v>12.03</v>
      </c>
      <c r="AR371" s="37">
        <v>13.41</v>
      </c>
      <c r="AS371" s="37">
        <v>14.96</v>
      </c>
      <c r="AT371" s="37">
        <v>16.64</v>
      </c>
      <c r="AU371" s="37">
        <v>18.53</v>
      </c>
      <c r="AV371" s="37">
        <v>20.55</v>
      </c>
      <c r="AW371" s="37">
        <v>22.68</v>
      </c>
      <c r="AX371" s="37">
        <v>24.93</v>
      </c>
      <c r="AY371" s="37">
        <v>27.4</v>
      </c>
      <c r="AZ371" s="37">
        <v>30.16</v>
      </c>
      <c r="BA371" s="37">
        <v>33.33</v>
      </c>
      <c r="BB371" s="37">
        <v>36.92</v>
      </c>
      <c r="BC371" s="37">
        <v>40.86</v>
      </c>
      <c r="BD371" s="37">
        <v>45.03</v>
      </c>
      <c r="BE371" s="37">
        <v>49.32</v>
      </c>
      <c r="BF371" s="37">
        <v>53.59</v>
      </c>
      <c r="BG371" s="37">
        <v>57.83</v>
      </c>
      <c r="BH371" s="37">
        <v>62.08</v>
      </c>
      <c r="BI371" s="37">
        <v>66.56</v>
      </c>
      <c r="BJ371" s="37">
        <v>71.38</v>
      </c>
      <c r="BK371" s="37">
        <v>76.63</v>
      </c>
      <c r="BL371" s="37">
        <v>82.02</v>
      </c>
      <c r="BM371" s="37">
        <v>90.27</v>
      </c>
      <c r="BN371" s="37">
        <v>99.61</v>
      </c>
      <c r="BO371" s="37">
        <v>110.23</v>
      </c>
      <c r="BP371" s="37">
        <v>122.28</v>
      </c>
      <c r="BQ371" s="37">
        <v>135.72</v>
      </c>
      <c r="BR371" s="37">
        <v>150.47999999999999</v>
      </c>
      <c r="BS371" s="37">
        <v>165.94</v>
      </c>
      <c r="BT371" s="37">
        <v>181.91</v>
      </c>
      <c r="BU371" s="37">
        <v>197.89</v>
      </c>
      <c r="BV371" s="37">
        <v>213.39</v>
      </c>
      <c r="BW371" s="37">
        <v>228.41</v>
      </c>
      <c r="BX371" s="37">
        <v>242.17</v>
      </c>
      <c r="BY371" s="37">
        <v>254.1</v>
      </c>
      <c r="BZ371" s="37">
        <v>270.08999999999997</v>
      </c>
      <c r="CA371" s="37">
        <v>287.62</v>
      </c>
      <c r="CB371" s="37">
        <v>307.36</v>
      </c>
      <c r="CC371" s="37">
        <v>328.95</v>
      </c>
      <c r="CD371" s="37">
        <v>352.09</v>
      </c>
      <c r="CE371" s="37">
        <v>374.47</v>
      </c>
      <c r="CF371" s="37">
        <v>396.8</v>
      </c>
      <c r="CG371" s="37">
        <v>418.66</v>
      </c>
      <c r="CH371" s="37">
        <v>439.65</v>
      </c>
      <c r="CI371" s="37">
        <v>459.36</v>
      </c>
      <c r="CJ371" s="37">
        <v>477.43</v>
      </c>
      <c r="CK371" s="37">
        <v>503.32</v>
      </c>
      <c r="CL371" s="37">
        <v>530.61</v>
      </c>
      <c r="CM371" s="37">
        <v>559.39</v>
      </c>
      <c r="CN371" s="37">
        <v>589.72</v>
      </c>
      <c r="CO371" s="37">
        <v>621.70000000000005</v>
      </c>
      <c r="CP371" s="37">
        <v>655.42</v>
      </c>
      <c r="CQ371" s="37">
        <v>690.96</v>
      </c>
      <c r="CR371" s="37">
        <v>728.43</v>
      </c>
      <c r="CS371" s="37">
        <v>767.94</v>
      </c>
      <c r="CT371" s="37">
        <v>809.58</v>
      </c>
      <c r="CU371" s="37">
        <v>853.48</v>
      </c>
      <c r="CV371" s="37">
        <v>899.77</v>
      </c>
      <c r="CW371" s="37">
        <v>948.56</v>
      </c>
    </row>
    <row r="372" spans="1:101" ht="14.25" customHeight="1">
      <c r="A372" s="55">
        <v>21</v>
      </c>
      <c r="B372" s="56">
        <v>0.68</v>
      </c>
      <c r="C372" s="56">
        <v>0.7</v>
      </c>
      <c r="D372" s="56">
        <v>0.73</v>
      </c>
      <c r="E372" s="56">
        <v>0.75</v>
      </c>
      <c r="F372" s="56">
        <v>0.77</v>
      </c>
      <c r="G372" s="56">
        <v>0.8</v>
      </c>
      <c r="H372" s="56">
        <v>0.82</v>
      </c>
      <c r="I372" s="56">
        <v>0.82</v>
      </c>
      <c r="J372" s="56">
        <v>0.82</v>
      </c>
      <c r="K372" s="56">
        <v>0.84</v>
      </c>
      <c r="L372" s="56">
        <v>0.88</v>
      </c>
      <c r="M372" s="56">
        <v>0.95</v>
      </c>
      <c r="N372" s="56">
        <v>1.03</v>
      </c>
      <c r="O372" s="56">
        <v>1.1200000000000001</v>
      </c>
      <c r="P372" s="56">
        <v>1.21</v>
      </c>
      <c r="Q372" s="56">
        <v>1.32</v>
      </c>
      <c r="R372" s="56">
        <v>1.43</v>
      </c>
      <c r="S372" s="56">
        <v>1.68</v>
      </c>
      <c r="T372" s="56">
        <v>1.89</v>
      </c>
      <c r="U372" s="56">
        <v>2.14</v>
      </c>
      <c r="V372" s="56">
        <v>2.41</v>
      </c>
      <c r="W372" s="56">
        <v>2.67</v>
      </c>
      <c r="X372" s="56">
        <v>2.89</v>
      </c>
      <c r="Y372" s="56">
        <v>3.09</v>
      </c>
      <c r="Z372" s="57">
        <v>3.24</v>
      </c>
      <c r="AA372" s="57">
        <v>3.48</v>
      </c>
      <c r="AB372" s="37">
        <v>3.69</v>
      </c>
      <c r="AC372" s="37">
        <v>3.93</v>
      </c>
      <c r="AD372" s="37">
        <v>4.1900000000000004</v>
      </c>
      <c r="AE372" s="37">
        <v>4.49</v>
      </c>
      <c r="AF372" s="37">
        <v>4.84</v>
      </c>
      <c r="AG372" s="37">
        <v>5.23</v>
      </c>
      <c r="AH372" s="37">
        <v>5.66</v>
      </c>
      <c r="AI372" s="37">
        <v>6.15</v>
      </c>
      <c r="AJ372" s="37">
        <v>6.69</v>
      </c>
      <c r="AK372" s="37">
        <v>7.32</v>
      </c>
      <c r="AL372" s="37">
        <v>8.0299999999999994</v>
      </c>
      <c r="AM372" s="37">
        <v>8.83</v>
      </c>
      <c r="AN372" s="37">
        <v>9.75</v>
      </c>
      <c r="AO372" s="37">
        <v>10.81</v>
      </c>
      <c r="AP372" s="37">
        <v>12.03</v>
      </c>
      <c r="AQ372" s="37">
        <v>13.41</v>
      </c>
      <c r="AR372" s="37">
        <v>14.96</v>
      </c>
      <c r="AS372" s="37">
        <v>16.64</v>
      </c>
      <c r="AT372" s="37">
        <v>18.53</v>
      </c>
      <c r="AU372" s="37">
        <v>20.55</v>
      </c>
      <c r="AV372" s="37">
        <v>22.68</v>
      </c>
      <c r="AW372" s="37">
        <v>24.93</v>
      </c>
      <c r="AX372" s="37">
        <v>27.4</v>
      </c>
      <c r="AY372" s="37">
        <v>30.16</v>
      </c>
      <c r="AZ372" s="37">
        <v>33.33</v>
      </c>
      <c r="BA372" s="37">
        <v>36.92</v>
      </c>
      <c r="BB372" s="37">
        <v>40.86</v>
      </c>
      <c r="BC372" s="37">
        <v>45.03</v>
      </c>
      <c r="BD372" s="37">
        <v>49.32</v>
      </c>
      <c r="BE372" s="37">
        <v>53.59</v>
      </c>
      <c r="BF372" s="37">
        <v>57.83</v>
      </c>
      <c r="BG372" s="37">
        <v>62.08</v>
      </c>
      <c r="BH372" s="37">
        <v>66.56</v>
      </c>
      <c r="BI372" s="37">
        <v>71.38</v>
      </c>
      <c r="BJ372" s="37">
        <v>76.63</v>
      </c>
      <c r="BK372" s="37">
        <v>82.02</v>
      </c>
      <c r="BL372" s="37">
        <v>90.27</v>
      </c>
      <c r="BM372" s="37">
        <v>99.61</v>
      </c>
      <c r="BN372" s="37">
        <v>110.23</v>
      </c>
      <c r="BO372" s="37">
        <v>122.28</v>
      </c>
      <c r="BP372" s="37">
        <v>135.72</v>
      </c>
      <c r="BQ372" s="37">
        <v>150.47999999999999</v>
      </c>
      <c r="BR372" s="37">
        <v>165.94</v>
      </c>
      <c r="BS372" s="37">
        <v>181.91</v>
      </c>
      <c r="BT372" s="37">
        <v>197.89</v>
      </c>
      <c r="BU372" s="37">
        <v>213.39</v>
      </c>
      <c r="BV372" s="37">
        <v>228.41</v>
      </c>
      <c r="BW372" s="37">
        <v>242.17</v>
      </c>
      <c r="BX372" s="37">
        <v>254.1</v>
      </c>
      <c r="BY372" s="37">
        <v>270.08999999999997</v>
      </c>
      <c r="BZ372" s="37">
        <v>287.62</v>
      </c>
      <c r="CA372" s="37">
        <v>307.36</v>
      </c>
      <c r="CB372" s="37">
        <v>328.95</v>
      </c>
      <c r="CC372" s="37">
        <v>352.09</v>
      </c>
      <c r="CD372" s="37">
        <v>374.47</v>
      </c>
      <c r="CE372" s="37">
        <v>396.8</v>
      </c>
      <c r="CF372" s="37">
        <v>418.66</v>
      </c>
      <c r="CG372" s="37">
        <v>439.65</v>
      </c>
      <c r="CH372" s="37">
        <v>459.36</v>
      </c>
      <c r="CI372" s="37">
        <v>477.43</v>
      </c>
      <c r="CJ372" s="37">
        <v>503.32</v>
      </c>
      <c r="CK372" s="37">
        <v>530.61</v>
      </c>
      <c r="CL372" s="37">
        <v>559.39</v>
      </c>
      <c r="CM372" s="37">
        <v>589.72</v>
      </c>
      <c r="CN372" s="37">
        <v>621.70000000000005</v>
      </c>
      <c r="CO372" s="37">
        <v>655.42</v>
      </c>
      <c r="CP372" s="37">
        <v>690.96</v>
      </c>
      <c r="CQ372" s="37">
        <v>728.43</v>
      </c>
      <c r="CR372" s="37">
        <v>767.94</v>
      </c>
      <c r="CS372" s="37">
        <v>809.58</v>
      </c>
      <c r="CT372" s="37">
        <v>853.48</v>
      </c>
      <c r="CU372" s="37">
        <v>899.77</v>
      </c>
      <c r="CV372" s="37">
        <v>948.56</v>
      </c>
      <c r="CW372" s="37">
        <v>1000</v>
      </c>
    </row>
    <row r="373" spans="1:101" ht="14.25" customHeight="1">
      <c r="A373" s="55">
        <v>22</v>
      </c>
      <c r="B373" s="56">
        <v>0.63</v>
      </c>
      <c r="C373" s="56">
        <v>0.65</v>
      </c>
      <c r="D373" s="56">
        <v>0.67</v>
      </c>
      <c r="E373" s="56">
        <v>0.68</v>
      </c>
      <c r="F373" s="56">
        <v>0.73</v>
      </c>
      <c r="G373" s="56">
        <v>0.75</v>
      </c>
      <c r="H373" s="56">
        <v>0.76</v>
      </c>
      <c r="I373" s="56">
        <v>0.77</v>
      </c>
      <c r="J373" s="56">
        <v>0.79</v>
      </c>
      <c r="K373" s="56">
        <v>0.84</v>
      </c>
      <c r="L373" s="56">
        <v>0.91</v>
      </c>
      <c r="M373" s="56">
        <v>0.99</v>
      </c>
      <c r="N373" s="56">
        <v>1.07</v>
      </c>
      <c r="O373" s="56">
        <v>1.17</v>
      </c>
      <c r="P373" s="56">
        <v>1.28</v>
      </c>
      <c r="Q373" s="56">
        <v>1.39</v>
      </c>
      <c r="R373" s="56">
        <v>1.66</v>
      </c>
      <c r="S373" s="56">
        <v>1.86</v>
      </c>
      <c r="T373" s="56">
        <v>2.11</v>
      </c>
      <c r="U373" s="56">
        <v>2.38</v>
      </c>
      <c r="V373" s="56">
        <v>2.64</v>
      </c>
      <c r="W373" s="56">
        <v>2.87</v>
      </c>
      <c r="X373" s="56">
        <v>3.06</v>
      </c>
      <c r="Y373" s="56">
        <v>3.22</v>
      </c>
      <c r="Z373" s="57">
        <v>3.45</v>
      </c>
      <c r="AA373" s="57">
        <v>3.69</v>
      </c>
      <c r="AB373" s="37">
        <v>3.93</v>
      </c>
      <c r="AC373" s="37">
        <v>4.1900000000000004</v>
      </c>
      <c r="AD373" s="37">
        <v>4.49</v>
      </c>
      <c r="AE373" s="37">
        <v>4.84</v>
      </c>
      <c r="AF373" s="37">
        <v>5.23</v>
      </c>
      <c r="AG373" s="37">
        <v>5.66</v>
      </c>
      <c r="AH373" s="37">
        <v>6.15</v>
      </c>
      <c r="AI373" s="37">
        <v>6.69</v>
      </c>
      <c r="AJ373" s="37">
        <v>7.32</v>
      </c>
      <c r="AK373" s="37">
        <v>8.0299999999999994</v>
      </c>
      <c r="AL373" s="37">
        <v>8.83</v>
      </c>
      <c r="AM373" s="37">
        <v>9.75</v>
      </c>
      <c r="AN373" s="37">
        <v>10.81</v>
      </c>
      <c r="AO373" s="37">
        <v>12.03</v>
      </c>
      <c r="AP373" s="37">
        <v>13.41</v>
      </c>
      <c r="AQ373" s="37">
        <v>14.96</v>
      </c>
      <c r="AR373" s="37">
        <v>16.64</v>
      </c>
      <c r="AS373" s="37">
        <v>18.53</v>
      </c>
      <c r="AT373" s="37">
        <v>20.55</v>
      </c>
      <c r="AU373" s="37">
        <v>22.68</v>
      </c>
      <c r="AV373" s="37">
        <v>24.93</v>
      </c>
      <c r="AW373" s="37">
        <v>27.4</v>
      </c>
      <c r="AX373" s="37">
        <v>30.16</v>
      </c>
      <c r="AY373" s="37">
        <v>33.33</v>
      </c>
      <c r="AZ373" s="37">
        <v>36.92</v>
      </c>
      <c r="BA373" s="37">
        <v>40.86</v>
      </c>
      <c r="BB373" s="37">
        <v>45.03</v>
      </c>
      <c r="BC373" s="37">
        <v>49.32</v>
      </c>
      <c r="BD373" s="37">
        <v>53.59</v>
      </c>
      <c r="BE373" s="37">
        <v>57.83</v>
      </c>
      <c r="BF373" s="37">
        <v>62.08</v>
      </c>
      <c r="BG373" s="37">
        <v>66.56</v>
      </c>
      <c r="BH373" s="37">
        <v>71.38</v>
      </c>
      <c r="BI373" s="37">
        <v>76.63</v>
      </c>
      <c r="BJ373" s="37">
        <v>82.02</v>
      </c>
      <c r="BK373" s="37">
        <v>90.27</v>
      </c>
      <c r="BL373" s="37">
        <v>99.61</v>
      </c>
      <c r="BM373" s="37">
        <v>110.23</v>
      </c>
      <c r="BN373" s="37">
        <v>122.28</v>
      </c>
      <c r="BO373" s="37">
        <v>135.72</v>
      </c>
      <c r="BP373" s="37">
        <v>150.47999999999999</v>
      </c>
      <c r="BQ373" s="37">
        <v>165.94</v>
      </c>
      <c r="BR373" s="37">
        <v>181.91</v>
      </c>
      <c r="BS373" s="37">
        <v>197.89</v>
      </c>
      <c r="BT373" s="37">
        <v>213.39</v>
      </c>
      <c r="BU373" s="37">
        <v>228.41</v>
      </c>
      <c r="BV373" s="37">
        <v>242.17</v>
      </c>
      <c r="BW373" s="37">
        <v>254.1</v>
      </c>
      <c r="BX373" s="37">
        <v>270.08999999999997</v>
      </c>
      <c r="BY373" s="37">
        <v>287.62</v>
      </c>
      <c r="BZ373" s="37">
        <v>307.36</v>
      </c>
      <c r="CA373" s="37">
        <v>328.95</v>
      </c>
      <c r="CB373" s="37">
        <v>352.09</v>
      </c>
      <c r="CC373" s="37">
        <v>374.47</v>
      </c>
      <c r="CD373" s="37">
        <v>396.8</v>
      </c>
      <c r="CE373" s="37">
        <v>418.66</v>
      </c>
      <c r="CF373" s="37">
        <v>439.65</v>
      </c>
      <c r="CG373" s="37">
        <v>459.36</v>
      </c>
      <c r="CH373" s="37">
        <v>477.43</v>
      </c>
      <c r="CI373" s="37">
        <v>503.32</v>
      </c>
      <c r="CJ373" s="37">
        <v>530.61</v>
      </c>
      <c r="CK373" s="37">
        <v>559.39</v>
      </c>
      <c r="CL373" s="37">
        <v>589.72</v>
      </c>
      <c r="CM373" s="37">
        <v>621.70000000000005</v>
      </c>
      <c r="CN373" s="37">
        <v>655.42</v>
      </c>
      <c r="CO373" s="37">
        <v>690.96</v>
      </c>
      <c r="CP373" s="37">
        <v>728.43</v>
      </c>
      <c r="CQ373" s="37">
        <v>767.94</v>
      </c>
      <c r="CR373" s="37">
        <v>809.58</v>
      </c>
      <c r="CS373" s="37">
        <v>853.48</v>
      </c>
      <c r="CT373" s="37">
        <v>899.77</v>
      </c>
      <c r="CU373" s="37">
        <v>948.56</v>
      </c>
      <c r="CV373" s="37">
        <v>1000</v>
      </c>
      <c r="CW373" s="37"/>
    </row>
    <row r="374" spans="1:101" ht="14.25" customHeight="1">
      <c r="A374" s="55">
        <v>23</v>
      </c>
      <c r="B374" s="56">
        <v>0.57999999999999996</v>
      </c>
      <c r="C374" s="56">
        <v>0.57999999999999996</v>
      </c>
      <c r="D374" s="56">
        <v>0.6</v>
      </c>
      <c r="E374" s="56">
        <v>0.65</v>
      </c>
      <c r="F374" s="56">
        <v>0.69</v>
      </c>
      <c r="G374" s="56">
        <v>0.71</v>
      </c>
      <c r="H374" s="56">
        <v>0.72</v>
      </c>
      <c r="I374" s="56">
        <v>0.75</v>
      </c>
      <c r="J374" s="56">
        <v>0.79</v>
      </c>
      <c r="K374" s="56">
        <v>0.86</v>
      </c>
      <c r="L374" s="56">
        <v>0.94</v>
      </c>
      <c r="M374" s="56">
        <v>1.03</v>
      </c>
      <c r="N374" s="56">
        <v>1.1200000000000001</v>
      </c>
      <c r="O374" s="56">
        <v>1.24</v>
      </c>
      <c r="P374" s="56">
        <v>1.34</v>
      </c>
      <c r="Q374" s="56">
        <v>1.64</v>
      </c>
      <c r="R374" s="56">
        <v>1.84</v>
      </c>
      <c r="S374" s="56">
        <v>2.08</v>
      </c>
      <c r="T374" s="56">
        <v>2.34</v>
      </c>
      <c r="U374" s="56">
        <v>2.61</v>
      </c>
      <c r="V374" s="56">
        <v>2.85</v>
      </c>
      <c r="W374" s="56">
        <v>3.04</v>
      </c>
      <c r="X374" s="56">
        <v>3.19</v>
      </c>
      <c r="Y374" s="56">
        <v>3.42</v>
      </c>
      <c r="Z374" s="57">
        <v>3.67</v>
      </c>
      <c r="AA374" s="57">
        <v>3.93</v>
      </c>
      <c r="AB374" s="37">
        <v>4.1900000000000004</v>
      </c>
      <c r="AC374" s="37">
        <v>4.49</v>
      </c>
      <c r="AD374" s="37">
        <v>4.84</v>
      </c>
      <c r="AE374" s="37">
        <v>5.23</v>
      </c>
      <c r="AF374" s="37">
        <v>5.66</v>
      </c>
      <c r="AG374" s="37">
        <v>6.15</v>
      </c>
      <c r="AH374" s="37">
        <v>6.69</v>
      </c>
      <c r="AI374" s="37">
        <v>7.32</v>
      </c>
      <c r="AJ374" s="37">
        <v>8.0299999999999994</v>
      </c>
      <c r="AK374" s="37">
        <v>8.83</v>
      </c>
      <c r="AL374" s="37">
        <v>9.75</v>
      </c>
      <c r="AM374" s="37">
        <v>10.81</v>
      </c>
      <c r="AN374" s="37">
        <v>12.03</v>
      </c>
      <c r="AO374" s="37">
        <v>13.41</v>
      </c>
      <c r="AP374" s="37">
        <v>14.96</v>
      </c>
      <c r="AQ374" s="37">
        <v>16.64</v>
      </c>
      <c r="AR374" s="37">
        <v>18.53</v>
      </c>
      <c r="AS374" s="37">
        <v>20.55</v>
      </c>
      <c r="AT374" s="37">
        <v>22.68</v>
      </c>
      <c r="AU374" s="37">
        <v>24.93</v>
      </c>
      <c r="AV374" s="37">
        <v>27.4</v>
      </c>
      <c r="AW374" s="37">
        <v>30.16</v>
      </c>
      <c r="AX374" s="37">
        <v>33.33</v>
      </c>
      <c r="AY374" s="37">
        <v>36.92</v>
      </c>
      <c r="AZ374" s="37">
        <v>40.86</v>
      </c>
      <c r="BA374" s="37">
        <v>45.03</v>
      </c>
      <c r="BB374" s="37">
        <v>49.32</v>
      </c>
      <c r="BC374" s="37">
        <v>53.59</v>
      </c>
      <c r="BD374" s="37">
        <v>57.83</v>
      </c>
      <c r="BE374" s="37">
        <v>62.08</v>
      </c>
      <c r="BF374" s="37">
        <v>66.56</v>
      </c>
      <c r="BG374" s="37">
        <v>71.38</v>
      </c>
      <c r="BH374" s="37">
        <v>76.63</v>
      </c>
      <c r="BI374" s="37">
        <v>82.02</v>
      </c>
      <c r="BJ374" s="37">
        <v>90.27</v>
      </c>
      <c r="BK374" s="37">
        <v>99.61</v>
      </c>
      <c r="BL374" s="37">
        <v>110.23</v>
      </c>
      <c r="BM374" s="37">
        <v>122.28</v>
      </c>
      <c r="BN374" s="37">
        <v>135.72</v>
      </c>
      <c r="BO374" s="37">
        <v>150.47999999999999</v>
      </c>
      <c r="BP374" s="37">
        <v>165.94</v>
      </c>
      <c r="BQ374" s="37">
        <v>181.91</v>
      </c>
      <c r="BR374" s="37">
        <v>197.89</v>
      </c>
      <c r="BS374" s="37">
        <v>213.39</v>
      </c>
      <c r="BT374" s="37">
        <v>228.41</v>
      </c>
      <c r="BU374" s="37">
        <v>242.17</v>
      </c>
      <c r="BV374" s="37">
        <v>254.1</v>
      </c>
      <c r="BW374" s="37">
        <v>270.08999999999997</v>
      </c>
      <c r="BX374" s="37">
        <v>287.62</v>
      </c>
      <c r="BY374" s="37">
        <v>307.36</v>
      </c>
      <c r="BZ374" s="37">
        <v>328.95</v>
      </c>
      <c r="CA374" s="37">
        <v>352.09</v>
      </c>
      <c r="CB374" s="37">
        <v>374.47</v>
      </c>
      <c r="CC374" s="37">
        <v>396.8</v>
      </c>
      <c r="CD374" s="37">
        <v>418.66</v>
      </c>
      <c r="CE374" s="37">
        <v>439.65</v>
      </c>
      <c r="CF374" s="37">
        <v>459.36</v>
      </c>
      <c r="CG374" s="37">
        <v>477.43</v>
      </c>
      <c r="CH374" s="37">
        <v>503.32</v>
      </c>
      <c r="CI374" s="37">
        <v>530.61</v>
      </c>
      <c r="CJ374" s="37">
        <v>559.39</v>
      </c>
      <c r="CK374" s="37">
        <v>589.72</v>
      </c>
      <c r="CL374" s="37">
        <v>621.70000000000005</v>
      </c>
      <c r="CM374" s="37">
        <v>655.42</v>
      </c>
      <c r="CN374" s="37">
        <v>690.96</v>
      </c>
      <c r="CO374" s="37">
        <v>728.43</v>
      </c>
      <c r="CP374" s="37">
        <v>767.94</v>
      </c>
      <c r="CQ374" s="37">
        <v>809.58</v>
      </c>
      <c r="CR374" s="37">
        <v>853.48</v>
      </c>
      <c r="CS374" s="37">
        <v>899.77</v>
      </c>
      <c r="CT374" s="37">
        <v>948.56</v>
      </c>
      <c r="CU374" s="37">
        <v>1000</v>
      </c>
      <c r="CV374" s="37"/>
      <c r="CW374" s="37"/>
    </row>
    <row r="375" spans="1:101" ht="14.25" customHeight="1">
      <c r="A375" s="55">
        <v>24</v>
      </c>
      <c r="B375" s="56">
        <v>0.53</v>
      </c>
      <c r="C375" s="56">
        <v>0.55000000000000004</v>
      </c>
      <c r="D375" s="56">
        <v>0.57999999999999996</v>
      </c>
      <c r="E375" s="56">
        <v>0.62</v>
      </c>
      <c r="F375" s="56">
        <v>0.65</v>
      </c>
      <c r="G375" s="56">
        <v>0.67</v>
      </c>
      <c r="H375" s="56">
        <v>0.7</v>
      </c>
      <c r="I375" s="56">
        <v>0.75</v>
      </c>
      <c r="J375" s="56">
        <v>0.82</v>
      </c>
      <c r="K375" s="56">
        <v>0.9</v>
      </c>
      <c r="L375" s="56">
        <v>0.98</v>
      </c>
      <c r="M375" s="56">
        <v>1.07</v>
      </c>
      <c r="N375" s="56">
        <v>1.19</v>
      </c>
      <c r="O375" s="56">
        <v>1.29</v>
      </c>
      <c r="P375" s="56">
        <v>1.59</v>
      </c>
      <c r="Q375" s="56">
        <v>1.8</v>
      </c>
      <c r="R375" s="56">
        <v>2.04</v>
      </c>
      <c r="S375" s="56">
        <v>2.2999999999999998</v>
      </c>
      <c r="T375" s="56">
        <v>2.57</v>
      </c>
      <c r="U375" s="56">
        <v>2.82</v>
      </c>
      <c r="V375" s="56">
        <v>3.01</v>
      </c>
      <c r="W375" s="56">
        <v>3.17</v>
      </c>
      <c r="X375" s="56">
        <v>3.4</v>
      </c>
      <c r="Y375" s="56">
        <v>3.64</v>
      </c>
      <c r="Z375" s="57">
        <v>3.91</v>
      </c>
      <c r="AA375" s="57">
        <v>4.1900000000000004</v>
      </c>
      <c r="AB375" s="37">
        <v>4.49</v>
      </c>
      <c r="AC375" s="37">
        <v>4.84</v>
      </c>
      <c r="AD375" s="37">
        <v>5.23</v>
      </c>
      <c r="AE375" s="37">
        <v>5.66</v>
      </c>
      <c r="AF375" s="37">
        <v>6.15</v>
      </c>
      <c r="AG375" s="37">
        <v>6.69</v>
      </c>
      <c r="AH375" s="37">
        <v>7.32</v>
      </c>
      <c r="AI375" s="37">
        <v>8.0299999999999994</v>
      </c>
      <c r="AJ375" s="37">
        <v>8.83</v>
      </c>
      <c r="AK375" s="37">
        <v>9.75</v>
      </c>
      <c r="AL375" s="37">
        <v>10.81</v>
      </c>
      <c r="AM375" s="37">
        <v>12.03</v>
      </c>
      <c r="AN375" s="37">
        <v>13.41</v>
      </c>
      <c r="AO375" s="37">
        <v>14.96</v>
      </c>
      <c r="AP375" s="37">
        <v>16.64</v>
      </c>
      <c r="AQ375" s="37">
        <v>18.53</v>
      </c>
      <c r="AR375" s="37">
        <v>20.55</v>
      </c>
      <c r="AS375" s="37">
        <v>22.68</v>
      </c>
      <c r="AT375" s="37">
        <v>24.93</v>
      </c>
      <c r="AU375" s="37">
        <v>27.4</v>
      </c>
      <c r="AV375" s="37">
        <v>30.16</v>
      </c>
      <c r="AW375" s="37">
        <v>33.33</v>
      </c>
      <c r="AX375" s="37">
        <v>36.92</v>
      </c>
      <c r="AY375" s="37">
        <v>40.86</v>
      </c>
      <c r="AZ375" s="37">
        <v>45.03</v>
      </c>
      <c r="BA375" s="37">
        <v>49.32</v>
      </c>
      <c r="BB375" s="37">
        <v>53.59</v>
      </c>
      <c r="BC375" s="37">
        <v>57.83</v>
      </c>
      <c r="BD375" s="37">
        <v>62.08</v>
      </c>
      <c r="BE375" s="37">
        <v>66.56</v>
      </c>
      <c r="BF375" s="37">
        <v>71.38</v>
      </c>
      <c r="BG375" s="37">
        <v>76.63</v>
      </c>
      <c r="BH375" s="37">
        <v>82.02</v>
      </c>
      <c r="BI375" s="37">
        <v>90.27</v>
      </c>
      <c r="BJ375" s="37">
        <v>99.61</v>
      </c>
      <c r="BK375" s="37">
        <v>110.23</v>
      </c>
      <c r="BL375" s="37">
        <v>122.28</v>
      </c>
      <c r="BM375" s="37">
        <v>135.72</v>
      </c>
      <c r="BN375" s="37">
        <v>150.47999999999999</v>
      </c>
      <c r="BO375" s="37">
        <v>165.94</v>
      </c>
      <c r="BP375" s="37">
        <v>181.91</v>
      </c>
      <c r="BQ375" s="37">
        <v>197.89</v>
      </c>
      <c r="BR375" s="37">
        <v>213.39</v>
      </c>
      <c r="BS375" s="37">
        <v>228.41</v>
      </c>
      <c r="BT375" s="37">
        <v>242.17</v>
      </c>
      <c r="BU375" s="37">
        <v>254.1</v>
      </c>
      <c r="BV375" s="37">
        <v>270.08999999999997</v>
      </c>
      <c r="BW375" s="37">
        <v>287.62</v>
      </c>
      <c r="BX375" s="37">
        <v>307.36</v>
      </c>
      <c r="BY375" s="37">
        <v>328.95</v>
      </c>
      <c r="BZ375" s="37">
        <v>352.09</v>
      </c>
      <c r="CA375" s="37">
        <v>374.47</v>
      </c>
      <c r="CB375" s="37">
        <v>396.8</v>
      </c>
      <c r="CC375" s="37">
        <v>418.66</v>
      </c>
      <c r="CD375" s="37">
        <v>439.65</v>
      </c>
      <c r="CE375" s="37">
        <v>459.36</v>
      </c>
      <c r="CF375" s="37">
        <v>477.43</v>
      </c>
      <c r="CG375" s="37">
        <v>503.32</v>
      </c>
      <c r="CH375" s="37">
        <v>530.61</v>
      </c>
      <c r="CI375" s="37">
        <v>559.39</v>
      </c>
      <c r="CJ375" s="37">
        <v>589.72</v>
      </c>
      <c r="CK375" s="37">
        <v>621.70000000000005</v>
      </c>
      <c r="CL375" s="37">
        <v>655.42</v>
      </c>
      <c r="CM375" s="37">
        <v>690.96</v>
      </c>
      <c r="CN375" s="37">
        <v>728.43</v>
      </c>
      <c r="CO375" s="37">
        <v>767.94</v>
      </c>
      <c r="CP375" s="37">
        <v>809.58</v>
      </c>
      <c r="CQ375" s="37">
        <v>853.48</v>
      </c>
      <c r="CR375" s="37">
        <v>899.77</v>
      </c>
      <c r="CS375" s="37">
        <v>948.56</v>
      </c>
      <c r="CT375" s="37">
        <v>1000</v>
      </c>
      <c r="CU375" s="37"/>
      <c r="CV375" s="37"/>
      <c r="CW375" s="37"/>
    </row>
    <row r="376" spans="1:101" ht="14.25" customHeight="1">
      <c r="A376" s="55">
        <v>25</v>
      </c>
      <c r="B376" s="56">
        <v>0.49</v>
      </c>
      <c r="C376" s="56">
        <v>0.53</v>
      </c>
      <c r="D376" s="56">
        <v>0.56000000000000005</v>
      </c>
      <c r="E376" s="56">
        <v>0.59</v>
      </c>
      <c r="F376" s="56">
        <v>0.62</v>
      </c>
      <c r="G376" s="56">
        <v>0.65</v>
      </c>
      <c r="H376" s="56">
        <v>0.7</v>
      </c>
      <c r="I376" s="56">
        <v>0.77</v>
      </c>
      <c r="J376" s="56">
        <v>0.85</v>
      </c>
      <c r="K376" s="56">
        <v>0.94</v>
      </c>
      <c r="L376" s="56">
        <v>1.03</v>
      </c>
      <c r="M376" s="56">
        <v>1.1399999999999999</v>
      </c>
      <c r="N376" s="56">
        <v>1.24</v>
      </c>
      <c r="O376" s="56">
        <v>1.53</v>
      </c>
      <c r="P376" s="56">
        <v>1.75</v>
      </c>
      <c r="Q376" s="56">
        <v>2</v>
      </c>
      <c r="R376" s="56">
        <v>2.2599999999999998</v>
      </c>
      <c r="S376" s="56">
        <v>2.5299999999999998</v>
      </c>
      <c r="T376" s="56">
        <v>2.78</v>
      </c>
      <c r="U376" s="56">
        <v>2.99</v>
      </c>
      <c r="V376" s="56">
        <v>3.15</v>
      </c>
      <c r="W376" s="56">
        <v>3.39</v>
      </c>
      <c r="X376" s="56">
        <v>3.63</v>
      </c>
      <c r="Y376" s="56">
        <v>3.89</v>
      </c>
      <c r="Z376" s="57">
        <v>4.17</v>
      </c>
      <c r="AA376" s="57">
        <v>4.49</v>
      </c>
      <c r="AB376" s="37">
        <v>4.84</v>
      </c>
      <c r="AC376" s="37">
        <v>5.23</v>
      </c>
      <c r="AD376" s="37">
        <v>5.66</v>
      </c>
      <c r="AE376" s="37">
        <v>6.15</v>
      </c>
      <c r="AF376" s="37">
        <v>6.69</v>
      </c>
      <c r="AG376" s="37">
        <v>7.32</v>
      </c>
      <c r="AH376" s="37">
        <v>8.0299999999999994</v>
      </c>
      <c r="AI376" s="37">
        <v>8.83</v>
      </c>
      <c r="AJ376" s="37">
        <v>9.75</v>
      </c>
      <c r="AK376" s="37">
        <v>10.81</v>
      </c>
      <c r="AL376" s="37">
        <v>12.03</v>
      </c>
      <c r="AM376" s="37">
        <v>13.41</v>
      </c>
      <c r="AN376" s="37">
        <v>14.96</v>
      </c>
      <c r="AO376" s="37">
        <v>16.64</v>
      </c>
      <c r="AP376" s="37">
        <v>18.53</v>
      </c>
      <c r="AQ376" s="37">
        <v>20.55</v>
      </c>
      <c r="AR376" s="37">
        <v>22.68</v>
      </c>
      <c r="AS376" s="37">
        <v>24.93</v>
      </c>
      <c r="AT376" s="37">
        <v>27.4</v>
      </c>
      <c r="AU376" s="37">
        <v>30.16</v>
      </c>
      <c r="AV376" s="37">
        <v>33.33</v>
      </c>
      <c r="AW376" s="37">
        <v>36.92</v>
      </c>
      <c r="AX376" s="37">
        <v>40.86</v>
      </c>
      <c r="AY376" s="37">
        <v>45.03</v>
      </c>
      <c r="AZ376" s="37">
        <v>49.32</v>
      </c>
      <c r="BA376" s="37">
        <v>53.59</v>
      </c>
      <c r="BB376" s="37">
        <v>57.83</v>
      </c>
      <c r="BC376" s="37">
        <v>62.08</v>
      </c>
      <c r="BD376" s="37">
        <v>66.56</v>
      </c>
      <c r="BE376" s="37">
        <v>71.38</v>
      </c>
      <c r="BF376" s="37">
        <v>76.63</v>
      </c>
      <c r="BG376" s="37">
        <v>82.02</v>
      </c>
      <c r="BH376" s="37">
        <v>90.27</v>
      </c>
      <c r="BI376" s="37">
        <v>99.61</v>
      </c>
      <c r="BJ376" s="37">
        <v>110.23</v>
      </c>
      <c r="BK376" s="37">
        <v>122.28</v>
      </c>
      <c r="BL376" s="37">
        <v>135.72</v>
      </c>
      <c r="BM376" s="37">
        <v>150.47999999999999</v>
      </c>
      <c r="BN376" s="37">
        <v>165.94</v>
      </c>
      <c r="BO376" s="37">
        <v>181.91</v>
      </c>
      <c r="BP376" s="37">
        <v>197.89</v>
      </c>
      <c r="BQ376" s="37">
        <v>213.39</v>
      </c>
      <c r="BR376" s="37">
        <v>228.41</v>
      </c>
      <c r="BS376" s="37">
        <v>242.17</v>
      </c>
      <c r="BT376" s="37">
        <v>254.1</v>
      </c>
      <c r="BU376" s="37">
        <v>270.08999999999997</v>
      </c>
      <c r="BV376" s="37">
        <v>287.62</v>
      </c>
      <c r="BW376" s="37">
        <v>307.36</v>
      </c>
      <c r="BX376" s="37">
        <v>328.95</v>
      </c>
      <c r="BY376" s="37">
        <v>352.09</v>
      </c>
      <c r="BZ376" s="37">
        <v>374.47</v>
      </c>
      <c r="CA376" s="37">
        <v>396.8</v>
      </c>
      <c r="CB376" s="37">
        <v>418.66</v>
      </c>
      <c r="CC376" s="37">
        <v>439.65</v>
      </c>
      <c r="CD376" s="37">
        <v>459.36</v>
      </c>
      <c r="CE376" s="37">
        <v>477.43</v>
      </c>
      <c r="CF376" s="37">
        <v>503.32</v>
      </c>
      <c r="CG376" s="37">
        <v>530.61</v>
      </c>
      <c r="CH376" s="37">
        <v>559.39</v>
      </c>
      <c r="CI376" s="37">
        <v>589.72</v>
      </c>
      <c r="CJ376" s="37">
        <v>621.70000000000005</v>
      </c>
      <c r="CK376" s="37">
        <v>655.42</v>
      </c>
      <c r="CL376" s="37">
        <v>690.96</v>
      </c>
      <c r="CM376" s="37">
        <v>728.43</v>
      </c>
      <c r="CN376" s="37">
        <v>767.94</v>
      </c>
      <c r="CO376" s="37">
        <v>809.58</v>
      </c>
      <c r="CP376" s="37">
        <v>853.48</v>
      </c>
      <c r="CQ376" s="37">
        <v>899.77</v>
      </c>
      <c r="CR376" s="37">
        <v>948.56</v>
      </c>
      <c r="CS376" s="37">
        <v>1000</v>
      </c>
      <c r="CT376" s="37"/>
      <c r="CU376" s="37"/>
      <c r="CV376" s="37"/>
      <c r="CW376" s="37"/>
    </row>
    <row r="377" spans="1:101" ht="14.25" customHeight="1">
      <c r="A377" s="55">
        <v>26</v>
      </c>
      <c r="B377" s="56">
        <v>0.45</v>
      </c>
      <c r="C377" s="56">
        <v>0.5</v>
      </c>
      <c r="D377" s="56">
        <v>0.53</v>
      </c>
      <c r="E377" s="56">
        <v>0.56999999999999995</v>
      </c>
      <c r="F377" s="56">
        <v>0.6</v>
      </c>
      <c r="G377" s="56">
        <v>0.66</v>
      </c>
      <c r="H377" s="56">
        <v>0.73</v>
      </c>
      <c r="I377" s="56">
        <v>0.81</v>
      </c>
      <c r="J377" s="56">
        <v>0.9</v>
      </c>
      <c r="K377" s="56">
        <v>0.99</v>
      </c>
      <c r="L377" s="56">
        <v>1.1000000000000001</v>
      </c>
      <c r="M377" s="56">
        <v>1.19</v>
      </c>
      <c r="N377" s="56">
        <v>1.43</v>
      </c>
      <c r="O377" s="56">
        <v>1.68</v>
      </c>
      <c r="P377" s="56">
        <v>1.94</v>
      </c>
      <c r="Q377" s="56">
        <v>2.21</v>
      </c>
      <c r="R377" s="56">
        <v>2.48</v>
      </c>
      <c r="S377" s="56">
        <v>2.74</v>
      </c>
      <c r="T377" s="56">
        <v>2.96</v>
      </c>
      <c r="U377" s="56">
        <v>3.14</v>
      </c>
      <c r="V377" s="56">
        <v>3.38</v>
      </c>
      <c r="W377" s="56">
        <v>3.61</v>
      </c>
      <c r="X377" s="56">
        <v>3.87</v>
      </c>
      <c r="Y377" s="56">
        <v>4.16</v>
      </c>
      <c r="Z377" s="57">
        <v>4.47</v>
      </c>
      <c r="AA377" s="57">
        <v>4.84</v>
      </c>
      <c r="AB377" s="37">
        <v>5.23</v>
      </c>
      <c r="AC377" s="37">
        <v>5.66</v>
      </c>
      <c r="AD377" s="37">
        <v>6.15</v>
      </c>
      <c r="AE377" s="37">
        <v>6.69</v>
      </c>
      <c r="AF377" s="37">
        <v>7.32</v>
      </c>
      <c r="AG377" s="37">
        <v>8.0299999999999994</v>
      </c>
      <c r="AH377" s="37">
        <v>8.83</v>
      </c>
      <c r="AI377" s="37">
        <v>9.75</v>
      </c>
      <c r="AJ377" s="37">
        <v>10.81</v>
      </c>
      <c r="AK377" s="37">
        <v>12.03</v>
      </c>
      <c r="AL377" s="37">
        <v>13.41</v>
      </c>
      <c r="AM377" s="37">
        <v>14.96</v>
      </c>
      <c r="AN377" s="37">
        <v>16.64</v>
      </c>
      <c r="AO377" s="37">
        <v>18.53</v>
      </c>
      <c r="AP377" s="37">
        <v>20.55</v>
      </c>
      <c r="AQ377" s="37">
        <v>22.68</v>
      </c>
      <c r="AR377" s="37">
        <v>24.93</v>
      </c>
      <c r="AS377" s="37">
        <v>27.4</v>
      </c>
      <c r="AT377" s="37">
        <v>30.16</v>
      </c>
      <c r="AU377" s="37">
        <v>33.33</v>
      </c>
      <c r="AV377" s="37">
        <v>36.92</v>
      </c>
      <c r="AW377" s="37">
        <v>40.86</v>
      </c>
      <c r="AX377" s="37">
        <v>45.03</v>
      </c>
      <c r="AY377" s="37">
        <v>49.32</v>
      </c>
      <c r="AZ377" s="37">
        <v>53.59</v>
      </c>
      <c r="BA377" s="37">
        <v>57.83</v>
      </c>
      <c r="BB377" s="37">
        <v>62.08</v>
      </c>
      <c r="BC377" s="37">
        <v>66.56</v>
      </c>
      <c r="BD377" s="37">
        <v>71.38</v>
      </c>
      <c r="BE377" s="37">
        <v>76.63</v>
      </c>
      <c r="BF377" s="37">
        <v>82.02</v>
      </c>
      <c r="BG377" s="37">
        <v>90.27</v>
      </c>
      <c r="BH377" s="37">
        <v>99.61</v>
      </c>
      <c r="BI377" s="37">
        <v>110.23</v>
      </c>
      <c r="BJ377" s="37">
        <v>122.28</v>
      </c>
      <c r="BK377" s="37">
        <v>135.72</v>
      </c>
      <c r="BL377" s="37">
        <v>150.47999999999999</v>
      </c>
      <c r="BM377" s="37">
        <v>165.94</v>
      </c>
      <c r="BN377" s="37">
        <v>181.91</v>
      </c>
      <c r="BO377" s="37">
        <v>197.89</v>
      </c>
      <c r="BP377" s="37">
        <v>213.39</v>
      </c>
      <c r="BQ377" s="37">
        <v>228.41</v>
      </c>
      <c r="BR377" s="37">
        <v>242.17</v>
      </c>
      <c r="BS377" s="37">
        <v>254.1</v>
      </c>
      <c r="BT377" s="37">
        <v>270.08999999999997</v>
      </c>
      <c r="BU377" s="37">
        <v>287.62</v>
      </c>
      <c r="BV377" s="37">
        <v>307.36</v>
      </c>
      <c r="BW377" s="37">
        <v>328.95</v>
      </c>
      <c r="BX377" s="37">
        <v>352.09</v>
      </c>
      <c r="BY377" s="37">
        <v>374.47</v>
      </c>
      <c r="BZ377" s="37">
        <v>396.8</v>
      </c>
      <c r="CA377" s="37">
        <v>418.66</v>
      </c>
      <c r="CB377" s="37">
        <v>439.65</v>
      </c>
      <c r="CC377" s="37">
        <v>459.36</v>
      </c>
      <c r="CD377" s="37">
        <v>477.43</v>
      </c>
      <c r="CE377" s="37">
        <v>503.32</v>
      </c>
      <c r="CF377" s="37">
        <v>530.61</v>
      </c>
      <c r="CG377" s="37">
        <v>559.39</v>
      </c>
      <c r="CH377" s="37">
        <v>589.72</v>
      </c>
      <c r="CI377" s="37">
        <v>621.70000000000005</v>
      </c>
      <c r="CJ377" s="37">
        <v>655.42</v>
      </c>
      <c r="CK377" s="37">
        <v>690.96</v>
      </c>
      <c r="CL377" s="37">
        <v>728.43</v>
      </c>
      <c r="CM377" s="37">
        <v>767.94</v>
      </c>
      <c r="CN377" s="37">
        <v>809.58</v>
      </c>
      <c r="CO377" s="37">
        <v>853.48</v>
      </c>
      <c r="CP377" s="37">
        <v>899.77</v>
      </c>
      <c r="CQ377" s="37">
        <v>948.56</v>
      </c>
      <c r="CR377" s="37">
        <v>1000</v>
      </c>
      <c r="CS377" s="37"/>
      <c r="CT377" s="37"/>
      <c r="CU377" s="37"/>
      <c r="CV377" s="37"/>
      <c r="CW377" s="37"/>
    </row>
    <row r="378" spans="1:101" ht="14.25" customHeight="1">
      <c r="A378" s="55">
        <v>27</v>
      </c>
      <c r="B378" s="56">
        <v>0.41</v>
      </c>
      <c r="C378" s="56">
        <v>0.48</v>
      </c>
      <c r="D378" s="56">
        <v>0.52</v>
      </c>
      <c r="E378" s="56">
        <v>0.56000000000000005</v>
      </c>
      <c r="F378" s="56">
        <v>0.61</v>
      </c>
      <c r="G378" s="56">
        <v>0.69</v>
      </c>
      <c r="H378" s="56">
        <v>0.77</v>
      </c>
      <c r="I378" s="56">
        <v>0.86</v>
      </c>
      <c r="J378" s="56">
        <v>0.95</v>
      </c>
      <c r="K378" s="56">
        <v>1.06</v>
      </c>
      <c r="L378" s="56">
        <v>1.1599999999999999</v>
      </c>
      <c r="M378" s="56">
        <v>1.31</v>
      </c>
      <c r="N378" s="56">
        <v>1.58</v>
      </c>
      <c r="O378" s="56">
        <v>1.86</v>
      </c>
      <c r="P378" s="56">
        <v>2.14</v>
      </c>
      <c r="Q378" s="56">
        <v>2.41</v>
      </c>
      <c r="R378" s="56">
        <v>2.68</v>
      </c>
      <c r="S378" s="56">
        <v>2.91</v>
      </c>
      <c r="T378" s="56">
        <v>3.11</v>
      </c>
      <c r="U378" s="56">
        <v>3.37</v>
      </c>
      <c r="V378" s="56">
        <v>3.59</v>
      </c>
      <c r="W378" s="56">
        <v>3.86</v>
      </c>
      <c r="X378" s="56">
        <v>4.1399999999999997</v>
      </c>
      <c r="Y378" s="56">
        <v>4.45</v>
      </c>
      <c r="Z378" s="57">
        <v>4.82</v>
      </c>
      <c r="AA378" s="57">
        <v>5.23</v>
      </c>
      <c r="AB378" s="37">
        <v>5.66</v>
      </c>
      <c r="AC378" s="37">
        <v>6.15</v>
      </c>
      <c r="AD378" s="37">
        <v>6.69</v>
      </c>
      <c r="AE378" s="37">
        <v>7.32</v>
      </c>
      <c r="AF378" s="37">
        <v>8.0299999999999994</v>
      </c>
      <c r="AG378" s="37">
        <v>8.83</v>
      </c>
      <c r="AH378" s="37">
        <v>9.75</v>
      </c>
      <c r="AI378" s="37">
        <v>10.81</v>
      </c>
      <c r="AJ378" s="37">
        <v>12.03</v>
      </c>
      <c r="AK378" s="37">
        <v>13.41</v>
      </c>
      <c r="AL378" s="37">
        <v>14.96</v>
      </c>
      <c r="AM378" s="37">
        <v>16.64</v>
      </c>
      <c r="AN378" s="37">
        <v>18.53</v>
      </c>
      <c r="AO378" s="37">
        <v>20.55</v>
      </c>
      <c r="AP378" s="37">
        <v>22.68</v>
      </c>
      <c r="AQ378" s="37">
        <v>24.93</v>
      </c>
      <c r="AR378" s="37">
        <v>27.4</v>
      </c>
      <c r="AS378" s="37">
        <v>30.16</v>
      </c>
      <c r="AT378" s="37">
        <v>33.33</v>
      </c>
      <c r="AU378" s="37">
        <v>36.92</v>
      </c>
      <c r="AV378" s="37">
        <v>40.86</v>
      </c>
      <c r="AW378" s="37">
        <v>45.03</v>
      </c>
      <c r="AX378" s="37">
        <v>49.32</v>
      </c>
      <c r="AY378" s="37">
        <v>53.59</v>
      </c>
      <c r="AZ378" s="37">
        <v>57.83</v>
      </c>
      <c r="BA378" s="37">
        <v>62.08</v>
      </c>
      <c r="BB378" s="37">
        <v>66.56</v>
      </c>
      <c r="BC378" s="37">
        <v>71.38</v>
      </c>
      <c r="BD378" s="37">
        <v>76.63</v>
      </c>
      <c r="BE378" s="37">
        <v>82.02</v>
      </c>
      <c r="BF378" s="37">
        <v>90.27</v>
      </c>
      <c r="BG378" s="37">
        <v>99.61</v>
      </c>
      <c r="BH378" s="37">
        <v>110.23</v>
      </c>
      <c r="BI378" s="37">
        <v>122.28</v>
      </c>
      <c r="BJ378" s="37">
        <v>135.72</v>
      </c>
      <c r="BK378" s="37">
        <v>150.47999999999999</v>
      </c>
      <c r="BL378" s="37">
        <v>165.94</v>
      </c>
      <c r="BM378" s="37">
        <v>181.91</v>
      </c>
      <c r="BN378" s="37">
        <v>197.89</v>
      </c>
      <c r="BO378" s="37">
        <v>213.39</v>
      </c>
      <c r="BP378" s="37">
        <v>228.41</v>
      </c>
      <c r="BQ378" s="37">
        <v>242.17</v>
      </c>
      <c r="BR378" s="37">
        <v>254.1</v>
      </c>
      <c r="BS378" s="37">
        <v>270.08999999999997</v>
      </c>
      <c r="BT378" s="37">
        <v>287.62</v>
      </c>
      <c r="BU378" s="37">
        <v>307.36</v>
      </c>
      <c r="BV378" s="37">
        <v>328.95</v>
      </c>
      <c r="BW378" s="37">
        <v>352.09</v>
      </c>
      <c r="BX378" s="37">
        <v>374.47</v>
      </c>
      <c r="BY378" s="37">
        <v>396.8</v>
      </c>
      <c r="BZ378" s="37">
        <v>418.66</v>
      </c>
      <c r="CA378" s="37">
        <v>439.65</v>
      </c>
      <c r="CB378" s="37">
        <v>459.36</v>
      </c>
      <c r="CC378" s="37">
        <v>477.43</v>
      </c>
      <c r="CD378" s="37">
        <v>503.32</v>
      </c>
      <c r="CE378" s="37">
        <v>530.61</v>
      </c>
      <c r="CF378" s="37">
        <v>559.39</v>
      </c>
      <c r="CG378" s="37">
        <v>589.72</v>
      </c>
      <c r="CH378" s="37">
        <v>621.70000000000005</v>
      </c>
      <c r="CI378" s="37">
        <v>655.42</v>
      </c>
      <c r="CJ378" s="37">
        <v>690.96</v>
      </c>
      <c r="CK378" s="37">
        <v>728.43</v>
      </c>
      <c r="CL378" s="37">
        <v>767.94</v>
      </c>
      <c r="CM378" s="37">
        <v>809.58</v>
      </c>
      <c r="CN378" s="37">
        <v>853.48</v>
      </c>
      <c r="CO378" s="37">
        <v>899.77</v>
      </c>
      <c r="CP378" s="37">
        <v>948.56</v>
      </c>
      <c r="CQ378" s="37">
        <v>1000</v>
      </c>
      <c r="CR378" s="37"/>
      <c r="CS378" s="37"/>
      <c r="CT378" s="37"/>
      <c r="CU378" s="37"/>
      <c r="CV378" s="37"/>
      <c r="CW378" s="37"/>
    </row>
    <row r="379" spans="1:101" ht="14.25" customHeight="1">
      <c r="A379" s="55">
        <v>28</v>
      </c>
      <c r="B379" s="56">
        <v>0.37</v>
      </c>
      <c r="C379" s="56">
        <v>0.46</v>
      </c>
      <c r="D379" s="56">
        <v>0.51</v>
      </c>
      <c r="E379" s="56">
        <v>0.56999999999999995</v>
      </c>
      <c r="F379" s="56">
        <v>0.64</v>
      </c>
      <c r="G379" s="56">
        <v>0.73</v>
      </c>
      <c r="H379" s="56">
        <v>0.82</v>
      </c>
      <c r="I379" s="56">
        <v>0.91</v>
      </c>
      <c r="J379" s="56">
        <v>1.02</v>
      </c>
      <c r="K379" s="56">
        <v>1.1299999999999999</v>
      </c>
      <c r="L379" s="56">
        <v>1.27</v>
      </c>
      <c r="M379" s="56">
        <v>1.45</v>
      </c>
      <c r="N379" s="56">
        <v>1.76</v>
      </c>
      <c r="O379" s="56">
        <v>2.0499999999999998</v>
      </c>
      <c r="P379" s="56">
        <v>2.33</v>
      </c>
      <c r="Q379" s="56">
        <v>2.6</v>
      </c>
      <c r="R379" s="56">
        <v>2.84</v>
      </c>
      <c r="S379" s="56">
        <v>3.05</v>
      </c>
      <c r="T379" s="56">
        <v>3.33</v>
      </c>
      <c r="U379" s="56">
        <v>3.57</v>
      </c>
      <c r="V379" s="56">
        <v>3.84</v>
      </c>
      <c r="W379" s="56">
        <v>4.12</v>
      </c>
      <c r="X379" s="56">
        <v>4.4400000000000004</v>
      </c>
      <c r="Y379" s="56">
        <v>4.8</v>
      </c>
      <c r="Z379" s="57">
        <v>5.21</v>
      </c>
      <c r="AA379" s="57">
        <v>5.66</v>
      </c>
      <c r="AB379" s="37">
        <v>6.15</v>
      </c>
      <c r="AC379" s="37">
        <v>6.69</v>
      </c>
      <c r="AD379" s="37">
        <v>7.32</v>
      </c>
      <c r="AE379" s="37">
        <v>8.0299999999999994</v>
      </c>
      <c r="AF379" s="37">
        <v>8.83</v>
      </c>
      <c r="AG379" s="37">
        <v>9.75</v>
      </c>
      <c r="AH379" s="37">
        <v>10.81</v>
      </c>
      <c r="AI379" s="37">
        <v>12.03</v>
      </c>
      <c r="AJ379" s="37">
        <v>13.41</v>
      </c>
      <c r="AK379" s="37">
        <v>14.96</v>
      </c>
      <c r="AL379" s="37">
        <v>16.64</v>
      </c>
      <c r="AM379" s="37">
        <v>18.53</v>
      </c>
      <c r="AN379" s="37">
        <v>20.55</v>
      </c>
      <c r="AO379" s="37">
        <v>22.68</v>
      </c>
      <c r="AP379" s="37">
        <v>24.93</v>
      </c>
      <c r="AQ379" s="37">
        <v>27.4</v>
      </c>
      <c r="AR379" s="37">
        <v>30.16</v>
      </c>
      <c r="AS379" s="37">
        <v>33.33</v>
      </c>
      <c r="AT379" s="37">
        <v>36.92</v>
      </c>
      <c r="AU379" s="37">
        <v>40.86</v>
      </c>
      <c r="AV379" s="37">
        <v>45.03</v>
      </c>
      <c r="AW379" s="37">
        <v>49.32</v>
      </c>
      <c r="AX379" s="37">
        <v>53.59</v>
      </c>
      <c r="AY379" s="37">
        <v>57.83</v>
      </c>
      <c r="AZ379" s="37">
        <v>62.08</v>
      </c>
      <c r="BA379" s="37">
        <v>66.56</v>
      </c>
      <c r="BB379" s="37">
        <v>71.38</v>
      </c>
      <c r="BC379" s="37">
        <v>76.63</v>
      </c>
      <c r="BD379" s="37">
        <v>82.02</v>
      </c>
      <c r="BE379" s="37">
        <v>90.27</v>
      </c>
      <c r="BF379" s="37">
        <v>99.61</v>
      </c>
      <c r="BG379" s="37">
        <v>110.23</v>
      </c>
      <c r="BH379" s="37">
        <v>122.28</v>
      </c>
      <c r="BI379" s="37">
        <v>135.72</v>
      </c>
      <c r="BJ379" s="37">
        <v>150.47999999999999</v>
      </c>
      <c r="BK379" s="37">
        <v>165.94</v>
      </c>
      <c r="BL379" s="37">
        <v>181.91</v>
      </c>
      <c r="BM379" s="37">
        <v>197.89</v>
      </c>
      <c r="BN379" s="37">
        <v>213.39</v>
      </c>
      <c r="BO379" s="37">
        <v>228.41</v>
      </c>
      <c r="BP379" s="37">
        <v>242.17</v>
      </c>
      <c r="BQ379" s="37">
        <v>254.1</v>
      </c>
      <c r="BR379" s="37">
        <v>270.08999999999997</v>
      </c>
      <c r="BS379" s="37">
        <v>287.62</v>
      </c>
      <c r="BT379" s="37">
        <v>307.36</v>
      </c>
      <c r="BU379" s="37">
        <v>328.95</v>
      </c>
      <c r="BV379" s="37">
        <v>352.09</v>
      </c>
      <c r="BW379" s="37">
        <v>374.47</v>
      </c>
      <c r="BX379" s="37">
        <v>396.8</v>
      </c>
      <c r="BY379" s="37">
        <v>418.66</v>
      </c>
      <c r="BZ379" s="37">
        <v>439.65</v>
      </c>
      <c r="CA379" s="37">
        <v>459.36</v>
      </c>
      <c r="CB379" s="37">
        <v>477.43</v>
      </c>
      <c r="CC379" s="37">
        <v>503.32</v>
      </c>
      <c r="CD379" s="37">
        <v>530.61</v>
      </c>
      <c r="CE379" s="37">
        <v>559.39</v>
      </c>
      <c r="CF379" s="37">
        <v>589.72</v>
      </c>
      <c r="CG379" s="37">
        <v>621.70000000000005</v>
      </c>
      <c r="CH379" s="37">
        <v>655.42</v>
      </c>
      <c r="CI379" s="37">
        <v>690.96</v>
      </c>
      <c r="CJ379" s="37">
        <v>728.43</v>
      </c>
      <c r="CK379" s="37">
        <v>767.94</v>
      </c>
      <c r="CL379" s="37">
        <v>809.58</v>
      </c>
      <c r="CM379" s="37">
        <v>853.48</v>
      </c>
      <c r="CN379" s="37">
        <v>899.77</v>
      </c>
      <c r="CO379" s="37">
        <v>948.56</v>
      </c>
      <c r="CP379" s="37">
        <v>1000</v>
      </c>
      <c r="CQ379" s="37"/>
      <c r="CR379" s="37"/>
      <c r="CS379" s="37"/>
      <c r="CT379" s="37"/>
      <c r="CU379" s="37"/>
      <c r="CV379" s="37"/>
      <c r="CW379" s="37"/>
    </row>
    <row r="380" spans="1:101" ht="14.25" customHeight="1">
      <c r="A380" s="55">
        <v>29</v>
      </c>
      <c r="B380" s="56">
        <v>0.36</v>
      </c>
      <c r="C380" s="56">
        <v>0.46</v>
      </c>
      <c r="D380" s="56">
        <v>0.55000000000000004</v>
      </c>
      <c r="E380" s="56">
        <v>0.62</v>
      </c>
      <c r="F380" s="56">
        <v>0.71</v>
      </c>
      <c r="G380" s="56">
        <v>0.8</v>
      </c>
      <c r="H380" s="56">
        <v>0.88</v>
      </c>
      <c r="I380" s="56">
        <v>0.98</v>
      </c>
      <c r="J380" s="56">
        <v>1.08</v>
      </c>
      <c r="K380" s="56">
        <v>1.23</v>
      </c>
      <c r="L380" s="56">
        <v>1.4</v>
      </c>
      <c r="M380" s="56">
        <v>1.6</v>
      </c>
      <c r="N380" s="56">
        <v>1.92</v>
      </c>
      <c r="O380" s="56">
        <v>2.2200000000000002</v>
      </c>
      <c r="P380" s="56">
        <v>2.48</v>
      </c>
      <c r="Q380" s="56">
        <v>2.73</v>
      </c>
      <c r="R380" s="56">
        <v>2.97</v>
      </c>
      <c r="S380" s="56">
        <v>3.26</v>
      </c>
      <c r="T380" s="56">
        <v>3.55</v>
      </c>
      <c r="U380" s="56">
        <v>3.82</v>
      </c>
      <c r="V380" s="56">
        <v>4.0999999999999996</v>
      </c>
      <c r="W380" s="56">
        <v>4.42</v>
      </c>
      <c r="X380" s="56">
        <v>4.78</v>
      </c>
      <c r="Y380" s="56">
        <v>5.18</v>
      </c>
      <c r="Z380" s="57">
        <v>5.64</v>
      </c>
      <c r="AA380" s="57">
        <v>6.15</v>
      </c>
      <c r="AB380" s="37">
        <v>6.69</v>
      </c>
      <c r="AC380" s="37">
        <v>7.32</v>
      </c>
      <c r="AD380" s="37">
        <v>8.0299999999999994</v>
      </c>
      <c r="AE380" s="37">
        <v>8.83</v>
      </c>
      <c r="AF380" s="37">
        <v>9.75</v>
      </c>
      <c r="AG380" s="37">
        <v>10.81</v>
      </c>
      <c r="AH380" s="37">
        <v>12.03</v>
      </c>
      <c r="AI380" s="37">
        <v>13.41</v>
      </c>
      <c r="AJ380" s="37">
        <v>14.96</v>
      </c>
      <c r="AK380" s="37">
        <v>16.64</v>
      </c>
      <c r="AL380" s="37">
        <v>18.53</v>
      </c>
      <c r="AM380" s="37">
        <v>20.55</v>
      </c>
      <c r="AN380" s="37">
        <v>22.68</v>
      </c>
      <c r="AO380" s="37">
        <v>24.93</v>
      </c>
      <c r="AP380" s="37">
        <v>27.4</v>
      </c>
      <c r="AQ380" s="37">
        <v>30.16</v>
      </c>
      <c r="AR380" s="37">
        <v>33.33</v>
      </c>
      <c r="AS380" s="37">
        <v>36.92</v>
      </c>
      <c r="AT380" s="37">
        <v>40.86</v>
      </c>
      <c r="AU380" s="37">
        <v>45.03</v>
      </c>
      <c r="AV380" s="37">
        <v>49.32</v>
      </c>
      <c r="AW380" s="37">
        <v>53.59</v>
      </c>
      <c r="AX380" s="37">
        <v>57.83</v>
      </c>
      <c r="AY380" s="37">
        <v>62.08</v>
      </c>
      <c r="AZ380" s="37">
        <v>66.56</v>
      </c>
      <c r="BA380" s="37">
        <v>71.38</v>
      </c>
      <c r="BB380" s="37">
        <v>76.63</v>
      </c>
      <c r="BC380" s="37">
        <v>82.02</v>
      </c>
      <c r="BD380" s="37">
        <v>90.27</v>
      </c>
      <c r="BE380" s="37">
        <v>99.61</v>
      </c>
      <c r="BF380" s="37">
        <v>110.23</v>
      </c>
      <c r="BG380" s="37">
        <v>122.28</v>
      </c>
      <c r="BH380" s="37">
        <v>135.72</v>
      </c>
      <c r="BI380" s="37">
        <v>150.47999999999999</v>
      </c>
      <c r="BJ380" s="37">
        <v>165.94</v>
      </c>
      <c r="BK380" s="37">
        <v>181.91</v>
      </c>
      <c r="BL380" s="37">
        <v>197.89</v>
      </c>
      <c r="BM380" s="37">
        <v>213.39</v>
      </c>
      <c r="BN380" s="37">
        <v>228.41</v>
      </c>
      <c r="BO380" s="37">
        <v>242.17</v>
      </c>
      <c r="BP380" s="37">
        <v>254.1</v>
      </c>
      <c r="BQ380" s="37">
        <v>270.08999999999997</v>
      </c>
      <c r="BR380" s="37">
        <v>287.62</v>
      </c>
      <c r="BS380" s="37">
        <v>307.36</v>
      </c>
      <c r="BT380" s="37">
        <v>328.95</v>
      </c>
      <c r="BU380" s="37">
        <v>352.09</v>
      </c>
      <c r="BV380" s="37">
        <v>374.47</v>
      </c>
      <c r="BW380" s="37">
        <v>396.8</v>
      </c>
      <c r="BX380" s="37">
        <v>418.66</v>
      </c>
      <c r="BY380" s="37">
        <v>439.65</v>
      </c>
      <c r="BZ380" s="37">
        <v>459.36</v>
      </c>
      <c r="CA380" s="37">
        <v>477.43</v>
      </c>
      <c r="CB380" s="37">
        <v>503.32</v>
      </c>
      <c r="CC380" s="37">
        <v>530.61</v>
      </c>
      <c r="CD380" s="37">
        <v>559.39</v>
      </c>
      <c r="CE380" s="37">
        <v>589.72</v>
      </c>
      <c r="CF380" s="37">
        <v>621.70000000000005</v>
      </c>
      <c r="CG380" s="37">
        <v>655.42</v>
      </c>
      <c r="CH380" s="37">
        <v>690.96</v>
      </c>
      <c r="CI380" s="37">
        <v>728.43</v>
      </c>
      <c r="CJ380" s="37">
        <v>767.94</v>
      </c>
      <c r="CK380" s="37">
        <v>809.58</v>
      </c>
      <c r="CL380" s="37">
        <v>853.48</v>
      </c>
      <c r="CM380" s="37">
        <v>899.77</v>
      </c>
      <c r="CN380" s="37">
        <v>948.56</v>
      </c>
      <c r="CO380" s="37">
        <v>1000</v>
      </c>
      <c r="CP380" s="37"/>
      <c r="CQ380" s="37"/>
      <c r="CR380" s="37"/>
      <c r="CS380" s="37"/>
      <c r="CT380" s="37"/>
      <c r="CU380" s="37"/>
      <c r="CV380" s="37"/>
      <c r="CW380" s="37"/>
    </row>
    <row r="381" spans="1:101" ht="14.25" customHeight="1">
      <c r="A381" s="55">
        <v>30</v>
      </c>
      <c r="B381" s="56">
        <v>0.35</v>
      </c>
      <c r="C381" s="56">
        <v>0.48</v>
      </c>
      <c r="D381" s="56">
        <v>0.6</v>
      </c>
      <c r="E381" s="56">
        <v>0.69</v>
      </c>
      <c r="F381" s="56">
        <v>0.79</v>
      </c>
      <c r="G381" s="56">
        <v>0.87</v>
      </c>
      <c r="H381" s="56">
        <v>0.95</v>
      </c>
      <c r="I381" s="56">
        <v>1.04</v>
      </c>
      <c r="J381" s="56">
        <v>1.18</v>
      </c>
      <c r="K381" s="56">
        <v>1.36</v>
      </c>
      <c r="L381" s="56">
        <v>1.55</v>
      </c>
      <c r="M381" s="56">
        <v>1.76</v>
      </c>
      <c r="N381" s="56">
        <v>2.0699999999999998</v>
      </c>
      <c r="O381" s="56">
        <v>2.35</v>
      </c>
      <c r="P381" s="56">
        <v>2.59</v>
      </c>
      <c r="Q381" s="56">
        <v>2.84</v>
      </c>
      <c r="R381" s="56">
        <v>3.16</v>
      </c>
      <c r="S381" s="56">
        <v>3.48</v>
      </c>
      <c r="T381" s="56">
        <v>3.8</v>
      </c>
      <c r="U381" s="56">
        <v>4.08</v>
      </c>
      <c r="V381" s="56">
        <v>4.4000000000000004</v>
      </c>
      <c r="W381" s="56">
        <v>4.76</v>
      </c>
      <c r="X381" s="56">
        <v>5.16</v>
      </c>
      <c r="Y381" s="56">
        <v>5.61</v>
      </c>
      <c r="Z381" s="57">
        <v>6.12</v>
      </c>
      <c r="AA381" s="57">
        <v>6.69</v>
      </c>
      <c r="AB381" s="37">
        <v>7.32</v>
      </c>
      <c r="AC381" s="37">
        <v>8.0299999999999994</v>
      </c>
      <c r="AD381" s="37">
        <v>8.83</v>
      </c>
      <c r="AE381" s="37">
        <v>9.75</v>
      </c>
      <c r="AF381" s="37">
        <v>10.81</v>
      </c>
      <c r="AG381" s="37">
        <v>12.03</v>
      </c>
      <c r="AH381" s="37">
        <v>13.41</v>
      </c>
      <c r="AI381" s="37">
        <v>14.96</v>
      </c>
      <c r="AJ381" s="37">
        <v>16.64</v>
      </c>
      <c r="AK381" s="37">
        <v>18.53</v>
      </c>
      <c r="AL381" s="37">
        <v>20.55</v>
      </c>
      <c r="AM381" s="37">
        <v>22.68</v>
      </c>
      <c r="AN381" s="37">
        <v>24.93</v>
      </c>
      <c r="AO381" s="37">
        <v>27.4</v>
      </c>
      <c r="AP381" s="37">
        <v>30.16</v>
      </c>
      <c r="AQ381" s="37">
        <v>33.33</v>
      </c>
      <c r="AR381" s="37">
        <v>36.92</v>
      </c>
      <c r="AS381" s="37">
        <v>40.86</v>
      </c>
      <c r="AT381" s="37">
        <v>45.03</v>
      </c>
      <c r="AU381" s="37">
        <v>49.32</v>
      </c>
      <c r="AV381" s="37">
        <v>53.59</v>
      </c>
      <c r="AW381" s="37">
        <v>57.83</v>
      </c>
      <c r="AX381" s="37">
        <v>62.08</v>
      </c>
      <c r="AY381" s="37">
        <v>66.56</v>
      </c>
      <c r="AZ381" s="37">
        <v>71.38</v>
      </c>
      <c r="BA381" s="37">
        <v>76.63</v>
      </c>
      <c r="BB381" s="37">
        <v>82.02</v>
      </c>
      <c r="BC381" s="37">
        <v>90.27</v>
      </c>
      <c r="BD381" s="37">
        <v>99.61</v>
      </c>
      <c r="BE381" s="37">
        <v>110.23</v>
      </c>
      <c r="BF381" s="37">
        <v>122.28</v>
      </c>
      <c r="BG381" s="37">
        <v>135.72</v>
      </c>
      <c r="BH381" s="37">
        <v>150.47999999999999</v>
      </c>
      <c r="BI381" s="37">
        <v>165.94</v>
      </c>
      <c r="BJ381" s="37">
        <v>181.91</v>
      </c>
      <c r="BK381" s="37">
        <v>197.89</v>
      </c>
      <c r="BL381" s="37">
        <v>213.39</v>
      </c>
      <c r="BM381" s="37">
        <v>228.41</v>
      </c>
      <c r="BN381" s="37">
        <v>242.17</v>
      </c>
      <c r="BO381" s="37">
        <v>254.1</v>
      </c>
      <c r="BP381" s="37">
        <v>270.08999999999997</v>
      </c>
      <c r="BQ381" s="37">
        <v>287.62</v>
      </c>
      <c r="BR381" s="37">
        <v>307.36</v>
      </c>
      <c r="BS381" s="37">
        <v>328.95</v>
      </c>
      <c r="BT381" s="37">
        <v>352.09</v>
      </c>
      <c r="BU381" s="37">
        <v>374.47</v>
      </c>
      <c r="BV381" s="37">
        <v>396.8</v>
      </c>
      <c r="BW381" s="37">
        <v>418.66</v>
      </c>
      <c r="BX381" s="37">
        <v>439.65</v>
      </c>
      <c r="BY381" s="37">
        <v>459.36</v>
      </c>
      <c r="BZ381" s="37">
        <v>477.43</v>
      </c>
      <c r="CA381" s="37">
        <v>503.32</v>
      </c>
      <c r="CB381" s="37">
        <v>530.61</v>
      </c>
      <c r="CC381" s="37">
        <v>559.39</v>
      </c>
      <c r="CD381" s="37">
        <v>589.72</v>
      </c>
      <c r="CE381" s="37">
        <v>621.70000000000005</v>
      </c>
      <c r="CF381" s="37">
        <v>655.42</v>
      </c>
      <c r="CG381" s="37">
        <v>690.96</v>
      </c>
      <c r="CH381" s="37">
        <v>728.43</v>
      </c>
      <c r="CI381" s="37">
        <v>767.94</v>
      </c>
      <c r="CJ381" s="37">
        <v>809.58</v>
      </c>
      <c r="CK381" s="37">
        <v>853.48</v>
      </c>
      <c r="CL381" s="37">
        <v>899.77</v>
      </c>
      <c r="CM381" s="37">
        <v>948.56</v>
      </c>
      <c r="CN381" s="37">
        <v>1000</v>
      </c>
      <c r="CO381" s="37"/>
      <c r="CP381" s="37"/>
      <c r="CQ381" s="37"/>
      <c r="CR381" s="37"/>
      <c r="CS381" s="37"/>
      <c r="CT381" s="37"/>
      <c r="CU381" s="37"/>
      <c r="CV381" s="37"/>
      <c r="CW381" s="37"/>
    </row>
    <row r="382" spans="1:101" ht="14.25" customHeight="1">
      <c r="A382" s="55">
        <v>31</v>
      </c>
      <c r="B382" s="56">
        <v>0.36</v>
      </c>
      <c r="C382" s="56">
        <v>0.51</v>
      </c>
      <c r="D382" s="56">
        <v>0.66</v>
      </c>
      <c r="E382" s="56">
        <v>0.77</v>
      </c>
      <c r="F382" s="56">
        <v>0.86</v>
      </c>
      <c r="G382" s="56">
        <v>0.94</v>
      </c>
      <c r="H382" s="56">
        <v>1.02</v>
      </c>
      <c r="I382" s="56">
        <v>1.1299999999999999</v>
      </c>
      <c r="J382" s="56">
        <v>1.3</v>
      </c>
      <c r="K382" s="56">
        <v>1.51</v>
      </c>
      <c r="L382" s="56">
        <v>1.7</v>
      </c>
      <c r="M382" s="56">
        <v>1.9</v>
      </c>
      <c r="N382" s="56">
        <v>2.2000000000000002</v>
      </c>
      <c r="O382" s="56">
        <v>2.46</v>
      </c>
      <c r="P382" s="56">
        <v>2.68</v>
      </c>
      <c r="Q382" s="56">
        <v>3.01</v>
      </c>
      <c r="R382" s="56">
        <v>3.37</v>
      </c>
      <c r="S382" s="56">
        <v>3.71</v>
      </c>
      <c r="T382" s="56">
        <v>4.0599999999999996</v>
      </c>
      <c r="U382" s="56">
        <v>4.38</v>
      </c>
      <c r="V382" s="56">
        <v>4.7300000000000004</v>
      </c>
      <c r="W382" s="56">
        <v>5.14</v>
      </c>
      <c r="X382" s="56">
        <v>5.59</v>
      </c>
      <c r="Y382" s="56">
        <v>6.1</v>
      </c>
      <c r="Z382" s="57">
        <v>6.66</v>
      </c>
      <c r="AA382" s="57">
        <v>7.32</v>
      </c>
      <c r="AB382" s="37">
        <v>8.0299999999999994</v>
      </c>
      <c r="AC382" s="37">
        <v>8.83</v>
      </c>
      <c r="AD382" s="37">
        <v>9.75</v>
      </c>
      <c r="AE382" s="37">
        <v>10.81</v>
      </c>
      <c r="AF382" s="37">
        <v>12.03</v>
      </c>
      <c r="AG382" s="37">
        <v>13.41</v>
      </c>
      <c r="AH382" s="37">
        <v>14.96</v>
      </c>
      <c r="AI382" s="37">
        <v>16.64</v>
      </c>
      <c r="AJ382" s="37">
        <v>18.53</v>
      </c>
      <c r="AK382" s="37">
        <v>20.55</v>
      </c>
      <c r="AL382" s="37">
        <v>22.68</v>
      </c>
      <c r="AM382" s="37">
        <v>24.93</v>
      </c>
      <c r="AN382" s="37">
        <v>27.4</v>
      </c>
      <c r="AO382" s="37">
        <v>30.16</v>
      </c>
      <c r="AP382" s="37">
        <v>33.33</v>
      </c>
      <c r="AQ382" s="37">
        <v>36.92</v>
      </c>
      <c r="AR382" s="37">
        <v>40.86</v>
      </c>
      <c r="AS382" s="37">
        <v>45.03</v>
      </c>
      <c r="AT382" s="37">
        <v>49.32</v>
      </c>
      <c r="AU382" s="37">
        <v>53.59</v>
      </c>
      <c r="AV382" s="37">
        <v>57.83</v>
      </c>
      <c r="AW382" s="37">
        <v>62.08</v>
      </c>
      <c r="AX382" s="37">
        <v>66.56</v>
      </c>
      <c r="AY382" s="37">
        <v>71.38</v>
      </c>
      <c r="AZ382" s="37">
        <v>76.63</v>
      </c>
      <c r="BA382" s="37">
        <v>82.02</v>
      </c>
      <c r="BB382" s="37">
        <v>90.27</v>
      </c>
      <c r="BC382" s="37">
        <v>99.61</v>
      </c>
      <c r="BD382" s="37">
        <v>110.23</v>
      </c>
      <c r="BE382" s="37">
        <v>122.28</v>
      </c>
      <c r="BF382" s="37">
        <v>135.72</v>
      </c>
      <c r="BG382" s="37">
        <v>150.47999999999999</v>
      </c>
      <c r="BH382" s="37">
        <v>165.94</v>
      </c>
      <c r="BI382" s="37">
        <v>181.91</v>
      </c>
      <c r="BJ382" s="37">
        <v>197.89</v>
      </c>
      <c r="BK382" s="37">
        <v>213.39</v>
      </c>
      <c r="BL382" s="37">
        <v>228.41</v>
      </c>
      <c r="BM382" s="37">
        <v>242.17</v>
      </c>
      <c r="BN382" s="37">
        <v>254.1</v>
      </c>
      <c r="BO382" s="37">
        <v>270.08999999999997</v>
      </c>
      <c r="BP382" s="37">
        <v>287.62</v>
      </c>
      <c r="BQ382" s="37">
        <v>307.36</v>
      </c>
      <c r="BR382" s="37">
        <v>328.95</v>
      </c>
      <c r="BS382" s="37">
        <v>352.09</v>
      </c>
      <c r="BT382" s="37">
        <v>374.47</v>
      </c>
      <c r="BU382" s="37">
        <v>396.8</v>
      </c>
      <c r="BV382" s="37">
        <v>418.66</v>
      </c>
      <c r="BW382" s="37">
        <v>439.65</v>
      </c>
      <c r="BX382" s="37">
        <v>459.36</v>
      </c>
      <c r="BY382" s="37">
        <v>477.43</v>
      </c>
      <c r="BZ382" s="37">
        <v>503.32</v>
      </c>
      <c r="CA382" s="37">
        <v>530.61</v>
      </c>
      <c r="CB382" s="37">
        <v>559.39</v>
      </c>
      <c r="CC382" s="37">
        <v>589.72</v>
      </c>
      <c r="CD382" s="37">
        <v>621.70000000000005</v>
      </c>
      <c r="CE382" s="37">
        <v>655.42</v>
      </c>
      <c r="CF382" s="37">
        <v>690.96</v>
      </c>
      <c r="CG382" s="37">
        <v>728.43</v>
      </c>
      <c r="CH382" s="37">
        <v>767.94</v>
      </c>
      <c r="CI382" s="37">
        <v>809.58</v>
      </c>
      <c r="CJ382" s="37">
        <v>853.48</v>
      </c>
      <c r="CK382" s="37">
        <v>899.77</v>
      </c>
      <c r="CL382" s="37">
        <v>948.56</v>
      </c>
      <c r="CM382" s="37">
        <v>1000</v>
      </c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</row>
    <row r="383" spans="1:101" ht="14.25" customHeight="1">
      <c r="A383" s="55">
        <v>32</v>
      </c>
      <c r="B383" s="56">
        <v>0.36</v>
      </c>
      <c r="C383" s="56">
        <v>0.54</v>
      </c>
      <c r="D383" s="56">
        <v>0.71</v>
      </c>
      <c r="E383" s="56">
        <v>0.83</v>
      </c>
      <c r="F383" s="56">
        <v>0.94</v>
      </c>
      <c r="G383" s="56">
        <v>1.01</v>
      </c>
      <c r="H383" s="56">
        <v>1.1000000000000001</v>
      </c>
      <c r="I383" s="56">
        <v>1.25</v>
      </c>
      <c r="J383" s="56">
        <v>1.44</v>
      </c>
      <c r="K383" s="56">
        <v>1.66</v>
      </c>
      <c r="L383" s="56">
        <v>1.86</v>
      </c>
      <c r="M383" s="56">
        <v>2.04</v>
      </c>
      <c r="N383" s="56">
        <v>2.3199999999999998</v>
      </c>
      <c r="O383" s="56">
        <v>2.56</v>
      </c>
      <c r="P383" s="56">
        <v>2.86</v>
      </c>
      <c r="Q383" s="56">
        <v>3.22</v>
      </c>
      <c r="R383" s="56">
        <v>3.61</v>
      </c>
      <c r="S383" s="56">
        <v>3.98</v>
      </c>
      <c r="T383" s="56">
        <v>4.3600000000000003</v>
      </c>
      <c r="U383" s="56">
        <v>4.71</v>
      </c>
      <c r="V383" s="56">
        <v>5.12</v>
      </c>
      <c r="W383" s="56">
        <v>5.57</v>
      </c>
      <c r="X383" s="56">
        <v>6.07</v>
      </c>
      <c r="Y383" s="56">
        <v>6.64</v>
      </c>
      <c r="Z383" s="57">
        <v>7.29</v>
      </c>
      <c r="AA383" s="57">
        <v>8.0299999999999994</v>
      </c>
      <c r="AB383" s="37">
        <v>8.83</v>
      </c>
      <c r="AC383" s="37">
        <v>9.75</v>
      </c>
      <c r="AD383" s="37">
        <v>10.81</v>
      </c>
      <c r="AE383" s="37">
        <v>12.03</v>
      </c>
      <c r="AF383" s="37">
        <v>13.41</v>
      </c>
      <c r="AG383" s="37">
        <v>14.96</v>
      </c>
      <c r="AH383" s="37">
        <v>16.64</v>
      </c>
      <c r="AI383" s="37">
        <v>18.53</v>
      </c>
      <c r="AJ383" s="37">
        <v>20.55</v>
      </c>
      <c r="AK383" s="37">
        <v>22.68</v>
      </c>
      <c r="AL383" s="37">
        <v>24.93</v>
      </c>
      <c r="AM383" s="37">
        <v>27.4</v>
      </c>
      <c r="AN383" s="37">
        <v>30.16</v>
      </c>
      <c r="AO383" s="37">
        <v>33.33</v>
      </c>
      <c r="AP383" s="37">
        <v>36.92</v>
      </c>
      <c r="AQ383" s="37">
        <v>40.86</v>
      </c>
      <c r="AR383" s="37">
        <v>45.03</v>
      </c>
      <c r="AS383" s="37">
        <v>49.32</v>
      </c>
      <c r="AT383" s="37">
        <v>53.59</v>
      </c>
      <c r="AU383" s="37">
        <v>57.83</v>
      </c>
      <c r="AV383" s="37">
        <v>62.08</v>
      </c>
      <c r="AW383" s="37">
        <v>66.56</v>
      </c>
      <c r="AX383" s="37">
        <v>71.38</v>
      </c>
      <c r="AY383" s="37">
        <v>76.63</v>
      </c>
      <c r="AZ383" s="37">
        <v>82.02</v>
      </c>
      <c r="BA383" s="37">
        <v>90.27</v>
      </c>
      <c r="BB383" s="37">
        <v>99.61</v>
      </c>
      <c r="BC383" s="37">
        <v>110.23</v>
      </c>
      <c r="BD383" s="37">
        <v>122.28</v>
      </c>
      <c r="BE383" s="37">
        <v>135.72</v>
      </c>
      <c r="BF383" s="37">
        <v>150.47999999999999</v>
      </c>
      <c r="BG383" s="37">
        <v>165.94</v>
      </c>
      <c r="BH383" s="37">
        <v>181.91</v>
      </c>
      <c r="BI383" s="37">
        <v>197.89</v>
      </c>
      <c r="BJ383" s="37">
        <v>213.39</v>
      </c>
      <c r="BK383" s="37">
        <v>228.41</v>
      </c>
      <c r="BL383" s="37">
        <v>242.17</v>
      </c>
      <c r="BM383" s="37">
        <v>254.1</v>
      </c>
      <c r="BN383" s="37">
        <v>270.08999999999997</v>
      </c>
      <c r="BO383" s="37">
        <v>287.62</v>
      </c>
      <c r="BP383" s="37">
        <v>307.36</v>
      </c>
      <c r="BQ383" s="37">
        <v>328.95</v>
      </c>
      <c r="BR383" s="37">
        <v>352.09</v>
      </c>
      <c r="BS383" s="37">
        <v>374.47</v>
      </c>
      <c r="BT383" s="37">
        <v>396.8</v>
      </c>
      <c r="BU383" s="37">
        <v>418.66</v>
      </c>
      <c r="BV383" s="37">
        <v>439.65</v>
      </c>
      <c r="BW383" s="37">
        <v>459.36</v>
      </c>
      <c r="BX383" s="37">
        <v>477.43</v>
      </c>
      <c r="BY383" s="37">
        <v>503.32</v>
      </c>
      <c r="BZ383" s="37">
        <v>530.61</v>
      </c>
      <c r="CA383" s="37">
        <v>559.39</v>
      </c>
      <c r="CB383" s="37">
        <v>589.72</v>
      </c>
      <c r="CC383" s="37">
        <v>621.70000000000005</v>
      </c>
      <c r="CD383" s="37">
        <v>655.42</v>
      </c>
      <c r="CE383" s="37">
        <v>690.96</v>
      </c>
      <c r="CF383" s="37">
        <v>728.43</v>
      </c>
      <c r="CG383" s="37">
        <v>767.94</v>
      </c>
      <c r="CH383" s="37">
        <v>809.58</v>
      </c>
      <c r="CI383" s="37">
        <v>853.48</v>
      </c>
      <c r="CJ383" s="37">
        <v>899.77</v>
      </c>
      <c r="CK383" s="37">
        <v>948.56</v>
      </c>
      <c r="CL383" s="37">
        <v>1000</v>
      </c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</row>
    <row r="384" spans="1:101" ht="14.25" customHeight="1">
      <c r="A384" s="55">
        <v>33</v>
      </c>
      <c r="B384" s="56">
        <v>0.37</v>
      </c>
      <c r="C384" s="56">
        <v>0.56999999999999995</v>
      </c>
      <c r="D384" s="56">
        <v>0.76</v>
      </c>
      <c r="E384" s="56">
        <v>0.89</v>
      </c>
      <c r="F384" s="56">
        <v>1</v>
      </c>
      <c r="G384" s="56">
        <v>1.0900000000000001</v>
      </c>
      <c r="H384" s="56">
        <v>1.2</v>
      </c>
      <c r="I384" s="56">
        <v>1.38</v>
      </c>
      <c r="J384" s="56">
        <v>1.59</v>
      </c>
      <c r="K384" s="56">
        <v>1.81</v>
      </c>
      <c r="L384" s="56">
        <v>2</v>
      </c>
      <c r="M384" s="56">
        <v>2.16</v>
      </c>
      <c r="N384" s="56">
        <v>2.42</v>
      </c>
      <c r="O384" s="56">
        <v>2.73</v>
      </c>
      <c r="P384" s="56">
        <v>3.06</v>
      </c>
      <c r="Q384" s="56">
        <v>3.45</v>
      </c>
      <c r="R384" s="56">
        <v>3.87</v>
      </c>
      <c r="S384" s="56">
        <v>4.2699999999999996</v>
      </c>
      <c r="T384" s="56">
        <v>4.6900000000000004</v>
      </c>
      <c r="U384" s="56">
        <v>5.09</v>
      </c>
      <c r="V384" s="56">
        <v>5.54</v>
      </c>
      <c r="W384" s="56">
        <v>6.05</v>
      </c>
      <c r="X384" s="56">
        <v>6.61</v>
      </c>
      <c r="Y384" s="56">
        <v>7.25</v>
      </c>
      <c r="Z384" s="57">
        <v>7.99</v>
      </c>
      <c r="AA384" s="57">
        <v>8.83</v>
      </c>
      <c r="AB384" s="37">
        <v>9.75</v>
      </c>
      <c r="AC384" s="37">
        <v>10.81</v>
      </c>
      <c r="AD384" s="37">
        <v>12.03</v>
      </c>
      <c r="AE384" s="37">
        <v>13.41</v>
      </c>
      <c r="AF384" s="37">
        <v>14.96</v>
      </c>
      <c r="AG384" s="37">
        <v>16.64</v>
      </c>
      <c r="AH384" s="37">
        <v>18.53</v>
      </c>
      <c r="AI384" s="37">
        <v>20.55</v>
      </c>
      <c r="AJ384" s="37">
        <v>22.68</v>
      </c>
      <c r="AK384" s="37">
        <v>24.93</v>
      </c>
      <c r="AL384" s="37">
        <v>27.4</v>
      </c>
      <c r="AM384" s="37">
        <v>30.16</v>
      </c>
      <c r="AN384" s="37">
        <v>33.33</v>
      </c>
      <c r="AO384" s="37">
        <v>36.92</v>
      </c>
      <c r="AP384" s="37">
        <v>40.86</v>
      </c>
      <c r="AQ384" s="37">
        <v>45.03</v>
      </c>
      <c r="AR384" s="37">
        <v>49.32</v>
      </c>
      <c r="AS384" s="37">
        <v>53.59</v>
      </c>
      <c r="AT384" s="37">
        <v>57.83</v>
      </c>
      <c r="AU384" s="37">
        <v>62.08</v>
      </c>
      <c r="AV384" s="37">
        <v>66.56</v>
      </c>
      <c r="AW384" s="37">
        <v>71.38</v>
      </c>
      <c r="AX384" s="37">
        <v>76.63</v>
      </c>
      <c r="AY384" s="37">
        <v>82.02</v>
      </c>
      <c r="AZ384" s="37">
        <v>90.27</v>
      </c>
      <c r="BA384" s="37">
        <v>99.61</v>
      </c>
      <c r="BB384" s="37">
        <v>110.23</v>
      </c>
      <c r="BC384" s="37">
        <v>122.28</v>
      </c>
      <c r="BD384" s="37">
        <v>135.72</v>
      </c>
      <c r="BE384" s="37">
        <v>150.47999999999999</v>
      </c>
      <c r="BF384" s="37">
        <v>165.94</v>
      </c>
      <c r="BG384" s="37">
        <v>181.91</v>
      </c>
      <c r="BH384" s="37">
        <v>197.89</v>
      </c>
      <c r="BI384" s="37">
        <v>213.39</v>
      </c>
      <c r="BJ384" s="37">
        <v>228.41</v>
      </c>
      <c r="BK384" s="37">
        <v>242.17</v>
      </c>
      <c r="BL384" s="37">
        <v>254.1</v>
      </c>
      <c r="BM384" s="37">
        <v>270.08999999999997</v>
      </c>
      <c r="BN384" s="37">
        <v>287.62</v>
      </c>
      <c r="BO384" s="37">
        <v>307.36</v>
      </c>
      <c r="BP384" s="37">
        <v>328.95</v>
      </c>
      <c r="BQ384" s="37">
        <v>352.09</v>
      </c>
      <c r="BR384" s="37">
        <v>374.47</v>
      </c>
      <c r="BS384" s="37">
        <v>396.8</v>
      </c>
      <c r="BT384" s="37">
        <v>418.66</v>
      </c>
      <c r="BU384" s="37">
        <v>439.65</v>
      </c>
      <c r="BV384" s="37">
        <v>459.36</v>
      </c>
      <c r="BW384" s="37">
        <v>477.43</v>
      </c>
      <c r="BX384" s="37">
        <v>503.32</v>
      </c>
      <c r="BY384" s="37">
        <v>530.61</v>
      </c>
      <c r="BZ384" s="37">
        <v>559.39</v>
      </c>
      <c r="CA384" s="37">
        <v>589.72</v>
      </c>
      <c r="CB384" s="37">
        <v>621.70000000000005</v>
      </c>
      <c r="CC384" s="37">
        <v>655.42</v>
      </c>
      <c r="CD384" s="37">
        <v>690.96</v>
      </c>
      <c r="CE384" s="37">
        <v>728.43</v>
      </c>
      <c r="CF384" s="37">
        <v>767.94</v>
      </c>
      <c r="CG384" s="37">
        <v>809.58</v>
      </c>
      <c r="CH384" s="37">
        <v>853.48</v>
      </c>
      <c r="CI384" s="37">
        <v>899.77</v>
      </c>
      <c r="CJ384" s="37">
        <v>948.56</v>
      </c>
      <c r="CK384" s="37">
        <v>1000</v>
      </c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</row>
    <row r="385" spans="1:101" ht="14.25" customHeight="1">
      <c r="A385" s="55">
        <v>34</v>
      </c>
      <c r="B385" s="56">
        <v>0.37</v>
      </c>
      <c r="C385" s="56">
        <v>0.57999999999999996</v>
      </c>
      <c r="D385" s="56">
        <v>0.79</v>
      </c>
      <c r="E385" s="56">
        <v>0.92</v>
      </c>
      <c r="F385" s="56">
        <v>1.04</v>
      </c>
      <c r="G385" s="56">
        <v>1.17</v>
      </c>
      <c r="H385" s="56">
        <v>1.31</v>
      </c>
      <c r="I385" s="56">
        <v>1.51</v>
      </c>
      <c r="J385" s="56">
        <v>1.73</v>
      </c>
      <c r="K385" s="56">
        <v>1.95</v>
      </c>
      <c r="L385" s="56">
        <v>2.0499999999999998</v>
      </c>
      <c r="M385" s="56">
        <v>2.27</v>
      </c>
      <c r="N385" s="56">
        <v>2.59</v>
      </c>
      <c r="O385" s="56">
        <v>2.93</v>
      </c>
      <c r="P385" s="56">
        <v>3.28</v>
      </c>
      <c r="Q385" s="56">
        <v>3.71</v>
      </c>
      <c r="R385" s="56">
        <v>4.17</v>
      </c>
      <c r="S385" s="56">
        <v>4.6100000000000003</v>
      </c>
      <c r="T385" s="56">
        <v>5.07</v>
      </c>
      <c r="U385" s="56">
        <v>5.52</v>
      </c>
      <c r="V385" s="56">
        <v>6.02</v>
      </c>
      <c r="W385" s="56">
        <v>6.58</v>
      </c>
      <c r="X385" s="56">
        <v>7.22</v>
      </c>
      <c r="Y385" s="56">
        <v>7.95</v>
      </c>
      <c r="Z385" s="57">
        <v>8.8000000000000007</v>
      </c>
      <c r="AA385" s="57">
        <v>9.75</v>
      </c>
      <c r="AB385" s="37">
        <v>10.81</v>
      </c>
      <c r="AC385" s="37">
        <v>12.03</v>
      </c>
      <c r="AD385" s="37">
        <v>13.41</v>
      </c>
      <c r="AE385" s="37">
        <v>14.96</v>
      </c>
      <c r="AF385" s="37">
        <v>16.64</v>
      </c>
      <c r="AG385" s="37">
        <v>18.53</v>
      </c>
      <c r="AH385" s="37">
        <v>20.55</v>
      </c>
      <c r="AI385" s="37">
        <v>22.68</v>
      </c>
      <c r="AJ385" s="37">
        <v>24.93</v>
      </c>
      <c r="AK385" s="37">
        <v>27.4</v>
      </c>
      <c r="AL385" s="37">
        <v>30.16</v>
      </c>
      <c r="AM385" s="37">
        <v>33.33</v>
      </c>
      <c r="AN385" s="37">
        <v>36.92</v>
      </c>
      <c r="AO385" s="37">
        <v>40.86</v>
      </c>
      <c r="AP385" s="37">
        <v>45.03</v>
      </c>
      <c r="AQ385" s="37">
        <v>49.32</v>
      </c>
      <c r="AR385" s="37">
        <v>53.59</v>
      </c>
      <c r="AS385" s="37">
        <v>57.83</v>
      </c>
      <c r="AT385" s="37">
        <v>62.08</v>
      </c>
      <c r="AU385" s="37">
        <v>66.56</v>
      </c>
      <c r="AV385" s="37">
        <v>71.38</v>
      </c>
      <c r="AW385" s="37">
        <v>76.63</v>
      </c>
      <c r="AX385" s="37">
        <v>82.02</v>
      </c>
      <c r="AY385" s="37">
        <v>90.27</v>
      </c>
      <c r="AZ385" s="37">
        <v>99.61</v>
      </c>
      <c r="BA385" s="37">
        <v>110.23</v>
      </c>
      <c r="BB385" s="37">
        <v>122.28</v>
      </c>
      <c r="BC385" s="37">
        <v>135.72</v>
      </c>
      <c r="BD385" s="37">
        <v>150.47999999999999</v>
      </c>
      <c r="BE385" s="37">
        <v>165.94</v>
      </c>
      <c r="BF385" s="37">
        <v>181.91</v>
      </c>
      <c r="BG385" s="37">
        <v>197.89</v>
      </c>
      <c r="BH385" s="37">
        <v>213.39</v>
      </c>
      <c r="BI385" s="37">
        <v>228.41</v>
      </c>
      <c r="BJ385" s="37">
        <v>242.17</v>
      </c>
      <c r="BK385" s="37">
        <v>254.1</v>
      </c>
      <c r="BL385" s="37">
        <v>270.08999999999997</v>
      </c>
      <c r="BM385" s="37">
        <v>287.62</v>
      </c>
      <c r="BN385" s="37">
        <v>307.36</v>
      </c>
      <c r="BO385" s="37">
        <v>328.95</v>
      </c>
      <c r="BP385" s="37">
        <v>352.09</v>
      </c>
      <c r="BQ385" s="37">
        <v>374.47</v>
      </c>
      <c r="BR385" s="37">
        <v>396.8</v>
      </c>
      <c r="BS385" s="37">
        <v>418.66</v>
      </c>
      <c r="BT385" s="37">
        <v>439.65</v>
      </c>
      <c r="BU385" s="37">
        <v>459.36</v>
      </c>
      <c r="BV385" s="37">
        <v>477.43</v>
      </c>
      <c r="BW385" s="37">
        <v>503.32</v>
      </c>
      <c r="BX385" s="37">
        <v>530.61</v>
      </c>
      <c r="BY385" s="37">
        <v>559.39</v>
      </c>
      <c r="BZ385" s="37">
        <v>589.72</v>
      </c>
      <c r="CA385" s="37">
        <v>621.70000000000005</v>
      </c>
      <c r="CB385" s="37">
        <v>655.42</v>
      </c>
      <c r="CC385" s="37">
        <v>690.96</v>
      </c>
      <c r="CD385" s="37">
        <v>728.43</v>
      </c>
      <c r="CE385" s="37">
        <v>767.94</v>
      </c>
      <c r="CF385" s="37">
        <v>809.58</v>
      </c>
      <c r="CG385" s="37">
        <v>853.48</v>
      </c>
      <c r="CH385" s="37">
        <v>899.77</v>
      </c>
      <c r="CI385" s="37">
        <v>948.56</v>
      </c>
      <c r="CJ385" s="37">
        <v>1000</v>
      </c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</row>
    <row r="386" spans="1:101" ht="14.25" customHeight="1">
      <c r="A386" s="55">
        <v>35</v>
      </c>
      <c r="B386" s="56">
        <v>0.38</v>
      </c>
      <c r="C386" s="56">
        <v>0.61</v>
      </c>
      <c r="D386" s="56">
        <v>0.84</v>
      </c>
      <c r="E386" s="56">
        <v>0.95</v>
      </c>
      <c r="F386" s="56">
        <v>1.1000000000000001</v>
      </c>
      <c r="G386" s="56">
        <v>1.25</v>
      </c>
      <c r="H386" s="56">
        <v>1.44</v>
      </c>
      <c r="I386" s="56">
        <v>1.65</v>
      </c>
      <c r="J386" s="56">
        <v>1.86</v>
      </c>
      <c r="K386" s="56">
        <v>2</v>
      </c>
      <c r="L386" s="56">
        <v>2.16</v>
      </c>
      <c r="M386" s="56">
        <v>2.4500000000000002</v>
      </c>
      <c r="N386" s="56">
        <v>2.79</v>
      </c>
      <c r="O386" s="56">
        <v>3.15</v>
      </c>
      <c r="P386" s="56">
        <v>3.54</v>
      </c>
      <c r="Q386" s="56">
        <v>4</v>
      </c>
      <c r="R386" s="56">
        <v>4.51</v>
      </c>
      <c r="S386" s="56">
        <v>4.99</v>
      </c>
      <c r="T386" s="56">
        <v>5.5</v>
      </c>
      <c r="U386" s="56">
        <v>6</v>
      </c>
      <c r="V386" s="56">
        <v>6.55</v>
      </c>
      <c r="W386" s="56">
        <v>7.19</v>
      </c>
      <c r="X386" s="56">
        <v>7.91</v>
      </c>
      <c r="Y386" s="56">
        <v>8.7799999999999994</v>
      </c>
      <c r="Z386" s="57">
        <v>9.7200000000000006</v>
      </c>
      <c r="AA386" s="57">
        <v>10.81</v>
      </c>
      <c r="AB386" s="37">
        <v>12.03</v>
      </c>
      <c r="AC386" s="37">
        <v>13.41</v>
      </c>
      <c r="AD386" s="37">
        <v>14.96</v>
      </c>
      <c r="AE386" s="37">
        <v>16.64</v>
      </c>
      <c r="AF386" s="37">
        <v>18.53</v>
      </c>
      <c r="AG386" s="37">
        <v>20.55</v>
      </c>
      <c r="AH386" s="37">
        <v>22.68</v>
      </c>
      <c r="AI386" s="37">
        <v>24.93</v>
      </c>
      <c r="AJ386" s="37">
        <v>27.4</v>
      </c>
      <c r="AK386" s="37">
        <v>30.16</v>
      </c>
      <c r="AL386" s="37">
        <v>33.33</v>
      </c>
      <c r="AM386" s="37">
        <v>36.92</v>
      </c>
      <c r="AN386" s="37">
        <v>40.86</v>
      </c>
      <c r="AO386" s="37">
        <v>45.03</v>
      </c>
      <c r="AP386" s="37">
        <v>49.32</v>
      </c>
      <c r="AQ386" s="37">
        <v>53.59</v>
      </c>
      <c r="AR386" s="37">
        <v>57.83</v>
      </c>
      <c r="AS386" s="37">
        <v>62.08</v>
      </c>
      <c r="AT386" s="37">
        <v>66.56</v>
      </c>
      <c r="AU386" s="37">
        <v>71.38</v>
      </c>
      <c r="AV386" s="37">
        <v>76.63</v>
      </c>
      <c r="AW386" s="37">
        <v>82.02</v>
      </c>
      <c r="AX386" s="37">
        <v>90.27</v>
      </c>
      <c r="AY386" s="37">
        <v>99.61</v>
      </c>
      <c r="AZ386" s="37">
        <v>110.23</v>
      </c>
      <c r="BA386" s="37">
        <v>122.28</v>
      </c>
      <c r="BB386" s="37">
        <v>135.72</v>
      </c>
      <c r="BC386" s="37">
        <v>150.47999999999999</v>
      </c>
      <c r="BD386" s="37">
        <v>165.94</v>
      </c>
      <c r="BE386" s="37">
        <v>181.91</v>
      </c>
      <c r="BF386" s="37">
        <v>197.89</v>
      </c>
      <c r="BG386" s="37">
        <v>213.39</v>
      </c>
      <c r="BH386" s="37">
        <v>228.41</v>
      </c>
      <c r="BI386" s="37">
        <v>242.17</v>
      </c>
      <c r="BJ386" s="37">
        <v>254.1</v>
      </c>
      <c r="BK386" s="37">
        <v>270.08999999999997</v>
      </c>
      <c r="BL386" s="37">
        <v>287.62</v>
      </c>
      <c r="BM386" s="37">
        <v>307.36</v>
      </c>
      <c r="BN386" s="37">
        <v>328.95</v>
      </c>
      <c r="BO386" s="37">
        <v>352.09</v>
      </c>
      <c r="BP386" s="37">
        <v>374.47</v>
      </c>
      <c r="BQ386" s="37">
        <v>396.8</v>
      </c>
      <c r="BR386" s="37">
        <v>418.66</v>
      </c>
      <c r="BS386" s="37">
        <v>439.65</v>
      </c>
      <c r="BT386" s="37">
        <v>459.36</v>
      </c>
      <c r="BU386" s="37">
        <v>477.43</v>
      </c>
      <c r="BV386" s="37">
        <v>503.32</v>
      </c>
      <c r="BW386" s="37">
        <v>530.61</v>
      </c>
      <c r="BX386" s="37">
        <v>559.39</v>
      </c>
      <c r="BY386" s="37">
        <v>589.72</v>
      </c>
      <c r="BZ386" s="37">
        <v>621.70000000000005</v>
      </c>
      <c r="CA386" s="37">
        <v>655.42</v>
      </c>
      <c r="CB386" s="37">
        <v>690.96</v>
      </c>
      <c r="CC386" s="37">
        <v>728.43</v>
      </c>
      <c r="CD386" s="37">
        <v>767.94</v>
      </c>
      <c r="CE386" s="37">
        <v>809.58</v>
      </c>
      <c r="CF386" s="37">
        <v>853.48</v>
      </c>
      <c r="CG386" s="37">
        <v>899.77</v>
      </c>
      <c r="CH386" s="37">
        <v>948.56</v>
      </c>
      <c r="CI386" s="37">
        <v>1000</v>
      </c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</row>
    <row r="387" spans="1:101" ht="14.25" customHeight="1">
      <c r="A387" s="55">
        <v>36</v>
      </c>
      <c r="B387" s="56">
        <v>0.4</v>
      </c>
      <c r="C387" s="56">
        <v>0.64</v>
      </c>
      <c r="D387" s="56">
        <v>0.89</v>
      </c>
      <c r="E387" s="56">
        <v>1.01</v>
      </c>
      <c r="F387" s="56">
        <v>1.17</v>
      </c>
      <c r="G387" s="56">
        <v>1.36</v>
      </c>
      <c r="H387" s="56">
        <v>1.57</v>
      </c>
      <c r="I387" s="56">
        <v>1.77</v>
      </c>
      <c r="J387" s="56">
        <v>1.92</v>
      </c>
      <c r="K387" s="56">
        <v>2.06</v>
      </c>
      <c r="L387" s="56">
        <v>2.34</v>
      </c>
      <c r="M387" s="56">
        <v>2.65</v>
      </c>
      <c r="N387" s="56">
        <v>3.02</v>
      </c>
      <c r="O387" s="56">
        <v>3.41</v>
      </c>
      <c r="P387" s="56">
        <v>3.84</v>
      </c>
      <c r="Q387" s="56">
        <v>4.34</v>
      </c>
      <c r="R387" s="56">
        <v>4.8899999999999997</v>
      </c>
      <c r="S387" s="56">
        <v>5.41</v>
      </c>
      <c r="T387" s="56">
        <v>5.98</v>
      </c>
      <c r="U387" s="56">
        <v>6.53</v>
      </c>
      <c r="V387" s="56">
        <v>7.16</v>
      </c>
      <c r="W387" s="56">
        <v>7.88</v>
      </c>
      <c r="X387" s="56">
        <v>8.75</v>
      </c>
      <c r="Y387" s="56">
        <v>9.68</v>
      </c>
      <c r="Z387" s="57">
        <v>10.78</v>
      </c>
      <c r="AA387" s="57">
        <v>12.03</v>
      </c>
      <c r="AB387" s="37">
        <v>13.41</v>
      </c>
      <c r="AC387" s="37">
        <v>14.96</v>
      </c>
      <c r="AD387" s="37">
        <v>16.64</v>
      </c>
      <c r="AE387" s="37">
        <v>18.53</v>
      </c>
      <c r="AF387" s="37">
        <v>20.55</v>
      </c>
      <c r="AG387" s="37">
        <v>22.68</v>
      </c>
      <c r="AH387" s="37">
        <v>24.93</v>
      </c>
      <c r="AI387" s="37">
        <v>27.4</v>
      </c>
      <c r="AJ387" s="37">
        <v>30.16</v>
      </c>
      <c r="AK387" s="37">
        <v>33.33</v>
      </c>
      <c r="AL387" s="37">
        <v>36.92</v>
      </c>
      <c r="AM387" s="37">
        <v>40.86</v>
      </c>
      <c r="AN387" s="37">
        <v>45.03</v>
      </c>
      <c r="AO387" s="37">
        <v>49.32</v>
      </c>
      <c r="AP387" s="37">
        <v>53.59</v>
      </c>
      <c r="AQ387" s="37">
        <v>57.83</v>
      </c>
      <c r="AR387" s="37">
        <v>62.08</v>
      </c>
      <c r="AS387" s="37">
        <v>66.56</v>
      </c>
      <c r="AT387" s="37">
        <v>71.38</v>
      </c>
      <c r="AU387" s="37">
        <v>76.63</v>
      </c>
      <c r="AV387" s="37">
        <v>82.02</v>
      </c>
      <c r="AW387" s="37">
        <v>90.27</v>
      </c>
      <c r="AX387" s="37">
        <v>99.61</v>
      </c>
      <c r="AY387" s="37">
        <v>110.23</v>
      </c>
      <c r="AZ387" s="37">
        <v>122.28</v>
      </c>
      <c r="BA387" s="37">
        <v>135.72</v>
      </c>
      <c r="BB387" s="37">
        <v>150.47999999999999</v>
      </c>
      <c r="BC387" s="37">
        <v>165.94</v>
      </c>
      <c r="BD387" s="37">
        <v>181.91</v>
      </c>
      <c r="BE387" s="37">
        <v>197.89</v>
      </c>
      <c r="BF387" s="37">
        <v>213.39</v>
      </c>
      <c r="BG387" s="37">
        <v>228.41</v>
      </c>
      <c r="BH387" s="37">
        <v>242.17</v>
      </c>
      <c r="BI387" s="37">
        <v>254.1</v>
      </c>
      <c r="BJ387" s="37">
        <v>270.08999999999997</v>
      </c>
      <c r="BK387" s="37">
        <v>287.62</v>
      </c>
      <c r="BL387" s="37">
        <v>307.36</v>
      </c>
      <c r="BM387" s="37">
        <v>328.95</v>
      </c>
      <c r="BN387" s="37">
        <v>352.09</v>
      </c>
      <c r="BO387" s="37">
        <v>374.47</v>
      </c>
      <c r="BP387" s="37">
        <v>396.8</v>
      </c>
      <c r="BQ387" s="37">
        <v>418.66</v>
      </c>
      <c r="BR387" s="37">
        <v>439.65</v>
      </c>
      <c r="BS387" s="37">
        <v>459.36</v>
      </c>
      <c r="BT387" s="37">
        <v>477.43</v>
      </c>
      <c r="BU387" s="37">
        <v>503.32</v>
      </c>
      <c r="BV387" s="37">
        <v>530.61</v>
      </c>
      <c r="BW387" s="37">
        <v>559.39</v>
      </c>
      <c r="BX387" s="37">
        <v>589.72</v>
      </c>
      <c r="BY387" s="37">
        <v>621.70000000000005</v>
      </c>
      <c r="BZ387" s="37">
        <v>655.42</v>
      </c>
      <c r="CA387" s="37">
        <v>690.96</v>
      </c>
      <c r="CB387" s="37">
        <v>728.43</v>
      </c>
      <c r="CC387" s="37">
        <v>767.94</v>
      </c>
      <c r="CD387" s="37">
        <v>809.58</v>
      </c>
      <c r="CE387" s="37">
        <v>853.48</v>
      </c>
      <c r="CF387" s="37">
        <v>899.77</v>
      </c>
      <c r="CG387" s="37">
        <v>948.56</v>
      </c>
      <c r="CH387" s="37">
        <v>1000</v>
      </c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</row>
    <row r="388" spans="1:101" ht="14.25" customHeight="1">
      <c r="A388" s="55">
        <v>37</v>
      </c>
      <c r="B388" s="56">
        <v>0.42</v>
      </c>
      <c r="C388" s="56">
        <v>0.67</v>
      </c>
      <c r="D388" s="56">
        <v>0.95</v>
      </c>
      <c r="E388" s="56">
        <v>1.1000000000000001</v>
      </c>
      <c r="F388" s="56">
        <v>1.28</v>
      </c>
      <c r="G388" s="56">
        <v>1.48</v>
      </c>
      <c r="H388" s="56">
        <v>1.69</v>
      </c>
      <c r="I388" s="56">
        <v>1.84</v>
      </c>
      <c r="J388" s="56">
        <v>1.94</v>
      </c>
      <c r="K388" s="56">
        <v>2.25</v>
      </c>
      <c r="L388" s="56">
        <v>2.5499999999999998</v>
      </c>
      <c r="M388" s="56">
        <v>2.88</v>
      </c>
      <c r="N388" s="56">
        <v>3.28</v>
      </c>
      <c r="O388" s="56">
        <v>3.71</v>
      </c>
      <c r="P388" s="56">
        <v>4.17</v>
      </c>
      <c r="Q388" s="56">
        <v>4.72</v>
      </c>
      <c r="R388" s="56">
        <v>5.31</v>
      </c>
      <c r="S388" s="56">
        <v>5.88</v>
      </c>
      <c r="T388" s="56">
        <v>6.5</v>
      </c>
      <c r="U388" s="56">
        <v>7.13</v>
      </c>
      <c r="V388" s="56">
        <v>7.85</v>
      </c>
      <c r="W388" s="56">
        <v>8.73</v>
      </c>
      <c r="X388" s="56">
        <v>9.65</v>
      </c>
      <c r="Y388" s="56">
        <v>10.75</v>
      </c>
      <c r="Z388" s="57">
        <v>11.99</v>
      </c>
      <c r="AA388" s="57">
        <v>13.41</v>
      </c>
      <c r="AB388" s="37">
        <v>14.96</v>
      </c>
      <c r="AC388" s="37">
        <v>16.64</v>
      </c>
      <c r="AD388" s="37">
        <v>18.53</v>
      </c>
      <c r="AE388" s="37">
        <v>20.55</v>
      </c>
      <c r="AF388" s="37">
        <v>22.68</v>
      </c>
      <c r="AG388" s="37">
        <v>24.93</v>
      </c>
      <c r="AH388" s="37">
        <v>27.4</v>
      </c>
      <c r="AI388" s="37">
        <v>30.16</v>
      </c>
      <c r="AJ388" s="37">
        <v>33.33</v>
      </c>
      <c r="AK388" s="37">
        <v>36.92</v>
      </c>
      <c r="AL388" s="37">
        <v>40.86</v>
      </c>
      <c r="AM388" s="37">
        <v>45.03</v>
      </c>
      <c r="AN388" s="37">
        <v>49.32</v>
      </c>
      <c r="AO388" s="37">
        <v>53.59</v>
      </c>
      <c r="AP388" s="37">
        <v>57.83</v>
      </c>
      <c r="AQ388" s="37">
        <v>62.08</v>
      </c>
      <c r="AR388" s="37">
        <v>66.56</v>
      </c>
      <c r="AS388" s="37">
        <v>71.38</v>
      </c>
      <c r="AT388" s="37">
        <v>76.63</v>
      </c>
      <c r="AU388" s="37">
        <v>82.02</v>
      </c>
      <c r="AV388" s="37">
        <v>90.27</v>
      </c>
      <c r="AW388" s="37">
        <v>99.61</v>
      </c>
      <c r="AX388" s="37">
        <v>110.23</v>
      </c>
      <c r="AY388" s="37">
        <v>122.28</v>
      </c>
      <c r="AZ388" s="37">
        <v>135.72</v>
      </c>
      <c r="BA388" s="37">
        <v>150.47999999999999</v>
      </c>
      <c r="BB388" s="37">
        <v>165.94</v>
      </c>
      <c r="BC388" s="37">
        <v>181.91</v>
      </c>
      <c r="BD388" s="37">
        <v>197.89</v>
      </c>
      <c r="BE388" s="37">
        <v>213.39</v>
      </c>
      <c r="BF388" s="37">
        <v>228.41</v>
      </c>
      <c r="BG388" s="37">
        <v>242.17</v>
      </c>
      <c r="BH388" s="37">
        <v>254.1</v>
      </c>
      <c r="BI388" s="37">
        <v>270.08999999999997</v>
      </c>
      <c r="BJ388" s="37">
        <v>287.62</v>
      </c>
      <c r="BK388" s="37">
        <v>307.36</v>
      </c>
      <c r="BL388" s="37">
        <v>328.95</v>
      </c>
      <c r="BM388" s="37">
        <v>352.09</v>
      </c>
      <c r="BN388" s="37">
        <v>374.47</v>
      </c>
      <c r="BO388" s="37">
        <v>396.8</v>
      </c>
      <c r="BP388" s="37">
        <v>418.66</v>
      </c>
      <c r="BQ388" s="37">
        <v>439.65</v>
      </c>
      <c r="BR388" s="37">
        <v>459.36</v>
      </c>
      <c r="BS388" s="37">
        <v>477.43</v>
      </c>
      <c r="BT388" s="37">
        <v>503.32</v>
      </c>
      <c r="BU388" s="37">
        <v>530.61</v>
      </c>
      <c r="BV388" s="37">
        <v>559.39</v>
      </c>
      <c r="BW388" s="37">
        <v>589.72</v>
      </c>
      <c r="BX388" s="37">
        <v>621.70000000000005</v>
      </c>
      <c r="BY388" s="37">
        <v>655.42</v>
      </c>
      <c r="BZ388" s="37">
        <v>690.96</v>
      </c>
      <c r="CA388" s="37">
        <v>728.43</v>
      </c>
      <c r="CB388" s="37">
        <v>767.94</v>
      </c>
      <c r="CC388" s="37">
        <v>809.58</v>
      </c>
      <c r="CD388" s="37">
        <v>853.48</v>
      </c>
      <c r="CE388" s="37">
        <v>899.77</v>
      </c>
      <c r="CF388" s="37">
        <v>948.56</v>
      </c>
      <c r="CG388" s="37">
        <v>1000</v>
      </c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</row>
    <row r="389" spans="1:101" ht="14.25" customHeight="1">
      <c r="A389" s="55">
        <v>38</v>
      </c>
      <c r="B389" s="56">
        <v>0.45</v>
      </c>
      <c r="C389" s="56">
        <v>0.73</v>
      </c>
      <c r="D389" s="56">
        <v>1.04</v>
      </c>
      <c r="E389" s="56">
        <v>1.21</v>
      </c>
      <c r="F389" s="56">
        <v>1.4</v>
      </c>
      <c r="G389" s="56">
        <v>1.6</v>
      </c>
      <c r="H389" s="56">
        <v>1.76</v>
      </c>
      <c r="I389" s="56">
        <v>1.85</v>
      </c>
      <c r="J389" s="56">
        <v>2.14</v>
      </c>
      <c r="K389" s="56">
        <v>2.46</v>
      </c>
      <c r="L389" s="56">
        <v>2.79</v>
      </c>
      <c r="M389" s="56">
        <v>3.14</v>
      </c>
      <c r="N389" s="56">
        <v>3.57</v>
      </c>
      <c r="O389" s="56">
        <v>4.05</v>
      </c>
      <c r="P389" s="56">
        <v>4.5599999999999996</v>
      </c>
      <c r="Q389" s="56">
        <v>5.15</v>
      </c>
      <c r="R389" s="56">
        <v>5.79</v>
      </c>
      <c r="S389" s="56">
        <v>6.41</v>
      </c>
      <c r="T389" s="56">
        <v>7.11</v>
      </c>
      <c r="U389" s="56">
        <v>7.82</v>
      </c>
      <c r="V389" s="56">
        <v>8.7100000000000009</v>
      </c>
      <c r="W389" s="56">
        <v>9.6300000000000008</v>
      </c>
      <c r="X389" s="56">
        <v>10.73</v>
      </c>
      <c r="Y389" s="56">
        <v>11.97</v>
      </c>
      <c r="Z389" s="57">
        <v>13.38</v>
      </c>
      <c r="AA389" s="57">
        <v>14.96</v>
      </c>
      <c r="AB389" s="37">
        <v>16.64</v>
      </c>
      <c r="AC389" s="37">
        <v>18.53</v>
      </c>
      <c r="AD389" s="37">
        <v>20.55</v>
      </c>
      <c r="AE389" s="37">
        <v>22.68</v>
      </c>
      <c r="AF389" s="37">
        <v>24.93</v>
      </c>
      <c r="AG389" s="37">
        <v>27.4</v>
      </c>
      <c r="AH389" s="37">
        <v>30.16</v>
      </c>
      <c r="AI389" s="37">
        <v>33.33</v>
      </c>
      <c r="AJ389" s="37">
        <v>36.92</v>
      </c>
      <c r="AK389" s="37">
        <v>40.86</v>
      </c>
      <c r="AL389" s="37">
        <v>45.03</v>
      </c>
      <c r="AM389" s="37">
        <v>49.32</v>
      </c>
      <c r="AN389" s="37">
        <v>53.59</v>
      </c>
      <c r="AO389" s="37">
        <v>57.83</v>
      </c>
      <c r="AP389" s="37">
        <v>62.08</v>
      </c>
      <c r="AQ389" s="37">
        <v>66.56</v>
      </c>
      <c r="AR389" s="37">
        <v>71.38</v>
      </c>
      <c r="AS389" s="37">
        <v>76.63</v>
      </c>
      <c r="AT389" s="37">
        <v>82.02</v>
      </c>
      <c r="AU389" s="37">
        <v>90.27</v>
      </c>
      <c r="AV389" s="37">
        <v>99.61</v>
      </c>
      <c r="AW389" s="37">
        <v>110.23</v>
      </c>
      <c r="AX389" s="37">
        <v>122.28</v>
      </c>
      <c r="AY389" s="37">
        <v>135.72</v>
      </c>
      <c r="AZ389" s="37">
        <v>150.47999999999999</v>
      </c>
      <c r="BA389" s="37">
        <v>165.94</v>
      </c>
      <c r="BB389" s="37">
        <v>181.91</v>
      </c>
      <c r="BC389" s="37">
        <v>197.89</v>
      </c>
      <c r="BD389" s="37">
        <v>213.39</v>
      </c>
      <c r="BE389" s="37">
        <v>228.41</v>
      </c>
      <c r="BF389" s="37">
        <v>242.17</v>
      </c>
      <c r="BG389" s="37">
        <v>254.1</v>
      </c>
      <c r="BH389" s="37">
        <v>270.08999999999997</v>
      </c>
      <c r="BI389" s="37">
        <v>287.62</v>
      </c>
      <c r="BJ389" s="37">
        <v>307.36</v>
      </c>
      <c r="BK389" s="37">
        <v>328.95</v>
      </c>
      <c r="BL389" s="37">
        <v>352.09</v>
      </c>
      <c r="BM389" s="37">
        <v>374.47</v>
      </c>
      <c r="BN389" s="37">
        <v>396.8</v>
      </c>
      <c r="BO389" s="37">
        <v>418.66</v>
      </c>
      <c r="BP389" s="37">
        <v>439.65</v>
      </c>
      <c r="BQ389" s="37">
        <v>459.36</v>
      </c>
      <c r="BR389" s="37">
        <v>477.43</v>
      </c>
      <c r="BS389" s="37">
        <v>503.32</v>
      </c>
      <c r="BT389" s="37">
        <v>530.61</v>
      </c>
      <c r="BU389" s="37">
        <v>559.39</v>
      </c>
      <c r="BV389" s="37">
        <v>589.72</v>
      </c>
      <c r="BW389" s="37">
        <v>621.70000000000005</v>
      </c>
      <c r="BX389" s="37">
        <v>655.42</v>
      </c>
      <c r="BY389" s="37">
        <v>690.96</v>
      </c>
      <c r="BZ389" s="37">
        <v>728.43</v>
      </c>
      <c r="CA389" s="37">
        <v>767.94</v>
      </c>
      <c r="CB389" s="37">
        <v>809.58</v>
      </c>
      <c r="CC389" s="37">
        <v>853.48</v>
      </c>
      <c r="CD389" s="37">
        <v>899.77</v>
      </c>
      <c r="CE389" s="37">
        <v>948.56</v>
      </c>
      <c r="CF389" s="37">
        <v>1000</v>
      </c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</row>
    <row r="390" spans="1:101" ht="14.25" customHeight="1">
      <c r="A390" s="55">
        <v>39</v>
      </c>
      <c r="B390" s="56">
        <v>0.48</v>
      </c>
      <c r="C390" s="56">
        <v>0.8</v>
      </c>
      <c r="D390" s="56">
        <v>1.1399999999999999</v>
      </c>
      <c r="E390" s="56">
        <v>1.31</v>
      </c>
      <c r="F390" s="56">
        <v>1.51</v>
      </c>
      <c r="G390" s="56">
        <v>1.68</v>
      </c>
      <c r="H390" s="56">
        <v>1.78</v>
      </c>
      <c r="I390" s="56">
        <v>2.06</v>
      </c>
      <c r="J390" s="56">
        <v>2.36</v>
      </c>
      <c r="K390" s="56">
        <v>2.71</v>
      </c>
      <c r="L390" s="56">
        <v>3.06</v>
      </c>
      <c r="M390" s="56">
        <v>3.45</v>
      </c>
      <c r="N390" s="56">
        <v>3.93</v>
      </c>
      <c r="O390" s="56">
        <v>4.45</v>
      </c>
      <c r="P390" s="56">
        <v>5.01</v>
      </c>
      <c r="Q390" s="56">
        <v>5.65</v>
      </c>
      <c r="R390" s="56">
        <v>6.33</v>
      </c>
      <c r="S390" s="56">
        <v>7.01</v>
      </c>
      <c r="T390" s="56">
        <v>7.79</v>
      </c>
      <c r="U390" s="56">
        <v>8.69</v>
      </c>
      <c r="V390" s="56">
        <v>9.6</v>
      </c>
      <c r="W390" s="56">
        <v>10.71</v>
      </c>
      <c r="X390" s="56">
        <v>11.94</v>
      </c>
      <c r="Y390" s="56">
        <v>13.35</v>
      </c>
      <c r="Z390" s="57">
        <v>14.93</v>
      </c>
      <c r="AA390" s="57">
        <v>16.64</v>
      </c>
      <c r="AB390" s="37">
        <v>18.53</v>
      </c>
      <c r="AC390" s="37">
        <v>20.55</v>
      </c>
      <c r="AD390" s="37">
        <v>22.68</v>
      </c>
      <c r="AE390" s="37">
        <v>24.93</v>
      </c>
      <c r="AF390" s="37">
        <v>27.4</v>
      </c>
      <c r="AG390" s="37">
        <v>30.16</v>
      </c>
      <c r="AH390" s="37">
        <v>33.33</v>
      </c>
      <c r="AI390" s="37">
        <v>36.92</v>
      </c>
      <c r="AJ390" s="37">
        <v>40.86</v>
      </c>
      <c r="AK390" s="37">
        <v>45.03</v>
      </c>
      <c r="AL390" s="37">
        <v>49.32</v>
      </c>
      <c r="AM390" s="37">
        <v>53.59</v>
      </c>
      <c r="AN390" s="37">
        <v>57.83</v>
      </c>
      <c r="AO390" s="37">
        <v>62.08</v>
      </c>
      <c r="AP390" s="37">
        <v>66.56</v>
      </c>
      <c r="AQ390" s="37">
        <v>71.38</v>
      </c>
      <c r="AR390" s="37">
        <v>76.63</v>
      </c>
      <c r="AS390" s="37">
        <v>82.02</v>
      </c>
      <c r="AT390" s="37">
        <v>90.27</v>
      </c>
      <c r="AU390" s="37">
        <v>99.61</v>
      </c>
      <c r="AV390" s="37">
        <v>110.23</v>
      </c>
      <c r="AW390" s="37">
        <v>122.28</v>
      </c>
      <c r="AX390" s="37">
        <v>135.72</v>
      </c>
      <c r="AY390" s="37">
        <v>150.47999999999999</v>
      </c>
      <c r="AZ390" s="37">
        <v>165.94</v>
      </c>
      <c r="BA390" s="37">
        <v>181.91</v>
      </c>
      <c r="BB390" s="37">
        <v>197.89</v>
      </c>
      <c r="BC390" s="37">
        <v>213.39</v>
      </c>
      <c r="BD390" s="37">
        <v>228.41</v>
      </c>
      <c r="BE390" s="37">
        <v>242.17</v>
      </c>
      <c r="BF390" s="37">
        <v>254.1</v>
      </c>
      <c r="BG390" s="37">
        <v>270.08999999999997</v>
      </c>
      <c r="BH390" s="37">
        <v>287.62</v>
      </c>
      <c r="BI390" s="37">
        <v>307.36</v>
      </c>
      <c r="BJ390" s="37">
        <v>328.95</v>
      </c>
      <c r="BK390" s="37">
        <v>352.09</v>
      </c>
      <c r="BL390" s="37">
        <v>374.47</v>
      </c>
      <c r="BM390" s="37">
        <v>396.8</v>
      </c>
      <c r="BN390" s="37">
        <v>418.66</v>
      </c>
      <c r="BO390" s="37">
        <v>439.65</v>
      </c>
      <c r="BP390" s="37">
        <v>459.36</v>
      </c>
      <c r="BQ390" s="37">
        <v>477.43</v>
      </c>
      <c r="BR390" s="37">
        <v>503.32</v>
      </c>
      <c r="BS390" s="37">
        <v>530.61</v>
      </c>
      <c r="BT390" s="37">
        <v>559.39</v>
      </c>
      <c r="BU390" s="37">
        <v>589.72</v>
      </c>
      <c r="BV390" s="37">
        <v>621.70000000000005</v>
      </c>
      <c r="BW390" s="37">
        <v>655.42</v>
      </c>
      <c r="BX390" s="37">
        <v>690.96</v>
      </c>
      <c r="BY390" s="37">
        <v>728.43</v>
      </c>
      <c r="BZ390" s="37">
        <v>767.94</v>
      </c>
      <c r="CA390" s="37">
        <v>809.58</v>
      </c>
      <c r="CB390" s="37">
        <v>853.48</v>
      </c>
      <c r="CC390" s="37">
        <v>899.77</v>
      </c>
      <c r="CD390" s="37">
        <v>948.56</v>
      </c>
      <c r="CE390" s="37">
        <v>1000</v>
      </c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</row>
    <row r="391" spans="1:101" ht="14.25" customHeight="1">
      <c r="A391" s="55">
        <v>40</v>
      </c>
      <c r="B391" s="56">
        <v>0.53</v>
      </c>
      <c r="C391" s="56">
        <v>0.88</v>
      </c>
      <c r="D391" s="56">
        <v>1.23</v>
      </c>
      <c r="E391" s="56">
        <v>1.42</v>
      </c>
      <c r="F391" s="56">
        <v>1.59</v>
      </c>
      <c r="G391" s="56">
        <v>1.72</v>
      </c>
      <c r="H391" s="56">
        <v>1.99</v>
      </c>
      <c r="I391" s="56">
        <v>2.29</v>
      </c>
      <c r="J391" s="56">
        <v>2.62</v>
      </c>
      <c r="K391" s="56">
        <v>2.99</v>
      </c>
      <c r="L391" s="56">
        <v>3.37</v>
      </c>
      <c r="M391" s="56">
        <v>3.8</v>
      </c>
      <c r="N391" s="56">
        <v>4.34</v>
      </c>
      <c r="O391" s="56">
        <v>4.92</v>
      </c>
      <c r="P391" s="56">
        <v>5.53</v>
      </c>
      <c r="Q391" s="56">
        <v>6.21</v>
      </c>
      <c r="R391" s="56">
        <v>6.94</v>
      </c>
      <c r="S391" s="56">
        <v>7.69</v>
      </c>
      <c r="T391" s="56">
        <v>8.67</v>
      </c>
      <c r="U391" s="56">
        <v>9.58</v>
      </c>
      <c r="V391" s="56">
        <v>10.69</v>
      </c>
      <c r="W391" s="56">
        <v>11.92</v>
      </c>
      <c r="X391" s="56">
        <v>13.34</v>
      </c>
      <c r="Y391" s="56">
        <v>14.91</v>
      </c>
      <c r="Z391" s="57">
        <v>16.600000000000001</v>
      </c>
      <c r="AA391" s="57">
        <v>18.53</v>
      </c>
      <c r="AB391" s="37">
        <v>20.55</v>
      </c>
      <c r="AC391" s="37">
        <v>22.68</v>
      </c>
      <c r="AD391" s="37">
        <v>24.93</v>
      </c>
      <c r="AE391" s="37">
        <v>27.4</v>
      </c>
      <c r="AF391" s="37">
        <v>30.16</v>
      </c>
      <c r="AG391" s="37">
        <v>33.33</v>
      </c>
      <c r="AH391" s="37">
        <v>36.92</v>
      </c>
      <c r="AI391" s="37">
        <v>40.86</v>
      </c>
      <c r="AJ391" s="37">
        <v>45.03</v>
      </c>
      <c r="AK391" s="37">
        <v>49.32</v>
      </c>
      <c r="AL391" s="37">
        <v>53.59</v>
      </c>
      <c r="AM391" s="37">
        <v>57.83</v>
      </c>
      <c r="AN391" s="37">
        <v>62.08</v>
      </c>
      <c r="AO391" s="37">
        <v>66.56</v>
      </c>
      <c r="AP391" s="37">
        <v>71.38</v>
      </c>
      <c r="AQ391" s="37">
        <v>76.63</v>
      </c>
      <c r="AR391" s="37">
        <v>82.02</v>
      </c>
      <c r="AS391" s="37">
        <v>90.27</v>
      </c>
      <c r="AT391" s="37">
        <v>99.61</v>
      </c>
      <c r="AU391" s="37">
        <v>110.23</v>
      </c>
      <c r="AV391" s="37">
        <v>122.28</v>
      </c>
      <c r="AW391" s="37">
        <v>135.72</v>
      </c>
      <c r="AX391" s="37">
        <v>150.47999999999999</v>
      </c>
      <c r="AY391" s="37">
        <v>165.94</v>
      </c>
      <c r="AZ391" s="37">
        <v>181.91</v>
      </c>
      <c r="BA391" s="37">
        <v>197.89</v>
      </c>
      <c r="BB391" s="37">
        <v>213.39</v>
      </c>
      <c r="BC391" s="37">
        <v>228.41</v>
      </c>
      <c r="BD391" s="37">
        <v>242.17</v>
      </c>
      <c r="BE391" s="37">
        <v>254.1</v>
      </c>
      <c r="BF391" s="37">
        <v>270.08999999999997</v>
      </c>
      <c r="BG391" s="37">
        <v>287.62</v>
      </c>
      <c r="BH391" s="37">
        <v>307.36</v>
      </c>
      <c r="BI391" s="37">
        <v>328.95</v>
      </c>
      <c r="BJ391" s="37">
        <v>352.09</v>
      </c>
      <c r="BK391" s="37">
        <v>374.47</v>
      </c>
      <c r="BL391" s="37">
        <v>396.8</v>
      </c>
      <c r="BM391" s="37">
        <v>418.66</v>
      </c>
      <c r="BN391" s="37">
        <v>439.65</v>
      </c>
      <c r="BO391" s="37">
        <v>459.36</v>
      </c>
      <c r="BP391" s="37">
        <v>477.43</v>
      </c>
      <c r="BQ391" s="37">
        <v>503.32</v>
      </c>
      <c r="BR391" s="37">
        <v>530.61</v>
      </c>
      <c r="BS391" s="37">
        <v>559.39</v>
      </c>
      <c r="BT391" s="37">
        <v>589.72</v>
      </c>
      <c r="BU391" s="37">
        <v>621.70000000000005</v>
      </c>
      <c r="BV391" s="37">
        <v>655.42</v>
      </c>
      <c r="BW391" s="37">
        <v>690.96</v>
      </c>
      <c r="BX391" s="37">
        <v>728.43</v>
      </c>
      <c r="BY391" s="37">
        <v>767.94</v>
      </c>
      <c r="BZ391" s="37">
        <v>809.58</v>
      </c>
      <c r="CA391" s="37">
        <v>853.48</v>
      </c>
      <c r="CB391" s="37">
        <v>899.77</v>
      </c>
      <c r="CC391" s="37">
        <v>948.56</v>
      </c>
      <c r="CD391" s="37">
        <v>1000</v>
      </c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</row>
    <row r="392" spans="1:101" ht="14.25" customHeight="1">
      <c r="A392" s="55">
        <v>41</v>
      </c>
      <c r="B392" s="56">
        <v>0.57999999999999996</v>
      </c>
      <c r="C392" s="56">
        <v>0.97</v>
      </c>
      <c r="D392" s="56">
        <v>1.32</v>
      </c>
      <c r="E392" s="56">
        <v>1.51</v>
      </c>
      <c r="F392" s="56">
        <v>1.67</v>
      </c>
      <c r="G392" s="56">
        <v>1.92</v>
      </c>
      <c r="H392" s="56">
        <v>2.2200000000000002</v>
      </c>
      <c r="I392" s="56">
        <v>2.5499999999999998</v>
      </c>
      <c r="J392" s="56">
        <v>2.9</v>
      </c>
      <c r="K392" s="56">
        <v>3.31</v>
      </c>
      <c r="L392" s="56">
        <v>3.73</v>
      </c>
      <c r="M392" s="56">
        <v>4.22</v>
      </c>
      <c r="N392" s="56">
        <v>4.82</v>
      </c>
      <c r="O392" s="56">
        <v>5.46</v>
      </c>
      <c r="P392" s="56">
        <v>6.12</v>
      </c>
      <c r="Q392" s="56">
        <v>6.84</v>
      </c>
      <c r="R392" s="56">
        <v>7.62</v>
      </c>
      <c r="S392" s="56">
        <v>8.66</v>
      </c>
      <c r="T392" s="56">
        <v>9.56</v>
      </c>
      <c r="U392" s="56">
        <v>10.67</v>
      </c>
      <c r="V392" s="56">
        <v>11.91</v>
      </c>
      <c r="W392" s="56">
        <v>13.32</v>
      </c>
      <c r="X392" s="56">
        <v>14.89</v>
      </c>
      <c r="Y392" s="56">
        <v>16.579999999999998</v>
      </c>
      <c r="Z392" s="57">
        <v>18.489999999999998</v>
      </c>
      <c r="AA392" s="57">
        <v>20.55</v>
      </c>
      <c r="AB392" s="37">
        <v>22.68</v>
      </c>
      <c r="AC392" s="37">
        <v>24.93</v>
      </c>
      <c r="AD392" s="37">
        <v>27.4</v>
      </c>
      <c r="AE392" s="37">
        <v>30.16</v>
      </c>
      <c r="AF392" s="37">
        <v>33.33</v>
      </c>
      <c r="AG392" s="37">
        <v>36.92</v>
      </c>
      <c r="AH392" s="37">
        <v>40.86</v>
      </c>
      <c r="AI392" s="37">
        <v>45.03</v>
      </c>
      <c r="AJ392" s="37">
        <v>49.32</v>
      </c>
      <c r="AK392" s="37">
        <v>53.59</v>
      </c>
      <c r="AL392" s="37">
        <v>57.83</v>
      </c>
      <c r="AM392" s="37">
        <v>62.08</v>
      </c>
      <c r="AN392" s="37">
        <v>66.56</v>
      </c>
      <c r="AO392" s="37">
        <v>71.38</v>
      </c>
      <c r="AP392" s="37">
        <v>76.63</v>
      </c>
      <c r="AQ392" s="37">
        <v>82.02</v>
      </c>
      <c r="AR392" s="37">
        <v>90.27</v>
      </c>
      <c r="AS392" s="37">
        <v>99.61</v>
      </c>
      <c r="AT392" s="37">
        <v>110.23</v>
      </c>
      <c r="AU392" s="37">
        <v>122.28</v>
      </c>
      <c r="AV392" s="37">
        <v>135.72</v>
      </c>
      <c r="AW392" s="37">
        <v>150.47999999999999</v>
      </c>
      <c r="AX392" s="37">
        <v>165.94</v>
      </c>
      <c r="AY392" s="37">
        <v>181.91</v>
      </c>
      <c r="AZ392" s="37">
        <v>197.89</v>
      </c>
      <c r="BA392" s="37">
        <v>213.39</v>
      </c>
      <c r="BB392" s="37">
        <v>228.41</v>
      </c>
      <c r="BC392" s="37">
        <v>242.17</v>
      </c>
      <c r="BD392" s="37">
        <v>254.1</v>
      </c>
      <c r="BE392" s="37">
        <v>270.08999999999997</v>
      </c>
      <c r="BF392" s="37">
        <v>287.62</v>
      </c>
      <c r="BG392" s="37">
        <v>307.36</v>
      </c>
      <c r="BH392" s="37">
        <v>328.95</v>
      </c>
      <c r="BI392" s="37">
        <v>352.09</v>
      </c>
      <c r="BJ392" s="37">
        <v>374.47</v>
      </c>
      <c r="BK392" s="37">
        <v>396.8</v>
      </c>
      <c r="BL392" s="37">
        <v>418.66</v>
      </c>
      <c r="BM392" s="37">
        <v>439.65</v>
      </c>
      <c r="BN392" s="37">
        <v>459.36</v>
      </c>
      <c r="BO392" s="37">
        <v>477.43</v>
      </c>
      <c r="BP392" s="37">
        <v>503.32</v>
      </c>
      <c r="BQ392" s="37">
        <v>530.61</v>
      </c>
      <c r="BR392" s="37">
        <v>559.39</v>
      </c>
      <c r="BS392" s="37">
        <v>589.72</v>
      </c>
      <c r="BT392" s="37">
        <v>621.70000000000005</v>
      </c>
      <c r="BU392" s="37">
        <v>655.42</v>
      </c>
      <c r="BV392" s="37">
        <v>690.96</v>
      </c>
      <c r="BW392" s="37">
        <v>728.43</v>
      </c>
      <c r="BX392" s="37">
        <v>767.94</v>
      </c>
      <c r="BY392" s="37">
        <v>809.58</v>
      </c>
      <c r="BZ392" s="37">
        <v>853.48</v>
      </c>
      <c r="CA392" s="37">
        <v>899.77</v>
      </c>
      <c r="CB392" s="37">
        <v>948.56</v>
      </c>
      <c r="CC392" s="37">
        <v>1000</v>
      </c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</row>
    <row r="393" spans="1:101" ht="14.25" customHeight="1">
      <c r="A393" s="55">
        <v>42</v>
      </c>
      <c r="B393" s="56">
        <v>0.64</v>
      </c>
      <c r="C393" s="56">
        <v>1.05</v>
      </c>
      <c r="D393" s="56">
        <v>1.4</v>
      </c>
      <c r="E393" s="56">
        <v>1.6</v>
      </c>
      <c r="F393" s="56">
        <v>1.84</v>
      </c>
      <c r="G393" s="56">
        <v>2.15</v>
      </c>
      <c r="H393" s="56">
        <v>2.48</v>
      </c>
      <c r="I393" s="56">
        <v>2.84</v>
      </c>
      <c r="J393" s="56">
        <v>3.22</v>
      </c>
      <c r="K393" s="56">
        <v>3.67</v>
      </c>
      <c r="L393" s="56">
        <v>4.1399999999999997</v>
      </c>
      <c r="M393" s="56">
        <v>4.68</v>
      </c>
      <c r="N393" s="56">
        <v>5.35</v>
      </c>
      <c r="O393" s="56">
        <v>6.06</v>
      </c>
      <c r="P393" s="56">
        <v>6.77</v>
      </c>
      <c r="Q393" s="56">
        <v>7.55</v>
      </c>
      <c r="R393" s="56">
        <v>8.65</v>
      </c>
      <c r="S393" s="56">
        <v>9.5500000000000007</v>
      </c>
      <c r="T393" s="56">
        <v>10.66</v>
      </c>
      <c r="U393" s="56">
        <v>11.89</v>
      </c>
      <c r="V393" s="56">
        <v>13.31</v>
      </c>
      <c r="W393" s="56">
        <v>14.88</v>
      </c>
      <c r="X393" s="56">
        <v>16.559999999999999</v>
      </c>
      <c r="Y393" s="56">
        <v>18.46</v>
      </c>
      <c r="Z393" s="57">
        <v>20.53</v>
      </c>
      <c r="AA393" s="57">
        <v>22.68</v>
      </c>
      <c r="AB393" s="37">
        <v>24.93</v>
      </c>
      <c r="AC393" s="37">
        <v>27.4</v>
      </c>
      <c r="AD393" s="37">
        <v>30.16</v>
      </c>
      <c r="AE393" s="37">
        <v>33.33</v>
      </c>
      <c r="AF393" s="37">
        <v>36.92</v>
      </c>
      <c r="AG393" s="37">
        <v>40.86</v>
      </c>
      <c r="AH393" s="37">
        <v>45.03</v>
      </c>
      <c r="AI393" s="37">
        <v>49.32</v>
      </c>
      <c r="AJ393" s="37">
        <v>53.59</v>
      </c>
      <c r="AK393" s="37">
        <v>57.83</v>
      </c>
      <c r="AL393" s="37">
        <v>62.08</v>
      </c>
      <c r="AM393" s="37">
        <v>66.56</v>
      </c>
      <c r="AN393" s="37">
        <v>71.38</v>
      </c>
      <c r="AO393" s="37">
        <v>76.63</v>
      </c>
      <c r="AP393" s="37">
        <v>82.02</v>
      </c>
      <c r="AQ393" s="37">
        <v>90.27</v>
      </c>
      <c r="AR393" s="37">
        <v>99.61</v>
      </c>
      <c r="AS393" s="37">
        <v>110.23</v>
      </c>
      <c r="AT393" s="37">
        <v>122.28</v>
      </c>
      <c r="AU393" s="37">
        <v>135.72</v>
      </c>
      <c r="AV393" s="37">
        <v>150.47999999999999</v>
      </c>
      <c r="AW393" s="37">
        <v>165.94</v>
      </c>
      <c r="AX393" s="37">
        <v>181.91</v>
      </c>
      <c r="AY393" s="37">
        <v>197.89</v>
      </c>
      <c r="AZ393" s="37">
        <v>213.39</v>
      </c>
      <c r="BA393" s="37">
        <v>228.41</v>
      </c>
      <c r="BB393" s="37">
        <v>242.17</v>
      </c>
      <c r="BC393" s="37">
        <v>254.1</v>
      </c>
      <c r="BD393" s="37">
        <v>270.08999999999997</v>
      </c>
      <c r="BE393" s="37">
        <v>287.62</v>
      </c>
      <c r="BF393" s="37">
        <v>307.36</v>
      </c>
      <c r="BG393" s="37">
        <v>328.95</v>
      </c>
      <c r="BH393" s="37">
        <v>352.09</v>
      </c>
      <c r="BI393" s="37">
        <v>374.47</v>
      </c>
      <c r="BJ393" s="37">
        <v>396.8</v>
      </c>
      <c r="BK393" s="37">
        <v>418.66</v>
      </c>
      <c r="BL393" s="37">
        <v>439.65</v>
      </c>
      <c r="BM393" s="37">
        <v>459.36</v>
      </c>
      <c r="BN393" s="37">
        <v>477.43</v>
      </c>
      <c r="BO393" s="37">
        <v>503.32</v>
      </c>
      <c r="BP393" s="37">
        <v>530.61</v>
      </c>
      <c r="BQ393" s="37">
        <v>559.39</v>
      </c>
      <c r="BR393" s="37">
        <v>589.72</v>
      </c>
      <c r="BS393" s="37">
        <v>621.70000000000005</v>
      </c>
      <c r="BT393" s="37">
        <v>655.42</v>
      </c>
      <c r="BU393" s="37">
        <v>690.96</v>
      </c>
      <c r="BV393" s="37">
        <v>728.43</v>
      </c>
      <c r="BW393" s="37">
        <v>767.94</v>
      </c>
      <c r="BX393" s="37">
        <v>809.58</v>
      </c>
      <c r="BY393" s="37">
        <v>853.48</v>
      </c>
      <c r="BZ393" s="37">
        <v>899.77</v>
      </c>
      <c r="CA393" s="37">
        <v>948.56</v>
      </c>
      <c r="CB393" s="37">
        <v>1000</v>
      </c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</row>
    <row r="394" spans="1:101" ht="14.25" customHeight="1">
      <c r="A394" s="55">
        <v>43</v>
      </c>
      <c r="B394" s="56">
        <v>0.69</v>
      </c>
      <c r="C394" s="56">
        <v>1.1299999999999999</v>
      </c>
      <c r="D394" s="56">
        <v>1.47</v>
      </c>
      <c r="E394" s="56">
        <v>1.74</v>
      </c>
      <c r="F394" s="56">
        <v>2.0499999999999998</v>
      </c>
      <c r="G394" s="56">
        <v>2.4</v>
      </c>
      <c r="H394" s="56">
        <v>2.78</v>
      </c>
      <c r="I394" s="56">
        <v>3.16</v>
      </c>
      <c r="J394" s="56">
        <v>3.58</v>
      </c>
      <c r="K394" s="56">
        <v>4.07</v>
      </c>
      <c r="L394" s="56">
        <v>4.5999999999999996</v>
      </c>
      <c r="M394" s="56">
        <v>5.22</v>
      </c>
      <c r="N394" s="56">
        <v>5.97</v>
      </c>
      <c r="O394" s="56">
        <v>6.74</v>
      </c>
      <c r="P394" s="56">
        <v>7.53</v>
      </c>
      <c r="Q394" s="56">
        <v>8.5399999999999991</v>
      </c>
      <c r="R394" s="56">
        <v>9.5399999999999991</v>
      </c>
      <c r="S394" s="56">
        <v>10.66</v>
      </c>
      <c r="T394" s="56">
        <v>11.89</v>
      </c>
      <c r="U394" s="56">
        <v>13.31</v>
      </c>
      <c r="V394" s="56">
        <v>14.88</v>
      </c>
      <c r="W394" s="56">
        <v>16.55</v>
      </c>
      <c r="X394" s="56">
        <v>18.43</v>
      </c>
      <c r="Y394" s="56">
        <v>20.52</v>
      </c>
      <c r="Z394" s="57">
        <v>22.66</v>
      </c>
      <c r="AA394" s="57">
        <v>24.93</v>
      </c>
      <c r="AB394" s="37">
        <v>27.4</v>
      </c>
      <c r="AC394" s="37">
        <v>30.16</v>
      </c>
      <c r="AD394" s="37">
        <v>33.33</v>
      </c>
      <c r="AE394" s="37">
        <v>36.92</v>
      </c>
      <c r="AF394" s="37">
        <v>40.86</v>
      </c>
      <c r="AG394" s="37">
        <v>45.03</v>
      </c>
      <c r="AH394" s="37">
        <v>49.32</v>
      </c>
      <c r="AI394" s="37">
        <v>53.59</v>
      </c>
      <c r="AJ394" s="37">
        <v>57.83</v>
      </c>
      <c r="AK394" s="37">
        <v>62.08</v>
      </c>
      <c r="AL394" s="37">
        <v>66.56</v>
      </c>
      <c r="AM394" s="37">
        <v>71.38</v>
      </c>
      <c r="AN394" s="37">
        <v>76.63</v>
      </c>
      <c r="AO394" s="37">
        <v>82.02</v>
      </c>
      <c r="AP394" s="37">
        <v>90.27</v>
      </c>
      <c r="AQ394" s="37">
        <v>99.61</v>
      </c>
      <c r="AR394" s="37">
        <v>110.23</v>
      </c>
      <c r="AS394" s="37">
        <v>122.28</v>
      </c>
      <c r="AT394" s="37">
        <v>135.72</v>
      </c>
      <c r="AU394" s="37">
        <v>150.47999999999999</v>
      </c>
      <c r="AV394" s="37">
        <v>165.94</v>
      </c>
      <c r="AW394" s="37">
        <v>181.91</v>
      </c>
      <c r="AX394" s="37">
        <v>197.89</v>
      </c>
      <c r="AY394" s="37">
        <v>213.39</v>
      </c>
      <c r="AZ394" s="37">
        <v>228.41</v>
      </c>
      <c r="BA394" s="37">
        <v>242.17</v>
      </c>
      <c r="BB394" s="37">
        <v>254.1</v>
      </c>
      <c r="BC394" s="37">
        <v>270.08999999999997</v>
      </c>
      <c r="BD394" s="37">
        <v>287.62</v>
      </c>
      <c r="BE394" s="37">
        <v>307.36</v>
      </c>
      <c r="BF394" s="37">
        <v>328.95</v>
      </c>
      <c r="BG394" s="37">
        <v>352.09</v>
      </c>
      <c r="BH394" s="37">
        <v>374.47</v>
      </c>
      <c r="BI394" s="37">
        <v>396.8</v>
      </c>
      <c r="BJ394" s="37">
        <v>418.66</v>
      </c>
      <c r="BK394" s="37">
        <v>439.65</v>
      </c>
      <c r="BL394" s="37">
        <v>459.36</v>
      </c>
      <c r="BM394" s="37">
        <v>477.43</v>
      </c>
      <c r="BN394" s="37">
        <v>503.32</v>
      </c>
      <c r="BO394" s="37">
        <v>530.61</v>
      </c>
      <c r="BP394" s="37">
        <v>559.39</v>
      </c>
      <c r="BQ394" s="37">
        <v>589.72</v>
      </c>
      <c r="BR394" s="37">
        <v>621.70000000000005</v>
      </c>
      <c r="BS394" s="37">
        <v>655.42</v>
      </c>
      <c r="BT394" s="37">
        <v>690.96</v>
      </c>
      <c r="BU394" s="37">
        <v>728.43</v>
      </c>
      <c r="BV394" s="37">
        <v>767.94</v>
      </c>
      <c r="BW394" s="37">
        <v>809.58</v>
      </c>
      <c r="BX394" s="37">
        <v>853.48</v>
      </c>
      <c r="BY394" s="37">
        <v>899.77</v>
      </c>
      <c r="BZ394" s="37">
        <v>948.56</v>
      </c>
      <c r="CA394" s="37">
        <v>1000</v>
      </c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</row>
    <row r="395" spans="1:101" ht="14.25" customHeight="1">
      <c r="A395" s="55">
        <v>44</v>
      </c>
      <c r="B395" s="56">
        <v>0.74</v>
      </c>
      <c r="C395" s="56">
        <v>1.2</v>
      </c>
      <c r="D395" s="56">
        <v>1.59</v>
      </c>
      <c r="E395" s="56">
        <v>1.91</v>
      </c>
      <c r="F395" s="56">
        <v>2.2799999999999998</v>
      </c>
      <c r="G395" s="56">
        <v>2.69</v>
      </c>
      <c r="H395" s="56">
        <v>3.1</v>
      </c>
      <c r="I395" s="56">
        <v>3.51</v>
      </c>
      <c r="J395" s="56">
        <v>3.97</v>
      </c>
      <c r="K395" s="56">
        <v>4.53</v>
      </c>
      <c r="L395" s="56">
        <v>5.13</v>
      </c>
      <c r="M395" s="56">
        <v>5.83</v>
      </c>
      <c r="N395" s="56">
        <v>6.67</v>
      </c>
      <c r="O395" s="56">
        <v>7.51</v>
      </c>
      <c r="P395" s="56">
        <v>8.44</v>
      </c>
      <c r="Q395" s="56">
        <v>9.5299999999999994</v>
      </c>
      <c r="R395" s="56">
        <v>10.66</v>
      </c>
      <c r="S395" s="56">
        <v>11.88</v>
      </c>
      <c r="T395" s="56">
        <v>13.31</v>
      </c>
      <c r="U395" s="56">
        <v>14.88</v>
      </c>
      <c r="V395" s="56">
        <v>16.54</v>
      </c>
      <c r="W395" s="56">
        <v>18.41</v>
      </c>
      <c r="X395" s="56">
        <v>20.52</v>
      </c>
      <c r="Y395" s="56">
        <v>22.66</v>
      </c>
      <c r="Z395" s="57">
        <v>24.92</v>
      </c>
      <c r="AA395" s="57">
        <v>27.4</v>
      </c>
      <c r="AB395" s="37">
        <v>30.16</v>
      </c>
      <c r="AC395" s="37">
        <v>33.33</v>
      </c>
      <c r="AD395" s="37">
        <v>36.92</v>
      </c>
      <c r="AE395" s="37">
        <v>40.86</v>
      </c>
      <c r="AF395" s="37">
        <v>45.03</v>
      </c>
      <c r="AG395" s="37">
        <v>49.32</v>
      </c>
      <c r="AH395" s="37">
        <v>53.59</v>
      </c>
      <c r="AI395" s="37">
        <v>57.83</v>
      </c>
      <c r="AJ395" s="37">
        <v>62.08</v>
      </c>
      <c r="AK395" s="37">
        <v>66.56</v>
      </c>
      <c r="AL395" s="37">
        <v>71.38</v>
      </c>
      <c r="AM395" s="37">
        <v>76.63</v>
      </c>
      <c r="AN395" s="37">
        <v>82.02</v>
      </c>
      <c r="AO395" s="37">
        <v>90.27</v>
      </c>
      <c r="AP395" s="37">
        <v>99.61</v>
      </c>
      <c r="AQ395" s="37">
        <v>110.23</v>
      </c>
      <c r="AR395" s="37">
        <v>122.28</v>
      </c>
      <c r="AS395" s="37">
        <v>135.72</v>
      </c>
      <c r="AT395" s="37">
        <v>150.47999999999999</v>
      </c>
      <c r="AU395" s="37">
        <v>165.94</v>
      </c>
      <c r="AV395" s="37">
        <v>181.91</v>
      </c>
      <c r="AW395" s="37">
        <v>197.89</v>
      </c>
      <c r="AX395" s="37">
        <v>213.39</v>
      </c>
      <c r="AY395" s="37">
        <v>228.41</v>
      </c>
      <c r="AZ395" s="37">
        <v>242.17</v>
      </c>
      <c r="BA395" s="37">
        <v>254.1</v>
      </c>
      <c r="BB395" s="37">
        <v>270.08999999999997</v>
      </c>
      <c r="BC395" s="37">
        <v>287.62</v>
      </c>
      <c r="BD395" s="37">
        <v>307.36</v>
      </c>
      <c r="BE395" s="37">
        <v>328.95</v>
      </c>
      <c r="BF395" s="37">
        <v>352.09</v>
      </c>
      <c r="BG395" s="37">
        <v>374.47</v>
      </c>
      <c r="BH395" s="37">
        <v>396.8</v>
      </c>
      <c r="BI395" s="37">
        <v>418.66</v>
      </c>
      <c r="BJ395" s="37">
        <v>439.65</v>
      </c>
      <c r="BK395" s="37">
        <v>459.36</v>
      </c>
      <c r="BL395" s="37">
        <v>477.43</v>
      </c>
      <c r="BM395" s="37">
        <v>503.32</v>
      </c>
      <c r="BN395" s="37">
        <v>530.61</v>
      </c>
      <c r="BO395" s="37">
        <v>559.39</v>
      </c>
      <c r="BP395" s="37">
        <v>589.72</v>
      </c>
      <c r="BQ395" s="37">
        <v>621.70000000000005</v>
      </c>
      <c r="BR395" s="37">
        <v>655.42</v>
      </c>
      <c r="BS395" s="37">
        <v>690.96</v>
      </c>
      <c r="BT395" s="37">
        <v>728.43</v>
      </c>
      <c r="BU395" s="37">
        <v>767.94</v>
      </c>
      <c r="BV395" s="37">
        <v>809.58</v>
      </c>
      <c r="BW395" s="37">
        <v>853.48</v>
      </c>
      <c r="BX395" s="37">
        <v>899.77</v>
      </c>
      <c r="BY395" s="37">
        <v>948.56</v>
      </c>
      <c r="BZ395" s="37">
        <v>1000</v>
      </c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</row>
    <row r="396" spans="1:101" ht="14.25" customHeight="1">
      <c r="A396" s="55">
        <v>45</v>
      </c>
      <c r="B396" s="56">
        <v>0.78</v>
      </c>
      <c r="C396" s="56">
        <v>1.3</v>
      </c>
      <c r="D396" s="56">
        <v>1.72</v>
      </c>
      <c r="E396" s="56">
        <v>2.11</v>
      </c>
      <c r="F396" s="56">
        <v>2.54</v>
      </c>
      <c r="G396" s="56">
        <v>3</v>
      </c>
      <c r="H396" s="56">
        <v>3.44</v>
      </c>
      <c r="I396" s="56">
        <v>3.9</v>
      </c>
      <c r="J396" s="56">
        <v>4.41</v>
      </c>
      <c r="K396" s="56">
        <v>5.05</v>
      </c>
      <c r="L396" s="56">
        <v>5.75</v>
      </c>
      <c r="M396" s="56">
        <v>6.54</v>
      </c>
      <c r="N396" s="56">
        <v>7.47</v>
      </c>
      <c r="O396" s="56">
        <v>8.41</v>
      </c>
      <c r="P396" s="56">
        <v>9.44</v>
      </c>
      <c r="Q396" s="56">
        <v>10.66</v>
      </c>
      <c r="R396" s="56">
        <v>11.88</v>
      </c>
      <c r="S396" s="56">
        <v>13.31</v>
      </c>
      <c r="T396" s="56">
        <v>14.88</v>
      </c>
      <c r="U396" s="56">
        <v>16.53</v>
      </c>
      <c r="V396" s="56">
        <v>18.399999999999999</v>
      </c>
      <c r="W396" s="56">
        <v>20.52</v>
      </c>
      <c r="X396" s="56">
        <v>22.66</v>
      </c>
      <c r="Y396" s="56">
        <v>24.92</v>
      </c>
      <c r="Z396" s="57">
        <v>27.38</v>
      </c>
      <c r="AA396" s="57">
        <v>30.16</v>
      </c>
      <c r="AB396" s="37">
        <v>33.33</v>
      </c>
      <c r="AC396" s="37">
        <v>36.92</v>
      </c>
      <c r="AD396" s="37">
        <v>40.86</v>
      </c>
      <c r="AE396" s="37">
        <v>45.03</v>
      </c>
      <c r="AF396" s="37">
        <v>49.32</v>
      </c>
      <c r="AG396" s="37">
        <v>53.59</v>
      </c>
      <c r="AH396" s="37">
        <v>57.83</v>
      </c>
      <c r="AI396" s="37">
        <v>62.08</v>
      </c>
      <c r="AJ396" s="37">
        <v>66.56</v>
      </c>
      <c r="AK396" s="37">
        <v>71.38</v>
      </c>
      <c r="AL396" s="37">
        <v>76.63</v>
      </c>
      <c r="AM396" s="37">
        <v>82.02</v>
      </c>
      <c r="AN396" s="37">
        <v>90.27</v>
      </c>
      <c r="AO396" s="37">
        <v>99.61</v>
      </c>
      <c r="AP396" s="37">
        <v>110.23</v>
      </c>
      <c r="AQ396" s="37">
        <v>122.28</v>
      </c>
      <c r="AR396" s="37">
        <v>135.72</v>
      </c>
      <c r="AS396" s="37">
        <v>150.47999999999999</v>
      </c>
      <c r="AT396" s="37">
        <v>165.94</v>
      </c>
      <c r="AU396" s="37">
        <v>181.91</v>
      </c>
      <c r="AV396" s="37">
        <v>197.89</v>
      </c>
      <c r="AW396" s="37">
        <v>213.39</v>
      </c>
      <c r="AX396" s="37">
        <v>228.41</v>
      </c>
      <c r="AY396" s="37">
        <v>242.17</v>
      </c>
      <c r="AZ396" s="37">
        <v>254.1</v>
      </c>
      <c r="BA396" s="37">
        <v>270.08999999999997</v>
      </c>
      <c r="BB396" s="37">
        <v>287.62</v>
      </c>
      <c r="BC396" s="37">
        <v>307.36</v>
      </c>
      <c r="BD396" s="37">
        <v>328.95</v>
      </c>
      <c r="BE396" s="37">
        <v>352.09</v>
      </c>
      <c r="BF396" s="37">
        <v>374.47</v>
      </c>
      <c r="BG396" s="37">
        <v>396.8</v>
      </c>
      <c r="BH396" s="37">
        <v>418.66</v>
      </c>
      <c r="BI396" s="37">
        <v>439.65</v>
      </c>
      <c r="BJ396" s="37">
        <v>459.36</v>
      </c>
      <c r="BK396" s="37">
        <v>477.43</v>
      </c>
      <c r="BL396" s="37">
        <v>503.32</v>
      </c>
      <c r="BM396" s="37">
        <v>530.61</v>
      </c>
      <c r="BN396" s="37">
        <v>559.39</v>
      </c>
      <c r="BO396" s="37">
        <v>589.72</v>
      </c>
      <c r="BP396" s="37">
        <v>621.70000000000005</v>
      </c>
      <c r="BQ396" s="37">
        <v>655.42</v>
      </c>
      <c r="BR396" s="37">
        <v>690.96</v>
      </c>
      <c r="BS396" s="37">
        <v>728.43</v>
      </c>
      <c r="BT396" s="37">
        <v>767.94</v>
      </c>
      <c r="BU396" s="37">
        <v>809.58</v>
      </c>
      <c r="BV396" s="37">
        <v>853.48</v>
      </c>
      <c r="BW396" s="37">
        <v>899.77</v>
      </c>
      <c r="BX396" s="37">
        <v>948.56</v>
      </c>
      <c r="BY396" s="37">
        <v>1000</v>
      </c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</row>
    <row r="397" spans="1:101" ht="14.25" customHeight="1">
      <c r="A397" s="55">
        <v>46</v>
      </c>
      <c r="B397" s="56">
        <v>0.85</v>
      </c>
      <c r="C397" s="56">
        <v>1.41</v>
      </c>
      <c r="D397" s="56">
        <v>1.88</v>
      </c>
      <c r="E397" s="56">
        <v>2.34</v>
      </c>
      <c r="F397" s="56">
        <v>2.84</v>
      </c>
      <c r="G397" s="56">
        <v>3.34</v>
      </c>
      <c r="H397" s="56">
        <v>3.82</v>
      </c>
      <c r="I397" s="56">
        <v>4.33</v>
      </c>
      <c r="J397" s="56">
        <v>4.91</v>
      </c>
      <c r="K397" s="56">
        <v>5.64</v>
      </c>
      <c r="L397" s="56">
        <v>6.45</v>
      </c>
      <c r="M397" s="56">
        <v>7.34</v>
      </c>
      <c r="N397" s="56">
        <v>8.3800000000000008</v>
      </c>
      <c r="O397" s="56">
        <v>9.43</v>
      </c>
      <c r="P397" s="56">
        <v>10.6</v>
      </c>
      <c r="Q397" s="56">
        <v>11.88</v>
      </c>
      <c r="R397" s="56">
        <v>13.31</v>
      </c>
      <c r="S397" s="56">
        <v>14.88</v>
      </c>
      <c r="T397" s="56">
        <v>16.53</v>
      </c>
      <c r="U397" s="56">
        <v>18.39</v>
      </c>
      <c r="V397" s="56">
        <v>20.51</v>
      </c>
      <c r="W397" s="56">
        <v>22.65</v>
      </c>
      <c r="X397" s="56">
        <v>24.91</v>
      </c>
      <c r="Y397" s="56">
        <v>27.37</v>
      </c>
      <c r="Z397" s="57">
        <v>30.1</v>
      </c>
      <c r="AA397" s="57">
        <v>33.33</v>
      </c>
      <c r="AB397" s="37">
        <v>36.92</v>
      </c>
      <c r="AC397" s="37">
        <v>40.86</v>
      </c>
      <c r="AD397" s="37">
        <v>45.03</v>
      </c>
      <c r="AE397" s="37">
        <v>49.32</v>
      </c>
      <c r="AF397" s="37">
        <v>53.59</v>
      </c>
      <c r="AG397" s="37">
        <v>57.83</v>
      </c>
      <c r="AH397" s="37">
        <v>62.08</v>
      </c>
      <c r="AI397" s="37">
        <v>66.56</v>
      </c>
      <c r="AJ397" s="37">
        <v>71.38</v>
      </c>
      <c r="AK397" s="37">
        <v>76.63</v>
      </c>
      <c r="AL397" s="37">
        <v>82.02</v>
      </c>
      <c r="AM397" s="37">
        <v>90.27</v>
      </c>
      <c r="AN397" s="37">
        <v>99.61</v>
      </c>
      <c r="AO397" s="37">
        <v>110.23</v>
      </c>
      <c r="AP397" s="37">
        <v>122.28</v>
      </c>
      <c r="AQ397" s="37">
        <v>135.72</v>
      </c>
      <c r="AR397" s="37">
        <v>150.47999999999999</v>
      </c>
      <c r="AS397" s="37">
        <v>165.94</v>
      </c>
      <c r="AT397" s="37">
        <v>181.91</v>
      </c>
      <c r="AU397" s="37">
        <v>197.89</v>
      </c>
      <c r="AV397" s="37">
        <v>213.39</v>
      </c>
      <c r="AW397" s="37">
        <v>228.41</v>
      </c>
      <c r="AX397" s="37">
        <v>242.17</v>
      </c>
      <c r="AY397" s="37">
        <v>254.1</v>
      </c>
      <c r="AZ397" s="37">
        <v>270.08999999999997</v>
      </c>
      <c r="BA397" s="37">
        <v>287.62</v>
      </c>
      <c r="BB397" s="37">
        <v>307.36</v>
      </c>
      <c r="BC397" s="37">
        <v>328.95</v>
      </c>
      <c r="BD397" s="37">
        <v>352.09</v>
      </c>
      <c r="BE397" s="37">
        <v>374.47</v>
      </c>
      <c r="BF397" s="37">
        <v>396.8</v>
      </c>
      <c r="BG397" s="37">
        <v>418.66</v>
      </c>
      <c r="BH397" s="37">
        <v>439.65</v>
      </c>
      <c r="BI397" s="37">
        <v>459.36</v>
      </c>
      <c r="BJ397" s="37">
        <v>477.43</v>
      </c>
      <c r="BK397" s="37">
        <v>503.32</v>
      </c>
      <c r="BL397" s="37">
        <v>530.61</v>
      </c>
      <c r="BM397" s="37">
        <v>559.39</v>
      </c>
      <c r="BN397" s="37">
        <v>589.72</v>
      </c>
      <c r="BO397" s="37">
        <v>621.70000000000005</v>
      </c>
      <c r="BP397" s="37">
        <v>655.42</v>
      </c>
      <c r="BQ397" s="37">
        <v>690.96</v>
      </c>
      <c r="BR397" s="37">
        <v>728.43</v>
      </c>
      <c r="BS397" s="37">
        <v>767.94</v>
      </c>
      <c r="BT397" s="37">
        <v>809.58</v>
      </c>
      <c r="BU397" s="37">
        <v>853.48</v>
      </c>
      <c r="BV397" s="37">
        <v>899.77</v>
      </c>
      <c r="BW397" s="37">
        <v>948.56</v>
      </c>
      <c r="BX397" s="37">
        <v>1000</v>
      </c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</row>
    <row r="398" spans="1:101" ht="14.25" customHeight="1">
      <c r="A398" s="55">
        <v>47</v>
      </c>
      <c r="B398" s="56">
        <v>0.92</v>
      </c>
      <c r="C398" s="56">
        <v>1.54</v>
      </c>
      <c r="D398" s="56">
        <v>2.0699999999999998</v>
      </c>
      <c r="E398" s="56">
        <v>2.61</v>
      </c>
      <c r="F398" s="56">
        <v>3.18</v>
      </c>
      <c r="G398" s="56">
        <v>3.72</v>
      </c>
      <c r="H398" s="56">
        <v>4.24</v>
      </c>
      <c r="I398" s="56">
        <v>4.8</v>
      </c>
      <c r="J398" s="56">
        <v>5.48</v>
      </c>
      <c r="K398" s="56">
        <v>6.32</v>
      </c>
      <c r="L398" s="56">
        <v>7.24</v>
      </c>
      <c r="M398" s="56">
        <v>8.3800000000000008</v>
      </c>
      <c r="N398" s="56">
        <v>9.42</v>
      </c>
      <c r="O398" s="56">
        <v>10.6</v>
      </c>
      <c r="P398" s="56">
        <v>11.88</v>
      </c>
      <c r="Q398" s="56">
        <v>13.3</v>
      </c>
      <c r="R398" s="56">
        <v>14.88</v>
      </c>
      <c r="S398" s="56">
        <v>16.53</v>
      </c>
      <c r="T398" s="56">
        <v>18.38</v>
      </c>
      <c r="U398" s="56">
        <v>20.51</v>
      </c>
      <c r="V398" s="56">
        <v>22.65</v>
      </c>
      <c r="W398" s="56">
        <v>24.91</v>
      </c>
      <c r="X398" s="56">
        <v>27.36</v>
      </c>
      <c r="Y398" s="56">
        <v>30.04</v>
      </c>
      <c r="Z398" s="57">
        <v>33.28</v>
      </c>
      <c r="AA398" s="57">
        <v>36.92</v>
      </c>
      <c r="AB398" s="37">
        <v>40.86</v>
      </c>
      <c r="AC398" s="37">
        <v>45.03</v>
      </c>
      <c r="AD398" s="37">
        <v>49.32</v>
      </c>
      <c r="AE398" s="37">
        <v>53.59</v>
      </c>
      <c r="AF398" s="37">
        <v>57.83</v>
      </c>
      <c r="AG398" s="37">
        <v>62.08</v>
      </c>
      <c r="AH398" s="37">
        <v>66.56</v>
      </c>
      <c r="AI398" s="37">
        <v>71.38</v>
      </c>
      <c r="AJ398" s="37">
        <v>76.63</v>
      </c>
      <c r="AK398" s="37">
        <v>82.02</v>
      </c>
      <c r="AL398" s="37">
        <v>90.27</v>
      </c>
      <c r="AM398" s="37">
        <v>99.61</v>
      </c>
      <c r="AN398" s="37">
        <v>110.23</v>
      </c>
      <c r="AO398" s="37">
        <v>122.28</v>
      </c>
      <c r="AP398" s="37">
        <v>135.72</v>
      </c>
      <c r="AQ398" s="37">
        <v>150.47999999999999</v>
      </c>
      <c r="AR398" s="37">
        <v>165.94</v>
      </c>
      <c r="AS398" s="37">
        <v>181.91</v>
      </c>
      <c r="AT398" s="37">
        <v>197.89</v>
      </c>
      <c r="AU398" s="37">
        <v>213.39</v>
      </c>
      <c r="AV398" s="37">
        <v>228.41</v>
      </c>
      <c r="AW398" s="37">
        <v>242.17</v>
      </c>
      <c r="AX398" s="37">
        <v>254.1</v>
      </c>
      <c r="AY398" s="37">
        <v>270.08999999999997</v>
      </c>
      <c r="AZ398" s="37">
        <v>287.62</v>
      </c>
      <c r="BA398" s="37">
        <v>307.36</v>
      </c>
      <c r="BB398" s="37">
        <v>328.95</v>
      </c>
      <c r="BC398" s="37">
        <v>352.09</v>
      </c>
      <c r="BD398" s="37">
        <v>374.47</v>
      </c>
      <c r="BE398" s="37">
        <v>396.8</v>
      </c>
      <c r="BF398" s="37">
        <v>418.66</v>
      </c>
      <c r="BG398" s="37">
        <v>439.65</v>
      </c>
      <c r="BH398" s="37">
        <v>459.36</v>
      </c>
      <c r="BI398" s="37">
        <v>477.43</v>
      </c>
      <c r="BJ398" s="37">
        <v>503.32</v>
      </c>
      <c r="BK398" s="37">
        <v>530.61</v>
      </c>
      <c r="BL398" s="37">
        <v>559.39</v>
      </c>
      <c r="BM398" s="37">
        <v>589.72</v>
      </c>
      <c r="BN398" s="37">
        <v>621.70000000000005</v>
      </c>
      <c r="BO398" s="37">
        <v>655.42</v>
      </c>
      <c r="BP398" s="37">
        <v>690.96</v>
      </c>
      <c r="BQ398" s="37">
        <v>728.43</v>
      </c>
      <c r="BR398" s="37">
        <v>767.94</v>
      </c>
      <c r="BS398" s="37">
        <v>809.58</v>
      </c>
      <c r="BT398" s="37">
        <v>853.48</v>
      </c>
      <c r="BU398" s="37">
        <v>899.77</v>
      </c>
      <c r="BV398" s="37">
        <v>948.56</v>
      </c>
      <c r="BW398" s="37">
        <v>1000</v>
      </c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</row>
    <row r="399" spans="1:101" ht="14.25" customHeight="1">
      <c r="A399" s="55">
        <v>48</v>
      </c>
      <c r="B399" s="56">
        <v>1.01</v>
      </c>
      <c r="C399" s="56">
        <v>1.67</v>
      </c>
      <c r="D399" s="56">
        <v>2.29</v>
      </c>
      <c r="E399" s="56">
        <v>2.93</v>
      </c>
      <c r="F399" s="56">
        <v>3.56</v>
      </c>
      <c r="G399" s="56">
        <v>4.1399999999999997</v>
      </c>
      <c r="H399" s="56">
        <v>4.7</v>
      </c>
      <c r="I399" s="56">
        <v>5.33</v>
      </c>
      <c r="J399" s="56">
        <v>6.12</v>
      </c>
      <c r="K399" s="56">
        <v>7.11</v>
      </c>
      <c r="L399" s="56">
        <v>8.3699999999999992</v>
      </c>
      <c r="M399" s="56">
        <v>9.42</v>
      </c>
      <c r="N399" s="56">
        <v>10.6</v>
      </c>
      <c r="O399" s="56">
        <v>11.88</v>
      </c>
      <c r="P399" s="56">
        <v>13.3</v>
      </c>
      <c r="Q399" s="56">
        <v>14.88</v>
      </c>
      <c r="R399" s="56">
        <v>16.52</v>
      </c>
      <c r="S399" s="56">
        <v>18.37</v>
      </c>
      <c r="T399" s="56">
        <v>20.51</v>
      </c>
      <c r="U399" s="56">
        <v>22.65</v>
      </c>
      <c r="V399" s="56">
        <v>24.91</v>
      </c>
      <c r="W399" s="56">
        <v>27.35</v>
      </c>
      <c r="X399" s="56">
        <v>29.99</v>
      </c>
      <c r="Y399" s="56">
        <v>33.24</v>
      </c>
      <c r="Z399" s="57">
        <v>36.86</v>
      </c>
      <c r="AA399" s="57">
        <v>40.86</v>
      </c>
      <c r="AB399" s="37">
        <v>45.03</v>
      </c>
      <c r="AC399" s="37">
        <v>49.32</v>
      </c>
      <c r="AD399" s="37">
        <v>53.59</v>
      </c>
      <c r="AE399" s="37">
        <v>57.83</v>
      </c>
      <c r="AF399" s="37">
        <v>62.08</v>
      </c>
      <c r="AG399" s="37">
        <v>66.56</v>
      </c>
      <c r="AH399" s="37">
        <v>71.38</v>
      </c>
      <c r="AI399" s="37">
        <v>76.63</v>
      </c>
      <c r="AJ399" s="37">
        <v>82.02</v>
      </c>
      <c r="AK399" s="37">
        <v>90.27</v>
      </c>
      <c r="AL399" s="37">
        <v>99.61</v>
      </c>
      <c r="AM399" s="37">
        <v>110.23</v>
      </c>
      <c r="AN399" s="37">
        <v>122.28</v>
      </c>
      <c r="AO399" s="37">
        <v>135.72</v>
      </c>
      <c r="AP399" s="37">
        <v>150.47999999999999</v>
      </c>
      <c r="AQ399" s="37">
        <v>165.94</v>
      </c>
      <c r="AR399" s="37">
        <v>181.91</v>
      </c>
      <c r="AS399" s="37">
        <v>197.89</v>
      </c>
      <c r="AT399" s="37">
        <v>213.39</v>
      </c>
      <c r="AU399" s="37">
        <v>228.41</v>
      </c>
      <c r="AV399" s="37">
        <v>242.17</v>
      </c>
      <c r="AW399" s="37">
        <v>254.1</v>
      </c>
      <c r="AX399" s="37">
        <v>270.08999999999997</v>
      </c>
      <c r="AY399" s="37">
        <v>287.62</v>
      </c>
      <c r="AZ399" s="37">
        <v>307.36</v>
      </c>
      <c r="BA399" s="37">
        <v>328.95</v>
      </c>
      <c r="BB399" s="37">
        <v>352.09</v>
      </c>
      <c r="BC399" s="37">
        <v>374.47</v>
      </c>
      <c r="BD399" s="37">
        <v>396.8</v>
      </c>
      <c r="BE399" s="37">
        <v>418.66</v>
      </c>
      <c r="BF399" s="37">
        <v>439.65</v>
      </c>
      <c r="BG399" s="37">
        <v>459.36</v>
      </c>
      <c r="BH399" s="37">
        <v>477.43</v>
      </c>
      <c r="BI399" s="37">
        <v>503.32</v>
      </c>
      <c r="BJ399" s="37">
        <v>530.61</v>
      </c>
      <c r="BK399" s="37">
        <v>559.39</v>
      </c>
      <c r="BL399" s="37">
        <v>589.72</v>
      </c>
      <c r="BM399" s="37">
        <v>621.70000000000005</v>
      </c>
      <c r="BN399" s="37">
        <v>655.42</v>
      </c>
      <c r="BO399" s="37">
        <v>690.96</v>
      </c>
      <c r="BP399" s="37">
        <v>728.43</v>
      </c>
      <c r="BQ399" s="37">
        <v>767.94</v>
      </c>
      <c r="BR399" s="37">
        <v>809.58</v>
      </c>
      <c r="BS399" s="37">
        <v>853.48</v>
      </c>
      <c r="BT399" s="37">
        <v>899.77</v>
      </c>
      <c r="BU399" s="37">
        <v>948.56</v>
      </c>
      <c r="BV399" s="37">
        <v>1000</v>
      </c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</row>
    <row r="400" spans="1:101" ht="14.25" customHeight="1">
      <c r="A400" s="55">
        <v>49</v>
      </c>
      <c r="B400" s="56">
        <v>1.1000000000000001</v>
      </c>
      <c r="C400" s="56">
        <v>1.83</v>
      </c>
      <c r="D400" s="56">
        <v>2.56</v>
      </c>
      <c r="E400" s="56">
        <v>3.31</v>
      </c>
      <c r="F400" s="56">
        <v>3.99</v>
      </c>
      <c r="G400" s="56">
        <v>4.5999999999999996</v>
      </c>
      <c r="H400" s="56">
        <v>5.21</v>
      </c>
      <c r="I400" s="56">
        <v>5.94</v>
      </c>
      <c r="J400" s="56">
        <v>6.86</v>
      </c>
      <c r="K400" s="56">
        <v>8.3699999999999992</v>
      </c>
      <c r="L400" s="56">
        <v>9.42</v>
      </c>
      <c r="M400" s="56">
        <v>10.58</v>
      </c>
      <c r="N400" s="56">
        <v>11.88</v>
      </c>
      <c r="O400" s="56">
        <v>13.3</v>
      </c>
      <c r="P400" s="56">
        <v>14.88</v>
      </c>
      <c r="Q400" s="56">
        <v>16.52</v>
      </c>
      <c r="R400" s="56">
        <v>18.36</v>
      </c>
      <c r="S400" s="56">
        <v>20.51</v>
      </c>
      <c r="T400" s="56">
        <v>22.65</v>
      </c>
      <c r="U400" s="56">
        <v>24.9</v>
      </c>
      <c r="V400" s="56">
        <v>27.34</v>
      </c>
      <c r="W400" s="56">
        <v>29.95</v>
      </c>
      <c r="X400" s="56">
        <v>33.200000000000003</v>
      </c>
      <c r="Y400" s="56">
        <v>36.82</v>
      </c>
      <c r="Z400" s="57">
        <v>40.85</v>
      </c>
      <c r="AA400" s="57">
        <v>45.03</v>
      </c>
      <c r="AB400" s="37">
        <v>49.32</v>
      </c>
      <c r="AC400" s="37">
        <v>53.59</v>
      </c>
      <c r="AD400" s="37">
        <v>57.83</v>
      </c>
      <c r="AE400" s="37">
        <v>62.08</v>
      </c>
      <c r="AF400" s="37">
        <v>66.56</v>
      </c>
      <c r="AG400" s="37">
        <v>71.38</v>
      </c>
      <c r="AH400" s="37">
        <v>76.63</v>
      </c>
      <c r="AI400" s="37">
        <v>82.02</v>
      </c>
      <c r="AJ400" s="37">
        <v>90.27</v>
      </c>
      <c r="AK400" s="37">
        <v>99.61</v>
      </c>
      <c r="AL400" s="37">
        <v>110.23</v>
      </c>
      <c r="AM400" s="37">
        <v>122.28</v>
      </c>
      <c r="AN400" s="37">
        <v>135.72</v>
      </c>
      <c r="AO400" s="37">
        <v>150.47999999999999</v>
      </c>
      <c r="AP400" s="37">
        <v>165.94</v>
      </c>
      <c r="AQ400" s="37">
        <v>181.91</v>
      </c>
      <c r="AR400" s="37">
        <v>197.89</v>
      </c>
      <c r="AS400" s="37">
        <v>213.39</v>
      </c>
      <c r="AT400" s="37">
        <v>228.41</v>
      </c>
      <c r="AU400" s="37">
        <v>242.17</v>
      </c>
      <c r="AV400" s="37">
        <v>254.1</v>
      </c>
      <c r="AW400" s="37">
        <v>270.08999999999997</v>
      </c>
      <c r="AX400" s="37">
        <v>287.62</v>
      </c>
      <c r="AY400" s="37">
        <v>307.36</v>
      </c>
      <c r="AZ400" s="37">
        <v>328.95</v>
      </c>
      <c r="BA400" s="37">
        <v>352.09</v>
      </c>
      <c r="BB400" s="37">
        <v>374.47</v>
      </c>
      <c r="BC400" s="37">
        <v>396.8</v>
      </c>
      <c r="BD400" s="37">
        <v>418.66</v>
      </c>
      <c r="BE400" s="37">
        <v>439.65</v>
      </c>
      <c r="BF400" s="37">
        <v>459.36</v>
      </c>
      <c r="BG400" s="37">
        <v>477.43</v>
      </c>
      <c r="BH400" s="37">
        <v>503.32</v>
      </c>
      <c r="BI400" s="37">
        <v>530.61</v>
      </c>
      <c r="BJ400" s="37">
        <v>559.39</v>
      </c>
      <c r="BK400" s="37">
        <v>589.72</v>
      </c>
      <c r="BL400" s="37">
        <v>621.70000000000005</v>
      </c>
      <c r="BM400" s="37">
        <v>655.42</v>
      </c>
      <c r="BN400" s="37">
        <v>690.96</v>
      </c>
      <c r="BO400" s="37">
        <v>728.43</v>
      </c>
      <c r="BP400" s="37">
        <v>767.94</v>
      </c>
      <c r="BQ400" s="37">
        <v>809.58</v>
      </c>
      <c r="BR400" s="37">
        <v>853.48</v>
      </c>
      <c r="BS400" s="37">
        <v>899.77</v>
      </c>
      <c r="BT400" s="37">
        <v>948.56</v>
      </c>
      <c r="BU400" s="37">
        <v>1000</v>
      </c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</row>
    <row r="401" spans="1:101" ht="14.25" customHeight="1">
      <c r="A401" s="55">
        <v>50</v>
      </c>
      <c r="B401" s="56">
        <v>1.2</v>
      </c>
      <c r="C401" s="56">
        <v>2</v>
      </c>
      <c r="D401" s="56">
        <v>2.87</v>
      </c>
      <c r="E401" s="56">
        <v>3.76</v>
      </c>
      <c r="F401" s="56">
        <v>4.4800000000000004</v>
      </c>
      <c r="G401" s="56">
        <v>5.1100000000000003</v>
      </c>
      <c r="H401" s="56">
        <v>5.79</v>
      </c>
      <c r="I401" s="56">
        <v>6.63</v>
      </c>
      <c r="J401" s="56">
        <v>8.3699999999999992</v>
      </c>
      <c r="K401" s="56">
        <v>9.42</v>
      </c>
      <c r="L401" s="56">
        <v>10.56</v>
      </c>
      <c r="M401" s="56">
        <v>11.86</v>
      </c>
      <c r="N401" s="56">
        <v>13.3</v>
      </c>
      <c r="O401" s="56">
        <v>14.88</v>
      </c>
      <c r="P401" s="56">
        <v>16.510000000000002</v>
      </c>
      <c r="Q401" s="56">
        <v>18.350000000000001</v>
      </c>
      <c r="R401" s="56">
        <v>20.51</v>
      </c>
      <c r="S401" s="56">
        <v>22.65</v>
      </c>
      <c r="T401" s="56">
        <v>24.9</v>
      </c>
      <c r="U401" s="56">
        <v>27.33</v>
      </c>
      <c r="V401" s="56">
        <v>29.91</v>
      </c>
      <c r="W401" s="56">
        <v>33.17</v>
      </c>
      <c r="X401" s="56">
        <v>36.79</v>
      </c>
      <c r="Y401" s="56">
        <v>40.840000000000003</v>
      </c>
      <c r="Z401" s="57">
        <v>44.9</v>
      </c>
      <c r="AA401" s="57">
        <v>49.32</v>
      </c>
      <c r="AB401" s="37">
        <v>53.59</v>
      </c>
      <c r="AC401" s="37">
        <v>57.83</v>
      </c>
      <c r="AD401" s="37">
        <v>62.08</v>
      </c>
      <c r="AE401" s="37">
        <v>66.56</v>
      </c>
      <c r="AF401" s="37">
        <v>71.38</v>
      </c>
      <c r="AG401" s="37">
        <v>76.63</v>
      </c>
      <c r="AH401" s="37">
        <v>82.02</v>
      </c>
      <c r="AI401" s="37">
        <v>90.27</v>
      </c>
      <c r="AJ401" s="37">
        <v>99.61</v>
      </c>
      <c r="AK401" s="37">
        <v>110.23</v>
      </c>
      <c r="AL401" s="37">
        <v>122.28</v>
      </c>
      <c r="AM401" s="37">
        <v>135.72</v>
      </c>
      <c r="AN401" s="37">
        <v>150.47999999999999</v>
      </c>
      <c r="AO401" s="37">
        <v>165.94</v>
      </c>
      <c r="AP401" s="37">
        <v>181.91</v>
      </c>
      <c r="AQ401" s="37">
        <v>197.89</v>
      </c>
      <c r="AR401" s="37">
        <v>213.39</v>
      </c>
      <c r="AS401" s="37">
        <v>228.41</v>
      </c>
      <c r="AT401" s="37">
        <v>242.17</v>
      </c>
      <c r="AU401" s="37">
        <v>254.1</v>
      </c>
      <c r="AV401" s="37">
        <v>270.08999999999997</v>
      </c>
      <c r="AW401" s="37">
        <v>287.62</v>
      </c>
      <c r="AX401" s="37">
        <v>307.36</v>
      </c>
      <c r="AY401" s="37">
        <v>328.95</v>
      </c>
      <c r="AZ401" s="37">
        <v>352.09</v>
      </c>
      <c r="BA401" s="37">
        <v>374.47</v>
      </c>
      <c r="BB401" s="37">
        <v>396.8</v>
      </c>
      <c r="BC401" s="37">
        <v>418.66</v>
      </c>
      <c r="BD401" s="37">
        <v>439.65</v>
      </c>
      <c r="BE401" s="37">
        <v>459.36</v>
      </c>
      <c r="BF401" s="37">
        <v>477.43</v>
      </c>
      <c r="BG401" s="37">
        <v>503.32</v>
      </c>
      <c r="BH401" s="37">
        <v>530.61</v>
      </c>
      <c r="BI401" s="37">
        <v>559.39</v>
      </c>
      <c r="BJ401" s="37">
        <v>589.72</v>
      </c>
      <c r="BK401" s="37">
        <v>621.70000000000005</v>
      </c>
      <c r="BL401" s="37">
        <v>655.42</v>
      </c>
      <c r="BM401" s="37">
        <v>690.96</v>
      </c>
      <c r="BN401" s="37">
        <v>728.43</v>
      </c>
      <c r="BO401" s="37">
        <v>767.94</v>
      </c>
      <c r="BP401" s="37">
        <v>809.58</v>
      </c>
      <c r="BQ401" s="37">
        <v>853.48</v>
      </c>
      <c r="BR401" s="37">
        <v>899.77</v>
      </c>
      <c r="BS401" s="37">
        <v>948.56</v>
      </c>
      <c r="BT401" s="37">
        <v>1000</v>
      </c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</row>
    <row r="402" spans="1:101" ht="14.25" customHeight="1">
      <c r="A402" s="55">
        <v>51</v>
      </c>
      <c r="B402" s="56">
        <v>1.32</v>
      </c>
      <c r="C402" s="56">
        <v>2.2000000000000002</v>
      </c>
      <c r="D402" s="56">
        <v>3.24</v>
      </c>
      <c r="E402" s="56">
        <v>4.2699999999999996</v>
      </c>
      <c r="F402" s="56">
        <v>5.03</v>
      </c>
      <c r="G402" s="56">
        <v>5.69</v>
      </c>
      <c r="H402" s="56">
        <v>6.58</v>
      </c>
      <c r="I402" s="56">
        <v>8.25</v>
      </c>
      <c r="J402" s="56">
        <v>9.42</v>
      </c>
      <c r="K402" s="56">
        <v>10.54</v>
      </c>
      <c r="L402" s="56">
        <v>11.85</v>
      </c>
      <c r="M402" s="56">
        <v>13.29</v>
      </c>
      <c r="N402" s="56">
        <v>14.88</v>
      </c>
      <c r="O402" s="56">
        <v>16.510000000000002</v>
      </c>
      <c r="P402" s="56">
        <v>18.350000000000001</v>
      </c>
      <c r="Q402" s="56">
        <v>20.51</v>
      </c>
      <c r="R402" s="56">
        <v>22.65</v>
      </c>
      <c r="S402" s="56">
        <v>24.89</v>
      </c>
      <c r="T402" s="56">
        <v>27.26</v>
      </c>
      <c r="U402" s="56">
        <v>29.87</v>
      </c>
      <c r="V402" s="56">
        <v>33.14</v>
      </c>
      <c r="W402" s="56">
        <v>36.76</v>
      </c>
      <c r="X402" s="56">
        <v>40.83</v>
      </c>
      <c r="Y402" s="56">
        <v>44.82</v>
      </c>
      <c r="Z402" s="57">
        <v>49.29</v>
      </c>
      <c r="AA402" s="57">
        <v>53.59</v>
      </c>
      <c r="AB402" s="37">
        <v>57.83</v>
      </c>
      <c r="AC402" s="37">
        <v>62.08</v>
      </c>
      <c r="AD402" s="37">
        <v>66.56</v>
      </c>
      <c r="AE402" s="37">
        <v>71.38</v>
      </c>
      <c r="AF402" s="37">
        <v>76.63</v>
      </c>
      <c r="AG402" s="37">
        <v>82.02</v>
      </c>
      <c r="AH402" s="37">
        <v>90.27</v>
      </c>
      <c r="AI402" s="37">
        <v>99.61</v>
      </c>
      <c r="AJ402" s="37">
        <v>110.23</v>
      </c>
      <c r="AK402" s="37">
        <v>122.28</v>
      </c>
      <c r="AL402" s="37">
        <v>135.72</v>
      </c>
      <c r="AM402" s="37">
        <v>150.47999999999999</v>
      </c>
      <c r="AN402" s="37">
        <v>165.94</v>
      </c>
      <c r="AO402" s="37">
        <v>181.91</v>
      </c>
      <c r="AP402" s="37">
        <v>197.89</v>
      </c>
      <c r="AQ402" s="37">
        <v>213.39</v>
      </c>
      <c r="AR402" s="37">
        <v>228.41</v>
      </c>
      <c r="AS402" s="37">
        <v>242.17</v>
      </c>
      <c r="AT402" s="37">
        <v>254.1</v>
      </c>
      <c r="AU402" s="37">
        <v>270.08999999999997</v>
      </c>
      <c r="AV402" s="37">
        <v>287.62</v>
      </c>
      <c r="AW402" s="37">
        <v>307.36</v>
      </c>
      <c r="AX402" s="37">
        <v>328.95</v>
      </c>
      <c r="AY402" s="37">
        <v>352.09</v>
      </c>
      <c r="AZ402" s="37">
        <v>374.47</v>
      </c>
      <c r="BA402" s="37">
        <v>396.8</v>
      </c>
      <c r="BB402" s="37">
        <v>418.66</v>
      </c>
      <c r="BC402" s="37">
        <v>439.65</v>
      </c>
      <c r="BD402" s="37">
        <v>459.36</v>
      </c>
      <c r="BE402" s="37">
        <v>477.43</v>
      </c>
      <c r="BF402" s="37">
        <v>503.32</v>
      </c>
      <c r="BG402" s="37">
        <v>530.61</v>
      </c>
      <c r="BH402" s="37">
        <v>559.39</v>
      </c>
      <c r="BI402" s="37">
        <v>589.72</v>
      </c>
      <c r="BJ402" s="37">
        <v>621.70000000000005</v>
      </c>
      <c r="BK402" s="37">
        <v>655.42</v>
      </c>
      <c r="BL402" s="37">
        <v>690.96</v>
      </c>
      <c r="BM402" s="37">
        <v>728.43</v>
      </c>
      <c r="BN402" s="37">
        <v>767.94</v>
      </c>
      <c r="BO402" s="37">
        <v>809.58</v>
      </c>
      <c r="BP402" s="37">
        <v>853.48</v>
      </c>
      <c r="BQ402" s="37">
        <v>899.77</v>
      </c>
      <c r="BR402" s="37">
        <v>948.56</v>
      </c>
      <c r="BS402" s="37">
        <v>1000</v>
      </c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</row>
    <row r="403" spans="1:101" ht="14.25" customHeight="1">
      <c r="A403" s="55">
        <v>52</v>
      </c>
      <c r="B403" s="56">
        <v>1.45</v>
      </c>
      <c r="C403" s="56">
        <v>2.4300000000000002</v>
      </c>
      <c r="D403" s="56">
        <v>3.68</v>
      </c>
      <c r="E403" s="56">
        <v>4.88</v>
      </c>
      <c r="F403" s="56">
        <v>5.66</v>
      </c>
      <c r="G403" s="56">
        <v>6.51</v>
      </c>
      <c r="H403" s="56">
        <v>8.08</v>
      </c>
      <c r="I403" s="56">
        <v>9.31</v>
      </c>
      <c r="J403" s="56">
        <v>10.52</v>
      </c>
      <c r="K403" s="56">
        <v>11.83</v>
      </c>
      <c r="L403" s="56">
        <v>13.28</v>
      </c>
      <c r="M403" s="56">
        <v>14.86</v>
      </c>
      <c r="N403" s="56">
        <v>16.5</v>
      </c>
      <c r="O403" s="56">
        <v>18.34</v>
      </c>
      <c r="P403" s="56">
        <v>20.5</v>
      </c>
      <c r="Q403" s="56">
        <v>22.64</v>
      </c>
      <c r="R403" s="56">
        <v>24.89</v>
      </c>
      <c r="S403" s="56">
        <v>27.19</v>
      </c>
      <c r="T403" s="56">
        <v>29.84</v>
      </c>
      <c r="U403" s="56">
        <v>33.11</v>
      </c>
      <c r="V403" s="56">
        <v>36.729999999999997</v>
      </c>
      <c r="W403" s="56">
        <v>40.83</v>
      </c>
      <c r="X403" s="56">
        <v>44.74</v>
      </c>
      <c r="Y403" s="56">
        <v>49.29</v>
      </c>
      <c r="Z403" s="57">
        <v>53.4</v>
      </c>
      <c r="AA403" s="57">
        <v>57.83</v>
      </c>
      <c r="AB403" s="37">
        <v>62.08</v>
      </c>
      <c r="AC403" s="37">
        <v>66.56</v>
      </c>
      <c r="AD403" s="37">
        <v>71.38</v>
      </c>
      <c r="AE403" s="37">
        <v>76.63</v>
      </c>
      <c r="AF403" s="37">
        <v>82.02</v>
      </c>
      <c r="AG403" s="37">
        <v>90.27</v>
      </c>
      <c r="AH403" s="37">
        <v>99.61</v>
      </c>
      <c r="AI403" s="37">
        <v>110.23</v>
      </c>
      <c r="AJ403" s="37">
        <v>122.28</v>
      </c>
      <c r="AK403" s="37">
        <v>135.72</v>
      </c>
      <c r="AL403" s="37">
        <v>150.47999999999999</v>
      </c>
      <c r="AM403" s="37">
        <v>165.94</v>
      </c>
      <c r="AN403" s="37">
        <v>181.91</v>
      </c>
      <c r="AO403" s="37">
        <v>197.89</v>
      </c>
      <c r="AP403" s="37">
        <v>213.39</v>
      </c>
      <c r="AQ403" s="37">
        <v>228.41</v>
      </c>
      <c r="AR403" s="37">
        <v>242.17</v>
      </c>
      <c r="AS403" s="37">
        <v>254.1</v>
      </c>
      <c r="AT403" s="37">
        <v>270.08999999999997</v>
      </c>
      <c r="AU403" s="37">
        <v>287.62</v>
      </c>
      <c r="AV403" s="37">
        <v>307.36</v>
      </c>
      <c r="AW403" s="37">
        <v>328.95</v>
      </c>
      <c r="AX403" s="37">
        <v>352.09</v>
      </c>
      <c r="AY403" s="37">
        <v>374.47</v>
      </c>
      <c r="AZ403" s="37">
        <v>396.8</v>
      </c>
      <c r="BA403" s="37">
        <v>418.66</v>
      </c>
      <c r="BB403" s="37">
        <v>439.65</v>
      </c>
      <c r="BC403" s="37">
        <v>459.36</v>
      </c>
      <c r="BD403" s="37">
        <v>477.43</v>
      </c>
      <c r="BE403" s="37">
        <v>503.32</v>
      </c>
      <c r="BF403" s="37">
        <v>530.61</v>
      </c>
      <c r="BG403" s="37">
        <v>559.39</v>
      </c>
      <c r="BH403" s="37">
        <v>589.72</v>
      </c>
      <c r="BI403" s="37">
        <v>621.70000000000005</v>
      </c>
      <c r="BJ403" s="37">
        <v>655.42</v>
      </c>
      <c r="BK403" s="37">
        <v>690.96</v>
      </c>
      <c r="BL403" s="37">
        <v>728.43</v>
      </c>
      <c r="BM403" s="37">
        <v>767.94</v>
      </c>
      <c r="BN403" s="37">
        <v>809.58</v>
      </c>
      <c r="BO403" s="37">
        <v>853.48</v>
      </c>
      <c r="BP403" s="37">
        <v>899.77</v>
      </c>
      <c r="BQ403" s="37">
        <v>948.56</v>
      </c>
      <c r="BR403" s="37">
        <v>1000</v>
      </c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</row>
    <row r="404" spans="1:101" ht="14.25" customHeight="1">
      <c r="A404" s="55">
        <v>53</v>
      </c>
      <c r="B404" s="56">
        <v>1.6</v>
      </c>
      <c r="C404" s="56">
        <v>2.69</v>
      </c>
      <c r="D404" s="56">
        <v>4.2</v>
      </c>
      <c r="E404" s="56">
        <v>5.57</v>
      </c>
      <c r="F404" s="56">
        <v>6.44</v>
      </c>
      <c r="G404" s="56">
        <v>7.85</v>
      </c>
      <c r="H404" s="56">
        <v>9.1300000000000008</v>
      </c>
      <c r="I404" s="56">
        <v>10.51</v>
      </c>
      <c r="J404" s="56">
        <v>11.82</v>
      </c>
      <c r="K404" s="56">
        <v>13.27</v>
      </c>
      <c r="L404" s="56">
        <v>14.85</v>
      </c>
      <c r="M404" s="56">
        <v>16.5</v>
      </c>
      <c r="N404" s="56">
        <v>18.329999999999998</v>
      </c>
      <c r="O404" s="56">
        <v>20.49</v>
      </c>
      <c r="P404" s="56">
        <v>22.62</v>
      </c>
      <c r="Q404" s="56">
        <v>24.88</v>
      </c>
      <c r="R404" s="56">
        <v>27.08</v>
      </c>
      <c r="S404" s="56">
        <v>29.8</v>
      </c>
      <c r="T404" s="56">
        <v>33.08</v>
      </c>
      <c r="U404" s="56">
        <v>36.69</v>
      </c>
      <c r="V404" s="56">
        <v>40.82</v>
      </c>
      <c r="W404" s="56">
        <v>44.66</v>
      </c>
      <c r="X404" s="56">
        <v>49.28</v>
      </c>
      <c r="Y404" s="56">
        <v>53.29</v>
      </c>
      <c r="Z404" s="57">
        <v>57.56</v>
      </c>
      <c r="AA404" s="57">
        <v>62.08</v>
      </c>
      <c r="AB404" s="37">
        <v>66.56</v>
      </c>
      <c r="AC404" s="37">
        <v>71.38</v>
      </c>
      <c r="AD404" s="37">
        <v>76.63</v>
      </c>
      <c r="AE404" s="37">
        <v>82.02</v>
      </c>
      <c r="AF404" s="37">
        <v>90.27</v>
      </c>
      <c r="AG404" s="37">
        <v>99.61</v>
      </c>
      <c r="AH404" s="37">
        <v>110.23</v>
      </c>
      <c r="AI404" s="37">
        <v>122.28</v>
      </c>
      <c r="AJ404" s="37">
        <v>135.72</v>
      </c>
      <c r="AK404" s="37">
        <v>150.47999999999999</v>
      </c>
      <c r="AL404" s="37">
        <v>165.94</v>
      </c>
      <c r="AM404" s="37">
        <v>181.91</v>
      </c>
      <c r="AN404" s="37">
        <v>197.89</v>
      </c>
      <c r="AO404" s="37">
        <v>213.39</v>
      </c>
      <c r="AP404" s="37">
        <v>228.41</v>
      </c>
      <c r="AQ404" s="37">
        <v>242.17</v>
      </c>
      <c r="AR404" s="37">
        <v>254.1</v>
      </c>
      <c r="AS404" s="37">
        <v>270.08999999999997</v>
      </c>
      <c r="AT404" s="37">
        <v>287.62</v>
      </c>
      <c r="AU404" s="37">
        <v>307.36</v>
      </c>
      <c r="AV404" s="37">
        <v>328.95</v>
      </c>
      <c r="AW404" s="37">
        <v>352.09</v>
      </c>
      <c r="AX404" s="37">
        <v>374.47</v>
      </c>
      <c r="AY404" s="37">
        <v>396.8</v>
      </c>
      <c r="AZ404" s="37">
        <v>418.66</v>
      </c>
      <c r="BA404" s="37">
        <v>439.65</v>
      </c>
      <c r="BB404" s="37">
        <v>459.36</v>
      </c>
      <c r="BC404" s="37">
        <v>477.43</v>
      </c>
      <c r="BD404" s="37">
        <v>503.32</v>
      </c>
      <c r="BE404" s="37">
        <v>530.61</v>
      </c>
      <c r="BF404" s="37">
        <v>559.39</v>
      </c>
      <c r="BG404" s="37">
        <v>589.72</v>
      </c>
      <c r="BH404" s="37">
        <v>621.70000000000005</v>
      </c>
      <c r="BI404" s="37">
        <v>655.42</v>
      </c>
      <c r="BJ404" s="37">
        <v>690.96</v>
      </c>
      <c r="BK404" s="37">
        <v>728.43</v>
      </c>
      <c r="BL404" s="37">
        <v>767.94</v>
      </c>
      <c r="BM404" s="37">
        <v>809.58</v>
      </c>
      <c r="BN404" s="37">
        <v>853.48</v>
      </c>
      <c r="BO404" s="37">
        <v>899.77</v>
      </c>
      <c r="BP404" s="37">
        <v>948.56</v>
      </c>
      <c r="BQ404" s="37">
        <v>1000</v>
      </c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</row>
    <row r="405" spans="1:101" ht="14.25" customHeight="1">
      <c r="A405" s="55">
        <v>54</v>
      </c>
      <c r="B405" s="56">
        <v>1.77</v>
      </c>
      <c r="C405" s="56">
        <v>2.98</v>
      </c>
      <c r="D405" s="56">
        <v>4.79</v>
      </c>
      <c r="E405" s="56">
        <v>6.37</v>
      </c>
      <c r="F405" s="56">
        <v>7.58</v>
      </c>
      <c r="G405" s="56">
        <v>8.9</v>
      </c>
      <c r="H405" s="56">
        <v>10.32</v>
      </c>
      <c r="I405" s="56">
        <v>11.8</v>
      </c>
      <c r="J405" s="56">
        <v>13.25</v>
      </c>
      <c r="K405" s="56">
        <v>14.84</v>
      </c>
      <c r="L405" s="56">
        <v>16.5</v>
      </c>
      <c r="M405" s="56">
        <v>18.32</v>
      </c>
      <c r="N405" s="56">
        <v>20.48</v>
      </c>
      <c r="O405" s="56">
        <v>22.59</v>
      </c>
      <c r="P405" s="56">
        <v>24.87</v>
      </c>
      <c r="Q405" s="56">
        <v>26.98</v>
      </c>
      <c r="R405" s="56">
        <v>29.76</v>
      </c>
      <c r="S405" s="56">
        <v>33.049999999999997</v>
      </c>
      <c r="T405" s="56">
        <v>36.659999999999997</v>
      </c>
      <c r="U405" s="56">
        <v>40.82</v>
      </c>
      <c r="V405" s="56">
        <v>44.58</v>
      </c>
      <c r="W405" s="56">
        <v>49.27</v>
      </c>
      <c r="X405" s="56">
        <v>53.18</v>
      </c>
      <c r="Y405" s="56">
        <v>57.37</v>
      </c>
      <c r="Z405" s="58">
        <v>61.72</v>
      </c>
      <c r="AA405" s="57">
        <v>66.56</v>
      </c>
      <c r="AB405" s="37">
        <v>71.38</v>
      </c>
      <c r="AC405" s="37">
        <v>76.63</v>
      </c>
      <c r="AD405" s="37">
        <v>82.02</v>
      </c>
      <c r="AE405" s="37">
        <v>90.27</v>
      </c>
      <c r="AF405" s="37">
        <v>99.61</v>
      </c>
      <c r="AG405" s="37">
        <v>110.23</v>
      </c>
      <c r="AH405" s="37">
        <v>122.28</v>
      </c>
      <c r="AI405" s="37">
        <v>135.72</v>
      </c>
      <c r="AJ405" s="37">
        <v>150.47999999999999</v>
      </c>
      <c r="AK405" s="37">
        <v>165.94</v>
      </c>
      <c r="AL405" s="37">
        <v>181.91</v>
      </c>
      <c r="AM405" s="37">
        <v>197.89</v>
      </c>
      <c r="AN405" s="37">
        <v>213.39</v>
      </c>
      <c r="AO405" s="37">
        <v>228.41</v>
      </c>
      <c r="AP405" s="37">
        <v>242.17</v>
      </c>
      <c r="AQ405" s="37">
        <v>254.1</v>
      </c>
      <c r="AR405" s="37">
        <v>270.08999999999997</v>
      </c>
      <c r="AS405" s="37">
        <v>287.62</v>
      </c>
      <c r="AT405" s="37">
        <v>307.36</v>
      </c>
      <c r="AU405" s="37">
        <v>328.95</v>
      </c>
      <c r="AV405" s="37">
        <v>352.09</v>
      </c>
      <c r="AW405" s="37">
        <v>374.47</v>
      </c>
      <c r="AX405" s="37">
        <v>396.8</v>
      </c>
      <c r="AY405" s="37">
        <v>418.66</v>
      </c>
      <c r="AZ405" s="37">
        <v>439.65</v>
      </c>
      <c r="BA405" s="37">
        <v>459.36</v>
      </c>
      <c r="BB405" s="37">
        <v>477.43</v>
      </c>
      <c r="BC405" s="37">
        <v>503.32</v>
      </c>
      <c r="BD405" s="37">
        <v>530.61</v>
      </c>
      <c r="BE405" s="37">
        <v>559.39</v>
      </c>
      <c r="BF405" s="37">
        <v>589.72</v>
      </c>
      <c r="BG405" s="37">
        <v>621.70000000000005</v>
      </c>
      <c r="BH405" s="37">
        <v>655.42</v>
      </c>
      <c r="BI405" s="37">
        <v>690.96</v>
      </c>
      <c r="BJ405" s="37">
        <v>728.43</v>
      </c>
      <c r="BK405" s="37">
        <v>767.94</v>
      </c>
      <c r="BL405" s="37">
        <v>809.58</v>
      </c>
      <c r="BM405" s="37">
        <v>853.48</v>
      </c>
      <c r="BN405" s="37">
        <v>899.77</v>
      </c>
      <c r="BO405" s="37">
        <v>948.56</v>
      </c>
      <c r="BP405" s="37">
        <v>1000</v>
      </c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</row>
    <row r="406" spans="1:101" ht="14.25" customHeight="1">
      <c r="A406" s="55">
        <v>55</v>
      </c>
      <c r="B406" s="56">
        <v>1.96</v>
      </c>
      <c r="C406" s="56">
        <v>3.32</v>
      </c>
      <c r="D406" s="56">
        <v>5.48</v>
      </c>
      <c r="E406" s="56">
        <v>7.27</v>
      </c>
      <c r="F406" s="56">
        <v>8.61</v>
      </c>
      <c r="G406" s="56">
        <v>10.06</v>
      </c>
      <c r="H406" s="56">
        <v>11.64</v>
      </c>
      <c r="I406" s="56">
        <v>13.24</v>
      </c>
      <c r="J406" s="56">
        <v>14.83</v>
      </c>
      <c r="K406" s="56">
        <v>16.489999999999998</v>
      </c>
      <c r="L406" s="56">
        <v>18.309999999999999</v>
      </c>
      <c r="M406" s="56">
        <v>20.48</v>
      </c>
      <c r="N406" s="56">
        <v>22.56</v>
      </c>
      <c r="O406" s="56">
        <v>24.86</v>
      </c>
      <c r="P406" s="56">
        <v>26.88</v>
      </c>
      <c r="Q406" s="56">
        <v>29.73</v>
      </c>
      <c r="R406" s="56">
        <v>33.01</v>
      </c>
      <c r="S406" s="56">
        <v>36.630000000000003</v>
      </c>
      <c r="T406" s="56">
        <v>40.81</v>
      </c>
      <c r="U406" s="56">
        <v>44.5</v>
      </c>
      <c r="V406" s="56">
        <v>49.26</v>
      </c>
      <c r="W406" s="56">
        <v>53.06</v>
      </c>
      <c r="X406" s="56">
        <v>57.18</v>
      </c>
      <c r="Y406" s="58">
        <v>61.45</v>
      </c>
      <c r="Z406" s="56">
        <v>66.56</v>
      </c>
      <c r="AA406" s="57">
        <v>71.38</v>
      </c>
      <c r="AB406" s="37">
        <v>76.63</v>
      </c>
      <c r="AC406" s="37">
        <v>82.02</v>
      </c>
      <c r="AD406" s="37">
        <v>90.27</v>
      </c>
      <c r="AE406" s="37">
        <v>99.61</v>
      </c>
      <c r="AF406" s="37">
        <v>110.23</v>
      </c>
      <c r="AG406" s="37">
        <v>122.28</v>
      </c>
      <c r="AH406" s="37">
        <v>135.72</v>
      </c>
      <c r="AI406" s="37">
        <v>150.47999999999999</v>
      </c>
      <c r="AJ406" s="37">
        <v>165.94</v>
      </c>
      <c r="AK406" s="37">
        <v>181.91</v>
      </c>
      <c r="AL406" s="37">
        <v>197.89</v>
      </c>
      <c r="AM406" s="37">
        <v>213.39</v>
      </c>
      <c r="AN406" s="37">
        <v>228.41</v>
      </c>
      <c r="AO406" s="37">
        <v>242.17</v>
      </c>
      <c r="AP406" s="37">
        <v>254.1</v>
      </c>
      <c r="AQ406" s="37">
        <v>270.08999999999997</v>
      </c>
      <c r="AR406" s="37">
        <v>287.62</v>
      </c>
      <c r="AS406" s="37">
        <v>307.36</v>
      </c>
      <c r="AT406" s="37">
        <v>328.95</v>
      </c>
      <c r="AU406" s="37">
        <v>352.09</v>
      </c>
      <c r="AV406" s="37">
        <v>374.47</v>
      </c>
      <c r="AW406" s="37">
        <v>396.8</v>
      </c>
      <c r="AX406" s="37">
        <v>418.66</v>
      </c>
      <c r="AY406" s="37">
        <v>439.65</v>
      </c>
      <c r="AZ406" s="37">
        <v>459.36</v>
      </c>
      <c r="BA406" s="37">
        <v>477.43</v>
      </c>
      <c r="BB406" s="37">
        <v>503.32</v>
      </c>
      <c r="BC406" s="37">
        <v>530.61</v>
      </c>
      <c r="BD406" s="37">
        <v>559.39</v>
      </c>
      <c r="BE406" s="37">
        <v>589.72</v>
      </c>
      <c r="BF406" s="37">
        <v>621.70000000000005</v>
      </c>
      <c r="BG406" s="37">
        <v>655.42</v>
      </c>
      <c r="BH406" s="37">
        <v>690.96</v>
      </c>
      <c r="BI406" s="37">
        <v>728.43</v>
      </c>
      <c r="BJ406" s="37">
        <v>767.94</v>
      </c>
      <c r="BK406" s="37">
        <v>809.58</v>
      </c>
      <c r="BL406" s="37">
        <v>853.48</v>
      </c>
      <c r="BM406" s="37">
        <v>899.77</v>
      </c>
      <c r="BN406" s="37">
        <v>948.56</v>
      </c>
      <c r="BO406" s="37">
        <v>1000</v>
      </c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</row>
    <row r="407" spans="1:101" ht="14.25" customHeight="1">
      <c r="A407" s="55">
        <v>56</v>
      </c>
      <c r="B407" s="56">
        <v>2.17</v>
      </c>
      <c r="C407" s="56">
        <v>3.71</v>
      </c>
      <c r="D407" s="56">
        <v>6.25</v>
      </c>
      <c r="E407" s="56">
        <v>8.2899999999999991</v>
      </c>
      <c r="F407" s="56">
        <v>9.75</v>
      </c>
      <c r="G407" s="56">
        <v>11.35</v>
      </c>
      <c r="H407" s="56">
        <v>13.09</v>
      </c>
      <c r="I407" s="56">
        <v>14.81</v>
      </c>
      <c r="J407" s="56">
        <v>16.489999999999998</v>
      </c>
      <c r="K407" s="56">
        <v>18.3</v>
      </c>
      <c r="L407" s="56">
        <v>20.47</v>
      </c>
      <c r="M407" s="56">
        <v>22.54</v>
      </c>
      <c r="N407" s="56">
        <v>24.86</v>
      </c>
      <c r="O407" s="56">
        <v>26.77</v>
      </c>
      <c r="P407" s="56">
        <v>29.68</v>
      </c>
      <c r="Q407" s="56">
        <v>32.979999999999997</v>
      </c>
      <c r="R407" s="56">
        <v>36.6</v>
      </c>
      <c r="S407" s="56">
        <v>40.799999999999997</v>
      </c>
      <c r="T407" s="56">
        <v>44.42</v>
      </c>
      <c r="U407" s="56">
        <v>49.26</v>
      </c>
      <c r="V407" s="56">
        <v>52.95</v>
      </c>
      <c r="W407" s="56">
        <v>56.99</v>
      </c>
      <c r="X407" s="57">
        <v>61.17</v>
      </c>
      <c r="Y407" s="56">
        <v>66.56</v>
      </c>
      <c r="Z407" s="56">
        <v>71.38</v>
      </c>
      <c r="AA407" s="57">
        <v>76.63</v>
      </c>
      <c r="AB407" s="37">
        <v>82.02</v>
      </c>
      <c r="AC407" s="37">
        <v>90.27</v>
      </c>
      <c r="AD407" s="37">
        <v>99.61</v>
      </c>
      <c r="AE407" s="37">
        <v>110.23</v>
      </c>
      <c r="AF407" s="37">
        <v>122.28</v>
      </c>
      <c r="AG407" s="37">
        <v>135.72</v>
      </c>
      <c r="AH407" s="37">
        <v>150.47999999999999</v>
      </c>
      <c r="AI407" s="37">
        <v>165.94</v>
      </c>
      <c r="AJ407" s="37">
        <v>181.91</v>
      </c>
      <c r="AK407" s="37">
        <v>197.89</v>
      </c>
      <c r="AL407" s="37">
        <v>213.39</v>
      </c>
      <c r="AM407" s="37">
        <v>228.41</v>
      </c>
      <c r="AN407" s="37">
        <v>242.17</v>
      </c>
      <c r="AO407" s="37">
        <v>254.1</v>
      </c>
      <c r="AP407" s="37">
        <v>270.08999999999997</v>
      </c>
      <c r="AQ407" s="37">
        <v>287.62</v>
      </c>
      <c r="AR407" s="37">
        <v>307.36</v>
      </c>
      <c r="AS407" s="37">
        <v>328.95</v>
      </c>
      <c r="AT407" s="37">
        <v>352.09</v>
      </c>
      <c r="AU407" s="37">
        <v>374.47</v>
      </c>
      <c r="AV407" s="37">
        <v>396.8</v>
      </c>
      <c r="AW407" s="37">
        <v>418.66</v>
      </c>
      <c r="AX407" s="37">
        <v>439.65</v>
      </c>
      <c r="AY407" s="37">
        <v>459.36</v>
      </c>
      <c r="AZ407" s="37">
        <v>477.43</v>
      </c>
      <c r="BA407" s="37">
        <v>503.32</v>
      </c>
      <c r="BB407" s="37">
        <v>530.61</v>
      </c>
      <c r="BC407" s="37">
        <v>559.39</v>
      </c>
      <c r="BD407" s="37">
        <v>589.72</v>
      </c>
      <c r="BE407" s="37">
        <v>621.70000000000005</v>
      </c>
      <c r="BF407" s="37">
        <v>655.42</v>
      </c>
      <c r="BG407" s="37">
        <v>690.96</v>
      </c>
      <c r="BH407" s="37">
        <v>728.43</v>
      </c>
      <c r="BI407" s="37">
        <v>767.94</v>
      </c>
      <c r="BJ407" s="37">
        <v>809.58</v>
      </c>
      <c r="BK407" s="37">
        <v>853.48</v>
      </c>
      <c r="BL407" s="37">
        <v>899.77</v>
      </c>
      <c r="BM407" s="37">
        <v>948.56</v>
      </c>
      <c r="BN407" s="37">
        <v>1000</v>
      </c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</row>
    <row r="408" spans="1:101" ht="14.25" customHeight="1">
      <c r="A408" s="55">
        <v>57</v>
      </c>
      <c r="B408" s="56">
        <v>2.4</v>
      </c>
      <c r="C408" s="56">
        <v>4.1500000000000004</v>
      </c>
      <c r="D408" s="56">
        <v>7.1</v>
      </c>
      <c r="E408" s="56">
        <v>9.4</v>
      </c>
      <c r="F408" s="56">
        <v>11</v>
      </c>
      <c r="G408" s="56">
        <v>12.75</v>
      </c>
      <c r="H408" s="56">
        <v>14.65</v>
      </c>
      <c r="I408" s="56">
        <v>16.48</v>
      </c>
      <c r="J408" s="56">
        <v>18.29</v>
      </c>
      <c r="K408" s="56">
        <v>20.46</v>
      </c>
      <c r="L408" s="56">
        <v>22.51</v>
      </c>
      <c r="M408" s="56">
        <v>24.85</v>
      </c>
      <c r="N408" s="56">
        <v>26.66</v>
      </c>
      <c r="O408" s="56">
        <v>29.64</v>
      </c>
      <c r="P408" s="56">
        <v>32.950000000000003</v>
      </c>
      <c r="Q408" s="56">
        <v>36.56</v>
      </c>
      <c r="R408" s="56">
        <v>40.799999999999997</v>
      </c>
      <c r="S408" s="56">
        <v>44.33</v>
      </c>
      <c r="T408" s="56">
        <v>49.25</v>
      </c>
      <c r="U408" s="56">
        <v>52.83</v>
      </c>
      <c r="V408" s="56">
        <v>56.79</v>
      </c>
      <c r="W408" s="56">
        <v>60.89</v>
      </c>
      <c r="X408" s="58">
        <v>66.489999999999995</v>
      </c>
      <c r="Y408" s="56">
        <v>71.38</v>
      </c>
      <c r="Z408" s="56">
        <v>76.63</v>
      </c>
      <c r="AA408" s="57">
        <v>82.02</v>
      </c>
      <c r="AB408" s="37">
        <v>90.27</v>
      </c>
      <c r="AC408" s="37">
        <v>99.61</v>
      </c>
      <c r="AD408" s="37">
        <v>110.23</v>
      </c>
      <c r="AE408" s="37">
        <v>122.28</v>
      </c>
      <c r="AF408" s="37">
        <v>135.72</v>
      </c>
      <c r="AG408" s="37">
        <v>150.47999999999999</v>
      </c>
      <c r="AH408" s="37">
        <v>165.94</v>
      </c>
      <c r="AI408" s="37">
        <v>181.91</v>
      </c>
      <c r="AJ408" s="37">
        <v>197.89</v>
      </c>
      <c r="AK408" s="37">
        <v>213.39</v>
      </c>
      <c r="AL408" s="37">
        <v>228.41</v>
      </c>
      <c r="AM408" s="37">
        <v>242.17</v>
      </c>
      <c r="AN408" s="37">
        <v>254.1</v>
      </c>
      <c r="AO408" s="37">
        <v>270.08999999999997</v>
      </c>
      <c r="AP408" s="37">
        <v>287.62</v>
      </c>
      <c r="AQ408" s="37">
        <v>307.36</v>
      </c>
      <c r="AR408" s="37">
        <v>328.95</v>
      </c>
      <c r="AS408" s="37">
        <v>352.09</v>
      </c>
      <c r="AT408" s="37">
        <v>374.47</v>
      </c>
      <c r="AU408" s="37">
        <v>396.8</v>
      </c>
      <c r="AV408" s="37">
        <v>418.66</v>
      </c>
      <c r="AW408" s="37">
        <v>439.65</v>
      </c>
      <c r="AX408" s="37">
        <v>459.36</v>
      </c>
      <c r="AY408" s="37">
        <v>477.43</v>
      </c>
      <c r="AZ408" s="37">
        <v>503.32</v>
      </c>
      <c r="BA408" s="37">
        <v>530.61</v>
      </c>
      <c r="BB408" s="37">
        <v>559.39</v>
      </c>
      <c r="BC408" s="37">
        <v>589.72</v>
      </c>
      <c r="BD408" s="37">
        <v>621.70000000000005</v>
      </c>
      <c r="BE408" s="37">
        <v>655.42</v>
      </c>
      <c r="BF408" s="37">
        <v>690.96</v>
      </c>
      <c r="BG408" s="37">
        <v>728.43</v>
      </c>
      <c r="BH408" s="37">
        <v>767.94</v>
      </c>
      <c r="BI408" s="37">
        <v>809.58</v>
      </c>
      <c r="BJ408" s="37">
        <v>853.48</v>
      </c>
      <c r="BK408" s="37">
        <v>899.77</v>
      </c>
      <c r="BL408" s="37">
        <v>948.56</v>
      </c>
      <c r="BM408" s="37">
        <v>1000</v>
      </c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</row>
    <row r="409" spans="1:101" ht="14.25" customHeight="1">
      <c r="A409" s="55">
        <v>58</v>
      </c>
      <c r="B409" s="56">
        <v>2.67</v>
      </c>
      <c r="C409" s="56">
        <v>4.6500000000000004</v>
      </c>
      <c r="D409" s="56">
        <v>8.02</v>
      </c>
      <c r="E409" s="56">
        <v>10.6</v>
      </c>
      <c r="F409" s="56">
        <v>12.34</v>
      </c>
      <c r="G409" s="56">
        <v>14.24</v>
      </c>
      <c r="H409" s="56">
        <v>16.28</v>
      </c>
      <c r="I409" s="56">
        <v>18.28</v>
      </c>
      <c r="J409" s="56">
        <v>20.45</v>
      </c>
      <c r="K409" s="56">
        <v>22.48</v>
      </c>
      <c r="L409" s="56">
        <v>24.84</v>
      </c>
      <c r="M409" s="56">
        <v>26.55</v>
      </c>
      <c r="N409" s="56">
        <v>29.59</v>
      </c>
      <c r="O409" s="56">
        <v>32.92</v>
      </c>
      <c r="P409" s="56">
        <v>36.53</v>
      </c>
      <c r="Q409" s="56">
        <v>40.79</v>
      </c>
      <c r="R409" s="56">
        <v>44.23</v>
      </c>
      <c r="S409" s="56">
        <v>49.24</v>
      </c>
      <c r="T409" s="56">
        <v>52.7</v>
      </c>
      <c r="U409" s="56">
        <v>56.59</v>
      </c>
      <c r="V409" s="56">
        <v>60.61</v>
      </c>
      <c r="W409" s="57">
        <v>66.44</v>
      </c>
      <c r="X409" s="56">
        <v>71.38</v>
      </c>
      <c r="Y409" s="56">
        <v>76.63</v>
      </c>
      <c r="Z409" s="56">
        <v>82.02</v>
      </c>
      <c r="AA409" s="59">
        <v>90.27</v>
      </c>
      <c r="AB409" s="37">
        <v>99.61</v>
      </c>
      <c r="AC409" s="37">
        <v>110.23</v>
      </c>
      <c r="AD409" s="37">
        <v>122.28</v>
      </c>
      <c r="AE409" s="37">
        <v>135.72</v>
      </c>
      <c r="AF409" s="37">
        <v>150.47999999999999</v>
      </c>
      <c r="AG409" s="37">
        <v>165.94</v>
      </c>
      <c r="AH409" s="37">
        <v>181.91</v>
      </c>
      <c r="AI409" s="37">
        <v>197.89</v>
      </c>
      <c r="AJ409" s="37">
        <v>213.39</v>
      </c>
      <c r="AK409" s="37">
        <v>228.41</v>
      </c>
      <c r="AL409" s="37">
        <v>242.17</v>
      </c>
      <c r="AM409" s="37">
        <v>254.1</v>
      </c>
      <c r="AN409" s="37">
        <v>270.08999999999997</v>
      </c>
      <c r="AO409" s="37">
        <v>287.62</v>
      </c>
      <c r="AP409" s="37">
        <v>307.36</v>
      </c>
      <c r="AQ409" s="37">
        <v>328.95</v>
      </c>
      <c r="AR409" s="37">
        <v>352.09</v>
      </c>
      <c r="AS409" s="37">
        <v>374.47</v>
      </c>
      <c r="AT409" s="37">
        <v>396.8</v>
      </c>
      <c r="AU409" s="37">
        <v>418.66</v>
      </c>
      <c r="AV409" s="37">
        <v>439.65</v>
      </c>
      <c r="AW409" s="37">
        <v>459.36</v>
      </c>
      <c r="AX409" s="37">
        <v>477.43</v>
      </c>
      <c r="AY409" s="37">
        <v>503.32</v>
      </c>
      <c r="AZ409" s="37">
        <v>530.61</v>
      </c>
      <c r="BA409" s="37">
        <v>559.39</v>
      </c>
      <c r="BB409" s="37">
        <v>589.72</v>
      </c>
      <c r="BC409" s="37">
        <v>621.70000000000005</v>
      </c>
      <c r="BD409" s="37">
        <v>655.42</v>
      </c>
      <c r="BE409" s="37">
        <v>690.96</v>
      </c>
      <c r="BF409" s="37">
        <v>728.43</v>
      </c>
      <c r="BG409" s="37">
        <v>767.94</v>
      </c>
      <c r="BH409" s="37">
        <v>809.58</v>
      </c>
      <c r="BI409" s="37">
        <v>853.48</v>
      </c>
      <c r="BJ409" s="37">
        <v>899.77</v>
      </c>
      <c r="BK409" s="37">
        <v>948.56</v>
      </c>
      <c r="BL409" s="37">
        <v>1000</v>
      </c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</row>
    <row r="410" spans="1:101" ht="14.25" customHeight="1">
      <c r="A410" s="55">
        <v>59</v>
      </c>
      <c r="B410" s="56">
        <v>2.96</v>
      </c>
      <c r="C410" s="56">
        <v>5.2</v>
      </c>
      <c r="D410" s="56">
        <v>8.98</v>
      </c>
      <c r="E410" s="56">
        <v>11.88</v>
      </c>
      <c r="F410" s="56">
        <v>13.75</v>
      </c>
      <c r="G410" s="56">
        <v>15.78</v>
      </c>
      <c r="H410" s="56">
        <v>17.96</v>
      </c>
      <c r="I410" s="56">
        <v>20.2</v>
      </c>
      <c r="J410" s="56">
        <v>22.46</v>
      </c>
      <c r="K410" s="56">
        <v>24.84</v>
      </c>
      <c r="L410" s="56">
        <v>26.43</v>
      </c>
      <c r="M410" s="56">
        <v>29.54</v>
      </c>
      <c r="N410" s="56">
        <v>32.89</v>
      </c>
      <c r="O410" s="56">
        <v>36.5</v>
      </c>
      <c r="P410" s="56">
        <v>40.79</v>
      </c>
      <c r="Q410" s="56">
        <v>44.13</v>
      </c>
      <c r="R410" s="56">
        <v>49.24</v>
      </c>
      <c r="S410" s="56">
        <v>52.56</v>
      </c>
      <c r="T410" s="56">
        <v>56.38</v>
      </c>
      <c r="U410" s="56">
        <v>60.32</v>
      </c>
      <c r="V410" s="56">
        <v>66.38</v>
      </c>
      <c r="W410" s="58">
        <v>71.349999999999994</v>
      </c>
      <c r="X410" s="56">
        <v>76.63</v>
      </c>
      <c r="Y410" s="56">
        <v>82.02</v>
      </c>
      <c r="Z410" s="56">
        <v>90.27</v>
      </c>
      <c r="AA410" s="59">
        <v>99.61</v>
      </c>
      <c r="AB410" s="37">
        <v>110.23</v>
      </c>
      <c r="AC410" s="37">
        <v>122.28</v>
      </c>
      <c r="AD410" s="37">
        <v>135.72</v>
      </c>
      <c r="AE410" s="37">
        <v>150.47999999999999</v>
      </c>
      <c r="AF410" s="37">
        <v>165.94</v>
      </c>
      <c r="AG410" s="37">
        <v>181.91</v>
      </c>
      <c r="AH410" s="37">
        <v>197.89</v>
      </c>
      <c r="AI410" s="37">
        <v>213.39</v>
      </c>
      <c r="AJ410" s="37">
        <v>228.41</v>
      </c>
      <c r="AK410" s="37">
        <v>242.17</v>
      </c>
      <c r="AL410" s="37">
        <v>254.1</v>
      </c>
      <c r="AM410" s="37">
        <v>270.08999999999997</v>
      </c>
      <c r="AN410" s="37">
        <v>287.62</v>
      </c>
      <c r="AO410" s="37">
        <v>307.36</v>
      </c>
      <c r="AP410" s="37">
        <v>328.95</v>
      </c>
      <c r="AQ410" s="37">
        <v>352.09</v>
      </c>
      <c r="AR410" s="37">
        <v>374.47</v>
      </c>
      <c r="AS410" s="37">
        <v>396.8</v>
      </c>
      <c r="AT410" s="37">
        <v>418.66</v>
      </c>
      <c r="AU410" s="37">
        <v>439.65</v>
      </c>
      <c r="AV410" s="37">
        <v>459.36</v>
      </c>
      <c r="AW410" s="37">
        <v>477.43</v>
      </c>
      <c r="AX410" s="37">
        <v>503.32</v>
      </c>
      <c r="AY410" s="37">
        <v>530.61</v>
      </c>
      <c r="AZ410" s="37">
        <v>559.39</v>
      </c>
      <c r="BA410" s="37">
        <v>589.72</v>
      </c>
      <c r="BB410" s="37">
        <v>621.70000000000005</v>
      </c>
      <c r="BC410" s="37">
        <v>655.42</v>
      </c>
      <c r="BD410" s="37">
        <v>690.96</v>
      </c>
      <c r="BE410" s="37">
        <v>728.43</v>
      </c>
      <c r="BF410" s="37">
        <v>767.94</v>
      </c>
      <c r="BG410" s="37">
        <v>809.58</v>
      </c>
      <c r="BH410" s="37">
        <v>853.48</v>
      </c>
      <c r="BI410" s="37">
        <v>899.77</v>
      </c>
      <c r="BJ410" s="37">
        <v>948.56</v>
      </c>
      <c r="BK410" s="37">
        <v>1000</v>
      </c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</row>
    <row r="411" spans="1:101" ht="14.25" customHeight="1">
      <c r="A411" s="55">
        <v>60</v>
      </c>
      <c r="B411" s="56">
        <v>3.29</v>
      </c>
      <c r="C411" s="56">
        <v>5.83</v>
      </c>
      <c r="D411" s="56">
        <v>9.98</v>
      </c>
      <c r="E411" s="56">
        <v>13.21</v>
      </c>
      <c r="F411" s="56">
        <v>15.21</v>
      </c>
      <c r="G411" s="56">
        <v>17.36</v>
      </c>
      <c r="H411" s="56">
        <v>19.64</v>
      </c>
      <c r="I411" s="56">
        <v>22.03</v>
      </c>
      <c r="J411" s="56">
        <v>24.57</v>
      </c>
      <c r="K411" s="56">
        <v>26.3</v>
      </c>
      <c r="L411" s="56">
        <v>29.49</v>
      </c>
      <c r="M411" s="56">
        <v>32.85</v>
      </c>
      <c r="N411" s="56">
        <v>36.47</v>
      </c>
      <c r="O411" s="56">
        <v>40.78</v>
      </c>
      <c r="P411" s="56">
        <v>44.03</v>
      </c>
      <c r="Q411" s="56">
        <v>49.23</v>
      </c>
      <c r="R411" s="56">
        <v>52.42</v>
      </c>
      <c r="S411" s="56">
        <v>56.17</v>
      </c>
      <c r="T411" s="56">
        <v>60.02</v>
      </c>
      <c r="U411" s="56">
        <v>66.31</v>
      </c>
      <c r="V411" s="57">
        <v>71.319999999999993</v>
      </c>
      <c r="W411" s="56">
        <v>76.63</v>
      </c>
      <c r="X411" s="56">
        <v>82.02</v>
      </c>
      <c r="Y411" s="56">
        <v>90.27</v>
      </c>
      <c r="Z411" s="56">
        <v>99.61</v>
      </c>
      <c r="AA411" s="59">
        <v>110.23</v>
      </c>
      <c r="AB411" s="37">
        <v>122.28</v>
      </c>
      <c r="AC411" s="37">
        <v>135.72</v>
      </c>
      <c r="AD411" s="37">
        <v>150.47999999999999</v>
      </c>
      <c r="AE411" s="37">
        <v>165.94</v>
      </c>
      <c r="AF411" s="37">
        <v>181.91</v>
      </c>
      <c r="AG411" s="37">
        <v>197.89</v>
      </c>
      <c r="AH411" s="37">
        <v>213.39</v>
      </c>
      <c r="AI411" s="37">
        <v>228.41</v>
      </c>
      <c r="AJ411" s="37">
        <v>242.17</v>
      </c>
      <c r="AK411" s="37">
        <v>254.1</v>
      </c>
      <c r="AL411" s="37">
        <v>270.08999999999997</v>
      </c>
      <c r="AM411" s="37">
        <v>287.62</v>
      </c>
      <c r="AN411" s="37">
        <v>307.36</v>
      </c>
      <c r="AO411" s="37">
        <v>328.95</v>
      </c>
      <c r="AP411" s="37">
        <v>352.09</v>
      </c>
      <c r="AQ411" s="37">
        <v>374.47</v>
      </c>
      <c r="AR411" s="37">
        <v>396.8</v>
      </c>
      <c r="AS411" s="37">
        <v>418.66</v>
      </c>
      <c r="AT411" s="37">
        <v>439.65</v>
      </c>
      <c r="AU411" s="37">
        <v>459.36</v>
      </c>
      <c r="AV411" s="37">
        <v>477.43</v>
      </c>
      <c r="AW411" s="37">
        <v>503.32</v>
      </c>
      <c r="AX411" s="37">
        <v>530.61</v>
      </c>
      <c r="AY411" s="37">
        <v>559.39</v>
      </c>
      <c r="AZ411" s="37">
        <v>589.72</v>
      </c>
      <c r="BA411" s="37">
        <v>621.70000000000005</v>
      </c>
      <c r="BB411" s="37">
        <v>655.42</v>
      </c>
      <c r="BC411" s="37">
        <v>690.96</v>
      </c>
      <c r="BD411" s="37">
        <v>728.43</v>
      </c>
      <c r="BE411" s="37">
        <v>767.94</v>
      </c>
      <c r="BF411" s="37">
        <v>809.58</v>
      </c>
      <c r="BG411" s="37">
        <v>853.48</v>
      </c>
      <c r="BH411" s="37">
        <v>899.77</v>
      </c>
      <c r="BI411" s="37">
        <v>948.56</v>
      </c>
      <c r="BJ411" s="37">
        <v>1000</v>
      </c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</row>
    <row r="412" spans="1:101" ht="14.25" customHeight="1">
      <c r="A412" s="55">
        <v>61</v>
      </c>
      <c r="B412" s="56">
        <v>3.65</v>
      </c>
      <c r="C412" s="56">
        <v>6.51</v>
      </c>
      <c r="D412" s="56">
        <v>10.98</v>
      </c>
      <c r="E412" s="56">
        <v>14.56</v>
      </c>
      <c r="F412" s="56">
        <v>16.68</v>
      </c>
      <c r="G412" s="56">
        <v>18.920000000000002</v>
      </c>
      <c r="H412" s="56">
        <v>20.92</v>
      </c>
      <c r="I412" s="56">
        <v>23.46</v>
      </c>
      <c r="J412" s="56">
        <v>26.18</v>
      </c>
      <c r="K412" s="56">
        <v>29.43</v>
      </c>
      <c r="L412" s="56">
        <v>32.82</v>
      </c>
      <c r="M412" s="56">
        <v>36.44</v>
      </c>
      <c r="N412" s="56">
        <v>40.78</v>
      </c>
      <c r="O412" s="56">
        <v>43.92</v>
      </c>
      <c r="P412" s="56">
        <v>49.22</v>
      </c>
      <c r="Q412" s="56">
        <v>52.28</v>
      </c>
      <c r="R412" s="56">
        <v>55.95</v>
      </c>
      <c r="S412" s="56">
        <v>59.72</v>
      </c>
      <c r="T412" s="56">
        <v>66.239999999999995</v>
      </c>
      <c r="U412" s="56">
        <v>71.3</v>
      </c>
      <c r="V412" s="58">
        <v>76.53</v>
      </c>
      <c r="W412" s="56">
        <v>82.02</v>
      </c>
      <c r="X412" s="56">
        <v>90.27</v>
      </c>
      <c r="Y412" s="56">
        <v>99.61</v>
      </c>
      <c r="Z412" s="56">
        <v>110.23</v>
      </c>
      <c r="AA412" s="59">
        <v>122.28</v>
      </c>
      <c r="AB412" s="37">
        <v>135.72</v>
      </c>
      <c r="AC412" s="37">
        <v>150.47999999999999</v>
      </c>
      <c r="AD412" s="37">
        <v>165.94</v>
      </c>
      <c r="AE412" s="37">
        <v>181.91</v>
      </c>
      <c r="AF412" s="37">
        <v>197.89</v>
      </c>
      <c r="AG412" s="37">
        <v>213.39</v>
      </c>
      <c r="AH412" s="37">
        <v>228.41</v>
      </c>
      <c r="AI412" s="37">
        <v>242.17</v>
      </c>
      <c r="AJ412" s="37">
        <v>254.1</v>
      </c>
      <c r="AK412" s="37">
        <v>270.08999999999997</v>
      </c>
      <c r="AL412" s="37">
        <v>287.62</v>
      </c>
      <c r="AM412" s="37">
        <v>307.36</v>
      </c>
      <c r="AN412" s="37">
        <v>328.95</v>
      </c>
      <c r="AO412" s="37">
        <v>352.09</v>
      </c>
      <c r="AP412" s="37">
        <v>374.47</v>
      </c>
      <c r="AQ412" s="37">
        <v>396.8</v>
      </c>
      <c r="AR412" s="37">
        <v>418.66</v>
      </c>
      <c r="AS412" s="37">
        <v>439.65</v>
      </c>
      <c r="AT412" s="37">
        <v>459.36</v>
      </c>
      <c r="AU412" s="37">
        <v>477.43</v>
      </c>
      <c r="AV412" s="37">
        <v>503.32</v>
      </c>
      <c r="AW412" s="37">
        <v>530.61</v>
      </c>
      <c r="AX412" s="37">
        <v>559.39</v>
      </c>
      <c r="AY412" s="37">
        <v>589.72</v>
      </c>
      <c r="AZ412" s="37">
        <v>621.70000000000005</v>
      </c>
      <c r="BA412" s="37">
        <v>655.42</v>
      </c>
      <c r="BB412" s="37">
        <v>690.96</v>
      </c>
      <c r="BC412" s="37">
        <v>728.43</v>
      </c>
      <c r="BD412" s="37">
        <v>767.94</v>
      </c>
      <c r="BE412" s="37">
        <v>809.58</v>
      </c>
      <c r="BF412" s="37">
        <v>853.48</v>
      </c>
      <c r="BG412" s="37">
        <v>899.77</v>
      </c>
      <c r="BH412" s="37">
        <v>948.56</v>
      </c>
      <c r="BI412" s="37">
        <v>1000</v>
      </c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</row>
    <row r="413" spans="1:101" ht="14.25" customHeight="1">
      <c r="A413" s="55">
        <v>62</v>
      </c>
      <c r="B413" s="56">
        <v>4.04</v>
      </c>
      <c r="C413" s="56">
        <v>7.25</v>
      </c>
      <c r="D413" s="56">
        <v>11.99</v>
      </c>
      <c r="E413" s="56">
        <v>15.9</v>
      </c>
      <c r="F413" s="56">
        <v>18.12</v>
      </c>
      <c r="G413" s="56">
        <v>20.09</v>
      </c>
      <c r="H413" s="56">
        <v>21.97</v>
      </c>
      <c r="I413" s="56">
        <v>24.57</v>
      </c>
      <c r="J413" s="56">
        <v>27.49</v>
      </c>
      <c r="K413" s="56">
        <v>31.03</v>
      </c>
      <c r="L413" s="56">
        <v>34.67</v>
      </c>
      <c r="M413" s="56">
        <v>38.450000000000003</v>
      </c>
      <c r="N413" s="56">
        <v>43.8</v>
      </c>
      <c r="O413" s="56">
        <v>49.22</v>
      </c>
      <c r="P413" s="56">
        <v>52.13</v>
      </c>
      <c r="Q413" s="56">
        <v>55.72</v>
      </c>
      <c r="R413" s="56">
        <v>59.41</v>
      </c>
      <c r="S413" s="56">
        <v>66.16</v>
      </c>
      <c r="T413" s="56">
        <v>71.260000000000005</v>
      </c>
      <c r="U413" s="57">
        <v>76.489999999999995</v>
      </c>
      <c r="V413" s="56">
        <v>82.02</v>
      </c>
      <c r="W413" s="56">
        <v>90.27</v>
      </c>
      <c r="X413" s="56">
        <v>99.61</v>
      </c>
      <c r="Y413" s="56">
        <v>110.23</v>
      </c>
      <c r="Z413" s="56">
        <v>122.28</v>
      </c>
      <c r="AA413" s="59">
        <v>135.72</v>
      </c>
      <c r="AB413" s="37">
        <v>150.47999999999999</v>
      </c>
      <c r="AC413" s="37">
        <v>165.94</v>
      </c>
      <c r="AD413" s="37">
        <v>181.91</v>
      </c>
      <c r="AE413" s="37">
        <v>197.89</v>
      </c>
      <c r="AF413" s="37">
        <v>213.39</v>
      </c>
      <c r="AG413" s="37">
        <v>228.41</v>
      </c>
      <c r="AH413" s="37">
        <v>242.17</v>
      </c>
      <c r="AI413" s="37">
        <v>254.1</v>
      </c>
      <c r="AJ413" s="37">
        <v>270.08999999999997</v>
      </c>
      <c r="AK413" s="37">
        <v>287.62</v>
      </c>
      <c r="AL413" s="37">
        <v>307.36</v>
      </c>
      <c r="AM413" s="37">
        <v>328.95</v>
      </c>
      <c r="AN413" s="37">
        <v>352.09</v>
      </c>
      <c r="AO413" s="37">
        <v>374.47</v>
      </c>
      <c r="AP413" s="37">
        <v>396.8</v>
      </c>
      <c r="AQ413" s="37">
        <v>418.66</v>
      </c>
      <c r="AR413" s="37">
        <v>439.65</v>
      </c>
      <c r="AS413" s="37">
        <v>459.36</v>
      </c>
      <c r="AT413" s="37">
        <v>477.43</v>
      </c>
      <c r="AU413" s="37">
        <v>503.32</v>
      </c>
      <c r="AV413" s="37">
        <v>530.61</v>
      </c>
      <c r="AW413" s="37">
        <v>559.39</v>
      </c>
      <c r="AX413" s="37">
        <v>589.72</v>
      </c>
      <c r="AY413" s="37">
        <v>621.70000000000005</v>
      </c>
      <c r="AZ413" s="37">
        <v>655.42</v>
      </c>
      <c r="BA413" s="37">
        <v>690.96</v>
      </c>
      <c r="BB413" s="37">
        <v>728.43</v>
      </c>
      <c r="BC413" s="37">
        <v>767.94</v>
      </c>
      <c r="BD413" s="37">
        <v>809.58</v>
      </c>
      <c r="BE413" s="37">
        <v>853.48</v>
      </c>
      <c r="BF413" s="37">
        <v>899.77</v>
      </c>
      <c r="BG413" s="37">
        <v>948.56</v>
      </c>
      <c r="BH413" s="37">
        <v>1000</v>
      </c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</row>
    <row r="414" spans="1:101" ht="14.25" customHeight="1">
      <c r="A414" s="55">
        <v>63</v>
      </c>
      <c r="B414" s="56">
        <v>4.46</v>
      </c>
      <c r="C414" s="56">
        <v>8.02</v>
      </c>
      <c r="D414" s="56">
        <v>12.98</v>
      </c>
      <c r="E414" s="56">
        <v>17.2</v>
      </c>
      <c r="F414" s="56">
        <v>19.57</v>
      </c>
      <c r="G414" s="56">
        <v>21.73</v>
      </c>
      <c r="H414" s="56">
        <v>23.14</v>
      </c>
      <c r="I414" s="56">
        <v>25.45</v>
      </c>
      <c r="J414" s="56">
        <v>28.6</v>
      </c>
      <c r="K414" s="56">
        <v>32.35</v>
      </c>
      <c r="L414" s="56">
        <v>36.090000000000003</v>
      </c>
      <c r="M414" s="56">
        <v>39.94</v>
      </c>
      <c r="N414" s="56">
        <v>45.28</v>
      </c>
      <c r="O414" s="56">
        <v>51.97</v>
      </c>
      <c r="P414" s="56">
        <v>55.49</v>
      </c>
      <c r="Q414" s="56">
        <v>59.1</v>
      </c>
      <c r="R414" s="56">
        <v>66.08</v>
      </c>
      <c r="S414" s="56">
        <v>71.22</v>
      </c>
      <c r="T414" s="56">
        <v>76.23</v>
      </c>
      <c r="U414" s="58">
        <v>81.650000000000006</v>
      </c>
      <c r="V414" s="56">
        <v>90.27</v>
      </c>
      <c r="W414" s="56">
        <v>99.61</v>
      </c>
      <c r="X414" s="56">
        <v>110.23</v>
      </c>
      <c r="Y414" s="56">
        <v>122.28</v>
      </c>
      <c r="Z414" s="56">
        <v>135.72</v>
      </c>
      <c r="AA414" s="59">
        <v>150.47999999999999</v>
      </c>
      <c r="AB414" s="37">
        <v>165.94</v>
      </c>
      <c r="AC414" s="37">
        <v>181.91</v>
      </c>
      <c r="AD414" s="37">
        <v>197.89</v>
      </c>
      <c r="AE414" s="37">
        <v>213.39</v>
      </c>
      <c r="AF414" s="37">
        <v>228.41</v>
      </c>
      <c r="AG414" s="37">
        <v>242.17</v>
      </c>
      <c r="AH414" s="37">
        <v>254.1</v>
      </c>
      <c r="AI414" s="37">
        <v>270.08999999999997</v>
      </c>
      <c r="AJ414" s="37">
        <v>287.62</v>
      </c>
      <c r="AK414" s="37">
        <v>307.36</v>
      </c>
      <c r="AL414" s="37">
        <v>328.95</v>
      </c>
      <c r="AM414" s="37">
        <v>352.09</v>
      </c>
      <c r="AN414" s="37">
        <v>374.47</v>
      </c>
      <c r="AO414" s="37">
        <v>396.8</v>
      </c>
      <c r="AP414" s="37">
        <v>418.66</v>
      </c>
      <c r="AQ414" s="37">
        <v>439.65</v>
      </c>
      <c r="AR414" s="37">
        <v>459.36</v>
      </c>
      <c r="AS414" s="37">
        <v>477.43</v>
      </c>
      <c r="AT414" s="37">
        <v>503.32</v>
      </c>
      <c r="AU414" s="37">
        <v>530.61</v>
      </c>
      <c r="AV414" s="37">
        <v>559.39</v>
      </c>
      <c r="AW414" s="37">
        <v>589.72</v>
      </c>
      <c r="AX414" s="37">
        <v>621.70000000000005</v>
      </c>
      <c r="AY414" s="37">
        <v>655.42</v>
      </c>
      <c r="AZ414" s="37">
        <v>690.96</v>
      </c>
      <c r="BA414" s="37">
        <v>728.43</v>
      </c>
      <c r="BB414" s="37">
        <v>767.94</v>
      </c>
      <c r="BC414" s="37">
        <v>809.58</v>
      </c>
      <c r="BD414" s="37">
        <v>853.48</v>
      </c>
      <c r="BE414" s="37">
        <v>899.77</v>
      </c>
      <c r="BF414" s="37">
        <v>948.56</v>
      </c>
      <c r="BG414" s="37">
        <v>1000</v>
      </c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</row>
    <row r="415" spans="1:101" ht="14.25" customHeight="1">
      <c r="A415" s="55">
        <v>64</v>
      </c>
      <c r="B415" s="56">
        <v>4.91</v>
      </c>
      <c r="C415" s="56">
        <v>8.81</v>
      </c>
      <c r="D415" s="56">
        <v>13.94</v>
      </c>
      <c r="E415" s="56">
        <v>18.5</v>
      </c>
      <c r="F415" s="56">
        <v>21.09</v>
      </c>
      <c r="G415" s="56">
        <v>22.78</v>
      </c>
      <c r="H415" s="56">
        <v>24.72</v>
      </c>
      <c r="I415" s="56">
        <v>27.64</v>
      </c>
      <c r="J415" s="56">
        <v>31.4</v>
      </c>
      <c r="K415" s="56">
        <v>34.380000000000003</v>
      </c>
      <c r="L415" s="56">
        <v>38.049999999999997</v>
      </c>
      <c r="M415" s="56">
        <v>41.6</v>
      </c>
      <c r="N415" s="56">
        <v>46.85</v>
      </c>
      <c r="O415" s="56">
        <v>55.25</v>
      </c>
      <c r="P415" s="56">
        <v>58.77</v>
      </c>
      <c r="Q415" s="56">
        <v>65.989999999999995</v>
      </c>
      <c r="R415" s="56">
        <v>71.180000000000007</v>
      </c>
      <c r="S415" s="56">
        <v>75.97</v>
      </c>
      <c r="T415" s="57">
        <v>81.36</v>
      </c>
      <c r="U415" s="56">
        <v>90.27</v>
      </c>
      <c r="V415" s="56">
        <v>99.61</v>
      </c>
      <c r="W415" s="56">
        <v>110.23</v>
      </c>
      <c r="X415" s="56">
        <v>122.28</v>
      </c>
      <c r="Y415" s="56">
        <v>135.72</v>
      </c>
      <c r="Z415" s="15">
        <v>150.47999999999999</v>
      </c>
      <c r="AA415" s="59">
        <v>165.94</v>
      </c>
      <c r="AB415" s="37">
        <v>181.91</v>
      </c>
      <c r="AC415" s="37">
        <v>197.89</v>
      </c>
      <c r="AD415" s="37">
        <v>213.39</v>
      </c>
      <c r="AE415" s="37">
        <v>228.41</v>
      </c>
      <c r="AF415" s="37">
        <v>242.17</v>
      </c>
      <c r="AG415" s="37">
        <v>254.1</v>
      </c>
      <c r="AH415" s="37">
        <v>270.08999999999997</v>
      </c>
      <c r="AI415" s="37">
        <v>287.62</v>
      </c>
      <c r="AJ415" s="37">
        <v>307.36</v>
      </c>
      <c r="AK415" s="37">
        <v>328.95</v>
      </c>
      <c r="AL415" s="37">
        <v>352.09</v>
      </c>
      <c r="AM415" s="37">
        <v>374.47</v>
      </c>
      <c r="AN415" s="37">
        <v>396.8</v>
      </c>
      <c r="AO415" s="37">
        <v>418.66</v>
      </c>
      <c r="AP415" s="37">
        <v>439.65</v>
      </c>
      <c r="AQ415" s="37">
        <v>459.36</v>
      </c>
      <c r="AR415" s="37">
        <v>477.43</v>
      </c>
      <c r="AS415" s="37">
        <v>503.32</v>
      </c>
      <c r="AT415" s="37">
        <v>530.61</v>
      </c>
      <c r="AU415" s="37">
        <v>559.39</v>
      </c>
      <c r="AV415" s="37">
        <v>589.72</v>
      </c>
      <c r="AW415" s="37">
        <v>621.70000000000005</v>
      </c>
      <c r="AX415" s="37">
        <v>655.42</v>
      </c>
      <c r="AY415" s="37">
        <v>690.96</v>
      </c>
      <c r="AZ415" s="37">
        <v>728.43</v>
      </c>
      <c r="BA415" s="37">
        <v>767.94</v>
      </c>
      <c r="BB415" s="37">
        <v>809.58</v>
      </c>
      <c r="BC415" s="37">
        <v>853.48</v>
      </c>
      <c r="BD415" s="37">
        <v>899.77</v>
      </c>
      <c r="BE415" s="37">
        <v>948.56</v>
      </c>
      <c r="BF415" s="37">
        <v>1000</v>
      </c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</row>
    <row r="416" spans="1:101" ht="14.25" customHeight="1">
      <c r="A416" s="55">
        <v>65</v>
      </c>
      <c r="B416" s="56">
        <v>5.37</v>
      </c>
      <c r="C416" s="56">
        <v>9.6</v>
      </c>
      <c r="D416" s="56">
        <v>14.89</v>
      </c>
      <c r="E416" s="56">
        <v>19.84</v>
      </c>
      <c r="F416" s="56">
        <v>22.42</v>
      </c>
      <c r="G416" s="56">
        <v>24.55</v>
      </c>
      <c r="H416" s="56">
        <v>27.13</v>
      </c>
      <c r="I416" s="56">
        <v>30.44</v>
      </c>
      <c r="J416" s="56">
        <v>33.479999999999997</v>
      </c>
      <c r="K416" s="56">
        <v>37.75</v>
      </c>
      <c r="L416" s="56">
        <v>41.28</v>
      </c>
      <c r="M416" s="56">
        <v>44.51</v>
      </c>
      <c r="N416" s="56">
        <v>49.8</v>
      </c>
      <c r="O416" s="56">
        <v>58.45</v>
      </c>
      <c r="P416" s="56">
        <v>65.89</v>
      </c>
      <c r="Q416" s="56">
        <v>71.16</v>
      </c>
      <c r="R416" s="56">
        <v>75.75</v>
      </c>
      <c r="S416" s="56">
        <v>81.150000000000006</v>
      </c>
      <c r="T416" s="58">
        <v>90</v>
      </c>
      <c r="U416" s="56">
        <v>99.61</v>
      </c>
      <c r="V416" s="56">
        <v>110.23</v>
      </c>
      <c r="W416" s="56">
        <v>122.28</v>
      </c>
      <c r="X416" s="56">
        <v>135.72</v>
      </c>
      <c r="Y416" s="15">
        <v>150.47999999999999</v>
      </c>
      <c r="Z416" s="15">
        <v>165.94</v>
      </c>
      <c r="AA416" s="59">
        <v>181.91</v>
      </c>
      <c r="AB416" s="37">
        <v>197.89</v>
      </c>
      <c r="AC416" s="37">
        <v>213.39</v>
      </c>
      <c r="AD416" s="37">
        <v>228.41</v>
      </c>
      <c r="AE416" s="37">
        <v>242.17</v>
      </c>
      <c r="AF416" s="37">
        <v>254.1</v>
      </c>
      <c r="AG416" s="37">
        <v>270.08999999999997</v>
      </c>
      <c r="AH416" s="37">
        <v>287.62</v>
      </c>
      <c r="AI416" s="37">
        <v>307.36</v>
      </c>
      <c r="AJ416" s="37">
        <v>328.95</v>
      </c>
      <c r="AK416" s="37">
        <v>352.09</v>
      </c>
      <c r="AL416" s="37">
        <v>374.47</v>
      </c>
      <c r="AM416" s="37">
        <v>396.8</v>
      </c>
      <c r="AN416" s="37">
        <v>418.66</v>
      </c>
      <c r="AO416" s="37">
        <v>439.65</v>
      </c>
      <c r="AP416" s="37">
        <v>459.36</v>
      </c>
      <c r="AQ416" s="37">
        <v>477.43</v>
      </c>
      <c r="AR416" s="37">
        <v>503.32</v>
      </c>
      <c r="AS416" s="37">
        <v>530.61</v>
      </c>
      <c r="AT416" s="37">
        <v>559.39</v>
      </c>
      <c r="AU416" s="37">
        <v>589.72</v>
      </c>
      <c r="AV416" s="37">
        <v>621.70000000000005</v>
      </c>
      <c r="AW416" s="37">
        <v>655.42</v>
      </c>
      <c r="AX416" s="37">
        <v>690.96</v>
      </c>
      <c r="AY416" s="37">
        <v>728.43</v>
      </c>
      <c r="AZ416" s="37">
        <v>767.94</v>
      </c>
      <c r="BA416" s="37">
        <v>809.58</v>
      </c>
      <c r="BB416" s="37">
        <v>853.48</v>
      </c>
      <c r="BC416" s="37">
        <v>899.77</v>
      </c>
      <c r="BD416" s="37">
        <v>948.56</v>
      </c>
      <c r="BE416" s="37">
        <v>1000</v>
      </c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</row>
    <row r="417" spans="1:101" ht="14.25" customHeight="1">
      <c r="A417" s="55">
        <v>66</v>
      </c>
      <c r="B417" s="56">
        <v>5.84</v>
      </c>
      <c r="C417" s="56">
        <v>10.4</v>
      </c>
      <c r="D417" s="56">
        <v>15.88</v>
      </c>
      <c r="E417" s="56">
        <v>21.32</v>
      </c>
      <c r="F417" s="56">
        <v>24.34</v>
      </c>
      <c r="G417" s="56">
        <v>26.89</v>
      </c>
      <c r="H417" s="56">
        <v>29.85</v>
      </c>
      <c r="I417" s="56">
        <v>33.11</v>
      </c>
      <c r="J417" s="56">
        <v>36.76</v>
      </c>
      <c r="K417" s="56">
        <v>41.19</v>
      </c>
      <c r="L417" s="56">
        <v>44.18</v>
      </c>
      <c r="M417" s="56">
        <v>49.22</v>
      </c>
      <c r="N417" s="56">
        <v>52.67</v>
      </c>
      <c r="O417" s="56">
        <v>61.64</v>
      </c>
      <c r="P417" s="56">
        <v>69.41</v>
      </c>
      <c r="Q417" s="56">
        <v>75.47</v>
      </c>
      <c r="R417" s="56">
        <v>80.84</v>
      </c>
      <c r="S417" s="57">
        <v>89.81</v>
      </c>
      <c r="T417" s="56">
        <v>99.61</v>
      </c>
      <c r="U417" s="56">
        <v>110.23</v>
      </c>
      <c r="V417" s="56">
        <v>122.28</v>
      </c>
      <c r="W417" s="56">
        <v>135.72</v>
      </c>
      <c r="X417" s="56">
        <v>150.47999999999999</v>
      </c>
      <c r="Y417" s="15">
        <v>165.94</v>
      </c>
      <c r="Z417" s="15">
        <v>181.91</v>
      </c>
      <c r="AA417" s="59">
        <v>197.89</v>
      </c>
      <c r="AB417" s="37">
        <v>213.39</v>
      </c>
      <c r="AC417" s="37">
        <v>228.41</v>
      </c>
      <c r="AD417" s="37">
        <v>242.17</v>
      </c>
      <c r="AE417" s="37">
        <v>254.1</v>
      </c>
      <c r="AF417" s="37">
        <v>270.08999999999997</v>
      </c>
      <c r="AG417" s="37">
        <v>287.62</v>
      </c>
      <c r="AH417" s="37">
        <v>307.36</v>
      </c>
      <c r="AI417" s="37">
        <v>328.95</v>
      </c>
      <c r="AJ417" s="37">
        <v>352.09</v>
      </c>
      <c r="AK417" s="37">
        <v>374.47</v>
      </c>
      <c r="AL417" s="37">
        <v>396.8</v>
      </c>
      <c r="AM417" s="37">
        <v>418.66</v>
      </c>
      <c r="AN417" s="37">
        <v>439.65</v>
      </c>
      <c r="AO417" s="37">
        <v>459.36</v>
      </c>
      <c r="AP417" s="37">
        <v>477.43</v>
      </c>
      <c r="AQ417" s="37">
        <v>503.32</v>
      </c>
      <c r="AR417" s="37">
        <v>530.61</v>
      </c>
      <c r="AS417" s="37">
        <v>559.39</v>
      </c>
      <c r="AT417" s="37">
        <v>589.72</v>
      </c>
      <c r="AU417" s="37">
        <v>621.70000000000005</v>
      </c>
      <c r="AV417" s="37">
        <v>655.42</v>
      </c>
      <c r="AW417" s="37">
        <v>690.96</v>
      </c>
      <c r="AX417" s="37">
        <v>728.43</v>
      </c>
      <c r="AY417" s="37">
        <v>767.94</v>
      </c>
      <c r="AZ417" s="37">
        <v>809.58</v>
      </c>
      <c r="BA417" s="37">
        <v>853.48</v>
      </c>
      <c r="BB417" s="37">
        <v>899.77</v>
      </c>
      <c r="BC417" s="37">
        <v>948.56</v>
      </c>
      <c r="BD417" s="37">
        <v>1000</v>
      </c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</row>
    <row r="418" spans="1:101" ht="14.25" customHeight="1">
      <c r="A418" s="55">
        <v>67</v>
      </c>
      <c r="B418" s="56">
        <v>6.33</v>
      </c>
      <c r="C418" s="56">
        <v>11.22</v>
      </c>
      <c r="D418" s="56">
        <v>16.940000000000001</v>
      </c>
      <c r="E418" s="56">
        <v>23.04</v>
      </c>
      <c r="F418" s="56">
        <v>26.61</v>
      </c>
      <c r="G418" s="56">
        <v>29.57</v>
      </c>
      <c r="H418" s="56">
        <v>32.840000000000003</v>
      </c>
      <c r="I418" s="56">
        <v>36.36</v>
      </c>
      <c r="J418" s="56">
        <v>40.119999999999997</v>
      </c>
      <c r="K418" s="56">
        <v>43.85</v>
      </c>
      <c r="L418" s="56">
        <v>48.64</v>
      </c>
      <c r="M418" s="56">
        <v>52.29</v>
      </c>
      <c r="N418" s="56">
        <v>56.2</v>
      </c>
      <c r="O418" s="56">
        <v>65.7</v>
      </c>
      <c r="P418" s="56">
        <v>74.010000000000005</v>
      </c>
      <c r="Q418" s="56">
        <v>80.540000000000006</v>
      </c>
      <c r="R418" s="56">
        <v>89.7</v>
      </c>
      <c r="S418" s="57">
        <v>99.23</v>
      </c>
      <c r="T418" s="56">
        <v>110.23</v>
      </c>
      <c r="U418" s="56">
        <v>122.28</v>
      </c>
      <c r="V418" s="56">
        <v>135.72</v>
      </c>
      <c r="W418" s="56">
        <v>150.47999999999999</v>
      </c>
      <c r="X418" s="15">
        <v>165.94</v>
      </c>
      <c r="Y418" s="15">
        <v>181.91</v>
      </c>
      <c r="Z418" s="15">
        <v>197.89</v>
      </c>
      <c r="AA418" s="59">
        <v>213.39</v>
      </c>
      <c r="AB418" s="37">
        <v>228.41</v>
      </c>
      <c r="AC418" s="37">
        <v>242.17</v>
      </c>
      <c r="AD418" s="37">
        <v>254.1</v>
      </c>
      <c r="AE418" s="37">
        <v>270.08999999999997</v>
      </c>
      <c r="AF418" s="37">
        <v>287.62</v>
      </c>
      <c r="AG418" s="37">
        <v>307.36</v>
      </c>
      <c r="AH418" s="37">
        <v>328.95</v>
      </c>
      <c r="AI418" s="37">
        <v>352.09</v>
      </c>
      <c r="AJ418" s="37">
        <v>374.47</v>
      </c>
      <c r="AK418" s="37">
        <v>396.8</v>
      </c>
      <c r="AL418" s="37">
        <v>418.66</v>
      </c>
      <c r="AM418" s="37">
        <v>439.65</v>
      </c>
      <c r="AN418" s="37">
        <v>459.36</v>
      </c>
      <c r="AO418" s="37">
        <v>477.43</v>
      </c>
      <c r="AP418" s="37">
        <v>503.32</v>
      </c>
      <c r="AQ418" s="37">
        <v>530.61</v>
      </c>
      <c r="AR418" s="37">
        <v>559.39</v>
      </c>
      <c r="AS418" s="37">
        <v>589.72</v>
      </c>
      <c r="AT418" s="37">
        <v>621.70000000000005</v>
      </c>
      <c r="AU418" s="37">
        <v>655.42</v>
      </c>
      <c r="AV418" s="37">
        <v>690.96</v>
      </c>
      <c r="AW418" s="37">
        <v>728.43</v>
      </c>
      <c r="AX418" s="37">
        <v>767.94</v>
      </c>
      <c r="AY418" s="37">
        <v>809.58</v>
      </c>
      <c r="AZ418" s="37">
        <v>853.48</v>
      </c>
      <c r="BA418" s="37">
        <v>899.77</v>
      </c>
      <c r="BB418" s="37">
        <v>948.56</v>
      </c>
      <c r="BC418" s="37">
        <v>1000</v>
      </c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</row>
    <row r="419" spans="1:101" ht="14.25" customHeight="1">
      <c r="A419" s="55">
        <v>68</v>
      </c>
      <c r="B419" s="56">
        <v>6.84</v>
      </c>
      <c r="C419" s="56">
        <v>12.11</v>
      </c>
      <c r="D419" s="56">
        <v>18.16</v>
      </c>
      <c r="E419" s="56">
        <v>25.13</v>
      </c>
      <c r="F419" s="56">
        <v>29.24</v>
      </c>
      <c r="G419" s="56">
        <v>32.56</v>
      </c>
      <c r="H419" s="56">
        <v>36.11</v>
      </c>
      <c r="I419" s="56">
        <v>39.75</v>
      </c>
      <c r="J419" s="56">
        <v>43.52</v>
      </c>
      <c r="K419" s="56">
        <v>48.06</v>
      </c>
      <c r="L419" s="56">
        <v>51.92</v>
      </c>
      <c r="M419" s="56">
        <v>56.13</v>
      </c>
      <c r="N419" s="56">
        <v>64.7</v>
      </c>
      <c r="O419" s="56">
        <v>70.260000000000005</v>
      </c>
      <c r="P419" s="56">
        <v>79.23</v>
      </c>
      <c r="Q419" s="56">
        <v>87.86</v>
      </c>
      <c r="R419" s="56">
        <v>98.87</v>
      </c>
      <c r="S419" s="57">
        <v>109.57</v>
      </c>
      <c r="T419" s="56">
        <v>122.28</v>
      </c>
      <c r="U419" s="56">
        <v>135.72</v>
      </c>
      <c r="V419" s="56">
        <v>150.47999999999999</v>
      </c>
      <c r="W419" s="15">
        <v>165.94</v>
      </c>
      <c r="X419" s="15">
        <v>181.91</v>
      </c>
      <c r="Y419" s="15">
        <v>197.89</v>
      </c>
      <c r="Z419" s="15">
        <v>213.39</v>
      </c>
      <c r="AA419" s="59">
        <v>228.41</v>
      </c>
      <c r="AB419" s="37">
        <v>242.17</v>
      </c>
      <c r="AC419" s="37">
        <v>254.1</v>
      </c>
      <c r="AD419" s="37">
        <v>270.08999999999997</v>
      </c>
      <c r="AE419" s="37">
        <v>287.62</v>
      </c>
      <c r="AF419" s="37">
        <v>307.36</v>
      </c>
      <c r="AG419" s="37">
        <v>328.95</v>
      </c>
      <c r="AH419" s="37">
        <v>352.09</v>
      </c>
      <c r="AI419" s="37">
        <v>374.47</v>
      </c>
      <c r="AJ419" s="37">
        <v>396.8</v>
      </c>
      <c r="AK419" s="37">
        <v>418.66</v>
      </c>
      <c r="AL419" s="37">
        <v>439.65</v>
      </c>
      <c r="AM419" s="37">
        <v>459.36</v>
      </c>
      <c r="AN419" s="37">
        <v>477.43</v>
      </c>
      <c r="AO419" s="37">
        <v>503.32</v>
      </c>
      <c r="AP419" s="37">
        <v>530.61</v>
      </c>
      <c r="AQ419" s="37">
        <v>559.39</v>
      </c>
      <c r="AR419" s="37">
        <v>589.72</v>
      </c>
      <c r="AS419" s="37">
        <v>621.70000000000005</v>
      </c>
      <c r="AT419" s="37">
        <v>655.42</v>
      </c>
      <c r="AU419" s="37">
        <v>690.96</v>
      </c>
      <c r="AV419" s="37">
        <v>728.43</v>
      </c>
      <c r="AW419" s="37">
        <v>767.94</v>
      </c>
      <c r="AX419" s="37">
        <v>809.58</v>
      </c>
      <c r="AY419" s="37">
        <v>853.48</v>
      </c>
      <c r="AZ419" s="37">
        <v>899.77</v>
      </c>
      <c r="BA419" s="37">
        <v>948.56</v>
      </c>
      <c r="BB419" s="37">
        <v>1000</v>
      </c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</row>
    <row r="420" spans="1:101" ht="14.25" customHeight="1">
      <c r="A420" s="55">
        <v>69</v>
      </c>
      <c r="B420" s="56">
        <v>7.41</v>
      </c>
      <c r="C420" s="56">
        <v>13.1</v>
      </c>
      <c r="D420" s="56">
        <v>19.600000000000001</v>
      </c>
      <c r="E420" s="56">
        <v>27.58</v>
      </c>
      <c r="F420" s="56">
        <v>32.18</v>
      </c>
      <c r="G420" s="56">
        <v>35.79</v>
      </c>
      <c r="H420" s="56">
        <v>39.47</v>
      </c>
      <c r="I420" s="56">
        <v>43.11</v>
      </c>
      <c r="J420" s="56">
        <v>46.89</v>
      </c>
      <c r="K420" s="56">
        <v>51.53</v>
      </c>
      <c r="L420" s="56">
        <v>56.05</v>
      </c>
      <c r="M420" s="56">
        <v>63.69</v>
      </c>
      <c r="N420" s="56">
        <v>69.540000000000006</v>
      </c>
      <c r="O420" s="56">
        <v>76.180000000000007</v>
      </c>
      <c r="P420" s="56">
        <v>87.06</v>
      </c>
      <c r="Q420" s="56">
        <v>97.08</v>
      </c>
      <c r="R420" s="56">
        <v>109.11</v>
      </c>
      <c r="S420" s="58">
        <v>121.35</v>
      </c>
      <c r="T420" s="56">
        <v>135.72</v>
      </c>
      <c r="U420" s="56">
        <v>150.47999999999999</v>
      </c>
      <c r="V420" s="15">
        <v>165.94</v>
      </c>
      <c r="W420" s="15">
        <v>181.91</v>
      </c>
      <c r="X420" s="15">
        <v>197.89</v>
      </c>
      <c r="Y420" s="15">
        <v>213.39</v>
      </c>
      <c r="Z420" s="15">
        <v>228.41</v>
      </c>
      <c r="AA420" s="59">
        <v>242.17</v>
      </c>
      <c r="AB420" s="37">
        <v>254.1</v>
      </c>
      <c r="AC420" s="37">
        <v>270.08999999999997</v>
      </c>
      <c r="AD420" s="37">
        <v>287.62</v>
      </c>
      <c r="AE420" s="37">
        <v>307.36</v>
      </c>
      <c r="AF420" s="37">
        <v>328.95</v>
      </c>
      <c r="AG420" s="37">
        <v>352.09</v>
      </c>
      <c r="AH420" s="37">
        <v>374.47</v>
      </c>
      <c r="AI420" s="37">
        <v>396.8</v>
      </c>
      <c r="AJ420" s="37">
        <v>418.66</v>
      </c>
      <c r="AK420" s="37">
        <v>439.65</v>
      </c>
      <c r="AL420" s="37">
        <v>459.36</v>
      </c>
      <c r="AM420" s="37">
        <v>477.43</v>
      </c>
      <c r="AN420" s="37">
        <v>503.32</v>
      </c>
      <c r="AO420" s="37">
        <v>530.61</v>
      </c>
      <c r="AP420" s="37">
        <v>559.39</v>
      </c>
      <c r="AQ420" s="37">
        <v>589.72</v>
      </c>
      <c r="AR420" s="37">
        <v>621.70000000000005</v>
      </c>
      <c r="AS420" s="37">
        <v>655.42</v>
      </c>
      <c r="AT420" s="37">
        <v>690.96</v>
      </c>
      <c r="AU420" s="37">
        <v>728.43</v>
      </c>
      <c r="AV420" s="37">
        <v>767.94</v>
      </c>
      <c r="AW420" s="37">
        <v>809.58</v>
      </c>
      <c r="AX420" s="37">
        <v>853.48</v>
      </c>
      <c r="AY420" s="37">
        <v>899.77</v>
      </c>
      <c r="AZ420" s="37">
        <v>948.56</v>
      </c>
      <c r="BA420" s="37">
        <v>1000</v>
      </c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</row>
    <row r="421" spans="1:101" ht="14.25" customHeight="1">
      <c r="A421" s="55">
        <v>70</v>
      </c>
      <c r="B421" s="56">
        <v>8.06</v>
      </c>
      <c r="C421" s="56">
        <v>14.23</v>
      </c>
      <c r="D421" s="56">
        <v>21.25</v>
      </c>
      <c r="E421" s="56">
        <v>30.35</v>
      </c>
      <c r="F421" s="56">
        <v>35.369999999999997</v>
      </c>
      <c r="G421" s="56">
        <v>39.130000000000003</v>
      </c>
      <c r="H421" s="56">
        <v>42.81</v>
      </c>
      <c r="I421" s="56">
        <v>46.7</v>
      </c>
      <c r="J421" s="56">
        <v>51.42</v>
      </c>
      <c r="K421" s="56">
        <v>55.98</v>
      </c>
      <c r="L421" s="56">
        <v>62.68</v>
      </c>
      <c r="M421" s="56">
        <v>68.81</v>
      </c>
      <c r="N421" s="56">
        <v>74.59</v>
      </c>
      <c r="O421" s="56">
        <v>83.69</v>
      </c>
      <c r="P421" s="56">
        <v>96.16</v>
      </c>
      <c r="Q421" s="56">
        <v>107.34</v>
      </c>
      <c r="R421" s="57">
        <v>120.66</v>
      </c>
      <c r="S421" s="15">
        <v>135.72</v>
      </c>
      <c r="T421" s="15">
        <v>150.47999999999999</v>
      </c>
      <c r="U421" s="15">
        <v>165.94</v>
      </c>
      <c r="V421" s="15">
        <v>181.91</v>
      </c>
      <c r="W421" s="15">
        <v>197.89</v>
      </c>
      <c r="X421" s="15">
        <v>213.39</v>
      </c>
      <c r="Y421" s="15">
        <v>228.41</v>
      </c>
      <c r="Z421" s="15">
        <v>242.17</v>
      </c>
      <c r="AA421" s="59">
        <v>254.1</v>
      </c>
      <c r="AB421" s="37">
        <v>270.08999999999997</v>
      </c>
      <c r="AC421" s="37">
        <v>287.62</v>
      </c>
      <c r="AD421" s="37">
        <v>307.36</v>
      </c>
      <c r="AE421" s="37">
        <v>328.95</v>
      </c>
      <c r="AF421" s="37">
        <v>352.09</v>
      </c>
      <c r="AG421" s="37">
        <v>374.47</v>
      </c>
      <c r="AH421" s="37">
        <v>396.8</v>
      </c>
      <c r="AI421" s="37">
        <v>418.66</v>
      </c>
      <c r="AJ421" s="37">
        <v>439.65</v>
      </c>
      <c r="AK421" s="37">
        <v>459.36</v>
      </c>
      <c r="AL421" s="37">
        <v>477.43</v>
      </c>
      <c r="AM421" s="37">
        <v>503.32</v>
      </c>
      <c r="AN421" s="37">
        <v>530.61</v>
      </c>
      <c r="AO421" s="37">
        <v>559.39</v>
      </c>
      <c r="AP421" s="37">
        <v>589.72</v>
      </c>
      <c r="AQ421" s="37">
        <v>621.70000000000005</v>
      </c>
      <c r="AR421" s="37">
        <v>655.42</v>
      </c>
      <c r="AS421" s="37">
        <v>690.96</v>
      </c>
      <c r="AT421" s="37">
        <v>728.43</v>
      </c>
      <c r="AU421" s="37">
        <v>767.94</v>
      </c>
      <c r="AV421" s="37">
        <v>809.58</v>
      </c>
      <c r="AW421" s="37">
        <v>853.48</v>
      </c>
      <c r="AX421" s="37">
        <v>899.77</v>
      </c>
      <c r="AY421" s="37">
        <v>948.56</v>
      </c>
      <c r="AZ421" s="37">
        <v>1000</v>
      </c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</row>
    <row r="422" spans="1:101" ht="14.25" customHeight="1">
      <c r="A422" s="55">
        <v>71</v>
      </c>
      <c r="B422" s="56">
        <v>8.81</v>
      </c>
      <c r="C422" s="56">
        <v>15.51</v>
      </c>
      <c r="D422" s="56">
        <v>23.1</v>
      </c>
      <c r="E422" s="56">
        <v>33.35</v>
      </c>
      <c r="F422" s="56">
        <v>38.67</v>
      </c>
      <c r="G422" s="56">
        <v>42.45</v>
      </c>
      <c r="H422" s="56">
        <v>46.48</v>
      </c>
      <c r="I422" s="56">
        <v>51.27</v>
      </c>
      <c r="J422" s="56">
        <v>55.86</v>
      </c>
      <c r="K422" s="56">
        <v>61.66</v>
      </c>
      <c r="L422" s="56">
        <v>68.069999999999993</v>
      </c>
      <c r="M422" s="56">
        <v>73.63</v>
      </c>
      <c r="N422" s="56">
        <v>80.14</v>
      </c>
      <c r="O422" s="56">
        <v>92.4</v>
      </c>
      <c r="P422" s="56">
        <v>106.33</v>
      </c>
      <c r="Q422" s="56">
        <v>119.16</v>
      </c>
      <c r="R422" s="57">
        <v>135.36000000000001</v>
      </c>
      <c r="S422" s="15">
        <v>150.47999999999999</v>
      </c>
      <c r="T422" s="15">
        <v>165.94</v>
      </c>
      <c r="U422" s="15">
        <v>181.91</v>
      </c>
      <c r="V422" s="15">
        <v>197.89</v>
      </c>
      <c r="W422" s="15">
        <v>213.39</v>
      </c>
      <c r="X422" s="15">
        <v>228.41</v>
      </c>
      <c r="Y422" s="15">
        <v>242.17</v>
      </c>
      <c r="Z422" s="15">
        <v>254.1</v>
      </c>
      <c r="AA422" s="59">
        <v>270.08999999999997</v>
      </c>
      <c r="AB422" s="37">
        <v>287.62</v>
      </c>
      <c r="AC422" s="37">
        <v>307.36</v>
      </c>
      <c r="AD422" s="37">
        <v>328.95</v>
      </c>
      <c r="AE422" s="37">
        <v>352.09</v>
      </c>
      <c r="AF422" s="37">
        <v>374.47</v>
      </c>
      <c r="AG422" s="37">
        <v>396.8</v>
      </c>
      <c r="AH422" s="37">
        <v>418.66</v>
      </c>
      <c r="AI422" s="37">
        <v>439.65</v>
      </c>
      <c r="AJ422" s="37">
        <v>459.36</v>
      </c>
      <c r="AK422" s="37">
        <v>477.43</v>
      </c>
      <c r="AL422" s="37">
        <v>503.32</v>
      </c>
      <c r="AM422" s="37">
        <v>530.61</v>
      </c>
      <c r="AN422" s="37">
        <v>559.39</v>
      </c>
      <c r="AO422" s="37">
        <v>589.72</v>
      </c>
      <c r="AP422" s="37">
        <v>621.70000000000005</v>
      </c>
      <c r="AQ422" s="37">
        <v>655.42</v>
      </c>
      <c r="AR422" s="37">
        <v>690.96</v>
      </c>
      <c r="AS422" s="37">
        <v>728.43</v>
      </c>
      <c r="AT422" s="37">
        <v>767.94</v>
      </c>
      <c r="AU422" s="37">
        <v>809.58</v>
      </c>
      <c r="AV422" s="37">
        <v>853.48</v>
      </c>
      <c r="AW422" s="37">
        <v>899.77</v>
      </c>
      <c r="AX422" s="37">
        <v>948.56</v>
      </c>
      <c r="AY422" s="37">
        <v>1000</v>
      </c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</row>
    <row r="423" spans="1:101" ht="14.25" customHeight="1">
      <c r="A423" s="55">
        <v>72</v>
      </c>
      <c r="B423" s="56">
        <v>9.67</v>
      </c>
      <c r="C423" s="56">
        <v>16.920000000000002</v>
      </c>
      <c r="D423" s="56">
        <v>25.11</v>
      </c>
      <c r="E423" s="56">
        <v>36.479999999999997</v>
      </c>
      <c r="F423" s="56">
        <v>41.95</v>
      </c>
      <c r="G423" s="56">
        <v>46.23</v>
      </c>
      <c r="H423" s="56">
        <v>51.1</v>
      </c>
      <c r="I423" s="56">
        <v>55.72</v>
      </c>
      <c r="J423" s="56">
        <v>61.48</v>
      </c>
      <c r="K423" s="56">
        <v>67.33</v>
      </c>
      <c r="L423" s="56">
        <v>73.069999999999993</v>
      </c>
      <c r="M423" s="56">
        <v>79.83</v>
      </c>
      <c r="N423" s="56">
        <v>89.31</v>
      </c>
      <c r="O423" s="56">
        <v>101.96</v>
      </c>
      <c r="P423" s="56">
        <v>116.87</v>
      </c>
      <c r="Q423" s="56">
        <v>134.61000000000001</v>
      </c>
      <c r="R423" s="58">
        <v>149.85</v>
      </c>
      <c r="S423" s="15">
        <v>165.94</v>
      </c>
      <c r="T423" s="15">
        <v>181.91</v>
      </c>
      <c r="U423" s="15">
        <v>197.89</v>
      </c>
      <c r="V423" s="15">
        <v>213.39</v>
      </c>
      <c r="W423" s="15">
        <v>228.41</v>
      </c>
      <c r="X423" s="15">
        <v>242.17</v>
      </c>
      <c r="Y423" s="15">
        <v>254.1</v>
      </c>
      <c r="Z423" s="15">
        <v>270.08999999999997</v>
      </c>
      <c r="AA423" s="59">
        <v>287.62</v>
      </c>
      <c r="AB423" s="37">
        <v>307.36</v>
      </c>
      <c r="AC423" s="37">
        <v>328.95</v>
      </c>
      <c r="AD423" s="37">
        <v>352.09</v>
      </c>
      <c r="AE423" s="37">
        <v>374.47</v>
      </c>
      <c r="AF423" s="37">
        <v>396.8</v>
      </c>
      <c r="AG423" s="37">
        <v>418.66</v>
      </c>
      <c r="AH423" s="37">
        <v>439.65</v>
      </c>
      <c r="AI423" s="37">
        <v>459.36</v>
      </c>
      <c r="AJ423" s="37">
        <v>477.43</v>
      </c>
      <c r="AK423" s="37">
        <v>503.32</v>
      </c>
      <c r="AL423" s="37">
        <v>530.61</v>
      </c>
      <c r="AM423" s="37">
        <v>559.39</v>
      </c>
      <c r="AN423" s="37">
        <v>589.72</v>
      </c>
      <c r="AO423" s="37">
        <v>621.70000000000005</v>
      </c>
      <c r="AP423" s="37">
        <v>655.42</v>
      </c>
      <c r="AQ423" s="37">
        <v>690.96</v>
      </c>
      <c r="AR423" s="37">
        <v>728.43</v>
      </c>
      <c r="AS423" s="37">
        <v>767.94</v>
      </c>
      <c r="AT423" s="37">
        <v>809.58</v>
      </c>
      <c r="AU423" s="37">
        <v>853.48</v>
      </c>
      <c r="AV423" s="37">
        <v>899.77</v>
      </c>
      <c r="AW423" s="37">
        <v>948.56</v>
      </c>
      <c r="AX423" s="37">
        <v>1000</v>
      </c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</row>
    <row r="424" spans="1:101" ht="14.25" customHeight="1">
      <c r="A424" s="55">
        <v>73</v>
      </c>
      <c r="B424" s="56">
        <v>10.63</v>
      </c>
      <c r="C424" s="56">
        <v>18.440000000000001</v>
      </c>
      <c r="D424" s="56">
        <v>27.23</v>
      </c>
      <c r="E424" s="56">
        <v>39.58</v>
      </c>
      <c r="F424" s="56">
        <v>45.18</v>
      </c>
      <c r="G424" s="56">
        <v>50.04</v>
      </c>
      <c r="H424" s="56">
        <v>55.13</v>
      </c>
      <c r="I424" s="56">
        <v>60.04</v>
      </c>
      <c r="J424" s="56">
        <v>65.53</v>
      </c>
      <c r="K424" s="56">
        <v>71.83</v>
      </c>
      <c r="L424" s="56">
        <v>78.989999999999995</v>
      </c>
      <c r="M424" s="56">
        <v>87.06</v>
      </c>
      <c r="N424" s="56">
        <v>98.27</v>
      </c>
      <c r="O424" s="56">
        <v>111.7</v>
      </c>
      <c r="P424" s="56">
        <v>132.84</v>
      </c>
      <c r="Q424" s="57">
        <v>148.47</v>
      </c>
      <c r="R424" s="15">
        <v>165.94</v>
      </c>
      <c r="S424" s="15">
        <v>181.91</v>
      </c>
      <c r="T424" s="15">
        <v>197.89</v>
      </c>
      <c r="U424" s="15">
        <v>213.39</v>
      </c>
      <c r="V424" s="15">
        <v>228.41</v>
      </c>
      <c r="W424" s="15">
        <v>242.17</v>
      </c>
      <c r="X424" s="15">
        <v>254.1</v>
      </c>
      <c r="Y424" s="15">
        <v>270.08999999999997</v>
      </c>
      <c r="Z424" s="15">
        <v>287.62</v>
      </c>
      <c r="AA424" s="59">
        <v>307.36</v>
      </c>
      <c r="AB424" s="37">
        <v>328.95</v>
      </c>
      <c r="AC424" s="37">
        <v>352.09</v>
      </c>
      <c r="AD424" s="37">
        <v>374.47</v>
      </c>
      <c r="AE424" s="37">
        <v>396.8</v>
      </c>
      <c r="AF424" s="37">
        <v>418.66</v>
      </c>
      <c r="AG424" s="37">
        <v>439.65</v>
      </c>
      <c r="AH424" s="37">
        <v>459.36</v>
      </c>
      <c r="AI424" s="37">
        <v>477.43</v>
      </c>
      <c r="AJ424" s="37">
        <v>503.32</v>
      </c>
      <c r="AK424" s="37">
        <v>530.61</v>
      </c>
      <c r="AL424" s="37">
        <v>559.39</v>
      </c>
      <c r="AM424" s="37">
        <v>589.72</v>
      </c>
      <c r="AN424" s="37">
        <v>621.70000000000005</v>
      </c>
      <c r="AO424" s="37">
        <v>655.42</v>
      </c>
      <c r="AP424" s="37">
        <v>690.96</v>
      </c>
      <c r="AQ424" s="37">
        <v>728.43</v>
      </c>
      <c r="AR424" s="37">
        <v>767.94</v>
      </c>
      <c r="AS424" s="37">
        <v>809.58</v>
      </c>
      <c r="AT424" s="37">
        <v>853.48</v>
      </c>
      <c r="AU424" s="37">
        <v>899.77</v>
      </c>
      <c r="AV424" s="37">
        <v>948.56</v>
      </c>
      <c r="AW424" s="37">
        <v>1000</v>
      </c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</row>
    <row r="425" spans="1:101" ht="14.25" customHeight="1">
      <c r="A425" s="55">
        <v>74</v>
      </c>
      <c r="B425" s="56">
        <v>11.69</v>
      </c>
      <c r="C425" s="56">
        <v>20.04</v>
      </c>
      <c r="D425" s="56">
        <v>29.39</v>
      </c>
      <c r="E425" s="56">
        <v>42.65</v>
      </c>
      <c r="F425" s="56">
        <v>49.4</v>
      </c>
      <c r="G425" s="56">
        <v>54.55</v>
      </c>
      <c r="H425" s="56">
        <v>58.76</v>
      </c>
      <c r="I425" s="56">
        <v>63.99</v>
      </c>
      <c r="J425" s="56">
        <v>69.89</v>
      </c>
      <c r="K425" s="56">
        <v>77.63</v>
      </c>
      <c r="L425" s="56">
        <v>86.75</v>
      </c>
      <c r="M425" s="56">
        <v>95.09</v>
      </c>
      <c r="N425" s="56">
        <v>107.77</v>
      </c>
      <c r="O425" s="56">
        <v>131.32</v>
      </c>
      <c r="P425" s="56">
        <v>146.72</v>
      </c>
      <c r="Q425" s="58">
        <v>164.4</v>
      </c>
      <c r="R425" s="15">
        <v>181.91</v>
      </c>
      <c r="S425" s="15">
        <v>197.89</v>
      </c>
      <c r="T425" s="15">
        <v>213.39</v>
      </c>
      <c r="U425" s="15">
        <v>228.41</v>
      </c>
      <c r="V425" s="15">
        <v>242.17</v>
      </c>
      <c r="W425" s="15">
        <v>254.1</v>
      </c>
      <c r="X425" s="15">
        <v>270.08999999999997</v>
      </c>
      <c r="Y425" s="15">
        <v>287.62</v>
      </c>
      <c r="Z425" s="15">
        <v>307.36</v>
      </c>
      <c r="AA425" s="59">
        <v>328.95</v>
      </c>
      <c r="AB425" s="37">
        <v>352.09</v>
      </c>
      <c r="AC425" s="37">
        <v>374.47</v>
      </c>
      <c r="AD425" s="37">
        <v>396.8</v>
      </c>
      <c r="AE425" s="37">
        <v>418.66</v>
      </c>
      <c r="AF425" s="37">
        <v>439.65</v>
      </c>
      <c r="AG425" s="37">
        <v>459.36</v>
      </c>
      <c r="AH425" s="37">
        <v>477.43</v>
      </c>
      <c r="AI425" s="37">
        <v>503.32</v>
      </c>
      <c r="AJ425" s="37">
        <v>530.61</v>
      </c>
      <c r="AK425" s="37">
        <v>559.39</v>
      </c>
      <c r="AL425" s="37">
        <v>589.72</v>
      </c>
      <c r="AM425" s="37">
        <v>621.70000000000005</v>
      </c>
      <c r="AN425" s="37">
        <v>655.42</v>
      </c>
      <c r="AO425" s="37">
        <v>690.96</v>
      </c>
      <c r="AP425" s="37">
        <v>728.43</v>
      </c>
      <c r="AQ425" s="37">
        <v>767.94</v>
      </c>
      <c r="AR425" s="37">
        <v>809.58</v>
      </c>
      <c r="AS425" s="37">
        <v>853.48</v>
      </c>
      <c r="AT425" s="37">
        <v>899.77</v>
      </c>
      <c r="AU425" s="37">
        <v>948.56</v>
      </c>
      <c r="AV425" s="37">
        <v>1000</v>
      </c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</row>
    <row r="426" spans="1:101" ht="14.25" customHeight="1">
      <c r="A426" s="55">
        <v>75</v>
      </c>
      <c r="B426" s="192">
        <v>12.83</v>
      </c>
      <c r="C426" s="192">
        <v>21.68</v>
      </c>
      <c r="D426" s="192">
        <v>31.61</v>
      </c>
      <c r="E426" s="192">
        <v>45.72</v>
      </c>
      <c r="F426" s="192">
        <v>52.75</v>
      </c>
      <c r="G426" s="192">
        <v>57.54</v>
      </c>
      <c r="H426" s="192">
        <v>60.62</v>
      </c>
      <c r="I426" s="192">
        <v>66.010000000000005</v>
      </c>
      <c r="J426" s="192">
        <v>75.53</v>
      </c>
      <c r="K426" s="192">
        <v>85.77</v>
      </c>
      <c r="L426" s="192">
        <v>94.74</v>
      </c>
      <c r="M426" s="192">
        <v>107.49</v>
      </c>
      <c r="N426" s="192">
        <v>129.4</v>
      </c>
      <c r="O426" s="192">
        <v>144.88</v>
      </c>
      <c r="P426" s="57">
        <v>162.84</v>
      </c>
      <c r="Q426" s="193">
        <v>181.91</v>
      </c>
      <c r="R426" s="193">
        <v>197.89</v>
      </c>
      <c r="S426" s="193">
        <v>213.39</v>
      </c>
      <c r="T426" s="193">
        <v>228.41</v>
      </c>
      <c r="U426" s="193">
        <v>242.17</v>
      </c>
      <c r="V426" s="193">
        <v>254.1</v>
      </c>
      <c r="W426" s="193">
        <v>270.08999999999997</v>
      </c>
      <c r="X426" s="193">
        <v>287.62</v>
      </c>
      <c r="Y426" s="193">
        <v>307.36</v>
      </c>
      <c r="Z426" s="193">
        <v>328.95</v>
      </c>
      <c r="AA426" s="57">
        <v>352.09</v>
      </c>
      <c r="AB426" s="195">
        <v>374.47</v>
      </c>
      <c r="AC426" s="195">
        <v>396.8</v>
      </c>
      <c r="AD426" s="195">
        <v>418.66</v>
      </c>
      <c r="AE426" s="195">
        <v>439.65</v>
      </c>
      <c r="AF426" s="195">
        <v>459.36</v>
      </c>
      <c r="AG426" s="195">
        <v>477.43</v>
      </c>
      <c r="AH426" s="195">
        <v>503.32</v>
      </c>
      <c r="AI426" s="195">
        <v>530.61</v>
      </c>
      <c r="AJ426" s="195">
        <v>559.39</v>
      </c>
      <c r="AK426" s="195">
        <v>589.72</v>
      </c>
      <c r="AL426" s="195">
        <v>621.70000000000005</v>
      </c>
      <c r="AM426" s="195">
        <v>655.42</v>
      </c>
      <c r="AN426" s="195">
        <v>690.96</v>
      </c>
      <c r="AO426" s="195">
        <v>728.43</v>
      </c>
      <c r="AP426" s="195">
        <v>767.94</v>
      </c>
      <c r="AQ426" s="195">
        <v>809.58</v>
      </c>
      <c r="AR426" s="195">
        <v>853.48</v>
      </c>
      <c r="AS426" s="195">
        <v>899.77</v>
      </c>
      <c r="AT426" s="195">
        <v>948.56</v>
      </c>
      <c r="AU426" s="195">
        <v>1000</v>
      </c>
      <c r="AV426" s="195"/>
      <c r="AW426" s="195"/>
      <c r="AX426" s="195"/>
      <c r="AY426" s="195"/>
      <c r="AZ426" s="195"/>
      <c r="BA426" s="195"/>
      <c r="BB426" s="195"/>
      <c r="BC426" s="195"/>
      <c r="BD426" s="195"/>
      <c r="BE426" s="195"/>
      <c r="BF426" s="195"/>
      <c r="BG426" s="195"/>
      <c r="BH426" s="195"/>
      <c r="BI426" s="195"/>
      <c r="BJ426" s="195"/>
      <c r="BK426" s="195"/>
      <c r="BL426" s="195"/>
      <c r="BM426" s="195"/>
      <c r="BN426" s="195"/>
      <c r="BO426" s="195"/>
      <c r="BP426" s="195"/>
      <c r="BQ426" s="195"/>
      <c r="BR426" s="195"/>
      <c r="BS426" s="195"/>
      <c r="BT426" s="195"/>
      <c r="BU426" s="195"/>
      <c r="BV426" s="195"/>
      <c r="BW426" s="195"/>
      <c r="BX426" s="195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</row>
    <row r="427" spans="1:101" ht="14.25" customHeight="1"/>
    <row r="428" spans="1:101" ht="14.25" customHeight="1">
      <c r="A428" s="340" t="s">
        <v>93</v>
      </c>
      <c r="B428" s="341"/>
      <c r="C428" s="341"/>
      <c r="D428" s="341"/>
      <c r="E428" s="341"/>
      <c r="F428" s="341"/>
      <c r="G428" s="341"/>
      <c r="H428" s="341"/>
      <c r="I428" s="341"/>
      <c r="J428" s="341"/>
      <c r="K428" s="341"/>
      <c r="L428" s="341"/>
      <c r="M428" s="341"/>
      <c r="N428" s="341"/>
      <c r="O428" s="341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  <c r="AA428" s="341"/>
      <c r="AB428" s="341"/>
      <c r="AC428" s="341"/>
    </row>
    <row r="429" spans="1:101" ht="14.25" customHeight="1">
      <c r="A429" s="3" t="s">
        <v>86</v>
      </c>
      <c r="B429" s="35">
        <v>1</v>
      </c>
      <c r="C429" s="35">
        <v>2</v>
      </c>
      <c r="D429" s="35">
        <v>3</v>
      </c>
      <c r="E429" s="35">
        <v>4</v>
      </c>
      <c r="F429" s="35">
        <v>5</v>
      </c>
      <c r="G429" s="35">
        <v>6</v>
      </c>
      <c r="H429" s="35">
        <v>7</v>
      </c>
      <c r="I429" s="35">
        <v>8</v>
      </c>
      <c r="J429" s="35">
        <v>9</v>
      </c>
      <c r="K429" s="35">
        <v>10</v>
      </c>
      <c r="L429" s="35">
        <v>11</v>
      </c>
      <c r="M429" s="35">
        <v>12</v>
      </c>
      <c r="N429" s="35">
        <v>13</v>
      </c>
      <c r="O429" s="35">
        <v>14</v>
      </c>
      <c r="P429" s="35">
        <v>15</v>
      </c>
      <c r="Q429" s="35">
        <v>16</v>
      </c>
      <c r="R429" s="35">
        <v>17</v>
      </c>
      <c r="S429" s="35">
        <v>18</v>
      </c>
      <c r="T429" s="35">
        <v>19</v>
      </c>
      <c r="U429" s="35">
        <v>20</v>
      </c>
      <c r="V429" s="35">
        <v>21</v>
      </c>
      <c r="W429" s="35">
        <v>22</v>
      </c>
      <c r="X429" s="35">
        <v>23</v>
      </c>
      <c r="Y429" s="35">
        <v>24</v>
      </c>
      <c r="Z429" s="35">
        <v>25</v>
      </c>
      <c r="AA429" s="35">
        <v>26</v>
      </c>
      <c r="AB429" s="54">
        <v>27</v>
      </c>
      <c r="AC429" s="36">
        <v>28</v>
      </c>
      <c r="AD429" s="36">
        <v>29</v>
      </c>
      <c r="AE429" s="36">
        <v>30</v>
      </c>
      <c r="AF429" s="36">
        <v>31</v>
      </c>
      <c r="AG429" s="36">
        <v>32</v>
      </c>
      <c r="AH429" s="36">
        <v>33</v>
      </c>
      <c r="AI429" s="36">
        <v>34</v>
      </c>
      <c r="AJ429" s="36">
        <v>35</v>
      </c>
      <c r="AK429" s="36">
        <v>36</v>
      </c>
      <c r="AL429" s="36">
        <v>37</v>
      </c>
      <c r="AM429" s="36">
        <v>38</v>
      </c>
      <c r="AN429" s="36">
        <v>39</v>
      </c>
      <c r="AO429" s="36">
        <v>40</v>
      </c>
      <c r="AP429" s="36">
        <v>41</v>
      </c>
      <c r="AQ429" s="36">
        <v>42</v>
      </c>
      <c r="AR429" s="36">
        <v>43</v>
      </c>
      <c r="AS429" s="36">
        <v>44</v>
      </c>
      <c r="AT429" s="36">
        <v>45</v>
      </c>
      <c r="AU429" s="36">
        <v>46</v>
      </c>
      <c r="AV429" s="36">
        <v>47</v>
      </c>
      <c r="AW429" s="36">
        <v>48</v>
      </c>
      <c r="AX429" s="36">
        <v>49</v>
      </c>
      <c r="AY429" s="36">
        <v>50</v>
      </c>
      <c r="AZ429" s="36">
        <v>51</v>
      </c>
      <c r="BA429" s="36">
        <v>52</v>
      </c>
      <c r="BB429" s="36">
        <v>53</v>
      </c>
      <c r="BC429" s="36">
        <v>54</v>
      </c>
      <c r="BD429" s="36">
        <v>55</v>
      </c>
      <c r="BE429" s="36">
        <v>56</v>
      </c>
      <c r="BF429" s="36">
        <v>57</v>
      </c>
      <c r="BG429" s="36">
        <v>58</v>
      </c>
      <c r="BH429" s="36">
        <v>59</v>
      </c>
      <c r="BI429" s="36">
        <v>60</v>
      </c>
      <c r="BJ429" s="36">
        <v>61</v>
      </c>
      <c r="BK429" s="36">
        <v>62</v>
      </c>
      <c r="BL429" s="36">
        <v>63</v>
      </c>
      <c r="BM429" s="36">
        <v>64</v>
      </c>
      <c r="BN429" s="36">
        <v>65</v>
      </c>
      <c r="BO429" s="36">
        <v>66</v>
      </c>
      <c r="BP429" s="36">
        <v>67</v>
      </c>
      <c r="BQ429" s="36">
        <v>68</v>
      </c>
      <c r="BR429" s="36">
        <v>69</v>
      </c>
      <c r="BS429" s="36">
        <v>70</v>
      </c>
      <c r="BT429" s="36">
        <v>71</v>
      </c>
      <c r="BU429" s="36">
        <v>72</v>
      </c>
      <c r="BV429" s="36">
        <v>73</v>
      </c>
      <c r="BW429" s="36">
        <v>74</v>
      </c>
      <c r="BX429" s="36">
        <v>75</v>
      </c>
      <c r="BY429" s="36">
        <v>76</v>
      </c>
      <c r="BZ429" s="36">
        <v>77</v>
      </c>
      <c r="CA429" s="36">
        <v>78</v>
      </c>
      <c r="CB429" s="36">
        <v>79</v>
      </c>
      <c r="CC429" s="36">
        <v>80</v>
      </c>
      <c r="CD429" s="36">
        <v>81</v>
      </c>
      <c r="CE429" s="36">
        <v>82</v>
      </c>
      <c r="CF429" s="36">
        <v>83</v>
      </c>
      <c r="CG429" s="36">
        <v>84</v>
      </c>
      <c r="CH429" s="36">
        <v>85</v>
      </c>
      <c r="CI429" s="36">
        <v>86</v>
      </c>
      <c r="CJ429" s="36">
        <v>87</v>
      </c>
      <c r="CK429" s="36">
        <v>88</v>
      </c>
      <c r="CL429" s="36">
        <v>89</v>
      </c>
      <c r="CM429" s="36">
        <v>90</v>
      </c>
      <c r="CN429" s="36">
        <v>91</v>
      </c>
      <c r="CO429" s="36">
        <v>92</v>
      </c>
      <c r="CP429" s="36">
        <v>93</v>
      </c>
      <c r="CQ429" s="36">
        <v>94</v>
      </c>
      <c r="CR429" s="36">
        <v>95</v>
      </c>
      <c r="CS429" s="36">
        <v>96</v>
      </c>
      <c r="CT429" s="36">
        <v>97</v>
      </c>
      <c r="CU429" s="36">
        <v>98</v>
      </c>
      <c r="CV429" s="36">
        <v>99</v>
      </c>
      <c r="CW429" s="36">
        <v>100</v>
      </c>
    </row>
    <row r="430" spans="1:101" ht="14.25" customHeight="1">
      <c r="A430" s="55">
        <v>18</v>
      </c>
      <c r="B430" s="56">
        <v>0.94</v>
      </c>
      <c r="C430" s="56">
        <v>0.97</v>
      </c>
      <c r="D430" s="56">
        <v>1.01</v>
      </c>
      <c r="E430" s="56">
        <v>1.05</v>
      </c>
      <c r="F430" s="56">
        <v>1.07</v>
      </c>
      <c r="G430" s="56">
        <v>1.1000000000000001</v>
      </c>
      <c r="H430" s="56">
        <v>1.1399999999999999</v>
      </c>
      <c r="I430" s="56">
        <v>1.17</v>
      </c>
      <c r="J430" s="56">
        <v>1.1599999999999999</v>
      </c>
      <c r="K430" s="56">
        <v>1.1499999999999999</v>
      </c>
      <c r="L430" s="56">
        <v>1.1200000000000001</v>
      </c>
      <c r="M430" s="56">
        <v>1.1100000000000001</v>
      </c>
      <c r="N430" s="56">
        <v>1.1100000000000001</v>
      </c>
      <c r="O430" s="56">
        <v>1.1499999999999999</v>
      </c>
      <c r="P430" s="56">
        <v>1.23</v>
      </c>
      <c r="Q430" s="56">
        <v>1.32</v>
      </c>
      <c r="R430" s="56">
        <v>1.42</v>
      </c>
      <c r="S430" s="56">
        <v>1.52</v>
      </c>
      <c r="T430" s="56">
        <v>1.67</v>
      </c>
      <c r="U430" s="56">
        <v>1.8</v>
      </c>
      <c r="V430" s="56">
        <v>1.96</v>
      </c>
      <c r="W430" s="56">
        <v>2.21</v>
      </c>
      <c r="X430" s="56">
        <v>2.5</v>
      </c>
      <c r="Y430" s="56">
        <v>2.8</v>
      </c>
      <c r="Z430" s="57">
        <v>3.09</v>
      </c>
      <c r="AA430" s="57">
        <v>3.37</v>
      </c>
      <c r="AB430" s="37">
        <v>3.57</v>
      </c>
      <c r="AC430" s="37">
        <v>3.73</v>
      </c>
      <c r="AD430" s="37">
        <v>3.96</v>
      </c>
      <c r="AE430" s="37">
        <v>4.21</v>
      </c>
      <c r="AF430" s="37">
        <v>4.49</v>
      </c>
      <c r="AG430" s="37">
        <v>4.8</v>
      </c>
      <c r="AH430" s="37">
        <v>5.15</v>
      </c>
      <c r="AI430" s="37">
        <v>5.56</v>
      </c>
      <c r="AJ430" s="37">
        <v>6.01</v>
      </c>
      <c r="AK430" s="37">
        <v>6.51</v>
      </c>
      <c r="AL430" s="37">
        <v>7.07</v>
      </c>
      <c r="AM430" s="37">
        <v>7.7</v>
      </c>
      <c r="AN430" s="37">
        <v>8.42</v>
      </c>
      <c r="AO430" s="37">
        <v>9.2200000000000006</v>
      </c>
      <c r="AP430" s="37">
        <v>10.14</v>
      </c>
      <c r="AQ430" s="37">
        <v>11.18</v>
      </c>
      <c r="AR430" s="37">
        <v>12.37</v>
      </c>
      <c r="AS430" s="37">
        <v>13.72</v>
      </c>
      <c r="AT430" s="37">
        <v>15.26</v>
      </c>
      <c r="AU430" s="37">
        <v>16.97</v>
      </c>
      <c r="AV430" s="37">
        <v>18.809999999999999</v>
      </c>
      <c r="AW430" s="37">
        <v>20.88</v>
      </c>
      <c r="AX430" s="37">
        <v>23.06</v>
      </c>
      <c r="AY430" s="37">
        <v>25.35</v>
      </c>
      <c r="AZ430" s="37">
        <v>27.76</v>
      </c>
      <c r="BA430" s="37">
        <v>30.39</v>
      </c>
      <c r="BB430" s="37">
        <v>33.31</v>
      </c>
      <c r="BC430" s="37">
        <v>36.65</v>
      </c>
      <c r="BD430" s="37">
        <v>40.409999999999997</v>
      </c>
      <c r="BE430" s="37">
        <v>44.53</v>
      </c>
      <c r="BF430" s="37">
        <v>48.86</v>
      </c>
      <c r="BG430" s="37">
        <v>53.26</v>
      </c>
      <c r="BH430" s="37">
        <v>57.61</v>
      </c>
      <c r="BI430" s="37">
        <v>61.87</v>
      </c>
      <c r="BJ430" s="37">
        <v>66.099999999999994</v>
      </c>
      <c r="BK430" s="37">
        <v>70.52</v>
      </c>
      <c r="BL430" s="37">
        <v>75.239999999999995</v>
      </c>
      <c r="BM430" s="37">
        <v>80.489999999999995</v>
      </c>
      <c r="BN430" s="37">
        <v>85.84</v>
      </c>
      <c r="BO430" s="37">
        <v>94.14</v>
      </c>
      <c r="BP430" s="37">
        <v>103.51</v>
      </c>
      <c r="BQ430" s="37">
        <v>114.16</v>
      </c>
      <c r="BR430" s="37">
        <v>126.2</v>
      </c>
      <c r="BS430" s="37">
        <v>139.6</v>
      </c>
      <c r="BT430" s="37">
        <v>154.28</v>
      </c>
      <c r="BU430" s="37">
        <v>169.59</v>
      </c>
      <c r="BV430" s="37">
        <v>185.33</v>
      </c>
      <c r="BW430" s="37">
        <v>200.79</v>
      </c>
      <c r="BX430" s="37">
        <v>215.67</v>
      </c>
      <c r="BY430" s="37">
        <v>229.99</v>
      </c>
      <c r="BZ430" s="37">
        <v>242.99</v>
      </c>
      <c r="CA430" s="37">
        <v>254.1</v>
      </c>
      <c r="CB430" s="37">
        <v>270.08999999999997</v>
      </c>
      <c r="CC430" s="37">
        <v>287.62</v>
      </c>
      <c r="CD430" s="37">
        <v>307.36</v>
      </c>
      <c r="CE430" s="37">
        <v>328.95</v>
      </c>
      <c r="CF430" s="37">
        <v>352.09</v>
      </c>
      <c r="CG430" s="37">
        <v>374.47</v>
      </c>
      <c r="CH430" s="37">
        <v>396.8</v>
      </c>
      <c r="CI430" s="37">
        <v>418.66</v>
      </c>
      <c r="CJ430" s="37">
        <v>439.65</v>
      </c>
      <c r="CK430" s="37">
        <v>459.36</v>
      </c>
      <c r="CL430" s="37">
        <v>477.43</v>
      </c>
      <c r="CM430" s="37">
        <v>503.32</v>
      </c>
      <c r="CN430" s="37">
        <v>530.61</v>
      </c>
      <c r="CO430" s="37">
        <v>559.39</v>
      </c>
      <c r="CP430" s="37">
        <v>589.72</v>
      </c>
      <c r="CQ430" s="37">
        <v>621.70000000000005</v>
      </c>
      <c r="CR430" s="37">
        <v>655.42</v>
      </c>
      <c r="CS430" s="37">
        <v>690.96</v>
      </c>
      <c r="CT430" s="37">
        <v>728.43</v>
      </c>
      <c r="CU430" s="37">
        <v>767.94</v>
      </c>
      <c r="CV430" s="37">
        <v>809.58</v>
      </c>
      <c r="CW430" s="37">
        <v>853.48</v>
      </c>
    </row>
    <row r="431" spans="1:101" ht="14.25" customHeight="1">
      <c r="A431" s="55">
        <v>19</v>
      </c>
      <c r="B431" s="56">
        <v>0.86</v>
      </c>
      <c r="C431" s="56">
        <v>0.91</v>
      </c>
      <c r="D431" s="56">
        <v>0.93</v>
      </c>
      <c r="E431" s="56">
        <v>0.97</v>
      </c>
      <c r="F431" s="56">
        <v>1</v>
      </c>
      <c r="G431" s="56">
        <v>1.04</v>
      </c>
      <c r="H431" s="56">
        <v>1.07</v>
      </c>
      <c r="I431" s="56">
        <v>1.08</v>
      </c>
      <c r="J431" s="56">
        <v>1.08</v>
      </c>
      <c r="K431" s="56">
        <v>1.06</v>
      </c>
      <c r="L431" s="56">
        <v>1.05</v>
      </c>
      <c r="M431" s="56">
        <v>1.06</v>
      </c>
      <c r="N431" s="56">
        <v>1.1100000000000001</v>
      </c>
      <c r="O431" s="56">
        <v>1.18</v>
      </c>
      <c r="P431" s="56">
        <v>1.27</v>
      </c>
      <c r="Q431" s="56">
        <v>1.37</v>
      </c>
      <c r="R431" s="56">
        <v>1.47</v>
      </c>
      <c r="S431" s="56">
        <v>1.61</v>
      </c>
      <c r="T431" s="56">
        <v>1.74</v>
      </c>
      <c r="U431" s="56">
        <v>1.95</v>
      </c>
      <c r="V431" s="56">
        <v>2.2000000000000002</v>
      </c>
      <c r="W431" s="56">
        <v>2.48</v>
      </c>
      <c r="X431" s="56">
        <v>2.78</v>
      </c>
      <c r="Y431" s="56">
        <v>3.07</v>
      </c>
      <c r="Z431" s="57">
        <v>3.34</v>
      </c>
      <c r="AA431" s="57">
        <v>3.57</v>
      </c>
      <c r="AB431" s="37">
        <v>3.73</v>
      </c>
      <c r="AC431" s="37">
        <v>3.96</v>
      </c>
      <c r="AD431" s="37">
        <v>4.21</v>
      </c>
      <c r="AE431" s="37">
        <v>4.49</v>
      </c>
      <c r="AF431" s="37">
        <v>4.8</v>
      </c>
      <c r="AG431" s="37">
        <v>5.15</v>
      </c>
      <c r="AH431" s="37">
        <v>5.56</v>
      </c>
      <c r="AI431" s="37">
        <v>6.01</v>
      </c>
      <c r="AJ431" s="37">
        <v>6.51</v>
      </c>
      <c r="AK431" s="37">
        <v>7.07</v>
      </c>
      <c r="AL431" s="37">
        <v>7.7</v>
      </c>
      <c r="AM431" s="37">
        <v>8.42</v>
      </c>
      <c r="AN431" s="37">
        <v>9.2200000000000006</v>
      </c>
      <c r="AO431" s="37">
        <v>10.14</v>
      </c>
      <c r="AP431" s="37">
        <v>11.18</v>
      </c>
      <c r="AQ431" s="37">
        <v>12.37</v>
      </c>
      <c r="AR431" s="37">
        <v>13.72</v>
      </c>
      <c r="AS431" s="37">
        <v>15.26</v>
      </c>
      <c r="AT431" s="37">
        <v>16.97</v>
      </c>
      <c r="AU431" s="37">
        <v>18.809999999999999</v>
      </c>
      <c r="AV431" s="37">
        <v>20.88</v>
      </c>
      <c r="AW431" s="37">
        <v>23.06</v>
      </c>
      <c r="AX431" s="37">
        <v>25.35</v>
      </c>
      <c r="AY431" s="37">
        <v>27.76</v>
      </c>
      <c r="AZ431" s="37">
        <v>30.39</v>
      </c>
      <c r="BA431" s="37">
        <v>33.31</v>
      </c>
      <c r="BB431" s="37">
        <v>36.65</v>
      </c>
      <c r="BC431" s="37">
        <v>40.409999999999997</v>
      </c>
      <c r="BD431" s="37">
        <v>44.53</v>
      </c>
      <c r="BE431" s="37">
        <v>48.86</v>
      </c>
      <c r="BF431" s="37">
        <v>53.26</v>
      </c>
      <c r="BG431" s="37">
        <v>57.61</v>
      </c>
      <c r="BH431" s="37">
        <v>61.87</v>
      </c>
      <c r="BI431" s="37">
        <v>66.099999999999994</v>
      </c>
      <c r="BJ431" s="37">
        <v>70.52</v>
      </c>
      <c r="BK431" s="37">
        <v>75.239999999999995</v>
      </c>
      <c r="BL431" s="37">
        <v>80.489999999999995</v>
      </c>
      <c r="BM431" s="37">
        <v>85.84</v>
      </c>
      <c r="BN431" s="37">
        <v>94.14</v>
      </c>
      <c r="BO431" s="37">
        <v>103.51</v>
      </c>
      <c r="BP431" s="37">
        <v>114.16</v>
      </c>
      <c r="BQ431" s="37">
        <v>126.2</v>
      </c>
      <c r="BR431" s="37">
        <v>139.6</v>
      </c>
      <c r="BS431" s="37">
        <v>154.28</v>
      </c>
      <c r="BT431" s="37">
        <v>169.59</v>
      </c>
      <c r="BU431" s="37">
        <v>185.33</v>
      </c>
      <c r="BV431" s="37">
        <v>200.79</v>
      </c>
      <c r="BW431" s="37">
        <v>215.67</v>
      </c>
      <c r="BX431" s="37">
        <v>229.99</v>
      </c>
      <c r="BY431" s="37">
        <v>242.99</v>
      </c>
      <c r="BZ431" s="37">
        <v>254.1</v>
      </c>
      <c r="CA431" s="37">
        <v>270.08999999999997</v>
      </c>
      <c r="CB431" s="37">
        <v>287.62</v>
      </c>
      <c r="CC431" s="37">
        <v>307.36</v>
      </c>
      <c r="CD431" s="37">
        <v>328.95</v>
      </c>
      <c r="CE431" s="37">
        <v>352.09</v>
      </c>
      <c r="CF431" s="37">
        <v>374.47</v>
      </c>
      <c r="CG431" s="37">
        <v>396.8</v>
      </c>
      <c r="CH431" s="37">
        <v>418.66</v>
      </c>
      <c r="CI431" s="37">
        <v>439.65</v>
      </c>
      <c r="CJ431" s="37">
        <v>459.36</v>
      </c>
      <c r="CK431" s="37">
        <v>477.43</v>
      </c>
      <c r="CL431" s="37">
        <v>503.32</v>
      </c>
      <c r="CM431" s="37">
        <v>530.61</v>
      </c>
      <c r="CN431" s="37">
        <v>559.39</v>
      </c>
      <c r="CO431" s="37">
        <v>589.72</v>
      </c>
      <c r="CP431" s="37">
        <v>621.70000000000005</v>
      </c>
      <c r="CQ431" s="37">
        <v>655.42</v>
      </c>
      <c r="CR431" s="37">
        <v>690.96</v>
      </c>
      <c r="CS431" s="37">
        <v>728.43</v>
      </c>
      <c r="CT431" s="37">
        <v>767.94</v>
      </c>
      <c r="CU431" s="37">
        <v>809.58</v>
      </c>
      <c r="CV431" s="37">
        <v>853.48</v>
      </c>
      <c r="CW431" s="37">
        <v>899.77</v>
      </c>
    </row>
    <row r="432" spans="1:101" ht="14.25" customHeight="1">
      <c r="A432" s="55">
        <v>20</v>
      </c>
      <c r="B432" s="56">
        <v>0.84</v>
      </c>
      <c r="C432" s="56">
        <v>0.86</v>
      </c>
      <c r="D432" s="56">
        <v>0.89</v>
      </c>
      <c r="E432" s="56">
        <v>0.92</v>
      </c>
      <c r="F432" s="56">
        <v>0.95</v>
      </c>
      <c r="G432" s="56">
        <v>0.98</v>
      </c>
      <c r="H432" s="56">
        <v>1</v>
      </c>
      <c r="I432" s="56">
        <v>1</v>
      </c>
      <c r="J432" s="56">
        <v>1</v>
      </c>
      <c r="K432" s="56">
        <v>0.99</v>
      </c>
      <c r="L432" s="56">
        <v>1.01</v>
      </c>
      <c r="M432" s="56">
        <v>1.06</v>
      </c>
      <c r="N432" s="56">
        <v>1.1299999999999999</v>
      </c>
      <c r="O432" s="56">
        <v>1.22</v>
      </c>
      <c r="P432" s="56">
        <v>1.32</v>
      </c>
      <c r="Q432" s="56">
        <v>1.42</v>
      </c>
      <c r="R432" s="56">
        <v>1.56</v>
      </c>
      <c r="S432" s="56">
        <v>1.69</v>
      </c>
      <c r="T432" s="56">
        <v>1.93</v>
      </c>
      <c r="U432" s="56">
        <v>2.1800000000000002</v>
      </c>
      <c r="V432" s="56">
        <v>2.46</v>
      </c>
      <c r="W432" s="56">
        <v>2.77</v>
      </c>
      <c r="X432" s="56">
        <v>3.06</v>
      </c>
      <c r="Y432" s="56">
        <v>3.32</v>
      </c>
      <c r="Z432" s="57">
        <v>3.54</v>
      </c>
      <c r="AA432" s="57">
        <v>3.73</v>
      </c>
      <c r="AB432" s="37">
        <v>3.96</v>
      </c>
      <c r="AC432" s="37">
        <v>4.21</v>
      </c>
      <c r="AD432" s="37">
        <v>4.49</v>
      </c>
      <c r="AE432" s="37">
        <v>4.8</v>
      </c>
      <c r="AF432" s="37">
        <v>5.15</v>
      </c>
      <c r="AG432" s="37">
        <v>5.56</v>
      </c>
      <c r="AH432" s="37">
        <v>6.01</v>
      </c>
      <c r="AI432" s="37">
        <v>6.51</v>
      </c>
      <c r="AJ432" s="37">
        <v>7.07</v>
      </c>
      <c r="AK432" s="37">
        <v>7.7</v>
      </c>
      <c r="AL432" s="37">
        <v>8.42</v>
      </c>
      <c r="AM432" s="37">
        <v>9.2200000000000006</v>
      </c>
      <c r="AN432" s="37">
        <v>10.14</v>
      </c>
      <c r="AO432" s="37">
        <v>11.18</v>
      </c>
      <c r="AP432" s="37">
        <v>12.37</v>
      </c>
      <c r="AQ432" s="37">
        <v>13.72</v>
      </c>
      <c r="AR432" s="37">
        <v>15.26</v>
      </c>
      <c r="AS432" s="37">
        <v>16.97</v>
      </c>
      <c r="AT432" s="37">
        <v>18.809999999999999</v>
      </c>
      <c r="AU432" s="37">
        <v>20.88</v>
      </c>
      <c r="AV432" s="37">
        <v>23.06</v>
      </c>
      <c r="AW432" s="37">
        <v>25.35</v>
      </c>
      <c r="AX432" s="37">
        <v>27.76</v>
      </c>
      <c r="AY432" s="37">
        <v>30.39</v>
      </c>
      <c r="AZ432" s="37">
        <v>33.31</v>
      </c>
      <c r="BA432" s="37">
        <v>36.65</v>
      </c>
      <c r="BB432" s="37">
        <v>40.409999999999997</v>
      </c>
      <c r="BC432" s="37">
        <v>44.53</v>
      </c>
      <c r="BD432" s="37">
        <v>48.86</v>
      </c>
      <c r="BE432" s="37">
        <v>53.26</v>
      </c>
      <c r="BF432" s="37">
        <v>57.61</v>
      </c>
      <c r="BG432" s="37">
        <v>61.87</v>
      </c>
      <c r="BH432" s="37">
        <v>66.099999999999994</v>
      </c>
      <c r="BI432" s="37">
        <v>70.52</v>
      </c>
      <c r="BJ432" s="37">
        <v>75.239999999999995</v>
      </c>
      <c r="BK432" s="37">
        <v>80.489999999999995</v>
      </c>
      <c r="BL432" s="37">
        <v>85.84</v>
      </c>
      <c r="BM432" s="37">
        <v>94.14</v>
      </c>
      <c r="BN432" s="37">
        <v>103.51</v>
      </c>
      <c r="BO432" s="37">
        <v>114.16</v>
      </c>
      <c r="BP432" s="37">
        <v>126.2</v>
      </c>
      <c r="BQ432" s="37">
        <v>139.6</v>
      </c>
      <c r="BR432" s="37">
        <v>154.28</v>
      </c>
      <c r="BS432" s="37">
        <v>169.59</v>
      </c>
      <c r="BT432" s="37">
        <v>185.33</v>
      </c>
      <c r="BU432" s="37">
        <v>200.79</v>
      </c>
      <c r="BV432" s="37">
        <v>215.67</v>
      </c>
      <c r="BW432" s="37">
        <v>229.99</v>
      </c>
      <c r="BX432" s="37">
        <v>242.99</v>
      </c>
      <c r="BY432" s="37">
        <v>254.1</v>
      </c>
      <c r="BZ432" s="37">
        <v>270.08999999999997</v>
      </c>
      <c r="CA432" s="37">
        <v>287.62</v>
      </c>
      <c r="CB432" s="37">
        <v>307.36</v>
      </c>
      <c r="CC432" s="37">
        <v>328.95</v>
      </c>
      <c r="CD432" s="37">
        <v>352.09</v>
      </c>
      <c r="CE432" s="37">
        <v>374.47</v>
      </c>
      <c r="CF432" s="37">
        <v>396.8</v>
      </c>
      <c r="CG432" s="37">
        <v>418.66</v>
      </c>
      <c r="CH432" s="37">
        <v>439.65</v>
      </c>
      <c r="CI432" s="37">
        <v>459.36</v>
      </c>
      <c r="CJ432" s="37">
        <v>477.43</v>
      </c>
      <c r="CK432" s="37">
        <v>503.32</v>
      </c>
      <c r="CL432" s="37">
        <v>530.61</v>
      </c>
      <c r="CM432" s="37">
        <v>559.39</v>
      </c>
      <c r="CN432" s="37">
        <v>589.72</v>
      </c>
      <c r="CO432" s="37">
        <v>621.70000000000005</v>
      </c>
      <c r="CP432" s="37">
        <v>655.42</v>
      </c>
      <c r="CQ432" s="37">
        <v>690.96</v>
      </c>
      <c r="CR432" s="37">
        <v>728.43</v>
      </c>
      <c r="CS432" s="37">
        <v>767.94</v>
      </c>
      <c r="CT432" s="37">
        <v>809.58</v>
      </c>
      <c r="CU432" s="37">
        <v>853.48</v>
      </c>
      <c r="CV432" s="37">
        <v>899.77</v>
      </c>
      <c r="CW432" s="37">
        <v>948.56</v>
      </c>
    </row>
    <row r="433" spans="1:101" ht="14.25" customHeight="1">
      <c r="A433" s="55">
        <v>21</v>
      </c>
      <c r="B433" s="56">
        <v>0.78</v>
      </c>
      <c r="C433" s="56">
        <v>0.8</v>
      </c>
      <c r="D433" s="56">
        <v>0.83</v>
      </c>
      <c r="E433" s="56">
        <v>0.86</v>
      </c>
      <c r="F433" s="56">
        <v>0.88</v>
      </c>
      <c r="G433" s="56">
        <v>0.92</v>
      </c>
      <c r="H433" s="56">
        <v>0.93</v>
      </c>
      <c r="I433" s="56">
        <v>0.93</v>
      </c>
      <c r="J433" s="56">
        <v>0.94</v>
      </c>
      <c r="K433" s="56">
        <v>0.96</v>
      </c>
      <c r="L433" s="56">
        <v>1.01</v>
      </c>
      <c r="M433" s="56">
        <v>1.08</v>
      </c>
      <c r="N433" s="56">
        <v>1.18</v>
      </c>
      <c r="O433" s="56">
        <v>1.28</v>
      </c>
      <c r="P433" s="56">
        <v>1.38</v>
      </c>
      <c r="Q433" s="56">
        <v>1.51</v>
      </c>
      <c r="R433" s="56">
        <v>1.63</v>
      </c>
      <c r="S433" s="56">
        <v>1.92</v>
      </c>
      <c r="T433" s="56">
        <v>2.16</v>
      </c>
      <c r="U433" s="56">
        <v>2.44</v>
      </c>
      <c r="V433" s="56">
        <v>2.74</v>
      </c>
      <c r="W433" s="56">
        <v>3.04</v>
      </c>
      <c r="X433" s="56">
        <v>3.3</v>
      </c>
      <c r="Y433" s="56">
        <v>3.52</v>
      </c>
      <c r="Z433" s="57">
        <v>3.7</v>
      </c>
      <c r="AA433" s="57">
        <v>3.96</v>
      </c>
      <c r="AB433" s="37">
        <v>4.21</v>
      </c>
      <c r="AC433" s="37">
        <v>4.49</v>
      </c>
      <c r="AD433" s="37">
        <v>4.8</v>
      </c>
      <c r="AE433" s="37">
        <v>5.15</v>
      </c>
      <c r="AF433" s="37">
        <v>5.56</v>
      </c>
      <c r="AG433" s="37">
        <v>6.01</v>
      </c>
      <c r="AH433" s="37">
        <v>6.51</v>
      </c>
      <c r="AI433" s="37">
        <v>7.07</v>
      </c>
      <c r="AJ433" s="37">
        <v>7.7</v>
      </c>
      <c r="AK433" s="37">
        <v>8.42</v>
      </c>
      <c r="AL433" s="37">
        <v>9.2200000000000006</v>
      </c>
      <c r="AM433" s="37">
        <v>10.14</v>
      </c>
      <c r="AN433" s="37">
        <v>11.18</v>
      </c>
      <c r="AO433" s="37">
        <v>12.37</v>
      </c>
      <c r="AP433" s="37">
        <v>13.72</v>
      </c>
      <c r="AQ433" s="37">
        <v>15.26</v>
      </c>
      <c r="AR433" s="37">
        <v>16.97</v>
      </c>
      <c r="AS433" s="37">
        <v>18.809999999999999</v>
      </c>
      <c r="AT433" s="37">
        <v>20.88</v>
      </c>
      <c r="AU433" s="37">
        <v>23.06</v>
      </c>
      <c r="AV433" s="37">
        <v>25.35</v>
      </c>
      <c r="AW433" s="37">
        <v>27.76</v>
      </c>
      <c r="AX433" s="37">
        <v>30.39</v>
      </c>
      <c r="AY433" s="37">
        <v>33.31</v>
      </c>
      <c r="AZ433" s="37">
        <v>36.65</v>
      </c>
      <c r="BA433" s="37">
        <v>40.409999999999997</v>
      </c>
      <c r="BB433" s="37">
        <v>44.53</v>
      </c>
      <c r="BC433" s="37">
        <v>48.86</v>
      </c>
      <c r="BD433" s="37">
        <v>53.26</v>
      </c>
      <c r="BE433" s="37">
        <v>57.61</v>
      </c>
      <c r="BF433" s="37">
        <v>61.87</v>
      </c>
      <c r="BG433" s="37">
        <v>66.099999999999994</v>
      </c>
      <c r="BH433" s="37">
        <v>70.52</v>
      </c>
      <c r="BI433" s="37">
        <v>75.239999999999995</v>
      </c>
      <c r="BJ433" s="37">
        <v>80.489999999999995</v>
      </c>
      <c r="BK433" s="37">
        <v>85.84</v>
      </c>
      <c r="BL433" s="37">
        <v>94.14</v>
      </c>
      <c r="BM433" s="37">
        <v>103.51</v>
      </c>
      <c r="BN433" s="37">
        <v>114.16</v>
      </c>
      <c r="BO433" s="37">
        <v>126.2</v>
      </c>
      <c r="BP433" s="37">
        <v>139.6</v>
      </c>
      <c r="BQ433" s="37">
        <v>154.28</v>
      </c>
      <c r="BR433" s="37">
        <v>169.59</v>
      </c>
      <c r="BS433" s="37">
        <v>185.33</v>
      </c>
      <c r="BT433" s="37">
        <v>200.79</v>
      </c>
      <c r="BU433" s="37">
        <v>215.67</v>
      </c>
      <c r="BV433" s="37">
        <v>229.99</v>
      </c>
      <c r="BW433" s="37">
        <v>242.99</v>
      </c>
      <c r="BX433" s="37">
        <v>254.1</v>
      </c>
      <c r="BY433" s="37">
        <v>270.08999999999997</v>
      </c>
      <c r="BZ433" s="37">
        <v>287.62</v>
      </c>
      <c r="CA433" s="37">
        <v>307.36</v>
      </c>
      <c r="CB433" s="37">
        <v>328.95</v>
      </c>
      <c r="CC433" s="37">
        <v>352.09</v>
      </c>
      <c r="CD433" s="37">
        <v>374.47</v>
      </c>
      <c r="CE433" s="37">
        <v>396.8</v>
      </c>
      <c r="CF433" s="37">
        <v>418.66</v>
      </c>
      <c r="CG433" s="37">
        <v>439.65</v>
      </c>
      <c r="CH433" s="37">
        <v>459.36</v>
      </c>
      <c r="CI433" s="37">
        <v>477.43</v>
      </c>
      <c r="CJ433" s="37">
        <v>503.32</v>
      </c>
      <c r="CK433" s="37">
        <v>530.61</v>
      </c>
      <c r="CL433" s="37">
        <v>559.39</v>
      </c>
      <c r="CM433" s="37">
        <v>589.72</v>
      </c>
      <c r="CN433" s="37">
        <v>621.70000000000005</v>
      </c>
      <c r="CO433" s="37">
        <v>655.42</v>
      </c>
      <c r="CP433" s="37">
        <v>690.96</v>
      </c>
      <c r="CQ433" s="37">
        <v>728.43</v>
      </c>
      <c r="CR433" s="37">
        <v>767.94</v>
      </c>
      <c r="CS433" s="37">
        <v>809.58</v>
      </c>
      <c r="CT433" s="37">
        <v>853.48</v>
      </c>
      <c r="CU433" s="37">
        <v>899.77</v>
      </c>
      <c r="CV433" s="37">
        <v>948.56</v>
      </c>
      <c r="CW433" s="37">
        <v>1000</v>
      </c>
    </row>
    <row r="434" spans="1:101" ht="14.25" customHeight="1">
      <c r="A434" s="55">
        <v>22</v>
      </c>
      <c r="B434" s="56">
        <v>0.72</v>
      </c>
      <c r="C434" s="56">
        <v>0.74</v>
      </c>
      <c r="D434" s="56">
        <v>0.76</v>
      </c>
      <c r="E434" s="56">
        <v>0.78</v>
      </c>
      <c r="F434" s="56">
        <v>0.83</v>
      </c>
      <c r="G434" s="56">
        <v>0.86</v>
      </c>
      <c r="H434" s="56">
        <v>0.87</v>
      </c>
      <c r="I434" s="56">
        <v>0.88</v>
      </c>
      <c r="J434" s="56">
        <v>0.91</v>
      </c>
      <c r="K434" s="56">
        <v>0.96</v>
      </c>
      <c r="L434" s="56">
        <v>1.04</v>
      </c>
      <c r="M434" s="56">
        <v>1.1299999999999999</v>
      </c>
      <c r="N434" s="56">
        <v>1.23</v>
      </c>
      <c r="O434" s="56">
        <v>1.33</v>
      </c>
      <c r="P434" s="56">
        <v>1.46</v>
      </c>
      <c r="Q434" s="56">
        <v>1.58</v>
      </c>
      <c r="R434" s="56">
        <v>1.89</v>
      </c>
      <c r="S434" s="56">
        <v>2.13</v>
      </c>
      <c r="T434" s="56">
        <v>2.41</v>
      </c>
      <c r="U434" s="56">
        <v>2.72</v>
      </c>
      <c r="V434" s="56">
        <v>3.02</v>
      </c>
      <c r="W434" s="56">
        <v>3.28</v>
      </c>
      <c r="X434" s="56">
        <v>3.5</v>
      </c>
      <c r="Y434" s="56">
        <v>3.68</v>
      </c>
      <c r="Z434" s="57">
        <v>3.94</v>
      </c>
      <c r="AA434" s="57">
        <v>4.21</v>
      </c>
      <c r="AB434" s="37">
        <v>4.49</v>
      </c>
      <c r="AC434" s="37">
        <v>4.8</v>
      </c>
      <c r="AD434" s="37">
        <v>5.15</v>
      </c>
      <c r="AE434" s="37">
        <v>5.56</v>
      </c>
      <c r="AF434" s="37">
        <v>6.01</v>
      </c>
      <c r="AG434" s="37">
        <v>6.51</v>
      </c>
      <c r="AH434" s="37">
        <v>7.07</v>
      </c>
      <c r="AI434" s="37">
        <v>7.7</v>
      </c>
      <c r="AJ434" s="37">
        <v>8.42</v>
      </c>
      <c r="AK434" s="37">
        <v>9.2200000000000006</v>
      </c>
      <c r="AL434" s="37">
        <v>10.14</v>
      </c>
      <c r="AM434" s="37">
        <v>11.18</v>
      </c>
      <c r="AN434" s="37">
        <v>12.37</v>
      </c>
      <c r="AO434" s="37">
        <v>13.72</v>
      </c>
      <c r="AP434" s="37">
        <v>15.26</v>
      </c>
      <c r="AQ434" s="37">
        <v>16.97</v>
      </c>
      <c r="AR434" s="37">
        <v>18.809999999999999</v>
      </c>
      <c r="AS434" s="37">
        <v>20.88</v>
      </c>
      <c r="AT434" s="37">
        <v>23.06</v>
      </c>
      <c r="AU434" s="37">
        <v>25.35</v>
      </c>
      <c r="AV434" s="37">
        <v>27.76</v>
      </c>
      <c r="AW434" s="37">
        <v>30.39</v>
      </c>
      <c r="AX434" s="37">
        <v>33.31</v>
      </c>
      <c r="AY434" s="37">
        <v>36.65</v>
      </c>
      <c r="AZ434" s="37">
        <v>40.409999999999997</v>
      </c>
      <c r="BA434" s="37">
        <v>44.53</v>
      </c>
      <c r="BB434" s="37">
        <v>48.86</v>
      </c>
      <c r="BC434" s="37">
        <v>53.26</v>
      </c>
      <c r="BD434" s="37">
        <v>57.61</v>
      </c>
      <c r="BE434" s="37">
        <v>61.87</v>
      </c>
      <c r="BF434" s="37">
        <v>66.099999999999994</v>
      </c>
      <c r="BG434" s="37">
        <v>70.52</v>
      </c>
      <c r="BH434" s="37">
        <v>75.239999999999995</v>
      </c>
      <c r="BI434" s="37">
        <v>80.489999999999995</v>
      </c>
      <c r="BJ434" s="37">
        <v>85.84</v>
      </c>
      <c r="BK434" s="37">
        <v>94.14</v>
      </c>
      <c r="BL434" s="37">
        <v>103.51</v>
      </c>
      <c r="BM434" s="37">
        <v>114.16</v>
      </c>
      <c r="BN434" s="37">
        <v>126.2</v>
      </c>
      <c r="BO434" s="37">
        <v>139.6</v>
      </c>
      <c r="BP434" s="37">
        <v>154.28</v>
      </c>
      <c r="BQ434" s="37">
        <v>169.59</v>
      </c>
      <c r="BR434" s="37">
        <v>185.33</v>
      </c>
      <c r="BS434" s="37">
        <v>200.79</v>
      </c>
      <c r="BT434" s="37">
        <v>215.67</v>
      </c>
      <c r="BU434" s="37">
        <v>229.99</v>
      </c>
      <c r="BV434" s="37">
        <v>242.99</v>
      </c>
      <c r="BW434" s="37">
        <v>254.1</v>
      </c>
      <c r="BX434" s="37">
        <v>270.08999999999997</v>
      </c>
      <c r="BY434" s="37">
        <v>287.62</v>
      </c>
      <c r="BZ434" s="37">
        <v>307.36</v>
      </c>
      <c r="CA434" s="37">
        <v>328.95</v>
      </c>
      <c r="CB434" s="37">
        <v>352.09</v>
      </c>
      <c r="CC434" s="37">
        <v>374.47</v>
      </c>
      <c r="CD434" s="37">
        <v>396.8</v>
      </c>
      <c r="CE434" s="37">
        <v>418.66</v>
      </c>
      <c r="CF434" s="37">
        <v>439.65</v>
      </c>
      <c r="CG434" s="37">
        <v>459.36</v>
      </c>
      <c r="CH434" s="37">
        <v>477.43</v>
      </c>
      <c r="CI434" s="37">
        <v>503.32</v>
      </c>
      <c r="CJ434" s="37">
        <v>530.61</v>
      </c>
      <c r="CK434" s="37">
        <v>559.39</v>
      </c>
      <c r="CL434" s="37">
        <v>589.72</v>
      </c>
      <c r="CM434" s="37">
        <v>621.70000000000005</v>
      </c>
      <c r="CN434" s="37">
        <v>655.42</v>
      </c>
      <c r="CO434" s="37">
        <v>690.96</v>
      </c>
      <c r="CP434" s="37">
        <v>728.43</v>
      </c>
      <c r="CQ434" s="37">
        <v>767.94</v>
      </c>
      <c r="CR434" s="37">
        <v>809.58</v>
      </c>
      <c r="CS434" s="37">
        <v>853.48</v>
      </c>
      <c r="CT434" s="37">
        <v>899.77</v>
      </c>
      <c r="CU434" s="37">
        <v>948.56</v>
      </c>
      <c r="CV434" s="37">
        <v>1000</v>
      </c>
      <c r="CW434" s="37"/>
    </row>
    <row r="435" spans="1:101" ht="14.25" customHeight="1">
      <c r="A435" s="55">
        <v>23</v>
      </c>
      <c r="B435" s="56">
        <v>0.66</v>
      </c>
      <c r="C435" s="56">
        <v>0.67</v>
      </c>
      <c r="D435" s="56">
        <v>0.68</v>
      </c>
      <c r="E435" s="56">
        <v>0.75</v>
      </c>
      <c r="F435" s="56">
        <v>0.79</v>
      </c>
      <c r="G435" s="56">
        <v>0.81</v>
      </c>
      <c r="H435" s="56">
        <v>0.83</v>
      </c>
      <c r="I435" s="56">
        <v>0.85</v>
      </c>
      <c r="J435" s="56">
        <v>0.91</v>
      </c>
      <c r="K435" s="56">
        <v>0.99</v>
      </c>
      <c r="L435" s="56">
        <v>1.08</v>
      </c>
      <c r="M435" s="56">
        <v>1.18</v>
      </c>
      <c r="N435" s="56">
        <v>1.28</v>
      </c>
      <c r="O435" s="56">
        <v>1.42</v>
      </c>
      <c r="P435" s="56">
        <v>1.54</v>
      </c>
      <c r="Q435" s="56">
        <v>1.87</v>
      </c>
      <c r="R435" s="56">
        <v>2.1</v>
      </c>
      <c r="S435" s="56">
        <v>2.38</v>
      </c>
      <c r="T435" s="56">
        <v>2.69</v>
      </c>
      <c r="U435" s="56">
        <v>2.99</v>
      </c>
      <c r="V435" s="56">
        <v>3.26</v>
      </c>
      <c r="W435" s="56">
        <v>3.48</v>
      </c>
      <c r="X435" s="56">
        <v>3.66</v>
      </c>
      <c r="Y435" s="56">
        <v>3.92</v>
      </c>
      <c r="Z435" s="57">
        <v>4.2</v>
      </c>
      <c r="AA435" s="57">
        <v>4.49</v>
      </c>
      <c r="AB435" s="37">
        <v>4.8</v>
      </c>
      <c r="AC435" s="37">
        <v>5.15</v>
      </c>
      <c r="AD435" s="37">
        <v>5.56</v>
      </c>
      <c r="AE435" s="37">
        <v>6.01</v>
      </c>
      <c r="AF435" s="37">
        <v>6.51</v>
      </c>
      <c r="AG435" s="37">
        <v>7.07</v>
      </c>
      <c r="AH435" s="37">
        <v>7.7</v>
      </c>
      <c r="AI435" s="37">
        <v>8.42</v>
      </c>
      <c r="AJ435" s="37">
        <v>9.2200000000000006</v>
      </c>
      <c r="AK435" s="37">
        <v>10.14</v>
      </c>
      <c r="AL435" s="37">
        <v>11.18</v>
      </c>
      <c r="AM435" s="37">
        <v>12.37</v>
      </c>
      <c r="AN435" s="37">
        <v>13.72</v>
      </c>
      <c r="AO435" s="37">
        <v>15.26</v>
      </c>
      <c r="AP435" s="37">
        <v>16.97</v>
      </c>
      <c r="AQ435" s="37">
        <v>18.809999999999999</v>
      </c>
      <c r="AR435" s="37">
        <v>20.88</v>
      </c>
      <c r="AS435" s="37">
        <v>23.06</v>
      </c>
      <c r="AT435" s="37">
        <v>25.35</v>
      </c>
      <c r="AU435" s="37">
        <v>27.76</v>
      </c>
      <c r="AV435" s="37">
        <v>30.39</v>
      </c>
      <c r="AW435" s="37">
        <v>33.31</v>
      </c>
      <c r="AX435" s="37">
        <v>36.65</v>
      </c>
      <c r="AY435" s="37">
        <v>40.409999999999997</v>
      </c>
      <c r="AZ435" s="37">
        <v>44.53</v>
      </c>
      <c r="BA435" s="37">
        <v>48.86</v>
      </c>
      <c r="BB435" s="37">
        <v>53.26</v>
      </c>
      <c r="BC435" s="37">
        <v>57.61</v>
      </c>
      <c r="BD435" s="37">
        <v>61.87</v>
      </c>
      <c r="BE435" s="37">
        <v>66.099999999999994</v>
      </c>
      <c r="BF435" s="37">
        <v>70.52</v>
      </c>
      <c r="BG435" s="37">
        <v>75.239999999999995</v>
      </c>
      <c r="BH435" s="37">
        <v>80.489999999999995</v>
      </c>
      <c r="BI435" s="37">
        <v>85.84</v>
      </c>
      <c r="BJ435" s="37">
        <v>94.14</v>
      </c>
      <c r="BK435" s="37">
        <v>103.51</v>
      </c>
      <c r="BL435" s="37">
        <v>114.16</v>
      </c>
      <c r="BM435" s="37">
        <v>126.2</v>
      </c>
      <c r="BN435" s="37">
        <v>139.6</v>
      </c>
      <c r="BO435" s="37">
        <v>154.28</v>
      </c>
      <c r="BP435" s="37">
        <v>169.59</v>
      </c>
      <c r="BQ435" s="37">
        <v>185.33</v>
      </c>
      <c r="BR435" s="37">
        <v>200.79</v>
      </c>
      <c r="BS435" s="37">
        <v>215.67</v>
      </c>
      <c r="BT435" s="37">
        <v>229.99</v>
      </c>
      <c r="BU435" s="37">
        <v>242.99</v>
      </c>
      <c r="BV435" s="37">
        <v>254.1</v>
      </c>
      <c r="BW435" s="37">
        <v>270.08999999999997</v>
      </c>
      <c r="BX435" s="37">
        <v>287.62</v>
      </c>
      <c r="BY435" s="37">
        <v>307.36</v>
      </c>
      <c r="BZ435" s="37">
        <v>328.95</v>
      </c>
      <c r="CA435" s="37">
        <v>352.09</v>
      </c>
      <c r="CB435" s="37">
        <v>374.47</v>
      </c>
      <c r="CC435" s="37">
        <v>396.8</v>
      </c>
      <c r="CD435" s="37">
        <v>418.66</v>
      </c>
      <c r="CE435" s="37">
        <v>439.65</v>
      </c>
      <c r="CF435" s="37">
        <v>459.36</v>
      </c>
      <c r="CG435" s="37">
        <v>477.43</v>
      </c>
      <c r="CH435" s="37">
        <v>503.32</v>
      </c>
      <c r="CI435" s="37">
        <v>530.61</v>
      </c>
      <c r="CJ435" s="37">
        <v>559.39</v>
      </c>
      <c r="CK435" s="37">
        <v>589.72</v>
      </c>
      <c r="CL435" s="37">
        <v>621.70000000000005</v>
      </c>
      <c r="CM435" s="37">
        <v>655.42</v>
      </c>
      <c r="CN435" s="37">
        <v>690.96</v>
      </c>
      <c r="CO435" s="37">
        <v>728.43</v>
      </c>
      <c r="CP435" s="37">
        <v>767.94</v>
      </c>
      <c r="CQ435" s="37">
        <v>809.58</v>
      </c>
      <c r="CR435" s="37">
        <v>853.48</v>
      </c>
      <c r="CS435" s="37">
        <v>899.77</v>
      </c>
      <c r="CT435" s="37">
        <v>948.56</v>
      </c>
      <c r="CU435" s="37">
        <v>1000</v>
      </c>
      <c r="CV435" s="37"/>
      <c r="CW435" s="37"/>
    </row>
    <row r="436" spans="1:101" ht="14.25" customHeight="1">
      <c r="A436" s="55">
        <v>24</v>
      </c>
      <c r="B436" s="56">
        <v>0.61</v>
      </c>
      <c r="C436" s="56">
        <v>0.64</v>
      </c>
      <c r="D436" s="56">
        <v>0.66</v>
      </c>
      <c r="E436" s="56">
        <v>0.71</v>
      </c>
      <c r="F436" s="56">
        <v>0.74</v>
      </c>
      <c r="G436" s="56">
        <v>0.77</v>
      </c>
      <c r="H436" s="56">
        <v>0.8</v>
      </c>
      <c r="I436" s="56">
        <v>0.86</v>
      </c>
      <c r="J436" s="56">
        <v>0.94</v>
      </c>
      <c r="K436" s="56">
        <v>1.03</v>
      </c>
      <c r="L436" s="56">
        <v>1.1299999999999999</v>
      </c>
      <c r="M436" s="56">
        <v>1.23</v>
      </c>
      <c r="N436" s="56">
        <v>1.36</v>
      </c>
      <c r="O436" s="56">
        <v>1.48</v>
      </c>
      <c r="P436" s="56">
        <v>1.83</v>
      </c>
      <c r="Q436" s="56">
        <v>2.0699999999999998</v>
      </c>
      <c r="R436" s="56">
        <v>2.34</v>
      </c>
      <c r="S436" s="56">
        <v>2.65</v>
      </c>
      <c r="T436" s="56">
        <v>2.95</v>
      </c>
      <c r="U436" s="56">
        <v>3.24</v>
      </c>
      <c r="V436" s="56">
        <v>3.46</v>
      </c>
      <c r="W436" s="56">
        <v>3.64</v>
      </c>
      <c r="X436" s="56">
        <v>3.9</v>
      </c>
      <c r="Y436" s="56">
        <v>4.18</v>
      </c>
      <c r="Z436" s="57">
        <v>4.4800000000000004</v>
      </c>
      <c r="AA436" s="57">
        <v>4.8</v>
      </c>
      <c r="AB436" s="37">
        <v>5.15</v>
      </c>
      <c r="AC436" s="37">
        <v>5.56</v>
      </c>
      <c r="AD436" s="37">
        <v>6.01</v>
      </c>
      <c r="AE436" s="37">
        <v>6.51</v>
      </c>
      <c r="AF436" s="37">
        <v>7.07</v>
      </c>
      <c r="AG436" s="37">
        <v>7.7</v>
      </c>
      <c r="AH436" s="37">
        <v>8.42</v>
      </c>
      <c r="AI436" s="37">
        <v>9.2200000000000006</v>
      </c>
      <c r="AJ436" s="37">
        <v>10.14</v>
      </c>
      <c r="AK436" s="37">
        <v>11.18</v>
      </c>
      <c r="AL436" s="37">
        <v>12.37</v>
      </c>
      <c r="AM436" s="37">
        <v>13.72</v>
      </c>
      <c r="AN436" s="37">
        <v>15.26</v>
      </c>
      <c r="AO436" s="37">
        <v>16.97</v>
      </c>
      <c r="AP436" s="37">
        <v>18.809999999999999</v>
      </c>
      <c r="AQ436" s="37">
        <v>20.88</v>
      </c>
      <c r="AR436" s="37">
        <v>23.06</v>
      </c>
      <c r="AS436" s="37">
        <v>25.35</v>
      </c>
      <c r="AT436" s="37">
        <v>27.76</v>
      </c>
      <c r="AU436" s="37">
        <v>30.39</v>
      </c>
      <c r="AV436" s="37">
        <v>33.31</v>
      </c>
      <c r="AW436" s="37">
        <v>36.65</v>
      </c>
      <c r="AX436" s="37">
        <v>40.409999999999997</v>
      </c>
      <c r="AY436" s="37">
        <v>44.53</v>
      </c>
      <c r="AZ436" s="37">
        <v>48.86</v>
      </c>
      <c r="BA436" s="37">
        <v>53.26</v>
      </c>
      <c r="BB436" s="37">
        <v>57.61</v>
      </c>
      <c r="BC436" s="37">
        <v>61.87</v>
      </c>
      <c r="BD436" s="37">
        <v>66.099999999999994</v>
      </c>
      <c r="BE436" s="37">
        <v>70.52</v>
      </c>
      <c r="BF436" s="37">
        <v>75.239999999999995</v>
      </c>
      <c r="BG436" s="37">
        <v>80.489999999999995</v>
      </c>
      <c r="BH436" s="37">
        <v>85.84</v>
      </c>
      <c r="BI436" s="37">
        <v>94.14</v>
      </c>
      <c r="BJ436" s="37">
        <v>103.51</v>
      </c>
      <c r="BK436" s="37">
        <v>114.16</v>
      </c>
      <c r="BL436" s="37">
        <v>126.2</v>
      </c>
      <c r="BM436" s="37">
        <v>139.6</v>
      </c>
      <c r="BN436" s="37">
        <v>154.28</v>
      </c>
      <c r="BO436" s="37">
        <v>169.59</v>
      </c>
      <c r="BP436" s="37">
        <v>185.33</v>
      </c>
      <c r="BQ436" s="37">
        <v>200.79</v>
      </c>
      <c r="BR436" s="37">
        <v>215.67</v>
      </c>
      <c r="BS436" s="37">
        <v>229.99</v>
      </c>
      <c r="BT436" s="37">
        <v>242.99</v>
      </c>
      <c r="BU436" s="37">
        <v>254.1</v>
      </c>
      <c r="BV436" s="37">
        <v>270.08999999999997</v>
      </c>
      <c r="BW436" s="37">
        <v>287.62</v>
      </c>
      <c r="BX436" s="37">
        <v>307.36</v>
      </c>
      <c r="BY436" s="37">
        <v>328.95</v>
      </c>
      <c r="BZ436" s="37">
        <v>352.09</v>
      </c>
      <c r="CA436" s="37">
        <v>374.47</v>
      </c>
      <c r="CB436" s="37">
        <v>396.8</v>
      </c>
      <c r="CC436" s="37">
        <v>418.66</v>
      </c>
      <c r="CD436" s="37">
        <v>439.65</v>
      </c>
      <c r="CE436" s="37">
        <v>459.36</v>
      </c>
      <c r="CF436" s="37">
        <v>477.43</v>
      </c>
      <c r="CG436" s="37">
        <v>503.32</v>
      </c>
      <c r="CH436" s="37">
        <v>530.61</v>
      </c>
      <c r="CI436" s="37">
        <v>559.39</v>
      </c>
      <c r="CJ436" s="37">
        <v>589.72</v>
      </c>
      <c r="CK436" s="37">
        <v>621.70000000000005</v>
      </c>
      <c r="CL436" s="37">
        <v>655.42</v>
      </c>
      <c r="CM436" s="37">
        <v>690.96</v>
      </c>
      <c r="CN436" s="37">
        <v>728.43</v>
      </c>
      <c r="CO436" s="37">
        <v>767.94</v>
      </c>
      <c r="CP436" s="37">
        <v>809.58</v>
      </c>
      <c r="CQ436" s="37">
        <v>853.48</v>
      </c>
      <c r="CR436" s="37">
        <v>899.77</v>
      </c>
      <c r="CS436" s="37">
        <v>948.56</v>
      </c>
      <c r="CT436" s="37">
        <v>1000</v>
      </c>
      <c r="CU436" s="37"/>
      <c r="CV436" s="37"/>
      <c r="CW436" s="37"/>
    </row>
    <row r="437" spans="1:101" ht="14.25" customHeight="1">
      <c r="A437" s="55">
        <v>25</v>
      </c>
      <c r="B437" s="56">
        <v>0.56000000000000005</v>
      </c>
      <c r="C437" s="56">
        <v>0.61</v>
      </c>
      <c r="D437" s="56">
        <v>0.64</v>
      </c>
      <c r="E437" s="56">
        <v>0.68</v>
      </c>
      <c r="F437" s="56">
        <v>0.71</v>
      </c>
      <c r="G437" s="56">
        <v>0.75</v>
      </c>
      <c r="H437" s="56">
        <v>0.81</v>
      </c>
      <c r="I437" s="56">
        <v>0.89</v>
      </c>
      <c r="J437" s="56">
        <v>0.98</v>
      </c>
      <c r="K437" s="56">
        <v>1.08</v>
      </c>
      <c r="L437" s="56">
        <v>1.18</v>
      </c>
      <c r="M437" s="56">
        <v>1.31</v>
      </c>
      <c r="N437" s="56">
        <v>1.43</v>
      </c>
      <c r="O437" s="56">
        <v>1.76</v>
      </c>
      <c r="P437" s="56">
        <v>2.02</v>
      </c>
      <c r="Q437" s="56">
        <v>2.2999999999999998</v>
      </c>
      <c r="R437" s="56">
        <v>2.6</v>
      </c>
      <c r="S437" s="56">
        <v>2.91</v>
      </c>
      <c r="T437" s="56">
        <v>3.2</v>
      </c>
      <c r="U437" s="56">
        <v>3.44</v>
      </c>
      <c r="V437" s="56">
        <v>3.63</v>
      </c>
      <c r="W437" s="56">
        <v>3.9</v>
      </c>
      <c r="X437" s="56">
        <v>4.17</v>
      </c>
      <c r="Y437" s="56">
        <v>4.47</v>
      </c>
      <c r="Z437" s="57">
        <v>4.79</v>
      </c>
      <c r="AA437" s="57">
        <v>5.15</v>
      </c>
      <c r="AB437" s="37">
        <v>5.56</v>
      </c>
      <c r="AC437" s="37">
        <v>6.01</v>
      </c>
      <c r="AD437" s="37">
        <v>6.51</v>
      </c>
      <c r="AE437" s="37">
        <v>7.07</v>
      </c>
      <c r="AF437" s="37">
        <v>7.7</v>
      </c>
      <c r="AG437" s="37">
        <v>8.42</v>
      </c>
      <c r="AH437" s="37">
        <v>9.2200000000000006</v>
      </c>
      <c r="AI437" s="37">
        <v>10.14</v>
      </c>
      <c r="AJ437" s="37">
        <v>11.18</v>
      </c>
      <c r="AK437" s="37">
        <v>12.37</v>
      </c>
      <c r="AL437" s="37">
        <v>13.72</v>
      </c>
      <c r="AM437" s="37">
        <v>15.26</v>
      </c>
      <c r="AN437" s="37">
        <v>16.97</v>
      </c>
      <c r="AO437" s="37">
        <v>18.809999999999999</v>
      </c>
      <c r="AP437" s="37">
        <v>20.88</v>
      </c>
      <c r="AQ437" s="37">
        <v>23.06</v>
      </c>
      <c r="AR437" s="37">
        <v>25.35</v>
      </c>
      <c r="AS437" s="37">
        <v>27.76</v>
      </c>
      <c r="AT437" s="37">
        <v>30.39</v>
      </c>
      <c r="AU437" s="37">
        <v>33.31</v>
      </c>
      <c r="AV437" s="37">
        <v>36.65</v>
      </c>
      <c r="AW437" s="37">
        <v>40.409999999999997</v>
      </c>
      <c r="AX437" s="37">
        <v>44.53</v>
      </c>
      <c r="AY437" s="37">
        <v>48.86</v>
      </c>
      <c r="AZ437" s="37">
        <v>53.26</v>
      </c>
      <c r="BA437" s="37">
        <v>57.61</v>
      </c>
      <c r="BB437" s="37">
        <v>61.87</v>
      </c>
      <c r="BC437" s="37">
        <v>66.099999999999994</v>
      </c>
      <c r="BD437" s="37">
        <v>70.52</v>
      </c>
      <c r="BE437" s="37">
        <v>75.239999999999995</v>
      </c>
      <c r="BF437" s="37">
        <v>80.489999999999995</v>
      </c>
      <c r="BG437" s="37">
        <v>85.84</v>
      </c>
      <c r="BH437" s="37">
        <v>94.14</v>
      </c>
      <c r="BI437" s="37">
        <v>103.51</v>
      </c>
      <c r="BJ437" s="37">
        <v>114.16</v>
      </c>
      <c r="BK437" s="37">
        <v>126.2</v>
      </c>
      <c r="BL437" s="37">
        <v>139.6</v>
      </c>
      <c r="BM437" s="37">
        <v>154.28</v>
      </c>
      <c r="BN437" s="37">
        <v>169.59</v>
      </c>
      <c r="BO437" s="37">
        <v>185.33</v>
      </c>
      <c r="BP437" s="37">
        <v>200.79</v>
      </c>
      <c r="BQ437" s="37">
        <v>215.67</v>
      </c>
      <c r="BR437" s="37">
        <v>229.99</v>
      </c>
      <c r="BS437" s="37">
        <v>242.99</v>
      </c>
      <c r="BT437" s="37">
        <v>254.1</v>
      </c>
      <c r="BU437" s="37">
        <v>270.08999999999997</v>
      </c>
      <c r="BV437" s="37">
        <v>287.62</v>
      </c>
      <c r="BW437" s="37">
        <v>307.36</v>
      </c>
      <c r="BX437" s="37">
        <v>328.95</v>
      </c>
      <c r="BY437" s="37">
        <v>352.09</v>
      </c>
      <c r="BZ437" s="37">
        <v>374.47</v>
      </c>
      <c r="CA437" s="37">
        <v>396.8</v>
      </c>
      <c r="CB437" s="37">
        <v>418.66</v>
      </c>
      <c r="CC437" s="37">
        <v>439.65</v>
      </c>
      <c r="CD437" s="37">
        <v>459.36</v>
      </c>
      <c r="CE437" s="37">
        <v>477.43</v>
      </c>
      <c r="CF437" s="37">
        <v>503.32</v>
      </c>
      <c r="CG437" s="37">
        <v>530.61</v>
      </c>
      <c r="CH437" s="37">
        <v>559.39</v>
      </c>
      <c r="CI437" s="37">
        <v>589.72</v>
      </c>
      <c r="CJ437" s="37">
        <v>621.70000000000005</v>
      </c>
      <c r="CK437" s="37">
        <v>655.42</v>
      </c>
      <c r="CL437" s="37">
        <v>690.96</v>
      </c>
      <c r="CM437" s="37">
        <v>728.43</v>
      </c>
      <c r="CN437" s="37">
        <v>767.94</v>
      </c>
      <c r="CO437" s="37">
        <v>809.58</v>
      </c>
      <c r="CP437" s="37">
        <v>853.48</v>
      </c>
      <c r="CQ437" s="37">
        <v>899.77</v>
      </c>
      <c r="CR437" s="37">
        <v>948.56</v>
      </c>
      <c r="CS437" s="37">
        <v>1000</v>
      </c>
      <c r="CT437" s="37"/>
      <c r="CU437" s="37"/>
      <c r="CV437" s="37"/>
      <c r="CW437" s="37"/>
    </row>
    <row r="438" spans="1:101" ht="14.25" customHeight="1">
      <c r="A438" s="55">
        <v>26</v>
      </c>
      <c r="B438" s="56">
        <v>0.52</v>
      </c>
      <c r="C438" s="56">
        <v>0.57999999999999996</v>
      </c>
      <c r="D438" s="56">
        <v>0.61</v>
      </c>
      <c r="E438" s="56">
        <v>0.65</v>
      </c>
      <c r="F438" s="56">
        <v>0.7</v>
      </c>
      <c r="G438" s="56">
        <v>0.76</v>
      </c>
      <c r="H438" s="56">
        <v>0.84</v>
      </c>
      <c r="I438" s="56">
        <v>0.94</v>
      </c>
      <c r="J438" s="56">
        <v>1.04</v>
      </c>
      <c r="K438" s="56">
        <v>1.1399999999999999</v>
      </c>
      <c r="L438" s="56">
        <v>1.27</v>
      </c>
      <c r="M438" s="56">
        <v>1.38</v>
      </c>
      <c r="N438" s="56">
        <v>1.65</v>
      </c>
      <c r="O438" s="56">
        <v>1.94</v>
      </c>
      <c r="P438" s="56">
        <v>2.23</v>
      </c>
      <c r="Q438" s="56">
        <v>2.54</v>
      </c>
      <c r="R438" s="56">
        <v>2.86</v>
      </c>
      <c r="S438" s="56">
        <v>3.16</v>
      </c>
      <c r="T438" s="56">
        <v>3.42</v>
      </c>
      <c r="U438" s="56">
        <v>3.62</v>
      </c>
      <c r="V438" s="56">
        <v>3.89</v>
      </c>
      <c r="W438" s="56">
        <v>4.16</v>
      </c>
      <c r="X438" s="56">
        <v>4.46</v>
      </c>
      <c r="Y438" s="56">
        <v>4.78</v>
      </c>
      <c r="Z438" s="57">
        <v>5.14</v>
      </c>
      <c r="AA438" s="57">
        <v>5.56</v>
      </c>
      <c r="AB438" s="37">
        <v>6.01</v>
      </c>
      <c r="AC438" s="37">
        <v>6.51</v>
      </c>
      <c r="AD438" s="37">
        <v>7.07</v>
      </c>
      <c r="AE438" s="37">
        <v>7.7</v>
      </c>
      <c r="AF438" s="37">
        <v>8.42</v>
      </c>
      <c r="AG438" s="37">
        <v>9.2200000000000006</v>
      </c>
      <c r="AH438" s="37">
        <v>10.14</v>
      </c>
      <c r="AI438" s="37">
        <v>11.18</v>
      </c>
      <c r="AJ438" s="37">
        <v>12.37</v>
      </c>
      <c r="AK438" s="37">
        <v>13.72</v>
      </c>
      <c r="AL438" s="37">
        <v>15.26</v>
      </c>
      <c r="AM438" s="37">
        <v>16.97</v>
      </c>
      <c r="AN438" s="37">
        <v>18.809999999999999</v>
      </c>
      <c r="AO438" s="37">
        <v>20.88</v>
      </c>
      <c r="AP438" s="37">
        <v>23.06</v>
      </c>
      <c r="AQ438" s="37">
        <v>25.35</v>
      </c>
      <c r="AR438" s="37">
        <v>27.76</v>
      </c>
      <c r="AS438" s="37">
        <v>30.39</v>
      </c>
      <c r="AT438" s="37">
        <v>33.31</v>
      </c>
      <c r="AU438" s="37">
        <v>36.65</v>
      </c>
      <c r="AV438" s="37">
        <v>40.409999999999997</v>
      </c>
      <c r="AW438" s="37">
        <v>44.53</v>
      </c>
      <c r="AX438" s="37">
        <v>48.86</v>
      </c>
      <c r="AY438" s="37">
        <v>53.26</v>
      </c>
      <c r="AZ438" s="37">
        <v>57.61</v>
      </c>
      <c r="BA438" s="37">
        <v>61.87</v>
      </c>
      <c r="BB438" s="37">
        <v>66.099999999999994</v>
      </c>
      <c r="BC438" s="37">
        <v>70.52</v>
      </c>
      <c r="BD438" s="37">
        <v>75.239999999999995</v>
      </c>
      <c r="BE438" s="37">
        <v>80.489999999999995</v>
      </c>
      <c r="BF438" s="37">
        <v>85.84</v>
      </c>
      <c r="BG438" s="37">
        <v>94.14</v>
      </c>
      <c r="BH438" s="37">
        <v>103.51</v>
      </c>
      <c r="BI438" s="37">
        <v>114.16</v>
      </c>
      <c r="BJ438" s="37">
        <v>126.2</v>
      </c>
      <c r="BK438" s="37">
        <v>139.6</v>
      </c>
      <c r="BL438" s="37">
        <v>154.28</v>
      </c>
      <c r="BM438" s="37">
        <v>169.59</v>
      </c>
      <c r="BN438" s="37">
        <v>185.33</v>
      </c>
      <c r="BO438" s="37">
        <v>200.79</v>
      </c>
      <c r="BP438" s="37">
        <v>215.67</v>
      </c>
      <c r="BQ438" s="37">
        <v>229.99</v>
      </c>
      <c r="BR438" s="37">
        <v>242.99</v>
      </c>
      <c r="BS438" s="37">
        <v>254.1</v>
      </c>
      <c r="BT438" s="37">
        <v>270.08999999999997</v>
      </c>
      <c r="BU438" s="37">
        <v>287.62</v>
      </c>
      <c r="BV438" s="37">
        <v>307.36</v>
      </c>
      <c r="BW438" s="37">
        <v>328.95</v>
      </c>
      <c r="BX438" s="37">
        <v>352.09</v>
      </c>
      <c r="BY438" s="37">
        <v>374.47</v>
      </c>
      <c r="BZ438" s="37">
        <v>396.8</v>
      </c>
      <c r="CA438" s="37">
        <v>418.66</v>
      </c>
      <c r="CB438" s="37">
        <v>439.65</v>
      </c>
      <c r="CC438" s="37">
        <v>459.36</v>
      </c>
      <c r="CD438" s="37">
        <v>477.43</v>
      </c>
      <c r="CE438" s="37">
        <v>503.32</v>
      </c>
      <c r="CF438" s="37">
        <v>530.61</v>
      </c>
      <c r="CG438" s="37">
        <v>559.39</v>
      </c>
      <c r="CH438" s="37">
        <v>589.72</v>
      </c>
      <c r="CI438" s="37">
        <v>621.70000000000005</v>
      </c>
      <c r="CJ438" s="37">
        <v>655.42</v>
      </c>
      <c r="CK438" s="37">
        <v>690.96</v>
      </c>
      <c r="CL438" s="37">
        <v>728.43</v>
      </c>
      <c r="CM438" s="37">
        <v>767.94</v>
      </c>
      <c r="CN438" s="37">
        <v>809.58</v>
      </c>
      <c r="CO438" s="37">
        <v>853.48</v>
      </c>
      <c r="CP438" s="37">
        <v>899.77</v>
      </c>
      <c r="CQ438" s="37">
        <v>948.56</v>
      </c>
      <c r="CR438" s="37">
        <v>1000</v>
      </c>
      <c r="CS438" s="37"/>
      <c r="CT438" s="37"/>
      <c r="CU438" s="37"/>
      <c r="CV438" s="37"/>
      <c r="CW438" s="37"/>
    </row>
    <row r="439" spans="1:101" ht="14.25" customHeight="1">
      <c r="A439" s="55">
        <v>27</v>
      </c>
      <c r="B439" s="56">
        <v>0.47</v>
      </c>
      <c r="C439" s="56">
        <v>0.55000000000000004</v>
      </c>
      <c r="D439" s="56">
        <v>0.6</v>
      </c>
      <c r="E439" s="56">
        <v>0.64</v>
      </c>
      <c r="F439" s="56">
        <v>0.71</v>
      </c>
      <c r="G439" s="56">
        <v>0.79</v>
      </c>
      <c r="H439" s="56">
        <v>0.89</v>
      </c>
      <c r="I439" s="56">
        <v>0.99</v>
      </c>
      <c r="J439" s="56">
        <v>1.1000000000000001</v>
      </c>
      <c r="K439" s="56">
        <v>1.23</v>
      </c>
      <c r="L439" s="56">
        <v>1.34</v>
      </c>
      <c r="M439" s="56">
        <v>1.51</v>
      </c>
      <c r="N439" s="56">
        <v>1.83</v>
      </c>
      <c r="O439" s="56">
        <v>2.15</v>
      </c>
      <c r="P439" s="56">
        <v>2.4700000000000002</v>
      </c>
      <c r="Q439" s="56">
        <v>2.79</v>
      </c>
      <c r="R439" s="56">
        <v>3.1</v>
      </c>
      <c r="S439" s="56">
        <v>3.37</v>
      </c>
      <c r="T439" s="56">
        <v>3.59</v>
      </c>
      <c r="U439" s="56">
        <v>3.89</v>
      </c>
      <c r="V439" s="56">
        <v>4.1399999999999997</v>
      </c>
      <c r="W439" s="56">
        <v>4.45</v>
      </c>
      <c r="X439" s="56">
        <v>4.7699999999999996</v>
      </c>
      <c r="Y439" s="56">
        <v>5.13</v>
      </c>
      <c r="Z439" s="57">
        <v>5.54</v>
      </c>
      <c r="AA439" s="57">
        <v>6.01</v>
      </c>
      <c r="AB439" s="37">
        <v>6.51</v>
      </c>
      <c r="AC439" s="37">
        <v>7.07</v>
      </c>
      <c r="AD439" s="37">
        <v>7.7</v>
      </c>
      <c r="AE439" s="37">
        <v>8.42</v>
      </c>
      <c r="AF439" s="37">
        <v>9.2200000000000006</v>
      </c>
      <c r="AG439" s="37">
        <v>10.14</v>
      </c>
      <c r="AH439" s="37">
        <v>11.18</v>
      </c>
      <c r="AI439" s="37">
        <v>12.37</v>
      </c>
      <c r="AJ439" s="37">
        <v>13.72</v>
      </c>
      <c r="AK439" s="37">
        <v>15.26</v>
      </c>
      <c r="AL439" s="37">
        <v>16.97</v>
      </c>
      <c r="AM439" s="37">
        <v>18.809999999999999</v>
      </c>
      <c r="AN439" s="37">
        <v>20.88</v>
      </c>
      <c r="AO439" s="37">
        <v>23.06</v>
      </c>
      <c r="AP439" s="37">
        <v>25.35</v>
      </c>
      <c r="AQ439" s="37">
        <v>27.76</v>
      </c>
      <c r="AR439" s="37">
        <v>30.39</v>
      </c>
      <c r="AS439" s="37">
        <v>33.31</v>
      </c>
      <c r="AT439" s="37">
        <v>36.65</v>
      </c>
      <c r="AU439" s="37">
        <v>40.409999999999997</v>
      </c>
      <c r="AV439" s="37">
        <v>44.53</v>
      </c>
      <c r="AW439" s="37">
        <v>48.86</v>
      </c>
      <c r="AX439" s="37">
        <v>53.26</v>
      </c>
      <c r="AY439" s="37">
        <v>57.61</v>
      </c>
      <c r="AZ439" s="37">
        <v>61.87</v>
      </c>
      <c r="BA439" s="37">
        <v>66.099999999999994</v>
      </c>
      <c r="BB439" s="37">
        <v>70.52</v>
      </c>
      <c r="BC439" s="37">
        <v>75.239999999999995</v>
      </c>
      <c r="BD439" s="37">
        <v>80.489999999999995</v>
      </c>
      <c r="BE439" s="37">
        <v>85.84</v>
      </c>
      <c r="BF439" s="37">
        <v>94.14</v>
      </c>
      <c r="BG439" s="37">
        <v>103.51</v>
      </c>
      <c r="BH439" s="37">
        <v>114.16</v>
      </c>
      <c r="BI439" s="37">
        <v>126.2</v>
      </c>
      <c r="BJ439" s="37">
        <v>139.6</v>
      </c>
      <c r="BK439" s="37">
        <v>154.28</v>
      </c>
      <c r="BL439" s="37">
        <v>169.59</v>
      </c>
      <c r="BM439" s="37">
        <v>185.33</v>
      </c>
      <c r="BN439" s="37">
        <v>200.79</v>
      </c>
      <c r="BO439" s="37">
        <v>215.67</v>
      </c>
      <c r="BP439" s="37">
        <v>229.99</v>
      </c>
      <c r="BQ439" s="37">
        <v>242.99</v>
      </c>
      <c r="BR439" s="37">
        <v>254.1</v>
      </c>
      <c r="BS439" s="37">
        <v>270.08999999999997</v>
      </c>
      <c r="BT439" s="37">
        <v>287.62</v>
      </c>
      <c r="BU439" s="37">
        <v>307.36</v>
      </c>
      <c r="BV439" s="37">
        <v>328.95</v>
      </c>
      <c r="BW439" s="37">
        <v>352.09</v>
      </c>
      <c r="BX439" s="37">
        <v>374.47</v>
      </c>
      <c r="BY439" s="37">
        <v>396.8</v>
      </c>
      <c r="BZ439" s="37">
        <v>418.66</v>
      </c>
      <c r="CA439" s="37">
        <v>439.65</v>
      </c>
      <c r="CB439" s="37">
        <v>459.36</v>
      </c>
      <c r="CC439" s="37">
        <v>477.43</v>
      </c>
      <c r="CD439" s="37">
        <v>503.32</v>
      </c>
      <c r="CE439" s="37">
        <v>530.61</v>
      </c>
      <c r="CF439" s="37">
        <v>559.39</v>
      </c>
      <c r="CG439" s="37">
        <v>589.72</v>
      </c>
      <c r="CH439" s="37">
        <v>621.70000000000005</v>
      </c>
      <c r="CI439" s="37">
        <v>655.42</v>
      </c>
      <c r="CJ439" s="37">
        <v>690.96</v>
      </c>
      <c r="CK439" s="37">
        <v>728.43</v>
      </c>
      <c r="CL439" s="37">
        <v>767.94</v>
      </c>
      <c r="CM439" s="37">
        <v>809.58</v>
      </c>
      <c r="CN439" s="37">
        <v>853.48</v>
      </c>
      <c r="CO439" s="37">
        <v>899.77</v>
      </c>
      <c r="CP439" s="37">
        <v>948.56</v>
      </c>
      <c r="CQ439" s="37">
        <v>1000</v>
      </c>
      <c r="CR439" s="37"/>
      <c r="CS439" s="37"/>
      <c r="CT439" s="37"/>
      <c r="CU439" s="37"/>
      <c r="CV439" s="37"/>
      <c r="CW439" s="37"/>
    </row>
    <row r="440" spans="1:101" ht="14.25" customHeight="1">
      <c r="A440" s="55">
        <v>28</v>
      </c>
      <c r="B440" s="56">
        <v>0.43</v>
      </c>
      <c r="C440" s="56">
        <v>0.53</v>
      </c>
      <c r="D440" s="56">
        <v>0.59</v>
      </c>
      <c r="E440" s="56">
        <v>0.66</v>
      </c>
      <c r="F440" s="56">
        <v>0.74</v>
      </c>
      <c r="G440" s="56">
        <v>0.84</v>
      </c>
      <c r="H440" s="56">
        <v>0.95</v>
      </c>
      <c r="I440" s="56">
        <v>1.05</v>
      </c>
      <c r="J440" s="56">
        <v>1.18</v>
      </c>
      <c r="K440" s="56">
        <v>1.3</v>
      </c>
      <c r="L440" s="56">
        <v>1.47</v>
      </c>
      <c r="M440" s="56">
        <v>1.68</v>
      </c>
      <c r="N440" s="56">
        <v>2.0299999999999998</v>
      </c>
      <c r="O440" s="56">
        <v>2.38</v>
      </c>
      <c r="P440" s="56">
        <v>2.7</v>
      </c>
      <c r="Q440" s="56">
        <v>3.01</v>
      </c>
      <c r="R440" s="56">
        <v>3.29</v>
      </c>
      <c r="S440" s="56">
        <v>3.53</v>
      </c>
      <c r="T440" s="56">
        <v>3.85</v>
      </c>
      <c r="U440" s="56">
        <v>4.13</v>
      </c>
      <c r="V440" s="56">
        <v>4.43</v>
      </c>
      <c r="W440" s="56">
        <v>4.75</v>
      </c>
      <c r="X440" s="56">
        <v>5.12</v>
      </c>
      <c r="Y440" s="56">
        <v>5.53</v>
      </c>
      <c r="Z440" s="57">
        <v>6</v>
      </c>
      <c r="AA440" s="57">
        <v>6.51</v>
      </c>
      <c r="AB440" s="37">
        <v>7.07</v>
      </c>
      <c r="AC440" s="37">
        <v>7.7</v>
      </c>
      <c r="AD440" s="37">
        <v>8.42</v>
      </c>
      <c r="AE440" s="37">
        <v>9.2200000000000006</v>
      </c>
      <c r="AF440" s="37">
        <v>10.14</v>
      </c>
      <c r="AG440" s="37">
        <v>11.18</v>
      </c>
      <c r="AH440" s="37">
        <v>12.37</v>
      </c>
      <c r="AI440" s="37">
        <v>13.72</v>
      </c>
      <c r="AJ440" s="37">
        <v>15.26</v>
      </c>
      <c r="AK440" s="37">
        <v>16.97</v>
      </c>
      <c r="AL440" s="37">
        <v>18.809999999999999</v>
      </c>
      <c r="AM440" s="37">
        <v>20.88</v>
      </c>
      <c r="AN440" s="37">
        <v>23.06</v>
      </c>
      <c r="AO440" s="37">
        <v>25.35</v>
      </c>
      <c r="AP440" s="37">
        <v>27.76</v>
      </c>
      <c r="AQ440" s="37">
        <v>30.39</v>
      </c>
      <c r="AR440" s="37">
        <v>33.31</v>
      </c>
      <c r="AS440" s="37">
        <v>36.65</v>
      </c>
      <c r="AT440" s="37">
        <v>40.409999999999997</v>
      </c>
      <c r="AU440" s="37">
        <v>44.53</v>
      </c>
      <c r="AV440" s="37">
        <v>48.86</v>
      </c>
      <c r="AW440" s="37">
        <v>53.26</v>
      </c>
      <c r="AX440" s="37">
        <v>57.61</v>
      </c>
      <c r="AY440" s="37">
        <v>61.87</v>
      </c>
      <c r="AZ440" s="37">
        <v>66.099999999999994</v>
      </c>
      <c r="BA440" s="37">
        <v>70.52</v>
      </c>
      <c r="BB440" s="37">
        <v>75.239999999999995</v>
      </c>
      <c r="BC440" s="37">
        <v>80.489999999999995</v>
      </c>
      <c r="BD440" s="37">
        <v>85.84</v>
      </c>
      <c r="BE440" s="37">
        <v>94.14</v>
      </c>
      <c r="BF440" s="37">
        <v>103.51</v>
      </c>
      <c r="BG440" s="37">
        <v>114.16</v>
      </c>
      <c r="BH440" s="37">
        <v>126.2</v>
      </c>
      <c r="BI440" s="37">
        <v>139.6</v>
      </c>
      <c r="BJ440" s="37">
        <v>154.28</v>
      </c>
      <c r="BK440" s="37">
        <v>169.59</v>
      </c>
      <c r="BL440" s="37">
        <v>185.33</v>
      </c>
      <c r="BM440" s="37">
        <v>200.79</v>
      </c>
      <c r="BN440" s="37">
        <v>215.67</v>
      </c>
      <c r="BO440" s="37">
        <v>229.99</v>
      </c>
      <c r="BP440" s="37">
        <v>242.99</v>
      </c>
      <c r="BQ440" s="37">
        <v>254.1</v>
      </c>
      <c r="BR440" s="37">
        <v>270.08999999999997</v>
      </c>
      <c r="BS440" s="37">
        <v>287.62</v>
      </c>
      <c r="BT440" s="37">
        <v>307.36</v>
      </c>
      <c r="BU440" s="37">
        <v>328.95</v>
      </c>
      <c r="BV440" s="37">
        <v>352.09</v>
      </c>
      <c r="BW440" s="37">
        <v>374.47</v>
      </c>
      <c r="BX440" s="37">
        <v>396.8</v>
      </c>
      <c r="BY440" s="37">
        <v>418.66</v>
      </c>
      <c r="BZ440" s="37">
        <v>439.65</v>
      </c>
      <c r="CA440" s="37">
        <v>459.36</v>
      </c>
      <c r="CB440" s="37">
        <v>477.43</v>
      </c>
      <c r="CC440" s="37">
        <v>503.32</v>
      </c>
      <c r="CD440" s="37">
        <v>530.61</v>
      </c>
      <c r="CE440" s="37">
        <v>559.39</v>
      </c>
      <c r="CF440" s="37">
        <v>589.72</v>
      </c>
      <c r="CG440" s="37">
        <v>621.70000000000005</v>
      </c>
      <c r="CH440" s="37">
        <v>655.42</v>
      </c>
      <c r="CI440" s="37">
        <v>690.96</v>
      </c>
      <c r="CJ440" s="37">
        <v>728.43</v>
      </c>
      <c r="CK440" s="37">
        <v>767.94</v>
      </c>
      <c r="CL440" s="37">
        <v>809.58</v>
      </c>
      <c r="CM440" s="37">
        <v>853.48</v>
      </c>
      <c r="CN440" s="37">
        <v>899.77</v>
      </c>
      <c r="CO440" s="37">
        <v>948.56</v>
      </c>
      <c r="CP440" s="37">
        <v>1000</v>
      </c>
      <c r="CQ440" s="37"/>
      <c r="CR440" s="37"/>
      <c r="CS440" s="37"/>
      <c r="CT440" s="37"/>
      <c r="CU440" s="37"/>
      <c r="CV440" s="37"/>
      <c r="CW440" s="37"/>
    </row>
    <row r="441" spans="1:101" ht="14.25" customHeight="1">
      <c r="A441" s="55">
        <v>29</v>
      </c>
      <c r="B441" s="56">
        <v>0.42</v>
      </c>
      <c r="C441" s="56">
        <v>0.54</v>
      </c>
      <c r="D441" s="56">
        <v>0.63</v>
      </c>
      <c r="E441" s="56">
        <v>0.72</v>
      </c>
      <c r="F441" s="56">
        <v>0.82</v>
      </c>
      <c r="G441" s="56">
        <v>0.92</v>
      </c>
      <c r="H441" s="56">
        <v>1.02</v>
      </c>
      <c r="I441" s="56">
        <v>1.1299999999999999</v>
      </c>
      <c r="J441" s="56">
        <v>1.26</v>
      </c>
      <c r="K441" s="56">
        <v>1.43</v>
      </c>
      <c r="L441" s="56">
        <v>1.63</v>
      </c>
      <c r="M441" s="56">
        <v>1.86</v>
      </c>
      <c r="N441" s="56">
        <v>2.23</v>
      </c>
      <c r="O441" s="56">
        <v>2.57</v>
      </c>
      <c r="P441" s="56">
        <v>2.88</v>
      </c>
      <c r="Q441" s="56">
        <v>3.17</v>
      </c>
      <c r="R441" s="56">
        <v>3.44</v>
      </c>
      <c r="S441" s="56">
        <v>3.78</v>
      </c>
      <c r="T441" s="56">
        <v>4.12</v>
      </c>
      <c r="U441" s="56">
        <v>4.42</v>
      </c>
      <c r="V441" s="56">
        <v>4.74</v>
      </c>
      <c r="W441" s="56">
        <v>5.0999999999999996</v>
      </c>
      <c r="X441" s="56">
        <v>5.52</v>
      </c>
      <c r="Y441" s="56">
        <v>5.98</v>
      </c>
      <c r="Z441" s="57">
        <v>6.5</v>
      </c>
      <c r="AA441" s="57">
        <v>7.07</v>
      </c>
      <c r="AB441" s="37">
        <v>7.7</v>
      </c>
      <c r="AC441" s="37">
        <v>8.42</v>
      </c>
      <c r="AD441" s="37">
        <v>9.2200000000000006</v>
      </c>
      <c r="AE441" s="37">
        <v>10.14</v>
      </c>
      <c r="AF441" s="37">
        <v>11.18</v>
      </c>
      <c r="AG441" s="37">
        <v>12.37</v>
      </c>
      <c r="AH441" s="37">
        <v>13.72</v>
      </c>
      <c r="AI441" s="37">
        <v>15.26</v>
      </c>
      <c r="AJ441" s="37">
        <v>16.97</v>
      </c>
      <c r="AK441" s="37">
        <v>18.809999999999999</v>
      </c>
      <c r="AL441" s="37">
        <v>20.88</v>
      </c>
      <c r="AM441" s="37">
        <v>23.06</v>
      </c>
      <c r="AN441" s="37">
        <v>25.35</v>
      </c>
      <c r="AO441" s="37">
        <v>27.76</v>
      </c>
      <c r="AP441" s="37">
        <v>30.39</v>
      </c>
      <c r="AQ441" s="37">
        <v>33.31</v>
      </c>
      <c r="AR441" s="37">
        <v>36.65</v>
      </c>
      <c r="AS441" s="37">
        <v>40.409999999999997</v>
      </c>
      <c r="AT441" s="37">
        <v>44.53</v>
      </c>
      <c r="AU441" s="37">
        <v>48.86</v>
      </c>
      <c r="AV441" s="37">
        <v>53.26</v>
      </c>
      <c r="AW441" s="37">
        <v>57.61</v>
      </c>
      <c r="AX441" s="37">
        <v>61.87</v>
      </c>
      <c r="AY441" s="37">
        <v>66.099999999999994</v>
      </c>
      <c r="AZ441" s="37">
        <v>70.52</v>
      </c>
      <c r="BA441" s="37">
        <v>75.239999999999995</v>
      </c>
      <c r="BB441" s="37">
        <v>80.489999999999995</v>
      </c>
      <c r="BC441" s="37">
        <v>85.84</v>
      </c>
      <c r="BD441" s="37">
        <v>94.14</v>
      </c>
      <c r="BE441" s="37">
        <v>103.51</v>
      </c>
      <c r="BF441" s="37">
        <v>114.16</v>
      </c>
      <c r="BG441" s="37">
        <v>126.2</v>
      </c>
      <c r="BH441" s="37">
        <v>139.6</v>
      </c>
      <c r="BI441" s="37">
        <v>154.28</v>
      </c>
      <c r="BJ441" s="37">
        <v>169.59</v>
      </c>
      <c r="BK441" s="37">
        <v>185.33</v>
      </c>
      <c r="BL441" s="37">
        <v>200.79</v>
      </c>
      <c r="BM441" s="37">
        <v>215.67</v>
      </c>
      <c r="BN441" s="37">
        <v>229.99</v>
      </c>
      <c r="BO441" s="37">
        <v>242.99</v>
      </c>
      <c r="BP441" s="37">
        <v>254.1</v>
      </c>
      <c r="BQ441" s="37">
        <v>270.08999999999997</v>
      </c>
      <c r="BR441" s="37">
        <v>287.62</v>
      </c>
      <c r="BS441" s="37">
        <v>307.36</v>
      </c>
      <c r="BT441" s="37">
        <v>328.95</v>
      </c>
      <c r="BU441" s="37">
        <v>352.09</v>
      </c>
      <c r="BV441" s="37">
        <v>374.47</v>
      </c>
      <c r="BW441" s="37">
        <v>396.8</v>
      </c>
      <c r="BX441" s="37">
        <v>418.66</v>
      </c>
      <c r="BY441" s="37">
        <v>439.65</v>
      </c>
      <c r="BZ441" s="37">
        <v>459.36</v>
      </c>
      <c r="CA441" s="37">
        <v>477.43</v>
      </c>
      <c r="CB441" s="37">
        <v>503.32</v>
      </c>
      <c r="CC441" s="37">
        <v>530.61</v>
      </c>
      <c r="CD441" s="37">
        <v>559.39</v>
      </c>
      <c r="CE441" s="37">
        <v>589.72</v>
      </c>
      <c r="CF441" s="37">
        <v>621.70000000000005</v>
      </c>
      <c r="CG441" s="37">
        <v>655.42</v>
      </c>
      <c r="CH441" s="37">
        <v>690.96</v>
      </c>
      <c r="CI441" s="37">
        <v>728.43</v>
      </c>
      <c r="CJ441" s="37">
        <v>767.94</v>
      </c>
      <c r="CK441" s="37">
        <v>809.58</v>
      </c>
      <c r="CL441" s="37">
        <v>853.48</v>
      </c>
      <c r="CM441" s="37">
        <v>899.77</v>
      </c>
      <c r="CN441" s="37">
        <v>948.56</v>
      </c>
      <c r="CO441" s="37">
        <v>1000</v>
      </c>
      <c r="CP441" s="37"/>
      <c r="CQ441" s="37"/>
      <c r="CR441" s="37"/>
      <c r="CS441" s="37"/>
      <c r="CT441" s="37"/>
      <c r="CU441" s="37"/>
      <c r="CV441" s="37"/>
      <c r="CW441" s="37"/>
    </row>
    <row r="442" spans="1:101" ht="14.25" customHeight="1">
      <c r="A442" s="55">
        <v>30</v>
      </c>
      <c r="B442" s="56">
        <v>0.41</v>
      </c>
      <c r="C442" s="56">
        <v>0.56000000000000005</v>
      </c>
      <c r="D442" s="56">
        <v>0.7</v>
      </c>
      <c r="E442" s="56">
        <v>0.8</v>
      </c>
      <c r="F442" s="56">
        <v>0.91</v>
      </c>
      <c r="G442" s="56">
        <v>1.01</v>
      </c>
      <c r="H442" s="56">
        <v>1.1100000000000001</v>
      </c>
      <c r="I442" s="56">
        <v>1.21</v>
      </c>
      <c r="J442" s="56">
        <v>1.37</v>
      </c>
      <c r="K442" s="56">
        <v>1.58</v>
      </c>
      <c r="L442" s="56">
        <v>1.8</v>
      </c>
      <c r="M442" s="56">
        <v>2.04</v>
      </c>
      <c r="N442" s="56">
        <v>2.41</v>
      </c>
      <c r="O442" s="56">
        <v>2.73</v>
      </c>
      <c r="P442" s="56">
        <v>3.02</v>
      </c>
      <c r="Q442" s="56">
        <v>3.3</v>
      </c>
      <c r="R442" s="56">
        <v>3.67</v>
      </c>
      <c r="S442" s="56">
        <v>4.03</v>
      </c>
      <c r="T442" s="56">
        <v>4.4000000000000004</v>
      </c>
      <c r="U442" s="56">
        <v>4.72</v>
      </c>
      <c r="V442" s="56">
        <v>5.09</v>
      </c>
      <c r="W442" s="56">
        <v>5.5</v>
      </c>
      <c r="X442" s="56">
        <v>5.96</v>
      </c>
      <c r="Y442" s="56">
        <v>6.48</v>
      </c>
      <c r="Z442" s="57">
        <v>7.05</v>
      </c>
      <c r="AA442" s="57">
        <v>7.7</v>
      </c>
      <c r="AB442" s="37">
        <v>8.42</v>
      </c>
      <c r="AC442" s="37">
        <v>9.2200000000000006</v>
      </c>
      <c r="AD442" s="37">
        <v>10.14</v>
      </c>
      <c r="AE442" s="37">
        <v>11.18</v>
      </c>
      <c r="AF442" s="37">
        <v>12.37</v>
      </c>
      <c r="AG442" s="37">
        <v>13.72</v>
      </c>
      <c r="AH442" s="37">
        <v>15.26</v>
      </c>
      <c r="AI442" s="37">
        <v>16.97</v>
      </c>
      <c r="AJ442" s="37">
        <v>18.809999999999999</v>
      </c>
      <c r="AK442" s="37">
        <v>20.88</v>
      </c>
      <c r="AL442" s="37">
        <v>23.06</v>
      </c>
      <c r="AM442" s="37">
        <v>25.35</v>
      </c>
      <c r="AN442" s="37">
        <v>27.76</v>
      </c>
      <c r="AO442" s="37">
        <v>30.39</v>
      </c>
      <c r="AP442" s="37">
        <v>33.31</v>
      </c>
      <c r="AQ442" s="37">
        <v>36.65</v>
      </c>
      <c r="AR442" s="37">
        <v>40.409999999999997</v>
      </c>
      <c r="AS442" s="37">
        <v>44.53</v>
      </c>
      <c r="AT442" s="37">
        <v>48.86</v>
      </c>
      <c r="AU442" s="37">
        <v>53.26</v>
      </c>
      <c r="AV442" s="37">
        <v>57.61</v>
      </c>
      <c r="AW442" s="37">
        <v>61.87</v>
      </c>
      <c r="AX442" s="37">
        <v>66.099999999999994</v>
      </c>
      <c r="AY442" s="37">
        <v>70.52</v>
      </c>
      <c r="AZ442" s="37">
        <v>75.239999999999995</v>
      </c>
      <c r="BA442" s="37">
        <v>80.489999999999995</v>
      </c>
      <c r="BB442" s="37">
        <v>85.84</v>
      </c>
      <c r="BC442" s="37">
        <v>94.14</v>
      </c>
      <c r="BD442" s="37">
        <v>103.51</v>
      </c>
      <c r="BE442" s="37">
        <v>114.16</v>
      </c>
      <c r="BF442" s="37">
        <v>126.2</v>
      </c>
      <c r="BG442" s="37">
        <v>139.6</v>
      </c>
      <c r="BH442" s="37">
        <v>154.28</v>
      </c>
      <c r="BI442" s="37">
        <v>169.59</v>
      </c>
      <c r="BJ442" s="37">
        <v>185.33</v>
      </c>
      <c r="BK442" s="37">
        <v>200.79</v>
      </c>
      <c r="BL442" s="37">
        <v>215.67</v>
      </c>
      <c r="BM442" s="37">
        <v>229.99</v>
      </c>
      <c r="BN442" s="37">
        <v>242.99</v>
      </c>
      <c r="BO442" s="37">
        <v>254.1</v>
      </c>
      <c r="BP442" s="37">
        <v>270.08999999999997</v>
      </c>
      <c r="BQ442" s="37">
        <v>287.62</v>
      </c>
      <c r="BR442" s="37">
        <v>307.36</v>
      </c>
      <c r="BS442" s="37">
        <v>328.95</v>
      </c>
      <c r="BT442" s="37">
        <v>352.09</v>
      </c>
      <c r="BU442" s="37">
        <v>374.47</v>
      </c>
      <c r="BV442" s="37">
        <v>396.8</v>
      </c>
      <c r="BW442" s="37">
        <v>418.66</v>
      </c>
      <c r="BX442" s="37">
        <v>439.65</v>
      </c>
      <c r="BY442" s="37">
        <v>459.36</v>
      </c>
      <c r="BZ442" s="37">
        <v>477.43</v>
      </c>
      <c r="CA442" s="37">
        <v>503.32</v>
      </c>
      <c r="CB442" s="37">
        <v>530.61</v>
      </c>
      <c r="CC442" s="37">
        <v>559.39</v>
      </c>
      <c r="CD442" s="37">
        <v>589.72</v>
      </c>
      <c r="CE442" s="37">
        <v>621.70000000000005</v>
      </c>
      <c r="CF442" s="37">
        <v>655.42</v>
      </c>
      <c r="CG442" s="37">
        <v>690.96</v>
      </c>
      <c r="CH442" s="37">
        <v>728.43</v>
      </c>
      <c r="CI442" s="37">
        <v>767.94</v>
      </c>
      <c r="CJ442" s="37">
        <v>809.58</v>
      </c>
      <c r="CK442" s="37">
        <v>853.48</v>
      </c>
      <c r="CL442" s="37">
        <v>899.77</v>
      </c>
      <c r="CM442" s="37">
        <v>948.56</v>
      </c>
      <c r="CN442" s="37">
        <v>1000</v>
      </c>
      <c r="CO442" s="37"/>
      <c r="CP442" s="37"/>
      <c r="CQ442" s="37"/>
      <c r="CR442" s="37"/>
      <c r="CS442" s="37"/>
      <c r="CT442" s="37"/>
      <c r="CU442" s="37"/>
      <c r="CV442" s="37"/>
      <c r="CW442" s="37"/>
    </row>
    <row r="443" spans="1:101" ht="14.25" customHeight="1">
      <c r="A443" s="55">
        <v>31</v>
      </c>
      <c r="B443" s="56">
        <v>0.41</v>
      </c>
      <c r="C443" s="56">
        <v>0.6</v>
      </c>
      <c r="D443" s="56">
        <v>0.77</v>
      </c>
      <c r="E443" s="56">
        <v>0.89</v>
      </c>
      <c r="F443" s="56">
        <v>1</v>
      </c>
      <c r="G443" s="56">
        <v>1.1000000000000001</v>
      </c>
      <c r="H443" s="56">
        <v>1.18</v>
      </c>
      <c r="I443" s="56">
        <v>1.32</v>
      </c>
      <c r="J443" s="56">
        <v>1.51</v>
      </c>
      <c r="K443" s="56">
        <v>1.75</v>
      </c>
      <c r="L443" s="56">
        <v>1.98</v>
      </c>
      <c r="M443" s="56">
        <v>2.21</v>
      </c>
      <c r="N443" s="56">
        <v>2.56</v>
      </c>
      <c r="O443" s="56">
        <v>2.86</v>
      </c>
      <c r="P443" s="56">
        <v>3.12</v>
      </c>
      <c r="Q443" s="56">
        <v>3.5</v>
      </c>
      <c r="R443" s="56">
        <v>3.92</v>
      </c>
      <c r="S443" s="56">
        <v>4.3099999999999996</v>
      </c>
      <c r="T443" s="56">
        <v>4.71</v>
      </c>
      <c r="U443" s="56">
        <v>5.07</v>
      </c>
      <c r="V443" s="56">
        <v>5.48</v>
      </c>
      <c r="W443" s="56">
        <v>5.94</v>
      </c>
      <c r="X443" s="56">
        <v>6.46</v>
      </c>
      <c r="Y443" s="56">
        <v>7.03</v>
      </c>
      <c r="Z443" s="57">
        <v>7.68</v>
      </c>
      <c r="AA443" s="57">
        <v>8.42</v>
      </c>
      <c r="AB443" s="37">
        <v>9.2200000000000006</v>
      </c>
      <c r="AC443" s="37">
        <v>10.14</v>
      </c>
      <c r="AD443" s="37">
        <v>11.18</v>
      </c>
      <c r="AE443" s="37">
        <v>12.37</v>
      </c>
      <c r="AF443" s="37">
        <v>13.72</v>
      </c>
      <c r="AG443" s="37">
        <v>15.26</v>
      </c>
      <c r="AH443" s="37">
        <v>16.97</v>
      </c>
      <c r="AI443" s="37">
        <v>18.809999999999999</v>
      </c>
      <c r="AJ443" s="37">
        <v>20.88</v>
      </c>
      <c r="AK443" s="37">
        <v>23.06</v>
      </c>
      <c r="AL443" s="37">
        <v>25.35</v>
      </c>
      <c r="AM443" s="37">
        <v>27.76</v>
      </c>
      <c r="AN443" s="37">
        <v>30.39</v>
      </c>
      <c r="AO443" s="37">
        <v>33.31</v>
      </c>
      <c r="AP443" s="37">
        <v>36.65</v>
      </c>
      <c r="AQ443" s="37">
        <v>40.409999999999997</v>
      </c>
      <c r="AR443" s="37">
        <v>44.53</v>
      </c>
      <c r="AS443" s="37">
        <v>48.86</v>
      </c>
      <c r="AT443" s="37">
        <v>53.26</v>
      </c>
      <c r="AU443" s="37">
        <v>57.61</v>
      </c>
      <c r="AV443" s="37">
        <v>61.87</v>
      </c>
      <c r="AW443" s="37">
        <v>66.099999999999994</v>
      </c>
      <c r="AX443" s="37">
        <v>70.52</v>
      </c>
      <c r="AY443" s="37">
        <v>75.239999999999995</v>
      </c>
      <c r="AZ443" s="37">
        <v>80.489999999999995</v>
      </c>
      <c r="BA443" s="37">
        <v>85.84</v>
      </c>
      <c r="BB443" s="37">
        <v>94.14</v>
      </c>
      <c r="BC443" s="37">
        <v>103.51</v>
      </c>
      <c r="BD443" s="37">
        <v>114.16</v>
      </c>
      <c r="BE443" s="37">
        <v>126.2</v>
      </c>
      <c r="BF443" s="37">
        <v>139.6</v>
      </c>
      <c r="BG443" s="37">
        <v>154.28</v>
      </c>
      <c r="BH443" s="37">
        <v>169.59</v>
      </c>
      <c r="BI443" s="37">
        <v>185.33</v>
      </c>
      <c r="BJ443" s="37">
        <v>200.79</v>
      </c>
      <c r="BK443" s="37">
        <v>215.67</v>
      </c>
      <c r="BL443" s="37">
        <v>229.99</v>
      </c>
      <c r="BM443" s="37">
        <v>242.99</v>
      </c>
      <c r="BN443" s="37">
        <v>254.1</v>
      </c>
      <c r="BO443" s="37">
        <v>270.08999999999997</v>
      </c>
      <c r="BP443" s="37">
        <v>287.62</v>
      </c>
      <c r="BQ443" s="37">
        <v>307.36</v>
      </c>
      <c r="BR443" s="37">
        <v>328.95</v>
      </c>
      <c r="BS443" s="37">
        <v>352.09</v>
      </c>
      <c r="BT443" s="37">
        <v>374.47</v>
      </c>
      <c r="BU443" s="37">
        <v>396.8</v>
      </c>
      <c r="BV443" s="37">
        <v>418.66</v>
      </c>
      <c r="BW443" s="37">
        <v>439.65</v>
      </c>
      <c r="BX443" s="37">
        <v>459.36</v>
      </c>
      <c r="BY443" s="37">
        <v>477.43</v>
      </c>
      <c r="BZ443" s="37">
        <v>503.32</v>
      </c>
      <c r="CA443" s="37">
        <v>530.61</v>
      </c>
      <c r="CB443" s="37">
        <v>559.39</v>
      </c>
      <c r="CC443" s="37">
        <v>589.72</v>
      </c>
      <c r="CD443" s="37">
        <v>621.70000000000005</v>
      </c>
      <c r="CE443" s="37">
        <v>655.42</v>
      </c>
      <c r="CF443" s="37">
        <v>690.96</v>
      </c>
      <c r="CG443" s="37">
        <v>728.43</v>
      </c>
      <c r="CH443" s="37">
        <v>767.94</v>
      </c>
      <c r="CI443" s="37">
        <v>809.58</v>
      </c>
      <c r="CJ443" s="37">
        <v>853.48</v>
      </c>
      <c r="CK443" s="37">
        <v>899.77</v>
      </c>
      <c r="CL443" s="37">
        <v>948.56</v>
      </c>
      <c r="CM443" s="37">
        <v>1000</v>
      </c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</row>
    <row r="444" spans="1:101" ht="14.25" customHeight="1">
      <c r="A444" s="55">
        <v>32</v>
      </c>
      <c r="B444" s="56">
        <v>0.42</v>
      </c>
      <c r="C444" s="56">
        <v>0.63</v>
      </c>
      <c r="D444" s="56">
        <v>0.83</v>
      </c>
      <c r="E444" s="56">
        <v>0.97</v>
      </c>
      <c r="F444" s="56">
        <v>1.0900000000000001</v>
      </c>
      <c r="G444" s="56">
        <v>1.17</v>
      </c>
      <c r="H444" s="56">
        <v>1.29</v>
      </c>
      <c r="I444" s="56">
        <v>1.45</v>
      </c>
      <c r="J444" s="56">
        <v>1.68</v>
      </c>
      <c r="K444" s="56">
        <v>1.94</v>
      </c>
      <c r="L444" s="56">
        <v>2.17</v>
      </c>
      <c r="M444" s="56">
        <v>2.38</v>
      </c>
      <c r="N444" s="56">
        <v>2.7</v>
      </c>
      <c r="O444" s="56">
        <v>2.98</v>
      </c>
      <c r="P444" s="56">
        <v>3.33</v>
      </c>
      <c r="Q444" s="56">
        <v>3.74</v>
      </c>
      <c r="R444" s="56">
        <v>4.1900000000000004</v>
      </c>
      <c r="S444" s="56">
        <v>4.62</v>
      </c>
      <c r="T444" s="56">
        <v>5.0599999999999996</v>
      </c>
      <c r="U444" s="56">
        <v>5.46</v>
      </c>
      <c r="V444" s="56">
        <v>5.92</v>
      </c>
      <c r="W444" s="56">
        <v>6.44</v>
      </c>
      <c r="X444" s="56">
        <v>7.01</v>
      </c>
      <c r="Y444" s="56">
        <v>7.65</v>
      </c>
      <c r="Z444" s="57">
        <v>8.39</v>
      </c>
      <c r="AA444" s="57">
        <v>9.2200000000000006</v>
      </c>
      <c r="AB444" s="37">
        <v>10.14</v>
      </c>
      <c r="AC444" s="37">
        <v>11.18</v>
      </c>
      <c r="AD444" s="37">
        <v>12.37</v>
      </c>
      <c r="AE444" s="37">
        <v>13.72</v>
      </c>
      <c r="AF444" s="37">
        <v>15.26</v>
      </c>
      <c r="AG444" s="37">
        <v>16.97</v>
      </c>
      <c r="AH444" s="37">
        <v>18.809999999999999</v>
      </c>
      <c r="AI444" s="37">
        <v>20.88</v>
      </c>
      <c r="AJ444" s="37">
        <v>23.06</v>
      </c>
      <c r="AK444" s="37">
        <v>25.35</v>
      </c>
      <c r="AL444" s="37">
        <v>27.76</v>
      </c>
      <c r="AM444" s="37">
        <v>30.39</v>
      </c>
      <c r="AN444" s="37">
        <v>33.31</v>
      </c>
      <c r="AO444" s="37">
        <v>36.65</v>
      </c>
      <c r="AP444" s="37">
        <v>40.409999999999997</v>
      </c>
      <c r="AQ444" s="37">
        <v>44.53</v>
      </c>
      <c r="AR444" s="37">
        <v>48.86</v>
      </c>
      <c r="AS444" s="37">
        <v>53.26</v>
      </c>
      <c r="AT444" s="37">
        <v>57.61</v>
      </c>
      <c r="AU444" s="37">
        <v>61.87</v>
      </c>
      <c r="AV444" s="37">
        <v>66.099999999999994</v>
      </c>
      <c r="AW444" s="37">
        <v>70.52</v>
      </c>
      <c r="AX444" s="37">
        <v>75.239999999999995</v>
      </c>
      <c r="AY444" s="37">
        <v>80.489999999999995</v>
      </c>
      <c r="AZ444" s="37">
        <v>85.84</v>
      </c>
      <c r="BA444" s="37">
        <v>94.14</v>
      </c>
      <c r="BB444" s="37">
        <v>103.51</v>
      </c>
      <c r="BC444" s="37">
        <v>114.16</v>
      </c>
      <c r="BD444" s="37">
        <v>126.2</v>
      </c>
      <c r="BE444" s="37">
        <v>139.6</v>
      </c>
      <c r="BF444" s="37">
        <v>154.28</v>
      </c>
      <c r="BG444" s="37">
        <v>169.59</v>
      </c>
      <c r="BH444" s="37">
        <v>185.33</v>
      </c>
      <c r="BI444" s="37">
        <v>200.79</v>
      </c>
      <c r="BJ444" s="37">
        <v>215.67</v>
      </c>
      <c r="BK444" s="37">
        <v>229.99</v>
      </c>
      <c r="BL444" s="37">
        <v>242.99</v>
      </c>
      <c r="BM444" s="37">
        <v>254.1</v>
      </c>
      <c r="BN444" s="37">
        <v>270.08999999999997</v>
      </c>
      <c r="BO444" s="37">
        <v>287.62</v>
      </c>
      <c r="BP444" s="37">
        <v>307.36</v>
      </c>
      <c r="BQ444" s="37">
        <v>328.95</v>
      </c>
      <c r="BR444" s="37">
        <v>352.09</v>
      </c>
      <c r="BS444" s="37">
        <v>374.47</v>
      </c>
      <c r="BT444" s="37">
        <v>396.8</v>
      </c>
      <c r="BU444" s="37">
        <v>418.66</v>
      </c>
      <c r="BV444" s="37">
        <v>439.65</v>
      </c>
      <c r="BW444" s="37">
        <v>459.36</v>
      </c>
      <c r="BX444" s="37">
        <v>477.43</v>
      </c>
      <c r="BY444" s="37">
        <v>503.32</v>
      </c>
      <c r="BZ444" s="37">
        <v>530.61</v>
      </c>
      <c r="CA444" s="37">
        <v>559.39</v>
      </c>
      <c r="CB444" s="37">
        <v>589.72</v>
      </c>
      <c r="CC444" s="37">
        <v>621.70000000000005</v>
      </c>
      <c r="CD444" s="37">
        <v>655.42</v>
      </c>
      <c r="CE444" s="37">
        <v>690.96</v>
      </c>
      <c r="CF444" s="37">
        <v>728.43</v>
      </c>
      <c r="CG444" s="37">
        <v>767.94</v>
      </c>
      <c r="CH444" s="37">
        <v>809.58</v>
      </c>
      <c r="CI444" s="37">
        <v>853.48</v>
      </c>
      <c r="CJ444" s="37">
        <v>899.77</v>
      </c>
      <c r="CK444" s="37">
        <v>948.56</v>
      </c>
      <c r="CL444" s="37">
        <v>1000</v>
      </c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</row>
    <row r="445" spans="1:101" ht="14.25" customHeight="1">
      <c r="A445" s="55">
        <v>33</v>
      </c>
      <c r="B445" s="56">
        <v>0.43</v>
      </c>
      <c r="C445" s="56">
        <v>0.66</v>
      </c>
      <c r="D445" s="56">
        <v>0.88</v>
      </c>
      <c r="E445" s="56">
        <v>1.03</v>
      </c>
      <c r="F445" s="56">
        <v>1.1599999999999999</v>
      </c>
      <c r="G445" s="56">
        <v>1.27</v>
      </c>
      <c r="H445" s="56">
        <v>1.4</v>
      </c>
      <c r="I445" s="56">
        <v>1.6</v>
      </c>
      <c r="J445" s="56">
        <v>1.85</v>
      </c>
      <c r="K445" s="56">
        <v>2.11</v>
      </c>
      <c r="L445" s="56">
        <v>2.33</v>
      </c>
      <c r="M445" s="56">
        <v>2.52</v>
      </c>
      <c r="N445" s="56">
        <v>2.82</v>
      </c>
      <c r="O445" s="56">
        <v>3.18</v>
      </c>
      <c r="P445" s="56">
        <v>3.56</v>
      </c>
      <c r="Q445" s="56">
        <v>4.01</v>
      </c>
      <c r="R445" s="56">
        <v>4.5</v>
      </c>
      <c r="S445" s="56">
        <v>4.96</v>
      </c>
      <c r="T445" s="56">
        <v>5.44</v>
      </c>
      <c r="U445" s="56">
        <v>5.9</v>
      </c>
      <c r="V445" s="56">
        <v>6.42</v>
      </c>
      <c r="W445" s="56">
        <v>6.99</v>
      </c>
      <c r="X445" s="56">
        <v>7.63</v>
      </c>
      <c r="Y445" s="56">
        <v>8.36</v>
      </c>
      <c r="Z445" s="57">
        <v>9.19</v>
      </c>
      <c r="AA445" s="57">
        <v>10.14</v>
      </c>
      <c r="AB445" s="37">
        <v>11.18</v>
      </c>
      <c r="AC445" s="37">
        <v>12.37</v>
      </c>
      <c r="AD445" s="37">
        <v>13.72</v>
      </c>
      <c r="AE445" s="37">
        <v>15.26</v>
      </c>
      <c r="AF445" s="37">
        <v>16.97</v>
      </c>
      <c r="AG445" s="37">
        <v>18.809999999999999</v>
      </c>
      <c r="AH445" s="37">
        <v>20.88</v>
      </c>
      <c r="AI445" s="37">
        <v>23.06</v>
      </c>
      <c r="AJ445" s="37">
        <v>25.35</v>
      </c>
      <c r="AK445" s="37">
        <v>27.76</v>
      </c>
      <c r="AL445" s="37">
        <v>30.39</v>
      </c>
      <c r="AM445" s="37">
        <v>33.31</v>
      </c>
      <c r="AN445" s="37">
        <v>36.65</v>
      </c>
      <c r="AO445" s="37">
        <v>40.409999999999997</v>
      </c>
      <c r="AP445" s="37">
        <v>44.53</v>
      </c>
      <c r="AQ445" s="37">
        <v>48.86</v>
      </c>
      <c r="AR445" s="37">
        <v>53.26</v>
      </c>
      <c r="AS445" s="37">
        <v>57.61</v>
      </c>
      <c r="AT445" s="37">
        <v>61.87</v>
      </c>
      <c r="AU445" s="37">
        <v>66.099999999999994</v>
      </c>
      <c r="AV445" s="37">
        <v>70.52</v>
      </c>
      <c r="AW445" s="37">
        <v>75.239999999999995</v>
      </c>
      <c r="AX445" s="37">
        <v>80.489999999999995</v>
      </c>
      <c r="AY445" s="37">
        <v>85.84</v>
      </c>
      <c r="AZ445" s="37">
        <v>94.14</v>
      </c>
      <c r="BA445" s="37">
        <v>103.51</v>
      </c>
      <c r="BB445" s="37">
        <v>114.16</v>
      </c>
      <c r="BC445" s="37">
        <v>126.2</v>
      </c>
      <c r="BD445" s="37">
        <v>139.6</v>
      </c>
      <c r="BE445" s="37">
        <v>154.28</v>
      </c>
      <c r="BF445" s="37">
        <v>169.59</v>
      </c>
      <c r="BG445" s="37">
        <v>185.33</v>
      </c>
      <c r="BH445" s="37">
        <v>200.79</v>
      </c>
      <c r="BI445" s="37">
        <v>215.67</v>
      </c>
      <c r="BJ445" s="37">
        <v>229.99</v>
      </c>
      <c r="BK445" s="37">
        <v>242.99</v>
      </c>
      <c r="BL445" s="37">
        <v>254.1</v>
      </c>
      <c r="BM445" s="37">
        <v>270.08999999999997</v>
      </c>
      <c r="BN445" s="37">
        <v>287.62</v>
      </c>
      <c r="BO445" s="37">
        <v>307.36</v>
      </c>
      <c r="BP445" s="37">
        <v>328.95</v>
      </c>
      <c r="BQ445" s="37">
        <v>352.09</v>
      </c>
      <c r="BR445" s="37">
        <v>374.47</v>
      </c>
      <c r="BS445" s="37">
        <v>396.8</v>
      </c>
      <c r="BT445" s="37">
        <v>418.66</v>
      </c>
      <c r="BU445" s="37">
        <v>439.65</v>
      </c>
      <c r="BV445" s="37">
        <v>459.36</v>
      </c>
      <c r="BW445" s="37">
        <v>477.43</v>
      </c>
      <c r="BX445" s="37">
        <v>503.32</v>
      </c>
      <c r="BY445" s="37">
        <v>530.61</v>
      </c>
      <c r="BZ445" s="37">
        <v>559.39</v>
      </c>
      <c r="CA445" s="37">
        <v>589.72</v>
      </c>
      <c r="CB445" s="37">
        <v>621.70000000000005</v>
      </c>
      <c r="CC445" s="37">
        <v>655.42</v>
      </c>
      <c r="CD445" s="37">
        <v>690.96</v>
      </c>
      <c r="CE445" s="37">
        <v>728.43</v>
      </c>
      <c r="CF445" s="37">
        <v>767.94</v>
      </c>
      <c r="CG445" s="37">
        <v>809.58</v>
      </c>
      <c r="CH445" s="37">
        <v>853.48</v>
      </c>
      <c r="CI445" s="37">
        <v>899.77</v>
      </c>
      <c r="CJ445" s="37">
        <v>948.56</v>
      </c>
      <c r="CK445" s="37">
        <v>1000</v>
      </c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</row>
    <row r="446" spans="1:101" ht="14.25" customHeight="1">
      <c r="A446" s="55">
        <v>34</v>
      </c>
      <c r="B446" s="56">
        <v>0.44</v>
      </c>
      <c r="C446" s="56">
        <v>0.68</v>
      </c>
      <c r="D446" s="56">
        <v>0.92</v>
      </c>
      <c r="E446" s="56">
        <v>1.07</v>
      </c>
      <c r="F446" s="56">
        <v>1.21</v>
      </c>
      <c r="G446" s="56">
        <v>1.37</v>
      </c>
      <c r="H446" s="56">
        <v>1.53</v>
      </c>
      <c r="I446" s="56">
        <v>1.77</v>
      </c>
      <c r="J446" s="56">
        <v>2.02</v>
      </c>
      <c r="K446" s="56">
        <v>2.27</v>
      </c>
      <c r="L446" s="56">
        <v>2.39</v>
      </c>
      <c r="M446" s="56">
        <v>2.65</v>
      </c>
      <c r="N446" s="56">
        <v>3.02</v>
      </c>
      <c r="O446" s="56">
        <v>3.41</v>
      </c>
      <c r="P446" s="56">
        <v>3.82</v>
      </c>
      <c r="Q446" s="56">
        <v>4.3099999999999996</v>
      </c>
      <c r="R446" s="56">
        <v>4.84</v>
      </c>
      <c r="S446" s="56">
        <v>5.35</v>
      </c>
      <c r="T446" s="56">
        <v>5.88</v>
      </c>
      <c r="U446" s="56">
        <v>6.39</v>
      </c>
      <c r="V446" s="56">
        <v>6.96</v>
      </c>
      <c r="W446" s="56">
        <v>7.6</v>
      </c>
      <c r="X446" s="56">
        <v>8.32</v>
      </c>
      <c r="Y446" s="56">
        <v>9.15</v>
      </c>
      <c r="Z446" s="57">
        <v>10.11</v>
      </c>
      <c r="AA446" s="57">
        <v>11.18</v>
      </c>
      <c r="AB446" s="37">
        <v>12.37</v>
      </c>
      <c r="AC446" s="37">
        <v>13.72</v>
      </c>
      <c r="AD446" s="37">
        <v>15.26</v>
      </c>
      <c r="AE446" s="37">
        <v>16.97</v>
      </c>
      <c r="AF446" s="37">
        <v>18.809999999999999</v>
      </c>
      <c r="AG446" s="37">
        <v>20.88</v>
      </c>
      <c r="AH446" s="37">
        <v>23.06</v>
      </c>
      <c r="AI446" s="37">
        <v>25.35</v>
      </c>
      <c r="AJ446" s="37">
        <v>27.76</v>
      </c>
      <c r="AK446" s="37">
        <v>30.39</v>
      </c>
      <c r="AL446" s="37">
        <v>33.31</v>
      </c>
      <c r="AM446" s="37">
        <v>36.65</v>
      </c>
      <c r="AN446" s="37">
        <v>40.409999999999997</v>
      </c>
      <c r="AO446" s="37">
        <v>44.53</v>
      </c>
      <c r="AP446" s="37">
        <v>48.86</v>
      </c>
      <c r="AQ446" s="37">
        <v>53.26</v>
      </c>
      <c r="AR446" s="37">
        <v>57.61</v>
      </c>
      <c r="AS446" s="37">
        <v>61.87</v>
      </c>
      <c r="AT446" s="37">
        <v>66.099999999999994</v>
      </c>
      <c r="AU446" s="37">
        <v>70.52</v>
      </c>
      <c r="AV446" s="37">
        <v>75.239999999999995</v>
      </c>
      <c r="AW446" s="37">
        <v>80.489999999999995</v>
      </c>
      <c r="AX446" s="37">
        <v>85.84</v>
      </c>
      <c r="AY446" s="37">
        <v>94.14</v>
      </c>
      <c r="AZ446" s="37">
        <v>103.51</v>
      </c>
      <c r="BA446" s="37">
        <v>114.16</v>
      </c>
      <c r="BB446" s="37">
        <v>126.2</v>
      </c>
      <c r="BC446" s="37">
        <v>139.6</v>
      </c>
      <c r="BD446" s="37">
        <v>154.28</v>
      </c>
      <c r="BE446" s="37">
        <v>169.59</v>
      </c>
      <c r="BF446" s="37">
        <v>185.33</v>
      </c>
      <c r="BG446" s="37">
        <v>200.79</v>
      </c>
      <c r="BH446" s="37">
        <v>215.67</v>
      </c>
      <c r="BI446" s="37">
        <v>229.99</v>
      </c>
      <c r="BJ446" s="37">
        <v>242.99</v>
      </c>
      <c r="BK446" s="37">
        <v>254.1</v>
      </c>
      <c r="BL446" s="37">
        <v>270.08999999999997</v>
      </c>
      <c r="BM446" s="37">
        <v>287.62</v>
      </c>
      <c r="BN446" s="37">
        <v>307.36</v>
      </c>
      <c r="BO446" s="37">
        <v>328.95</v>
      </c>
      <c r="BP446" s="37">
        <v>352.09</v>
      </c>
      <c r="BQ446" s="37">
        <v>374.47</v>
      </c>
      <c r="BR446" s="37">
        <v>396.8</v>
      </c>
      <c r="BS446" s="37">
        <v>418.66</v>
      </c>
      <c r="BT446" s="37">
        <v>439.65</v>
      </c>
      <c r="BU446" s="37">
        <v>459.36</v>
      </c>
      <c r="BV446" s="37">
        <v>477.43</v>
      </c>
      <c r="BW446" s="37">
        <v>503.32</v>
      </c>
      <c r="BX446" s="37">
        <v>530.61</v>
      </c>
      <c r="BY446" s="37">
        <v>559.39</v>
      </c>
      <c r="BZ446" s="37">
        <v>589.72</v>
      </c>
      <c r="CA446" s="37">
        <v>621.70000000000005</v>
      </c>
      <c r="CB446" s="37">
        <v>655.42</v>
      </c>
      <c r="CC446" s="37">
        <v>690.96</v>
      </c>
      <c r="CD446" s="37">
        <v>728.43</v>
      </c>
      <c r="CE446" s="37">
        <v>767.94</v>
      </c>
      <c r="CF446" s="37">
        <v>809.58</v>
      </c>
      <c r="CG446" s="37">
        <v>853.48</v>
      </c>
      <c r="CH446" s="37">
        <v>899.77</v>
      </c>
      <c r="CI446" s="37">
        <v>948.56</v>
      </c>
      <c r="CJ446" s="37">
        <v>1000</v>
      </c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</row>
    <row r="447" spans="1:101" ht="14.25" customHeight="1">
      <c r="A447" s="55">
        <v>35</v>
      </c>
      <c r="B447" s="56">
        <v>0.44</v>
      </c>
      <c r="C447" s="56">
        <v>0.71</v>
      </c>
      <c r="D447" s="56">
        <v>0.98</v>
      </c>
      <c r="E447" s="56">
        <v>1.1100000000000001</v>
      </c>
      <c r="F447" s="56">
        <v>1.28</v>
      </c>
      <c r="G447" s="56">
        <v>1.46</v>
      </c>
      <c r="H447" s="56">
        <v>1.68</v>
      </c>
      <c r="I447" s="56">
        <v>1.93</v>
      </c>
      <c r="J447" s="56">
        <v>2.17</v>
      </c>
      <c r="K447" s="56">
        <v>2.34</v>
      </c>
      <c r="L447" s="56">
        <v>2.52</v>
      </c>
      <c r="M447" s="56">
        <v>2.85</v>
      </c>
      <c r="N447" s="56">
        <v>3.25</v>
      </c>
      <c r="O447" s="56">
        <v>3.67</v>
      </c>
      <c r="P447" s="56">
        <v>4.12</v>
      </c>
      <c r="Q447" s="56">
        <v>4.6500000000000004</v>
      </c>
      <c r="R447" s="56">
        <v>5.23</v>
      </c>
      <c r="S447" s="56">
        <v>5.78</v>
      </c>
      <c r="T447" s="56">
        <v>6.37</v>
      </c>
      <c r="U447" s="56">
        <v>6.94</v>
      </c>
      <c r="V447" s="56">
        <v>7.57</v>
      </c>
      <c r="W447" s="56">
        <v>8.2899999999999991</v>
      </c>
      <c r="X447" s="56">
        <v>9.11</v>
      </c>
      <c r="Y447" s="56">
        <v>10.08</v>
      </c>
      <c r="Z447" s="57">
        <v>11.14</v>
      </c>
      <c r="AA447" s="57">
        <v>12.37</v>
      </c>
      <c r="AB447" s="37">
        <v>13.72</v>
      </c>
      <c r="AC447" s="37">
        <v>15.26</v>
      </c>
      <c r="AD447" s="37">
        <v>16.97</v>
      </c>
      <c r="AE447" s="37">
        <v>18.809999999999999</v>
      </c>
      <c r="AF447" s="37">
        <v>20.88</v>
      </c>
      <c r="AG447" s="37">
        <v>23.06</v>
      </c>
      <c r="AH447" s="37">
        <v>25.35</v>
      </c>
      <c r="AI447" s="37">
        <v>27.76</v>
      </c>
      <c r="AJ447" s="37">
        <v>30.39</v>
      </c>
      <c r="AK447" s="37">
        <v>33.31</v>
      </c>
      <c r="AL447" s="37">
        <v>36.65</v>
      </c>
      <c r="AM447" s="37">
        <v>40.409999999999997</v>
      </c>
      <c r="AN447" s="37">
        <v>44.53</v>
      </c>
      <c r="AO447" s="37">
        <v>48.86</v>
      </c>
      <c r="AP447" s="37">
        <v>53.26</v>
      </c>
      <c r="AQ447" s="37">
        <v>57.61</v>
      </c>
      <c r="AR447" s="37">
        <v>61.87</v>
      </c>
      <c r="AS447" s="37">
        <v>66.099999999999994</v>
      </c>
      <c r="AT447" s="37">
        <v>70.52</v>
      </c>
      <c r="AU447" s="37">
        <v>75.239999999999995</v>
      </c>
      <c r="AV447" s="37">
        <v>80.489999999999995</v>
      </c>
      <c r="AW447" s="37">
        <v>85.84</v>
      </c>
      <c r="AX447" s="37">
        <v>94.14</v>
      </c>
      <c r="AY447" s="37">
        <v>103.51</v>
      </c>
      <c r="AZ447" s="37">
        <v>114.16</v>
      </c>
      <c r="BA447" s="37">
        <v>126.2</v>
      </c>
      <c r="BB447" s="37">
        <v>139.6</v>
      </c>
      <c r="BC447" s="37">
        <v>154.28</v>
      </c>
      <c r="BD447" s="37">
        <v>169.59</v>
      </c>
      <c r="BE447" s="37">
        <v>185.33</v>
      </c>
      <c r="BF447" s="37">
        <v>200.79</v>
      </c>
      <c r="BG447" s="37">
        <v>215.67</v>
      </c>
      <c r="BH447" s="37">
        <v>229.99</v>
      </c>
      <c r="BI447" s="37">
        <v>242.99</v>
      </c>
      <c r="BJ447" s="37">
        <v>254.1</v>
      </c>
      <c r="BK447" s="37">
        <v>270.08999999999997</v>
      </c>
      <c r="BL447" s="37">
        <v>287.62</v>
      </c>
      <c r="BM447" s="37">
        <v>307.36</v>
      </c>
      <c r="BN447" s="37">
        <v>328.95</v>
      </c>
      <c r="BO447" s="37">
        <v>352.09</v>
      </c>
      <c r="BP447" s="37">
        <v>374.47</v>
      </c>
      <c r="BQ447" s="37">
        <v>396.8</v>
      </c>
      <c r="BR447" s="37">
        <v>418.66</v>
      </c>
      <c r="BS447" s="37">
        <v>439.65</v>
      </c>
      <c r="BT447" s="37">
        <v>459.36</v>
      </c>
      <c r="BU447" s="37">
        <v>477.43</v>
      </c>
      <c r="BV447" s="37">
        <v>503.32</v>
      </c>
      <c r="BW447" s="37">
        <v>530.61</v>
      </c>
      <c r="BX447" s="37">
        <v>559.39</v>
      </c>
      <c r="BY447" s="37">
        <v>589.72</v>
      </c>
      <c r="BZ447" s="37">
        <v>621.70000000000005</v>
      </c>
      <c r="CA447" s="37">
        <v>655.42</v>
      </c>
      <c r="CB447" s="37">
        <v>690.96</v>
      </c>
      <c r="CC447" s="37">
        <v>728.43</v>
      </c>
      <c r="CD447" s="37">
        <v>767.94</v>
      </c>
      <c r="CE447" s="37">
        <v>809.58</v>
      </c>
      <c r="CF447" s="37">
        <v>853.48</v>
      </c>
      <c r="CG447" s="37">
        <v>899.77</v>
      </c>
      <c r="CH447" s="37">
        <v>948.56</v>
      </c>
      <c r="CI447" s="37">
        <v>1000</v>
      </c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</row>
    <row r="448" spans="1:101" ht="14.25" customHeight="1">
      <c r="A448" s="55">
        <v>36</v>
      </c>
      <c r="B448" s="56">
        <v>0.46</v>
      </c>
      <c r="C448" s="56">
        <v>0.74</v>
      </c>
      <c r="D448" s="56">
        <v>1.04</v>
      </c>
      <c r="E448" s="56">
        <v>1.17</v>
      </c>
      <c r="F448" s="56">
        <v>1.37</v>
      </c>
      <c r="G448" s="56">
        <v>1.59</v>
      </c>
      <c r="H448" s="56">
        <v>1.83</v>
      </c>
      <c r="I448" s="56">
        <v>2.0699999999999998</v>
      </c>
      <c r="J448" s="56">
        <v>2.2400000000000002</v>
      </c>
      <c r="K448" s="56">
        <v>2.4</v>
      </c>
      <c r="L448" s="56">
        <v>2.73</v>
      </c>
      <c r="M448" s="56">
        <v>3.09</v>
      </c>
      <c r="N448" s="56">
        <v>3.51</v>
      </c>
      <c r="O448" s="56">
        <v>3.97</v>
      </c>
      <c r="P448" s="56">
        <v>4.46</v>
      </c>
      <c r="Q448" s="56">
        <v>5.04</v>
      </c>
      <c r="R448" s="56">
        <v>5.67</v>
      </c>
      <c r="S448" s="56">
        <v>6.27</v>
      </c>
      <c r="T448" s="56">
        <v>6.92</v>
      </c>
      <c r="U448" s="56">
        <v>7.54</v>
      </c>
      <c r="V448" s="56">
        <v>8.26</v>
      </c>
      <c r="W448" s="56">
        <v>9.07</v>
      </c>
      <c r="X448" s="56">
        <v>10.050000000000001</v>
      </c>
      <c r="Y448" s="56">
        <v>11.1</v>
      </c>
      <c r="Z448" s="57">
        <v>12.33</v>
      </c>
      <c r="AA448" s="57">
        <v>13.72</v>
      </c>
      <c r="AB448" s="37">
        <v>15.26</v>
      </c>
      <c r="AC448" s="37">
        <v>16.97</v>
      </c>
      <c r="AD448" s="37">
        <v>18.809999999999999</v>
      </c>
      <c r="AE448" s="37">
        <v>20.88</v>
      </c>
      <c r="AF448" s="37">
        <v>23.06</v>
      </c>
      <c r="AG448" s="37">
        <v>25.35</v>
      </c>
      <c r="AH448" s="37">
        <v>27.76</v>
      </c>
      <c r="AI448" s="37">
        <v>30.39</v>
      </c>
      <c r="AJ448" s="37">
        <v>33.31</v>
      </c>
      <c r="AK448" s="37">
        <v>36.65</v>
      </c>
      <c r="AL448" s="37">
        <v>40.409999999999997</v>
      </c>
      <c r="AM448" s="37">
        <v>44.53</v>
      </c>
      <c r="AN448" s="37">
        <v>48.86</v>
      </c>
      <c r="AO448" s="37">
        <v>53.26</v>
      </c>
      <c r="AP448" s="37">
        <v>57.61</v>
      </c>
      <c r="AQ448" s="37">
        <v>61.87</v>
      </c>
      <c r="AR448" s="37">
        <v>66.099999999999994</v>
      </c>
      <c r="AS448" s="37">
        <v>70.52</v>
      </c>
      <c r="AT448" s="37">
        <v>75.239999999999995</v>
      </c>
      <c r="AU448" s="37">
        <v>80.489999999999995</v>
      </c>
      <c r="AV448" s="37">
        <v>85.84</v>
      </c>
      <c r="AW448" s="37">
        <v>94.14</v>
      </c>
      <c r="AX448" s="37">
        <v>103.51</v>
      </c>
      <c r="AY448" s="37">
        <v>114.16</v>
      </c>
      <c r="AZ448" s="37">
        <v>126.2</v>
      </c>
      <c r="BA448" s="37">
        <v>139.6</v>
      </c>
      <c r="BB448" s="37">
        <v>154.28</v>
      </c>
      <c r="BC448" s="37">
        <v>169.59</v>
      </c>
      <c r="BD448" s="37">
        <v>185.33</v>
      </c>
      <c r="BE448" s="37">
        <v>200.79</v>
      </c>
      <c r="BF448" s="37">
        <v>215.67</v>
      </c>
      <c r="BG448" s="37">
        <v>229.99</v>
      </c>
      <c r="BH448" s="37">
        <v>242.99</v>
      </c>
      <c r="BI448" s="37">
        <v>254.1</v>
      </c>
      <c r="BJ448" s="37">
        <v>270.08999999999997</v>
      </c>
      <c r="BK448" s="37">
        <v>287.62</v>
      </c>
      <c r="BL448" s="37">
        <v>307.36</v>
      </c>
      <c r="BM448" s="37">
        <v>328.95</v>
      </c>
      <c r="BN448" s="37">
        <v>352.09</v>
      </c>
      <c r="BO448" s="37">
        <v>374.47</v>
      </c>
      <c r="BP448" s="37">
        <v>396.8</v>
      </c>
      <c r="BQ448" s="37">
        <v>418.66</v>
      </c>
      <c r="BR448" s="37">
        <v>439.65</v>
      </c>
      <c r="BS448" s="37">
        <v>459.36</v>
      </c>
      <c r="BT448" s="37">
        <v>477.43</v>
      </c>
      <c r="BU448" s="37">
        <v>503.32</v>
      </c>
      <c r="BV448" s="37">
        <v>530.61</v>
      </c>
      <c r="BW448" s="37">
        <v>559.39</v>
      </c>
      <c r="BX448" s="37">
        <v>589.72</v>
      </c>
      <c r="BY448" s="37">
        <v>621.70000000000005</v>
      </c>
      <c r="BZ448" s="37">
        <v>655.42</v>
      </c>
      <c r="CA448" s="37">
        <v>690.96</v>
      </c>
      <c r="CB448" s="37">
        <v>728.43</v>
      </c>
      <c r="CC448" s="37">
        <v>767.94</v>
      </c>
      <c r="CD448" s="37">
        <v>809.58</v>
      </c>
      <c r="CE448" s="37">
        <v>853.48</v>
      </c>
      <c r="CF448" s="37">
        <v>899.77</v>
      </c>
      <c r="CG448" s="37">
        <v>948.56</v>
      </c>
      <c r="CH448" s="37">
        <v>1000</v>
      </c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</row>
    <row r="449" spans="1:101" ht="14.25" customHeight="1">
      <c r="A449" s="55">
        <v>37</v>
      </c>
      <c r="B449" s="56">
        <v>0.48</v>
      </c>
      <c r="C449" s="56">
        <v>0.78</v>
      </c>
      <c r="D449" s="56">
        <v>1.1100000000000001</v>
      </c>
      <c r="E449" s="56">
        <v>1.29</v>
      </c>
      <c r="F449" s="56">
        <v>1.5</v>
      </c>
      <c r="G449" s="56">
        <v>1.73</v>
      </c>
      <c r="H449" s="56">
        <v>1.97</v>
      </c>
      <c r="I449" s="56">
        <v>2.15</v>
      </c>
      <c r="J449" s="56">
        <v>2.2599999999999998</v>
      </c>
      <c r="K449" s="56">
        <v>2.62</v>
      </c>
      <c r="L449" s="56">
        <v>2.97</v>
      </c>
      <c r="M449" s="56">
        <v>3.35</v>
      </c>
      <c r="N449" s="56">
        <v>3.81</v>
      </c>
      <c r="O449" s="56">
        <v>4.3099999999999996</v>
      </c>
      <c r="P449" s="56">
        <v>4.84</v>
      </c>
      <c r="Q449" s="56">
        <v>5.47</v>
      </c>
      <c r="R449" s="56">
        <v>6.15</v>
      </c>
      <c r="S449" s="56">
        <v>6.8</v>
      </c>
      <c r="T449" s="56">
        <v>7.51</v>
      </c>
      <c r="U449" s="56">
        <v>8.23</v>
      </c>
      <c r="V449" s="56">
        <v>9.0299999999999994</v>
      </c>
      <c r="W449" s="56">
        <v>10.029999999999999</v>
      </c>
      <c r="X449" s="56">
        <v>11.07</v>
      </c>
      <c r="Y449" s="56">
        <v>12.3</v>
      </c>
      <c r="Z449" s="57">
        <v>13.69</v>
      </c>
      <c r="AA449" s="57">
        <v>15.26</v>
      </c>
      <c r="AB449" s="37">
        <v>16.97</v>
      </c>
      <c r="AC449" s="37">
        <v>18.809999999999999</v>
      </c>
      <c r="AD449" s="37">
        <v>20.88</v>
      </c>
      <c r="AE449" s="37">
        <v>23.06</v>
      </c>
      <c r="AF449" s="37">
        <v>25.35</v>
      </c>
      <c r="AG449" s="37">
        <v>27.76</v>
      </c>
      <c r="AH449" s="37">
        <v>30.39</v>
      </c>
      <c r="AI449" s="37">
        <v>33.31</v>
      </c>
      <c r="AJ449" s="37">
        <v>36.65</v>
      </c>
      <c r="AK449" s="37">
        <v>40.409999999999997</v>
      </c>
      <c r="AL449" s="37">
        <v>44.53</v>
      </c>
      <c r="AM449" s="37">
        <v>48.86</v>
      </c>
      <c r="AN449" s="37">
        <v>53.26</v>
      </c>
      <c r="AO449" s="37">
        <v>57.61</v>
      </c>
      <c r="AP449" s="37">
        <v>61.87</v>
      </c>
      <c r="AQ449" s="37">
        <v>66.099999999999994</v>
      </c>
      <c r="AR449" s="37">
        <v>70.52</v>
      </c>
      <c r="AS449" s="37">
        <v>75.239999999999995</v>
      </c>
      <c r="AT449" s="37">
        <v>80.489999999999995</v>
      </c>
      <c r="AU449" s="37">
        <v>85.84</v>
      </c>
      <c r="AV449" s="37">
        <v>94.14</v>
      </c>
      <c r="AW449" s="37">
        <v>103.51</v>
      </c>
      <c r="AX449" s="37">
        <v>114.16</v>
      </c>
      <c r="AY449" s="37">
        <v>126.2</v>
      </c>
      <c r="AZ449" s="37">
        <v>139.6</v>
      </c>
      <c r="BA449" s="37">
        <v>154.28</v>
      </c>
      <c r="BB449" s="37">
        <v>169.59</v>
      </c>
      <c r="BC449" s="37">
        <v>185.33</v>
      </c>
      <c r="BD449" s="37">
        <v>200.79</v>
      </c>
      <c r="BE449" s="37">
        <v>215.67</v>
      </c>
      <c r="BF449" s="37">
        <v>229.99</v>
      </c>
      <c r="BG449" s="37">
        <v>242.99</v>
      </c>
      <c r="BH449" s="37">
        <v>254.1</v>
      </c>
      <c r="BI449" s="37">
        <v>270.08999999999997</v>
      </c>
      <c r="BJ449" s="37">
        <v>287.62</v>
      </c>
      <c r="BK449" s="37">
        <v>307.36</v>
      </c>
      <c r="BL449" s="37">
        <v>328.95</v>
      </c>
      <c r="BM449" s="37">
        <v>352.09</v>
      </c>
      <c r="BN449" s="37">
        <v>374.47</v>
      </c>
      <c r="BO449" s="37">
        <v>396.8</v>
      </c>
      <c r="BP449" s="37">
        <v>418.66</v>
      </c>
      <c r="BQ449" s="37">
        <v>439.65</v>
      </c>
      <c r="BR449" s="37">
        <v>459.36</v>
      </c>
      <c r="BS449" s="37">
        <v>477.43</v>
      </c>
      <c r="BT449" s="37">
        <v>503.32</v>
      </c>
      <c r="BU449" s="37">
        <v>530.61</v>
      </c>
      <c r="BV449" s="37">
        <v>559.39</v>
      </c>
      <c r="BW449" s="37">
        <v>589.72</v>
      </c>
      <c r="BX449" s="37">
        <v>621.70000000000005</v>
      </c>
      <c r="BY449" s="37">
        <v>655.42</v>
      </c>
      <c r="BZ449" s="37">
        <v>690.96</v>
      </c>
      <c r="CA449" s="37">
        <v>728.43</v>
      </c>
      <c r="CB449" s="37">
        <v>767.94</v>
      </c>
      <c r="CC449" s="37">
        <v>809.58</v>
      </c>
      <c r="CD449" s="37">
        <v>853.48</v>
      </c>
      <c r="CE449" s="37">
        <v>899.77</v>
      </c>
      <c r="CF449" s="37">
        <v>948.56</v>
      </c>
      <c r="CG449" s="37">
        <v>1000</v>
      </c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</row>
    <row r="450" spans="1:101" ht="14.25" customHeight="1">
      <c r="A450" s="55">
        <v>38</v>
      </c>
      <c r="B450" s="56">
        <v>0.52</v>
      </c>
      <c r="C450" s="56">
        <v>0.85</v>
      </c>
      <c r="D450" s="56">
        <v>1.22</v>
      </c>
      <c r="E450" s="56">
        <v>1.41</v>
      </c>
      <c r="F450" s="56">
        <v>1.63</v>
      </c>
      <c r="G450" s="56">
        <v>1.86</v>
      </c>
      <c r="H450" s="56">
        <v>2.0499999999999998</v>
      </c>
      <c r="I450" s="56">
        <v>2.16</v>
      </c>
      <c r="J450" s="56">
        <v>2.4900000000000002</v>
      </c>
      <c r="K450" s="56">
        <v>2.87</v>
      </c>
      <c r="L450" s="56">
        <v>3.24</v>
      </c>
      <c r="M450" s="56">
        <v>3.65</v>
      </c>
      <c r="N450" s="56">
        <v>4.1500000000000004</v>
      </c>
      <c r="O450" s="56">
        <v>4.7</v>
      </c>
      <c r="P450" s="56">
        <v>5.29</v>
      </c>
      <c r="Q450" s="56">
        <v>5.97</v>
      </c>
      <c r="R450" s="56">
        <v>6.7</v>
      </c>
      <c r="S450" s="56">
        <v>7.41</v>
      </c>
      <c r="T450" s="56">
        <v>8.19</v>
      </c>
      <c r="U450" s="56">
        <v>9</v>
      </c>
      <c r="V450" s="56">
        <v>10</v>
      </c>
      <c r="W450" s="56">
        <v>11.03</v>
      </c>
      <c r="X450" s="56">
        <v>12.27</v>
      </c>
      <c r="Y450" s="56">
        <v>13.65</v>
      </c>
      <c r="Z450" s="57">
        <v>15.22</v>
      </c>
      <c r="AA450" s="57">
        <v>16.97</v>
      </c>
      <c r="AB450" s="37">
        <v>18.809999999999999</v>
      </c>
      <c r="AC450" s="37">
        <v>20.88</v>
      </c>
      <c r="AD450" s="37">
        <v>23.06</v>
      </c>
      <c r="AE450" s="37">
        <v>25.35</v>
      </c>
      <c r="AF450" s="37">
        <v>27.76</v>
      </c>
      <c r="AG450" s="37">
        <v>30.39</v>
      </c>
      <c r="AH450" s="37">
        <v>33.31</v>
      </c>
      <c r="AI450" s="37">
        <v>36.65</v>
      </c>
      <c r="AJ450" s="37">
        <v>40.409999999999997</v>
      </c>
      <c r="AK450" s="37">
        <v>44.53</v>
      </c>
      <c r="AL450" s="37">
        <v>48.86</v>
      </c>
      <c r="AM450" s="37">
        <v>53.26</v>
      </c>
      <c r="AN450" s="37">
        <v>57.61</v>
      </c>
      <c r="AO450" s="37">
        <v>61.87</v>
      </c>
      <c r="AP450" s="37">
        <v>66.099999999999994</v>
      </c>
      <c r="AQ450" s="37">
        <v>70.52</v>
      </c>
      <c r="AR450" s="37">
        <v>75.239999999999995</v>
      </c>
      <c r="AS450" s="37">
        <v>80.489999999999995</v>
      </c>
      <c r="AT450" s="37">
        <v>85.84</v>
      </c>
      <c r="AU450" s="37">
        <v>94.14</v>
      </c>
      <c r="AV450" s="37">
        <v>103.51</v>
      </c>
      <c r="AW450" s="37">
        <v>114.16</v>
      </c>
      <c r="AX450" s="37">
        <v>126.2</v>
      </c>
      <c r="AY450" s="37">
        <v>139.6</v>
      </c>
      <c r="AZ450" s="37">
        <v>154.28</v>
      </c>
      <c r="BA450" s="37">
        <v>169.59</v>
      </c>
      <c r="BB450" s="37">
        <v>185.33</v>
      </c>
      <c r="BC450" s="37">
        <v>200.79</v>
      </c>
      <c r="BD450" s="37">
        <v>215.67</v>
      </c>
      <c r="BE450" s="37">
        <v>229.99</v>
      </c>
      <c r="BF450" s="37">
        <v>242.99</v>
      </c>
      <c r="BG450" s="37">
        <v>254.1</v>
      </c>
      <c r="BH450" s="37">
        <v>270.08999999999997</v>
      </c>
      <c r="BI450" s="37">
        <v>287.62</v>
      </c>
      <c r="BJ450" s="37">
        <v>307.36</v>
      </c>
      <c r="BK450" s="37">
        <v>328.95</v>
      </c>
      <c r="BL450" s="37">
        <v>352.09</v>
      </c>
      <c r="BM450" s="37">
        <v>374.47</v>
      </c>
      <c r="BN450" s="37">
        <v>396.8</v>
      </c>
      <c r="BO450" s="37">
        <v>418.66</v>
      </c>
      <c r="BP450" s="37">
        <v>439.65</v>
      </c>
      <c r="BQ450" s="37">
        <v>459.36</v>
      </c>
      <c r="BR450" s="37">
        <v>477.43</v>
      </c>
      <c r="BS450" s="37">
        <v>503.32</v>
      </c>
      <c r="BT450" s="37">
        <v>530.61</v>
      </c>
      <c r="BU450" s="37">
        <v>559.39</v>
      </c>
      <c r="BV450" s="37">
        <v>589.72</v>
      </c>
      <c r="BW450" s="37">
        <v>621.70000000000005</v>
      </c>
      <c r="BX450" s="37">
        <v>655.42</v>
      </c>
      <c r="BY450" s="37">
        <v>690.96</v>
      </c>
      <c r="BZ450" s="37">
        <v>728.43</v>
      </c>
      <c r="CA450" s="37">
        <v>767.94</v>
      </c>
      <c r="CB450" s="37">
        <v>809.58</v>
      </c>
      <c r="CC450" s="37">
        <v>853.48</v>
      </c>
      <c r="CD450" s="37">
        <v>899.77</v>
      </c>
      <c r="CE450" s="37">
        <v>948.56</v>
      </c>
      <c r="CF450" s="37">
        <v>1000</v>
      </c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</row>
    <row r="451" spans="1:101" ht="14.25" customHeight="1">
      <c r="A451" s="55">
        <v>39</v>
      </c>
      <c r="B451" s="56">
        <v>0.56000000000000005</v>
      </c>
      <c r="C451" s="56">
        <v>0.93</v>
      </c>
      <c r="D451" s="56">
        <v>1.33</v>
      </c>
      <c r="E451" s="56">
        <v>1.53</v>
      </c>
      <c r="F451" s="56">
        <v>1.76</v>
      </c>
      <c r="G451" s="56">
        <v>1.95</v>
      </c>
      <c r="H451" s="56">
        <v>2.08</v>
      </c>
      <c r="I451" s="56">
        <v>2.4</v>
      </c>
      <c r="J451" s="56">
        <v>2.75</v>
      </c>
      <c r="K451" s="56">
        <v>3.15</v>
      </c>
      <c r="L451" s="56">
        <v>3.56</v>
      </c>
      <c r="M451" s="56">
        <v>4</v>
      </c>
      <c r="N451" s="56">
        <v>4.5599999999999996</v>
      </c>
      <c r="O451" s="56">
        <v>5.16</v>
      </c>
      <c r="P451" s="56">
        <v>5.8</v>
      </c>
      <c r="Q451" s="56">
        <v>6.53</v>
      </c>
      <c r="R451" s="56">
        <v>7.31</v>
      </c>
      <c r="S451" s="56">
        <v>8.08</v>
      </c>
      <c r="T451" s="56">
        <v>8.9600000000000009</v>
      </c>
      <c r="U451" s="56">
        <v>9.9700000000000006</v>
      </c>
      <c r="V451" s="56">
        <v>11</v>
      </c>
      <c r="W451" s="56">
        <v>12.24</v>
      </c>
      <c r="X451" s="56">
        <v>13.62</v>
      </c>
      <c r="Y451" s="56">
        <v>15.19</v>
      </c>
      <c r="Z451" s="57">
        <v>16.93</v>
      </c>
      <c r="AA451" s="57">
        <v>18.809999999999999</v>
      </c>
      <c r="AB451" s="37">
        <v>20.88</v>
      </c>
      <c r="AC451" s="37">
        <v>23.06</v>
      </c>
      <c r="AD451" s="37">
        <v>25.35</v>
      </c>
      <c r="AE451" s="37">
        <v>27.76</v>
      </c>
      <c r="AF451" s="37">
        <v>30.39</v>
      </c>
      <c r="AG451" s="37">
        <v>33.31</v>
      </c>
      <c r="AH451" s="37">
        <v>36.65</v>
      </c>
      <c r="AI451" s="37">
        <v>40.409999999999997</v>
      </c>
      <c r="AJ451" s="37">
        <v>44.53</v>
      </c>
      <c r="AK451" s="37">
        <v>48.86</v>
      </c>
      <c r="AL451" s="37">
        <v>53.26</v>
      </c>
      <c r="AM451" s="37">
        <v>57.61</v>
      </c>
      <c r="AN451" s="37">
        <v>61.87</v>
      </c>
      <c r="AO451" s="37">
        <v>66.099999999999994</v>
      </c>
      <c r="AP451" s="37">
        <v>70.52</v>
      </c>
      <c r="AQ451" s="37">
        <v>75.239999999999995</v>
      </c>
      <c r="AR451" s="37">
        <v>80.489999999999995</v>
      </c>
      <c r="AS451" s="37">
        <v>85.84</v>
      </c>
      <c r="AT451" s="37">
        <v>94.14</v>
      </c>
      <c r="AU451" s="37">
        <v>103.51</v>
      </c>
      <c r="AV451" s="37">
        <v>114.16</v>
      </c>
      <c r="AW451" s="37">
        <v>126.2</v>
      </c>
      <c r="AX451" s="37">
        <v>139.6</v>
      </c>
      <c r="AY451" s="37">
        <v>154.28</v>
      </c>
      <c r="AZ451" s="37">
        <v>169.59</v>
      </c>
      <c r="BA451" s="37">
        <v>185.33</v>
      </c>
      <c r="BB451" s="37">
        <v>200.79</v>
      </c>
      <c r="BC451" s="37">
        <v>215.67</v>
      </c>
      <c r="BD451" s="37">
        <v>229.99</v>
      </c>
      <c r="BE451" s="37">
        <v>242.99</v>
      </c>
      <c r="BF451" s="37">
        <v>254.1</v>
      </c>
      <c r="BG451" s="37">
        <v>270.08999999999997</v>
      </c>
      <c r="BH451" s="37">
        <v>287.62</v>
      </c>
      <c r="BI451" s="37">
        <v>307.36</v>
      </c>
      <c r="BJ451" s="37">
        <v>328.95</v>
      </c>
      <c r="BK451" s="37">
        <v>352.09</v>
      </c>
      <c r="BL451" s="37">
        <v>374.47</v>
      </c>
      <c r="BM451" s="37">
        <v>396.8</v>
      </c>
      <c r="BN451" s="37">
        <v>418.66</v>
      </c>
      <c r="BO451" s="37">
        <v>439.65</v>
      </c>
      <c r="BP451" s="37">
        <v>459.36</v>
      </c>
      <c r="BQ451" s="37">
        <v>477.43</v>
      </c>
      <c r="BR451" s="37">
        <v>503.32</v>
      </c>
      <c r="BS451" s="37">
        <v>530.61</v>
      </c>
      <c r="BT451" s="37">
        <v>559.39</v>
      </c>
      <c r="BU451" s="37">
        <v>589.72</v>
      </c>
      <c r="BV451" s="37">
        <v>621.70000000000005</v>
      </c>
      <c r="BW451" s="37">
        <v>655.42</v>
      </c>
      <c r="BX451" s="37">
        <v>690.96</v>
      </c>
      <c r="BY451" s="37">
        <v>728.43</v>
      </c>
      <c r="BZ451" s="37">
        <v>767.94</v>
      </c>
      <c r="CA451" s="37">
        <v>809.58</v>
      </c>
      <c r="CB451" s="37">
        <v>853.48</v>
      </c>
      <c r="CC451" s="37">
        <v>899.77</v>
      </c>
      <c r="CD451" s="37">
        <v>948.56</v>
      </c>
      <c r="CE451" s="37">
        <v>1000</v>
      </c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</row>
    <row r="452" spans="1:101" ht="14.25" customHeight="1">
      <c r="A452" s="55">
        <v>40</v>
      </c>
      <c r="B452" s="56">
        <v>0.62</v>
      </c>
      <c r="C452" s="56">
        <v>1.03</v>
      </c>
      <c r="D452" s="56">
        <v>1.44</v>
      </c>
      <c r="E452" s="56">
        <v>1.65</v>
      </c>
      <c r="F452" s="56">
        <v>1.86</v>
      </c>
      <c r="G452" s="56">
        <v>2.0099999999999998</v>
      </c>
      <c r="H452" s="56">
        <v>2.31</v>
      </c>
      <c r="I452" s="56">
        <v>2.66</v>
      </c>
      <c r="J452" s="56">
        <v>3.04</v>
      </c>
      <c r="K452" s="56">
        <v>3.48</v>
      </c>
      <c r="L452" s="56">
        <v>3.92</v>
      </c>
      <c r="M452" s="56">
        <v>4.41</v>
      </c>
      <c r="N452" s="56">
        <v>5.03</v>
      </c>
      <c r="O452" s="56">
        <v>5.69</v>
      </c>
      <c r="P452" s="56">
        <v>6.39</v>
      </c>
      <c r="Q452" s="56">
        <v>7.16</v>
      </c>
      <c r="R452" s="56">
        <v>7.99</v>
      </c>
      <c r="S452" s="56">
        <v>8.83</v>
      </c>
      <c r="T452" s="56">
        <v>9.9499999999999993</v>
      </c>
      <c r="U452" s="56">
        <v>10.97</v>
      </c>
      <c r="V452" s="56">
        <v>12.21</v>
      </c>
      <c r="W452" s="56">
        <v>13.58</v>
      </c>
      <c r="X452" s="56">
        <v>15.16</v>
      </c>
      <c r="Y452" s="56">
        <v>16.899999999999999</v>
      </c>
      <c r="Z452" s="57">
        <v>18.77</v>
      </c>
      <c r="AA452" s="57">
        <v>20.88</v>
      </c>
      <c r="AB452" s="37">
        <v>23.06</v>
      </c>
      <c r="AC452" s="37">
        <v>25.35</v>
      </c>
      <c r="AD452" s="37">
        <v>27.76</v>
      </c>
      <c r="AE452" s="37">
        <v>30.39</v>
      </c>
      <c r="AF452" s="37">
        <v>33.31</v>
      </c>
      <c r="AG452" s="37">
        <v>36.65</v>
      </c>
      <c r="AH452" s="37">
        <v>40.409999999999997</v>
      </c>
      <c r="AI452" s="37">
        <v>44.53</v>
      </c>
      <c r="AJ452" s="37">
        <v>48.86</v>
      </c>
      <c r="AK452" s="37">
        <v>53.26</v>
      </c>
      <c r="AL452" s="37">
        <v>57.61</v>
      </c>
      <c r="AM452" s="37">
        <v>61.87</v>
      </c>
      <c r="AN452" s="37">
        <v>66.099999999999994</v>
      </c>
      <c r="AO452" s="37">
        <v>70.52</v>
      </c>
      <c r="AP452" s="37">
        <v>75.239999999999995</v>
      </c>
      <c r="AQ452" s="37">
        <v>80.489999999999995</v>
      </c>
      <c r="AR452" s="37">
        <v>85.84</v>
      </c>
      <c r="AS452" s="37">
        <v>94.14</v>
      </c>
      <c r="AT452" s="37">
        <v>103.51</v>
      </c>
      <c r="AU452" s="37">
        <v>114.16</v>
      </c>
      <c r="AV452" s="37">
        <v>126.2</v>
      </c>
      <c r="AW452" s="37">
        <v>139.6</v>
      </c>
      <c r="AX452" s="37">
        <v>154.28</v>
      </c>
      <c r="AY452" s="37">
        <v>169.59</v>
      </c>
      <c r="AZ452" s="37">
        <v>185.33</v>
      </c>
      <c r="BA452" s="37">
        <v>200.79</v>
      </c>
      <c r="BB452" s="37">
        <v>215.67</v>
      </c>
      <c r="BC452" s="37">
        <v>229.99</v>
      </c>
      <c r="BD452" s="37">
        <v>242.99</v>
      </c>
      <c r="BE452" s="37">
        <v>254.1</v>
      </c>
      <c r="BF452" s="37">
        <v>270.08999999999997</v>
      </c>
      <c r="BG452" s="37">
        <v>287.62</v>
      </c>
      <c r="BH452" s="37">
        <v>307.36</v>
      </c>
      <c r="BI452" s="37">
        <v>328.95</v>
      </c>
      <c r="BJ452" s="37">
        <v>352.09</v>
      </c>
      <c r="BK452" s="37">
        <v>374.47</v>
      </c>
      <c r="BL452" s="37">
        <v>396.8</v>
      </c>
      <c r="BM452" s="37">
        <v>418.66</v>
      </c>
      <c r="BN452" s="37">
        <v>439.65</v>
      </c>
      <c r="BO452" s="37">
        <v>459.36</v>
      </c>
      <c r="BP452" s="37">
        <v>477.43</v>
      </c>
      <c r="BQ452" s="37">
        <v>503.32</v>
      </c>
      <c r="BR452" s="37">
        <v>530.61</v>
      </c>
      <c r="BS452" s="37">
        <v>559.39</v>
      </c>
      <c r="BT452" s="37">
        <v>589.72</v>
      </c>
      <c r="BU452" s="37">
        <v>621.70000000000005</v>
      </c>
      <c r="BV452" s="37">
        <v>655.42</v>
      </c>
      <c r="BW452" s="37">
        <v>690.96</v>
      </c>
      <c r="BX452" s="37">
        <v>728.43</v>
      </c>
      <c r="BY452" s="37">
        <v>767.94</v>
      </c>
      <c r="BZ452" s="37">
        <v>809.58</v>
      </c>
      <c r="CA452" s="37">
        <v>853.48</v>
      </c>
      <c r="CB452" s="37">
        <v>899.77</v>
      </c>
      <c r="CC452" s="37">
        <v>948.56</v>
      </c>
      <c r="CD452" s="37">
        <v>1000</v>
      </c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</row>
    <row r="453" spans="1:101" ht="14.25" customHeight="1">
      <c r="A453" s="55">
        <v>41</v>
      </c>
      <c r="B453" s="56">
        <v>0.68</v>
      </c>
      <c r="C453" s="56">
        <v>1.1299999999999999</v>
      </c>
      <c r="D453" s="56">
        <v>1.54</v>
      </c>
      <c r="E453" s="56">
        <v>1.76</v>
      </c>
      <c r="F453" s="56">
        <v>1.94</v>
      </c>
      <c r="G453" s="56">
        <v>2.23</v>
      </c>
      <c r="H453" s="56">
        <v>2.58</v>
      </c>
      <c r="I453" s="56">
        <v>2.96</v>
      </c>
      <c r="J453" s="56">
        <v>3.37</v>
      </c>
      <c r="K453" s="56">
        <v>3.84</v>
      </c>
      <c r="L453" s="56">
        <v>4.32</v>
      </c>
      <c r="M453" s="56">
        <v>4.88</v>
      </c>
      <c r="N453" s="56">
        <v>5.57</v>
      </c>
      <c r="O453" s="56">
        <v>6.3</v>
      </c>
      <c r="P453" s="56">
        <v>7.05</v>
      </c>
      <c r="Q453" s="56">
        <v>7.87</v>
      </c>
      <c r="R453" s="56">
        <v>8.75</v>
      </c>
      <c r="S453" s="56">
        <v>9.93</v>
      </c>
      <c r="T453" s="56">
        <v>10.94</v>
      </c>
      <c r="U453" s="56">
        <v>12.18</v>
      </c>
      <c r="V453" s="56">
        <v>13.56</v>
      </c>
      <c r="W453" s="56">
        <v>15.13</v>
      </c>
      <c r="X453" s="56">
        <v>16.87</v>
      </c>
      <c r="Y453" s="56">
        <v>18.73</v>
      </c>
      <c r="Z453" s="57">
        <v>20.82</v>
      </c>
      <c r="AA453" s="57">
        <v>23.06</v>
      </c>
      <c r="AB453" s="37">
        <v>25.35</v>
      </c>
      <c r="AC453" s="37">
        <v>27.76</v>
      </c>
      <c r="AD453" s="37">
        <v>30.39</v>
      </c>
      <c r="AE453" s="37">
        <v>33.31</v>
      </c>
      <c r="AF453" s="37">
        <v>36.65</v>
      </c>
      <c r="AG453" s="37">
        <v>40.409999999999997</v>
      </c>
      <c r="AH453" s="37">
        <v>44.53</v>
      </c>
      <c r="AI453" s="37">
        <v>48.86</v>
      </c>
      <c r="AJ453" s="37">
        <v>53.26</v>
      </c>
      <c r="AK453" s="37">
        <v>57.61</v>
      </c>
      <c r="AL453" s="37">
        <v>61.87</v>
      </c>
      <c r="AM453" s="37">
        <v>66.099999999999994</v>
      </c>
      <c r="AN453" s="37">
        <v>70.52</v>
      </c>
      <c r="AO453" s="37">
        <v>75.239999999999995</v>
      </c>
      <c r="AP453" s="37">
        <v>80.489999999999995</v>
      </c>
      <c r="AQ453" s="37">
        <v>85.84</v>
      </c>
      <c r="AR453" s="37">
        <v>94.14</v>
      </c>
      <c r="AS453" s="37">
        <v>103.51</v>
      </c>
      <c r="AT453" s="37">
        <v>114.16</v>
      </c>
      <c r="AU453" s="37">
        <v>126.2</v>
      </c>
      <c r="AV453" s="37">
        <v>139.6</v>
      </c>
      <c r="AW453" s="37">
        <v>154.28</v>
      </c>
      <c r="AX453" s="37">
        <v>169.59</v>
      </c>
      <c r="AY453" s="37">
        <v>185.33</v>
      </c>
      <c r="AZ453" s="37">
        <v>200.79</v>
      </c>
      <c r="BA453" s="37">
        <v>215.67</v>
      </c>
      <c r="BB453" s="37">
        <v>229.99</v>
      </c>
      <c r="BC453" s="37">
        <v>242.99</v>
      </c>
      <c r="BD453" s="37">
        <v>254.1</v>
      </c>
      <c r="BE453" s="37">
        <v>270.08999999999997</v>
      </c>
      <c r="BF453" s="37">
        <v>287.62</v>
      </c>
      <c r="BG453" s="37">
        <v>307.36</v>
      </c>
      <c r="BH453" s="37">
        <v>328.95</v>
      </c>
      <c r="BI453" s="37">
        <v>352.09</v>
      </c>
      <c r="BJ453" s="37">
        <v>374.47</v>
      </c>
      <c r="BK453" s="37">
        <v>396.8</v>
      </c>
      <c r="BL453" s="37">
        <v>418.66</v>
      </c>
      <c r="BM453" s="37">
        <v>439.65</v>
      </c>
      <c r="BN453" s="37">
        <v>459.36</v>
      </c>
      <c r="BO453" s="37">
        <v>477.43</v>
      </c>
      <c r="BP453" s="37">
        <v>503.32</v>
      </c>
      <c r="BQ453" s="37">
        <v>530.61</v>
      </c>
      <c r="BR453" s="37">
        <v>559.39</v>
      </c>
      <c r="BS453" s="37">
        <v>589.72</v>
      </c>
      <c r="BT453" s="37">
        <v>621.70000000000005</v>
      </c>
      <c r="BU453" s="37">
        <v>655.42</v>
      </c>
      <c r="BV453" s="37">
        <v>690.96</v>
      </c>
      <c r="BW453" s="37">
        <v>728.43</v>
      </c>
      <c r="BX453" s="37">
        <v>767.94</v>
      </c>
      <c r="BY453" s="37">
        <v>809.58</v>
      </c>
      <c r="BZ453" s="37">
        <v>853.48</v>
      </c>
      <c r="CA453" s="37">
        <v>899.77</v>
      </c>
      <c r="CB453" s="37">
        <v>948.56</v>
      </c>
      <c r="CC453" s="37">
        <v>1000</v>
      </c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</row>
    <row r="454" spans="1:101" ht="14.25" customHeight="1">
      <c r="A454" s="55">
        <v>42</v>
      </c>
      <c r="B454" s="56">
        <v>0.74</v>
      </c>
      <c r="C454" s="56">
        <v>1.23</v>
      </c>
      <c r="D454" s="56">
        <v>1.63</v>
      </c>
      <c r="E454" s="56">
        <v>1.86</v>
      </c>
      <c r="F454" s="56">
        <v>2.14</v>
      </c>
      <c r="G454" s="56">
        <v>2.4900000000000002</v>
      </c>
      <c r="H454" s="56">
        <v>2.88</v>
      </c>
      <c r="I454" s="56">
        <v>3.29</v>
      </c>
      <c r="J454" s="56">
        <v>3.73</v>
      </c>
      <c r="K454" s="56">
        <v>4.24</v>
      </c>
      <c r="L454" s="56">
        <v>4.78</v>
      </c>
      <c r="M454" s="56">
        <v>5.41</v>
      </c>
      <c r="N454" s="56">
        <v>6.17</v>
      </c>
      <c r="O454" s="56">
        <v>6.98</v>
      </c>
      <c r="P454" s="56">
        <v>7.78</v>
      </c>
      <c r="Q454" s="56">
        <v>8.66</v>
      </c>
      <c r="R454" s="56">
        <v>9.91</v>
      </c>
      <c r="S454" s="56">
        <v>10.91</v>
      </c>
      <c r="T454" s="56">
        <v>12.16</v>
      </c>
      <c r="U454" s="56">
        <v>13.53</v>
      </c>
      <c r="V454" s="56">
        <v>15.11</v>
      </c>
      <c r="W454" s="56">
        <v>16.850000000000001</v>
      </c>
      <c r="X454" s="56">
        <v>18.690000000000001</v>
      </c>
      <c r="Y454" s="56">
        <v>20.77</v>
      </c>
      <c r="Z454" s="57">
        <v>23.03</v>
      </c>
      <c r="AA454" s="57">
        <v>25.35</v>
      </c>
      <c r="AB454" s="37">
        <v>27.76</v>
      </c>
      <c r="AC454" s="37">
        <v>30.39</v>
      </c>
      <c r="AD454" s="37">
        <v>33.31</v>
      </c>
      <c r="AE454" s="37">
        <v>36.65</v>
      </c>
      <c r="AF454" s="37">
        <v>40.409999999999997</v>
      </c>
      <c r="AG454" s="37">
        <v>44.53</v>
      </c>
      <c r="AH454" s="37">
        <v>48.86</v>
      </c>
      <c r="AI454" s="37">
        <v>53.26</v>
      </c>
      <c r="AJ454" s="37">
        <v>57.61</v>
      </c>
      <c r="AK454" s="37">
        <v>61.87</v>
      </c>
      <c r="AL454" s="37">
        <v>66.099999999999994</v>
      </c>
      <c r="AM454" s="37">
        <v>70.52</v>
      </c>
      <c r="AN454" s="37">
        <v>75.239999999999995</v>
      </c>
      <c r="AO454" s="37">
        <v>80.489999999999995</v>
      </c>
      <c r="AP454" s="37">
        <v>85.84</v>
      </c>
      <c r="AQ454" s="37">
        <v>94.14</v>
      </c>
      <c r="AR454" s="37">
        <v>103.51</v>
      </c>
      <c r="AS454" s="37">
        <v>114.16</v>
      </c>
      <c r="AT454" s="37">
        <v>126.2</v>
      </c>
      <c r="AU454" s="37">
        <v>139.6</v>
      </c>
      <c r="AV454" s="37">
        <v>154.28</v>
      </c>
      <c r="AW454" s="37">
        <v>169.59</v>
      </c>
      <c r="AX454" s="37">
        <v>185.33</v>
      </c>
      <c r="AY454" s="37">
        <v>200.79</v>
      </c>
      <c r="AZ454" s="37">
        <v>215.67</v>
      </c>
      <c r="BA454" s="37">
        <v>229.99</v>
      </c>
      <c r="BB454" s="37">
        <v>242.99</v>
      </c>
      <c r="BC454" s="37">
        <v>254.1</v>
      </c>
      <c r="BD454" s="37">
        <v>270.08999999999997</v>
      </c>
      <c r="BE454" s="37">
        <v>287.62</v>
      </c>
      <c r="BF454" s="37">
        <v>307.36</v>
      </c>
      <c r="BG454" s="37">
        <v>328.95</v>
      </c>
      <c r="BH454" s="37">
        <v>352.09</v>
      </c>
      <c r="BI454" s="37">
        <v>374.47</v>
      </c>
      <c r="BJ454" s="37">
        <v>396.8</v>
      </c>
      <c r="BK454" s="37">
        <v>418.66</v>
      </c>
      <c r="BL454" s="37">
        <v>439.65</v>
      </c>
      <c r="BM454" s="37">
        <v>459.36</v>
      </c>
      <c r="BN454" s="37">
        <v>477.43</v>
      </c>
      <c r="BO454" s="37">
        <v>503.32</v>
      </c>
      <c r="BP454" s="37">
        <v>530.61</v>
      </c>
      <c r="BQ454" s="37">
        <v>559.39</v>
      </c>
      <c r="BR454" s="37">
        <v>589.72</v>
      </c>
      <c r="BS454" s="37">
        <v>621.70000000000005</v>
      </c>
      <c r="BT454" s="37">
        <v>655.42</v>
      </c>
      <c r="BU454" s="37">
        <v>690.96</v>
      </c>
      <c r="BV454" s="37">
        <v>728.43</v>
      </c>
      <c r="BW454" s="37">
        <v>767.94</v>
      </c>
      <c r="BX454" s="37">
        <v>809.58</v>
      </c>
      <c r="BY454" s="37">
        <v>853.48</v>
      </c>
      <c r="BZ454" s="37">
        <v>899.77</v>
      </c>
      <c r="CA454" s="37">
        <v>948.56</v>
      </c>
      <c r="CB454" s="37">
        <v>1000</v>
      </c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</row>
    <row r="455" spans="1:101" ht="14.25" customHeight="1">
      <c r="A455" s="55">
        <v>43</v>
      </c>
      <c r="B455" s="56">
        <v>0.8</v>
      </c>
      <c r="C455" s="56">
        <v>1.31</v>
      </c>
      <c r="D455" s="56">
        <v>1.71</v>
      </c>
      <c r="E455" s="56">
        <v>2.02</v>
      </c>
      <c r="F455" s="56">
        <v>2.37</v>
      </c>
      <c r="G455" s="56">
        <v>2.78</v>
      </c>
      <c r="H455" s="56">
        <v>3.22</v>
      </c>
      <c r="I455" s="56">
        <v>3.66</v>
      </c>
      <c r="J455" s="56">
        <v>4.1399999999999997</v>
      </c>
      <c r="K455" s="56">
        <v>4.7</v>
      </c>
      <c r="L455" s="56">
        <v>5.31</v>
      </c>
      <c r="M455" s="56">
        <v>6.01</v>
      </c>
      <c r="N455" s="56">
        <v>6.87</v>
      </c>
      <c r="O455" s="56">
        <v>7.74</v>
      </c>
      <c r="P455" s="56">
        <v>8.6300000000000008</v>
      </c>
      <c r="Q455" s="56">
        <v>9.7799999999999994</v>
      </c>
      <c r="R455" s="56">
        <v>10.89</v>
      </c>
      <c r="S455" s="56">
        <v>12.15</v>
      </c>
      <c r="T455" s="56">
        <v>13.51</v>
      </c>
      <c r="U455" s="56">
        <v>15.09</v>
      </c>
      <c r="V455" s="56">
        <v>16.829999999999998</v>
      </c>
      <c r="W455" s="56">
        <v>18.66</v>
      </c>
      <c r="X455" s="56">
        <v>20.73</v>
      </c>
      <c r="Y455" s="56">
        <v>23.01</v>
      </c>
      <c r="Z455" s="57">
        <v>25.33</v>
      </c>
      <c r="AA455" s="57">
        <v>27.76</v>
      </c>
      <c r="AB455" s="37">
        <v>30.39</v>
      </c>
      <c r="AC455" s="37">
        <v>33.31</v>
      </c>
      <c r="AD455" s="37">
        <v>36.65</v>
      </c>
      <c r="AE455" s="37">
        <v>40.409999999999997</v>
      </c>
      <c r="AF455" s="37">
        <v>44.53</v>
      </c>
      <c r="AG455" s="37">
        <v>48.86</v>
      </c>
      <c r="AH455" s="37">
        <v>53.26</v>
      </c>
      <c r="AI455" s="37">
        <v>57.61</v>
      </c>
      <c r="AJ455" s="37">
        <v>61.87</v>
      </c>
      <c r="AK455" s="37">
        <v>66.099999999999994</v>
      </c>
      <c r="AL455" s="37">
        <v>70.52</v>
      </c>
      <c r="AM455" s="37">
        <v>75.239999999999995</v>
      </c>
      <c r="AN455" s="37">
        <v>80.489999999999995</v>
      </c>
      <c r="AO455" s="37">
        <v>85.84</v>
      </c>
      <c r="AP455" s="37">
        <v>94.14</v>
      </c>
      <c r="AQ455" s="37">
        <v>103.51</v>
      </c>
      <c r="AR455" s="37">
        <v>114.16</v>
      </c>
      <c r="AS455" s="37">
        <v>126.2</v>
      </c>
      <c r="AT455" s="37">
        <v>139.6</v>
      </c>
      <c r="AU455" s="37">
        <v>154.28</v>
      </c>
      <c r="AV455" s="37">
        <v>169.59</v>
      </c>
      <c r="AW455" s="37">
        <v>185.33</v>
      </c>
      <c r="AX455" s="37">
        <v>200.79</v>
      </c>
      <c r="AY455" s="37">
        <v>215.67</v>
      </c>
      <c r="AZ455" s="37">
        <v>229.99</v>
      </c>
      <c r="BA455" s="37">
        <v>242.99</v>
      </c>
      <c r="BB455" s="37">
        <v>254.1</v>
      </c>
      <c r="BC455" s="37">
        <v>270.08999999999997</v>
      </c>
      <c r="BD455" s="37">
        <v>287.62</v>
      </c>
      <c r="BE455" s="37">
        <v>307.36</v>
      </c>
      <c r="BF455" s="37">
        <v>328.95</v>
      </c>
      <c r="BG455" s="37">
        <v>352.09</v>
      </c>
      <c r="BH455" s="37">
        <v>374.47</v>
      </c>
      <c r="BI455" s="37">
        <v>396.8</v>
      </c>
      <c r="BJ455" s="37">
        <v>418.66</v>
      </c>
      <c r="BK455" s="37">
        <v>439.65</v>
      </c>
      <c r="BL455" s="37">
        <v>459.36</v>
      </c>
      <c r="BM455" s="37">
        <v>477.43</v>
      </c>
      <c r="BN455" s="37">
        <v>503.32</v>
      </c>
      <c r="BO455" s="37">
        <v>530.61</v>
      </c>
      <c r="BP455" s="37">
        <v>559.39</v>
      </c>
      <c r="BQ455" s="37">
        <v>589.72</v>
      </c>
      <c r="BR455" s="37">
        <v>621.70000000000005</v>
      </c>
      <c r="BS455" s="37">
        <v>655.42</v>
      </c>
      <c r="BT455" s="37">
        <v>690.96</v>
      </c>
      <c r="BU455" s="37">
        <v>728.43</v>
      </c>
      <c r="BV455" s="37">
        <v>767.94</v>
      </c>
      <c r="BW455" s="37">
        <v>809.58</v>
      </c>
      <c r="BX455" s="37">
        <v>853.48</v>
      </c>
      <c r="BY455" s="37">
        <v>899.77</v>
      </c>
      <c r="BZ455" s="37">
        <v>948.56</v>
      </c>
      <c r="CA455" s="37">
        <v>1000</v>
      </c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</row>
    <row r="456" spans="1:101" ht="14.25" customHeight="1">
      <c r="A456" s="55">
        <v>44</v>
      </c>
      <c r="B456" s="56">
        <v>0.86</v>
      </c>
      <c r="C456" s="56">
        <v>1.39</v>
      </c>
      <c r="D456" s="56">
        <v>1.84</v>
      </c>
      <c r="E456" s="56">
        <v>2.21</v>
      </c>
      <c r="F456" s="56">
        <v>2.64</v>
      </c>
      <c r="G456" s="56">
        <v>3.11</v>
      </c>
      <c r="H456" s="56">
        <v>3.58</v>
      </c>
      <c r="I456" s="56">
        <v>4.0599999999999996</v>
      </c>
      <c r="J456" s="56">
        <v>4.58</v>
      </c>
      <c r="K456" s="56">
        <v>5.22</v>
      </c>
      <c r="L456" s="56">
        <v>5.91</v>
      </c>
      <c r="M456" s="56">
        <v>6.71</v>
      </c>
      <c r="N456" s="56">
        <v>7.65</v>
      </c>
      <c r="O456" s="56">
        <v>8.6</v>
      </c>
      <c r="P456" s="56">
        <v>9.65</v>
      </c>
      <c r="Q456" s="56">
        <v>10.87</v>
      </c>
      <c r="R456" s="56">
        <v>12.13</v>
      </c>
      <c r="S456" s="56">
        <v>13.5</v>
      </c>
      <c r="T456" s="56">
        <v>15.08</v>
      </c>
      <c r="U456" s="56">
        <v>16.809999999999999</v>
      </c>
      <c r="V456" s="56">
        <v>18.64</v>
      </c>
      <c r="W456" s="56">
        <v>20.69</v>
      </c>
      <c r="X456" s="56">
        <v>22.99</v>
      </c>
      <c r="Y456" s="56">
        <v>25.31</v>
      </c>
      <c r="Z456" s="57">
        <v>27.74</v>
      </c>
      <c r="AA456" s="57">
        <v>30.39</v>
      </c>
      <c r="AB456" s="37">
        <v>33.31</v>
      </c>
      <c r="AC456" s="37">
        <v>36.65</v>
      </c>
      <c r="AD456" s="37">
        <v>40.409999999999997</v>
      </c>
      <c r="AE456" s="37">
        <v>44.53</v>
      </c>
      <c r="AF456" s="37">
        <v>48.86</v>
      </c>
      <c r="AG456" s="37">
        <v>53.26</v>
      </c>
      <c r="AH456" s="37">
        <v>57.61</v>
      </c>
      <c r="AI456" s="37">
        <v>61.87</v>
      </c>
      <c r="AJ456" s="37">
        <v>66.099999999999994</v>
      </c>
      <c r="AK456" s="37">
        <v>70.52</v>
      </c>
      <c r="AL456" s="37">
        <v>75.239999999999995</v>
      </c>
      <c r="AM456" s="37">
        <v>80.489999999999995</v>
      </c>
      <c r="AN456" s="37">
        <v>85.84</v>
      </c>
      <c r="AO456" s="37">
        <v>94.14</v>
      </c>
      <c r="AP456" s="37">
        <v>103.51</v>
      </c>
      <c r="AQ456" s="37">
        <v>114.16</v>
      </c>
      <c r="AR456" s="37">
        <v>126.2</v>
      </c>
      <c r="AS456" s="37">
        <v>139.6</v>
      </c>
      <c r="AT456" s="37">
        <v>154.28</v>
      </c>
      <c r="AU456" s="37">
        <v>169.59</v>
      </c>
      <c r="AV456" s="37">
        <v>185.33</v>
      </c>
      <c r="AW456" s="37">
        <v>200.79</v>
      </c>
      <c r="AX456" s="37">
        <v>215.67</v>
      </c>
      <c r="AY456" s="37">
        <v>229.99</v>
      </c>
      <c r="AZ456" s="37">
        <v>242.99</v>
      </c>
      <c r="BA456" s="37">
        <v>254.1</v>
      </c>
      <c r="BB456" s="37">
        <v>270.08999999999997</v>
      </c>
      <c r="BC456" s="37">
        <v>287.62</v>
      </c>
      <c r="BD456" s="37">
        <v>307.36</v>
      </c>
      <c r="BE456" s="37">
        <v>328.95</v>
      </c>
      <c r="BF456" s="37">
        <v>352.09</v>
      </c>
      <c r="BG456" s="37">
        <v>374.47</v>
      </c>
      <c r="BH456" s="37">
        <v>396.8</v>
      </c>
      <c r="BI456" s="37">
        <v>418.66</v>
      </c>
      <c r="BJ456" s="37">
        <v>439.65</v>
      </c>
      <c r="BK456" s="37">
        <v>459.36</v>
      </c>
      <c r="BL456" s="37">
        <v>477.43</v>
      </c>
      <c r="BM456" s="37">
        <v>503.32</v>
      </c>
      <c r="BN456" s="37">
        <v>530.61</v>
      </c>
      <c r="BO456" s="37">
        <v>559.39</v>
      </c>
      <c r="BP456" s="37">
        <v>589.72</v>
      </c>
      <c r="BQ456" s="37">
        <v>621.70000000000005</v>
      </c>
      <c r="BR456" s="37">
        <v>655.42</v>
      </c>
      <c r="BS456" s="37">
        <v>690.96</v>
      </c>
      <c r="BT456" s="37">
        <v>728.43</v>
      </c>
      <c r="BU456" s="37">
        <v>767.94</v>
      </c>
      <c r="BV456" s="37">
        <v>809.58</v>
      </c>
      <c r="BW456" s="37">
        <v>853.48</v>
      </c>
      <c r="BX456" s="37">
        <v>899.77</v>
      </c>
      <c r="BY456" s="37">
        <v>948.56</v>
      </c>
      <c r="BZ456" s="37">
        <v>1000</v>
      </c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</row>
    <row r="457" spans="1:101" ht="14.25" customHeight="1">
      <c r="A457" s="55">
        <v>45</v>
      </c>
      <c r="B457" s="56">
        <v>0.91</v>
      </c>
      <c r="C457" s="56">
        <v>1.51</v>
      </c>
      <c r="D457" s="56">
        <v>1.99</v>
      </c>
      <c r="E457" s="56">
        <v>2.44</v>
      </c>
      <c r="F457" s="56">
        <v>2.94</v>
      </c>
      <c r="G457" s="56">
        <v>3.46</v>
      </c>
      <c r="H457" s="56">
        <v>3.98</v>
      </c>
      <c r="I457" s="56">
        <v>4.5</v>
      </c>
      <c r="J457" s="56">
        <v>5.08</v>
      </c>
      <c r="K457" s="56">
        <v>5.8</v>
      </c>
      <c r="L457" s="56">
        <v>6.6</v>
      </c>
      <c r="M457" s="56">
        <v>7.5</v>
      </c>
      <c r="N457" s="56">
        <v>8.5500000000000007</v>
      </c>
      <c r="O457" s="56">
        <v>9.6</v>
      </c>
      <c r="P457" s="56">
        <v>10.77</v>
      </c>
      <c r="Q457" s="56">
        <v>12.13</v>
      </c>
      <c r="R457" s="56">
        <v>13.49</v>
      </c>
      <c r="S457" s="56">
        <v>15.07</v>
      </c>
      <c r="T457" s="56">
        <v>16.809999999999999</v>
      </c>
      <c r="U457" s="56">
        <v>18.62</v>
      </c>
      <c r="V457" s="56">
        <v>20.66</v>
      </c>
      <c r="W457" s="56">
        <v>22.98</v>
      </c>
      <c r="X457" s="56">
        <v>25.29</v>
      </c>
      <c r="Y457" s="56">
        <v>27.73</v>
      </c>
      <c r="Z457" s="57">
        <v>30.36</v>
      </c>
      <c r="AA457" s="57">
        <v>33.31</v>
      </c>
      <c r="AB457" s="37">
        <v>36.65</v>
      </c>
      <c r="AC457" s="37">
        <v>40.409999999999997</v>
      </c>
      <c r="AD457" s="37">
        <v>44.53</v>
      </c>
      <c r="AE457" s="37">
        <v>48.86</v>
      </c>
      <c r="AF457" s="37">
        <v>53.26</v>
      </c>
      <c r="AG457" s="37">
        <v>57.61</v>
      </c>
      <c r="AH457" s="37">
        <v>61.87</v>
      </c>
      <c r="AI457" s="37">
        <v>66.099999999999994</v>
      </c>
      <c r="AJ457" s="37">
        <v>70.52</v>
      </c>
      <c r="AK457" s="37">
        <v>75.239999999999995</v>
      </c>
      <c r="AL457" s="37">
        <v>80.489999999999995</v>
      </c>
      <c r="AM457" s="37">
        <v>85.84</v>
      </c>
      <c r="AN457" s="37">
        <v>94.14</v>
      </c>
      <c r="AO457" s="37">
        <v>103.51</v>
      </c>
      <c r="AP457" s="37">
        <v>114.16</v>
      </c>
      <c r="AQ457" s="37">
        <v>126.2</v>
      </c>
      <c r="AR457" s="37">
        <v>139.6</v>
      </c>
      <c r="AS457" s="37">
        <v>154.28</v>
      </c>
      <c r="AT457" s="37">
        <v>169.59</v>
      </c>
      <c r="AU457" s="37">
        <v>185.33</v>
      </c>
      <c r="AV457" s="37">
        <v>200.79</v>
      </c>
      <c r="AW457" s="37">
        <v>215.67</v>
      </c>
      <c r="AX457" s="37">
        <v>229.99</v>
      </c>
      <c r="AY457" s="37">
        <v>242.99</v>
      </c>
      <c r="AZ457" s="37">
        <v>254.1</v>
      </c>
      <c r="BA457" s="37">
        <v>270.08999999999997</v>
      </c>
      <c r="BB457" s="37">
        <v>287.62</v>
      </c>
      <c r="BC457" s="37">
        <v>307.36</v>
      </c>
      <c r="BD457" s="37">
        <v>328.95</v>
      </c>
      <c r="BE457" s="37">
        <v>352.09</v>
      </c>
      <c r="BF457" s="37">
        <v>374.47</v>
      </c>
      <c r="BG457" s="37">
        <v>396.8</v>
      </c>
      <c r="BH457" s="37">
        <v>418.66</v>
      </c>
      <c r="BI457" s="37">
        <v>439.65</v>
      </c>
      <c r="BJ457" s="37">
        <v>459.36</v>
      </c>
      <c r="BK457" s="37">
        <v>477.43</v>
      </c>
      <c r="BL457" s="37">
        <v>503.32</v>
      </c>
      <c r="BM457" s="37">
        <v>530.61</v>
      </c>
      <c r="BN457" s="37">
        <v>559.39</v>
      </c>
      <c r="BO457" s="37">
        <v>589.72</v>
      </c>
      <c r="BP457" s="37">
        <v>621.70000000000005</v>
      </c>
      <c r="BQ457" s="37">
        <v>655.42</v>
      </c>
      <c r="BR457" s="37">
        <v>690.96</v>
      </c>
      <c r="BS457" s="37">
        <v>728.43</v>
      </c>
      <c r="BT457" s="37">
        <v>767.94</v>
      </c>
      <c r="BU457" s="37">
        <v>809.58</v>
      </c>
      <c r="BV457" s="37">
        <v>853.48</v>
      </c>
      <c r="BW457" s="37">
        <v>899.77</v>
      </c>
      <c r="BX457" s="37">
        <v>948.56</v>
      </c>
      <c r="BY457" s="37">
        <v>1000</v>
      </c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</row>
    <row r="458" spans="1:101" ht="14.25" customHeight="1">
      <c r="A458" s="55">
        <v>46</v>
      </c>
      <c r="B458" s="56">
        <v>0.98</v>
      </c>
      <c r="C458" s="56">
        <v>1.64</v>
      </c>
      <c r="D458" s="56">
        <v>2.17</v>
      </c>
      <c r="E458" s="56">
        <v>2.7</v>
      </c>
      <c r="F458" s="56">
        <v>3.28</v>
      </c>
      <c r="G458" s="56">
        <v>3.85</v>
      </c>
      <c r="H458" s="56">
        <v>4.41</v>
      </c>
      <c r="I458" s="56">
        <v>4.9800000000000004</v>
      </c>
      <c r="J458" s="56">
        <v>5.65</v>
      </c>
      <c r="K458" s="56">
        <v>6.48</v>
      </c>
      <c r="L458" s="56">
        <v>7.38</v>
      </c>
      <c r="M458" s="56">
        <v>8.4</v>
      </c>
      <c r="N458" s="56">
        <v>9.57</v>
      </c>
      <c r="O458" s="56">
        <v>10.74</v>
      </c>
      <c r="P458" s="56">
        <v>12.05</v>
      </c>
      <c r="Q458" s="56">
        <v>13.48</v>
      </c>
      <c r="R458" s="56">
        <v>15.07</v>
      </c>
      <c r="S458" s="56">
        <v>16.809999999999999</v>
      </c>
      <c r="T458" s="56">
        <v>18.61</v>
      </c>
      <c r="U458" s="56">
        <v>20.64</v>
      </c>
      <c r="V458" s="56">
        <v>22.97</v>
      </c>
      <c r="W458" s="56">
        <v>25.29</v>
      </c>
      <c r="X458" s="56">
        <v>27.72</v>
      </c>
      <c r="Y458" s="56">
        <v>30.34</v>
      </c>
      <c r="Z458" s="57">
        <v>33.229999999999997</v>
      </c>
      <c r="AA458" s="57">
        <v>36.65</v>
      </c>
      <c r="AB458" s="37">
        <v>40.409999999999997</v>
      </c>
      <c r="AC458" s="37">
        <v>44.53</v>
      </c>
      <c r="AD458" s="37">
        <v>48.86</v>
      </c>
      <c r="AE458" s="37">
        <v>53.26</v>
      </c>
      <c r="AF458" s="37">
        <v>57.61</v>
      </c>
      <c r="AG458" s="37">
        <v>61.87</v>
      </c>
      <c r="AH458" s="37">
        <v>66.099999999999994</v>
      </c>
      <c r="AI458" s="37">
        <v>70.52</v>
      </c>
      <c r="AJ458" s="37">
        <v>75.239999999999995</v>
      </c>
      <c r="AK458" s="37">
        <v>80.489999999999995</v>
      </c>
      <c r="AL458" s="37">
        <v>85.84</v>
      </c>
      <c r="AM458" s="37">
        <v>94.14</v>
      </c>
      <c r="AN458" s="37">
        <v>103.51</v>
      </c>
      <c r="AO458" s="37">
        <v>114.16</v>
      </c>
      <c r="AP458" s="37">
        <v>126.2</v>
      </c>
      <c r="AQ458" s="37">
        <v>139.6</v>
      </c>
      <c r="AR458" s="37">
        <v>154.28</v>
      </c>
      <c r="AS458" s="37">
        <v>169.59</v>
      </c>
      <c r="AT458" s="37">
        <v>185.33</v>
      </c>
      <c r="AU458" s="37">
        <v>200.79</v>
      </c>
      <c r="AV458" s="37">
        <v>215.67</v>
      </c>
      <c r="AW458" s="37">
        <v>229.99</v>
      </c>
      <c r="AX458" s="37">
        <v>242.99</v>
      </c>
      <c r="AY458" s="37">
        <v>254.1</v>
      </c>
      <c r="AZ458" s="37">
        <v>270.08999999999997</v>
      </c>
      <c r="BA458" s="37">
        <v>287.62</v>
      </c>
      <c r="BB458" s="37">
        <v>307.36</v>
      </c>
      <c r="BC458" s="37">
        <v>328.95</v>
      </c>
      <c r="BD458" s="37">
        <v>352.09</v>
      </c>
      <c r="BE458" s="37">
        <v>374.47</v>
      </c>
      <c r="BF458" s="37">
        <v>396.8</v>
      </c>
      <c r="BG458" s="37">
        <v>418.66</v>
      </c>
      <c r="BH458" s="37">
        <v>439.65</v>
      </c>
      <c r="BI458" s="37">
        <v>459.36</v>
      </c>
      <c r="BJ458" s="37">
        <v>477.43</v>
      </c>
      <c r="BK458" s="37">
        <v>503.32</v>
      </c>
      <c r="BL458" s="37">
        <v>530.61</v>
      </c>
      <c r="BM458" s="37">
        <v>559.39</v>
      </c>
      <c r="BN458" s="37">
        <v>589.72</v>
      </c>
      <c r="BO458" s="37">
        <v>621.70000000000005</v>
      </c>
      <c r="BP458" s="37">
        <v>655.42</v>
      </c>
      <c r="BQ458" s="37">
        <v>690.96</v>
      </c>
      <c r="BR458" s="37">
        <v>728.43</v>
      </c>
      <c r="BS458" s="37">
        <v>767.94</v>
      </c>
      <c r="BT458" s="37">
        <v>809.58</v>
      </c>
      <c r="BU458" s="37">
        <v>853.48</v>
      </c>
      <c r="BV458" s="37">
        <v>899.77</v>
      </c>
      <c r="BW458" s="37">
        <v>948.56</v>
      </c>
      <c r="BX458" s="37">
        <v>1000</v>
      </c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</row>
    <row r="459" spans="1:101" ht="14.25" customHeight="1">
      <c r="A459" s="55">
        <v>47</v>
      </c>
      <c r="B459" s="56">
        <v>1.07</v>
      </c>
      <c r="C459" s="56">
        <v>1.78</v>
      </c>
      <c r="D459" s="56">
        <v>2.39</v>
      </c>
      <c r="E459" s="56">
        <v>3.01</v>
      </c>
      <c r="F459" s="56">
        <v>3.67</v>
      </c>
      <c r="G459" s="56">
        <v>4.28</v>
      </c>
      <c r="H459" s="56">
        <v>4.88</v>
      </c>
      <c r="I459" s="56">
        <v>5.52</v>
      </c>
      <c r="J459" s="56">
        <v>6.28</v>
      </c>
      <c r="K459" s="56">
        <v>7.24</v>
      </c>
      <c r="L459" s="56">
        <v>8.2799999999999994</v>
      </c>
      <c r="M459" s="56">
        <v>9.56</v>
      </c>
      <c r="N459" s="56">
        <v>10.73</v>
      </c>
      <c r="O459" s="56">
        <v>12.05</v>
      </c>
      <c r="P459" s="56">
        <v>13.48</v>
      </c>
      <c r="Q459" s="56">
        <v>15.07</v>
      </c>
      <c r="R459" s="56">
        <v>16.809999999999999</v>
      </c>
      <c r="S459" s="56">
        <v>18.61</v>
      </c>
      <c r="T459" s="56">
        <v>20.63</v>
      </c>
      <c r="U459" s="56">
        <v>22.97</v>
      </c>
      <c r="V459" s="56">
        <v>25.29</v>
      </c>
      <c r="W459" s="56">
        <v>27.71</v>
      </c>
      <c r="X459" s="56">
        <v>30.33</v>
      </c>
      <c r="Y459" s="56">
        <v>33.17</v>
      </c>
      <c r="Z459" s="57">
        <v>36.6</v>
      </c>
      <c r="AA459" s="57">
        <v>40.409999999999997</v>
      </c>
      <c r="AB459" s="37">
        <v>44.53</v>
      </c>
      <c r="AC459" s="37">
        <v>48.86</v>
      </c>
      <c r="AD459" s="37">
        <v>53.26</v>
      </c>
      <c r="AE459" s="37">
        <v>57.61</v>
      </c>
      <c r="AF459" s="37">
        <v>61.87</v>
      </c>
      <c r="AG459" s="37">
        <v>66.099999999999994</v>
      </c>
      <c r="AH459" s="37">
        <v>70.52</v>
      </c>
      <c r="AI459" s="37">
        <v>75.239999999999995</v>
      </c>
      <c r="AJ459" s="37">
        <v>80.489999999999995</v>
      </c>
      <c r="AK459" s="37">
        <v>85.84</v>
      </c>
      <c r="AL459" s="37">
        <v>94.14</v>
      </c>
      <c r="AM459" s="37">
        <v>103.51</v>
      </c>
      <c r="AN459" s="37">
        <v>114.16</v>
      </c>
      <c r="AO459" s="37">
        <v>126.2</v>
      </c>
      <c r="AP459" s="37">
        <v>139.6</v>
      </c>
      <c r="AQ459" s="37">
        <v>154.28</v>
      </c>
      <c r="AR459" s="37">
        <v>169.59</v>
      </c>
      <c r="AS459" s="37">
        <v>185.33</v>
      </c>
      <c r="AT459" s="37">
        <v>200.79</v>
      </c>
      <c r="AU459" s="37">
        <v>215.67</v>
      </c>
      <c r="AV459" s="37">
        <v>229.99</v>
      </c>
      <c r="AW459" s="37">
        <v>242.99</v>
      </c>
      <c r="AX459" s="37">
        <v>254.1</v>
      </c>
      <c r="AY459" s="37">
        <v>270.08999999999997</v>
      </c>
      <c r="AZ459" s="37">
        <v>287.62</v>
      </c>
      <c r="BA459" s="37">
        <v>307.36</v>
      </c>
      <c r="BB459" s="37">
        <v>328.95</v>
      </c>
      <c r="BC459" s="37">
        <v>352.09</v>
      </c>
      <c r="BD459" s="37">
        <v>374.47</v>
      </c>
      <c r="BE459" s="37">
        <v>396.8</v>
      </c>
      <c r="BF459" s="37">
        <v>418.66</v>
      </c>
      <c r="BG459" s="37">
        <v>439.65</v>
      </c>
      <c r="BH459" s="37">
        <v>459.36</v>
      </c>
      <c r="BI459" s="37">
        <v>477.43</v>
      </c>
      <c r="BJ459" s="37">
        <v>503.32</v>
      </c>
      <c r="BK459" s="37">
        <v>530.61</v>
      </c>
      <c r="BL459" s="37">
        <v>559.39</v>
      </c>
      <c r="BM459" s="37">
        <v>589.72</v>
      </c>
      <c r="BN459" s="37">
        <v>621.70000000000005</v>
      </c>
      <c r="BO459" s="37">
        <v>655.42</v>
      </c>
      <c r="BP459" s="37">
        <v>690.96</v>
      </c>
      <c r="BQ459" s="37">
        <v>728.43</v>
      </c>
      <c r="BR459" s="37">
        <v>767.94</v>
      </c>
      <c r="BS459" s="37">
        <v>809.58</v>
      </c>
      <c r="BT459" s="37">
        <v>853.48</v>
      </c>
      <c r="BU459" s="37">
        <v>899.77</v>
      </c>
      <c r="BV459" s="37">
        <v>948.56</v>
      </c>
      <c r="BW459" s="37">
        <v>1000</v>
      </c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</row>
    <row r="460" spans="1:101" ht="14.25" customHeight="1">
      <c r="A460" s="55">
        <v>48</v>
      </c>
      <c r="B460" s="56">
        <v>1.1599999999999999</v>
      </c>
      <c r="C460" s="56">
        <v>1.93</v>
      </c>
      <c r="D460" s="56">
        <v>2.64</v>
      </c>
      <c r="E460" s="56">
        <v>3.38</v>
      </c>
      <c r="F460" s="56">
        <v>4.0999999999999996</v>
      </c>
      <c r="G460" s="56">
        <v>4.76</v>
      </c>
      <c r="H460" s="56">
        <v>5.4</v>
      </c>
      <c r="I460" s="56">
        <v>6.12</v>
      </c>
      <c r="J460" s="56">
        <v>7.01</v>
      </c>
      <c r="K460" s="56">
        <v>8.1199999999999992</v>
      </c>
      <c r="L460" s="56">
        <v>9.56</v>
      </c>
      <c r="M460" s="56">
        <v>10.73</v>
      </c>
      <c r="N460" s="56">
        <v>12.05</v>
      </c>
      <c r="O460" s="56">
        <v>13.48</v>
      </c>
      <c r="P460" s="56">
        <v>15.07</v>
      </c>
      <c r="Q460" s="56">
        <v>16.809999999999999</v>
      </c>
      <c r="R460" s="56">
        <v>18.61</v>
      </c>
      <c r="S460" s="56">
        <v>20.63</v>
      </c>
      <c r="T460" s="56">
        <v>22.97</v>
      </c>
      <c r="U460" s="56">
        <v>25.29</v>
      </c>
      <c r="V460" s="56">
        <v>27.71</v>
      </c>
      <c r="W460" s="56">
        <v>30.32</v>
      </c>
      <c r="X460" s="56">
        <v>33.11</v>
      </c>
      <c r="Y460" s="56">
        <v>36.56</v>
      </c>
      <c r="Z460" s="57">
        <v>40.39</v>
      </c>
      <c r="AA460" s="57">
        <v>44.53</v>
      </c>
      <c r="AB460" s="37">
        <v>48.86</v>
      </c>
      <c r="AC460" s="37">
        <v>53.26</v>
      </c>
      <c r="AD460" s="37">
        <v>57.61</v>
      </c>
      <c r="AE460" s="37">
        <v>61.87</v>
      </c>
      <c r="AF460" s="37">
        <v>66.099999999999994</v>
      </c>
      <c r="AG460" s="37">
        <v>70.52</v>
      </c>
      <c r="AH460" s="37">
        <v>75.239999999999995</v>
      </c>
      <c r="AI460" s="37">
        <v>80.489999999999995</v>
      </c>
      <c r="AJ460" s="37">
        <v>85.84</v>
      </c>
      <c r="AK460" s="37">
        <v>94.14</v>
      </c>
      <c r="AL460" s="37">
        <v>103.51</v>
      </c>
      <c r="AM460" s="37">
        <v>114.16</v>
      </c>
      <c r="AN460" s="37">
        <v>126.2</v>
      </c>
      <c r="AO460" s="37">
        <v>139.6</v>
      </c>
      <c r="AP460" s="37">
        <v>154.28</v>
      </c>
      <c r="AQ460" s="37">
        <v>169.59</v>
      </c>
      <c r="AR460" s="37">
        <v>185.33</v>
      </c>
      <c r="AS460" s="37">
        <v>200.79</v>
      </c>
      <c r="AT460" s="37">
        <v>215.67</v>
      </c>
      <c r="AU460" s="37">
        <v>229.99</v>
      </c>
      <c r="AV460" s="37">
        <v>242.99</v>
      </c>
      <c r="AW460" s="37">
        <v>254.1</v>
      </c>
      <c r="AX460" s="37">
        <v>270.08999999999997</v>
      </c>
      <c r="AY460" s="37">
        <v>287.62</v>
      </c>
      <c r="AZ460" s="37">
        <v>307.36</v>
      </c>
      <c r="BA460" s="37">
        <v>328.95</v>
      </c>
      <c r="BB460" s="37">
        <v>352.09</v>
      </c>
      <c r="BC460" s="37">
        <v>374.47</v>
      </c>
      <c r="BD460" s="37">
        <v>396.8</v>
      </c>
      <c r="BE460" s="37">
        <v>418.66</v>
      </c>
      <c r="BF460" s="37">
        <v>439.65</v>
      </c>
      <c r="BG460" s="37">
        <v>459.36</v>
      </c>
      <c r="BH460" s="37">
        <v>477.43</v>
      </c>
      <c r="BI460" s="37">
        <v>503.32</v>
      </c>
      <c r="BJ460" s="37">
        <v>530.61</v>
      </c>
      <c r="BK460" s="37">
        <v>559.39</v>
      </c>
      <c r="BL460" s="37">
        <v>589.72</v>
      </c>
      <c r="BM460" s="37">
        <v>621.70000000000005</v>
      </c>
      <c r="BN460" s="37">
        <v>655.42</v>
      </c>
      <c r="BO460" s="37">
        <v>690.96</v>
      </c>
      <c r="BP460" s="37">
        <v>728.43</v>
      </c>
      <c r="BQ460" s="37">
        <v>767.94</v>
      </c>
      <c r="BR460" s="37">
        <v>809.58</v>
      </c>
      <c r="BS460" s="37">
        <v>853.48</v>
      </c>
      <c r="BT460" s="37">
        <v>899.77</v>
      </c>
      <c r="BU460" s="37">
        <v>948.56</v>
      </c>
      <c r="BV460" s="37">
        <v>1000</v>
      </c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</row>
    <row r="461" spans="1:101" ht="14.25" customHeight="1">
      <c r="A461" s="55">
        <v>49</v>
      </c>
      <c r="B461" s="56">
        <v>1.27</v>
      </c>
      <c r="C461" s="56">
        <v>2.11</v>
      </c>
      <c r="D461" s="56">
        <v>2.95</v>
      </c>
      <c r="E461" s="56">
        <v>3.81</v>
      </c>
      <c r="F461" s="56">
        <v>4.59</v>
      </c>
      <c r="G461" s="56">
        <v>5.28</v>
      </c>
      <c r="H461" s="56">
        <v>5.98</v>
      </c>
      <c r="I461" s="56">
        <v>6.8</v>
      </c>
      <c r="J461" s="56">
        <v>7.84</v>
      </c>
      <c r="K461" s="56">
        <v>9.56</v>
      </c>
      <c r="L461" s="56">
        <v>10.73</v>
      </c>
      <c r="M461" s="56">
        <v>12.03</v>
      </c>
      <c r="N461" s="56">
        <v>13.48</v>
      </c>
      <c r="O461" s="56">
        <v>15.07</v>
      </c>
      <c r="P461" s="56">
        <v>16.809999999999999</v>
      </c>
      <c r="Q461" s="56">
        <v>18.61</v>
      </c>
      <c r="R461" s="56">
        <v>20.62</v>
      </c>
      <c r="S461" s="56">
        <v>22.97</v>
      </c>
      <c r="T461" s="56">
        <v>25.29</v>
      </c>
      <c r="U461" s="56">
        <v>27.71</v>
      </c>
      <c r="V461" s="56">
        <v>30.32</v>
      </c>
      <c r="W461" s="56">
        <v>33.06</v>
      </c>
      <c r="X461" s="56">
        <v>36.520000000000003</v>
      </c>
      <c r="Y461" s="56">
        <v>40.35</v>
      </c>
      <c r="Z461" s="57">
        <v>44.52</v>
      </c>
      <c r="AA461" s="57">
        <v>48.86</v>
      </c>
      <c r="AB461" s="37">
        <v>53.26</v>
      </c>
      <c r="AC461" s="37">
        <v>57.61</v>
      </c>
      <c r="AD461" s="37">
        <v>61.87</v>
      </c>
      <c r="AE461" s="37">
        <v>66.099999999999994</v>
      </c>
      <c r="AF461" s="37">
        <v>70.52</v>
      </c>
      <c r="AG461" s="37">
        <v>75.239999999999995</v>
      </c>
      <c r="AH461" s="37">
        <v>80.489999999999995</v>
      </c>
      <c r="AI461" s="37">
        <v>85.84</v>
      </c>
      <c r="AJ461" s="37">
        <v>94.14</v>
      </c>
      <c r="AK461" s="37">
        <v>103.51</v>
      </c>
      <c r="AL461" s="37">
        <v>114.16</v>
      </c>
      <c r="AM461" s="37">
        <v>126.2</v>
      </c>
      <c r="AN461" s="37">
        <v>139.6</v>
      </c>
      <c r="AO461" s="37">
        <v>154.28</v>
      </c>
      <c r="AP461" s="37">
        <v>169.59</v>
      </c>
      <c r="AQ461" s="37">
        <v>185.33</v>
      </c>
      <c r="AR461" s="37">
        <v>200.79</v>
      </c>
      <c r="AS461" s="37">
        <v>215.67</v>
      </c>
      <c r="AT461" s="37">
        <v>229.99</v>
      </c>
      <c r="AU461" s="37">
        <v>242.99</v>
      </c>
      <c r="AV461" s="37">
        <v>254.1</v>
      </c>
      <c r="AW461" s="37">
        <v>270.08999999999997</v>
      </c>
      <c r="AX461" s="37">
        <v>287.62</v>
      </c>
      <c r="AY461" s="37">
        <v>307.36</v>
      </c>
      <c r="AZ461" s="37">
        <v>328.95</v>
      </c>
      <c r="BA461" s="37">
        <v>352.09</v>
      </c>
      <c r="BB461" s="37">
        <v>374.47</v>
      </c>
      <c r="BC461" s="37">
        <v>396.8</v>
      </c>
      <c r="BD461" s="37">
        <v>418.66</v>
      </c>
      <c r="BE461" s="37">
        <v>439.65</v>
      </c>
      <c r="BF461" s="37">
        <v>459.36</v>
      </c>
      <c r="BG461" s="37">
        <v>477.43</v>
      </c>
      <c r="BH461" s="37">
        <v>503.32</v>
      </c>
      <c r="BI461" s="37">
        <v>530.61</v>
      </c>
      <c r="BJ461" s="37">
        <v>559.39</v>
      </c>
      <c r="BK461" s="37">
        <v>589.72</v>
      </c>
      <c r="BL461" s="37">
        <v>621.70000000000005</v>
      </c>
      <c r="BM461" s="37">
        <v>655.42</v>
      </c>
      <c r="BN461" s="37">
        <v>690.96</v>
      </c>
      <c r="BO461" s="37">
        <v>728.43</v>
      </c>
      <c r="BP461" s="37">
        <v>767.94</v>
      </c>
      <c r="BQ461" s="37">
        <v>809.58</v>
      </c>
      <c r="BR461" s="37">
        <v>853.48</v>
      </c>
      <c r="BS461" s="37">
        <v>899.77</v>
      </c>
      <c r="BT461" s="37">
        <v>948.56</v>
      </c>
      <c r="BU461" s="37">
        <v>1000</v>
      </c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</row>
    <row r="462" spans="1:101" ht="14.25" customHeight="1">
      <c r="A462" s="55">
        <v>50</v>
      </c>
      <c r="B462" s="56">
        <v>1.39</v>
      </c>
      <c r="C462" s="56">
        <v>2.31</v>
      </c>
      <c r="D462" s="56">
        <v>3.31</v>
      </c>
      <c r="E462" s="56">
        <v>4.32</v>
      </c>
      <c r="F462" s="56">
        <v>5.14</v>
      </c>
      <c r="G462" s="56">
        <v>5.86</v>
      </c>
      <c r="H462" s="56">
        <v>6.63</v>
      </c>
      <c r="I462" s="56">
        <v>7.58</v>
      </c>
      <c r="J462" s="56">
        <v>9.56</v>
      </c>
      <c r="K462" s="56">
        <v>10.73</v>
      </c>
      <c r="L462" s="56">
        <v>12.01</v>
      </c>
      <c r="M462" s="56">
        <v>13.48</v>
      </c>
      <c r="N462" s="56">
        <v>15.07</v>
      </c>
      <c r="O462" s="56">
        <v>16.809999999999999</v>
      </c>
      <c r="P462" s="56">
        <v>18.61</v>
      </c>
      <c r="Q462" s="56">
        <v>20.62</v>
      </c>
      <c r="R462" s="56">
        <v>22.97</v>
      </c>
      <c r="S462" s="56">
        <v>25.29</v>
      </c>
      <c r="T462" s="56">
        <v>27.71</v>
      </c>
      <c r="U462" s="56">
        <v>30.31</v>
      </c>
      <c r="V462" s="56">
        <v>33.020000000000003</v>
      </c>
      <c r="W462" s="56">
        <v>36.49</v>
      </c>
      <c r="X462" s="56">
        <v>40.32</v>
      </c>
      <c r="Y462" s="56">
        <v>44.52</v>
      </c>
      <c r="Z462" s="57">
        <v>48.81</v>
      </c>
      <c r="AA462" s="57">
        <v>53.26</v>
      </c>
      <c r="AB462" s="37">
        <v>57.61</v>
      </c>
      <c r="AC462" s="37">
        <v>61.87</v>
      </c>
      <c r="AD462" s="37">
        <v>66.099999999999994</v>
      </c>
      <c r="AE462" s="37">
        <v>70.52</v>
      </c>
      <c r="AF462" s="37">
        <v>75.239999999999995</v>
      </c>
      <c r="AG462" s="37">
        <v>80.489999999999995</v>
      </c>
      <c r="AH462" s="37">
        <v>85.84</v>
      </c>
      <c r="AI462" s="37">
        <v>94.14</v>
      </c>
      <c r="AJ462" s="37">
        <v>103.51</v>
      </c>
      <c r="AK462" s="37">
        <v>114.16</v>
      </c>
      <c r="AL462" s="37">
        <v>126.2</v>
      </c>
      <c r="AM462" s="37">
        <v>139.6</v>
      </c>
      <c r="AN462" s="37">
        <v>154.28</v>
      </c>
      <c r="AO462" s="37">
        <v>169.59</v>
      </c>
      <c r="AP462" s="37">
        <v>185.33</v>
      </c>
      <c r="AQ462" s="37">
        <v>200.79</v>
      </c>
      <c r="AR462" s="37">
        <v>215.67</v>
      </c>
      <c r="AS462" s="37">
        <v>229.99</v>
      </c>
      <c r="AT462" s="37">
        <v>242.99</v>
      </c>
      <c r="AU462" s="37">
        <v>254.1</v>
      </c>
      <c r="AV462" s="37">
        <v>270.08999999999997</v>
      </c>
      <c r="AW462" s="37">
        <v>287.62</v>
      </c>
      <c r="AX462" s="37">
        <v>307.36</v>
      </c>
      <c r="AY462" s="37">
        <v>328.95</v>
      </c>
      <c r="AZ462" s="37">
        <v>352.09</v>
      </c>
      <c r="BA462" s="37">
        <v>374.47</v>
      </c>
      <c r="BB462" s="37">
        <v>396.8</v>
      </c>
      <c r="BC462" s="37">
        <v>418.66</v>
      </c>
      <c r="BD462" s="37">
        <v>439.65</v>
      </c>
      <c r="BE462" s="37">
        <v>459.36</v>
      </c>
      <c r="BF462" s="37">
        <v>477.43</v>
      </c>
      <c r="BG462" s="37">
        <v>503.32</v>
      </c>
      <c r="BH462" s="37">
        <v>530.61</v>
      </c>
      <c r="BI462" s="37">
        <v>559.39</v>
      </c>
      <c r="BJ462" s="37">
        <v>589.72</v>
      </c>
      <c r="BK462" s="37">
        <v>621.70000000000005</v>
      </c>
      <c r="BL462" s="37">
        <v>655.42</v>
      </c>
      <c r="BM462" s="37">
        <v>690.96</v>
      </c>
      <c r="BN462" s="37">
        <v>728.43</v>
      </c>
      <c r="BO462" s="37">
        <v>767.94</v>
      </c>
      <c r="BP462" s="37">
        <v>809.58</v>
      </c>
      <c r="BQ462" s="37">
        <v>853.48</v>
      </c>
      <c r="BR462" s="37">
        <v>899.77</v>
      </c>
      <c r="BS462" s="37">
        <v>948.56</v>
      </c>
      <c r="BT462" s="37">
        <v>1000</v>
      </c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</row>
    <row r="463" spans="1:101" ht="14.25" customHeight="1">
      <c r="A463" s="55">
        <v>51</v>
      </c>
      <c r="B463" s="56">
        <v>1.52</v>
      </c>
      <c r="C463" s="56">
        <v>2.5299999999999998</v>
      </c>
      <c r="D463" s="56">
        <v>3.73</v>
      </c>
      <c r="E463" s="56">
        <v>4.91</v>
      </c>
      <c r="F463" s="56">
        <v>5.77</v>
      </c>
      <c r="G463" s="56">
        <v>6.52</v>
      </c>
      <c r="H463" s="56">
        <v>7.52</v>
      </c>
      <c r="I463" s="56">
        <v>9.41</v>
      </c>
      <c r="J463" s="56">
        <v>10.73</v>
      </c>
      <c r="K463" s="56">
        <v>11.99</v>
      </c>
      <c r="L463" s="56">
        <v>13.47</v>
      </c>
      <c r="M463" s="56">
        <v>15.06</v>
      </c>
      <c r="N463" s="56">
        <v>16.809999999999999</v>
      </c>
      <c r="O463" s="56">
        <v>18.600000000000001</v>
      </c>
      <c r="P463" s="56">
        <v>20.62</v>
      </c>
      <c r="Q463" s="56">
        <v>22.97</v>
      </c>
      <c r="R463" s="56">
        <v>25.29</v>
      </c>
      <c r="S463" s="56">
        <v>27.71</v>
      </c>
      <c r="T463" s="56">
        <v>30.23</v>
      </c>
      <c r="U463" s="56">
        <v>32.97</v>
      </c>
      <c r="V463" s="56">
        <v>36.46</v>
      </c>
      <c r="W463" s="56">
        <v>40.29</v>
      </c>
      <c r="X463" s="56">
        <v>44.52</v>
      </c>
      <c r="Y463" s="56">
        <v>48.72</v>
      </c>
      <c r="Z463" s="57">
        <v>53.26</v>
      </c>
      <c r="AA463" s="57">
        <v>57.61</v>
      </c>
      <c r="AB463" s="37">
        <v>61.87</v>
      </c>
      <c r="AC463" s="37">
        <v>66.099999999999994</v>
      </c>
      <c r="AD463" s="37">
        <v>70.52</v>
      </c>
      <c r="AE463" s="37">
        <v>75.239999999999995</v>
      </c>
      <c r="AF463" s="37">
        <v>80.489999999999995</v>
      </c>
      <c r="AG463" s="37">
        <v>85.84</v>
      </c>
      <c r="AH463" s="37">
        <v>94.14</v>
      </c>
      <c r="AI463" s="37">
        <v>103.51</v>
      </c>
      <c r="AJ463" s="37">
        <v>114.16</v>
      </c>
      <c r="AK463" s="37">
        <v>126.2</v>
      </c>
      <c r="AL463" s="37">
        <v>139.6</v>
      </c>
      <c r="AM463" s="37">
        <v>154.28</v>
      </c>
      <c r="AN463" s="37">
        <v>169.59</v>
      </c>
      <c r="AO463" s="37">
        <v>185.33</v>
      </c>
      <c r="AP463" s="37">
        <v>200.79</v>
      </c>
      <c r="AQ463" s="37">
        <v>215.67</v>
      </c>
      <c r="AR463" s="37">
        <v>229.99</v>
      </c>
      <c r="AS463" s="37">
        <v>242.99</v>
      </c>
      <c r="AT463" s="37">
        <v>254.1</v>
      </c>
      <c r="AU463" s="37">
        <v>270.08999999999997</v>
      </c>
      <c r="AV463" s="37">
        <v>287.62</v>
      </c>
      <c r="AW463" s="37">
        <v>307.36</v>
      </c>
      <c r="AX463" s="37">
        <v>328.95</v>
      </c>
      <c r="AY463" s="37">
        <v>352.09</v>
      </c>
      <c r="AZ463" s="37">
        <v>374.47</v>
      </c>
      <c r="BA463" s="37">
        <v>396.8</v>
      </c>
      <c r="BB463" s="37">
        <v>418.66</v>
      </c>
      <c r="BC463" s="37">
        <v>439.65</v>
      </c>
      <c r="BD463" s="37">
        <v>459.36</v>
      </c>
      <c r="BE463" s="37">
        <v>477.43</v>
      </c>
      <c r="BF463" s="37">
        <v>503.32</v>
      </c>
      <c r="BG463" s="37">
        <v>530.61</v>
      </c>
      <c r="BH463" s="37">
        <v>559.39</v>
      </c>
      <c r="BI463" s="37">
        <v>589.72</v>
      </c>
      <c r="BJ463" s="37">
        <v>621.70000000000005</v>
      </c>
      <c r="BK463" s="37">
        <v>655.42</v>
      </c>
      <c r="BL463" s="37">
        <v>690.96</v>
      </c>
      <c r="BM463" s="37">
        <v>728.43</v>
      </c>
      <c r="BN463" s="37">
        <v>767.94</v>
      </c>
      <c r="BO463" s="37">
        <v>809.58</v>
      </c>
      <c r="BP463" s="37">
        <v>853.48</v>
      </c>
      <c r="BQ463" s="37">
        <v>899.77</v>
      </c>
      <c r="BR463" s="37">
        <v>948.56</v>
      </c>
      <c r="BS463" s="37">
        <v>1000</v>
      </c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</row>
    <row r="464" spans="1:101" ht="14.25" customHeight="1">
      <c r="A464" s="55">
        <v>52</v>
      </c>
      <c r="B464" s="56">
        <v>1.67</v>
      </c>
      <c r="C464" s="56">
        <v>2.79</v>
      </c>
      <c r="D464" s="56">
        <v>4.2300000000000004</v>
      </c>
      <c r="E464" s="56">
        <v>5.59</v>
      </c>
      <c r="F464" s="56">
        <v>6.48</v>
      </c>
      <c r="G464" s="56">
        <v>7.44</v>
      </c>
      <c r="H464" s="56">
        <v>9.2100000000000009</v>
      </c>
      <c r="I464" s="56">
        <v>10.6</v>
      </c>
      <c r="J464" s="56">
        <v>11.97</v>
      </c>
      <c r="K464" s="56">
        <v>13.46</v>
      </c>
      <c r="L464" s="56">
        <v>15.06</v>
      </c>
      <c r="M464" s="56">
        <v>16.8</v>
      </c>
      <c r="N464" s="56">
        <v>18.600000000000001</v>
      </c>
      <c r="O464" s="56">
        <v>20.61</v>
      </c>
      <c r="P464" s="56">
        <v>22.97</v>
      </c>
      <c r="Q464" s="56">
        <v>25.28</v>
      </c>
      <c r="R464" s="56">
        <v>27.7</v>
      </c>
      <c r="S464" s="56">
        <v>30.11</v>
      </c>
      <c r="T464" s="56">
        <v>32.94</v>
      </c>
      <c r="U464" s="56">
        <v>36.43</v>
      </c>
      <c r="V464" s="56">
        <v>40.270000000000003</v>
      </c>
      <c r="W464" s="56">
        <v>44.52</v>
      </c>
      <c r="X464" s="56">
        <v>48.64</v>
      </c>
      <c r="Y464" s="56">
        <v>53.26</v>
      </c>
      <c r="Z464" s="57">
        <v>57.56</v>
      </c>
      <c r="AA464" s="57">
        <v>61.87</v>
      </c>
      <c r="AB464" s="37">
        <v>66.099999999999994</v>
      </c>
      <c r="AC464" s="37">
        <v>70.52</v>
      </c>
      <c r="AD464" s="37">
        <v>75.239999999999995</v>
      </c>
      <c r="AE464" s="37">
        <v>80.489999999999995</v>
      </c>
      <c r="AF464" s="37">
        <v>85.84</v>
      </c>
      <c r="AG464" s="37">
        <v>94.14</v>
      </c>
      <c r="AH464" s="37">
        <v>103.51</v>
      </c>
      <c r="AI464" s="37">
        <v>114.16</v>
      </c>
      <c r="AJ464" s="37">
        <v>126.2</v>
      </c>
      <c r="AK464" s="37">
        <v>139.6</v>
      </c>
      <c r="AL464" s="37">
        <v>154.28</v>
      </c>
      <c r="AM464" s="37">
        <v>169.59</v>
      </c>
      <c r="AN464" s="37">
        <v>185.33</v>
      </c>
      <c r="AO464" s="37">
        <v>200.79</v>
      </c>
      <c r="AP464" s="37">
        <v>215.67</v>
      </c>
      <c r="AQ464" s="37">
        <v>229.99</v>
      </c>
      <c r="AR464" s="37">
        <v>242.99</v>
      </c>
      <c r="AS464" s="37">
        <v>254.1</v>
      </c>
      <c r="AT464" s="37">
        <v>270.08999999999997</v>
      </c>
      <c r="AU464" s="37">
        <v>287.62</v>
      </c>
      <c r="AV464" s="37">
        <v>307.36</v>
      </c>
      <c r="AW464" s="37">
        <v>328.95</v>
      </c>
      <c r="AX464" s="37">
        <v>352.09</v>
      </c>
      <c r="AY464" s="37">
        <v>374.47</v>
      </c>
      <c r="AZ464" s="37">
        <v>396.8</v>
      </c>
      <c r="BA464" s="37">
        <v>418.66</v>
      </c>
      <c r="BB464" s="37">
        <v>439.65</v>
      </c>
      <c r="BC464" s="37">
        <v>459.36</v>
      </c>
      <c r="BD464" s="37">
        <v>477.43</v>
      </c>
      <c r="BE464" s="37">
        <v>503.32</v>
      </c>
      <c r="BF464" s="37">
        <v>530.61</v>
      </c>
      <c r="BG464" s="37">
        <v>559.39</v>
      </c>
      <c r="BH464" s="37">
        <v>589.72</v>
      </c>
      <c r="BI464" s="37">
        <v>621.70000000000005</v>
      </c>
      <c r="BJ464" s="37">
        <v>655.42</v>
      </c>
      <c r="BK464" s="37">
        <v>690.96</v>
      </c>
      <c r="BL464" s="37">
        <v>728.43</v>
      </c>
      <c r="BM464" s="37">
        <v>767.94</v>
      </c>
      <c r="BN464" s="37">
        <v>809.58</v>
      </c>
      <c r="BO464" s="37">
        <v>853.48</v>
      </c>
      <c r="BP464" s="37">
        <v>899.77</v>
      </c>
      <c r="BQ464" s="37">
        <v>948.56</v>
      </c>
      <c r="BR464" s="37">
        <v>1000</v>
      </c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</row>
    <row r="465" spans="1:101" ht="14.25" customHeight="1">
      <c r="A465" s="55">
        <v>53</v>
      </c>
      <c r="B465" s="56">
        <v>1.84</v>
      </c>
      <c r="C465" s="56">
        <v>3.08</v>
      </c>
      <c r="D465" s="56">
        <v>4.8099999999999996</v>
      </c>
      <c r="E465" s="56">
        <v>6.38</v>
      </c>
      <c r="F465" s="56">
        <v>7.36</v>
      </c>
      <c r="G465" s="56">
        <v>8.9600000000000009</v>
      </c>
      <c r="H465" s="56">
        <v>10.4</v>
      </c>
      <c r="I465" s="56">
        <v>11.94</v>
      </c>
      <c r="J465" s="56">
        <v>13.45</v>
      </c>
      <c r="K465" s="56">
        <v>15.05</v>
      </c>
      <c r="L465" s="56">
        <v>16.79</v>
      </c>
      <c r="M465" s="56">
        <v>18.600000000000001</v>
      </c>
      <c r="N465" s="56">
        <v>20.61</v>
      </c>
      <c r="O465" s="56">
        <v>22.96</v>
      </c>
      <c r="P465" s="56">
        <v>25.27</v>
      </c>
      <c r="Q465" s="56">
        <v>27.7</v>
      </c>
      <c r="R465" s="56">
        <v>30</v>
      </c>
      <c r="S465" s="56">
        <v>32.9</v>
      </c>
      <c r="T465" s="56">
        <v>36.409999999999997</v>
      </c>
      <c r="U465" s="56">
        <v>40.24</v>
      </c>
      <c r="V465" s="56">
        <v>44.51</v>
      </c>
      <c r="W465" s="56">
        <v>48.55</v>
      </c>
      <c r="X465" s="56">
        <v>53.25</v>
      </c>
      <c r="Y465" s="56">
        <v>57.44</v>
      </c>
      <c r="Z465" s="57">
        <v>61.76</v>
      </c>
      <c r="AA465" s="57">
        <v>66.099999999999994</v>
      </c>
      <c r="AB465" s="37">
        <v>70.52</v>
      </c>
      <c r="AC465" s="37">
        <v>75.239999999999995</v>
      </c>
      <c r="AD465" s="37">
        <v>80.489999999999995</v>
      </c>
      <c r="AE465" s="37">
        <v>85.84</v>
      </c>
      <c r="AF465" s="37">
        <v>94.14</v>
      </c>
      <c r="AG465" s="37">
        <v>103.51</v>
      </c>
      <c r="AH465" s="37">
        <v>114.16</v>
      </c>
      <c r="AI465" s="37">
        <v>126.2</v>
      </c>
      <c r="AJ465" s="37">
        <v>139.6</v>
      </c>
      <c r="AK465" s="37">
        <v>154.28</v>
      </c>
      <c r="AL465" s="37">
        <v>169.59</v>
      </c>
      <c r="AM465" s="37">
        <v>185.33</v>
      </c>
      <c r="AN465" s="37">
        <v>200.79</v>
      </c>
      <c r="AO465" s="37">
        <v>215.67</v>
      </c>
      <c r="AP465" s="37">
        <v>229.99</v>
      </c>
      <c r="AQ465" s="37">
        <v>242.99</v>
      </c>
      <c r="AR465" s="37">
        <v>254.1</v>
      </c>
      <c r="AS465" s="37">
        <v>270.08999999999997</v>
      </c>
      <c r="AT465" s="37">
        <v>287.62</v>
      </c>
      <c r="AU465" s="37">
        <v>307.36</v>
      </c>
      <c r="AV465" s="37">
        <v>328.95</v>
      </c>
      <c r="AW465" s="37">
        <v>352.09</v>
      </c>
      <c r="AX465" s="37">
        <v>374.47</v>
      </c>
      <c r="AY465" s="37">
        <v>396.8</v>
      </c>
      <c r="AZ465" s="37">
        <v>418.66</v>
      </c>
      <c r="BA465" s="37">
        <v>439.65</v>
      </c>
      <c r="BB465" s="37">
        <v>459.36</v>
      </c>
      <c r="BC465" s="37">
        <v>477.43</v>
      </c>
      <c r="BD465" s="37">
        <v>503.32</v>
      </c>
      <c r="BE465" s="37">
        <v>530.61</v>
      </c>
      <c r="BF465" s="37">
        <v>559.39</v>
      </c>
      <c r="BG465" s="37">
        <v>589.72</v>
      </c>
      <c r="BH465" s="37">
        <v>621.70000000000005</v>
      </c>
      <c r="BI465" s="37">
        <v>655.42</v>
      </c>
      <c r="BJ465" s="37">
        <v>690.96</v>
      </c>
      <c r="BK465" s="37">
        <v>728.43</v>
      </c>
      <c r="BL465" s="37">
        <v>767.94</v>
      </c>
      <c r="BM465" s="37">
        <v>809.58</v>
      </c>
      <c r="BN465" s="37">
        <v>853.48</v>
      </c>
      <c r="BO465" s="37">
        <v>899.77</v>
      </c>
      <c r="BP465" s="37">
        <v>948.56</v>
      </c>
      <c r="BQ465" s="37">
        <v>1000</v>
      </c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</row>
    <row r="466" spans="1:101" ht="14.25" customHeight="1">
      <c r="A466" s="55">
        <v>54</v>
      </c>
      <c r="B466" s="56">
        <v>2.0299999999999998</v>
      </c>
      <c r="C466" s="56">
        <v>3.42</v>
      </c>
      <c r="D466" s="56">
        <v>5.49</v>
      </c>
      <c r="E466" s="56">
        <v>7.28</v>
      </c>
      <c r="F466" s="56">
        <v>8.65</v>
      </c>
      <c r="G466" s="56">
        <v>10.130000000000001</v>
      </c>
      <c r="H466" s="56">
        <v>11.72</v>
      </c>
      <c r="I466" s="56">
        <v>13.44</v>
      </c>
      <c r="J466" s="56">
        <v>15.04</v>
      </c>
      <c r="K466" s="56">
        <v>16.79</v>
      </c>
      <c r="L466" s="56">
        <v>18.600000000000001</v>
      </c>
      <c r="M466" s="56">
        <v>20.6</v>
      </c>
      <c r="N466" s="56">
        <v>22.96</v>
      </c>
      <c r="O466" s="56">
        <v>25.26</v>
      </c>
      <c r="P466" s="56">
        <v>27.7</v>
      </c>
      <c r="Q466" s="56">
        <v>29.89</v>
      </c>
      <c r="R466" s="56">
        <v>32.86</v>
      </c>
      <c r="S466" s="56">
        <v>36.380000000000003</v>
      </c>
      <c r="T466" s="56">
        <v>40.22</v>
      </c>
      <c r="U466" s="56">
        <v>44.51</v>
      </c>
      <c r="V466" s="56">
        <v>48.47</v>
      </c>
      <c r="W466" s="56">
        <v>53.25</v>
      </c>
      <c r="X466" s="56">
        <v>57.33</v>
      </c>
      <c r="Y466" s="56">
        <v>61.57</v>
      </c>
      <c r="Z466" s="58">
        <v>65.930000000000007</v>
      </c>
      <c r="AA466" s="57">
        <v>70.52</v>
      </c>
      <c r="AB466" s="37">
        <v>75.239999999999995</v>
      </c>
      <c r="AC466" s="37">
        <v>80.489999999999995</v>
      </c>
      <c r="AD466" s="37">
        <v>85.84</v>
      </c>
      <c r="AE466" s="37">
        <v>94.14</v>
      </c>
      <c r="AF466" s="37">
        <v>103.51</v>
      </c>
      <c r="AG466" s="37">
        <v>114.16</v>
      </c>
      <c r="AH466" s="37">
        <v>126.2</v>
      </c>
      <c r="AI466" s="37">
        <v>139.6</v>
      </c>
      <c r="AJ466" s="37">
        <v>154.28</v>
      </c>
      <c r="AK466" s="37">
        <v>169.59</v>
      </c>
      <c r="AL466" s="37">
        <v>185.33</v>
      </c>
      <c r="AM466" s="37">
        <v>200.79</v>
      </c>
      <c r="AN466" s="37">
        <v>215.67</v>
      </c>
      <c r="AO466" s="37">
        <v>229.99</v>
      </c>
      <c r="AP466" s="37">
        <v>242.99</v>
      </c>
      <c r="AQ466" s="37">
        <v>254.1</v>
      </c>
      <c r="AR466" s="37">
        <v>270.08999999999997</v>
      </c>
      <c r="AS466" s="37">
        <v>287.62</v>
      </c>
      <c r="AT466" s="37">
        <v>307.36</v>
      </c>
      <c r="AU466" s="37">
        <v>328.95</v>
      </c>
      <c r="AV466" s="37">
        <v>352.09</v>
      </c>
      <c r="AW466" s="37">
        <v>374.47</v>
      </c>
      <c r="AX466" s="37">
        <v>396.8</v>
      </c>
      <c r="AY466" s="37">
        <v>418.66</v>
      </c>
      <c r="AZ466" s="37">
        <v>439.65</v>
      </c>
      <c r="BA466" s="37">
        <v>459.36</v>
      </c>
      <c r="BB466" s="37">
        <v>477.43</v>
      </c>
      <c r="BC466" s="37">
        <v>503.32</v>
      </c>
      <c r="BD466" s="37">
        <v>530.61</v>
      </c>
      <c r="BE466" s="37">
        <v>559.39</v>
      </c>
      <c r="BF466" s="37">
        <v>589.72</v>
      </c>
      <c r="BG466" s="37">
        <v>621.70000000000005</v>
      </c>
      <c r="BH466" s="37">
        <v>655.42</v>
      </c>
      <c r="BI466" s="37">
        <v>690.96</v>
      </c>
      <c r="BJ466" s="37">
        <v>728.43</v>
      </c>
      <c r="BK466" s="37">
        <v>767.94</v>
      </c>
      <c r="BL466" s="37">
        <v>809.58</v>
      </c>
      <c r="BM466" s="37">
        <v>853.48</v>
      </c>
      <c r="BN466" s="37">
        <v>899.77</v>
      </c>
      <c r="BO466" s="37">
        <v>948.56</v>
      </c>
      <c r="BP466" s="37">
        <v>1000</v>
      </c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</row>
    <row r="467" spans="1:101" ht="14.25" customHeight="1">
      <c r="A467" s="55">
        <v>55</v>
      </c>
      <c r="B467" s="56">
        <v>2.2400000000000002</v>
      </c>
      <c r="C467" s="56">
        <v>3.8</v>
      </c>
      <c r="D467" s="56">
        <v>6.26</v>
      </c>
      <c r="E467" s="56">
        <v>8.3000000000000007</v>
      </c>
      <c r="F467" s="56">
        <v>9.8000000000000007</v>
      </c>
      <c r="G467" s="56">
        <v>11.43</v>
      </c>
      <c r="H467" s="56">
        <v>13.2</v>
      </c>
      <c r="I467" s="56">
        <v>15.04</v>
      </c>
      <c r="J467" s="56">
        <v>16.78</v>
      </c>
      <c r="K467" s="56">
        <v>18.600000000000001</v>
      </c>
      <c r="L467" s="56">
        <v>20.6</v>
      </c>
      <c r="M467" s="56">
        <v>22.96</v>
      </c>
      <c r="N467" s="56">
        <v>25.25</v>
      </c>
      <c r="O467" s="56">
        <v>27.69</v>
      </c>
      <c r="P467" s="56">
        <v>29.78</v>
      </c>
      <c r="Q467" s="56">
        <v>32.82</v>
      </c>
      <c r="R467" s="56">
        <v>36.36</v>
      </c>
      <c r="S467" s="56">
        <v>40.19</v>
      </c>
      <c r="T467" s="56">
        <v>44.51</v>
      </c>
      <c r="U467" s="56">
        <v>48.38</v>
      </c>
      <c r="V467" s="56">
        <v>53.25</v>
      </c>
      <c r="W467" s="56">
        <v>57.21</v>
      </c>
      <c r="X467" s="56">
        <v>61.37</v>
      </c>
      <c r="Y467" s="58">
        <v>65.650000000000006</v>
      </c>
      <c r="Z467" s="56">
        <v>70.52</v>
      </c>
      <c r="AA467" s="57">
        <v>75.239999999999995</v>
      </c>
      <c r="AB467" s="37">
        <v>80.489999999999995</v>
      </c>
      <c r="AC467" s="37">
        <v>85.84</v>
      </c>
      <c r="AD467" s="37">
        <v>94.14</v>
      </c>
      <c r="AE467" s="37">
        <v>103.51</v>
      </c>
      <c r="AF467" s="37">
        <v>114.16</v>
      </c>
      <c r="AG467" s="37">
        <v>126.2</v>
      </c>
      <c r="AH467" s="37">
        <v>139.6</v>
      </c>
      <c r="AI467" s="37">
        <v>154.28</v>
      </c>
      <c r="AJ467" s="37">
        <v>169.59</v>
      </c>
      <c r="AK467" s="37">
        <v>185.33</v>
      </c>
      <c r="AL467" s="37">
        <v>200.79</v>
      </c>
      <c r="AM467" s="37">
        <v>215.67</v>
      </c>
      <c r="AN467" s="37">
        <v>229.99</v>
      </c>
      <c r="AO467" s="37">
        <v>242.99</v>
      </c>
      <c r="AP467" s="37">
        <v>254.1</v>
      </c>
      <c r="AQ467" s="37">
        <v>270.08999999999997</v>
      </c>
      <c r="AR467" s="37">
        <v>287.62</v>
      </c>
      <c r="AS467" s="37">
        <v>307.36</v>
      </c>
      <c r="AT467" s="37">
        <v>328.95</v>
      </c>
      <c r="AU467" s="37">
        <v>352.09</v>
      </c>
      <c r="AV467" s="37">
        <v>374.47</v>
      </c>
      <c r="AW467" s="37">
        <v>396.8</v>
      </c>
      <c r="AX467" s="37">
        <v>418.66</v>
      </c>
      <c r="AY467" s="37">
        <v>439.65</v>
      </c>
      <c r="AZ467" s="37">
        <v>459.36</v>
      </c>
      <c r="BA467" s="37">
        <v>477.43</v>
      </c>
      <c r="BB467" s="37">
        <v>503.32</v>
      </c>
      <c r="BC467" s="37">
        <v>530.61</v>
      </c>
      <c r="BD467" s="37">
        <v>559.39</v>
      </c>
      <c r="BE467" s="37">
        <v>589.72</v>
      </c>
      <c r="BF467" s="37">
        <v>621.70000000000005</v>
      </c>
      <c r="BG467" s="37">
        <v>655.42</v>
      </c>
      <c r="BH467" s="37">
        <v>690.96</v>
      </c>
      <c r="BI467" s="37">
        <v>728.43</v>
      </c>
      <c r="BJ467" s="37">
        <v>767.94</v>
      </c>
      <c r="BK467" s="37">
        <v>809.58</v>
      </c>
      <c r="BL467" s="37">
        <v>853.48</v>
      </c>
      <c r="BM467" s="37">
        <v>899.77</v>
      </c>
      <c r="BN467" s="37">
        <v>948.56</v>
      </c>
      <c r="BO467" s="37">
        <v>1000</v>
      </c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</row>
    <row r="468" spans="1:101" ht="14.25" customHeight="1">
      <c r="A468" s="55">
        <v>56</v>
      </c>
      <c r="B468" s="56">
        <v>2.48</v>
      </c>
      <c r="C468" s="56">
        <v>4.24</v>
      </c>
      <c r="D468" s="56">
        <v>7.13</v>
      </c>
      <c r="E468" s="56">
        <v>9.43</v>
      </c>
      <c r="F468" s="56">
        <v>11.08</v>
      </c>
      <c r="G468" s="56">
        <v>12.87</v>
      </c>
      <c r="H468" s="56">
        <v>14.81</v>
      </c>
      <c r="I468" s="56">
        <v>16.78</v>
      </c>
      <c r="J468" s="56">
        <v>18.59</v>
      </c>
      <c r="K468" s="56">
        <v>20.59</v>
      </c>
      <c r="L468" s="56">
        <v>22.95</v>
      </c>
      <c r="M468" s="56">
        <v>25.23</v>
      </c>
      <c r="N468" s="56">
        <v>27.69</v>
      </c>
      <c r="O468" s="56">
        <v>29.66</v>
      </c>
      <c r="P468" s="56">
        <v>32.78</v>
      </c>
      <c r="Q468" s="56">
        <v>36.33</v>
      </c>
      <c r="R468" s="56">
        <v>40.159999999999997</v>
      </c>
      <c r="S468" s="56">
        <v>44.5</v>
      </c>
      <c r="T468" s="56">
        <v>48.29</v>
      </c>
      <c r="U468" s="56">
        <v>53.24</v>
      </c>
      <c r="V468" s="56">
        <v>57.08</v>
      </c>
      <c r="W468" s="56">
        <v>61.16</v>
      </c>
      <c r="X468" s="57">
        <v>65.349999999999994</v>
      </c>
      <c r="Y468" s="56">
        <v>70.52</v>
      </c>
      <c r="Z468" s="56">
        <v>75.239999999999995</v>
      </c>
      <c r="AA468" s="57">
        <v>80.489999999999995</v>
      </c>
      <c r="AB468" s="37">
        <v>85.84</v>
      </c>
      <c r="AC468" s="37">
        <v>94.14</v>
      </c>
      <c r="AD468" s="37">
        <v>103.51</v>
      </c>
      <c r="AE468" s="37">
        <v>114.16</v>
      </c>
      <c r="AF468" s="37">
        <v>126.2</v>
      </c>
      <c r="AG468" s="37">
        <v>139.6</v>
      </c>
      <c r="AH468" s="37">
        <v>154.28</v>
      </c>
      <c r="AI468" s="37">
        <v>169.59</v>
      </c>
      <c r="AJ468" s="37">
        <v>185.33</v>
      </c>
      <c r="AK468" s="37">
        <v>200.79</v>
      </c>
      <c r="AL468" s="37">
        <v>215.67</v>
      </c>
      <c r="AM468" s="37">
        <v>229.99</v>
      </c>
      <c r="AN468" s="37">
        <v>242.99</v>
      </c>
      <c r="AO468" s="37">
        <v>254.1</v>
      </c>
      <c r="AP468" s="37">
        <v>270.08999999999997</v>
      </c>
      <c r="AQ468" s="37">
        <v>287.62</v>
      </c>
      <c r="AR468" s="37">
        <v>307.36</v>
      </c>
      <c r="AS468" s="37">
        <v>328.95</v>
      </c>
      <c r="AT468" s="37">
        <v>352.09</v>
      </c>
      <c r="AU468" s="37">
        <v>374.47</v>
      </c>
      <c r="AV468" s="37">
        <v>396.8</v>
      </c>
      <c r="AW468" s="37">
        <v>418.66</v>
      </c>
      <c r="AX468" s="37">
        <v>439.65</v>
      </c>
      <c r="AY468" s="37">
        <v>459.36</v>
      </c>
      <c r="AZ468" s="37">
        <v>477.43</v>
      </c>
      <c r="BA468" s="37">
        <v>503.32</v>
      </c>
      <c r="BB468" s="37">
        <v>530.61</v>
      </c>
      <c r="BC468" s="37">
        <v>559.39</v>
      </c>
      <c r="BD468" s="37">
        <v>589.72</v>
      </c>
      <c r="BE468" s="37">
        <v>621.70000000000005</v>
      </c>
      <c r="BF468" s="37">
        <v>655.42</v>
      </c>
      <c r="BG468" s="37">
        <v>690.96</v>
      </c>
      <c r="BH468" s="37">
        <v>728.43</v>
      </c>
      <c r="BI468" s="37">
        <v>767.94</v>
      </c>
      <c r="BJ468" s="37">
        <v>809.58</v>
      </c>
      <c r="BK468" s="37">
        <v>853.48</v>
      </c>
      <c r="BL468" s="37">
        <v>899.77</v>
      </c>
      <c r="BM468" s="37">
        <v>948.56</v>
      </c>
      <c r="BN468" s="37">
        <v>1000</v>
      </c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</row>
    <row r="469" spans="1:101" ht="14.25" customHeight="1">
      <c r="A469" s="55">
        <v>57</v>
      </c>
      <c r="B469" s="56">
        <v>2.75</v>
      </c>
      <c r="C469" s="56">
        <v>4.7300000000000004</v>
      </c>
      <c r="D469" s="56">
        <v>8.09</v>
      </c>
      <c r="E469" s="56">
        <v>10.68</v>
      </c>
      <c r="F469" s="56">
        <v>12.47</v>
      </c>
      <c r="G469" s="56">
        <v>14.42</v>
      </c>
      <c r="H469" s="56">
        <v>16.53</v>
      </c>
      <c r="I469" s="56">
        <v>18.59</v>
      </c>
      <c r="J469" s="56">
        <v>20.59</v>
      </c>
      <c r="K469" s="56">
        <v>22.95</v>
      </c>
      <c r="L469" s="56">
        <v>25.22</v>
      </c>
      <c r="M469" s="56">
        <v>27.69</v>
      </c>
      <c r="N469" s="56">
        <v>29.54</v>
      </c>
      <c r="O469" s="56">
        <v>32.729999999999997</v>
      </c>
      <c r="P469" s="56">
        <v>36.29</v>
      </c>
      <c r="Q469" s="56">
        <v>40.130000000000003</v>
      </c>
      <c r="R469" s="56">
        <v>44.5</v>
      </c>
      <c r="S469" s="56">
        <v>48.2</v>
      </c>
      <c r="T469" s="56">
        <v>53.24</v>
      </c>
      <c r="U469" s="56">
        <v>56.95</v>
      </c>
      <c r="V469" s="56">
        <v>60.96</v>
      </c>
      <c r="W469" s="56">
        <v>65.06</v>
      </c>
      <c r="X469" s="58">
        <v>70.5</v>
      </c>
      <c r="Y469" s="56">
        <v>75.239999999999995</v>
      </c>
      <c r="Z469" s="56">
        <v>80.489999999999995</v>
      </c>
      <c r="AA469" s="57">
        <v>85.84</v>
      </c>
      <c r="AB469" s="37">
        <v>94.14</v>
      </c>
      <c r="AC469" s="37">
        <v>103.51</v>
      </c>
      <c r="AD469" s="37">
        <v>114.16</v>
      </c>
      <c r="AE469" s="37">
        <v>126.2</v>
      </c>
      <c r="AF469" s="37">
        <v>139.6</v>
      </c>
      <c r="AG469" s="37">
        <v>154.28</v>
      </c>
      <c r="AH469" s="37">
        <v>169.59</v>
      </c>
      <c r="AI469" s="37">
        <v>185.33</v>
      </c>
      <c r="AJ469" s="37">
        <v>200.79</v>
      </c>
      <c r="AK469" s="37">
        <v>215.67</v>
      </c>
      <c r="AL469" s="37">
        <v>229.99</v>
      </c>
      <c r="AM469" s="37">
        <v>242.99</v>
      </c>
      <c r="AN469" s="37">
        <v>254.1</v>
      </c>
      <c r="AO469" s="37">
        <v>270.08999999999997</v>
      </c>
      <c r="AP469" s="37">
        <v>287.62</v>
      </c>
      <c r="AQ469" s="37">
        <v>307.36</v>
      </c>
      <c r="AR469" s="37">
        <v>328.95</v>
      </c>
      <c r="AS469" s="37">
        <v>352.09</v>
      </c>
      <c r="AT469" s="37">
        <v>374.47</v>
      </c>
      <c r="AU469" s="37">
        <v>396.8</v>
      </c>
      <c r="AV469" s="37">
        <v>418.66</v>
      </c>
      <c r="AW469" s="37">
        <v>439.65</v>
      </c>
      <c r="AX469" s="37">
        <v>459.36</v>
      </c>
      <c r="AY469" s="37">
        <v>477.43</v>
      </c>
      <c r="AZ469" s="37">
        <v>503.32</v>
      </c>
      <c r="BA469" s="37">
        <v>530.61</v>
      </c>
      <c r="BB469" s="37">
        <v>559.39</v>
      </c>
      <c r="BC469" s="37">
        <v>589.72</v>
      </c>
      <c r="BD469" s="37">
        <v>621.70000000000005</v>
      </c>
      <c r="BE469" s="37">
        <v>655.42</v>
      </c>
      <c r="BF469" s="37">
        <v>690.96</v>
      </c>
      <c r="BG469" s="37">
        <v>728.43</v>
      </c>
      <c r="BH469" s="37">
        <v>767.94</v>
      </c>
      <c r="BI469" s="37">
        <v>809.58</v>
      </c>
      <c r="BJ469" s="37">
        <v>853.48</v>
      </c>
      <c r="BK469" s="37">
        <v>899.77</v>
      </c>
      <c r="BL469" s="37">
        <v>948.56</v>
      </c>
      <c r="BM469" s="37">
        <v>1000</v>
      </c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</row>
    <row r="470" spans="1:101" ht="14.25" customHeight="1">
      <c r="A470" s="55">
        <v>58</v>
      </c>
      <c r="B470" s="56">
        <v>3.04</v>
      </c>
      <c r="C470" s="56">
        <v>5.29</v>
      </c>
      <c r="D470" s="56">
        <v>9.1199999999999992</v>
      </c>
      <c r="E470" s="56">
        <v>12.02</v>
      </c>
      <c r="F470" s="56">
        <v>13.96</v>
      </c>
      <c r="G470" s="56">
        <v>16.059999999999999</v>
      </c>
      <c r="H470" s="56">
        <v>18.32</v>
      </c>
      <c r="I470" s="56">
        <v>20.58</v>
      </c>
      <c r="J470" s="56">
        <v>22.94</v>
      </c>
      <c r="K470" s="56">
        <v>25.21</v>
      </c>
      <c r="L470" s="56">
        <v>27.68</v>
      </c>
      <c r="M470" s="56">
        <v>29.41</v>
      </c>
      <c r="N470" s="56">
        <v>32.68</v>
      </c>
      <c r="O470" s="56">
        <v>36.25</v>
      </c>
      <c r="P470" s="56">
        <v>40.090000000000003</v>
      </c>
      <c r="Q470" s="56">
        <v>44.5</v>
      </c>
      <c r="R470" s="56">
        <v>48.1</v>
      </c>
      <c r="S470" s="56">
        <v>53.24</v>
      </c>
      <c r="T470" s="56">
        <v>56.82</v>
      </c>
      <c r="U470" s="56">
        <v>60.74</v>
      </c>
      <c r="V470" s="56">
        <v>64.760000000000005</v>
      </c>
      <c r="W470" s="57">
        <v>70.48</v>
      </c>
      <c r="X470" s="56">
        <v>75.239999999999995</v>
      </c>
      <c r="Y470" s="56">
        <v>80.489999999999995</v>
      </c>
      <c r="Z470" s="56">
        <v>85.84</v>
      </c>
      <c r="AA470" s="59">
        <v>94.14</v>
      </c>
      <c r="AB470" s="37">
        <v>103.51</v>
      </c>
      <c r="AC470" s="37">
        <v>114.16</v>
      </c>
      <c r="AD470" s="37">
        <v>126.2</v>
      </c>
      <c r="AE470" s="37">
        <v>139.6</v>
      </c>
      <c r="AF470" s="37">
        <v>154.28</v>
      </c>
      <c r="AG470" s="37">
        <v>169.59</v>
      </c>
      <c r="AH470" s="37">
        <v>185.33</v>
      </c>
      <c r="AI470" s="37">
        <v>200.79</v>
      </c>
      <c r="AJ470" s="37">
        <v>215.67</v>
      </c>
      <c r="AK470" s="37">
        <v>229.99</v>
      </c>
      <c r="AL470" s="37">
        <v>242.99</v>
      </c>
      <c r="AM470" s="37">
        <v>254.1</v>
      </c>
      <c r="AN470" s="37">
        <v>270.08999999999997</v>
      </c>
      <c r="AO470" s="37">
        <v>287.62</v>
      </c>
      <c r="AP470" s="37">
        <v>307.36</v>
      </c>
      <c r="AQ470" s="37">
        <v>328.95</v>
      </c>
      <c r="AR470" s="37">
        <v>352.09</v>
      </c>
      <c r="AS470" s="37">
        <v>374.47</v>
      </c>
      <c r="AT470" s="37">
        <v>396.8</v>
      </c>
      <c r="AU470" s="37">
        <v>418.66</v>
      </c>
      <c r="AV470" s="37">
        <v>439.65</v>
      </c>
      <c r="AW470" s="37">
        <v>459.36</v>
      </c>
      <c r="AX470" s="37">
        <v>477.43</v>
      </c>
      <c r="AY470" s="37">
        <v>503.32</v>
      </c>
      <c r="AZ470" s="37">
        <v>530.61</v>
      </c>
      <c r="BA470" s="37">
        <v>559.39</v>
      </c>
      <c r="BB470" s="37">
        <v>589.72</v>
      </c>
      <c r="BC470" s="37">
        <v>621.70000000000005</v>
      </c>
      <c r="BD470" s="37">
        <v>655.42</v>
      </c>
      <c r="BE470" s="37">
        <v>690.96</v>
      </c>
      <c r="BF470" s="37">
        <v>728.43</v>
      </c>
      <c r="BG470" s="37">
        <v>767.94</v>
      </c>
      <c r="BH470" s="37">
        <v>809.58</v>
      </c>
      <c r="BI470" s="37">
        <v>853.48</v>
      </c>
      <c r="BJ470" s="37">
        <v>899.77</v>
      </c>
      <c r="BK470" s="37">
        <v>948.56</v>
      </c>
      <c r="BL470" s="37">
        <v>1000</v>
      </c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</row>
    <row r="471" spans="1:101" ht="14.25" customHeight="1">
      <c r="A471" s="55">
        <v>59</v>
      </c>
      <c r="B471" s="56">
        <v>3.37</v>
      </c>
      <c r="C471" s="56">
        <v>5.91</v>
      </c>
      <c r="D471" s="56">
        <v>10.19</v>
      </c>
      <c r="E471" s="56">
        <v>13.43</v>
      </c>
      <c r="F471" s="56">
        <v>15.51</v>
      </c>
      <c r="G471" s="56">
        <v>17.760000000000002</v>
      </c>
      <c r="H471" s="56">
        <v>20.149999999999999</v>
      </c>
      <c r="I471" s="56">
        <v>22.62</v>
      </c>
      <c r="J471" s="56">
        <v>25.2</v>
      </c>
      <c r="K471" s="56">
        <v>27.68</v>
      </c>
      <c r="L471" s="56">
        <v>29.28</v>
      </c>
      <c r="M471" s="56">
        <v>32.619999999999997</v>
      </c>
      <c r="N471" s="56">
        <v>36.21</v>
      </c>
      <c r="O471" s="56">
        <v>40.049999999999997</v>
      </c>
      <c r="P471" s="56">
        <v>44.5</v>
      </c>
      <c r="Q471" s="56">
        <v>47.99</v>
      </c>
      <c r="R471" s="56">
        <v>53.23</v>
      </c>
      <c r="S471" s="56">
        <v>56.67</v>
      </c>
      <c r="T471" s="56">
        <v>60.52</v>
      </c>
      <c r="U471" s="56">
        <v>64.45</v>
      </c>
      <c r="V471" s="56">
        <v>70.459999999999994</v>
      </c>
      <c r="W471" s="58">
        <v>75.23</v>
      </c>
      <c r="X471" s="56">
        <v>80.489999999999995</v>
      </c>
      <c r="Y471" s="56">
        <v>85.84</v>
      </c>
      <c r="Z471" s="56">
        <v>94.14</v>
      </c>
      <c r="AA471" s="59">
        <v>103.51</v>
      </c>
      <c r="AB471" s="37">
        <v>114.16</v>
      </c>
      <c r="AC471" s="37">
        <v>126.2</v>
      </c>
      <c r="AD471" s="37">
        <v>139.6</v>
      </c>
      <c r="AE471" s="37">
        <v>154.28</v>
      </c>
      <c r="AF471" s="37">
        <v>169.59</v>
      </c>
      <c r="AG471" s="37">
        <v>185.33</v>
      </c>
      <c r="AH471" s="37">
        <v>200.79</v>
      </c>
      <c r="AI471" s="37">
        <v>215.67</v>
      </c>
      <c r="AJ471" s="37">
        <v>229.99</v>
      </c>
      <c r="AK471" s="37">
        <v>242.99</v>
      </c>
      <c r="AL471" s="37">
        <v>254.1</v>
      </c>
      <c r="AM471" s="37">
        <v>270.08999999999997</v>
      </c>
      <c r="AN471" s="37">
        <v>287.62</v>
      </c>
      <c r="AO471" s="37">
        <v>307.36</v>
      </c>
      <c r="AP471" s="37">
        <v>328.95</v>
      </c>
      <c r="AQ471" s="37">
        <v>352.09</v>
      </c>
      <c r="AR471" s="37">
        <v>374.47</v>
      </c>
      <c r="AS471" s="37">
        <v>396.8</v>
      </c>
      <c r="AT471" s="37">
        <v>418.66</v>
      </c>
      <c r="AU471" s="37">
        <v>439.65</v>
      </c>
      <c r="AV471" s="37">
        <v>459.36</v>
      </c>
      <c r="AW471" s="37">
        <v>477.43</v>
      </c>
      <c r="AX471" s="37">
        <v>503.32</v>
      </c>
      <c r="AY471" s="37">
        <v>530.61</v>
      </c>
      <c r="AZ471" s="37">
        <v>559.39</v>
      </c>
      <c r="BA471" s="37">
        <v>589.72</v>
      </c>
      <c r="BB471" s="37">
        <v>621.70000000000005</v>
      </c>
      <c r="BC471" s="37">
        <v>655.42</v>
      </c>
      <c r="BD471" s="37">
        <v>690.96</v>
      </c>
      <c r="BE471" s="37">
        <v>728.43</v>
      </c>
      <c r="BF471" s="37">
        <v>767.94</v>
      </c>
      <c r="BG471" s="37">
        <v>809.58</v>
      </c>
      <c r="BH471" s="37">
        <v>853.48</v>
      </c>
      <c r="BI471" s="37">
        <v>899.77</v>
      </c>
      <c r="BJ471" s="37">
        <v>948.56</v>
      </c>
      <c r="BK471" s="37">
        <v>1000</v>
      </c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</row>
    <row r="472" spans="1:101" ht="14.25" customHeight="1">
      <c r="A472" s="55">
        <v>60</v>
      </c>
      <c r="B472" s="56">
        <v>3.74</v>
      </c>
      <c r="C472" s="56">
        <v>6.6</v>
      </c>
      <c r="D472" s="56">
        <v>11.28</v>
      </c>
      <c r="E472" s="56">
        <v>14.9</v>
      </c>
      <c r="F472" s="56">
        <v>17.11</v>
      </c>
      <c r="G472" s="56">
        <v>19.48</v>
      </c>
      <c r="H472" s="56">
        <v>21.97</v>
      </c>
      <c r="I472" s="56">
        <v>24.57</v>
      </c>
      <c r="J472" s="56">
        <v>27.36</v>
      </c>
      <c r="K472" s="56">
        <v>29.15</v>
      </c>
      <c r="L472" s="56">
        <v>32.56</v>
      </c>
      <c r="M472" s="56">
        <v>36.159999999999997</v>
      </c>
      <c r="N472" s="56">
        <v>40</v>
      </c>
      <c r="O472" s="56">
        <v>44.49</v>
      </c>
      <c r="P472" s="56">
        <v>47.88</v>
      </c>
      <c r="Q472" s="56">
        <v>53.23</v>
      </c>
      <c r="R472" s="56">
        <v>56.52</v>
      </c>
      <c r="S472" s="56">
        <v>60.29</v>
      </c>
      <c r="T472" s="56">
        <v>64.13</v>
      </c>
      <c r="U472" s="56">
        <v>70.44</v>
      </c>
      <c r="V472" s="57">
        <v>75.22</v>
      </c>
      <c r="W472" s="56">
        <v>80.489999999999995</v>
      </c>
      <c r="X472" s="56">
        <v>85.84</v>
      </c>
      <c r="Y472" s="56">
        <v>94.14</v>
      </c>
      <c r="Z472" s="56">
        <v>103.51</v>
      </c>
      <c r="AA472" s="59">
        <v>114.16</v>
      </c>
      <c r="AB472" s="37">
        <v>126.2</v>
      </c>
      <c r="AC472" s="37">
        <v>139.6</v>
      </c>
      <c r="AD472" s="37">
        <v>154.28</v>
      </c>
      <c r="AE472" s="37">
        <v>169.59</v>
      </c>
      <c r="AF472" s="37">
        <v>185.33</v>
      </c>
      <c r="AG472" s="37">
        <v>200.79</v>
      </c>
      <c r="AH472" s="37">
        <v>215.67</v>
      </c>
      <c r="AI472" s="37">
        <v>229.99</v>
      </c>
      <c r="AJ472" s="37">
        <v>242.99</v>
      </c>
      <c r="AK472" s="37">
        <v>254.1</v>
      </c>
      <c r="AL472" s="37">
        <v>270.08999999999997</v>
      </c>
      <c r="AM472" s="37">
        <v>287.62</v>
      </c>
      <c r="AN472" s="37">
        <v>307.36</v>
      </c>
      <c r="AO472" s="37">
        <v>328.95</v>
      </c>
      <c r="AP472" s="37">
        <v>352.09</v>
      </c>
      <c r="AQ472" s="37">
        <v>374.47</v>
      </c>
      <c r="AR472" s="37">
        <v>396.8</v>
      </c>
      <c r="AS472" s="37">
        <v>418.66</v>
      </c>
      <c r="AT472" s="37">
        <v>439.65</v>
      </c>
      <c r="AU472" s="37">
        <v>459.36</v>
      </c>
      <c r="AV472" s="37">
        <v>477.43</v>
      </c>
      <c r="AW472" s="37">
        <v>503.32</v>
      </c>
      <c r="AX472" s="37">
        <v>530.61</v>
      </c>
      <c r="AY472" s="37">
        <v>559.39</v>
      </c>
      <c r="AZ472" s="37">
        <v>589.72</v>
      </c>
      <c r="BA472" s="37">
        <v>621.70000000000005</v>
      </c>
      <c r="BB472" s="37">
        <v>655.42</v>
      </c>
      <c r="BC472" s="37">
        <v>690.96</v>
      </c>
      <c r="BD472" s="37">
        <v>728.43</v>
      </c>
      <c r="BE472" s="37">
        <v>767.94</v>
      </c>
      <c r="BF472" s="37">
        <v>809.58</v>
      </c>
      <c r="BG472" s="37">
        <v>853.48</v>
      </c>
      <c r="BH472" s="37">
        <v>899.77</v>
      </c>
      <c r="BI472" s="37">
        <v>948.56</v>
      </c>
      <c r="BJ472" s="37">
        <v>1000</v>
      </c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</row>
    <row r="473" spans="1:101" ht="14.25" customHeight="1">
      <c r="A473" s="55">
        <v>61</v>
      </c>
      <c r="B473" s="56">
        <v>4.1399999999999997</v>
      </c>
      <c r="C473" s="56">
        <v>7.36</v>
      </c>
      <c r="D473" s="56">
        <v>12.39</v>
      </c>
      <c r="E473" s="56">
        <v>16.38</v>
      </c>
      <c r="F473" s="56">
        <v>18.71</v>
      </c>
      <c r="G473" s="56">
        <v>21.17</v>
      </c>
      <c r="H473" s="56">
        <v>23.33</v>
      </c>
      <c r="I473" s="56">
        <v>26.08</v>
      </c>
      <c r="J473" s="56">
        <v>29.01</v>
      </c>
      <c r="K473" s="56">
        <v>32.49</v>
      </c>
      <c r="L473" s="56">
        <v>36.1</v>
      </c>
      <c r="M473" s="56">
        <v>39.94</v>
      </c>
      <c r="N473" s="56">
        <v>44.49</v>
      </c>
      <c r="O473" s="56">
        <v>47.76</v>
      </c>
      <c r="P473" s="56">
        <v>53.23</v>
      </c>
      <c r="Q473" s="56">
        <v>56.37</v>
      </c>
      <c r="R473" s="56">
        <v>60.06</v>
      </c>
      <c r="S473" s="56">
        <v>63.81</v>
      </c>
      <c r="T473" s="56">
        <v>70.42</v>
      </c>
      <c r="U473" s="56">
        <v>75.209999999999994</v>
      </c>
      <c r="V473" s="58">
        <v>80.459999999999994</v>
      </c>
      <c r="W473" s="56">
        <v>85.84</v>
      </c>
      <c r="X473" s="56">
        <v>94.14</v>
      </c>
      <c r="Y473" s="56">
        <v>103.51</v>
      </c>
      <c r="Z473" s="56">
        <v>114.16</v>
      </c>
      <c r="AA473" s="59">
        <v>126.2</v>
      </c>
      <c r="AB473" s="37">
        <v>139.6</v>
      </c>
      <c r="AC473" s="37">
        <v>154.28</v>
      </c>
      <c r="AD473" s="37">
        <v>169.59</v>
      </c>
      <c r="AE473" s="37">
        <v>185.33</v>
      </c>
      <c r="AF473" s="37">
        <v>200.79</v>
      </c>
      <c r="AG473" s="37">
        <v>215.67</v>
      </c>
      <c r="AH473" s="37">
        <v>229.99</v>
      </c>
      <c r="AI473" s="37">
        <v>242.99</v>
      </c>
      <c r="AJ473" s="37">
        <v>254.1</v>
      </c>
      <c r="AK473" s="37">
        <v>270.08999999999997</v>
      </c>
      <c r="AL473" s="37">
        <v>287.62</v>
      </c>
      <c r="AM473" s="37">
        <v>307.36</v>
      </c>
      <c r="AN473" s="37">
        <v>328.95</v>
      </c>
      <c r="AO473" s="37">
        <v>352.09</v>
      </c>
      <c r="AP473" s="37">
        <v>374.47</v>
      </c>
      <c r="AQ473" s="37">
        <v>396.8</v>
      </c>
      <c r="AR473" s="37">
        <v>418.66</v>
      </c>
      <c r="AS473" s="37">
        <v>439.65</v>
      </c>
      <c r="AT473" s="37">
        <v>459.36</v>
      </c>
      <c r="AU473" s="37">
        <v>477.43</v>
      </c>
      <c r="AV473" s="37">
        <v>503.32</v>
      </c>
      <c r="AW473" s="37">
        <v>530.61</v>
      </c>
      <c r="AX473" s="37">
        <v>559.39</v>
      </c>
      <c r="AY473" s="37">
        <v>589.72</v>
      </c>
      <c r="AZ473" s="37">
        <v>621.70000000000005</v>
      </c>
      <c r="BA473" s="37">
        <v>655.42</v>
      </c>
      <c r="BB473" s="37">
        <v>690.96</v>
      </c>
      <c r="BC473" s="37">
        <v>728.43</v>
      </c>
      <c r="BD473" s="37">
        <v>767.94</v>
      </c>
      <c r="BE473" s="37">
        <v>809.58</v>
      </c>
      <c r="BF473" s="37">
        <v>853.48</v>
      </c>
      <c r="BG473" s="37">
        <v>899.77</v>
      </c>
      <c r="BH473" s="37">
        <v>948.56</v>
      </c>
      <c r="BI473" s="37">
        <v>1000</v>
      </c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</row>
    <row r="474" spans="1:101" ht="14.25" customHeight="1">
      <c r="A474" s="55">
        <v>62</v>
      </c>
      <c r="B474" s="56">
        <v>4.57</v>
      </c>
      <c r="C474" s="56">
        <v>8.17</v>
      </c>
      <c r="D474" s="56">
        <v>13.49</v>
      </c>
      <c r="E474" s="56">
        <v>17.84</v>
      </c>
      <c r="F474" s="56">
        <v>20.27</v>
      </c>
      <c r="G474" s="56">
        <v>22.41</v>
      </c>
      <c r="H474" s="56">
        <v>24.43</v>
      </c>
      <c r="I474" s="56">
        <v>27.22</v>
      </c>
      <c r="J474" s="56">
        <v>30.35</v>
      </c>
      <c r="K474" s="56">
        <v>34.14</v>
      </c>
      <c r="L474" s="56">
        <v>38</v>
      </c>
      <c r="M474" s="56">
        <v>41.98</v>
      </c>
      <c r="N474" s="56">
        <v>47.63</v>
      </c>
      <c r="O474" s="56">
        <v>53.22</v>
      </c>
      <c r="P474" s="56">
        <v>56.21</v>
      </c>
      <c r="Q474" s="56">
        <v>59.81</v>
      </c>
      <c r="R474" s="56">
        <v>63.48</v>
      </c>
      <c r="S474" s="56">
        <v>70.36</v>
      </c>
      <c r="T474" s="56">
        <v>75.2</v>
      </c>
      <c r="U474" s="57">
        <v>80.45</v>
      </c>
      <c r="V474" s="56">
        <v>85.84</v>
      </c>
      <c r="W474" s="56">
        <v>94.14</v>
      </c>
      <c r="X474" s="56">
        <v>103.51</v>
      </c>
      <c r="Y474" s="56">
        <v>114.16</v>
      </c>
      <c r="Z474" s="56">
        <v>126.2</v>
      </c>
      <c r="AA474" s="59">
        <v>139.6</v>
      </c>
      <c r="AB474" s="37">
        <v>154.28</v>
      </c>
      <c r="AC474" s="37">
        <v>169.59</v>
      </c>
      <c r="AD474" s="37">
        <v>185.33</v>
      </c>
      <c r="AE474" s="37">
        <v>200.79</v>
      </c>
      <c r="AF474" s="37">
        <v>215.67</v>
      </c>
      <c r="AG474" s="37">
        <v>229.99</v>
      </c>
      <c r="AH474" s="37">
        <v>242.99</v>
      </c>
      <c r="AI474" s="37">
        <v>254.1</v>
      </c>
      <c r="AJ474" s="37">
        <v>270.08999999999997</v>
      </c>
      <c r="AK474" s="37">
        <v>287.62</v>
      </c>
      <c r="AL474" s="37">
        <v>307.36</v>
      </c>
      <c r="AM474" s="37">
        <v>328.95</v>
      </c>
      <c r="AN474" s="37">
        <v>352.09</v>
      </c>
      <c r="AO474" s="37">
        <v>374.47</v>
      </c>
      <c r="AP474" s="37">
        <v>396.8</v>
      </c>
      <c r="AQ474" s="37">
        <v>418.66</v>
      </c>
      <c r="AR474" s="37">
        <v>439.65</v>
      </c>
      <c r="AS474" s="37">
        <v>459.36</v>
      </c>
      <c r="AT474" s="37">
        <v>477.43</v>
      </c>
      <c r="AU474" s="37">
        <v>503.32</v>
      </c>
      <c r="AV474" s="37">
        <v>530.61</v>
      </c>
      <c r="AW474" s="37">
        <v>559.39</v>
      </c>
      <c r="AX474" s="37">
        <v>589.72</v>
      </c>
      <c r="AY474" s="37">
        <v>621.70000000000005</v>
      </c>
      <c r="AZ474" s="37">
        <v>655.42</v>
      </c>
      <c r="BA474" s="37">
        <v>690.96</v>
      </c>
      <c r="BB474" s="37">
        <v>728.43</v>
      </c>
      <c r="BC474" s="37">
        <v>767.94</v>
      </c>
      <c r="BD474" s="37">
        <v>809.58</v>
      </c>
      <c r="BE474" s="37">
        <v>853.48</v>
      </c>
      <c r="BF474" s="37">
        <v>899.77</v>
      </c>
      <c r="BG474" s="37">
        <v>948.56</v>
      </c>
      <c r="BH474" s="37">
        <v>1000</v>
      </c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</row>
    <row r="475" spans="1:101" ht="14.25" customHeight="1">
      <c r="A475" s="55">
        <v>63</v>
      </c>
      <c r="B475" s="56">
        <v>5.04</v>
      </c>
      <c r="C475" s="56">
        <v>9.02</v>
      </c>
      <c r="D475" s="56">
        <v>14.56</v>
      </c>
      <c r="E475" s="56">
        <v>19.25</v>
      </c>
      <c r="F475" s="56">
        <v>21.83</v>
      </c>
      <c r="G475" s="56">
        <v>24.16</v>
      </c>
      <c r="H475" s="56">
        <v>25.64</v>
      </c>
      <c r="I475" s="56">
        <v>28.1</v>
      </c>
      <c r="J475" s="56">
        <v>31.47</v>
      </c>
      <c r="K475" s="56">
        <v>35.46</v>
      </c>
      <c r="L475" s="56">
        <v>39.4</v>
      </c>
      <c r="M475" s="56">
        <v>43.43</v>
      </c>
      <c r="N475" s="56">
        <v>49.04</v>
      </c>
      <c r="O475" s="56">
        <v>56.04</v>
      </c>
      <c r="P475" s="56">
        <v>59.57</v>
      </c>
      <c r="Q475" s="56">
        <v>63.15</v>
      </c>
      <c r="R475" s="56">
        <v>70.27</v>
      </c>
      <c r="S475" s="56">
        <v>75.19</v>
      </c>
      <c r="T475" s="56">
        <v>80.39</v>
      </c>
      <c r="U475" s="58">
        <v>85.76</v>
      </c>
      <c r="V475" s="56">
        <v>94.14</v>
      </c>
      <c r="W475" s="56">
        <v>103.51</v>
      </c>
      <c r="X475" s="56">
        <v>114.16</v>
      </c>
      <c r="Y475" s="56">
        <v>126.2</v>
      </c>
      <c r="Z475" s="56">
        <v>139.6</v>
      </c>
      <c r="AA475" s="59">
        <v>154.28</v>
      </c>
      <c r="AB475" s="37">
        <v>169.59</v>
      </c>
      <c r="AC475" s="37">
        <v>185.33</v>
      </c>
      <c r="AD475" s="37">
        <v>200.79</v>
      </c>
      <c r="AE475" s="37">
        <v>215.67</v>
      </c>
      <c r="AF475" s="37">
        <v>229.99</v>
      </c>
      <c r="AG475" s="37">
        <v>242.99</v>
      </c>
      <c r="AH475" s="37">
        <v>254.1</v>
      </c>
      <c r="AI475" s="37">
        <v>270.08999999999997</v>
      </c>
      <c r="AJ475" s="37">
        <v>287.62</v>
      </c>
      <c r="AK475" s="37">
        <v>307.36</v>
      </c>
      <c r="AL475" s="37">
        <v>328.95</v>
      </c>
      <c r="AM475" s="37">
        <v>352.09</v>
      </c>
      <c r="AN475" s="37">
        <v>374.47</v>
      </c>
      <c r="AO475" s="37">
        <v>396.8</v>
      </c>
      <c r="AP475" s="37">
        <v>418.66</v>
      </c>
      <c r="AQ475" s="37">
        <v>439.65</v>
      </c>
      <c r="AR475" s="37">
        <v>459.36</v>
      </c>
      <c r="AS475" s="37">
        <v>477.43</v>
      </c>
      <c r="AT475" s="37">
        <v>503.32</v>
      </c>
      <c r="AU475" s="37">
        <v>530.61</v>
      </c>
      <c r="AV475" s="37">
        <v>559.39</v>
      </c>
      <c r="AW475" s="37">
        <v>589.72</v>
      </c>
      <c r="AX475" s="37">
        <v>621.70000000000005</v>
      </c>
      <c r="AY475" s="37">
        <v>655.42</v>
      </c>
      <c r="AZ475" s="37">
        <v>690.96</v>
      </c>
      <c r="BA475" s="37">
        <v>728.43</v>
      </c>
      <c r="BB475" s="37">
        <v>767.94</v>
      </c>
      <c r="BC475" s="37">
        <v>809.58</v>
      </c>
      <c r="BD475" s="37">
        <v>853.48</v>
      </c>
      <c r="BE475" s="37">
        <v>899.77</v>
      </c>
      <c r="BF475" s="37">
        <v>948.56</v>
      </c>
      <c r="BG475" s="37">
        <v>1000</v>
      </c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</row>
    <row r="476" spans="1:101" ht="14.25" customHeight="1">
      <c r="A476" s="55">
        <v>64</v>
      </c>
      <c r="B476" s="56">
        <v>5.52</v>
      </c>
      <c r="C476" s="56">
        <v>9.89</v>
      </c>
      <c r="D476" s="56">
        <v>15.6</v>
      </c>
      <c r="E476" s="56">
        <v>20.63</v>
      </c>
      <c r="F476" s="56">
        <v>23.45</v>
      </c>
      <c r="G476" s="56">
        <v>25.24</v>
      </c>
      <c r="H476" s="56">
        <v>27.3</v>
      </c>
      <c r="I476" s="56">
        <v>30.42</v>
      </c>
      <c r="J476" s="56">
        <v>34.409999999999997</v>
      </c>
      <c r="K476" s="56">
        <v>37.53</v>
      </c>
      <c r="L476" s="56">
        <v>41.38</v>
      </c>
      <c r="M476" s="56">
        <v>45.05</v>
      </c>
      <c r="N476" s="56">
        <v>50.52</v>
      </c>
      <c r="O476" s="56">
        <v>59.32</v>
      </c>
      <c r="P476" s="56">
        <v>62.81</v>
      </c>
      <c r="Q476" s="56">
        <v>70.180000000000007</v>
      </c>
      <c r="R476" s="56">
        <v>75.180000000000007</v>
      </c>
      <c r="S476" s="56">
        <v>80.150000000000006</v>
      </c>
      <c r="T476" s="57">
        <v>85.5</v>
      </c>
      <c r="U476" s="56">
        <v>94.14</v>
      </c>
      <c r="V476" s="56">
        <v>103.51</v>
      </c>
      <c r="W476" s="56">
        <v>114.16</v>
      </c>
      <c r="X476" s="56">
        <v>126.2</v>
      </c>
      <c r="Y476" s="56">
        <v>139.6</v>
      </c>
      <c r="Z476" s="15">
        <v>154.28</v>
      </c>
      <c r="AA476" s="59">
        <v>169.59</v>
      </c>
      <c r="AB476" s="37">
        <v>185.33</v>
      </c>
      <c r="AC476" s="37">
        <v>200.79</v>
      </c>
      <c r="AD476" s="37">
        <v>215.67</v>
      </c>
      <c r="AE476" s="37">
        <v>229.99</v>
      </c>
      <c r="AF476" s="37">
        <v>242.99</v>
      </c>
      <c r="AG476" s="37">
        <v>254.1</v>
      </c>
      <c r="AH476" s="37">
        <v>270.08999999999997</v>
      </c>
      <c r="AI476" s="37">
        <v>287.62</v>
      </c>
      <c r="AJ476" s="37">
        <v>307.36</v>
      </c>
      <c r="AK476" s="37">
        <v>328.95</v>
      </c>
      <c r="AL476" s="37">
        <v>352.09</v>
      </c>
      <c r="AM476" s="37">
        <v>374.47</v>
      </c>
      <c r="AN476" s="37">
        <v>396.8</v>
      </c>
      <c r="AO476" s="37">
        <v>418.66</v>
      </c>
      <c r="AP476" s="37">
        <v>439.65</v>
      </c>
      <c r="AQ476" s="37">
        <v>459.36</v>
      </c>
      <c r="AR476" s="37">
        <v>477.43</v>
      </c>
      <c r="AS476" s="37">
        <v>503.32</v>
      </c>
      <c r="AT476" s="37">
        <v>530.61</v>
      </c>
      <c r="AU476" s="37">
        <v>559.39</v>
      </c>
      <c r="AV476" s="37">
        <v>589.72</v>
      </c>
      <c r="AW476" s="37">
        <v>621.70000000000005</v>
      </c>
      <c r="AX476" s="37">
        <v>655.42</v>
      </c>
      <c r="AY476" s="37">
        <v>690.96</v>
      </c>
      <c r="AZ476" s="37">
        <v>728.43</v>
      </c>
      <c r="BA476" s="37">
        <v>767.94</v>
      </c>
      <c r="BB476" s="37">
        <v>809.58</v>
      </c>
      <c r="BC476" s="37">
        <v>853.48</v>
      </c>
      <c r="BD476" s="37">
        <v>899.77</v>
      </c>
      <c r="BE476" s="37">
        <v>948.56</v>
      </c>
      <c r="BF476" s="37">
        <v>1000</v>
      </c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</row>
    <row r="477" spans="1:101" ht="14.25" customHeight="1">
      <c r="A477" s="55">
        <v>65</v>
      </c>
      <c r="B477" s="56">
        <v>6.03</v>
      </c>
      <c r="C477" s="56">
        <v>10.74</v>
      </c>
      <c r="D477" s="56">
        <v>16.61</v>
      </c>
      <c r="E477" s="56">
        <v>22.06</v>
      </c>
      <c r="F477" s="56">
        <v>24.85</v>
      </c>
      <c r="G477" s="56">
        <v>27.11</v>
      </c>
      <c r="H477" s="56">
        <v>29.85</v>
      </c>
      <c r="I477" s="56">
        <v>33.369999999999997</v>
      </c>
      <c r="J477" s="56">
        <v>36.56</v>
      </c>
      <c r="K477" s="56">
        <v>41.06</v>
      </c>
      <c r="L477" s="56">
        <v>44.71</v>
      </c>
      <c r="M477" s="56">
        <v>48</v>
      </c>
      <c r="N477" s="56">
        <v>53.46</v>
      </c>
      <c r="O477" s="56">
        <v>62.46</v>
      </c>
      <c r="P477" s="56">
        <v>70.08</v>
      </c>
      <c r="Q477" s="56">
        <v>75.180000000000007</v>
      </c>
      <c r="R477" s="56">
        <v>79.8</v>
      </c>
      <c r="S477" s="56">
        <v>85.11</v>
      </c>
      <c r="T477" s="58">
        <v>93.99</v>
      </c>
      <c r="U477" s="56">
        <v>103.51</v>
      </c>
      <c r="V477" s="56">
        <v>114.16</v>
      </c>
      <c r="W477" s="56">
        <v>126.2</v>
      </c>
      <c r="X477" s="56">
        <v>139.6</v>
      </c>
      <c r="Y477" s="15">
        <v>154.28</v>
      </c>
      <c r="Z477" s="15">
        <v>169.59</v>
      </c>
      <c r="AA477" s="59">
        <v>185.33</v>
      </c>
      <c r="AB477" s="37">
        <v>200.79</v>
      </c>
      <c r="AC477" s="37">
        <v>215.67</v>
      </c>
      <c r="AD477" s="37">
        <v>229.99</v>
      </c>
      <c r="AE477" s="37">
        <v>242.99</v>
      </c>
      <c r="AF477" s="37">
        <v>254.1</v>
      </c>
      <c r="AG477" s="37">
        <v>270.08999999999997</v>
      </c>
      <c r="AH477" s="37">
        <v>287.62</v>
      </c>
      <c r="AI477" s="37">
        <v>307.36</v>
      </c>
      <c r="AJ477" s="37">
        <v>328.95</v>
      </c>
      <c r="AK477" s="37">
        <v>352.09</v>
      </c>
      <c r="AL477" s="37">
        <v>374.47</v>
      </c>
      <c r="AM477" s="37">
        <v>396.8</v>
      </c>
      <c r="AN477" s="37">
        <v>418.66</v>
      </c>
      <c r="AO477" s="37">
        <v>439.65</v>
      </c>
      <c r="AP477" s="37">
        <v>459.36</v>
      </c>
      <c r="AQ477" s="37">
        <v>477.43</v>
      </c>
      <c r="AR477" s="37">
        <v>503.32</v>
      </c>
      <c r="AS477" s="37">
        <v>530.61</v>
      </c>
      <c r="AT477" s="37">
        <v>559.39</v>
      </c>
      <c r="AU477" s="37">
        <v>589.72</v>
      </c>
      <c r="AV477" s="37">
        <v>621.70000000000005</v>
      </c>
      <c r="AW477" s="37">
        <v>655.42</v>
      </c>
      <c r="AX477" s="37">
        <v>690.96</v>
      </c>
      <c r="AY477" s="37">
        <v>728.43</v>
      </c>
      <c r="AZ477" s="37">
        <v>767.94</v>
      </c>
      <c r="BA477" s="37">
        <v>809.58</v>
      </c>
      <c r="BB477" s="37">
        <v>853.48</v>
      </c>
      <c r="BC477" s="37">
        <v>899.77</v>
      </c>
      <c r="BD477" s="37">
        <v>948.56</v>
      </c>
      <c r="BE477" s="37">
        <v>1000</v>
      </c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</row>
    <row r="478" spans="1:101" ht="14.25" customHeight="1">
      <c r="A478" s="55">
        <v>66</v>
      </c>
      <c r="B478" s="56">
        <v>6.54</v>
      </c>
      <c r="C478" s="56">
        <v>11.6</v>
      </c>
      <c r="D478" s="56">
        <v>17.66</v>
      </c>
      <c r="E478" s="56">
        <v>23.63</v>
      </c>
      <c r="F478" s="56">
        <v>26.88</v>
      </c>
      <c r="G478" s="56">
        <v>29.6</v>
      </c>
      <c r="H478" s="56">
        <v>32.729999999999997</v>
      </c>
      <c r="I478" s="56">
        <v>36.159999999999997</v>
      </c>
      <c r="J478" s="56">
        <v>39.99</v>
      </c>
      <c r="K478" s="56">
        <v>44.62</v>
      </c>
      <c r="L478" s="56">
        <v>47.65</v>
      </c>
      <c r="M478" s="56">
        <v>52.85</v>
      </c>
      <c r="N478" s="56">
        <v>56.29</v>
      </c>
      <c r="O478" s="56">
        <v>65.569999999999993</v>
      </c>
      <c r="P478" s="56">
        <v>73.48</v>
      </c>
      <c r="Q478" s="56">
        <v>79.540000000000006</v>
      </c>
      <c r="R478" s="56">
        <v>84.84</v>
      </c>
      <c r="S478" s="57">
        <v>93.86</v>
      </c>
      <c r="T478" s="56">
        <v>103.51</v>
      </c>
      <c r="U478" s="56">
        <v>114.16</v>
      </c>
      <c r="V478" s="56">
        <v>126.2</v>
      </c>
      <c r="W478" s="56">
        <v>139.6</v>
      </c>
      <c r="X478" s="56">
        <v>154.28</v>
      </c>
      <c r="Y478" s="15">
        <v>169.59</v>
      </c>
      <c r="Z478" s="15">
        <v>185.33</v>
      </c>
      <c r="AA478" s="59">
        <v>200.79</v>
      </c>
      <c r="AB478" s="37">
        <v>215.67</v>
      </c>
      <c r="AC478" s="37">
        <v>229.99</v>
      </c>
      <c r="AD478" s="37">
        <v>242.99</v>
      </c>
      <c r="AE478" s="37">
        <v>254.1</v>
      </c>
      <c r="AF478" s="37">
        <v>270.08999999999997</v>
      </c>
      <c r="AG478" s="37">
        <v>287.62</v>
      </c>
      <c r="AH478" s="37">
        <v>307.36</v>
      </c>
      <c r="AI478" s="37">
        <v>328.95</v>
      </c>
      <c r="AJ478" s="37">
        <v>352.09</v>
      </c>
      <c r="AK478" s="37">
        <v>374.47</v>
      </c>
      <c r="AL478" s="37">
        <v>396.8</v>
      </c>
      <c r="AM478" s="37">
        <v>418.66</v>
      </c>
      <c r="AN478" s="37">
        <v>439.65</v>
      </c>
      <c r="AO478" s="37">
        <v>459.36</v>
      </c>
      <c r="AP478" s="37">
        <v>477.43</v>
      </c>
      <c r="AQ478" s="37">
        <v>503.32</v>
      </c>
      <c r="AR478" s="37">
        <v>530.61</v>
      </c>
      <c r="AS478" s="37">
        <v>559.39</v>
      </c>
      <c r="AT478" s="37">
        <v>589.72</v>
      </c>
      <c r="AU478" s="37">
        <v>621.70000000000005</v>
      </c>
      <c r="AV478" s="37">
        <v>655.42</v>
      </c>
      <c r="AW478" s="37">
        <v>690.96</v>
      </c>
      <c r="AX478" s="37">
        <v>728.43</v>
      </c>
      <c r="AY478" s="37">
        <v>767.94</v>
      </c>
      <c r="AZ478" s="37">
        <v>809.58</v>
      </c>
      <c r="BA478" s="37">
        <v>853.48</v>
      </c>
      <c r="BB478" s="37">
        <v>899.77</v>
      </c>
      <c r="BC478" s="37">
        <v>948.56</v>
      </c>
      <c r="BD478" s="37">
        <v>1000</v>
      </c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</row>
    <row r="479" spans="1:101" ht="14.25" customHeight="1">
      <c r="A479" s="55">
        <v>67</v>
      </c>
      <c r="B479" s="56">
        <v>7.06</v>
      </c>
      <c r="C479" s="56">
        <v>12.48</v>
      </c>
      <c r="D479" s="56">
        <v>18.79</v>
      </c>
      <c r="E479" s="56">
        <v>25.46</v>
      </c>
      <c r="F479" s="56">
        <v>29.29</v>
      </c>
      <c r="G479" s="56">
        <v>32.42</v>
      </c>
      <c r="H479" s="56">
        <v>35.869999999999997</v>
      </c>
      <c r="I479" s="56">
        <v>39.56</v>
      </c>
      <c r="J479" s="56">
        <v>43.46</v>
      </c>
      <c r="K479" s="56">
        <v>47.3</v>
      </c>
      <c r="L479" s="56">
        <v>52.23</v>
      </c>
      <c r="M479" s="56">
        <v>55.9</v>
      </c>
      <c r="N479" s="56">
        <v>59.79</v>
      </c>
      <c r="O479" s="56">
        <v>69.569999999999993</v>
      </c>
      <c r="P479" s="56">
        <v>78.03</v>
      </c>
      <c r="Q479" s="56">
        <v>84.54</v>
      </c>
      <c r="R479" s="56">
        <v>93.76</v>
      </c>
      <c r="S479" s="57">
        <v>103.3</v>
      </c>
      <c r="T479" s="56">
        <v>114.16</v>
      </c>
      <c r="U479" s="56">
        <v>126.2</v>
      </c>
      <c r="V479" s="56">
        <v>139.6</v>
      </c>
      <c r="W479" s="56">
        <v>154.28</v>
      </c>
      <c r="X479" s="15">
        <v>169.59</v>
      </c>
      <c r="Y479" s="15">
        <v>185.33</v>
      </c>
      <c r="Z479" s="15">
        <v>200.79</v>
      </c>
      <c r="AA479" s="59">
        <v>215.67</v>
      </c>
      <c r="AB479" s="37">
        <v>229.99</v>
      </c>
      <c r="AC479" s="37">
        <v>242.99</v>
      </c>
      <c r="AD479" s="37">
        <v>254.1</v>
      </c>
      <c r="AE479" s="37">
        <v>270.08999999999997</v>
      </c>
      <c r="AF479" s="37">
        <v>287.62</v>
      </c>
      <c r="AG479" s="37">
        <v>307.36</v>
      </c>
      <c r="AH479" s="37">
        <v>328.95</v>
      </c>
      <c r="AI479" s="37">
        <v>352.09</v>
      </c>
      <c r="AJ479" s="37">
        <v>374.47</v>
      </c>
      <c r="AK479" s="37">
        <v>396.8</v>
      </c>
      <c r="AL479" s="37">
        <v>418.66</v>
      </c>
      <c r="AM479" s="37">
        <v>439.65</v>
      </c>
      <c r="AN479" s="37">
        <v>459.36</v>
      </c>
      <c r="AO479" s="37">
        <v>477.43</v>
      </c>
      <c r="AP479" s="37">
        <v>503.32</v>
      </c>
      <c r="AQ479" s="37">
        <v>530.61</v>
      </c>
      <c r="AR479" s="37">
        <v>559.39</v>
      </c>
      <c r="AS479" s="37">
        <v>589.72</v>
      </c>
      <c r="AT479" s="37">
        <v>621.70000000000005</v>
      </c>
      <c r="AU479" s="37">
        <v>655.42</v>
      </c>
      <c r="AV479" s="37">
        <v>690.96</v>
      </c>
      <c r="AW479" s="37">
        <v>728.43</v>
      </c>
      <c r="AX479" s="37">
        <v>767.94</v>
      </c>
      <c r="AY479" s="37">
        <v>809.58</v>
      </c>
      <c r="AZ479" s="37">
        <v>853.48</v>
      </c>
      <c r="BA479" s="37">
        <v>899.77</v>
      </c>
      <c r="BB479" s="37">
        <v>948.56</v>
      </c>
      <c r="BC479" s="37">
        <v>1000</v>
      </c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</row>
    <row r="480" spans="1:101" ht="14.25" customHeight="1">
      <c r="A480" s="55">
        <v>68</v>
      </c>
      <c r="B480" s="56">
        <v>7.61</v>
      </c>
      <c r="C480" s="56">
        <v>13.43</v>
      </c>
      <c r="D480" s="56">
        <v>20.079999999999998</v>
      </c>
      <c r="E480" s="56">
        <v>27.68</v>
      </c>
      <c r="F480" s="56">
        <v>32.08</v>
      </c>
      <c r="G480" s="56">
        <v>35.58</v>
      </c>
      <c r="H480" s="56">
        <v>39.299999999999997</v>
      </c>
      <c r="I480" s="56">
        <v>43.08</v>
      </c>
      <c r="J480" s="56">
        <v>46.96</v>
      </c>
      <c r="K480" s="56">
        <v>51.62</v>
      </c>
      <c r="L480" s="56">
        <v>55.51</v>
      </c>
      <c r="M480" s="56">
        <v>59.73</v>
      </c>
      <c r="N480" s="56">
        <v>68.53</v>
      </c>
      <c r="O480" s="56">
        <v>74.09</v>
      </c>
      <c r="P480" s="56">
        <v>83.19</v>
      </c>
      <c r="Q480" s="56">
        <v>91.87</v>
      </c>
      <c r="R480" s="56">
        <v>102.96</v>
      </c>
      <c r="S480" s="57">
        <v>113.65</v>
      </c>
      <c r="T480" s="56">
        <v>126.2</v>
      </c>
      <c r="U480" s="56">
        <v>139.6</v>
      </c>
      <c r="V480" s="56">
        <v>154.28</v>
      </c>
      <c r="W480" s="15">
        <v>169.59</v>
      </c>
      <c r="X480" s="15">
        <v>185.33</v>
      </c>
      <c r="Y480" s="15">
        <v>200.79</v>
      </c>
      <c r="Z480" s="15">
        <v>215.67</v>
      </c>
      <c r="AA480" s="59">
        <v>229.99</v>
      </c>
      <c r="AB480" s="37">
        <v>242.99</v>
      </c>
      <c r="AC480" s="37">
        <v>254.1</v>
      </c>
      <c r="AD480" s="37">
        <v>270.08999999999997</v>
      </c>
      <c r="AE480" s="37">
        <v>287.62</v>
      </c>
      <c r="AF480" s="37">
        <v>307.36</v>
      </c>
      <c r="AG480" s="37">
        <v>328.95</v>
      </c>
      <c r="AH480" s="37">
        <v>352.09</v>
      </c>
      <c r="AI480" s="37">
        <v>374.47</v>
      </c>
      <c r="AJ480" s="37">
        <v>396.8</v>
      </c>
      <c r="AK480" s="37">
        <v>418.66</v>
      </c>
      <c r="AL480" s="37">
        <v>439.65</v>
      </c>
      <c r="AM480" s="37">
        <v>459.36</v>
      </c>
      <c r="AN480" s="37">
        <v>477.43</v>
      </c>
      <c r="AO480" s="37">
        <v>503.32</v>
      </c>
      <c r="AP480" s="37">
        <v>530.61</v>
      </c>
      <c r="AQ480" s="37">
        <v>559.39</v>
      </c>
      <c r="AR480" s="37">
        <v>589.72</v>
      </c>
      <c r="AS480" s="37">
        <v>621.70000000000005</v>
      </c>
      <c r="AT480" s="37">
        <v>655.42</v>
      </c>
      <c r="AU480" s="37">
        <v>690.96</v>
      </c>
      <c r="AV480" s="37">
        <v>728.43</v>
      </c>
      <c r="AW480" s="37">
        <v>767.94</v>
      </c>
      <c r="AX480" s="37">
        <v>809.58</v>
      </c>
      <c r="AY480" s="37">
        <v>853.48</v>
      </c>
      <c r="AZ480" s="37">
        <v>899.77</v>
      </c>
      <c r="BA480" s="37">
        <v>948.56</v>
      </c>
      <c r="BB480" s="37">
        <v>1000</v>
      </c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</row>
    <row r="481" spans="1:101" ht="14.25" customHeight="1">
      <c r="A481" s="55">
        <v>69</v>
      </c>
      <c r="B481" s="56">
        <v>8.2200000000000006</v>
      </c>
      <c r="C481" s="56">
        <v>14.48</v>
      </c>
      <c r="D481" s="56">
        <v>21.59</v>
      </c>
      <c r="E481" s="56">
        <v>30.27</v>
      </c>
      <c r="F481" s="56">
        <v>35.19</v>
      </c>
      <c r="G481" s="56">
        <v>38.979999999999997</v>
      </c>
      <c r="H481" s="56">
        <v>42.79</v>
      </c>
      <c r="I481" s="56">
        <v>46.55</v>
      </c>
      <c r="J481" s="56">
        <v>50.39</v>
      </c>
      <c r="K481" s="56">
        <v>55.12</v>
      </c>
      <c r="L481" s="56">
        <v>59.67</v>
      </c>
      <c r="M481" s="56">
        <v>67.489999999999995</v>
      </c>
      <c r="N481" s="56">
        <v>73.349999999999994</v>
      </c>
      <c r="O481" s="56">
        <v>80.010000000000005</v>
      </c>
      <c r="P481" s="56">
        <v>91.06</v>
      </c>
      <c r="Q481" s="56">
        <v>101.13</v>
      </c>
      <c r="R481" s="56">
        <v>113.2</v>
      </c>
      <c r="S481" s="58">
        <v>125.41</v>
      </c>
      <c r="T481" s="56">
        <v>139.6</v>
      </c>
      <c r="U481" s="56">
        <v>154.28</v>
      </c>
      <c r="V481" s="15">
        <v>169.59</v>
      </c>
      <c r="W481" s="15">
        <v>185.33</v>
      </c>
      <c r="X481" s="15">
        <v>200.79</v>
      </c>
      <c r="Y481" s="15">
        <v>215.67</v>
      </c>
      <c r="Z481" s="15">
        <v>229.99</v>
      </c>
      <c r="AA481" s="59">
        <v>242.99</v>
      </c>
      <c r="AB481" s="37">
        <v>254.1</v>
      </c>
      <c r="AC481" s="37">
        <v>270.08999999999997</v>
      </c>
      <c r="AD481" s="37">
        <v>287.62</v>
      </c>
      <c r="AE481" s="37">
        <v>307.36</v>
      </c>
      <c r="AF481" s="37">
        <v>328.95</v>
      </c>
      <c r="AG481" s="37">
        <v>352.09</v>
      </c>
      <c r="AH481" s="37">
        <v>374.47</v>
      </c>
      <c r="AI481" s="37">
        <v>396.8</v>
      </c>
      <c r="AJ481" s="37">
        <v>418.66</v>
      </c>
      <c r="AK481" s="37">
        <v>439.65</v>
      </c>
      <c r="AL481" s="37">
        <v>459.36</v>
      </c>
      <c r="AM481" s="37">
        <v>477.43</v>
      </c>
      <c r="AN481" s="37">
        <v>503.32</v>
      </c>
      <c r="AO481" s="37">
        <v>530.61</v>
      </c>
      <c r="AP481" s="37">
        <v>559.39</v>
      </c>
      <c r="AQ481" s="37">
        <v>589.72</v>
      </c>
      <c r="AR481" s="37">
        <v>621.70000000000005</v>
      </c>
      <c r="AS481" s="37">
        <v>655.42</v>
      </c>
      <c r="AT481" s="37">
        <v>690.96</v>
      </c>
      <c r="AU481" s="37">
        <v>728.43</v>
      </c>
      <c r="AV481" s="37">
        <v>767.94</v>
      </c>
      <c r="AW481" s="37">
        <v>809.58</v>
      </c>
      <c r="AX481" s="37">
        <v>853.48</v>
      </c>
      <c r="AY481" s="37">
        <v>899.77</v>
      </c>
      <c r="AZ481" s="37">
        <v>948.56</v>
      </c>
      <c r="BA481" s="37">
        <v>1000</v>
      </c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</row>
    <row r="482" spans="1:101" ht="14.25" customHeight="1">
      <c r="A482" s="55">
        <v>70</v>
      </c>
      <c r="B482" s="56">
        <v>8.92</v>
      </c>
      <c r="C482" s="56">
        <v>15.69</v>
      </c>
      <c r="D482" s="56">
        <v>23.35</v>
      </c>
      <c r="E482" s="56">
        <v>33.200000000000003</v>
      </c>
      <c r="F482" s="56">
        <v>38.54</v>
      </c>
      <c r="G482" s="56">
        <v>42.45</v>
      </c>
      <c r="H482" s="56">
        <v>46.24</v>
      </c>
      <c r="I482" s="56">
        <v>50.21</v>
      </c>
      <c r="J482" s="56">
        <v>55.03</v>
      </c>
      <c r="K482" s="56">
        <v>59.61</v>
      </c>
      <c r="L482" s="56">
        <v>66.44</v>
      </c>
      <c r="M482" s="56">
        <v>72.61</v>
      </c>
      <c r="N482" s="56">
        <v>78.37</v>
      </c>
      <c r="O482" s="56">
        <v>87.56</v>
      </c>
      <c r="P482" s="56">
        <v>100.19</v>
      </c>
      <c r="Q482" s="56">
        <v>111.41</v>
      </c>
      <c r="R482" s="57">
        <v>124.76</v>
      </c>
      <c r="S482" s="15">
        <v>139.6</v>
      </c>
      <c r="T482" s="15">
        <v>154.28</v>
      </c>
      <c r="U482" s="15">
        <v>169.59</v>
      </c>
      <c r="V482" s="15">
        <v>185.33</v>
      </c>
      <c r="W482" s="15">
        <v>200.79</v>
      </c>
      <c r="X482" s="15">
        <v>215.67</v>
      </c>
      <c r="Y482" s="15">
        <v>229.99</v>
      </c>
      <c r="Z482" s="15">
        <v>242.99</v>
      </c>
      <c r="AA482" s="59">
        <v>254.1</v>
      </c>
      <c r="AB482" s="37">
        <v>270.08999999999997</v>
      </c>
      <c r="AC482" s="37">
        <v>287.62</v>
      </c>
      <c r="AD482" s="37">
        <v>307.36</v>
      </c>
      <c r="AE482" s="37">
        <v>328.95</v>
      </c>
      <c r="AF482" s="37">
        <v>352.09</v>
      </c>
      <c r="AG482" s="37">
        <v>374.47</v>
      </c>
      <c r="AH482" s="37">
        <v>396.8</v>
      </c>
      <c r="AI482" s="37">
        <v>418.66</v>
      </c>
      <c r="AJ482" s="37">
        <v>439.65</v>
      </c>
      <c r="AK482" s="37">
        <v>459.36</v>
      </c>
      <c r="AL482" s="37">
        <v>477.43</v>
      </c>
      <c r="AM482" s="37">
        <v>503.32</v>
      </c>
      <c r="AN482" s="37">
        <v>530.61</v>
      </c>
      <c r="AO482" s="37">
        <v>559.39</v>
      </c>
      <c r="AP482" s="37">
        <v>589.72</v>
      </c>
      <c r="AQ482" s="37">
        <v>621.70000000000005</v>
      </c>
      <c r="AR482" s="37">
        <v>655.42</v>
      </c>
      <c r="AS482" s="37">
        <v>690.96</v>
      </c>
      <c r="AT482" s="37">
        <v>728.43</v>
      </c>
      <c r="AU482" s="37">
        <v>767.94</v>
      </c>
      <c r="AV482" s="37">
        <v>809.58</v>
      </c>
      <c r="AW482" s="37">
        <v>853.48</v>
      </c>
      <c r="AX482" s="37">
        <v>899.77</v>
      </c>
      <c r="AY482" s="37">
        <v>948.56</v>
      </c>
      <c r="AZ482" s="37">
        <v>1000</v>
      </c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</row>
    <row r="483" spans="1:101" ht="14.25" customHeight="1">
      <c r="A483" s="55">
        <v>71</v>
      </c>
      <c r="B483" s="56">
        <v>9.7200000000000006</v>
      </c>
      <c r="C483" s="56">
        <v>17.05</v>
      </c>
      <c r="D483" s="56">
        <v>25.3</v>
      </c>
      <c r="E483" s="56">
        <v>36.369999999999997</v>
      </c>
      <c r="F483" s="56">
        <v>41.99</v>
      </c>
      <c r="G483" s="56">
        <v>45.89</v>
      </c>
      <c r="H483" s="56">
        <v>50.02</v>
      </c>
      <c r="I483" s="56">
        <v>54.91</v>
      </c>
      <c r="J483" s="56">
        <v>59.53</v>
      </c>
      <c r="K483" s="56">
        <v>65.41</v>
      </c>
      <c r="L483" s="56">
        <v>71.88</v>
      </c>
      <c r="M483" s="56">
        <v>77.41</v>
      </c>
      <c r="N483" s="56">
        <v>83.89</v>
      </c>
      <c r="O483" s="56">
        <v>96.33</v>
      </c>
      <c r="P483" s="56">
        <v>110.41</v>
      </c>
      <c r="Q483" s="56">
        <v>123.25</v>
      </c>
      <c r="R483" s="57">
        <v>139.47</v>
      </c>
      <c r="S483" s="15">
        <v>154.28</v>
      </c>
      <c r="T483" s="15">
        <v>169.59</v>
      </c>
      <c r="U483" s="15">
        <v>185.33</v>
      </c>
      <c r="V483" s="15">
        <v>200.79</v>
      </c>
      <c r="W483" s="15">
        <v>215.67</v>
      </c>
      <c r="X483" s="15">
        <v>229.99</v>
      </c>
      <c r="Y483" s="15">
        <v>242.99</v>
      </c>
      <c r="Z483" s="15">
        <v>254.1</v>
      </c>
      <c r="AA483" s="59">
        <v>270.08999999999997</v>
      </c>
      <c r="AB483" s="37">
        <v>287.62</v>
      </c>
      <c r="AC483" s="37">
        <v>307.36</v>
      </c>
      <c r="AD483" s="37">
        <v>328.95</v>
      </c>
      <c r="AE483" s="37">
        <v>352.09</v>
      </c>
      <c r="AF483" s="37">
        <v>374.47</v>
      </c>
      <c r="AG483" s="37">
        <v>396.8</v>
      </c>
      <c r="AH483" s="37">
        <v>418.66</v>
      </c>
      <c r="AI483" s="37">
        <v>439.65</v>
      </c>
      <c r="AJ483" s="37">
        <v>459.36</v>
      </c>
      <c r="AK483" s="37">
        <v>477.43</v>
      </c>
      <c r="AL483" s="37">
        <v>503.32</v>
      </c>
      <c r="AM483" s="37">
        <v>530.61</v>
      </c>
      <c r="AN483" s="37">
        <v>559.39</v>
      </c>
      <c r="AO483" s="37">
        <v>589.72</v>
      </c>
      <c r="AP483" s="37">
        <v>621.70000000000005</v>
      </c>
      <c r="AQ483" s="37">
        <v>655.42</v>
      </c>
      <c r="AR483" s="37">
        <v>690.96</v>
      </c>
      <c r="AS483" s="37">
        <v>728.43</v>
      </c>
      <c r="AT483" s="37">
        <v>767.94</v>
      </c>
      <c r="AU483" s="37">
        <v>809.58</v>
      </c>
      <c r="AV483" s="37">
        <v>853.48</v>
      </c>
      <c r="AW483" s="37">
        <v>899.77</v>
      </c>
      <c r="AX483" s="37">
        <v>948.56</v>
      </c>
      <c r="AY483" s="37">
        <v>1000</v>
      </c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</row>
    <row r="484" spans="1:101" ht="14.25" customHeight="1">
      <c r="A484" s="55">
        <v>72</v>
      </c>
      <c r="B484" s="56">
        <v>10.64</v>
      </c>
      <c r="C484" s="56">
        <v>18.559999999999999</v>
      </c>
      <c r="D484" s="56">
        <v>27.42</v>
      </c>
      <c r="E484" s="56">
        <v>39.659999999999997</v>
      </c>
      <c r="F484" s="56">
        <v>45.41</v>
      </c>
      <c r="G484" s="56">
        <v>49.8</v>
      </c>
      <c r="H484" s="56">
        <v>54.78</v>
      </c>
      <c r="I484" s="56">
        <v>59.43</v>
      </c>
      <c r="J484" s="56">
        <v>65.260000000000005</v>
      </c>
      <c r="K484" s="56">
        <v>71.14</v>
      </c>
      <c r="L484" s="56">
        <v>76.86</v>
      </c>
      <c r="M484" s="56">
        <v>83.6</v>
      </c>
      <c r="N484" s="56">
        <v>93.15</v>
      </c>
      <c r="O484" s="56">
        <v>105.91</v>
      </c>
      <c r="P484" s="56">
        <v>120.93</v>
      </c>
      <c r="Q484" s="56">
        <v>138.78</v>
      </c>
      <c r="R484" s="58">
        <v>153.91999999999999</v>
      </c>
      <c r="S484" s="15">
        <v>169.59</v>
      </c>
      <c r="T484" s="15">
        <v>185.33</v>
      </c>
      <c r="U484" s="15">
        <v>200.79</v>
      </c>
      <c r="V484" s="15">
        <v>215.67</v>
      </c>
      <c r="W484" s="15">
        <v>229.99</v>
      </c>
      <c r="X484" s="15">
        <v>242.99</v>
      </c>
      <c r="Y484" s="15">
        <v>254.1</v>
      </c>
      <c r="Z484" s="15">
        <v>270.08999999999997</v>
      </c>
      <c r="AA484" s="59">
        <v>287.62</v>
      </c>
      <c r="AB484" s="37">
        <v>307.36</v>
      </c>
      <c r="AC484" s="37">
        <v>328.95</v>
      </c>
      <c r="AD484" s="37">
        <v>352.09</v>
      </c>
      <c r="AE484" s="37">
        <v>374.47</v>
      </c>
      <c r="AF484" s="37">
        <v>396.8</v>
      </c>
      <c r="AG484" s="37">
        <v>418.66</v>
      </c>
      <c r="AH484" s="37">
        <v>439.65</v>
      </c>
      <c r="AI484" s="37">
        <v>459.36</v>
      </c>
      <c r="AJ484" s="37">
        <v>477.43</v>
      </c>
      <c r="AK484" s="37">
        <v>503.32</v>
      </c>
      <c r="AL484" s="37">
        <v>530.61</v>
      </c>
      <c r="AM484" s="37">
        <v>559.39</v>
      </c>
      <c r="AN484" s="37">
        <v>589.72</v>
      </c>
      <c r="AO484" s="37">
        <v>621.70000000000005</v>
      </c>
      <c r="AP484" s="37">
        <v>655.42</v>
      </c>
      <c r="AQ484" s="37">
        <v>690.96</v>
      </c>
      <c r="AR484" s="37">
        <v>728.43</v>
      </c>
      <c r="AS484" s="37">
        <v>767.94</v>
      </c>
      <c r="AT484" s="37">
        <v>809.58</v>
      </c>
      <c r="AU484" s="37">
        <v>853.48</v>
      </c>
      <c r="AV484" s="37">
        <v>899.77</v>
      </c>
      <c r="AW484" s="37">
        <v>948.56</v>
      </c>
      <c r="AX484" s="37">
        <v>1000</v>
      </c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</row>
    <row r="485" spans="1:101" ht="14.25" customHeight="1">
      <c r="A485" s="55">
        <v>73</v>
      </c>
      <c r="B485" s="56">
        <v>11.68</v>
      </c>
      <c r="C485" s="56">
        <v>20.170000000000002</v>
      </c>
      <c r="D485" s="56">
        <v>29.65</v>
      </c>
      <c r="E485" s="56">
        <v>42.9</v>
      </c>
      <c r="F485" s="56">
        <v>48.74</v>
      </c>
      <c r="G485" s="56">
        <v>53.71</v>
      </c>
      <c r="H485" s="56">
        <v>58.88</v>
      </c>
      <c r="I485" s="56">
        <v>63.8</v>
      </c>
      <c r="J485" s="56">
        <v>69.31</v>
      </c>
      <c r="K485" s="56">
        <v>75.62</v>
      </c>
      <c r="L485" s="56">
        <v>82.8</v>
      </c>
      <c r="M485" s="56">
        <v>90.87</v>
      </c>
      <c r="N485" s="56">
        <v>102.15</v>
      </c>
      <c r="O485" s="56">
        <v>115.65</v>
      </c>
      <c r="P485" s="56">
        <v>137.01</v>
      </c>
      <c r="Q485" s="57">
        <v>152.58000000000001</v>
      </c>
      <c r="R485" s="15">
        <v>169.59</v>
      </c>
      <c r="S485" s="15">
        <v>185.33</v>
      </c>
      <c r="T485" s="15">
        <v>200.79</v>
      </c>
      <c r="U485" s="15">
        <v>215.67</v>
      </c>
      <c r="V485" s="15">
        <v>229.99</v>
      </c>
      <c r="W485" s="15">
        <v>242.99</v>
      </c>
      <c r="X485" s="15">
        <v>254.1</v>
      </c>
      <c r="Y485" s="15">
        <v>270.08999999999997</v>
      </c>
      <c r="Z485" s="15">
        <v>287.62</v>
      </c>
      <c r="AA485" s="59">
        <v>307.36</v>
      </c>
      <c r="AB485" s="37">
        <v>328.95</v>
      </c>
      <c r="AC485" s="37">
        <v>352.09</v>
      </c>
      <c r="AD485" s="37">
        <v>374.47</v>
      </c>
      <c r="AE485" s="37">
        <v>396.8</v>
      </c>
      <c r="AF485" s="37">
        <v>418.66</v>
      </c>
      <c r="AG485" s="37">
        <v>439.65</v>
      </c>
      <c r="AH485" s="37">
        <v>459.36</v>
      </c>
      <c r="AI485" s="37">
        <v>477.43</v>
      </c>
      <c r="AJ485" s="37">
        <v>503.32</v>
      </c>
      <c r="AK485" s="37">
        <v>530.61</v>
      </c>
      <c r="AL485" s="37">
        <v>559.39</v>
      </c>
      <c r="AM485" s="37">
        <v>589.72</v>
      </c>
      <c r="AN485" s="37">
        <v>621.70000000000005</v>
      </c>
      <c r="AO485" s="37">
        <v>655.42</v>
      </c>
      <c r="AP485" s="37">
        <v>690.96</v>
      </c>
      <c r="AQ485" s="37">
        <v>728.43</v>
      </c>
      <c r="AR485" s="37">
        <v>767.94</v>
      </c>
      <c r="AS485" s="37">
        <v>809.58</v>
      </c>
      <c r="AT485" s="37">
        <v>853.48</v>
      </c>
      <c r="AU485" s="37">
        <v>899.77</v>
      </c>
      <c r="AV485" s="37">
        <v>948.56</v>
      </c>
      <c r="AW485" s="37">
        <v>1000</v>
      </c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</row>
    <row r="486" spans="1:101" ht="14.25" customHeight="1">
      <c r="A486" s="55">
        <v>74</v>
      </c>
      <c r="B486" s="56">
        <v>12.81</v>
      </c>
      <c r="C486" s="56">
        <v>21.87</v>
      </c>
      <c r="D486" s="56">
        <v>31.91</v>
      </c>
      <c r="E486" s="56">
        <v>46.08</v>
      </c>
      <c r="F486" s="56">
        <v>53.11</v>
      </c>
      <c r="G486" s="56">
        <v>58.34</v>
      </c>
      <c r="H486" s="56">
        <v>62.53</v>
      </c>
      <c r="I486" s="56">
        <v>67.760000000000005</v>
      </c>
      <c r="J486" s="56">
        <v>73.67</v>
      </c>
      <c r="K486" s="56">
        <v>81.45</v>
      </c>
      <c r="L486" s="56">
        <v>90.62</v>
      </c>
      <c r="M486" s="56">
        <v>98.92</v>
      </c>
      <c r="N486" s="56">
        <v>111.65</v>
      </c>
      <c r="O486" s="56">
        <v>135.54</v>
      </c>
      <c r="P486" s="56">
        <v>150.87</v>
      </c>
      <c r="Q486" s="58">
        <v>168.45</v>
      </c>
      <c r="R486" s="15">
        <v>185.33</v>
      </c>
      <c r="S486" s="15">
        <v>200.79</v>
      </c>
      <c r="T486" s="15">
        <v>215.67</v>
      </c>
      <c r="U486" s="15">
        <v>229.99</v>
      </c>
      <c r="V486" s="15">
        <v>242.99</v>
      </c>
      <c r="W486" s="15">
        <v>254.1</v>
      </c>
      <c r="X486" s="15">
        <v>270.08999999999997</v>
      </c>
      <c r="Y486" s="15">
        <v>287.62</v>
      </c>
      <c r="Z486" s="15">
        <v>307.36</v>
      </c>
      <c r="AA486" s="59">
        <v>328.95</v>
      </c>
      <c r="AB486" s="37">
        <v>352.09</v>
      </c>
      <c r="AC486" s="37">
        <v>374.47</v>
      </c>
      <c r="AD486" s="37">
        <v>396.8</v>
      </c>
      <c r="AE486" s="37">
        <v>418.66</v>
      </c>
      <c r="AF486" s="37">
        <v>439.65</v>
      </c>
      <c r="AG486" s="37">
        <v>459.36</v>
      </c>
      <c r="AH486" s="37">
        <v>477.43</v>
      </c>
      <c r="AI486" s="37">
        <v>503.32</v>
      </c>
      <c r="AJ486" s="37">
        <v>530.61</v>
      </c>
      <c r="AK486" s="37">
        <v>559.39</v>
      </c>
      <c r="AL486" s="37">
        <v>589.72</v>
      </c>
      <c r="AM486" s="37">
        <v>621.70000000000005</v>
      </c>
      <c r="AN486" s="37">
        <v>655.42</v>
      </c>
      <c r="AO486" s="37">
        <v>690.96</v>
      </c>
      <c r="AP486" s="37">
        <v>728.43</v>
      </c>
      <c r="AQ486" s="37">
        <v>767.94</v>
      </c>
      <c r="AR486" s="37">
        <v>809.58</v>
      </c>
      <c r="AS486" s="37">
        <v>853.48</v>
      </c>
      <c r="AT486" s="37">
        <v>899.77</v>
      </c>
      <c r="AU486" s="37">
        <v>948.56</v>
      </c>
      <c r="AV486" s="37">
        <v>1000</v>
      </c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</row>
    <row r="487" spans="1:101" ht="14.25" customHeight="1">
      <c r="A487" s="55">
        <v>75</v>
      </c>
      <c r="B487" s="192">
        <v>14.03</v>
      </c>
      <c r="C487" s="192">
        <v>23.6</v>
      </c>
      <c r="D487" s="192">
        <v>34.229999999999997</v>
      </c>
      <c r="E487" s="192">
        <v>49.26</v>
      </c>
      <c r="F487" s="192">
        <v>56.53</v>
      </c>
      <c r="G487" s="192">
        <v>61.32</v>
      </c>
      <c r="H487" s="192">
        <v>64.260000000000005</v>
      </c>
      <c r="I487" s="192">
        <v>69.62</v>
      </c>
      <c r="J487" s="192">
        <v>79.28</v>
      </c>
      <c r="K487" s="192">
        <v>89.62</v>
      </c>
      <c r="L487" s="192">
        <v>98.57</v>
      </c>
      <c r="M487" s="192">
        <v>111.38</v>
      </c>
      <c r="N487" s="192">
        <v>133.56</v>
      </c>
      <c r="O487" s="192">
        <v>149</v>
      </c>
      <c r="P487" s="57">
        <v>166.91</v>
      </c>
      <c r="Q487" s="193">
        <v>185.33</v>
      </c>
      <c r="R487" s="193">
        <v>200.79</v>
      </c>
      <c r="S487" s="193">
        <v>215.67</v>
      </c>
      <c r="T487" s="193">
        <v>229.99</v>
      </c>
      <c r="U487" s="193">
        <v>242.99</v>
      </c>
      <c r="V487" s="193">
        <v>254.1</v>
      </c>
      <c r="W487" s="193">
        <v>270.08999999999997</v>
      </c>
      <c r="X487" s="193">
        <v>287.62</v>
      </c>
      <c r="Y487" s="193">
        <v>307.36</v>
      </c>
      <c r="Z487" s="193">
        <v>328.95</v>
      </c>
      <c r="AA487" s="57">
        <v>352.09</v>
      </c>
      <c r="AB487" s="195">
        <v>374.47</v>
      </c>
      <c r="AC487" s="195">
        <v>396.8</v>
      </c>
      <c r="AD487" s="195">
        <v>418.66</v>
      </c>
      <c r="AE487" s="195">
        <v>439.65</v>
      </c>
      <c r="AF487" s="195">
        <v>459.36</v>
      </c>
      <c r="AG487" s="195">
        <v>477.43</v>
      </c>
      <c r="AH487" s="195">
        <v>503.32</v>
      </c>
      <c r="AI487" s="195">
        <v>530.61</v>
      </c>
      <c r="AJ487" s="195">
        <v>559.39</v>
      </c>
      <c r="AK487" s="195">
        <v>589.72</v>
      </c>
      <c r="AL487" s="195">
        <v>621.70000000000005</v>
      </c>
      <c r="AM487" s="195">
        <v>655.42</v>
      </c>
      <c r="AN487" s="195">
        <v>690.96</v>
      </c>
      <c r="AO487" s="195">
        <v>728.43</v>
      </c>
      <c r="AP487" s="195">
        <v>767.94</v>
      </c>
      <c r="AQ487" s="195">
        <v>809.58</v>
      </c>
      <c r="AR487" s="195">
        <v>853.48</v>
      </c>
      <c r="AS487" s="195">
        <v>899.77</v>
      </c>
      <c r="AT487" s="195">
        <v>948.56</v>
      </c>
      <c r="AU487" s="195">
        <v>1000</v>
      </c>
      <c r="AV487" s="195"/>
      <c r="AW487" s="195"/>
      <c r="AX487" s="195"/>
      <c r="AY487" s="195"/>
      <c r="AZ487" s="195"/>
      <c r="BA487" s="195"/>
      <c r="BB487" s="195"/>
      <c r="BC487" s="195"/>
      <c r="BD487" s="195"/>
      <c r="BE487" s="195"/>
      <c r="BF487" s="195"/>
      <c r="BG487" s="195"/>
      <c r="BH487" s="195"/>
      <c r="BI487" s="195"/>
      <c r="BJ487" s="195"/>
      <c r="BK487" s="195"/>
      <c r="BL487" s="195"/>
      <c r="BM487" s="195"/>
      <c r="BN487" s="195"/>
      <c r="BO487" s="195"/>
      <c r="BP487" s="195"/>
      <c r="BQ487" s="195"/>
      <c r="BR487" s="195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</row>
    <row r="488" spans="1:101" ht="14.2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78"/>
    </row>
    <row r="489" spans="1:101" ht="14.25" customHeight="1">
      <c r="A489" s="340" t="s">
        <v>94</v>
      </c>
      <c r="B489" s="341"/>
      <c r="C489" s="341"/>
      <c r="D489" s="341"/>
      <c r="E489" s="341"/>
      <c r="F489" s="341"/>
      <c r="G489" s="341"/>
      <c r="H489" s="341"/>
      <c r="I489" s="341"/>
      <c r="J489" s="341"/>
      <c r="K489" s="341"/>
      <c r="L489" s="341"/>
      <c r="M489" s="341"/>
      <c r="N489" s="341"/>
      <c r="O489" s="341"/>
      <c r="P489" s="341"/>
      <c r="Q489" s="341"/>
      <c r="R489" s="341"/>
      <c r="S489" s="341"/>
      <c r="T489" s="341"/>
      <c r="U489" s="341"/>
      <c r="V489" s="341"/>
      <c r="W489" s="341"/>
      <c r="X489" s="341"/>
      <c r="Y489" s="341"/>
      <c r="Z489" s="341"/>
      <c r="AA489" s="341"/>
      <c r="AB489" s="341"/>
      <c r="AC489" s="341"/>
    </row>
    <row r="490" spans="1:101" ht="14.25" customHeight="1">
      <c r="A490" s="3" t="s">
        <v>86</v>
      </c>
      <c r="B490" s="35">
        <v>1</v>
      </c>
      <c r="C490" s="35">
        <v>2</v>
      </c>
      <c r="D490" s="35">
        <v>3</v>
      </c>
      <c r="E490" s="35">
        <v>4</v>
      </c>
      <c r="F490" s="35">
        <v>5</v>
      </c>
      <c r="G490" s="35">
        <v>6</v>
      </c>
      <c r="H490" s="35">
        <v>7</v>
      </c>
      <c r="I490" s="35">
        <v>8</v>
      </c>
      <c r="J490" s="35">
        <v>9</v>
      </c>
      <c r="K490" s="35">
        <v>10</v>
      </c>
      <c r="L490" s="35">
        <v>11</v>
      </c>
      <c r="M490" s="35">
        <v>12</v>
      </c>
      <c r="N490" s="35">
        <v>13</v>
      </c>
      <c r="O490" s="35">
        <v>14</v>
      </c>
      <c r="P490" s="35">
        <v>15</v>
      </c>
      <c r="Q490" s="35">
        <v>16</v>
      </c>
      <c r="R490" s="35">
        <v>17</v>
      </c>
      <c r="S490" s="35">
        <v>18</v>
      </c>
      <c r="T490" s="35">
        <v>19</v>
      </c>
      <c r="U490" s="35">
        <v>20</v>
      </c>
      <c r="V490" s="35">
        <v>21</v>
      </c>
      <c r="W490" s="35">
        <v>22</v>
      </c>
      <c r="X490" s="35">
        <v>23</v>
      </c>
      <c r="Y490" s="35">
        <v>24</v>
      </c>
      <c r="Z490" s="35">
        <v>25</v>
      </c>
      <c r="AA490" s="35">
        <v>26</v>
      </c>
      <c r="AB490" s="54">
        <v>27</v>
      </c>
      <c r="AC490" s="36">
        <v>28</v>
      </c>
      <c r="AD490" s="36">
        <v>29</v>
      </c>
      <c r="AE490" s="36">
        <v>30</v>
      </c>
      <c r="AF490" s="36">
        <v>31</v>
      </c>
      <c r="AG490" s="36">
        <v>32</v>
      </c>
      <c r="AH490" s="36">
        <v>33</v>
      </c>
      <c r="AI490" s="36">
        <v>34</v>
      </c>
      <c r="AJ490" s="36">
        <v>35</v>
      </c>
      <c r="AK490" s="36">
        <v>36</v>
      </c>
      <c r="AL490" s="36">
        <v>37</v>
      </c>
      <c r="AM490" s="36">
        <v>38</v>
      </c>
      <c r="AN490" s="36">
        <v>39</v>
      </c>
      <c r="AO490" s="36">
        <v>40</v>
      </c>
      <c r="AP490" s="36">
        <v>41</v>
      </c>
      <c r="AQ490" s="36">
        <v>42</v>
      </c>
      <c r="AR490" s="36">
        <v>43</v>
      </c>
      <c r="AS490" s="36">
        <v>44</v>
      </c>
      <c r="AT490" s="36">
        <v>45</v>
      </c>
      <c r="AU490" s="36">
        <v>46</v>
      </c>
      <c r="AV490" s="36">
        <v>47</v>
      </c>
      <c r="AW490" s="36">
        <v>48</v>
      </c>
      <c r="AX490" s="36">
        <v>49</v>
      </c>
      <c r="AY490" s="36">
        <v>50</v>
      </c>
      <c r="AZ490" s="36">
        <v>51</v>
      </c>
      <c r="BA490" s="36">
        <v>52</v>
      </c>
      <c r="BB490" s="36">
        <v>53</v>
      </c>
      <c r="BC490" s="36">
        <v>54</v>
      </c>
      <c r="BD490" s="36">
        <v>55</v>
      </c>
      <c r="BE490" s="36">
        <v>56</v>
      </c>
      <c r="BF490" s="36">
        <v>57</v>
      </c>
      <c r="BG490" s="36">
        <v>58</v>
      </c>
      <c r="BH490" s="36">
        <v>59</v>
      </c>
      <c r="BI490" s="36">
        <v>60</v>
      </c>
      <c r="BJ490" s="36">
        <v>61</v>
      </c>
      <c r="BK490" s="36">
        <v>62</v>
      </c>
      <c r="BL490" s="36">
        <v>63</v>
      </c>
      <c r="BM490" s="36">
        <v>64</v>
      </c>
      <c r="BN490" s="36">
        <v>65</v>
      </c>
      <c r="BO490" s="36">
        <v>66</v>
      </c>
      <c r="BP490" s="36">
        <v>67</v>
      </c>
      <c r="BQ490" s="36">
        <v>68</v>
      </c>
      <c r="BR490" s="36">
        <v>69</v>
      </c>
      <c r="BS490" s="36">
        <v>70</v>
      </c>
      <c r="BT490" s="36">
        <v>71</v>
      </c>
      <c r="BU490" s="36">
        <v>72</v>
      </c>
      <c r="BV490" s="36">
        <v>73</v>
      </c>
      <c r="BW490" s="36">
        <v>74</v>
      </c>
      <c r="BX490" s="36">
        <v>75</v>
      </c>
      <c r="BY490" s="36">
        <v>76</v>
      </c>
      <c r="BZ490" s="36">
        <v>77</v>
      </c>
      <c r="CA490" s="36">
        <v>78</v>
      </c>
      <c r="CB490" s="36">
        <v>79</v>
      </c>
      <c r="CC490" s="36">
        <v>80</v>
      </c>
      <c r="CD490" s="36">
        <v>81</v>
      </c>
      <c r="CE490" s="36">
        <v>82</v>
      </c>
      <c r="CF490" s="36">
        <v>83</v>
      </c>
      <c r="CG490" s="36">
        <v>84</v>
      </c>
      <c r="CH490" s="36">
        <v>85</v>
      </c>
      <c r="CI490" s="36">
        <v>86</v>
      </c>
      <c r="CJ490" s="36">
        <v>87</v>
      </c>
      <c r="CK490" s="36">
        <v>88</v>
      </c>
      <c r="CL490" s="36">
        <v>89</v>
      </c>
      <c r="CM490" s="36">
        <v>90</v>
      </c>
      <c r="CN490" s="36">
        <v>91</v>
      </c>
      <c r="CO490" s="36">
        <v>92</v>
      </c>
      <c r="CP490" s="36">
        <v>93</v>
      </c>
      <c r="CQ490" s="36">
        <v>94</v>
      </c>
      <c r="CR490" s="36">
        <v>95</v>
      </c>
      <c r="CS490" s="36">
        <v>96</v>
      </c>
      <c r="CT490" s="36">
        <v>97</v>
      </c>
      <c r="CU490" s="36">
        <v>98</v>
      </c>
      <c r="CV490" s="36">
        <v>99</v>
      </c>
      <c r="CW490" s="36">
        <v>100</v>
      </c>
    </row>
    <row r="491" spans="1:101" ht="14.25" customHeight="1">
      <c r="A491" s="55">
        <v>18</v>
      </c>
      <c r="B491" s="56">
        <v>0.32</v>
      </c>
      <c r="C491" s="56">
        <v>0.32</v>
      </c>
      <c r="D491" s="56">
        <v>0.32</v>
      </c>
      <c r="E491" s="56">
        <v>0.32</v>
      </c>
      <c r="F491" s="56">
        <v>0.32</v>
      </c>
      <c r="G491" s="56">
        <v>0.34</v>
      </c>
      <c r="H491" s="56">
        <v>0.38</v>
      </c>
      <c r="I491" s="56">
        <v>0.39</v>
      </c>
      <c r="J491" s="56">
        <v>0.4</v>
      </c>
      <c r="K491" s="56">
        <v>0.4</v>
      </c>
      <c r="L491" s="56">
        <v>0.4</v>
      </c>
      <c r="M491" s="56">
        <v>0.43</v>
      </c>
      <c r="N491" s="56">
        <v>0.46</v>
      </c>
      <c r="O491" s="56">
        <v>0.49</v>
      </c>
      <c r="P491" s="56">
        <v>0.52</v>
      </c>
      <c r="Q491" s="56">
        <v>0.56999999999999995</v>
      </c>
      <c r="R491" s="56">
        <v>0.75</v>
      </c>
      <c r="S491" s="56">
        <v>0.84</v>
      </c>
      <c r="T491" s="56">
        <v>0.99</v>
      </c>
      <c r="U491" s="57">
        <v>1.18</v>
      </c>
      <c r="V491" s="56">
        <v>1.34</v>
      </c>
      <c r="W491" s="56">
        <v>1.48</v>
      </c>
      <c r="X491" s="56">
        <v>1.59</v>
      </c>
      <c r="Y491" s="56">
        <v>1.69</v>
      </c>
      <c r="Z491" s="56">
        <v>1.78</v>
      </c>
      <c r="AA491" s="57">
        <v>1.87</v>
      </c>
      <c r="AB491" s="37">
        <v>1.97</v>
      </c>
      <c r="AC491" s="37">
        <v>2.08</v>
      </c>
      <c r="AD491" s="37">
        <v>2.27</v>
      </c>
      <c r="AE491" s="37">
        <v>2.48</v>
      </c>
      <c r="AF491" s="37">
        <v>2.7</v>
      </c>
      <c r="AG491" s="37">
        <v>2.95</v>
      </c>
      <c r="AH491" s="37">
        <v>3.23</v>
      </c>
      <c r="AI491" s="37">
        <v>3.55</v>
      </c>
      <c r="AJ491" s="37">
        <v>3.89</v>
      </c>
      <c r="AK491" s="37">
        <v>4.26</v>
      </c>
      <c r="AL491" s="37">
        <v>4.68</v>
      </c>
      <c r="AM491" s="37">
        <v>5.15</v>
      </c>
      <c r="AN491" s="37">
        <v>5.68</v>
      </c>
      <c r="AO491" s="37">
        <v>6.28</v>
      </c>
      <c r="AP491" s="37">
        <v>6.96</v>
      </c>
      <c r="AQ491" s="37">
        <v>7.71</v>
      </c>
      <c r="AR491" s="37">
        <v>8.56</v>
      </c>
      <c r="AS491" s="37">
        <v>9.5</v>
      </c>
      <c r="AT491" s="37">
        <v>10.56</v>
      </c>
      <c r="AU491" s="37">
        <v>11.72</v>
      </c>
      <c r="AV491" s="37">
        <v>12.99</v>
      </c>
      <c r="AW491" s="37">
        <v>14.39</v>
      </c>
      <c r="AX491" s="37">
        <v>15.9</v>
      </c>
      <c r="AY491" s="37">
        <v>17.52</v>
      </c>
      <c r="AZ491" s="37">
        <v>19.25</v>
      </c>
      <c r="BA491" s="37">
        <v>21.07</v>
      </c>
      <c r="BB491" s="37">
        <v>23.09</v>
      </c>
      <c r="BC491" s="37">
        <v>25.35</v>
      </c>
      <c r="BD491" s="37">
        <v>27.56</v>
      </c>
      <c r="BE491" s="37">
        <v>30.02</v>
      </c>
      <c r="BF491" s="37">
        <v>32.68</v>
      </c>
      <c r="BG491" s="37">
        <v>35.65</v>
      </c>
      <c r="BH491" s="37">
        <v>38.93</v>
      </c>
      <c r="BI491" s="37">
        <v>42.62</v>
      </c>
      <c r="BJ491" s="37">
        <v>46.67</v>
      </c>
      <c r="BK491" s="37">
        <v>51.16</v>
      </c>
      <c r="BL491" s="37">
        <v>57.08</v>
      </c>
      <c r="BM491" s="37">
        <v>64.180000000000007</v>
      </c>
      <c r="BN491" s="37">
        <v>72.25</v>
      </c>
      <c r="BO491" s="37">
        <v>81.28</v>
      </c>
      <c r="BP491" s="37">
        <v>90.53</v>
      </c>
      <c r="BQ491" s="37">
        <v>99.07</v>
      </c>
      <c r="BR491" s="37">
        <v>112.22</v>
      </c>
      <c r="BS491" s="37">
        <v>124.02</v>
      </c>
      <c r="BT491" s="37">
        <v>136.91999999999999</v>
      </c>
      <c r="BU491" s="37">
        <v>150.66</v>
      </c>
      <c r="BV491" s="37">
        <v>165.03</v>
      </c>
      <c r="BW491" s="37">
        <v>179.51</v>
      </c>
      <c r="BX491" s="37">
        <v>194.47</v>
      </c>
      <c r="BY491" s="37">
        <v>209.84</v>
      </c>
      <c r="BZ491" s="37">
        <v>224.13</v>
      </c>
      <c r="CA491" s="37">
        <v>238.85</v>
      </c>
      <c r="CB491" s="37">
        <v>256.57</v>
      </c>
      <c r="CC491" s="37">
        <v>275.08999999999997</v>
      </c>
      <c r="CD491" s="37">
        <v>294.22000000000003</v>
      </c>
      <c r="CE491" s="37">
        <v>313.37</v>
      </c>
      <c r="CF491" s="37">
        <v>331.99</v>
      </c>
      <c r="CG491" s="37">
        <v>357.42</v>
      </c>
      <c r="CH491" s="37">
        <v>382.58</v>
      </c>
      <c r="CI491" s="37">
        <v>407.03</v>
      </c>
      <c r="CJ491" s="37">
        <v>430.37</v>
      </c>
      <c r="CK491" s="37">
        <v>452.19</v>
      </c>
      <c r="CL491" s="37">
        <v>472.1</v>
      </c>
      <c r="CM491" s="37">
        <v>498.11</v>
      </c>
      <c r="CN491" s="37">
        <v>525.54</v>
      </c>
      <c r="CO491" s="37">
        <v>554.48</v>
      </c>
      <c r="CP491" s="37">
        <v>585.02</v>
      </c>
      <c r="CQ491" s="37">
        <v>617.24</v>
      </c>
      <c r="CR491" s="37">
        <v>651.23</v>
      </c>
      <c r="CS491" s="37">
        <v>687.1</v>
      </c>
      <c r="CT491" s="37">
        <v>724.94</v>
      </c>
      <c r="CU491" s="37">
        <v>764.87</v>
      </c>
      <c r="CV491" s="37">
        <v>806.99</v>
      </c>
      <c r="CW491" s="37">
        <v>851.43</v>
      </c>
    </row>
    <row r="492" spans="1:101" ht="14.25" customHeight="1">
      <c r="A492" s="55">
        <v>19</v>
      </c>
      <c r="B492" s="56">
        <v>0.32</v>
      </c>
      <c r="C492" s="56">
        <v>0.32</v>
      </c>
      <c r="D492" s="56">
        <v>0.3</v>
      </c>
      <c r="E492" s="56">
        <v>0.3</v>
      </c>
      <c r="F492" s="56">
        <v>0.31</v>
      </c>
      <c r="G492" s="56">
        <v>0.36</v>
      </c>
      <c r="H492" s="56">
        <v>0.38</v>
      </c>
      <c r="I492" s="56">
        <v>0.38</v>
      </c>
      <c r="J492" s="56">
        <v>0.39</v>
      </c>
      <c r="K492" s="56">
        <v>0.4</v>
      </c>
      <c r="L492" s="56">
        <v>0.43</v>
      </c>
      <c r="M492" s="56">
        <v>0.45</v>
      </c>
      <c r="N492" s="56">
        <v>0.49</v>
      </c>
      <c r="O492" s="56">
        <v>0.52</v>
      </c>
      <c r="P492" s="56">
        <v>0.56999999999999995</v>
      </c>
      <c r="Q492" s="56">
        <v>0.75</v>
      </c>
      <c r="R492" s="56">
        <v>0.82</v>
      </c>
      <c r="S492" s="56">
        <v>0.98</v>
      </c>
      <c r="T492" s="56">
        <v>1.1599999999999999</v>
      </c>
      <c r="U492" s="57">
        <v>1.32</v>
      </c>
      <c r="V492" s="56">
        <v>1.48</v>
      </c>
      <c r="W492" s="56">
        <v>1.59</v>
      </c>
      <c r="X492" s="56">
        <v>1.69</v>
      </c>
      <c r="Y492" s="56">
        <v>1.78</v>
      </c>
      <c r="Z492" s="56">
        <v>1.87</v>
      </c>
      <c r="AA492" s="57">
        <v>1.97</v>
      </c>
      <c r="AB492" s="37">
        <v>2.08</v>
      </c>
      <c r="AC492" s="37">
        <v>2.27</v>
      </c>
      <c r="AD492" s="37">
        <v>2.48</v>
      </c>
      <c r="AE492" s="37">
        <v>2.7</v>
      </c>
      <c r="AF492" s="37">
        <v>2.95</v>
      </c>
      <c r="AG492" s="37">
        <v>3.23</v>
      </c>
      <c r="AH492" s="37">
        <v>3.55</v>
      </c>
      <c r="AI492" s="37">
        <v>3.89</v>
      </c>
      <c r="AJ492" s="37">
        <v>4.26</v>
      </c>
      <c r="AK492" s="37">
        <v>4.68</v>
      </c>
      <c r="AL492" s="37">
        <v>5.15</v>
      </c>
      <c r="AM492" s="37">
        <v>5.68</v>
      </c>
      <c r="AN492" s="37">
        <v>6.28</v>
      </c>
      <c r="AO492" s="37">
        <v>6.96</v>
      </c>
      <c r="AP492" s="37">
        <v>7.71</v>
      </c>
      <c r="AQ492" s="37">
        <v>8.56</v>
      </c>
      <c r="AR492" s="37">
        <v>9.5</v>
      </c>
      <c r="AS492" s="37">
        <v>10.56</v>
      </c>
      <c r="AT492" s="37">
        <v>11.72</v>
      </c>
      <c r="AU492" s="37">
        <v>12.99</v>
      </c>
      <c r="AV492" s="37">
        <v>14.39</v>
      </c>
      <c r="AW492" s="37">
        <v>15.9</v>
      </c>
      <c r="AX492" s="37">
        <v>17.52</v>
      </c>
      <c r="AY492" s="37">
        <v>19.25</v>
      </c>
      <c r="AZ492" s="37">
        <v>21.07</v>
      </c>
      <c r="BA492" s="37">
        <v>23.09</v>
      </c>
      <c r="BB492" s="37">
        <v>25.35</v>
      </c>
      <c r="BC492" s="37">
        <v>27.56</v>
      </c>
      <c r="BD492" s="37">
        <v>30.02</v>
      </c>
      <c r="BE492" s="37">
        <v>32.68</v>
      </c>
      <c r="BF492" s="37">
        <v>35.65</v>
      </c>
      <c r="BG492" s="37">
        <v>38.93</v>
      </c>
      <c r="BH492" s="37">
        <v>42.62</v>
      </c>
      <c r="BI492" s="37">
        <v>46.67</v>
      </c>
      <c r="BJ492" s="37">
        <v>51.16</v>
      </c>
      <c r="BK492" s="37">
        <v>57.08</v>
      </c>
      <c r="BL492" s="37">
        <v>64.180000000000007</v>
      </c>
      <c r="BM492" s="37">
        <v>72.25</v>
      </c>
      <c r="BN492" s="37">
        <v>81.28</v>
      </c>
      <c r="BO492" s="37">
        <v>90.53</v>
      </c>
      <c r="BP492" s="37">
        <v>99.07</v>
      </c>
      <c r="BQ492" s="37">
        <v>112.22</v>
      </c>
      <c r="BR492" s="37">
        <v>124.02</v>
      </c>
      <c r="BS492" s="37">
        <v>136.91999999999999</v>
      </c>
      <c r="BT492" s="37">
        <v>150.66</v>
      </c>
      <c r="BU492" s="37">
        <v>165.03</v>
      </c>
      <c r="BV492" s="37">
        <v>179.51</v>
      </c>
      <c r="BW492" s="37">
        <v>194.47</v>
      </c>
      <c r="BX492" s="37">
        <v>209.84</v>
      </c>
      <c r="BY492" s="37">
        <v>224.13</v>
      </c>
      <c r="BZ492" s="37">
        <v>238.85</v>
      </c>
      <c r="CA492" s="37">
        <v>256.57</v>
      </c>
      <c r="CB492" s="37">
        <v>275.08999999999997</v>
      </c>
      <c r="CC492" s="37">
        <v>294.22000000000003</v>
      </c>
      <c r="CD492" s="37">
        <v>313.37</v>
      </c>
      <c r="CE492" s="37">
        <v>331.99</v>
      </c>
      <c r="CF492" s="37">
        <v>357.42</v>
      </c>
      <c r="CG492" s="37">
        <v>382.58</v>
      </c>
      <c r="CH492" s="37">
        <v>407.03</v>
      </c>
      <c r="CI492" s="37">
        <v>430.37</v>
      </c>
      <c r="CJ492" s="37">
        <v>452.19</v>
      </c>
      <c r="CK492" s="37">
        <v>472.1</v>
      </c>
      <c r="CL492" s="37">
        <v>498.11</v>
      </c>
      <c r="CM492" s="37">
        <v>525.54</v>
      </c>
      <c r="CN492" s="37">
        <v>554.48</v>
      </c>
      <c r="CO492" s="37">
        <v>585.02</v>
      </c>
      <c r="CP492" s="37">
        <v>617.24</v>
      </c>
      <c r="CQ492" s="37">
        <v>651.23</v>
      </c>
      <c r="CR492" s="37">
        <v>687.1</v>
      </c>
      <c r="CS492" s="37">
        <v>724.94</v>
      </c>
      <c r="CT492" s="37">
        <v>764.87</v>
      </c>
      <c r="CU492" s="37">
        <v>806.99</v>
      </c>
      <c r="CV492" s="37">
        <v>851.43</v>
      </c>
      <c r="CW492" s="37">
        <v>898.33</v>
      </c>
    </row>
    <row r="493" spans="1:101" ht="14.25" customHeight="1">
      <c r="A493" s="55">
        <v>20</v>
      </c>
      <c r="B493" s="56">
        <v>0.28000000000000003</v>
      </c>
      <c r="C493" s="56">
        <v>0.26</v>
      </c>
      <c r="D493" s="56">
        <v>0.28000000000000003</v>
      </c>
      <c r="E493" s="56">
        <v>0.28000000000000003</v>
      </c>
      <c r="F493" s="56">
        <v>0.34</v>
      </c>
      <c r="G493" s="56">
        <v>0.36</v>
      </c>
      <c r="H493" s="56">
        <v>0.37</v>
      </c>
      <c r="I493" s="56">
        <v>0.37</v>
      </c>
      <c r="J493" s="56">
        <v>0.4</v>
      </c>
      <c r="K493" s="56">
        <v>0.42</v>
      </c>
      <c r="L493" s="56">
        <v>0.45</v>
      </c>
      <c r="M493" s="56">
        <v>0.49</v>
      </c>
      <c r="N493" s="56">
        <v>0.52</v>
      </c>
      <c r="O493" s="56">
        <v>0.56000000000000005</v>
      </c>
      <c r="P493" s="56">
        <v>0.74</v>
      </c>
      <c r="Q493" s="56">
        <v>0.82</v>
      </c>
      <c r="R493" s="56">
        <v>0.98</v>
      </c>
      <c r="S493" s="56">
        <v>1.1399999999999999</v>
      </c>
      <c r="T493" s="56">
        <v>1.3</v>
      </c>
      <c r="U493" s="57">
        <v>1.45</v>
      </c>
      <c r="V493" s="56">
        <v>1.59</v>
      </c>
      <c r="W493" s="56">
        <v>1.69</v>
      </c>
      <c r="X493" s="56">
        <v>1.78</v>
      </c>
      <c r="Y493" s="56">
        <v>1.87</v>
      </c>
      <c r="Z493" s="56">
        <v>1.97</v>
      </c>
      <c r="AA493" s="57">
        <v>2.08</v>
      </c>
      <c r="AB493" s="37">
        <v>2.27</v>
      </c>
      <c r="AC493" s="37">
        <v>2.48</v>
      </c>
      <c r="AD493" s="37">
        <v>2.7</v>
      </c>
      <c r="AE493" s="37">
        <v>2.95</v>
      </c>
      <c r="AF493" s="37">
        <v>3.23</v>
      </c>
      <c r="AG493" s="37">
        <v>3.55</v>
      </c>
      <c r="AH493" s="37">
        <v>3.89</v>
      </c>
      <c r="AI493" s="37">
        <v>4.26</v>
      </c>
      <c r="AJ493" s="37">
        <v>4.68</v>
      </c>
      <c r="AK493" s="37">
        <v>5.15</v>
      </c>
      <c r="AL493" s="37">
        <v>5.68</v>
      </c>
      <c r="AM493" s="37">
        <v>6.28</v>
      </c>
      <c r="AN493" s="37">
        <v>6.96</v>
      </c>
      <c r="AO493" s="37">
        <v>7.71</v>
      </c>
      <c r="AP493" s="37">
        <v>8.56</v>
      </c>
      <c r="AQ493" s="37">
        <v>9.5</v>
      </c>
      <c r="AR493" s="37">
        <v>10.56</v>
      </c>
      <c r="AS493" s="37">
        <v>11.72</v>
      </c>
      <c r="AT493" s="37">
        <v>12.99</v>
      </c>
      <c r="AU493" s="37">
        <v>14.39</v>
      </c>
      <c r="AV493" s="37">
        <v>15.9</v>
      </c>
      <c r="AW493" s="37">
        <v>17.52</v>
      </c>
      <c r="AX493" s="37">
        <v>19.25</v>
      </c>
      <c r="AY493" s="37">
        <v>21.07</v>
      </c>
      <c r="AZ493" s="37">
        <v>23.09</v>
      </c>
      <c r="BA493" s="37">
        <v>25.35</v>
      </c>
      <c r="BB493" s="37">
        <v>27.56</v>
      </c>
      <c r="BC493" s="37">
        <v>30.02</v>
      </c>
      <c r="BD493" s="37">
        <v>32.68</v>
      </c>
      <c r="BE493" s="37">
        <v>35.65</v>
      </c>
      <c r="BF493" s="37">
        <v>38.93</v>
      </c>
      <c r="BG493" s="37">
        <v>42.62</v>
      </c>
      <c r="BH493" s="37">
        <v>46.67</v>
      </c>
      <c r="BI493" s="37">
        <v>51.16</v>
      </c>
      <c r="BJ493" s="37">
        <v>57.08</v>
      </c>
      <c r="BK493" s="37">
        <v>64.180000000000007</v>
      </c>
      <c r="BL493" s="37">
        <v>72.25</v>
      </c>
      <c r="BM493" s="37">
        <v>81.28</v>
      </c>
      <c r="BN493" s="37">
        <v>90.53</v>
      </c>
      <c r="BO493" s="37">
        <v>99.07</v>
      </c>
      <c r="BP493" s="37">
        <v>112.22</v>
      </c>
      <c r="BQ493" s="37">
        <v>124.02</v>
      </c>
      <c r="BR493" s="37">
        <v>136.91999999999999</v>
      </c>
      <c r="BS493" s="37">
        <v>150.66</v>
      </c>
      <c r="BT493" s="37">
        <v>165.03</v>
      </c>
      <c r="BU493" s="37">
        <v>179.51</v>
      </c>
      <c r="BV493" s="37">
        <v>194.47</v>
      </c>
      <c r="BW493" s="37">
        <v>209.84</v>
      </c>
      <c r="BX493" s="37">
        <v>224.13</v>
      </c>
      <c r="BY493" s="37">
        <v>238.85</v>
      </c>
      <c r="BZ493" s="37">
        <v>256.57</v>
      </c>
      <c r="CA493" s="37">
        <v>275.08999999999997</v>
      </c>
      <c r="CB493" s="37">
        <v>294.22000000000003</v>
      </c>
      <c r="CC493" s="37">
        <v>313.37</v>
      </c>
      <c r="CD493" s="37">
        <v>331.99</v>
      </c>
      <c r="CE493" s="37">
        <v>357.42</v>
      </c>
      <c r="CF493" s="37">
        <v>382.58</v>
      </c>
      <c r="CG493" s="37">
        <v>407.03</v>
      </c>
      <c r="CH493" s="37">
        <v>430.37</v>
      </c>
      <c r="CI493" s="37">
        <v>452.19</v>
      </c>
      <c r="CJ493" s="37">
        <v>472.1</v>
      </c>
      <c r="CK493" s="37">
        <v>498.11</v>
      </c>
      <c r="CL493" s="37">
        <v>525.54</v>
      </c>
      <c r="CM493" s="37">
        <v>554.48</v>
      </c>
      <c r="CN493" s="37">
        <v>585.02</v>
      </c>
      <c r="CO493" s="37">
        <v>617.24</v>
      </c>
      <c r="CP493" s="37">
        <v>651.23</v>
      </c>
      <c r="CQ493" s="37">
        <v>687.1</v>
      </c>
      <c r="CR493" s="37">
        <v>724.94</v>
      </c>
      <c r="CS493" s="37">
        <v>764.87</v>
      </c>
      <c r="CT493" s="37">
        <v>806.99</v>
      </c>
      <c r="CU493" s="37">
        <v>851.43</v>
      </c>
      <c r="CV493" s="37">
        <v>898.33</v>
      </c>
      <c r="CW493" s="37">
        <v>947.8</v>
      </c>
    </row>
    <row r="494" spans="1:101" ht="14.25" customHeight="1">
      <c r="A494" s="55">
        <v>21</v>
      </c>
      <c r="B494" s="56">
        <v>0.22</v>
      </c>
      <c r="C494" s="56">
        <v>0.24</v>
      </c>
      <c r="D494" s="56">
        <v>0.26</v>
      </c>
      <c r="E494" s="56">
        <v>0.3</v>
      </c>
      <c r="F494" s="56">
        <v>0.34</v>
      </c>
      <c r="G494" s="56">
        <v>0.35</v>
      </c>
      <c r="H494" s="56">
        <v>0.36</v>
      </c>
      <c r="I494" s="56">
        <v>0.38</v>
      </c>
      <c r="J494" s="56">
        <v>0.42</v>
      </c>
      <c r="K494" s="56">
        <v>0.45</v>
      </c>
      <c r="L494" s="56">
        <v>0.48</v>
      </c>
      <c r="M494" s="56">
        <v>0.52</v>
      </c>
      <c r="N494" s="56">
        <v>0.56000000000000005</v>
      </c>
      <c r="O494" s="56">
        <v>0.74</v>
      </c>
      <c r="P494" s="56">
        <v>0.81</v>
      </c>
      <c r="Q494" s="56">
        <v>0.97</v>
      </c>
      <c r="R494" s="56">
        <v>1.1299999999999999</v>
      </c>
      <c r="S494" s="56">
        <v>1.28</v>
      </c>
      <c r="T494" s="56">
        <v>1.43</v>
      </c>
      <c r="U494" s="57">
        <v>1.57</v>
      </c>
      <c r="V494" s="56">
        <v>1.69</v>
      </c>
      <c r="W494" s="56">
        <v>1.78</v>
      </c>
      <c r="X494" s="56">
        <v>1.87</v>
      </c>
      <c r="Y494" s="56">
        <v>1.97</v>
      </c>
      <c r="Z494" s="56">
        <v>2.08</v>
      </c>
      <c r="AA494" s="57">
        <v>2.27</v>
      </c>
      <c r="AB494" s="37">
        <v>2.48</v>
      </c>
      <c r="AC494" s="37">
        <v>2.7</v>
      </c>
      <c r="AD494" s="37">
        <v>2.95</v>
      </c>
      <c r="AE494" s="37">
        <v>3.23</v>
      </c>
      <c r="AF494" s="37">
        <v>3.55</v>
      </c>
      <c r="AG494" s="37">
        <v>3.89</v>
      </c>
      <c r="AH494" s="37">
        <v>4.26</v>
      </c>
      <c r="AI494" s="37">
        <v>4.68</v>
      </c>
      <c r="AJ494" s="37">
        <v>5.15</v>
      </c>
      <c r="AK494" s="37">
        <v>5.68</v>
      </c>
      <c r="AL494" s="37">
        <v>6.28</v>
      </c>
      <c r="AM494" s="37">
        <v>6.96</v>
      </c>
      <c r="AN494" s="37">
        <v>7.71</v>
      </c>
      <c r="AO494" s="37">
        <v>8.56</v>
      </c>
      <c r="AP494" s="37">
        <v>9.5</v>
      </c>
      <c r="AQ494" s="37">
        <v>10.56</v>
      </c>
      <c r="AR494" s="37">
        <v>11.72</v>
      </c>
      <c r="AS494" s="37">
        <v>12.99</v>
      </c>
      <c r="AT494" s="37">
        <v>14.39</v>
      </c>
      <c r="AU494" s="37">
        <v>15.9</v>
      </c>
      <c r="AV494" s="37">
        <v>17.52</v>
      </c>
      <c r="AW494" s="37">
        <v>19.25</v>
      </c>
      <c r="AX494" s="37">
        <v>21.07</v>
      </c>
      <c r="AY494" s="37">
        <v>23.09</v>
      </c>
      <c r="AZ494" s="37">
        <v>25.35</v>
      </c>
      <c r="BA494" s="37">
        <v>27.56</v>
      </c>
      <c r="BB494" s="37">
        <v>30.02</v>
      </c>
      <c r="BC494" s="37">
        <v>32.68</v>
      </c>
      <c r="BD494" s="37">
        <v>35.65</v>
      </c>
      <c r="BE494" s="37">
        <v>38.93</v>
      </c>
      <c r="BF494" s="37">
        <v>42.62</v>
      </c>
      <c r="BG494" s="37">
        <v>46.67</v>
      </c>
      <c r="BH494" s="37">
        <v>51.16</v>
      </c>
      <c r="BI494" s="37">
        <v>57.08</v>
      </c>
      <c r="BJ494" s="37">
        <v>64.180000000000007</v>
      </c>
      <c r="BK494" s="37">
        <v>72.25</v>
      </c>
      <c r="BL494" s="37">
        <v>81.28</v>
      </c>
      <c r="BM494" s="37">
        <v>90.53</v>
      </c>
      <c r="BN494" s="37">
        <v>99.07</v>
      </c>
      <c r="BO494" s="37">
        <v>112.22</v>
      </c>
      <c r="BP494" s="37">
        <v>124.02</v>
      </c>
      <c r="BQ494" s="37">
        <v>136.91999999999999</v>
      </c>
      <c r="BR494" s="37">
        <v>150.66</v>
      </c>
      <c r="BS494" s="37">
        <v>165.03</v>
      </c>
      <c r="BT494" s="37">
        <v>179.51</v>
      </c>
      <c r="BU494" s="37">
        <v>194.47</v>
      </c>
      <c r="BV494" s="37">
        <v>209.84</v>
      </c>
      <c r="BW494" s="37">
        <v>224.13</v>
      </c>
      <c r="BX494" s="37">
        <v>238.85</v>
      </c>
      <c r="BY494" s="37">
        <v>256.57</v>
      </c>
      <c r="BZ494" s="37">
        <v>275.08999999999997</v>
      </c>
      <c r="CA494" s="37">
        <v>294.22000000000003</v>
      </c>
      <c r="CB494" s="37">
        <v>313.37</v>
      </c>
      <c r="CC494" s="37">
        <v>331.99</v>
      </c>
      <c r="CD494" s="37">
        <v>357.42</v>
      </c>
      <c r="CE494" s="37">
        <v>382.58</v>
      </c>
      <c r="CF494" s="37">
        <v>407.03</v>
      </c>
      <c r="CG494" s="37">
        <v>430.37</v>
      </c>
      <c r="CH494" s="37">
        <v>452.19</v>
      </c>
      <c r="CI494" s="37">
        <v>472.1</v>
      </c>
      <c r="CJ494" s="37">
        <v>498.11</v>
      </c>
      <c r="CK494" s="37">
        <v>525.54</v>
      </c>
      <c r="CL494" s="37">
        <v>554.48</v>
      </c>
      <c r="CM494" s="37">
        <v>585.02</v>
      </c>
      <c r="CN494" s="37">
        <v>617.24</v>
      </c>
      <c r="CO494" s="37">
        <v>651.23</v>
      </c>
      <c r="CP494" s="37">
        <v>687.1</v>
      </c>
      <c r="CQ494" s="37">
        <v>724.94</v>
      </c>
      <c r="CR494" s="37">
        <v>764.87</v>
      </c>
      <c r="CS494" s="37">
        <v>806.99</v>
      </c>
      <c r="CT494" s="37">
        <v>851.43</v>
      </c>
      <c r="CU494" s="37">
        <v>898.33</v>
      </c>
      <c r="CV494" s="37">
        <v>947.8</v>
      </c>
      <c r="CW494" s="37">
        <v>1000</v>
      </c>
    </row>
    <row r="495" spans="1:101" ht="14.25" customHeight="1">
      <c r="A495" s="55">
        <v>22</v>
      </c>
      <c r="B495" s="56">
        <v>0.2</v>
      </c>
      <c r="C495" s="56">
        <v>0.23</v>
      </c>
      <c r="D495" s="56">
        <v>0.27</v>
      </c>
      <c r="E495" s="56">
        <v>0.3</v>
      </c>
      <c r="F495" s="56">
        <v>0.32</v>
      </c>
      <c r="G495" s="56">
        <v>0.34</v>
      </c>
      <c r="H495" s="56">
        <v>0.36</v>
      </c>
      <c r="I495" s="56">
        <v>0.4</v>
      </c>
      <c r="J495" s="56">
        <v>0.44</v>
      </c>
      <c r="K495" s="56">
        <v>0.48</v>
      </c>
      <c r="L495" s="56">
        <v>0.51</v>
      </c>
      <c r="M495" s="56">
        <v>0.56000000000000005</v>
      </c>
      <c r="N495" s="56">
        <v>0.74</v>
      </c>
      <c r="O495" s="56">
        <v>0.81</v>
      </c>
      <c r="P495" s="56">
        <v>0.97</v>
      </c>
      <c r="Q495" s="56">
        <v>1.1200000000000001</v>
      </c>
      <c r="R495" s="56">
        <v>1.26</v>
      </c>
      <c r="S495" s="56">
        <v>1.41</v>
      </c>
      <c r="T495" s="56">
        <v>1.54</v>
      </c>
      <c r="U495" s="57">
        <v>1.67</v>
      </c>
      <c r="V495" s="56">
        <v>1.78</v>
      </c>
      <c r="W495" s="56">
        <v>1.87</v>
      </c>
      <c r="X495" s="56">
        <v>1.97</v>
      </c>
      <c r="Y495" s="56">
        <v>2.08</v>
      </c>
      <c r="Z495" s="56">
        <v>2.27</v>
      </c>
      <c r="AA495" s="57">
        <v>2.48</v>
      </c>
      <c r="AB495" s="37">
        <v>2.7</v>
      </c>
      <c r="AC495" s="37">
        <v>2.95</v>
      </c>
      <c r="AD495" s="37">
        <v>3.23</v>
      </c>
      <c r="AE495" s="37">
        <v>3.55</v>
      </c>
      <c r="AF495" s="37">
        <v>3.89</v>
      </c>
      <c r="AG495" s="37">
        <v>4.26</v>
      </c>
      <c r="AH495" s="37">
        <v>4.68</v>
      </c>
      <c r="AI495" s="37">
        <v>5.15</v>
      </c>
      <c r="AJ495" s="37">
        <v>5.68</v>
      </c>
      <c r="AK495" s="37">
        <v>6.28</v>
      </c>
      <c r="AL495" s="37">
        <v>6.96</v>
      </c>
      <c r="AM495" s="37">
        <v>7.71</v>
      </c>
      <c r="AN495" s="37">
        <v>8.56</v>
      </c>
      <c r="AO495" s="37">
        <v>9.5</v>
      </c>
      <c r="AP495" s="37">
        <v>10.56</v>
      </c>
      <c r="AQ495" s="37">
        <v>11.72</v>
      </c>
      <c r="AR495" s="37">
        <v>12.99</v>
      </c>
      <c r="AS495" s="37">
        <v>14.39</v>
      </c>
      <c r="AT495" s="37">
        <v>15.9</v>
      </c>
      <c r="AU495" s="37">
        <v>17.52</v>
      </c>
      <c r="AV495" s="37">
        <v>19.25</v>
      </c>
      <c r="AW495" s="37">
        <v>21.07</v>
      </c>
      <c r="AX495" s="37">
        <v>23.09</v>
      </c>
      <c r="AY495" s="37">
        <v>25.35</v>
      </c>
      <c r="AZ495" s="37">
        <v>27.56</v>
      </c>
      <c r="BA495" s="37">
        <v>30.02</v>
      </c>
      <c r="BB495" s="37">
        <v>32.68</v>
      </c>
      <c r="BC495" s="37">
        <v>35.65</v>
      </c>
      <c r="BD495" s="37">
        <v>38.93</v>
      </c>
      <c r="BE495" s="37">
        <v>42.62</v>
      </c>
      <c r="BF495" s="37">
        <v>46.67</v>
      </c>
      <c r="BG495" s="37">
        <v>51.16</v>
      </c>
      <c r="BH495" s="37">
        <v>57.08</v>
      </c>
      <c r="BI495" s="37">
        <v>64.180000000000007</v>
      </c>
      <c r="BJ495" s="37">
        <v>72.25</v>
      </c>
      <c r="BK495" s="37">
        <v>81.28</v>
      </c>
      <c r="BL495" s="37">
        <v>90.53</v>
      </c>
      <c r="BM495" s="37">
        <v>99.07</v>
      </c>
      <c r="BN495" s="37">
        <v>112.22</v>
      </c>
      <c r="BO495" s="37">
        <v>124.02</v>
      </c>
      <c r="BP495" s="37">
        <v>136.91999999999999</v>
      </c>
      <c r="BQ495" s="37">
        <v>150.66</v>
      </c>
      <c r="BR495" s="37">
        <v>165.03</v>
      </c>
      <c r="BS495" s="37">
        <v>179.51</v>
      </c>
      <c r="BT495" s="37">
        <v>194.47</v>
      </c>
      <c r="BU495" s="37">
        <v>209.84</v>
      </c>
      <c r="BV495" s="37">
        <v>224.13</v>
      </c>
      <c r="BW495" s="37">
        <v>238.85</v>
      </c>
      <c r="BX495" s="37">
        <v>256.57</v>
      </c>
      <c r="BY495" s="37">
        <v>275.08999999999997</v>
      </c>
      <c r="BZ495" s="37">
        <v>294.22000000000003</v>
      </c>
      <c r="CA495" s="37">
        <v>313.37</v>
      </c>
      <c r="CB495" s="37">
        <v>331.99</v>
      </c>
      <c r="CC495" s="37">
        <v>357.42</v>
      </c>
      <c r="CD495" s="37">
        <v>382.58</v>
      </c>
      <c r="CE495" s="37">
        <v>407.03</v>
      </c>
      <c r="CF495" s="37">
        <v>430.37</v>
      </c>
      <c r="CG495" s="37">
        <v>452.19</v>
      </c>
      <c r="CH495" s="37">
        <v>472.1</v>
      </c>
      <c r="CI495" s="37">
        <v>498.11</v>
      </c>
      <c r="CJ495" s="37">
        <v>525.54</v>
      </c>
      <c r="CK495" s="37">
        <v>554.48</v>
      </c>
      <c r="CL495" s="37">
        <v>585.02</v>
      </c>
      <c r="CM495" s="37">
        <v>617.24</v>
      </c>
      <c r="CN495" s="37">
        <v>651.23</v>
      </c>
      <c r="CO495" s="37">
        <v>687.1</v>
      </c>
      <c r="CP495" s="37">
        <v>724.94</v>
      </c>
      <c r="CQ495" s="37">
        <v>764.87</v>
      </c>
      <c r="CR495" s="37">
        <v>806.99</v>
      </c>
      <c r="CS495" s="37">
        <v>851.43</v>
      </c>
      <c r="CT495" s="37">
        <v>898.33</v>
      </c>
      <c r="CU495" s="37">
        <v>947.8</v>
      </c>
      <c r="CV495" s="37">
        <v>1000</v>
      </c>
      <c r="CW495" s="37"/>
    </row>
    <row r="496" spans="1:101" ht="14.25" customHeight="1">
      <c r="A496" s="55">
        <v>23</v>
      </c>
      <c r="B496" s="56">
        <v>0.21</v>
      </c>
      <c r="C496" s="56">
        <v>0.24</v>
      </c>
      <c r="D496" s="56">
        <v>0.27</v>
      </c>
      <c r="E496" s="56">
        <v>0.28999999999999998</v>
      </c>
      <c r="F496" s="56">
        <v>0.31</v>
      </c>
      <c r="G496" s="56">
        <v>0.34</v>
      </c>
      <c r="H496" s="56">
        <v>0.39</v>
      </c>
      <c r="I496" s="56">
        <v>0.43</v>
      </c>
      <c r="J496" s="56">
        <v>0.48</v>
      </c>
      <c r="K496" s="56">
        <v>0.51</v>
      </c>
      <c r="L496" s="56">
        <v>0.55000000000000004</v>
      </c>
      <c r="M496" s="56">
        <v>0.73</v>
      </c>
      <c r="N496" s="56">
        <v>0.81</v>
      </c>
      <c r="O496" s="56">
        <v>0.97</v>
      </c>
      <c r="P496" s="56">
        <v>1.1100000000000001</v>
      </c>
      <c r="Q496" s="56">
        <v>1.25</v>
      </c>
      <c r="R496" s="56">
        <v>1.39</v>
      </c>
      <c r="S496" s="56">
        <v>1.52</v>
      </c>
      <c r="T496" s="56">
        <v>1.64</v>
      </c>
      <c r="U496" s="57">
        <v>1.76</v>
      </c>
      <c r="V496" s="56">
        <v>1.87</v>
      </c>
      <c r="W496" s="56">
        <v>1.97</v>
      </c>
      <c r="X496" s="56">
        <v>2.08</v>
      </c>
      <c r="Y496" s="56">
        <v>2.27</v>
      </c>
      <c r="Z496" s="56">
        <v>2.48</v>
      </c>
      <c r="AA496" s="57">
        <v>2.7</v>
      </c>
      <c r="AB496" s="37">
        <v>2.95</v>
      </c>
      <c r="AC496" s="37">
        <v>3.23</v>
      </c>
      <c r="AD496" s="37">
        <v>3.55</v>
      </c>
      <c r="AE496" s="37">
        <v>3.89</v>
      </c>
      <c r="AF496" s="37">
        <v>4.26</v>
      </c>
      <c r="AG496" s="37">
        <v>4.68</v>
      </c>
      <c r="AH496" s="37">
        <v>5.15</v>
      </c>
      <c r="AI496" s="37">
        <v>5.68</v>
      </c>
      <c r="AJ496" s="37">
        <v>6.28</v>
      </c>
      <c r="AK496" s="37">
        <v>6.96</v>
      </c>
      <c r="AL496" s="37">
        <v>7.71</v>
      </c>
      <c r="AM496" s="37">
        <v>8.56</v>
      </c>
      <c r="AN496" s="37">
        <v>9.5</v>
      </c>
      <c r="AO496" s="37">
        <v>10.56</v>
      </c>
      <c r="AP496" s="37">
        <v>11.72</v>
      </c>
      <c r="AQ496" s="37">
        <v>12.99</v>
      </c>
      <c r="AR496" s="37">
        <v>14.39</v>
      </c>
      <c r="AS496" s="37">
        <v>15.9</v>
      </c>
      <c r="AT496" s="37">
        <v>17.52</v>
      </c>
      <c r="AU496" s="37">
        <v>19.25</v>
      </c>
      <c r="AV496" s="37">
        <v>21.07</v>
      </c>
      <c r="AW496" s="37">
        <v>23.09</v>
      </c>
      <c r="AX496" s="37">
        <v>25.35</v>
      </c>
      <c r="AY496" s="37">
        <v>27.56</v>
      </c>
      <c r="AZ496" s="37">
        <v>30.02</v>
      </c>
      <c r="BA496" s="37">
        <v>32.68</v>
      </c>
      <c r="BB496" s="37">
        <v>35.65</v>
      </c>
      <c r="BC496" s="37">
        <v>38.93</v>
      </c>
      <c r="BD496" s="37">
        <v>42.62</v>
      </c>
      <c r="BE496" s="37">
        <v>46.67</v>
      </c>
      <c r="BF496" s="37">
        <v>51.16</v>
      </c>
      <c r="BG496" s="37">
        <v>57.08</v>
      </c>
      <c r="BH496" s="37">
        <v>64.180000000000007</v>
      </c>
      <c r="BI496" s="37">
        <v>72.25</v>
      </c>
      <c r="BJ496" s="37">
        <v>81.28</v>
      </c>
      <c r="BK496" s="37">
        <v>90.53</v>
      </c>
      <c r="BL496" s="37">
        <v>99.07</v>
      </c>
      <c r="BM496" s="37">
        <v>112.22</v>
      </c>
      <c r="BN496" s="37">
        <v>124.02</v>
      </c>
      <c r="BO496" s="37">
        <v>136.91999999999999</v>
      </c>
      <c r="BP496" s="37">
        <v>150.66</v>
      </c>
      <c r="BQ496" s="37">
        <v>165.03</v>
      </c>
      <c r="BR496" s="37">
        <v>179.51</v>
      </c>
      <c r="BS496" s="37">
        <v>194.47</v>
      </c>
      <c r="BT496" s="37">
        <v>209.84</v>
      </c>
      <c r="BU496" s="37">
        <v>224.13</v>
      </c>
      <c r="BV496" s="37">
        <v>238.85</v>
      </c>
      <c r="BW496" s="37">
        <v>256.57</v>
      </c>
      <c r="BX496" s="37">
        <v>275.08999999999997</v>
      </c>
      <c r="BY496" s="37">
        <v>294.22000000000003</v>
      </c>
      <c r="BZ496" s="37">
        <v>313.37</v>
      </c>
      <c r="CA496" s="37">
        <v>331.99</v>
      </c>
      <c r="CB496" s="37">
        <v>357.42</v>
      </c>
      <c r="CC496" s="37">
        <v>382.58</v>
      </c>
      <c r="CD496" s="37">
        <v>407.03</v>
      </c>
      <c r="CE496" s="37">
        <v>430.37</v>
      </c>
      <c r="CF496" s="37">
        <v>452.19</v>
      </c>
      <c r="CG496" s="37">
        <v>472.1</v>
      </c>
      <c r="CH496" s="37">
        <v>498.11</v>
      </c>
      <c r="CI496" s="37">
        <v>525.54</v>
      </c>
      <c r="CJ496" s="37">
        <v>554.48</v>
      </c>
      <c r="CK496" s="37">
        <v>585.02</v>
      </c>
      <c r="CL496" s="37">
        <v>617.24</v>
      </c>
      <c r="CM496" s="37">
        <v>651.23</v>
      </c>
      <c r="CN496" s="37">
        <v>687.1</v>
      </c>
      <c r="CO496" s="37">
        <v>724.94</v>
      </c>
      <c r="CP496" s="37">
        <v>764.87</v>
      </c>
      <c r="CQ496" s="37">
        <v>806.99</v>
      </c>
      <c r="CR496" s="37">
        <v>851.43</v>
      </c>
      <c r="CS496" s="37">
        <v>898.33</v>
      </c>
      <c r="CT496" s="37">
        <v>947.8</v>
      </c>
      <c r="CU496" s="37">
        <v>1000</v>
      </c>
      <c r="CV496" s="37"/>
      <c r="CW496" s="37"/>
    </row>
    <row r="497" spans="1:101" ht="14.25" customHeight="1">
      <c r="A497" s="55">
        <v>24</v>
      </c>
      <c r="B497" s="56">
        <v>0.22</v>
      </c>
      <c r="C497" s="56">
        <v>0.24</v>
      </c>
      <c r="D497" s="56">
        <v>0.26</v>
      </c>
      <c r="E497" s="56">
        <v>0.28999999999999998</v>
      </c>
      <c r="F497" s="56">
        <v>0.32</v>
      </c>
      <c r="G497" s="56">
        <v>0.36</v>
      </c>
      <c r="H497" s="56">
        <v>0.41</v>
      </c>
      <c r="I497" s="56">
        <v>0.47</v>
      </c>
      <c r="J497" s="56">
        <v>0.51</v>
      </c>
      <c r="K497" s="56">
        <v>0.55000000000000004</v>
      </c>
      <c r="L497" s="56">
        <v>0.7</v>
      </c>
      <c r="M497" s="56">
        <v>0.8</v>
      </c>
      <c r="N497" s="56">
        <v>0.96</v>
      </c>
      <c r="O497" s="56">
        <v>1.0900000000000001</v>
      </c>
      <c r="P497" s="56">
        <v>1.23</v>
      </c>
      <c r="Q497" s="56">
        <v>1.37</v>
      </c>
      <c r="R497" s="56">
        <v>1.5</v>
      </c>
      <c r="S497" s="56">
        <v>1.62</v>
      </c>
      <c r="T497" s="56">
        <v>1.73</v>
      </c>
      <c r="U497" s="57">
        <v>1.85</v>
      </c>
      <c r="V497" s="56">
        <v>1.97</v>
      </c>
      <c r="W497" s="56">
        <v>2.08</v>
      </c>
      <c r="X497" s="56">
        <v>2.27</v>
      </c>
      <c r="Y497" s="56">
        <v>2.48</v>
      </c>
      <c r="Z497" s="56">
        <v>2.7</v>
      </c>
      <c r="AA497" s="57">
        <v>2.95</v>
      </c>
      <c r="AB497" s="37">
        <v>3.23</v>
      </c>
      <c r="AC497" s="37">
        <v>3.55</v>
      </c>
      <c r="AD497" s="37">
        <v>3.89</v>
      </c>
      <c r="AE497" s="37">
        <v>4.26</v>
      </c>
      <c r="AF497" s="37">
        <v>4.68</v>
      </c>
      <c r="AG497" s="37">
        <v>5.15</v>
      </c>
      <c r="AH497" s="37">
        <v>5.68</v>
      </c>
      <c r="AI497" s="37">
        <v>6.28</v>
      </c>
      <c r="AJ497" s="37">
        <v>6.96</v>
      </c>
      <c r="AK497" s="37">
        <v>7.71</v>
      </c>
      <c r="AL497" s="37">
        <v>8.56</v>
      </c>
      <c r="AM497" s="37">
        <v>9.5</v>
      </c>
      <c r="AN497" s="37">
        <v>10.56</v>
      </c>
      <c r="AO497" s="37">
        <v>11.72</v>
      </c>
      <c r="AP497" s="37">
        <v>12.99</v>
      </c>
      <c r="AQ497" s="37">
        <v>14.39</v>
      </c>
      <c r="AR497" s="37">
        <v>15.9</v>
      </c>
      <c r="AS497" s="37">
        <v>17.52</v>
      </c>
      <c r="AT497" s="37">
        <v>19.25</v>
      </c>
      <c r="AU497" s="37">
        <v>21.07</v>
      </c>
      <c r="AV497" s="37">
        <v>23.09</v>
      </c>
      <c r="AW497" s="37">
        <v>25.35</v>
      </c>
      <c r="AX497" s="37">
        <v>27.56</v>
      </c>
      <c r="AY497" s="37">
        <v>30.02</v>
      </c>
      <c r="AZ497" s="37">
        <v>32.68</v>
      </c>
      <c r="BA497" s="37">
        <v>35.65</v>
      </c>
      <c r="BB497" s="37">
        <v>38.93</v>
      </c>
      <c r="BC497" s="37">
        <v>42.62</v>
      </c>
      <c r="BD497" s="37">
        <v>46.67</v>
      </c>
      <c r="BE497" s="37">
        <v>51.16</v>
      </c>
      <c r="BF497" s="37">
        <v>57.08</v>
      </c>
      <c r="BG497" s="37">
        <v>64.180000000000007</v>
      </c>
      <c r="BH497" s="37">
        <v>72.25</v>
      </c>
      <c r="BI497" s="37">
        <v>81.28</v>
      </c>
      <c r="BJ497" s="37">
        <v>90.53</v>
      </c>
      <c r="BK497" s="37">
        <v>99.07</v>
      </c>
      <c r="BL497" s="37">
        <v>112.22</v>
      </c>
      <c r="BM497" s="37">
        <v>124.02</v>
      </c>
      <c r="BN497" s="37">
        <v>136.91999999999999</v>
      </c>
      <c r="BO497" s="37">
        <v>150.66</v>
      </c>
      <c r="BP497" s="37">
        <v>165.03</v>
      </c>
      <c r="BQ497" s="37">
        <v>179.51</v>
      </c>
      <c r="BR497" s="37">
        <v>194.47</v>
      </c>
      <c r="BS497" s="37">
        <v>209.84</v>
      </c>
      <c r="BT497" s="37">
        <v>224.13</v>
      </c>
      <c r="BU497" s="37">
        <v>238.85</v>
      </c>
      <c r="BV497" s="37">
        <v>256.57</v>
      </c>
      <c r="BW497" s="37">
        <v>275.08999999999997</v>
      </c>
      <c r="BX497" s="37">
        <v>294.22000000000003</v>
      </c>
      <c r="BY497" s="37">
        <v>313.37</v>
      </c>
      <c r="BZ497" s="37">
        <v>331.99</v>
      </c>
      <c r="CA497" s="37">
        <v>357.42</v>
      </c>
      <c r="CB497" s="37">
        <v>382.58</v>
      </c>
      <c r="CC497" s="37">
        <v>407.03</v>
      </c>
      <c r="CD497" s="37">
        <v>430.37</v>
      </c>
      <c r="CE497" s="37">
        <v>452.19</v>
      </c>
      <c r="CF497" s="37">
        <v>472.1</v>
      </c>
      <c r="CG497" s="37">
        <v>498.11</v>
      </c>
      <c r="CH497" s="37">
        <v>525.54</v>
      </c>
      <c r="CI497" s="37">
        <v>554.48</v>
      </c>
      <c r="CJ497" s="37">
        <v>585.02</v>
      </c>
      <c r="CK497" s="37">
        <v>617.24</v>
      </c>
      <c r="CL497" s="37">
        <v>651.23</v>
      </c>
      <c r="CM497" s="37">
        <v>687.1</v>
      </c>
      <c r="CN497" s="37">
        <v>724.94</v>
      </c>
      <c r="CO497" s="37">
        <v>764.87</v>
      </c>
      <c r="CP497" s="37">
        <v>806.99</v>
      </c>
      <c r="CQ497" s="37">
        <v>851.43</v>
      </c>
      <c r="CR497" s="37">
        <v>898.33</v>
      </c>
      <c r="CS497" s="37">
        <v>947.8</v>
      </c>
      <c r="CT497" s="37">
        <v>1000</v>
      </c>
      <c r="CU497" s="37"/>
      <c r="CV497" s="37"/>
      <c r="CW497" s="37"/>
    </row>
    <row r="498" spans="1:101" ht="14.25" customHeight="1">
      <c r="A498" s="55">
        <v>25</v>
      </c>
      <c r="B498" s="56">
        <v>0.22</v>
      </c>
      <c r="C498" s="56">
        <v>0.23</v>
      </c>
      <c r="D498" s="56">
        <v>0.25</v>
      </c>
      <c r="E498" s="56">
        <v>0.28999999999999998</v>
      </c>
      <c r="F498" s="56">
        <v>0.34</v>
      </c>
      <c r="G498" s="56">
        <v>0.39</v>
      </c>
      <c r="H498" s="56">
        <v>0.44</v>
      </c>
      <c r="I498" s="56">
        <v>0.5</v>
      </c>
      <c r="J498" s="56">
        <v>0.55000000000000004</v>
      </c>
      <c r="K498" s="56">
        <v>0.67</v>
      </c>
      <c r="L498" s="56">
        <v>0.79</v>
      </c>
      <c r="M498" s="56">
        <v>0.93</v>
      </c>
      <c r="N498" s="56">
        <v>1.08</v>
      </c>
      <c r="O498" s="56">
        <v>1.21</v>
      </c>
      <c r="P498" s="56">
        <v>1.35</v>
      </c>
      <c r="Q498" s="56">
        <v>1.48</v>
      </c>
      <c r="R498" s="56">
        <v>1.6</v>
      </c>
      <c r="S498" s="56">
        <v>1.71</v>
      </c>
      <c r="T498" s="56">
        <v>1.82</v>
      </c>
      <c r="U498" s="57">
        <v>1.95</v>
      </c>
      <c r="V498" s="56">
        <v>2.08</v>
      </c>
      <c r="W498" s="56">
        <v>2.27</v>
      </c>
      <c r="X498" s="56">
        <v>2.48</v>
      </c>
      <c r="Y498" s="56">
        <v>2.7</v>
      </c>
      <c r="Z498" s="56">
        <v>2.95</v>
      </c>
      <c r="AA498" s="57">
        <v>3.23</v>
      </c>
      <c r="AB498" s="37">
        <v>3.55</v>
      </c>
      <c r="AC498" s="37">
        <v>3.89</v>
      </c>
      <c r="AD498" s="37">
        <v>4.26</v>
      </c>
      <c r="AE498" s="37">
        <v>4.68</v>
      </c>
      <c r="AF498" s="37">
        <v>5.15</v>
      </c>
      <c r="AG498" s="37">
        <v>5.68</v>
      </c>
      <c r="AH498" s="37">
        <v>6.28</v>
      </c>
      <c r="AI498" s="37">
        <v>6.96</v>
      </c>
      <c r="AJ498" s="37">
        <v>7.71</v>
      </c>
      <c r="AK498" s="37">
        <v>8.56</v>
      </c>
      <c r="AL498" s="37">
        <v>9.5</v>
      </c>
      <c r="AM498" s="37">
        <v>10.56</v>
      </c>
      <c r="AN498" s="37">
        <v>11.72</v>
      </c>
      <c r="AO498" s="37">
        <v>12.99</v>
      </c>
      <c r="AP498" s="37">
        <v>14.39</v>
      </c>
      <c r="AQ498" s="37">
        <v>15.9</v>
      </c>
      <c r="AR498" s="37">
        <v>17.52</v>
      </c>
      <c r="AS498" s="37">
        <v>19.25</v>
      </c>
      <c r="AT498" s="37">
        <v>21.07</v>
      </c>
      <c r="AU498" s="37">
        <v>23.09</v>
      </c>
      <c r="AV498" s="37">
        <v>25.35</v>
      </c>
      <c r="AW498" s="37">
        <v>27.56</v>
      </c>
      <c r="AX498" s="37">
        <v>30.02</v>
      </c>
      <c r="AY498" s="37">
        <v>32.68</v>
      </c>
      <c r="AZ498" s="37">
        <v>35.65</v>
      </c>
      <c r="BA498" s="37">
        <v>38.93</v>
      </c>
      <c r="BB498" s="37">
        <v>42.62</v>
      </c>
      <c r="BC498" s="37">
        <v>46.67</v>
      </c>
      <c r="BD498" s="37">
        <v>51.16</v>
      </c>
      <c r="BE498" s="37">
        <v>57.08</v>
      </c>
      <c r="BF498" s="37">
        <v>64.180000000000007</v>
      </c>
      <c r="BG498" s="37">
        <v>72.25</v>
      </c>
      <c r="BH498" s="37">
        <v>81.28</v>
      </c>
      <c r="BI498" s="37">
        <v>90.53</v>
      </c>
      <c r="BJ498" s="37">
        <v>99.07</v>
      </c>
      <c r="BK498" s="37">
        <v>112.22</v>
      </c>
      <c r="BL498" s="37">
        <v>124.02</v>
      </c>
      <c r="BM498" s="37">
        <v>136.91999999999999</v>
      </c>
      <c r="BN498" s="37">
        <v>150.66</v>
      </c>
      <c r="BO498" s="37">
        <v>165.03</v>
      </c>
      <c r="BP498" s="37">
        <v>179.51</v>
      </c>
      <c r="BQ498" s="37">
        <v>194.47</v>
      </c>
      <c r="BR498" s="37">
        <v>209.84</v>
      </c>
      <c r="BS498" s="37">
        <v>224.13</v>
      </c>
      <c r="BT498" s="37">
        <v>238.85</v>
      </c>
      <c r="BU498" s="37">
        <v>256.57</v>
      </c>
      <c r="BV498" s="37">
        <v>275.08999999999997</v>
      </c>
      <c r="BW498" s="37">
        <v>294.22000000000003</v>
      </c>
      <c r="BX498" s="37">
        <v>313.37</v>
      </c>
      <c r="BY498" s="37">
        <v>331.99</v>
      </c>
      <c r="BZ498" s="37">
        <v>357.42</v>
      </c>
      <c r="CA498" s="37">
        <v>382.58</v>
      </c>
      <c r="CB498" s="37">
        <v>407.03</v>
      </c>
      <c r="CC498" s="37">
        <v>430.37</v>
      </c>
      <c r="CD498" s="37">
        <v>452.19</v>
      </c>
      <c r="CE498" s="37">
        <v>472.1</v>
      </c>
      <c r="CF498" s="37">
        <v>498.11</v>
      </c>
      <c r="CG498" s="37">
        <v>525.54</v>
      </c>
      <c r="CH498" s="37">
        <v>554.48</v>
      </c>
      <c r="CI498" s="37">
        <v>585.02</v>
      </c>
      <c r="CJ498" s="37">
        <v>617.24</v>
      </c>
      <c r="CK498" s="37">
        <v>651.23</v>
      </c>
      <c r="CL498" s="37">
        <v>687.1</v>
      </c>
      <c r="CM498" s="37">
        <v>724.94</v>
      </c>
      <c r="CN498" s="37">
        <v>764.87</v>
      </c>
      <c r="CO498" s="37">
        <v>806.99</v>
      </c>
      <c r="CP498" s="37">
        <v>851.43</v>
      </c>
      <c r="CQ498" s="37">
        <v>898.33</v>
      </c>
      <c r="CR498" s="37">
        <v>947.8</v>
      </c>
      <c r="CS498" s="37">
        <v>1000</v>
      </c>
      <c r="CT498" s="37"/>
      <c r="CU498" s="37"/>
      <c r="CV498" s="37"/>
      <c r="CW498" s="37"/>
    </row>
    <row r="499" spans="1:101" ht="14.25" customHeight="1">
      <c r="A499" s="55">
        <v>26</v>
      </c>
      <c r="B499" s="56">
        <v>0.21</v>
      </c>
      <c r="C499" s="56">
        <v>0.22</v>
      </c>
      <c r="D499" s="56">
        <v>0.26</v>
      </c>
      <c r="E499" s="56">
        <v>0.31</v>
      </c>
      <c r="F499" s="56">
        <v>0.36</v>
      </c>
      <c r="G499" s="56">
        <v>0.42</v>
      </c>
      <c r="H499" s="56">
        <v>0.47</v>
      </c>
      <c r="I499" s="56">
        <v>0.54</v>
      </c>
      <c r="J499" s="56">
        <v>0.63</v>
      </c>
      <c r="K499" s="56">
        <v>0.75</v>
      </c>
      <c r="L499" s="56">
        <v>0.89</v>
      </c>
      <c r="M499" s="56">
        <v>1.05</v>
      </c>
      <c r="N499" s="56">
        <v>1.21</v>
      </c>
      <c r="O499" s="56">
        <v>1.34</v>
      </c>
      <c r="P499" s="56">
        <v>1.46</v>
      </c>
      <c r="Q499" s="56">
        <v>1.58</v>
      </c>
      <c r="R499" s="56">
        <v>1.7</v>
      </c>
      <c r="S499" s="56">
        <v>1.81</v>
      </c>
      <c r="T499" s="56">
        <v>1.93</v>
      </c>
      <c r="U499" s="57">
        <v>2.06</v>
      </c>
      <c r="V499" s="56">
        <v>2.27</v>
      </c>
      <c r="W499" s="56">
        <v>2.48</v>
      </c>
      <c r="X499" s="56">
        <v>2.7</v>
      </c>
      <c r="Y499" s="56">
        <v>2.95</v>
      </c>
      <c r="Z499" s="56">
        <v>3.23</v>
      </c>
      <c r="AA499" s="57">
        <v>3.55</v>
      </c>
      <c r="AB499" s="37">
        <v>3.89</v>
      </c>
      <c r="AC499" s="37">
        <v>4.26</v>
      </c>
      <c r="AD499" s="37">
        <v>4.68</v>
      </c>
      <c r="AE499" s="37">
        <v>5.15</v>
      </c>
      <c r="AF499" s="37">
        <v>5.68</v>
      </c>
      <c r="AG499" s="37">
        <v>6.28</v>
      </c>
      <c r="AH499" s="37">
        <v>6.96</v>
      </c>
      <c r="AI499" s="37">
        <v>7.71</v>
      </c>
      <c r="AJ499" s="37">
        <v>8.56</v>
      </c>
      <c r="AK499" s="37">
        <v>9.5</v>
      </c>
      <c r="AL499" s="37">
        <v>10.56</v>
      </c>
      <c r="AM499" s="37">
        <v>11.72</v>
      </c>
      <c r="AN499" s="37">
        <v>12.99</v>
      </c>
      <c r="AO499" s="37">
        <v>14.39</v>
      </c>
      <c r="AP499" s="37">
        <v>15.9</v>
      </c>
      <c r="AQ499" s="37">
        <v>17.52</v>
      </c>
      <c r="AR499" s="37">
        <v>19.25</v>
      </c>
      <c r="AS499" s="37">
        <v>21.07</v>
      </c>
      <c r="AT499" s="37">
        <v>23.09</v>
      </c>
      <c r="AU499" s="37">
        <v>25.35</v>
      </c>
      <c r="AV499" s="37">
        <v>27.56</v>
      </c>
      <c r="AW499" s="37">
        <v>30.02</v>
      </c>
      <c r="AX499" s="37">
        <v>32.68</v>
      </c>
      <c r="AY499" s="37">
        <v>35.65</v>
      </c>
      <c r="AZ499" s="37">
        <v>38.93</v>
      </c>
      <c r="BA499" s="37">
        <v>42.62</v>
      </c>
      <c r="BB499" s="37">
        <v>46.67</v>
      </c>
      <c r="BC499" s="37">
        <v>51.16</v>
      </c>
      <c r="BD499" s="37">
        <v>57.08</v>
      </c>
      <c r="BE499" s="37">
        <v>64.180000000000007</v>
      </c>
      <c r="BF499" s="37">
        <v>72.25</v>
      </c>
      <c r="BG499" s="37">
        <v>81.28</v>
      </c>
      <c r="BH499" s="37">
        <v>90.53</v>
      </c>
      <c r="BI499" s="37">
        <v>99.07</v>
      </c>
      <c r="BJ499" s="37">
        <v>112.22</v>
      </c>
      <c r="BK499" s="37">
        <v>124.02</v>
      </c>
      <c r="BL499" s="37">
        <v>136.91999999999999</v>
      </c>
      <c r="BM499" s="37">
        <v>150.66</v>
      </c>
      <c r="BN499" s="37">
        <v>165.03</v>
      </c>
      <c r="BO499" s="37">
        <v>179.51</v>
      </c>
      <c r="BP499" s="37">
        <v>194.47</v>
      </c>
      <c r="BQ499" s="37">
        <v>209.84</v>
      </c>
      <c r="BR499" s="37">
        <v>224.13</v>
      </c>
      <c r="BS499" s="37">
        <v>238.85</v>
      </c>
      <c r="BT499" s="37">
        <v>256.57</v>
      </c>
      <c r="BU499" s="37">
        <v>275.08999999999997</v>
      </c>
      <c r="BV499" s="37">
        <v>294.22000000000003</v>
      </c>
      <c r="BW499" s="37">
        <v>313.37</v>
      </c>
      <c r="BX499" s="37">
        <v>331.99</v>
      </c>
      <c r="BY499" s="37">
        <v>357.42</v>
      </c>
      <c r="BZ499" s="37">
        <v>382.58</v>
      </c>
      <c r="CA499" s="37">
        <v>407.03</v>
      </c>
      <c r="CB499" s="37">
        <v>430.37</v>
      </c>
      <c r="CC499" s="37">
        <v>452.19</v>
      </c>
      <c r="CD499" s="37">
        <v>472.1</v>
      </c>
      <c r="CE499" s="37">
        <v>498.11</v>
      </c>
      <c r="CF499" s="37">
        <v>525.54</v>
      </c>
      <c r="CG499" s="37">
        <v>554.48</v>
      </c>
      <c r="CH499" s="37">
        <v>585.02</v>
      </c>
      <c r="CI499" s="37">
        <v>617.24</v>
      </c>
      <c r="CJ499" s="37">
        <v>651.23</v>
      </c>
      <c r="CK499" s="37">
        <v>687.1</v>
      </c>
      <c r="CL499" s="37">
        <v>724.94</v>
      </c>
      <c r="CM499" s="37">
        <v>764.87</v>
      </c>
      <c r="CN499" s="37">
        <v>806.99</v>
      </c>
      <c r="CO499" s="37">
        <v>851.43</v>
      </c>
      <c r="CP499" s="37">
        <v>898.33</v>
      </c>
      <c r="CQ499" s="37">
        <v>947.8</v>
      </c>
      <c r="CR499" s="37">
        <v>1000</v>
      </c>
      <c r="CS499" s="37"/>
      <c r="CT499" s="37"/>
      <c r="CU499" s="37"/>
      <c r="CV499" s="37"/>
      <c r="CW499" s="37"/>
    </row>
    <row r="500" spans="1:101" ht="14.25" customHeight="1">
      <c r="A500" s="55">
        <v>27</v>
      </c>
      <c r="B500" s="56">
        <v>0.2</v>
      </c>
      <c r="C500" s="56">
        <v>0.23</v>
      </c>
      <c r="D500" s="56">
        <v>0.27</v>
      </c>
      <c r="E500" s="56">
        <v>0.33</v>
      </c>
      <c r="F500" s="56">
        <v>0.39</v>
      </c>
      <c r="G500" s="56">
        <v>0.45</v>
      </c>
      <c r="H500" s="56">
        <v>0.51</v>
      </c>
      <c r="I500" s="56">
        <v>0.6</v>
      </c>
      <c r="J500" s="56">
        <v>0.71</v>
      </c>
      <c r="K500" s="56">
        <v>0.85</v>
      </c>
      <c r="L500" s="56">
        <v>1.01</v>
      </c>
      <c r="M500" s="56">
        <v>1.17</v>
      </c>
      <c r="N500" s="56">
        <v>1.33</v>
      </c>
      <c r="O500" s="56">
        <v>1.45</v>
      </c>
      <c r="P500" s="56">
        <v>1.56</v>
      </c>
      <c r="Q500" s="56">
        <v>1.68</v>
      </c>
      <c r="R500" s="56">
        <v>1.8</v>
      </c>
      <c r="S500" s="56">
        <v>1.92</v>
      </c>
      <c r="T500" s="56">
        <v>2.04</v>
      </c>
      <c r="U500" s="57">
        <v>2.25</v>
      </c>
      <c r="V500" s="56">
        <v>2.48</v>
      </c>
      <c r="W500" s="56">
        <v>2.7</v>
      </c>
      <c r="X500" s="56">
        <v>2.95</v>
      </c>
      <c r="Y500" s="56">
        <v>3.23</v>
      </c>
      <c r="Z500" s="56">
        <v>3.55</v>
      </c>
      <c r="AA500" s="57">
        <v>3.89</v>
      </c>
      <c r="AB500" s="37">
        <v>4.26</v>
      </c>
      <c r="AC500" s="37">
        <v>4.68</v>
      </c>
      <c r="AD500" s="37">
        <v>5.15</v>
      </c>
      <c r="AE500" s="37">
        <v>5.68</v>
      </c>
      <c r="AF500" s="37">
        <v>6.28</v>
      </c>
      <c r="AG500" s="37">
        <v>6.96</v>
      </c>
      <c r="AH500" s="37">
        <v>7.71</v>
      </c>
      <c r="AI500" s="37">
        <v>8.56</v>
      </c>
      <c r="AJ500" s="37">
        <v>9.5</v>
      </c>
      <c r="AK500" s="37">
        <v>10.56</v>
      </c>
      <c r="AL500" s="37">
        <v>11.72</v>
      </c>
      <c r="AM500" s="37">
        <v>12.99</v>
      </c>
      <c r="AN500" s="37">
        <v>14.39</v>
      </c>
      <c r="AO500" s="37">
        <v>15.9</v>
      </c>
      <c r="AP500" s="37">
        <v>17.52</v>
      </c>
      <c r="AQ500" s="37">
        <v>19.25</v>
      </c>
      <c r="AR500" s="37">
        <v>21.07</v>
      </c>
      <c r="AS500" s="37">
        <v>23.09</v>
      </c>
      <c r="AT500" s="37">
        <v>25.35</v>
      </c>
      <c r="AU500" s="37">
        <v>27.56</v>
      </c>
      <c r="AV500" s="37">
        <v>30.02</v>
      </c>
      <c r="AW500" s="37">
        <v>32.68</v>
      </c>
      <c r="AX500" s="37">
        <v>35.65</v>
      </c>
      <c r="AY500" s="37">
        <v>38.93</v>
      </c>
      <c r="AZ500" s="37">
        <v>42.62</v>
      </c>
      <c r="BA500" s="37">
        <v>46.67</v>
      </c>
      <c r="BB500" s="37">
        <v>51.16</v>
      </c>
      <c r="BC500" s="37">
        <v>57.08</v>
      </c>
      <c r="BD500" s="37">
        <v>64.180000000000007</v>
      </c>
      <c r="BE500" s="37">
        <v>72.25</v>
      </c>
      <c r="BF500" s="37">
        <v>81.28</v>
      </c>
      <c r="BG500" s="37">
        <v>90.53</v>
      </c>
      <c r="BH500" s="37">
        <v>99.07</v>
      </c>
      <c r="BI500" s="37">
        <v>112.22</v>
      </c>
      <c r="BJ500" s="37">
        <v>124.02</v>
      </c>
      <c r="BK500" s="37">
        <v>136.91999999999999</v>
      </c>
      <c r="BL500" s="37">
        <v>150.66</v>
      </c>
      <c r="BM500" s="37">
        <v>165.03</v>
      </c>
      <c r="BN500" s="37">
        <v>179.51</v>
      </c>
      <c r="BO500" s="37">
        <v>194.47</v>
      </c>
      <c r="BP500" s="37">
        <v>209.84</v>
      </c>
      <c r="BQ500" s="37">
        <v>224.13</v>
      </c>
      <c r="BR500" s="37">
        <v>238.85</v>
      </c>
      <c r="BS500" s="37">
        <v>256.57</v>
      </c>
      <c r="BT500" s="37">
        <v>275.08999999999997</v>
      </c>
      <c r="BU500" s="37">
        <v>294.22000000000003</v>
      </c>
      <c r="BV500" s="37">
        <v>313.37</v>
      </c>
      <c r="BW500" s="37">
        <v>331.99</v>
      </c>
      <c r="BX500" s="37">
        <v>357.42</v>
      </c>
      <c r="BY500" s="37">
        <v>382.58</v>
      </c>
      <c r="BZ500" s="37">
        <v>407.03</v>
      </c>
      <c r="CA500" s="37">
        <v>430.37</v>
      </c>
      <c r="CB500" s="37">
        <v>452.19</v>
      </c>
      <c r="CC500" s="37">
        <v>472.1</v>
      </c>
      <c r="CD500" s="37">
        <v>498.11</v>
      </c>
      <c r="CE500" s="37">
        <v>525.54</v>
      </c>
      <c r="CF500" s="37">
        <v>554.48</v>
      </c>
      <c r="CG500" s="37">
        <v>585.02</v>
      </c>
      <c r="CH500" s="37">
        <v>617.24</v>
      </c>
      <c r="CI500" s="37">
        <v>651.23</v>
      </c>
      <c r="CJ500" s="37">
        <v>687.1</v>
      </c>
      <c r="CK500" s="37">
        <v>724.94</v>
      </c>
      <c r="CL500" s="37">
        <v>764.87</v>
      </c>
      <c r="CM500" s="37">
        <v>806.99</v>
      </c>
      <c r="CN500" s="37">
        <v>851.43</v>
      </c>
      <c r="CO500" s="37">
        <v>898.33</v>
      </c>
      <c r="CP500" s="37">
        <v>947.8</v>
      </c>
      <c r="CQ500" s="37">
        <v>1000</v>
      </c>
      <c r="CR500" s="37"/>
      <c r="CS500" s="37"/>
      <c r="CT500" s="37"/>
      <c r="CU500" s="37"/>
      <c r="CV500" s="37"/>
      <c r="CW500" s="37"/>
    </row>
    <row r="501" spans="1:101" ht="14.25" customHeight="1">
      <c r="A501" s="55">
        <v>28</v>
      </c>
      <c r="B501" s="56">
        <v>0.2</v>
      </c>
      <c r="C501" s="56">
        <v>0.24</v>
      </c>
      <c r="D501" s="56">
        <v>0.3</v>
      </c>
      <c r="E501" s="56">
        <v>0.36</v>
      </c>
      <c r="F501" s="56">
        <v>0.42</v>
      </c>
      <c r="G501" s="56">
        <v>0.48</v>
      </c>
      <c r="H501" s="56">
        <v>0.56000000000000005</v>
      </c>
      <c r="I501" s="56">
        <v>0.67</v>
      </c>
      <c r="J501" s="56">
        <v>0.8</v>
      </c>
      <c r="K501" s="56">
        <v>0.96</v>
      </c>
      <c r="L501" s="56">
        <v>1.1299999999999999</v>
      </c>
      <c r="M501" s="56">
        <v>1.29</v>
      </c>
      <c r="N501" s="56">
        <v>1.44</v>
      </c>
      <c r="O501" s="56">
        <v>1.55</v>
      </c>
      <c r="P501" s="56">
        <v>1.66</v>
      </c>
      <c r="Q501" s="56">
        <v>1.78</v>
      </c>
      <c r="R501" s="56">
        <v>1.9</v>
      </c>
      <c r="S501" s="56">
        <v>2.0299999999999998</v>
      </c>
      <c r="T501" s="56">
        <v>2.19</v>
      </c>
      <c r="U501" s="57">
        <v>2.4500000000000002</v>
      </c>
      <c r="V501" s="56">
        <v>2.7</v>
      </c>
      <c r="W501" s="56">
        <v>2.95</v>
      </c>
      <c r="X501" s="56">
        <v>3.23</v>
      </c>
      <c r="Y501" s="56">
        <v>3.55</v>
      </c>
      <c r="Z501" s="56">
        <v>3.89</v>
      </c>
      <c r="AA501" s="57">
        <v>4.26</v>
      </c>
      <c r="AB501" s="37">
        <v>4.68</v>
      </c>
      <c r="AC501" s="37">
        <v>5.15</v>
      </c>
      <c r="AD501" s="37">
        <v>5.68</v>
      </c>
      <c r="AE501" s="37">
        <v>6.28</v>
      </c>
      <c r="AF501" s="37">
        <v>6.96</v>
      </c>
      <c r="AG501" s="37">
        <v>7.71</v>
      </c>
      <c r="AH501" s="37">
        <v>8.56</v>
      </c>
      <c r="AI501" s="37">
        <v>9.5</v>
      </c>
      <c r="AJ501" s="37">
        <v>10.56</v>
      </c>
      <c r="AK501" s="37">
        <v>11.72</v>
      </c>
      <c r="AL501" s="37">
        <v>12.99</v>
      </c>
      <c r="AM501" s="37">
        <v>14.39</v>
      </c>
      <c r="AN501" s="37">
        <v>15.9</v>
      </c>
      <c r="AO501" s="37">
        <v>17.52</v>
      </c>
      <c r="AP501" s="37">
        <v>19.25</v>
      </c>
      <c r="AQ501" s="37">
        <v>21.07</v>
      </c>
      <c r="AR501" s="37">
        <v>23.09</v>
      </c>
      <c r="AS501" s="37">
        <v>25.35</v>
      </c>
      <c r="AT501" s="37">
        <v>27.56</v>
      </c>
      <c r="AU501" s="37">
        <v>30.02</v>
      </c>
      <c r="AV501" s="37">
        <v>32.68</v>
      </c>
      <c r="AW501" s="37">
        <v>35.65</v>
      </c>
      <c r="AX501" s="37">
        <v>38.93</v>
      </c>
      <c r="AY501" s="37">
        <v>42.62</v>
      </c>
      <c r="AZ501" s="37">
        <v>46.67</v>
      </c>
      <c r="BA501" s="37">
        <v>51.16</v>
      </c>
      <c r="BB501" s="37">
        <v>57.08</v>
      </c>
      <c r="BC501" s="37">
        <v>64.180000000000007</v>
      </c>
      <c r="BD501" s="37">
        <v>72.25</v>
      </c>
      <c r="BE501" s="37">
        <v>81.28</v>
      </c>
      <c r="BF501" s="37">
        <v>90.53</v>
      </c>
      <c r="BG501" s="37">
        <v>99.07</v>
      </c>
      <c r="BH501" s="37">
        <v>112.22</v>
      </c>
      <c r="BI501" s="37">
        <v>124.02</v>
      </c>
      <c r="BJ501" s="37">
        <v>136.91999999999999</v>
      </c>
      <c r="BK501" s="37">
        <v>150.66</v>
      </c>
      <c r="BL501" s="37">
        <v>165.03</v>
      </c>
      <c r="BM501" s="37">
        <v>179.51</v>
      </c>
      <c r="BN501" s="37">
        <v>194.47</v>
      </c>
      <c r="BO501" s="37">
        <v>209.84</v>
      </c>
      <c r="BP501" s="37">
        <v>224.13</v>
      </c>
      <c r="BQ501" s="37">
        <v>238.85</v>
      </c>
      <c r="BR501" s="37">
        <v>256.57</v>
      </c>
      <c r="BS501" s="37">
        <v>275.08999999999997</v>
      </c>
      <c r="BT501" s="37">
        <v>294.22000000000003</v>
      </c>
      <c r="BU501" s="37">
        <v>313.37</v>
      </c>
      <c r="BV501" s="37">
        <v>331.99</v>
      </c>
      <c r="BW501" s="37">
        <v>357.42</v>
      </c>
      <c r="BX501" s="37">
        <v>382.58</v>
      </c>
      <c r="BY501" s="37">
        <v>407.03</v>
      </c>
      <c r="BZ501" s="37">
        <v>430.37</v>
      </c>
      <c r="CA501" s="37">
        <v>452.19</v>
      </c>
      <c r="CB501" s="37">
        <v>472.1</v>
      </c>
      <c r="CC501" s="37">
        <v>498.11</v>
      </c>
      <c r="CD501" s="37">
        <v>525.54</v>
      </c>
      <c r="CE501" s="37">
        <v>554.48</v>
      </c>
      <c r="CF501" s="37">
        <v>585.02</v>
      </c>
      <c r="CG501" s="37">
        <v>617.24</v>
      </c>
      <c r="CH501" s="37">
        <v>651.23</v>
      </c>
      <c r="CI501" s="37">
        <v>687.1</v>
      </c>
      <c r="CJ501" s="37">
        <v>724.94</v>
      </c>
      <c r="CK501" s="37">
        <v>764.87</v>
      </c>
      <c r="CL501" s="37">
        <v>806.99</v>
      </c>
      <c r="CM501" s="37">
        <v>851.43</v>
      </c>
      <c r="CN501" s="37">
        <v>898.33</v>
      </c>
      <c r="CO501" s="37">
        <v>947.8</v>
      </c>
      <c r="CP501" s="37">
        <v>1000</v>
      </c>
      <c r="CQ501" s="37"/>
      <c r="CR501" s="37"/>
      <c r="CS501" s="37"/>
      <c r="CT501" s="37"/>
      <c r="CU501" s="37"/>
      <c r="CV501" s="37"/>
      <c r="CW501" s="37"/>
    </row>
    <row r="502" spans="1:101" ht="14.25" customHeight="1">
      <c r="A502" s="55">
        <v>29</v>
      </c>
      <c r="B502" s="56">
        <v>0.2</v>
      </c>
      <c r="C502" s="56">
        <v>0.25</v>
      </c>
      <c r="D502" s="56">
        <v>0.32</v>
      </c>
      <c r="E502" s="56">
        <v>0.38</v>
      </c>
      <c r="F502" s="56">
        <v>0.45</v>
      </c>
      <c r="G502" s="56">
        <v>0.53</v>
      </c>
      <c r="H502" s="56">
        <v>0.63</v>
      </c>
      <c r="I502" s="56">
        <v>0.75</v>
      </c>
      <c r="J502" s="56">
        <v>0.9</v>
      </c>
      <c r="K502" s="56">
        <v>1.07</v>
      </c>
      <c r="L502" s="56">
        <v>1.23</v>
      </c>
      <c r="M502" s="56">
        <v>1.38</v>
      </c>
      <c r="N502" s="56">
        <v>1.53</v>
      </c>
      <c r="O502" s="56">
        <v>1.63</v>
      </c>
      <c r="P502" s="56">
        <v>1.74</v>
      </c>
      <c r="Q502" s="56">
        <v>1.87</v>
      </c>
      <c r="R502" s="56">
        <v>2.0099999999999998</v>
      </c>
      <c r="S502" s="56">
        <v>2.1800000000000002</v>
      </c>
      <c r="T502" s="56">
        <v>2.39</v>
      </c>
      <c r="U502" s="57">
        <v>2.67</v>
      </c>
      <c r="V502" s="56">
        <v>2.95</v>
      </c>
      <c r="W502" s="56">
        <v>3.23</v>
      </c>
      <c r="X502" s="56">
        <v>3.55</v>
      </c>
      <c r="Y502" s="56">
        <v>3.89</v>
      </c>
      <c r="Z502" s="56">
        <v>4.26</v>
      </c>
      <c r="AA502" s="57">
        <v>4.68</v>
      </c>
      <c r="AB502" s="37">
        <v>5.15</v>
      </c>
      <c r="AC502" s="37">
        <v>5.68</v>
      </c>
      <c r="AD502" s="37">
        <v>6.28</v>
      </c>
      <c r="AE502" s="37">
        <v>6.96</v>
      </c>
      <c r="AF502" s="37">
        <v>7.71</v>
      </c>
      <c r="AG502" s="37">
        <v>8.56</v>
      </c>
      <c r="AH502" s="37">
        <v>9.5</v>
      </c>
      <c r="AI502" s="37">
        <v>10.56</v>
      </c>
      <c r="AJ502" s="37">
        <v>11.72</v>
      </c>
      <c r="AK502" s="37">
        <v>12.99</v>
      </c>
      <c r="AL502" s="37">
        <v>14.39</v>
      </c>
      <c r="AM502" s="37">
        <v>15.9</v>
      </c>
      <c r="AN502" s="37">
        <v>17.52</v>
      </c>
      <c r="AO502" s="37">
        <v>19.25</v>
      </c>
      <c r="AP502" s="37">
        <v>21.07</v>
      </c>
      <c r="AQ502" s="37">
        <v>23.09</v>
      </c>
      <c r="AR502" s="37">
        <v>25.35</v>
      </c>
      <c r="AS502" s="37">
        <v>27.56</v>
      </c>
      <c r="AT502" s="37">
        <v>30.02</v>
      </c>
      <c r="AU502" s="37">
        <v>32.68</v>
      </c>
      <c r="AV502" s="37">
        <v>35.65</v>
      </c>
      <c r="AW502" s="37">
        <v>38.93</v>
      </c>
      <c r="AX502" s="37">
        <v>42.62</v>
      </c>
      <c r="AY502" s="37">
        <v>46.67</v>
      </c>
      <c r="AZ502" s="37">
        <v>51.16</v>
      </c>
      <c r="BA502" s="37">
        <v>57.08</v>
      </c>
      <c r="BB502" s="37">
        <v>64.180000000000007</v>
      </c>
      <c r="BC502" s="37">
        <v>72.25</v>
      </c>
      <c r="BD502" s="37">
        <v>81.28</v>
      </c>
      <c r="BE502" s="37">
        <v>90.53</v>
      </c>
      <c r="BF502" s="37">
        <v>99.07</v>
      </c>
      <c r="BG502" s="37">
        <v>112.22</v>
      </c>
      <c r="BH502" s="37">
        <v>124.02</v>
      </c>
      <c r="BI502" s="37">
        <v>136.91999999999999</v>
      </c>
      <c r="BJ502" s="37">
        <v>150.66</v>
      </c>
      <c r="BK502" s="37">
        <v>165.03</v>
      </c>
      <c r="BL502" s="37">
        <v>179.51</v>
      </c>
      <c r="BM502" s="37">
        <v>194.47</v>
      </c>
      <c r="BN502" s="37">
        <v>209.84</v>
      </c>
      <c r="BO502" s="37">
        <v>224.13</v>
      </c>
      <c r="BP502" s="37">
        <v>238.85</v>
      </c>
      <c r="BQ502" s="37">
        <v>256.57</v>
      </c>
      <c r="BR502" s="37">
        <v>275.08999999999997</v>
      </c>
      <c r="BS502" s="37">
        <v>294.22000000000003</v>
      </c>
      <c r="BT502" s="37">
        <v>313.37</v>
      </c>
      <c r="BU502" s="37">
        <v>331.99</v>
      </c>
      <c r="BV502" s="37">
        <v>357.42</v>
      </c>
      <c r="BW502" s="37">
        <v>382.58</v>
      </c>
      <c r="BX502" s="37">
        <v>407.03</v>
      </c>
      <c r="BY502" s="37">
        <v>430.37</v>
      </c>
      <c r="BZ502" s="37">
        <v>452.19</v>
      </c>
      <c r="CA502" s="37">
        <v>472.1</v>
      </c>
      <c r="CB502" s="37">
        <v>498.11</v>
      </c>
      <c r="CC502" s="37">
        <v>525.54</v>
      </c>
      <c r="CD502" s="37">
        <v>554.48</v>
      </c>
      <c r="CE502" s="37">
        <v>585.02</v>
      </c>
      <c r="CF502" s="37">
        <v>617.24</v>
      </c>
      <c r="CG502" s="37">
        <v>651.23</v>
      </c>
      <c r="CH502" s="37">
        <v>687.1</v>
      </c>
      <c r="CI502" s="37">
        <v>724.94</v>
      </c>
      <c r="CJ502" s="37">
        <v>764.87</v>
      </c>
      <c r="CK502" s="37">
        <v>806.99</v>
      </c>
      <c r="CL502" s="37">
        <v>851.43</v>
      </c>
      <c r="CM502" s="37">
        <v>898.33</v>
      </c>
      <c r="CN502" s="37">
        <v>947.8</v>
      </c>
      <c r="CO502" s="37">
        <v>1000</v>
      </c>
      <c r="CP502" s="37"/>
      <c r="CQ502" s="37"/>
      <c r="CR502" s="37"/>
      <c r="CS502" s="37"/>
      <c r="CT502" s="37"/>
      <c r="CU502" s="37"/>
      <c r="CV502" s="37"/>
      <c r="CW502" s="37"/>
    </row>
    <row r="503" spans="1:101" ht="14.25" customHeight="1">
      <c r="A503" s="55">
        <v>30</v>
      </c>
      <c r="B503" s="56">
        <v>0.21</v>
      </c>
      <c r="C503" s="56">
        <v>0.27</v>
      </c>
      <c r="D503" s="56">
        <v>0.34</v>
      </c>
      <c r="E503" s="56">
        <v>0.41</v>
      </c>
      <c r="F503" s="56">
        <v>0.49</v>
      </c>
      <c r="G503" s="56">
        <v>0.59</v>
      </c>
      <c r="H503" s="56">
        <v>0.71</v>
      </c>
      <c r="I503" s="56">
        <v>0.85</v>
      </c>
      <c r="J503" s="56">
        <v>1</v>
      </c>
      <c r="K503" s="56">
        <v>1.17</v>
      </c>
      <c r="L503" s="56">
        <v>1.33</v>
      </c>
      <c r="M503" s="56">
        <v>1.46</v>
      </c>
      <c r="N503" s="56">
        <v>1.6</v>
      </c>
      <c r="O503" s="56">
        <v>1.72</v>
      </c>
      <c r="P503" s="56">
        <v>1.83</v>
      </c>
      <c r="Q503" s="56">
        <v>1.97</v>
      </c>
      <c r="R503" s="56">
        <v>2.16</v>
      </c>
      <c r="S503" s="56">
        <v>2.38</v>
      </c>
      <c r="T503" s="56">
        <v>2.61</v>
      </c>
      <c r="U503" s="57">
        <v>2.92</v>
      </c>
      <c r="V503" s="56">
        <v>3.23</v>
      </c>
      <c r="W503" s="56">
        <v>3.55</v>
      </c>
      <c r="X503" s="56">
        <v>3.89</v>
      </c>
      <c r="Y503" s="56">
        <v>4.26</v>
      </c>
      <c r="Z503" s="56">
        <v>4.68</v>
      </c>
      <c r="AA503" s="57">
        <v>5.15</v>
      </c>
      <c r="AB503" s="37">
        <v>5.68</v>
      </c>
      <c r="AC503" s="37">
        <v>6.28</v>
      </c>
      <c r="AD503" s="37">
        <v>6.96</v>
      </c>
      <c r="AE503" s="37">
        <v>7.71</v>
      </c>
      <c r="AF503" s="37">
        <v>8.56</v>
      </c>
      <c r="AG503" s="37">
        <v>9.5</v>
      </c>
      <c r="AH503" s="37">
        <v>10.56</v>
      </c>
      <c r="AI503" s="37">
        <v>11.72</v>
      </c>
      <c r="AJ503" s="37">
        <v>12.99</v>
      </c>
      <c r="AK503" s="37">
        <v>14.39</v>
      </c>
      <c r="AL503" s="37">
        <v>15.9</v>
      </c>
      <c r="AM503" s="37">
        <v>17.52</v>
      </c>
      <c r="AN503" s="37">
        <v>19.25</v>
      </c>
      <c r="AO503" s="37">
        <v>21.07</v>
      </c>
      <c r="AP503" s="37">
        <v>23.09</v>
      </c>
      <c r="AQ503" s="37">
        <v>25.35</v>
      </c>
      <c r="AR503" s="37">
        <v>27.56</v>
      </c>
      <c r="AS503" s="37">
        <v>30.02</v>
      </c>
      <c r="AT503" s="37">
        <v>32.68</v>
      </c>
      <c r="AU503" s="37">
        <v>35.65</v>
      </c>
      <c r="AV503" s="37">
        <v>38.93</v>
      </c>
      <c r="AW503" s="37">
        <v>42.62</v>
      </c>
      <c r="AX503" s="37">
        <v>46.67</v>
      </c>
      <c r="AY503" s="37">
        <v>51.16</v>
      </c>
      <c r="AZ503" s="37">
        <v>57.08</v>
      </c>
      <c r="BA503" s="37">
        <v>64.180000000000007</v>
      </c>
      <c r="BB503" s="37">
        <v>72.25</v>
      </c>
      <c r="BC503" s="37">
        <v>81.28</v>
      </c>
      <c r="BD503" s="37">
        <v>90.53</v>
      </c>
      <c r="BE503" s="37">
        <v>99.07</v>
      </c>
      <c r="BF503" s="37">
        <v>112.22</v>
      </c>
      <c r="BG503" s="37">
        <v>124.02</v>
      </c>
      <c r="BH503" s="37">
        <v>136.91999999999999</v>
      </c>
      <c r="BI503" s="37">
        <v>150.66</v>
      </c>
      <c r="BJ503" s="37">
        <v>165.03</v>
      </c>
      <c r="BK503" s="37">
        <v>179.51</v>
      </c>
      <c r="BL503" s="37">
        <v>194.47</v>
      </c>
      <c r="BM503" s="37">
        <v>209.84</v>
      </c>
      <c r="BN503" s="37">
        <v>224.13</v>
      </c>
      <c r="BO503" s="37">
        <v>238.85</v>
      </c>
      <c r="BP503" s="37">
        <v>256.57</v>
      </c>
      <c r="BQ503" s="37">
        <v>275.08999999999997</v>
      </c>
      <c r="BR503" s="37">
        <v>294.22000000000003</v>
      </c>
      <c r="BS503" s="37">
        <v>313.37</v>
      </c>
      <c r="BT503" s="37">
        <v>331.99</v>
      </c>
      <c r="BU503" s="37">
        <v>357.42</v>
      </c>
      <c r="BV503" s="37">
        <v>382.58</v>
      </c>
      <c r="BW503" s="37">
        <v>407.03</v>
      </c>
      <c r="BX503" s="37">
        <v>430.37</v>
      </c>
      <c r="BY503" s="37">
        <v>452.19</v>
      </c>
      <c r="BZ503" s="37">
        <v>472.1</v>
      </c>
      <c r="CA503" s="37">
        <v>498.11</v>
      </c>
      <c r="CB503" s="37">
        <v>525.54</v>
      </c>
      <c r="CC503" s="37">
        <v>554.48</v>
      </c>
      <c r="CD503" s="37">
        <v>585.02</v>
      </c>
      <c r="CE503" s="37">
        <v>617.24</v>
      </c>
      <c r="CF503" s="37">
        <v>651.23</v>
      </c>
      <c r="CG503" s="37">
        <v>687.1</v>
      </c>
      <c r="CH503" s="37">
        <v>724.94</v>
      </c>
      <c r="CI503" s="37">
        <v>764.87</v>
      </c>
      <c r="CJ503" s="37">
        <v>806.99</v>
      </c>
      <c r="CK503" s="37">
        <v>851.43</v>
      </c>
      <c r="CL503" s="37">
        <v>898.33</v>
      </c>
      <c r="CM503" s="37">
        <v>947.8</v>
      </c>
      <c r="CN503" s="37">
        <v>1000</v>
      </c>
      <c r="CO503" s="37"/>
      <c r="CP503" s="37"/>
      <c r="CQ503" s="37"/>
      <c r="CR503" s="37"/>
      <c r="CS503" s="37"/>
      <c r="CT503" s="37"/>
      <c r="CU503" s="37"/>
      <c r="CV503" s="37"/>
      <c r="CW503" s="37"/>
    </row>
    <row r="504" spans="1:101" ht="14.25" customHeight="1">
      <c r="A504" s="55">
        <v>31</v>
      </c>
      <c r="B504" s="56">
        <v>0.23</v>
      </c>
      <c r="C504" s="56">
        <v>0.28999999999999998</v>
      </c>
      <c r="D504" s="56">
        <v>0.37</v>
      </c>
      <c r="E504" s="56">
        <v>0.46</v>
      </c>
      <c r="F504" s="56">
        <v>0.55000000000000004</v>
      </c>
      <c r="G504" s="56">
        <v>0.67</v>
      </c>
      <c r="H504" s="56">
        <v>0.8</v>
      </c>
      <c r="I504" s="56">
        <v>0.95</v>
      </c>
      <c r="J504" s="56">
        <v>1.1000000000000001</v>
      </c>
      <c r="K504" s="56">
        <v>1.26</v>
      </c>
      <c r="L504" s="56">
        <v>1.4</v>
      </c>
      <c r="M504" s="56">
        <v>1.54</v>
      </c>
      <c r="N504" s="56">
        <v>1.68</v>
      </c>
      <c r="O504" s="56">
        <v>1.8</v>
      </c>
      <c r="P504" s="56">
        <v>1.92</v>
      </c>
      <c r="Q504" s="56">
        <v>2.12</v>
      </c>
      <c r="R504" s="56">
        <v>2.36</v>
      </c>
      <c r="S504" s="56">
        <v>2.6</v>
      </c>
      <c r="T504" s="56">
        <v>2.89</v>
      </c>
      <c r="U504" s="57">
        <v>3.19</v>
      </c>
      <c r="V504" s="56">
        <v>3.55</v>
      </c>
      <c r="W504" s="56">
        <v>3.89</v>
      </c>
      <c r="X504" s="56">
        <v>4.26</v>
      </c>
      <c r="Y504" s="56">
        <v>4.68</v>
      </c>
      <c r="Z504" s="56">
        <v>5.15</v>
      </c>
      <c r="AA504" s="57">
        <v>5.68</v>
      </c>
      <c r="AB504" s="37">
        <v>6.28</v>
      </c>
      <c r="AC504" s="37">
        <v>6.96</v>
      </c>
      <c r="AD504" s="37">
        <v>7.71</v>
      </c>
      <c r="AE504" s="37">
        <v>8.56</v>
      </c>
      <c r="AF504" s="37">
        <v>9.5</v>
      </c>
      <c r="AG504" s="37">
        <v>10.56</v>
      </c>
      <c r="AH504" s="37">
        <v>11.72</v>
      </c>
      <c r="AI504" s="37">
        <v>12.99</v>
      </c>
      <c r="AJ504" s="37">
        <v>14.39</v>
      </c>
      <c r="AK504" s="37">
        <v>15.9</v>
      </c>
      <c r="AL504" s="37">
        <v>17.52</v>
      </c>
      <c r="AM504" s="37">
        <v>19.25</v>
      </c>
      <c r="AN504" s="37">
        <v>21.07</v>
      </c>
      <c r="AO504" s="37">
        <v>23.09</v>
      </c>
      <c r="AP504" s="37">
        <v>25.35</v>
      </c>
      <c r="AQ504" s="37">
        <v>27.56</v>
      </c>
      <c r="AR504" s="37">
        <v>30.02</v>
      </c>
      <c r="AS504" s="37">
        <v>32.68</v>
      </c>
      <c r="AT504" s="37">
        <v>35.65</v>
      </c>
      <c r="AU504" s="37">
        <v>38.93</v>
      </c>
      <c r="AV504" s="37">
        <v>42.62</v>
      </c>
      <c r="AW504" s="37">
        <v>46.67</v>
      </c>
      <c r="AX504" s="37">
        <v>51.16</v>
      </c>
      <c r="AY504" s="37">
        <v>57.08</v>
      </c>
      <c r="AZ504" s="37">
        <v>64.180000000000007</v>
      </c>
      <c r="BA504" s="37">
        <v>72.25</v>
      </c>
      <c r="BB504" s="37">
        <v>81.28</v>
      </c>
      <c r="BC504" s="37">
        <v>90.53</v>
      </c>
      <c r="BD504" s="37">
        <v>99.07</v>
      </c>
      <c r="BE504" s="37">
        <v>112.22</v>
      </c>
      <c r="BF504" s="37">
        <v>124.02</v>
      </c>
      <c r="BG504" s="37">
        <v>136.91999999999999</v>
      </c>
      <c r="BH504" s="37">
        <v>150.66</v>
      </c>
      <c r="BI504" s="37">
        <v>165.03</v>
      </c>
      <c r="BJ504" s="37">
        <v>179.51</v>
      </c>
      <c r="BK504" s="37">
        <v>194.47</v>
      </c>
      <c r="BL504" s="37">
        <v>209.84</v>
      </c>
      <c r="BM504" s="37">
        <v>224.13</v>
      </c>
      <c r="BN504" s="37">
        <v>238.85</v>
      </c>
      <c r="BO504" s="37">
        <v>256.57</v>
      </c>
      <c r="BP504" s="37">
        <v>275.08999999999997</v>
      </c>
      <c r="BQ504" s="37">
        <v>294.22000000000003</v>
      </c>
      <c r="BR504" s="37">
        <v>313.37</v>
      </c>
      <c r="BS504" s="37">
        <v>331.99</v>
      </c>
      <c r="BT504" s="37">
        <v>357.42</v>
      </c>
      <c r="BU504" s="37">
        <v>382.58</v>
      </c>
      <c r="BV504" s="37">
        <v>407.03</v>
      </c>
      <c r="BW504" s="37">
        <v>430.37</v>
      </c>
      <c r="BX504" s="37">
        <v>452.19</v>
      </c>
      <c r="BY504" s="37">
        <v>472.1</v>
      </c>
      <c r="BZ504" s="37">
        <v>498.11</v>
      </c>
      <c r="CA504" s="37">
        <v>525.54</v>
      </c>
      <c r="CB504" s="37">
        <v>554.48</v>
      </c>
      <c r="CC504" s="37">
        <v>585.02</v>
      </c>
      <c r="CD504" s="37">
        <v>617.24</v>
      </c>
      <c r="CE504" s="37">
        <v>651.23</v>
      </c>
      <c r="CF504" s="37">
        <v>687.1</v>
      </c>
      <c r="CG504" s="37">
        <v>724.94</v>
      </c>
      <c r="CH504" s="37">
        <v>764.87</v>
      </c>
      <c r="CI504" s="37">
        <v>806.99</v>
      </c>
      <c r="CJ504" s="37">
        <v>851.43</v>
      </c>
      <c r="CK504" s="37">
        <v>898.33</v>
      </c>
      <c r="CL504" s="37">
        <v>947.8</v>
      </c>
      <c r="CM504" s="37">
        <v>1000</v>
      </c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</row>
    <row r="505" spans="1:101" ht="14.25" customHeight="1">
      <c r="A505" s="55">
        <v>32</v>
      </c>
      <c r="B505" s="56">
        <v>0.24</v>
      </c>
      <c r="C505" s="56">
        <v>0.31</v>
      </c>
      <c r="D505" s="56">
        <v>0.4</v>
      </c>
      <c r="E505" s="56">
        <v>0.51</v>
      </c>
      <c r="F505" s="56">
        <v>0.63</v>
      </c>
      <c r="G505" s="56">
        <v>0.75</v>
      </c>
      <c r="H505" s="56">
        <v>0.89</v>
      </c>
      <c r="I505" s="56">
        <v>1.04</v>
      </c>
      <c r="J505" s="56">
        <v>1.19</v>
      </c>
      <c r="K505" s="56">
        <v>1.34</v>
      </c>
      <c r="L505" s="56">
        <v>1.48</v>
      </c>
      <c r="M505" s="56">
        <v>1.62</v>
      </c>
      <c r="N505" s="56">
        <v>1.78</v>
      </c>
      <c r="O505" s="56">
        <v>1.91</v>
      </c>
      <c r="P505" s="56">
        <v>2.09</v>
      </c>
      <c r="Q505" s="56">
        <v>2.3199999999999998</v>
      </c>
      <c r="R505" s="56">
        <v>2.59</v>
      </c>
      <c r="S505" s="56">
        <v>2.86</v>
      </c>
      <c r="T505" s="56">
        <v>3.17</v>
      </c>
      <c r="U505" s="57">
        <v>3.5</v>
      </c>
      <c r="V505" s="56">
        <v>3.89</v>
      </c>
      <c r="W505" s="56">
        <v>4.26</v>
      </c>
      <c r="X505" s="56">
        <v>4.68</v>
      </c>
      <c r="Y505" s="56">
        <v>5.15</v>
      </c>
      <c r="Z505" s="56">
        <v>5.68</v>
      </c>
      <c r="AA505" s="57">
        <v>6.28</v>
      </c>
      <c r="AB505" s="37">
        <v>6.96</v>
      </c>
      <c r="AC505" s="37">
        <v>7.71</v>
      </c>
      <c r="AD505" s="37">
        <v>8.56</v>
      </c>
      <c r="AE505" s="37">
        <v>9.5</v>
      </c>
      <c r="AF505" s="37">
        <v>10.56</v>
      </c>
      <c r="AG505" s="37">
        <v>11.72</v>
      </c>
      <c r="AH505" s="37">
        <v>12.99</v>
      </c>
      <c r="AI505" s="37">
        <v>14.39</v>
      </c>
      <c r="AJ505" s="37">
        <v>15.9</v>
      </c>
      <c r="AK505" s="37">
        <v>17.52</v>
      </c>
      <c r="AL505" s="37">
        <v>19.25</v>
      </c>
      <c r="AM505" s="37">
        <v>21.07</v>
      </c>
      <c r="AN505" s="37">
        <v>23.09</v>
      </c>
      <c r="AO505" s="37">
        <v>25.35</v>
      </c>
      <c r="AP505" s="37">
        <v>27.56</v>
      </c>
      <c r="AQ505" s="37">
        <v>30.02</v>
      </c>
      <c r="AR505" s="37">
        <v>32.68</v>
      </c>
      <c r="AS505" s="37">
        <v>35.65</v>
      </c>
      <c r="AT505" s="37">
        <v>38.93</v>
      </c>
      <c r="AU505" s="37">
        <v>42.62</v>
      </c>
      <c r="AV505" s="37">
        <v>46.67</v>
      </c>
      <c r="AW505" s="37">
        <v>51.16</v>
      </c>
      <c r="AX505" s="37">
        <v>57.08</v>
      </c>
      <c r="AY505" s="37">
        <v>64.180000000000007</v>
      </c>
      <c r="AZ505" s="37">
        <v>72.25</v>
      </c>
      <c r="BA505" s="37">
        <v>81.28</v>
      </c>
      <c r="BB505" s="37">
        <v>90.53</v>
      </c>
      <c r="BC505" s="37">
        <v>99.07</v>
      </c>
      <c r="BD505" s="37">
        <v>112.22</v>
      </c>
      <c r="BE505" s="37">
        <v>124.02</v>
      </c>
      <c r="BF505" s="37">
        <v>136.91999999999999</v>
      </c>
      <c r="BG505" s="37">
        <v>150.66</v>
      </c>
      <c r="BH505" s="37">
        <v>165.03</v>
      </c>
      <c r="BI505" s="37">
        <v>179.51</v>
      </c>
      <c r="BJ505" s="37">
        <v>194.47</v>
      </c>
      <c r="BK505" s="37">
        <v>209.84</v>
      </c>
      <c r="BL505" s="37">
        <v>224.13</v>
      </c>
      <c r="BM505" s="37">
        <v>238.85</v>
      </c>
      <c r="BN505" s="37">
        <v>256.57</v>
      </c>
      <c r="BO505" s="37">
        <v>275.08999999999997</v>
      </c>
      <c r="BP505" s="37">
        <v>294.22000000000003</v>
      </c>
      <c r="BQ505" s="37">
        <v>313.37</v>
      </c>
      <c r="BR505" s="37">
        <v>331.99</v>
      </c>
      <c r="BS505" s="37">
        <v>357.42</v>
      </c>
      <c r="BT505" s="37">
        <v>382.58</v>
      </c>
      <c r="BU505" s="37">
        <v>407.03</v>
      </c>
      <c r="BV505" s="37">
        <v>430.37</v>
      </c>
      <c r="BW505" s="37">
        <v>452.19</v>
      </c>
      <c r="BX505" s="37">
        <v>472.1</v>
      </c>
      <c r="BY505" s="37">
        <v>498.11</v>
      </c>
      <c r="BZ505" s="37">
        <v>525.54</v>
      </c>
      <c r="CA505" s="37">
        <v>554.48</v>
      </c>
      <c r="CB505" s="37">
        <v>585.02</v>
      </c>
      <c r="CC505" s="37">
        <v>617.24</v>
      </c>
      <c r="CD505" s="37">
        <v>651.23</v>
      </c>
      <c r="CE505" s="37">
        <v>687.1</v>
      </c>
      <c r="CF505" s="37">
        <v>724.94</v>
      </c>
      <c r="CG505" s="37">
        <v>764.87</v>
      </c>
      <c r="CH505" s="37">
        <v>806.99</v>
      </c>
      <c r="CI505" s="37">
        <v>851.43</v>
      </c>
      <c r="CJ505" s="37">
        <v>898.33</v>
      </c>
      <c r="CK505" s="37">
        <v>947.8</v>
      </c>
      <c r="CL505" s="37">
        <v>1000</v>
      </c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</row>
    <row r="506" spans="1:101" ht="14.25" customHeight="1">
      <c r="A506" s="55">
        <v>33</v>
      </c>
      <c r="B506" s="56">
        <v>0.25</v>
      </c>
      <c r="C506" s="56">
        <v>0.34</v>
      </c>
      <c r="D506" s="56">
        <v>0.45</v>
      </c>
      <c r="E506" s="56">
        <v>0.57999999999999996</v>
      </c>
      <c r="F506" s="56">
        <v>0.71</v>
      </c>
      <c r="G506" s="56">
        <v>0.84</v>
      </c>
      <c r="H506" s="56">
        <v>0.98</v>
      </c>
      <c r="I506" s="56">
        <v>1.1200000000000001</v>
      </c>
      <c r="J506" s="56">
        <v>1.26</v>
      </c>
      <c r="K506" s="56">
        <v>1.42</v>
      </c>
      <c r="L506" s="56">
        <v>1.56</v>
      </c>
      <c r="M506" s="56">
        <v>1.71</v>
      </c>
      <c r="N506" s="56">
        <v>1.88</v>
      </c>
      <c r="O506" s="56">
        <v>2.08</v>
      </c>
      <c r="P506" s="56">
        <v>2.29</v>
      </c>
      <c r="Q506" s="56">
        <v>2.5499999999999998</v>
      </c>
      <c r="R506" s="56">
        <v>2.84</v>
      </c>
      <c r="S506" s="56">
        <v>3.14</v>
      </c>
      <c r="T506" s="56">
        <v>3.44</v>
      </c>
      <c r="U506" s="57">
        <v>3.83</v>
      </c>
      <c r="V506" s="56">
        <v>4.26</v>
      </c>
      <c r="W506" s="56">
        <v>4.68</v>
      </c>
      <c r="X506" s="56">
        <v>5.15</v>
      </c>
      <c r="Y506" s="56">
        <v>5.68</v>
      </c>
      <c r="Z506" s="56">
        <v>6.28</v>
      </c>
      <c r="AA506" s="57">
        <v>6.96</v>
      </c>
      <c r="AB506" s="37">
        <v>7.71</v>
      </c>
      <c r="AC506" s="37">
        <v>8.56</v>
      </c>
      <c r="AD506" s="37">
        <v>9.5</v>
      </c>
      <c r="AE506" s="37">
        <v>10.56</v>
      </c>
      <c r="AF506" s="37">
        <v>11.72</v>
      </c>
      <c r="AG506" s="37">
        <v>12.99</v>
      </c>
      <c r="AH506" s="37">
        <v>14.39</v>
      </c>
      <c r="AI506" s="37">
        <v>15.9</v>
      </c>
      <c r="AJ506" s="37">
        <v>17.52</v>
      </c>
      <c r="AK506" s="37">
        <v>19.25</v>
      </c>
      <c r="AL506" s="37">
        <v>21.07</v>
      </c>
      <c r="AM506" s="37">
        <v>23.09</v>
      </c>
      <c r="AN506" s="37">
        <v>25.35</v>
      </c>
      <c r="AO506" s="37">
        <v>27.56</v>
      </c>
      <c r="AP506" s="37">
        <v>30.02</v>
      </c>
      <c r="AQ506" s="37">
        <v>32.68</v>
      </c>
      <c r="AR506" s="37">
        <v>35.65</v>
      </c>
      <c r="AS506" s="37">
        <v>38.93</v>
      </c>
      <c r="AT506" s="37">
        <v>42.62</v>
      </c>
      <c r="AU506" s="37">
        <v>46.67</v>
      </c>
      <c r="AV506" s="37">
        <v>51.16</v>
      </c>
      <c r="AW506" s="37">
        <v>57.08</v>
      </c>
      <c r="AX506" s="37">
        <v>64.180000000000007</v>
      </c>
      <c r="AY506" s="37">
        <v>72.25</v>
      </c>
      <c r="AZ506" s="37">
        <v>81.28</v>
      </c>
      <c r="BA506" s="37">
        <v>90.53</v>
      </c>
      <c r="BB506" s="37">
        <v>99.07</v>
      </c>
      <c r="BC506" s="37">
        <v>112.22</v>
      </c>
      <c r="BD506" s="37">
        <v>124.02</v>
      </c>
      <c r="BE506" s="37">
        <v>136.91999999999999</v>
      </c>
      <c r="BF506" s="37">
        <v>150.66</v>
      </c>
      <c r="BG506" s="37">
        <v>165.03</v>
      </c>
      <c r="BH506" s="37">
        <v>179.51</v>
      </c>
      <c r="BI506" s="37">
        <v>194.47</v>
      </c>
      <c r="BJ506" s="37">
        <v>209.84</v>
      </c>
      <c r="BK506" s="37">
        <v>224.13</v>
      </c>
      <c r="BL506" s="37">
        <v>238.85</v>
      </c>
      <c r="BM506" s="37">
        <v>256.57</v>
      </c>
      <c r="BN506" s="37">
        <v>275.08999999999997</v>
      </c>
      <c r="BO506" s="37">
        <v>294.22000000000003</v>
      </c>
      <c r="BP506" s="37">
        <v>313.37</v>
      </c>
      <c r="BQ506" s="37">
        <v>331.99</v>
      </c>
      <c r="BR506" s="37">
        <v>357.42</v>
      </c>
      <c r="BS506" s="37">
        <v>382.58</v>
      </c>
      <c r="BT506" s="37">
        <v>407.03</v>
      </c>
      <c r="BU506" s="37">
        <v>430.37</v>
      </c>
      <c r="BV506" s="37">
        <v>452.19</v>
      </c>
      <c r="BW506" s="37">
        <v>472.1</v>
      </c>
      <c r="BX506" s="37">
        <v>498.11</v>
      </c>
      <c r="BY506" s="37">
        <v>525.54</v>
      </c>
      <c r="BZ506" s="37">
        <v>554.48</v>
      </c>
      <c r="CA506" s="37">
        <v>585.02</v>
      </c>
      <c r="CB506" s="37">
        <v>617.24</v>
      </c>
      <c r="CC506" s="37">
        <v>651.23</v>
      </c>
      <c r="CD506" s="37">
        <v>687.1</v>
      </c>
      <c r="CE506" s="37">
        <v>724.94</v>
      </c>
      <c r="CF506" s="37">
        <v>764.87</v>
      </c>
      <c r="CG506" s="37">
        <v>806.99</v>
      </c>
      <c r="CH506" s="37">
        <v>851.43</v>
      </c>
      <c r="CI506" s="37">
        <v>898.33</v>
      </c>
      <c r="CJ506" s="37">
        <v>947.8</v>
      </c>
      <c r="CK506" s="37">
        <v>1000</v>
      </c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</row>
    <row r="507" spans="1:101" ht="14.25" customHeight="1">
      <c r="A507" s="55">
        <v>34</v>
      </c>
      <c r="B507" s="56">
        <v>0.27</v>
      </c>
      <c r="C507" s="56">
        <v>0.37</v>
      </c>
      <c r="D507" s="56">
        <v>0.51</v>
      </c>
      <c r="E507" s="56">
        <v>0.65</v>
      </c>
      <c r="F507" s="56">
        <v>0.79</v>
      </c>
      <c r="G507" s="56">
        <v>0.92</v>
      </c>
      <c r="H507" s="56">
        <v>1.06</v>
      </c>
      <c r="I507" s="56">
        <v>1.19</v>
      </c>
      <c r="J507" s="56">
        <v>1.33</v>
      </c>
      <c r="K507" s="56">
        <v>1.49</v>
      </c>
      <c r="L507" s="56">
        <v>1.64</v>
      </c>
      <c r="M507" s="56">
        <v>1.8</v>
      </c>
      <c r="N507" s="56">
        <v>2.0499999999999998</v>
      </c>
      <c r="O507" s="56">
        <v>2.2799999999999998</v>
      </c>
      <c r="P507" s="56">
        <v>2.5099999999999998</v>
      </c>
      <c r="Q507" s="56">
        <v>2.8</v>
      </c>
      <c r="R507" s="56">
        <v>3.12</v>
      </c>
      <c r="S507" s="56">
        <v>3.42</v>
      </c>
      <c r="T507" s="56">
        <v>3.79</v>
      </c>
      <c r="U507" s="57">
        <v>4.22</v>
      </c>
      <c r="V507" s="56">
        <v>4.68</v>
      </c>
      <c r="W507" s="56">
        <v>5.15</v>
      </c>
      <c r="X507" s="56">
        <v>5.68</v>
      </c>
      <c r="Y507" s="56">
        <v>6.28</v>
      </c>
      <c r="Z507" s="56">
        <v>6.96</v>
      </c>
      <c r="AA507" s="57">
        <v>7.71</v>
      </c>
      <c r="AB507" s="37">
        <v>8.56</v>
      </c>
      <c r="AC507" s="37">
        <v>9.5</v>
      </c>
      <c r="AD507" s="37">
        <v>10.56</v>
      </c>
      <c r="AE507" s="37">
        <v>11.72</v>
      </c>
      <c r="AF507" s="37">
        <v>12.99</v>
      </c>
      <c r="AG507" s="37">
        <v>14.39</v>
      </c>
      <c r="AH507" s="37">
        <v>15.9</v>
      </c>
      <c r="AI507" s="37">
        <v>17.52</v>
      </c>
      <c r="AJ507" s="37">
        <v>19.25</v>
      </c>
      <c r="AK507" s="37">
        <v>21.07</v>
      </c>
      <c r="AL507" s="37">
        <v>23.09</v>
      </c>
      <c r="AM507" s="37">
        <v>25.35</v>
      </c>
      <c r="AN507" s="37">
        <v>27.56</v>
      </c>
      <c r="AO507" s="37">
        <v>30.02</v>
      </c>
      <c r="AP507" s="37">
        <v>32.68</v>
      </c>
      <c r="AQ507" s="37">
        <v>35.65</v>
      </c>
      <c r="AR507" s="37">
        <v>38.93</v>
      </c>
      <c r="AS507" s="37">
        <v>42.62</v>
      </c>
      <c r="AT507" s="37">
        <v>46.67</v>
      </c>
      <c r="AU507" s="37">
        <v>51.16</v>
      </c>
      <c r="AV507" s="37">
        <v>57.08</v>
      </c>
      <c r="AW507" s="37">
        <v>64.180000000000007</v>
      </c>
      <c r="AX507" s="37">
        <v>72.25</v>
      </c>
      <c r="AY507" s="37">
        <v>81.28</v>
      </c>
      <c r="AZ507" s="37">
        <v>90.53</v>
      </c>
      <c r="BA507" s="37">
        <v>99.07</v>
      </c>
      <c r="BB507" s="37">
        <v>112.22</v>
      </c>
      <c r="BC507" s="37">
        <v>124.02</v>
      </c>
      <c r="BD507" s="37">
        <v>136.91999999999999</v>
      </c>
      <c r="BE507" s="37">
        <v>150.66</v>
      </c>
      <c r="BF507" s="37">
        <v>165.03</v>
      </c>
      <c r="BG507" s="37">
        <v>179.51</v>
      </c>
      <c r="BH507" s="37">
        <v>194.47</v>
      </c>
      <c r="BI507" s="37">
        <v>209.84</v>
      </c>
      <c r="BJ507" s="37">
        <v>224.13</v>
      </c>
      <c r="BK507" s="37">
        <v>238.85</v>
      </c>
      <c r="BL507" s="37">
        <v>256.57</v>
      </c>
      <c r="BM507" s="37">
        <v>275.08999999999997</v>
      </c>
      <c r="BN507" s="37">
        <v>294.22000000000003</v>
      </c>
      <c r="BO507" s="37">
        <v>313.37</v>
      </c>
      <c r="BP507" s="37">
        <v>331.99</v>
      </c>
      <c r="BQ507" s="37">
        <v>357.42</v>
      </c>
      <c r="BR507" s="37">
        <v>382.58</v>
      </c>
      <c r="BS507" s="37">
        <v>407.03</v>
      </c>
      <c r="BT507" s="37">
        <v>430.37</v>
      </c>
      <c r="BU507" s="37">
        <v>452.19</v>
      </c>
      <c r="BV507" s="37">
        <v>472.1</v>
      </c>
      <c r="BW507" s="37">
        <v>498.11</v>
      </c>
      <c r="BX507" s="37">
        <v>525.54</v>
      </c>
      <c r="BY507" s="37">
        <v>554.48</v>
      </c>
      <c r="BZ507" s="37">
        <v>585.02</v>
      </c>
      <c r="CA507" s="37">
        <v>617.24</v>
      </c>
      <c r="CB507" s="37">
        <v>651.23</v>
      </c>
      <c r="CC507" s="37">
        <v>687.1</v>
      </c>
      <c r="CD507" s="37">
        <v>724.94</v>
      </c>
      <c r="CE507" s="37">
        <v>764.87</v>
      </c>
      <c r="CF507" s="37">
        <v>806.99</v>
      </c>
      <c r="CG507" s="37">
        <v>851.43</v>
      </c>
      <c r="CH507" s="37">
        <v>898.33</v>
      </c>
      <c r="CI507" s="37">
        <v>947.8</v>
      </c>
      <c r="CJ507" s="37">
        <v>1000</v>
      </c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</row>
    <row r="508" spans="1:101" ht="14.25" customHeight="1">
      <c r="A508" s="55">
        <v>35</v>
      </c>
      <c r="B508" s="56">
        <v>0.28999999999999998</v>
      </c>
      <c r="C508" s="56">
        <v>0.42</v>
      </c>
      <c r="D508" s="56">
        <v>0.57999999999999996</v>
      </c>
      <c r="E508" s="56">
        <v>0.73</v>
      </c>
      <c r="F508" s="56">
        <v>0.87</v>
      </c>
      <c r="G508" s="56">
        <v>1</v>
      </c>
      <c r="H508" s="56">
        <v>1.1299999999999999</v>
      </c>
      <c r="I508" s="56">
        <v>1.26</v>
      </c>
      <c r="J508" s="56">
        <v>1.4</v>
      </c>
      <c r="K508" s="56">
        <v>1.57</v>
      </c>
      <c r="L508" s="56">
        <v>1.73</v>
      </c>
      <c r="M508" s="56">
        <v>2.0099999999999998</v>
      </c>
      <c r="N508" s="56">
        <v>2.25</v>
      </c>
      <c r="O508" s="56">
        <v>2.5</v>
      </c>
      <c r="P508" s="56">
        <v>2.76</v>
      </c>
      <c r="Q508" s="56">
        <v>3.08</v>
      </c>
      <c r="R508" s="56">
        <v>3.4</v>
      </c>
      <c r="S508" s="56">
        <v>3.77</v>
      </c>
      <c r="T508" s="56">
        <v>4.1900000000000004</v>
      </c>
      <c r="U508" s="57">
        <v>4.66</v>
      </c>
      <c r="V508" s="56">
        <v>5.15</v>
      </c>
      <c r="W508" s="56">
        <v>5.68</v>
      </c>
      <c r="X508" s="56">
        <v>6.28</v>
      </c>
      <c r="Y508" s="56">
        <v>6.96</v>
      </c>
      <c r="Z508" s="56">
        <v>7.71</v>
      </c>
      <c r="AA508" s="57">
        <v>8.56</v>
      </c>
      <c r="AB508" s="37">
        <v>9.5</v>
      </c>
      <c r="AC508" s="37">
        <v>10.56</v>
      </c>
      <c r="AD508" s="37">
        <v>11.72</v>
      </c>
      <c r="AE508" s="37">
        <v>12.99</v>
      </c>
      <c r="AF508" s="37">
        <v>14.39</v>
      </c>
      <c r="AG508" s="37">
        <v>15.9</v>
      </c>
      <c r="AH508" s="37">
        <v>17.52</v>
      </c>
      <c r="AI508" s="37">
        <v>19.25</v>
      </c>
      <c r="AJ508" s="37">
        <v>21.07</v>
      </c>
      <c r="AK508" s="37">
        <v>23.09</v>
      </c>
      <c r="AL508" s="37">
        <v>25.35</v>
      </c>
      <c r="AM508" s="37">
        <v>27.56</v>
      </c>
      <c r="AN508" s="37">
        <v>30.02</v>
      </c>
      <c r="AO508" s="37">
        <v>32.68</v>
      </c>
      <c r="AP508" s="37">
        <v>35.65</v>
      </c>
      <c r="AQ508" s="37">
        <v>38.93</v>
      </c>
      <c r="AR508" s="37">
        <v>42.62</v>
      </c>
      <c r="AS508" s="37">
        <v>46.67</v>
      </c>
      <c r="AT508" s="37">
        <v>51.16</v>
      </c>
      <c r="AU508" s="37">
        <v>57.08</v>
      </c>
      <c r="AV508" s="37">
        <v>64.180000000000007</v>
      </c>
      <c r="AW508" s="37">
        <v>72.25</v>
      </c>
      <c r="AX508" s="37">
        <v>81.28</v>
      </c>
      <c r="AY508" s="37">
        <v>90.53</v>
      </c>
      <c r="AZ508" s="37">
        <v>99.07</v>
      </c>
      <c r="BA508" s="37">
        <v>112.22</v>
      </c>
      <c r="BB508" s="37">
        <v>124.02</v>
      </c>
      <c r="BC508" s="37">
        <v>136.91999999999999</v>
      </c>
      <c r="BD508" s="37">
        <v>150.66</v>
      </c>
      <c r="BE508" s="37">
        <v>165.03</v>
      </c>
      <c r="BF508" s="37">
        <v>179.51</v>
      </c>
      <c r="BG508" s="37">
        <v>194.47</v>
      </c>
      <c r="BH508" s="37">
        <v>209.84</v>
      </c>
      <c r="BI508" s="37">
        <v>224.13</v>
      </c>
      <c r="BJ508" s="37">
        <v>238.85</v>
      </c>
      <c r="BK508" s="37">
        <v>256.57</v>
      </c>
      <c r="BL508" s="37">
        <v>275.08999999999997</v>
      </c>
      <c r="BM508" s="37">
        <v>294.22000000000003</v>
      </c>
      <c r="BN508" s="37">
        <v>313.37</v>
      </c>
      <c r="BO508" s="37">
        <v>331.99</v>
      </c>
      <c r="BP508" s="37">
        <v>357.42</v>
      </c>
      <c r="BQ508" s="37">
        <v>382.58</v>
      </c>
      <c r="BR508" s="37">
        <v>407.03</v>
      </c>
      <c r="BS508" s="37">
        <v>430.37</v>
      </c>
      <c r="BT508" s="37">
        <v>452.19</v>
      </c>
      <c r="BU508" s="37">
        <v>472.1</v>
      </c>
      <c r="BV508" s="37">
        <v>498.11</v>
      </c>
      <c r="BW508" s="37">
        <v>525.54</v>
      </c>
      <c r="BX508" s="37">
        <v>554.48</v>
      </c>
      <c r="BY508" s="37">
        <v>585.02</v>
      </c>
      <c r="BZ508" s="37">
        <v>617.24</v>
      </c>
      <c r="CA508" s="37">
        <v>651.23</v>
      </c>
      <c r="CB508" s="37">
        <v>687.1</v>
      </c>
      <c r="CC508" s="37">
        <v>724.94</v>
      </c>
      <c r="CD508" s="37">
        <v>764.87</v>
      </c>
      <c r="CE508" s="37">
        <v>806.99</v>
      </c>
      <c r="CF508" s="37">
        <v>851.43</v>
      </c>
      <c r="CG508" s="37">
        <v>898.33</v>
      </c>
      <c r="CH508" s="37">
        <v>947.8</v>
      </c>
      <c r="CI508" s="37">
        <v>1000</v>
      </c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</row>
    <row r="509" spans="1:101" ht="14.25" customHeight="1">
      <c r="A509" s="55">
        <v>36</v>
      </c>
      <c r="B509" s="56">
        <v>0.33</v>
      </c>
      <c r="C509" s="56">
        <v>0.47</v>
      </c>
      <c r="D509" s="56">
        <v>0.64</v>
      </c>
      <c r="E509" s="56">
        <v>0.81</v>
      </c>
      <c r="F509" s="56">
        <v>0.94</v>
      </c>
      <c r="G509" s="56">
        <v>1.07</v>
      </c>
      <c r="H509" s="56">
        <v>1.19</v>
      </c>
      <c r="I509" s="56">
        <v>1.32</v>
      </c>
      <c r="J509" s="56">
        <v>1.47</v>
      </c>
      <c r="K509" s="56">
        <v>1.65</v>
      </c>
      <c r="L509" s="56">
        <v>2</v>
      </c>
      <c r="M509" s="56">
        <v>2.21</v>
      </c>
      <c r="N509" s="56">
        <v>2.48</v>
      </c>
      <c r="O509" s="56">
        <v>2.75</v>
      </c>
      <c r="P509" s="56">
        <v>3.04</v>
      </c>
      <c r="Q509" s="56">
        <v>3.39</v>
      </c>
      <c r="R509" s="56">
        <v>3.74</v>
      </c>
      <c r="S509" s="56">
        <v>4.16</v>
      </c>
      <c r="T509" s="56">
        <v>4.63</v>
      </c>
      <c r="U509" s="57">
        <v>5.13</v>
      </c>
      <c r="V509" s="56">
        <v>5.68</v>
      </c>
      <c r="W509" s="56">
        <v>6.28</v>
      </c>
      <c r="X509" s="56">
        <v>6.96</v>
      </c>
      <c r="Y509" s="56">
        <v>7.71</v>
      </c>
      <c r="Z509" s="56">
        <v>8.56</v>
      </c>
      <c r="AA509" s="57">
        <v>9.5</v>
      </c>
      <c r="AB509" s="37">
        <v>10.56</v>
      </c>
      <c r="AC509" s="37">
        <v>11.72</v>
      </c>
      <c r="AD509" s="37">
        <v>12.99</v>
      </c>
      <c r="AE509" s="37">
        <v>14.39</v>
      </c>
      <c r="AF509" s="37">
        <v>15.9</v>
      </c>
      <c r="AG509" s="37">
        <v>17.52</v>
      </c>
      <c r="AH509" s="37">
        <v>19.25</v>
      </c>
      <c r="AI509" s="37">
        <v>21.07</v>
      </c>
      <c r="AJ509" s="37">
        <v>23.09</v>
      </c>
      <c r="AK509" s="37">
        <v>25.35</v>
      </c>
      <c r="AL509" s="37">
        <v>27.56</v>
      </c>
      <c r="AM509" s="37">
        <v>30.02</v>
      </c>
      <c r="AN509" s="37">
        <v>32.68</v>
      </c>
      <c r="AO509" s="37">
        <v>35.65</v>
      </c>
      <c r="AP509" s="37">
        <v>38.93</v>
      </c>
      <c r="AQ509" s="37">
        <v>42.62</v>
      </c>
      <c r="AR509" s="37">
        <v>46.67</v>
      </c>
      <c r="AS509" s="37">
        <v>51.16</v>
      </c>
      <c r="AT509" s="37">
        <v>57.08</v>
      </c>
      <c r="AU509" s="37">
        <v>64.180000000000007</v>
      </c>
      <c r="AV509" s="37">
        <v>72.25</v>
      </c>
      <c r="AW509" s="37">
        <v>81.28</v>
      </c>
      <c r="AX509" s="37">
        <v>90.53</v>
      </c>
      <c r="AY509" s="37">
        <v>99.07</v>
      </c>
      <c r="AZ509" s="37">
        <v>112.22</v>
      </c>
      <c r="BA509" s="37">
        <v>124.02</v>
      </c>
      <c r="BB509" s="37">
        <v>136.91999999999999</v>
      </c>
      <c r="BC509" s="37">
        <v>150.66</v>
      </c>
      <c r="BD509" s="37">
        <v>165.03</v>
      </c>
      <c r="BE509" s="37">
        <v>179.51</v>
      </c>
      <c r="BF509" s="37">
        <v>194.47</v>
      </c>
      <c r="BG509" s="37">
        <v>209.84</v>
      </c>
      <c r="BH509" s="37">
        <v>224.13</v>
      </c>
      <c r="BI509" s="37">
        <v>238.85</v>
      </c>
      <c r="BJ509" s="37">
        <v>256.57</v>
      </c>
      <c r="BK509" s="37">
        <v>275.08999999999997</v>
      </c>
      <c r="BL509" s="37">
        <v>294.22000000000003</v>
      </c>
      <c r="BM509" s="37">
        <v>313.37</v>
      </c>
      <c r="BN509" s="37">
        <v>331.99</v>
      </c>
      <c r="BO509" s="37">
        <v>357.42</v>
      </c>
      <c r="BP509" s="37">
        <v>382.58</v>
      </c>
      <c r="BQ509" s="37">
        <v>407.03</v>
      </c>
      <c r="BR509" s="37">
        <v>430.37</v>
      </c>
      <c r="BS509" s="37">
        <v>452.19</v>
      </c>
      <c r="BT509" s="37">
        <v>472.1</v>
      </c>
      <c r="BU509" s="37">
        <v>498.11</v>
      </c>
      <c r="BV509" s="37">
        <v>525.54</v>
      </c>
      <c r="BW509" s="37">
        <v>554.48</v>
      </c>
      <c r="BX509" s="37">
        <v>585.02</v>
      </c>
      <c r="BY509" s="37">
        <v>617.24</v>
      </c>
      <c r="BZ509" s="37">
        <v>651.23</v>
      </c>
      <c r="CA509" s="37">
        <v>687.1</v>
      </c>
      <c r="CB509" s="37">
        <v>724.94</v>
      </c>
      <c r="CC509" s="37">
        <v>764.87</v>
      </c>
      <c r="CD509" s="37">
        <v>806.99</v>
      </c>
      <c r="CE509" s="37">
        <v>851.43</v>
      </c>
      <c r="CF509" s="37">
        <v>898.33</v>
      </c>
      <c r="CG509" s="37">
        <v>947.8</v>
      </c>
      <c r="CH509" s="37">
        <v>1000</v>
      </c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</row>
    <row r="510" spans="1:101" ht="14.25" customHeight="1">
      <c r="A510" s="55">
        <v>37</v>
      </c>
      <c r="B510" s="56">
        <v>0.36</v>
      </c>
      <c r="C510" s="56">
        <v>0.52</v>
      </c>
      <c r="D510" s="56">
        <v>0.71</v>
      </c>
      <c r="E510" s="56">
        <v>0.87</v>
      </c>
      <c r="F510" s="56">
        <v>1</v>
      </c>
      <c r="G510" s="56">
        <v>1.1299999999999999</v>
      </c>
      <c r="H510" s="56">
        <v>1.26</v>
      </c>
      <c r="I510" s="56">
        <v>1.39</v>
      </c>
      <c r="J510" s="56">
        <v>1.55</v>
      </c>
      <c r="K510" s="56">
        <v>1.96</v>
      </c>
      <c r="L510" s="56">
        <v>2.19</v>
      </c>
      <c r="M510" s="56">
        <v>2.4300000000000002</v>
      </c>
      <c r="N510" s="56">
        <v>2.72</v>
      </c>
      <c r="O510" s="56">
        <v>3.03</v>
      </c>
      <c r="P510" s="56">
        <v>3.35</v>
      </c>
      <c r="Q510" s="56">
        <v>3.72</v>
      </c>
      <c r="R510" s="56">
        <v>4.1399999999999997</v>
      </c>
      <c r="S510" s="56">
        <v>4.6100000000000003</v>
      </c>
      <c r="T510" s="56">
        <v>5.1100000000000003</v>
      </c>
      <c r="U510" s="57">
        <v>5.66</v>
      </c>
      <c r="V510" s="56">
        <v>6.28</v>
      </c>
      <c r="W510" s="56">
        <v>6.96</v>
      </c>
      <c r="X510" s="56">
        <v>7.71</v>
      </c>
      <c r="Y510" s="56">
        <v>8.56</v>
      </c>
      <c r="Z510" s="56">
        <v>9.5</v>
      </c>
      <c r="AA510" s="57">
        <v>10.56</v>
      </c>
      <c r="AB510" s="37">
        <v>11.72</v>
      </c>
      <c r="AC510" s="37">
        <v>12.99</v>
      </c>
      <c r="AD510" s="37">
        <v>14.39</v>
      </c>
      <c r="AE510" s="37">
        <v>15.9</v>
      </c>
      <c r="AF510" s="37">
        <v>17.52</v>
      </c>
      <c r="AG510" s="37">
        <v>19.25</v>
      </c>
      <c r="AH510" s="37">
        <v>21.07</v>
      </c>
      <c r="AI510" s="37">
        <v>23.09</v>
      </c>
      <c r="AJ510" s="37">
        <v>25.35</v>
      </c>
      <c r="AK510" s="37">
        <v>27.56</v>
      </c>
      <c r="AL510" s="37">
        <v>30.02</v>
      </c>
      <c r="AM510" s="37">
        <v>32.68</v>
      </c>
      <c r="AN510" s="37">
        <v>35.65</v>
      </c>
      <c r="AO510" s="37">
        <v>38.93</v>
      </c>
      <c r="AP510" s="37">
        <v>42.62</v>
      </c>
      <c r="AQ510" s="37">
        <v>46.67</v>
      </c>
      <c r="AR510" s="37">
        <v>51.16</v>
      </c>
      <c r="AS510" s="37">
        <v>57.08</v>
      </c>
      <c r="AT510" s="37">
        <v>64.180000000000007</v>
      </c>
      <c r="AU510" s="37">
        <v>72.25</v>
      </c>
      <c r="AV510" s="37">
        <v>81.28</v>
      </c>
      <c r="AW510" s="37">
        <v>90.53</v>
      </c>
      <c r="AX510" s="37">
        <v>99.07</v>
      </c>
      <c r="AY510" s="37">
        <v>112.22</v>
      </c>
      <c r="AZ510" s="37">
        <v>124.02</v>
      </c>
      <c r="BA510" s="37">
        <v>136.91999999999999</v>
      </c>
      <c r="BB510" s="37">
        <v>150.66</v>
      </c>
      <c r="BC510" s="37">
        <v>165.03</v>
      </c>
      <c r="BD510" s="37">
        <v>179.51</v>
      </c>
      <c r="BE510" s="37">
        <v>194.47</v>
      </c>
      <c r="BF510" s="37">
        <v>209.84</v>
      </c>
      <c r="BG510" s="37">
        <v>224.13</v>
      </c>
      <c r="BH510" s="37">
        <v>238.85</v>
      </c>
      <c r="BI510" s="37">
        <v>256.57</v>
      </c>
      <c r="BJ510" s="37">
        <v>275.08999999999997</v>
      </c>
      <c r="BK510" s="37">
        <v>294.22000000000003</v>
      </c>
      <c r="BL510" s="37">
        <v>313.37</v>
      </c>
      <c r="BM510" s="37">
        <v>331.99</v>
      </c>
      <c r="BN510" s="37">
        <v>357.42</v>
      </c>
      <c r="BO510" s="37">
        <v>382.58</v>
      </c>
      <c r="BP510" s="37">
        <v>407.03</v>
      </c>
      <c r="BQ510" s="37">
        <v>430.37</v>
      </c>
      <c r="BR510" s="37">
        <v>452.19</v>
      </c>
      <c r="BS510" s="37">
        <v>472.1</v>
      </c>
      <c r="BT510" s="37">
        <v>498.11</v>
      </c>
      <c r="BU510" s="37">
        <v>525.54</v>
      </c>
      <c r="BV510" s="37">
        <v>554.48</v>
      </c>
      <c r="BW510" s="37">
        <v>585.02</v>
      </c>
      <c r="BX510" s="37">
        <v>617.24</v>
      </c>
      <c r="BY510" s="37">
        <v>651.23</v>
      </c>
      <c r="BZ510" s="37">
        <v>687.1</v>
      </c>
      <c r="CA510" s="37">
        <v>724.94</v>
      </c>
      <c r="CB510" s="37">
        <v>764.87</v>
      </c>
      <c r="CC510" s="37">
        <v>806.99</v>
      </c>
      <c r="CD510" s="37">
        <v>851.43</v>
      </c>
      <c r="CE510" s="37">
        <v>898.33</v>
      </c>
      <c r="CF510" s="37">
        <v>947.8</v>
      </c>
      <c r="CG510" s="37">
        <v>1000</v>
      </c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</row>
    <row r="511" spans="1:101" ht="14.25" customHeight="1">
      <c r="A511" s="55">
        <v>38</v>
      </c>
      <c r="B511" s="56">
        <v>0.39</v>
      </c>
      <c r="C511" s="56">
        <v>0.56000000000000005</v>
      </c>
      <c r="D511" s="56">
        <v>0.76</v>
      </c>
      <c r="E511" s="56">
        <v>0.93</v>
      </c>
      <c r="F511" s="56">
        <v>1.07</v>
      </c>
      <c r="G511" s="56">
        <v>1.2</v>
      </c>
      <c r="H511" s="56">
        <v>1.33</v>
      </c>
      <c r="I511" s="56">
        <v>1.47</v>
      </c>
      <c r="J511" s="56">
        <v>1.88</v>
      </c>
      <c r="K511" s="56">
        <v>2.15</v>
      </c>
      <c r="L511" s="56">
        <v>2.41</v>
      </c>
      <c r="M511" s="56">
        <v>2.67</v>
      </c>
      <c r="N511" s="56">
        <v>3</v>
      </c>
      <c r="O511" s="56">
        <v>3.34</v>
      </c>
      <c r="P511" s="56">
        <v>3.71</v>
      </c>
      <c r="Q511" s="56">
        <v>4.12</v>
      </c>
      <c r="R511" s="56">
        <v>4.5999999999999996</v>
      </c>
      <c r="S511" s="56">
        <v>5.0999999999999996</v>
      </c>
      <c r="T511" s="56">
        <v>5.64</v>
      </c>
      <c r="U511" s="57">
        <v>6.26</v>
      </c>
      <c r="V511" s="56">
        <v>6.96</v>
      </c>
      <c r="W511" s="56">
        <v>7.71</v>
      </c>
      <c r="X511" s="56">
        <v>8.56</v>
      </c>
      <c r="Y511" s="56">
        <v>9.5</v>
      </c>
      <c r="Z511" s="56">
        <v>10.56</v>
      </c>
      <c r="AA511" s="57">
        <v>11.72</v>
      </c>
      <c r="AB511" s="37">
        <v>12.99</v>
      </c>
      <c r="AC511" s="37">
        <v>14.39</v>
      </c>
      <c r="AD511" s="37">
        <v>15.9</v>
      </c>
      <c r="AE511" s="37">
        <v>17.52</v>
      </c>
      <c r="AF511" s="37">
        <v>19.25</v>
      </c>
      <c r="AG511" s="37">
        <v>21.07</v>
      </c>
      <c r="AH511" s="37">
        <v>23.09</v>
      </c>
      <c r="AI511" s="37">
        <v>25.35</v>
      </c>
      <c r="AJ511" s="37">
        <v>27.56</v>
      </c>
      <c r="AK511" s="37">
        <v>30.02</v>
      </c>
      <c r="AL511" s="37">
        <v>32.68</v>
      </c>
      <c r="AM511" s="37">
        <v>35.65</v>
      </c>
      <c r="AN511" s="37">
        <v>38.93</v>
      </c>
      <c r="AO511" s="37">
        <v>42.62</v>
      </c>
      <c r="AP511" s="37">
        <v>46.67</v>
      </c>
      <c r="AQ511" s="37">
        <v>51.16</v>
      </c>
      <c r="AR511" s="37">
        <v>57.08</v>
      </c>
      <c r="AS511" s="37">
        <v>64.180000000000007</v>
      </c>
      <c r="AT511" s="37">
        <v>72.25</v>
      </c>
      <c r="AU511" s="37">
        <v>81.28</v>
      </c>
      <c r="AV511" s="37">
        <v>90.53</v>
      </c>
      <c r="AW511" s="37">
        <v>99.07</v>
      </c>
      <c r="AX511" s="37">
        <v>112.22</v>
      </c>
      <c r="AY511" s="37">
        <v>124.02</v>
      </c>
      <c r="AZ511" s="37">
        <v>136.91999999999999</v>
      </c>
      <c r="BA511" s="37">
        <v>150.66</v>
      </c>
      <c r="BB511" s="37">
        <v>165.03</v>
      </c>
      <c r="BC511" s="37">
        <v>179.51</v>
      </c>
      <c r="BD511" s="37">
        <v>194.47</v>
      </c>
      <c r="BE511" s="37">
        <v>209.84</v>
      </c>
      <c r="BF511" s="37">
        <v>224.13</v>
      </c>
      <c r="BG511" s="37">
        <v>238.85</v>
      </c>
      <c r="BH511" s="37">
        <v>256.57</v>
      </c>
      <c r="BI511" s="37">
        <v>275.08999999999997</v>
      </c>
      <c r="BJ511" s="37">
        <v>294.22000000000003</v>
      </c>
      <c r="BK511" s="37">
        <v>313.37</v>
      </c>
      <c r="BL511" s="37">
        <v>331.99</v>
      </c>
      <c r="BM511" s="37">
        <v>357.42</v>
      </c>
      <c r="BN511" s="37">
        <v>382.58</v>
      </c>
      <c r="BO511" s="37">
        <v>407.03</v>
      </c>
      <c r="BP511" s="37">
        <v>430.37</v>
      </c>
      <c r="BQ511" s="37">
        <v>452.19</v>
      </c>
      <c r="BR511" s="37">
        <v>472.1</v>
      </c>
      <c r="BS511" s="37">
        <v>498.11</v>
      </c>
      <c r="BT511" s="37">
        <v>525.54</v>
      </c>
      <c r="BU511" s="37">
        <v>554.48</v>
      </c>
      <c r="BV511" s="37">
        <v>585.02</v>
      </c>
      <c r="BW511" s="37">
        <v>617.24</v>
      </c>
      <c r="BX511" s="37">
        <v>651.23</v>
      </c>
      <c r="BY511" s="37">
        <v>687.1</v>
      </c>
      <c r="BZ511" s="37">
        <v>724.94</v>
      </c>
      <c r="CA511" s="37">
        <v>764.87</v>
      </c>
      <c r="CB511" s="37">
        <v>806.99</v>
      </c>
      <c r="CC511" s="37">
        <v>851.43</v>
      </c>
      <c r="CD511" s="37">
        <v>898.33</v>
      </c>
      <c r="CE511" s="37">
        <v>947.8</v>
      </c>
      <c r="CF511" s="37">
        <v>1000</v>
      </c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</row>
    <row r="512" spans="1:101" ht="14.25" customHeight="1">
      <c r="A512" s="55">
        <v>39</v>
      </c>
      <c r="B512" s="56">
        <v>0.42</v>
      </c>
      <c r="C512" s="56">
        <v>0.6</v>
      </c>
      <c r="D512" s="56">
        <v>0.81</v>
      </c>
      <c r="E512" s="56">
        <v>0.99</v>
      </c>
      <c r="F512" s="56">
        <v>1.1399999999999999</v>
      </c>
      <c r="G512" s="56">
        <v>1.27</v>
      </c>
      <c r="H512" s="56">
        <v>1.41</v>
      </c>
      <c r="I512" s="56">
        <v>1.79</v>
      </c>
      <c r="J512" s="56">
        <v>2.0699999999999998</v>
      </c>
      <c r="K512" s="56">
        <v>2.37</v>
      </c>
      <c r="L512" s="56">
        <v>2.65</v>
      </c>
      <c r="M512" s="56">
        <v>2.95</v>
      </c>
      <c r="N512" s="56">
        <v>3.31</v>
      </c>
      <c r="O512" s="56">
        <v>3.69</v>
      </c>
      <c r="P512" s="56">
        <v>4.0999999999999996</v>
      </c>
      <c r="Q512" s="56">
        <v>4.58</v>
      </c>
      <c r="R512" s="56">
        <v>5.08</v>
      </c>
      <c r="S512" s="56">
        <v>5.63</v>
      </c>
      <c r="T512" s="56">
        <v>6.25</v>
      </c>
      <c r="U512" s="57">
        <v>6.94</v>
      </c>
      <c r="V512" s="56">
        <v>7.71</v>
      </c>
      <c r="W512" s="56">
        <v>8.56</v>
      </c>
      <c r="X512" s="56">
        <v>9.5</v>
      </c>
      <c r="Y512" s="56">
        <v>10.56</v>
      </c>
      <c r="Z512" s="56">
        <v>11.72</v>
      </c>
      <c r="AA512" s="57">
        <v>12.99</v>
      </c>
      <c r="AB512" s="37">
        <v>14.39</v>
      </c>
      <c r="AC512" s="37">
        <v>15.9</v>
      </c>
      <c r="AD512" s="37">
        <v>17.52</v>
      </c>
      <c r="AE512" s="37">
        <v>19.25</v>
      </c>
      <c r="AF512" s="37">
        <v>21.07</v>
      </c>
      <c r="AG512" s="37">
        <v>23.09</v>
      </c>
      <c r="AH512" s="37">
        <v>25.35</v>
      </c>
      <c r="AI512" s="37">
        <v>27.56</v>
      </c>
      <c r="AJ512" s="37">
        <v>30.02</v>
      </c>
      <c r="AK512" s="37">
        <v>32.68</v>
      </c>
      <c r="AL512" s="37">
        <v>35.65</v>
      </c>
      <c r="AM512" s="37">
        <v>38.93</v>
      </c>
      <c r="AN512" s="37">
        <v>42.62</v>
      </c>
      <c r="AO512" s="37">
        <v>46.67</v>
      </c>
      <c r="AP512" s="37">
        <v>51.16</v>
      </c>
      <c r="AQ512" s="37">
        <v>57.08</v>
      </c>
      <c r="AR512" s="37">
        <v>64.180000000000007</v>
      </c>
      <c r="AS512" s="37">
        <v>72.25</v>
      </c>
      <c r="AT512" s="37">
        <v>81.28</v>
      </c>
      <c r="AU512" s="37">
        <v>90.53</v>
      </c>
      <c r="AV512" s="37">
        <v>99.07</v>
      </c>
      <c r="AW512" s="37">
        <v>112.22</v>
      </c>
      <c r="AX512" s="37">
        <v>124.02</v>
      </c>
      <c r="AY512" s="37">
        <v>136.91999999999999</v>
      </c>
      <c r="AZ512" s="37">
        <v>150.66</v>
      </c>
      <c r="BA512" s="37">
        <v>165.03</v>
      </c>
      <c r="BB512" s="37">
        <v>179.51</v>
      </c>
      <c r="BC512" s="37">
        <v>194.47</v>
      </c>
      <c r="BD512" s="37">
        <v>209.84</v>
      </c>
      <c r="BE512" s="37">
        <v>224.13</v>
      </c>
      <c r="BF512" s="37">
        <v>238.85</v>
      </c>
      <c r="BG512" s="37">
        <v>256.57</v>
      </c>
      <c r="BH512" s="37">
        <v>275.08999999999997</v>
      </c>
      <c r="BI512" s="37">
        <v>294.22000000000003</v>
      </c>
      <c r="BJ512" s="37">
        <v>313.37</v>
      </c>
      <c r="BK512" s="37">
        <v>331.99</v>
      </c>
      <c r="BL512" s="37">
        <v>357.42</v>
      </c>
      <c r="BM512" s="37">
        <v>382.58</v>
      </c>
      <c r="BN512" s="37">
        <v>407.03</v>
      </c>
      <c r="BO512" s="37">
        <v>430.37</v>
      </c>
      <c r="BP512" s="37">
        <v>452.19</v>
      </c>
      <c r="BQ512" s="37">
        <v>472.1</v>
      </c>
      <c r="BR512" s="37">
        <v>498.11</v>
      </c>
      <c r="BS512" s="37">
        <v>525.54</v>
      </c>
      <c r="BT512" s="37">
        <v>554.48</v>
      </c>
      <c r="BU512" s="37">
        <v>585.02</v>
      </c>
      <c r="BV512" s="37">
        <v>617.24</v>
      </c>
      <c r="BW512" s="37">
        <v>651.23</v>
      </c>
      <c r="BX512" s="37">
        <v>687.1</v>
      </c>
      <c r="BY512" s="37">
        <v>724.94</v>
      </c>
      <c r="BZ512" s="37">
        <v>764.87</v>
      </c>
      <c r="CA512" s="37">
        <v>806.99</v>
      </c>
      <c r="CB512" s="37">
        <v>851.43</v>
      </c>
      <c r="CC512" s="37">
        <v>898.33</v>
      </c>
      <c r="CD512" s="37">
        <v>947.8</v>
      </c>
      <c r="CE512" s="37">
        <v>1000</v>
      </c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</row>
    <row r="513" spans="1:101" ht="14.25" customHeight="1">
      <c r="A513" s="55">
        <v>40</v>
      </c>
      <c r="B513" s="56">
        <v>0.44</v>
      </c>
      <c r="C513" s="56">
        <v>0.64</v>
      </c>
      <c r="D513" s="56">
        <v>0.86</v>
      </c>
      <c r="E513" s="56">
        <v>1.06</v>
      </c>
      <c r="F513" s="56">
        <v>1.21</v>
      </c>
      <c r="G513" s="56">
        <v>1.35</v>
      </c>
      <c r="H513" s="56">
        <v>1.68</v>
      </c>
      <c r="I513" s="56">
        <v>1.96</v>
      </c>
      <c r="J513" s="56">
        <v>2.27</v>
      </c>
      <c r="K513" s="56">
        <v>2.61</v>
      </c>
      <c r="L513" s="56">
        <v>2.92</v>
      </c>
      <c r="M513" s="56">
        <v>3.26</v>
      </c>
      <c r="N513" s="56">
        <v>3.66</v>
      </c>
      <c r="O513" s="56">
        <v>4.08</v>
      </c>
      <c r="P513" s="56">
        <v>4.53</v>
      </c>
      <c r="Q513" s="56">
        <v>5.07</v>
      </c>
      <c r="R513" s="56">
        <v>5.62</v>
      </c>
      <c r="S513" s="56">
        <v>6.24</v>
      </c>
      <c r="T513" s="56">
        <v>6.92</v>
      </c>
      <c r="U513" s="57">
        <v>7.69</v>
      </c>
      <c r="V513" s="56">
        <v>8.56</v>
      </c>
      <c r="W513" s="56">
        <v>9.5</v>
      </c>
      <c r="X513" s="56">
        <v>10.56</v>
      </c>
      <c r="Y513" s="56">
        <v>11.72</v>
      </c>
      <c r="Z513" s="56">
        <v>12.99</v>
      </c>
      <c r="AA513" s="57">
        <v>14.39</v>
      </c>
      <c r="AB513" s="37">
        <v>15.9</v>
      </c>
      <c r="AC513" s="37">
        <v>17.52</v>
      </c>
      <c r="AD513" s="37">
        <v>19.25</v>
      </c>
      <c r="AE513" s="37">
        <v>21.07</v>
      </c>
      <c r="AF513" s="37">
        <v>23.09</v>
      </c>
      <c r="AG513" s="37">
        <v>25.35</v>
      </c>
      <c r="AH513" s="37">
        <v>27.56</v>
      </c>
      <c r="AI513" s="37">
        <v>30.02</v>
      </c>
      <c r="AJ513" s="37">
        <v>32.68</v>
      </c>
      <c r="AK513" s="37">
        <v>35.65</v>
      </c>
      <c r="AL513" s="37">
        <v>38.93</v>
      </c>
      <c r="AM513" s="37">
        <v>42.62</v>
      </c>
      <c r="AN513" s="37">
        <v>46.67</v>
      </c>
      <c r="AO513" s="37">
        <v>51.16</v>
      </c>
      <c r="AP513" s="37">
        <v>57.08</v>
      </c>
      <c r="AQ513" s="37">
        <v>64.180000000000007</v>
      </c>
      <c r="AR513" s="37">
        <v>72.25</v>
      </c>
      <c r="AS513" s="37">
        <v>81.28</v>
      </c>
      <c r="AT513" s="37">
        <v>90.53</v>
      </c>
      <c r="AU513" s="37">
        <v>99.07</v>
      </c>
      <c r="AV513" s="37">
        <v>112.22</v>
      </c>
      <c r="AW513" s="37">
        <v>124.02</v>
      </c>
      <c r="AX513" s="37">
        <v>136.91999999999999</v>
      </c>
      <c r="AY513" s="37">
        <v>150.66</v>
      </c>
      <c r="AZ513" s="37">
        <v>165.03</v>
      </c>
      <c r="BA513" s="37">
        <v>179.51</v>
      </c>
      <c r="BB513" s="37">
        <v>194.47</v>
      </c>
      <c r="BC513" s="37">
        <v>209.84</v>
      </c>
      <c r="BD513" s="37">
        <v>224.13</v>
      </c>
      <c r="BE513" s="37">
        <v>238.85</v>
      </c>
      <c r="BF513" s="37">
        <v>256.57</v>
      </c>
      <c r="BG513" s="37">
        <v>275.08999999999997</v>
      </c>
      <c r="BH513" s="37">
        <v>294.22000000000003</v>
      </c>
      <c r="BI513" s="37">
        <v>313.37</v>
      </c>
      <c r="BJ513" s="37">
        <v>331.99</v>
      </c>
      <c r="BK513" s="37">
        <v>357.42</v>
      </c>
      <c r="BL513" s="37">
        <v>382.58</v>
      </c>
      <c r="BM513" s="37">
        <v>407.03</v>
      </c>
      <c r="BN513" s="37">
        <v>430.37</v>
      </c>
      <c r="BO513" s="37">
        <v>452.19</v>
      </c>
      <c r="BP513" s="37">
        <v>472.1</v>
      </c>
      <c r="BQ513" s="37">
        <v>498.11</v>
      </c>
      <c r="BR513" s="37">
        <v>525.54</v>
      </c>
      <c r="BS513" s="37">
        <v>554.48</v>
      </c>
      <c r="BT513" s="37">
        <v>585.02</v>
      </c>
      <c r="BU513" s="37">
        <v>617.24</v>
      </c>
      <c r="BV513" s="37">
        <v>651.23</v>
      </c>
      <c r="BW513" s="37">
        <v>687.1</v>
      </c>
      <c r="BX513" s="37">
        <v>724.94</v>
      </c>
      <c r="BY513" s="37">
        <v>764.87</v>
      </c>
      <c r="BZ513" s="37">
        <v>806.99</v>
      </c>
      <c r="CA513" s="37">
        <v>851.43</v>
      </c>
      <c r="CB513" s="37">
        <v>898.33</v>
      </c>
      <c r="CC513" s="37">
        <v>947.8</v>
      </c>
      <c r="CD513" s="37">
        <v>1000</v>
      </c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</row>
    <row r="514" spans="1:101" ht="14.25" customHeight="1">
      <c r="A514" s="55">
        <v>41</v>
      </c>
      <c r="B514" s="56">
        <v>0.46</v>
      </c>
      <c r="C514" s="56">
        <v>0.67</v>
      </c>
      <c r="D514" s="56">
        <v>0.91</v>
      </c>
      <c r="E514" s="56">
        <v>1.1200000000000001</v>
      </c>
      <c r="F514" s="56">
        <v>1.29</v>
      </c>
      <c r="G514" s="56">
        <v>1.55</v>
      </c>
      <c r="H514" s="56">
        <v>1.85</v>
      </c>
      <c r="I514" s="56">
        <v>2.16</v>
      </c>
      <c r="J514" s="56">
        <v>2.5</v>
      </c>
      <c r="K514" s="56">
        <v>2.87</v>
      </c>
      <c r="L514" s="56">
        <v>3.23</v>
      </c>
      <c r="M514" s="56">
        <v>3.61</v>
      </c>
      <c r="N514" s="56">
        <v>4.05</v>
      </c>
      <c r="O514" s="56">
        <v>4.5199999999999996</v>
      </c>
      <c r="P514" s="56">
        <v>5.01</v>
      </c>
      <c r="Q514" s="56">
        <v>5.61</v>
      </c>
      <c r="R514" s="56">
        <v>6.23</v>
      </c>
      <c r="S514" s="56">
        <v>6.91</v>
      </c>
      <c r="T514" s="56">
        <v>7.67</v>
      </c>
      <c r="U514" s="57">
        <v>8.5399999999999991</v>
      </c>
      <c r="V514" s="56">
        <v>9.5</v>
      </c>
      <c r="W514" s="56">
        <v>10.56</v>
      </c>
      <c r="X514" s="56">
        <v>11.72</v>
      </c>
      <c r="Y514" s="56">
        <v>12.99</v>
      </c>
      <c r="Z514" s="56">
        <v>14.39</v>
      </c>
      <c r="AA514" s="57">
        <v>15.9</v>
      </c>
      <c r="AB514" s="37">
        <v>17.52</v>
      </c>
      <c r="AC514" s="37">
        <v>19.25</v>
      </c>
      <c r="AD514" s="37">
        <v>21.07</v>
      </c>
      <c r="AE514" s="37">
        <v>23.09</v>
      </c>
      <c r="AF514" s="37">
        <v>25.35</v>
      </c>
      <c r="AG514" s="37">
        <v>27.56</v>
      </c>
      <c r="AH514" s="37">
        <v>30.02</v>
      </c>
      <c r="AI514" s="37">
        <v>32.68</v>
      </c>
      <c r="AJ514" s="37">
        <v>35.65</v>
      </c>
      <c r="AK514" s="37">
        <v>38.93</v>
      </c>
      <c r="AL514" s="37">
        <v>42.62</v>
      </c>
      <c r="AM514" s="37">
        <v>46.67</v>
      </c>
      <c r="AN514" s="37">
        <v>51.16</v>
      </c>
      <c r="AO514" s="37">
        <v>57.08</v>
      </c>
      <c r="AP514" s="37">
        <v>64.180000000000007</v>
      </c>
      <c r="AQ514" s="37">
        <v>72.25</v>
      </c>
      <c r="AR514" s="37">
        <v>81.28</v>
      </c>
      <c r="AS514" s="37">
        <v>90.53</v>
      </c>
      <c r="AT514" s="37">
        <v>99.07</v>
      </c>
      <c r="AU514" s="37">
        <v>112.22</v>
      </c>
      <c r="AV514" s="37">
        <v>124.02</v>
      </c>
      <c r="AW514" s="37">
        <v>136.91999999999999</v>
      </c>
      <c r="AX514" s="37">
        <v>150.66</v>
      </c>
      <c r="AY514" s="37">
        <v>165.03</v>
      </c>
      <c r="AZ514" s="37">
        <v>179.51</v>
      </c>
      <c r="BA514" s="37">
        <v>194.47</v>
      </c>
      <c r="BB514" s="37">
        <v>209.84</v>
      </c>
      <c r="BC514" s="37">
        <v>224.13</v>
      </c>
      <c r="BD514" s="37">
        <v>238.85</v>
      </c>
      <c r="BE514" s="37">
        <v>256.57</v>
      </c>
      <c r="BF514" s="37">
        <v>275.08999999999997</v>
      </c>
      <c r="BG514" s="37">
        <v>294.22000000000003</v>
      </c>
      <c r="BH514" s="37">
        <v>313.37</v>
      </c>
      <c r="BI514" s="37">
        <v>331.99</v>
      </c>
      <c r="BJ514" s="37">
        <v>357.42</v>
      </c>
      <c r="BK514" s="37">
        <v>382.58</v>
      </c>
      <c r="BL514" s="37">
        <v>407.03</v>
      </c>
      <c r="BM514" s="37">
        <v>430.37</v>
      </c>
      <c r="BN514" s="37">
        <v>452.19</v>
      </c>
      <c r="BO514" s="37">
        <v>472.1</v>
      </c>
      <c r="BP514" s="37">
        <v>498.11</v>
      </c>
      <c r="BQ514" s="37">
        <v>525.54</v>
      </c>
      <c r="BR514" s="37">
        <v>554.48</v>
      </c>
      <c r="BS514" s="37">
        <v>585.02</v>
      </c>
      <c r="BT514" s="37">
        <v>617.24</v>
      </c>
      <c r="BU514" s="37">
        <v>651.23</v>
      </c>
      <c r="BV514" s="37">
        <v>687.1</v>
      </c>
      <c r="BW514" s="37">
        <v>724.94</v>
      </c>
      <c r="BX514" s="37">
        <v>764.87</v>
      </c>
      <c r="BY514" s="37">
        <v>806.99</v>
      </c>
      <c r="BZ514" s="37">
        <v>851.43</v>
      </c>
      <c r="CA514" s="37">
        <v>898.33</v>
      </c>
      <c r="CB514" s="37">
        <v>947.8</v>
      </c>
      <c r="CC514" s="37">
        <v>1000</v>
      </c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</row>
    <row r="515" spans="1:101" ht="14.25" customHeight="1">
      <c r="A515" s="55">
        <v>42</v>
      </c>
      <c r="B515" s="56">
        <v>0.47</v>
      </c>
      <c r="C515" s="56">
        <v>0.7</v>
      </c>
      <c r="D515" s="56">
        <v>0.97</v>
      </c>
      <c r="E515" s="56">
        <v>1.2</v>
      </c>
      <c r="F515" s="56">
        <v>1.42</v>
      </c>
      <c r="G515" s="56">
        <v>1.71</v>
      </c>
      <c r="H515" s="56">
        <v>2.0299999999999998</v>
      </c>
      <c r="I515" s="56">
        <v>2.38</v>
      </c>
      <c r="J515" s="56">
        <v>2.76</v>
      </c>
      <c r="K515" s="56">
        <v>3.17</v>
      </c>
      <c r="L515" s="56">
        <v>3.57</v>
      </c>
      <c r="M515" s="56">
        <v>3.99</v>
      </c>
      <c r="N515" s="56">
        <v>4.4800000000000004</v>
      </c>
      <c r="O515" s="56">
        <v>5</v>
      </c>
      <c r="P515" s="56">
        <v>5.53</v>
      </c>
      <c r="Q515" s="56">
        <v>6.22</v>
      </c>
      <c r="R515" s="56">
        <v>6.9</v>
      </c>
      <c r="S515" s="56">
        <v>7.66</v>
      </c>
      <c r="T515" s="56">
        <v>8.52</v>
      </c>
      <c r="U515" s="57">
        <v>9.4700000000000006</v>
      </c>
      <c r="V515" s="56">
        <v>10.56</v>
      </c>
      <c r="W515" s="56">
        <v>11.72</v>
      </c>
      <c r="X515" s="56">
        <v>12.99</v>
      </c>
      <c r="Y515" s="56">
        <v>14.39</v>
      </c>
      <c r="Z515" s="56">
        <v>15.9</v>
      </c>
      <c r="AA515" s="57">
        <v>17.52</v>
      </c>
      <c r="AB515" s="37">
        <v>19.25</v>
      </c>
      <c r="AC515" s="37">
        <v>21.07</v>
      </c>
      <c r="AD515" s="37">
        <v>23.09</v>
      </c>
      <c r="AE515" s="37">
        <v>25.35</v>
      </c>
      <c r="AF515" s="37">
        <v>27.56</v>
      </c>
      <c r="AG515" s="37">
        <v>30.02</v>
      </c>
      <c r="AH515" s="37">
        <v>32.68</v>
      </c>
      <c r="AI515" s="37">
        <v>35.65</v>
      </c>
      <c r="AJ515" s="37">
        <v>38.93</v>
      </c>
      <c r="AK515" s="37">
        <v>42.62</v>
      </c>
      <c r="AL515" s="37">
        <v>46.67</v>
      </c>
      <c r="AM515" s="37">
        <v>51.16</v>
      </c>
      <c r="AN515" s="37">
        <v>57.08</v>
      </c>
      <c r="AO515" s="37">
        <v>64.180000000000007</v>
      </c>
      <c r="AP515" s="37">
        <v>72.25</v>
      </c>
      <c r="AQ515" s="37">
        <v>81.28</v>
      </c>
      <c r="AR515" s="37">
        <v>90.53</v>
      </c>
      <c r="AS515" s="37">
        <v>99.07</v>
      </c>
      <c r="AT515" s="37">
        <v>112.22</v>
      </c>
      <c r="AU515" s="37">
        <v>124.02</v>
      </c>
      <c r="AV515" s="37">
        <v>136.91999999999999</v>
      </c>
      <c r="AW515" s="37">
        <v>150.66</v>
      </c>
      <c r="AX515" s="37">
        <v>165.03</v>
      </c>
      <c r="AY515" s="37">
        <v>179.51</v>
      </c>
      <c r="AZ515" s="37">
        <v>194.47</v>
      </c>
      <c r="BA515" s="37">
        <v>209.84</v>
      </c>
      <c r="BB515" s="37">
        <v>224.13</v>
      </c>
      <c r="BC515" s="37">
        <v>238.85</v>
      </c>
      <c r="BD515" s="37">
        <v>256.57</v>
      </c>
      <c r="BE515" s="37">
        <v>275.08999999999997</v>
      </c>
      <c r="BF515" s="37">
        <v>294.22000000000003</v>
      </c>
      <c r="BG515" s="37">
        <v>313.37</v>
      </c>
      <c r="BH515" s="37">
        <v>331.99</v>
      </c>
      <c r="BI515" s="37">
        <v>357.42</v>
      </c>
      <c r="BJ515" s="37">
        <v>382.58</v>
      </c>
      <c r="BK515" s="37">
        <v>407.03</v>
      </c>
      <c r="BL515" s="37">
        <v>430.37</v>
      </c>
      <c r="BM515" s="37">
        <v>452.19</v>
      </c>
      <c r="BN515" s="37">
        <v>472.1</v>
      </c>
      <c r="BO515" s="37">
        <v>498.11</v>
      </c>
      <c r="BP515" s="37">
        <v>525.54</v>
      </c>
      <c r="BQ515" s="37">
        <v>554.48</v>
      </c>
      <c r="BR515" s="37">
        <v>585.02</v>
      </c>
      <c r="BS515" s="37">
        <v>617.24</v>
      </c>
      <c r="BT515" s="37">
        <v>651.23</v>
      </c>
      <c r="BU515" s="37">
        <v>687.1</v>
      </c>
      <c r="BV515" s="37">
        <v>724.94</v>
      </c>
      <c r="BW515" s="37">
        <v>764.87</v>
      </c>
      <c r="BX515" s="37">
        <v>806.99</v>
      </c>
      <c r="BY515" s="37">
        <v>851.43</v>
      </c>
      <c r="BZ515" s="37">
        <v>898.33</v>
      </c>
      <c r="CA515" s="37">
        <v>947.8</v>
      </c>
      <c r="CB515" s="37">
        <v>1000</v>
      </c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</row>
    <row r="516" spans="1:101" ht="14.25" customHeight="1">
      <c r="A516" s="55">
        <v>43</v>
      </c>
      <c r="B516" s="56">
        <v>0.49</v>
      </c>
      <c r="C516" s="56">
        <v>0.73</v>
      </c>
      <c r="D516" s="56">
        <v>1.03</v>
      </c>
      <c r="E516" s="56">
        <v>1.32</v>
      </c>
      <c r="F516" s="56">
        <v>1.56</v>
      </c>
      <c r="G516" s="56">
        <v>1.89</v>
      </c>
      <c r="H516" s="56">
        <v>2.2400000000000002</v>
      </c>
      <c r="I516" s="56">
        <v>2.63</v>
      </c>
      <c r="J516" s="56">
        <v>3.05</v>
      </c>
      <c r="K516" s="56">
        <v>3.51</v>
      </c>
      <c r="L516" s="56">
        <v>3.95</v>
      </c>
      <c r="M516" s="56">
        <v>4.41</v>
      </c>
      <c r="N516" s="56">
        <v>4.95</v>
      </c>
      <c r="O516" s="56">
        <v>5.48</v>
      </c>
      <c r="P516" s="56">
        <v>6.13</v>
      </c>
      <c r="Q516" s="56">
        <v>6.9</v>
      </c>
      <c r="R516" s="56">
        <v>7.65</v>
      </c>
      <c r="S516" s="56">
        <v>8.5</v>
      </c>
      <c r="T516" s="56">
        <v>9.4499999999999993</v>
      </c>
      <c r="U516" s="57">
        <v>10.52</v>
      </c>
      <c r="V516" s="56">
        <v>11.72</v>
      </c>
      <c r="W516" s="56">
        <v>12.99</v>
      </c>
      <c r="X516" s="56">
        <v>14.39</v>
      </c>
      <c r="Y516" s="56">
        <v>15.9</v>
      </c>
      <c r="Z516" s="56">
        <v>17.52</v>
      </c>
      <c r="AA516" s="57">
        <v>19.25</v>
      </c>
      <c r="AB516" s="37">
        <v>21.07</v>
      </c>
      <c r="AC516" s="37">
        <v>23.09</v>
      </c>
      <c r="AD516" s="37">
        <v>25.35</v>
      </c>
      <c r="AE516" s="37">
        <v>27.56</v>
      </c>
      <c r="AF516" s="37">
        <v>30.02</v>
      </c>
      <c r="AG516" s="37">
        <v>32.68</v>
      </c>
      <c r="AH516" s="37">
        <v>35.65</v>
      </c>
      <c r="AI516" s="37">
        <v>38.93</v>
      </c>
      <c r="AJ516" s="37">
        <v>42.62</v>
      </c>
      <c r="AK516" s="37">
        <v>46.67</v>
      </c>
      <c r="AL516" s="37">
        <v>51.16</v>
      </c>
      <c r="AM516" s="37">
        <v>57.08</v>
      </c>
      <c r="AN516" s="37">
        <v>64.180000000000007</v>
      </c>
      <c r="AO516" s="37">
        <v>72.25</v>
      </c>
      <c r="AP516" s="37">
        <v>81.28</v>
      </c>
      <c r="AQ516" s="37">
        <v>90.53</v>
      </c>
      <c r="AR516" s="37">
        <v>99.07</v>
      </c>
      <c r="AS516" s="37">
        <v>112.22</v>
      </c>
      <c r="AT516" s="37">
        <v>124.02</v>
      </c>
      <c r="AU516" s="37">
        <v>136.91999999999999</v>
      </c>
      <c r="AV516" s="37">
        <v>150.66</v>
      </c>
      <c r="AW516" s="37">
        <v>165.03</v>
      </c>
      <c r="AX516" s="37">
        <v>179.51</v>
      </c>
      <c r="AY516" s="37">
        <v>194.47</v>
      </c>
      <c r="AZ516" s="37">
        <v>209.84</v>
      </c>
      <c r="BA516" s="37">
        <v>224.13</v>
      </c>
      <c r="BB516" s="37">
        <v>238.85</v>
      </c>
      <c r="BC516" s="37">
        <v>256.57</v>
      </c>
      <c r="BD516" s="37">
        <v>275.08999999999997</v>
      </c>
      <c r="BE516" s="37">
        <v>294.22000000000003</v>
      </c>
      <c r="BF516" s="37">
        <v>313.37</v>
      </c>
      <c r="BG516" s="37">
        <v>331.99</v>
      </c>
      <c r="BH516" s="37">
        <v>357.42</v>
      </c>
      <c r="BI516" s="37">
        <v>382.58</v>
      </c>
      <c r="BJ516" s="37">
        <v>407.03</v>
      </c>
      <c r="BK516" s="37">
        <v>430.37</v>
      </c>
      <c r="BL516" s="37">
        <v>452.19</v>
      </c>
      <c r="BM516" s="37">
        <v>472.1</v>
      </c>
      <c r="BN516" s="37">
        <v>498.11</v>
      </c>
      <c r="BO516" s="37">
        <v>525.54</v>
      </c>
      <c r="BP516" s="37">
        <v>554.48</v>
      </c>
      <c r="BQ516" s="37">
        <v>585.02</v>
      </c>
      <c r="BR516" s="37">
        <v>617.24</v>
      </c>
      <c r="BS516" s="37">
        <v>651.23</v>
      </c>
      <c r="BT516" s="37">
        <v>687.1</v>
      </c>
      <c r="BU516" s="37">
        <v>724.94</v>
      </c>
      <c r="BV516" s="37">
        <v>764.87</v>
      </c>
      <c r="BW516" s="37">
        <v>806.99</v>
      </c>
      <c r="BX516" s="37">
        <v>851.43</v>
      </c>
      <c r="BY516" s="37">
        <v>898.33</v>
      </c>
      <c r="BZ516" s="37">
        <v>947.8</v>
      </c>
      <c r="CA516" s="37">
        <v>1000</v>
      </c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</row>
    <row r="517" spans="1:101" ht="14.25" customHeight="1">
      <c r="A517" s="55">
        <v>44</v>
      </c>
      <c r="B517" s="56">
        <v>0.5</v>
      </c>
      <c r="C517" s="56">
        <v>0.77</v>
      </c>
      <c r="D517" s="56">
        <v>1.1200000000000001</v>
      </c>
      <c r="E517" s="56">
        <v>1.45</v>
      </c>
      <c r="F517" s="56">
        <v>1.72</v>
      </c>
      <c r="G517" s="56">
        <v>2.08</v>
      </c>
      <c r="H517" s="56">
        <v>2.48</v>
      </c>
      <c r="I517" s="56">
        <v>2.91</v>
      </c>
      <c r="J517" s="56">
        <v>3.38</v>
      </c>
      <c r="K517" s="56">
        <v>3.88</v>
      </c>
      <c r="L517" s="56">
        <v>4.37</v>
      </c>
      <c r="M517" s="56">
        <v>4.88</v>
      </c>
      <c r="N517" s="56">
        <v>5.4</v>
      </c>
      <c r="O517" s="56">
        <v>6.08</v>
      </c>
      <c r="P517" s="56">
        <v>6.8</v>
      </c>
      <c r="Q517" s="56">
        <v>7.64</v>
      </c>
      <c r="R517" s="56">
        <v>8.49</v>
      </c>
      <c r="S517" s="56">
        <v>9.43</v>
      </c>
      <c r="T517" s="56">
        <v>10.51</v>
      </c>
      <c r="U517" s="57">
        <v>11.66</v>
      </c>
      <c r="V517" s="56">
        <v>12.99</v>
      </c>
      <c r="W517" s="56">
        <v>14.39</v>
      </c>
      <c r="X517" s="56">
        <v>15.9</v>
      </c>
      <c r="Y517" s="56">
        <v>17.52</v>
      </c>
      <c r="Z517" s="56">
        <v>19.25</v>
      </c>
      <c r="AA517" s="57">
        <v>21.07</v>
      </c>
      <c r="AB517" s="37">
        <v>23.09</v>
      </c>
      <c r="AC517" s="37">
        <v>25.35</v>
      </c>
      <c r="AD517" s="37">
        <v>27.56</v>
      </c>
      <c r="AE517" s="37">
        <v>30.02</v>
      </c>
      <c r="AF517" s="37">
        <v>32.68</v>
      </c>
      <c r="AG517" s="37">
        <v>35.65</v>
      </c>
      <c r="AH517" s="37">
        <v>38.93</v>
      </c>
      <c r="AI517" s="37">
        <v>42.62</v>
      </c>
      <c r="AJ517" s="37">
        <v>46.67</v>
      </c>
      <c r="AK517" s="37">
        <v>51.16</v>
      </c>
      <c r="AL517" s="37">
        <v>57.08</v>
      </c>
      <c r="AM517" s="37">
        <v>64.180000000000007</v>
      </c>
      <c r="AN517" s="37">
        <v>72.25</v>
      </c>
      <c r="AO517" s="37">
        <v>81.28</v>
      </c>
      <c r="AP517" s="37">
        <v>90.53</v>
      </c>
      <c r="AQ517" s="37">
        <v>99.07</v>
      </c>
      <c r="AR517" s="37">
        <v>112.22</v>
      </c>
      <c r="AS517" s="37">
        <v>124.02</v>
      </c>
      <c r="AT517" s="37">
        <v>136.91999999999999</v>
      </c>
      <c r="AU517" s="37">
        <v>150.66</v>
      </c>
      <c r="AV517" s="37">
        <v>165.03</v>
      </c>
      <c r="AW517" s="37">
        <v>179.51</v>
      </c>
      <c r="AX517" s="37">
        <v>194.47</v>
      </c>
      <c r="AY517" s="37">
        <v>209.84</v>
      </c>
      <c r="AZ517" s="37">
        <v>224.13</v>
      </c>
      <c r="BA517" s="37">
        <v>238.85</v>
      </c>
      <c r="BB517" s="37">
        <v>256.57</v>
      </c>
      <c r="BC517" s="37">
        <v>275.08999999999997</v>
      </c>
      <c r="BD517" s="37">
        <v>294.22000000000003</v>
      </c>
      <c r="BE517" s="37">
        <v>313.37</v>
      </c>
      <c r="BF517" s="37">
        <v>331.99</v>
      </c>
      <c r="BG517" s="37">
        <v>357.42</v>
      </c>
      <c r="BH517" s="37">
        <v>382.58</v>
      </c>
      <c r="BI517" s="37">
        <v>407.03</v>
      </c>
      <c r="BJ517" s="37">
        <v>430.37</v>
      </c>
      <c r="BK517" s="37">
        <v>452.19</v>
      </c>
      <c r="BL517" s="37">
        <v>472.1</v>
      </c>
      <c r="BM517" s="37">
        <v>498.11</v>
      </c>
      <c r="BN517" s="37">
        <v>525.54</v>
      </c>
      <c r="BO517" s="37">
        <v>554.48</v>
      </c>
      <c r="BP517" s="37">
        <v>585.02</v>
      </c>
      <c r="BQ517" s="37">
        <v>617.24</v>
      </c>
      <c r="BR517" s="37">
        <v>651.23</v>
      </c>
      <c r="BS517" s="37">
        <v>687.1</v>
      </c>
      <c r="BT517" s="37">
        <v>724.94</v>
      </c>
      <c r="BU517" s="37">
        <v>764.87</v>
      </c>
      <c r="BV517" s="37">
        <v>806.99</v>
      </c>
      <c r="BW517" s="37">
        <v>851.43</v>
      </c>
      <c r="BX517" s="37">
        <v>898.33</v>
      </c>
      <c r="BY517" s="37">
        <v>947.8</v>
      </c>
      <c r="BZ517" s="37">
        <v>1000</v>
      </c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</row>
    <row r="518" spans="1:101" ht="14.25" customHeight="1">
      <c r="A518" s="55">
        <v>45</v>
      </c>
      <c r="B518" s="56">
        <v>0.52</v>
      </c>
      <c r="C518" s="56">
        <v>0.83</v>
      </c>
      <c r="D518" s="56">
        <v>1.23</v>
      </c>
      <c r="E518" s="56">
        <v>1.6</v>
      </c>
      <c r="F518" s="56">
        <v>1.91</v>
      </c>
      <c r="G518" s="56">
        <v>2.31</v>
      </c>
      <c r="H518" s="56">
        <v>2.75</v>
      </c>
      <c r="I518" s="56">
        <v>3.23</v>
      </c>
      <c r="J518" s="56">
        <v>3.74</v>
      </c>
      <c r="K518" s="56">
        <v>4.3</v>
      </c>
      <c r="L518" s="56">
        <v>4.84</v>
      </c>
      <c r="M518" s="56">
        <v>5.31</v>
      </c>
      <c r="N518" s="56">
        <v>6</v>
      </c>
      <c r="O518" s="56">
        <v>6.75</v>
      </c>
      <c r="P518" s="56">
        <v>7.55</v>
      </c>
      <c r="Q518" s="56">
        <v>8.48</v>
      </c>
      <c r="R518" s="56">
        <v>9.42</v>
      </c>
      <c r="S518" s="56">
        <v>10.51</v>
      </c>
      <c r="T518" s="56">
        <v>11.66</v>
      </c>
      <c r="U518" s="57">
        <v>12.98</v>
      </c>
      <c r="V518" s="56">
        <v>14.39</v>
      </c>
      <c r="W518" s="56">
        <v>15.9</v>
      </c>
      <c r="X518" s="56">
        <v>17.52</v>
      </c>
      <c r="Y518" s="56">
        <v>19.25</v>
      </c>
      <c r="Z518" s="56">
        <v>21.07</v>
      </c>
      <c r="AA518" s="57">
        <v>23.09</v>
      </c>
      <c r="AB518" s="37">
        <v>25.35</v>
      </c>
      <c r="AC518" s="37">
        <v>27.56</v>
      </c>
      <c r="AD518" s="37">
        <v>30.02</v>
      </c>
      <c r="AE518" s="37">
        <v>32.68</v>
      </c>
      <c r="AF518" s="37">
        <v>35.65</v>
      </c>
      <c r="AG518" s="37">
        <v>38.93</v>
      </c>
      <c r="AH518" s="37">
        <v>42.62</v>
      </c>
      <c r="AI518" s="37">
        <v>46.67</v>
      </c>
      <c r="AJ518" s="37">
        <v>51.16</v>
      </c>
      <c r="AK518" s="37">
        <v>57.08</v>
      </c>
      <c r="AL518" s="37">
        <v>64.180000000000007</v>
      </c>
      <c r="AM518" s="37">
        <v>72.25</v>
      </c>
      <c r="AN518" s="37">
        <v>81.28</v>
      </c>
      <c r="AO518" s="37">
        <v>90.53</v>
      </c>
      <c r="AP518" s="37">
        <v>99.07</v>
      </c>
      <c r="AQ518" s="37">
        <v>112.22</v>
      </c>
      <c r="AR518" s="37">
        <v>124.02</v>
      </c>
      <c r="AS518" s="37">
        <v>136.91999999999999</v>
      </c>
      <c r="AT518" s="37">
        <v>150.66</v>
      </c>
      <c r="AU518" s="37">
        <v>165.03</v>
      </c>
      <c r="AV518" s="37">
        <v>179.51</v>
      </c>
      <c r="AW518" s="37">
        <v>194.47</v>
      </c>
      <c r="AX518" s="37">
        <v>209.84</v>
      </c>
      <c r="AY518" s="37">
        <v>224.13</v>
      </c>
      <c r="AZ518" s="37">
        <v>238.85</v>
      </c>
      <c r="BA518" s="37">
        <v>256.57</v>
      </c>
      <c r="BB518" s="37">
        <v>275.08999999999997</v>
      </c>
      <c r="BC518" s="37">
        <v>294.22000000000003</v>
      </c>
      <c r="BD518" s="37">
        <v>313.37</v>
      </c>
      <c r="BE518" s="37">
        <v>331.99</v>
      </c>
      <c r="BF518" s="37">
        <v>357.42</v>
      </c>
      <c r="BG518" s="37">
        <v>382.58</v>
      </c>
      <c r="BH518" s="37">
        <v>407.03</v>
      </c>
      <c r="BI518" s="37">
        <v>430.37</v>
      </c>
      <c r="BJ518" s="37">
        <v>452.19</v>
      </c>
      <c r="BK518" s="37">
        <v>472.1</v>
      </c>
      <c r="BL518" s="37">
        <v>498.11</v>
      </c>
      <c r="BM518" s="37">
        <v>525.54</v>
      </c>
      <c r="BN518" s="37">
        <v>554.48</v>
      </c>
      <c r="BO518" s="37">
        <v>585.02</v>
      </c>
      <c r="BP518" s="37">
        <v>617.24</v>
      </c>
      <c r="BQ518" s="37">
        <v>651.23</v>
      </c>
      <c r="BR518" s="37">
        <v>687.1</v>
      </c>
      <c r="BS518" s="37">
        <v>724.94</v>
      </c>
      <c r="BT518" s="37">
        <v>764.87</v>
      </c>
      <c r="BU518" s="37">
        <v>806.99</v>
      </c>
      <c r="BV518" s="37">
        <v>851.43</v>
      </c>
      <c r="BW518" s="37">
        <v>898.33</v>
      </c>
      <c r="BX518" s="37">
        <v>947.8</v>
      </c>
      <c r="BY518" s="37">
        <v>1000</v>
      </c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</row>
    <row r="519" spans="1:101" ht="14.25" customHeight="1">
      <c r="A519" s="55">
        <v>46</v>
      </c>
      <c r="B519" s="56">
        <v>0.55000000000000004</v>
      </c>
      <c r="C519" s="56">
        <v>0.9</v>
      </c>
      <c r="D519" s="56">
        <v>1.35</v>
      </c>
      <c r="E519" s="56">
        <v>1.77</v>
      </c>
      <c r="F519" s="56">
        <v>2.11</v>
      </c>
      <c r="G519" s="56">
        <v>2.56</v>
      </c>
      <c r="H519" s="56">
        <v>3.05</v>
      </c>
      <c r="I519" s="56">
        <v>3.58</v>
      </c>
      <c r="J519" s="56">
        <v>4.1500000000000004</v>
      </c>
      <c r="K519" s="56">
        <v>4.7699999999999996</v>
      </c>
      <c r="L519" s="56">
        <v>5.25</v>
      </c>
      <c r="M519" s="56">
        <v>5.89</v>
      </c>
      <c r="N519" s="56">
        <v>6.66</v>
      </c>
      <c r="O519" s="56">
        <v>7.49</v>
      </c>
      <c r="P519" s="56">
        <v>8.4</v>
      </c>
      <c r="Q519" s="56">
        <v>9.41</v>
      </c>
      <c r="R519" s="56">
        <v>10.5</v>
      </c>
      <c r="S519" s="56">
        <v>11.66</v>
      </c>
      <c r="T519" s="56">
        <v>12.97</v>
      </c>
      <c r="U519" s="57">
        <v>14.28</v>
      </c>
      <c r="V519" s="56">
        <v>15.9</v>
      </c>
      <c r="W519" s="56">
        <v>17.52</v>
      </c>
      <c r="X519" s="56">
        <v>19.25</v>
      </c>
      <c r="Y519" s="56">
        <v>21.07</v>
      </c>
      <c r="Z519" s="56">
        <v>23.09</v>
      </c>
      <c r="AA519" s="57">
        <v>25.35</v>
      </c>
      <c r="AB519" s="37">
        <v>27.56</v>
      </c>
      <c r="AC519" s="37">
        <v>30.02</v>
      </c>
      <c r="AD519" s="37">
        <v>32.68</v>
      </c>
      <c r="AE519" s="37">
        <v>35.65</v>
      </c>
      <c r="AF519" s="37">
        <v>38.93</v>
      </c>
      <c r="AG519" s="37">
        <v>42.62</v>
      </c>
      <c r="AH519" s="37">
        <v>46.67</v>
      </c>
      <c r="AI519" s="37">
        <v>51.16</v>
      </c>
      <c r="AJ519" s="37">
        <v>57.08</v>
      </c>
      <c r="AK519" s="37">
        <v>64.180000000000007</v>
      </c>
      <c r="AL519" s="37">
        <v>72.25</v>
      </c>
      <c r="AM519" s="37">
        <v>81.28</v>
      </c>
      <c r="AN519" s="37">
        <v>90.53</v>
      </c>
      <c r="AO519" s="37">
        <v>99.07</v>
      </c>
      <c r="AP519" s="37">
        <v>112.22</v>
      </c>
      <c r="AQ519" s="37">
        <v>124.02</v>
      </c>
      <c r="AR519" s="37">
        <v>136.91999999999999</v>
      </c>
      <c r="AS519" s="37">
        <v>150.66</v>
      </c>
      <c r="AT519" s="37">
        <v>165.03</v>
      </c>
      <c r="AU519" s="37">
        <v>179.51</v>
      </c>
      <c r="AV519" s="37">
        <v>194.47</v>
      </c>
      <c r="AW519" s="37">
        <v>209.84</v>
      </c>
      <c r="AX519" s="37">
        <v>224.13</v>
      </c>
      <c r="AY519" s="37">
        <v>238.85</v>
      </c>
      <c r="AZ519" s="37">
        <v>256.57</v>
      </c>
      <c r="BA519" s="37">
        <v>275.08999999999997</v>
      </c>
      <c r="BB519" s="37">
        <v>294.22000000000003</v>
      </c>
      <c r="BC519" s="37">
        <v>313.37</v>
      </c>
      <c r="BD519" s="37">
        <v>331.99</v>
      </c>
      <c r="BE519" s="37">
        <v>357.42</v>
      </c>
      <c r="BF519" s="37">
        <v>382.58</v>
      </c>
      <c r="BG519" s="37">
        <v>407.03</v>
      </c>
      <c r="BH519" s="37">
        <v>430.37</v>
      </c>
      <c r="BI519" s="37">
        <v>452.19</v>
      </c>
      <c r="BJ519" s="37">
        <v>472.1</v>
      </c>
      <c r="BK519" s="37">
        <v>498.11</v>
      </c>
      <c r="BL519" s="37">
        <v>525.54</v>
      </c>
      <c r="BM519" s="37">
        <v>554.48</v>
      </c>
      <c r="BN519" s="37">
        <v>585.02</v>
      </c>
      <c r="BO519" s="37">
        <v>617.24</v>
      </c>
      <c r="BP519" s="37">
        <v>651.23</v>
      </c>
      <c r="BQ519" s="37">
        <v>687.1</v>
      </c>
      <c r="BR519" s="37">
        <v>724.94</v>
      </c>
      <c r="BS519" s="37">
        <v>764.87</v>
      </c>
      <c r="BT519" s="37">
        <v>806.99</v>
      </c>
      <c r="BU519" s="37">
        <v>851.43</v>
      </c>
      <c r="BV519" s="37">
        <v>898.33</v>
      </c>
      <c r="BW519" s="37">
        <v>947.8</v>
      </c>
      <c r="BX519" s="37">
        <v>1000</v>
      </c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</row>
    <row r="520" spans="1:101" ht="14.25" customHeight="1">
      <c r="A520" s="55">
        <v>47</v>
      </c>
      <c r="B520" s="56">
        <v>0.59</v>
      </c>
      <c r="C520" s="56">
        <v>0.98</v>
      </c>
      <c r="D520" s="56">
        <v>1.48</v>
      </c>
      <c r="E520" s="56">
        <v>1.96</v>
      </c>
      <c r="F520" s="56">
        <v>2.34</v>
      </c>
      <c r="G520" s="56">
        <v>2.84</v>
      </c>
      <c r="H520" s="56">
        <v>3.38</v>
      </c>
      <c r="I520" s="56">
        <v>3.97</v>
      </c>
      <c r="J520" s="56">
        <v>4.6100000000000003</v>
      </c>
      <c r="K520" s="56">
        <v>5.17</v>
      </c>
      <c r="L520" s="56">
        <v>5.84</v>
      </c>
      <c r="M520" s="56">
        <v>6.55</v>
      </c>
      <c r="N520" s="56">
        <v>7.4</v>
      </c>
      <c r="O520" s="56">
        <v>8.33</v>
      </c>
      <c r="P520" s="56">
        <v>9.33</v>
      </c>
      <c r="Q520" s="56">
        <v>10.46</v>
      </c>
      <c r="R520" s="56">
        <v>11.65</v>
      </c>
      <c r="S520" s="56">
        <v>12.96</v>
      </c>
      <c r="T520" s="56">
        <v>14.28</v>
      </c>
      <c r="U520" s="57">
        <v>15.78</v>
      </c>
      <c r="V520" s="56">
        <v>17.52</v>
      </c>
      <c r="W520" s="56">
        <v>19.25</v>
      </c>
      <c r="X520" s="56">
        <v>21.07</v>
      </c>
      <c r="Y520" s="56">
        <v>23.09</v>
      </c>
      <c r="Z520" s="56">
        <v>25.35</v>
      </c>
      <c r="AA520" s="57">
        <v>27.56</v>
      </c>
      <c r="AB520" s="37">
        <v>30.02</v>
      </c>
      <c r="AC520" s="37">
        <v>32.68</v>
      </c>
      <c r="AD520" s="37">
        <v>35.65</v>
      </c>
      <c r="AE520" s="37">
        <v>38.93</v>
      </c>
      <c r="AF520" s="37">
        <v>42.62</v>
      </c>
      <c r="AG520" s="37">
        <v>46.67</v>
      </c>
      <c r="AH520" s="37">
        <v>51.16</v>
      </c>
      <c r="AI520" s="37">
        <v>57.08</v>
      </c>
      <c r="AJ520" s="37">
        <v>64.180000000000007</v>
      </c>
      <c r="AK520" s="37">
        <v>72.25</v>
      </c>
      <c r="AL520" s="37">
        <v>81.28</v>
      </c>
      <c r="AM520" s="37">
        <v>90.53</v>
      </c>
      <c r="AN520" s="37">
        <v>99.07</v>
      </c>
      <c r="AO520" s="37">
        <v>112.22</v>
      </c>
      <c r="AP520" s="37">
        <v>124.02</v>
      </c>
      <c r="AQ520" s="37">
        <v>136.91999999999999</v>
      </c>
      <c r="AR520" s="37">
        <v>150.66</v>
      </c>
      <c r="AS520" s="37">
        <v>165.03</v>
      </c>
      <c r="AT520" s="37">
        <v>179.51</v>
      </c>
      <c r="AU520" s="37">
        <v>194.47</v>
      </c>
      <c r="AV520" s="37">
        <v>209.84</v>
      </c>
      <c r="AW520" s="37">
        <v>224.13</v>
      </c>
      <c r="AX520" s="37">
        <v>238.85</v>
      </c>
      <c r="AY520" s="37">
        <v>256.57</v>
      </c>
      <c r="AZ520" s="37">
        <v>275.08999999999997</v>
      </c>
      <c r="BA520" s="37">
        <v>294.22000000000003</v>
      </c>
      <c r="BB520" s="37">
        <v>313.37</v>
      </c>
      <c r="BC520" s="37">
        <v>331.99</v>
      </c>
      <c r="BD520" s="37">
        <v>357.42</v>
      </c>
      <c r="BE520" s="37">
        <v>382.58</v>
      </c>
      <c r="BF520" s="37">
        <v>407.03</v>
      </c>
      <c r="BG520" s="37">
        <v>430.37</v>
      </c>
      <c r="BH520" s="37">
        <v>452.19</v>
      </c>
      <c r="BI520" s="37">
        <v>472.1</v>
      </c>
      <c r="BJ520" s="37">
        <v>498.11</v>
      </c>
      <c r="BK520" s="37">
        <v>525.54</v>
      </c>
      <c r="BL520" s="37">
        <v>554.48</v>
      </c>
      <c r="BM520" s="37">
        <v>585.02</v>
      </c>
      <c r="BN520" s="37">
        <v>617.24</v>
      </c>
      <c r="BO520" s="37">
        <v>651.23</v>
      </c>
      <c r="BP520" s="37">
        <v>687.1</v>
      </c>
      <c r="BQ520" s="37">
        <v>724.94</v>
      </c>
      <c r="BR520" s="37">
        <v>764.87</v>
      </c>
      <c r="BS520" s="37">
        <v>806.99</v>
      </c>
      <c r="BT520" s="37">
        <v>851.43</v>
      </c>
      <c r="BU520" s="37">
        <v>898.33</v>
      </c>
      <c r="BV520" s="37">
        <v>947.8</v>
      </c>
      <c r="BW520" s="37">
        <v>1000</v>
      </c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</row>
    <row r="521" spans="1:101" ht="14.25" customHeight="1">
      <c r="A521" s="55">
        <v>48</v>
      </c>
      <c r="B521" s="60">
        <v>0.63</v>
      </c>
      <c r="C521" s="56">
        <v>1.06</v>
      </c>
      <c r="D521" s="56">
        <v>1.63</v>
      </c>
      <c r="E521" s="56">
        <v>2.17</v>
      </c>
      <c r="F521" s="56">
        <v>2.61</v>
      </c>
      <c r="G521" s="56">
        <v>3.16</v>
      </c>
      <c r="H521" s="56">
        <v>3.76</v>
      </c>
      <c r="I521" s="56">
        <v>4.41</v>
      </c>
      <c r="J521" s="56">
        <v>5</v>
      </c>
      <c r="K521" s="56">
        <v>5.75</v>
      </c>
      <c r="L521" s="56">
        <v>6.49</v>
      </c>
      <c r="M521" s="56">
        <v>7.28</v>
      </c>
      <c r="N521" s="56">
        <v>8.24</v>
      </c>
      <c r="O521" s="56">
        <v>9.27</v>
      </c>
      <c r="P521" s="56">
        <v>10.39</v>
      </c>
      <c r="Q521" s="56">
        <v>11.63</v>
      </c>
      <c r="R521" s="56">
        <v>12.96</v>
      </c>
      <c r="S521" s="56">
        <v>14.28</v>
      </c>
      <c r="T521" s="56">
        <v>15.74</v>
      </c>
      <c r="U521" s="57">
        <v>17.399999999999999</v>
      </c>
      <c r="V521" s="56">
        <v>19.25</v>
      </c>
      <c r="W521" s="56">
        <v>21.07</v>
      </c>
      <c r="X521" s="56">
        <v>23.09</v>
      </c>
      <c r="Y521" s="56">
        <v>25.35</v>
      </c>
      <c r="Z521" s="56">
        <v>27.56</v>
      </c>
      <c r="AA521" s="57">
        <v>30.02</v>
      </c>
      <c r="AB521" s="37">
        <v>32.68</v>
      </c>
      <c r="AC521" s="37">
        <v>35.65</v>
      </c>
      <c r="AD521" s="37">
        <v>38.93</v>
      </c>
      <c r="AE521" s="37">
        <v>42.62</v>
      </c>
      <c r="AF521" s="37">
        <v>46.67</v>
      </c>
      <c r="AG521" s="37">
        <v>51.16</v>
      </c>
      <c r="AH521" s="37">
        <v>57.08</v>
      </c>
      <c r="AI521" s="37">
        <v>64.180000000000007</v>
      </c>
      <c r="AJ521" s="37">
        <v>72.25</v>
      </c>
      <c r="AK521" s="37">
        <v>81.28</v>
      </c>
      <c r="AL521" s="37">
        <v>90.53</v>
      </c>
      <c r="AM521" s="37">
        <v>99.07</v>
      </c>
      <c r="AN521" s="37">
        <v>112.22</v>
      </c>
      <c r="AO521" s="37">
        <v>124.02</v>
      </c>
      <c r="AP521" s="37">
        <v>136.91999999999999</v>
      </c>
      <c r="AQ521" s="37">
        <v>150.66</v>
      </c>
      <c r="AR521" s="37">
        <v>165.03</v>
      </c>
      <c r="AS521" s="37">
        <v>179.51</v>
      </c>
      <c r="AT521" s="37">
        <v>194.47</v>
      </c>
      <c r="AU521" s="37">
        <v>209.84</v>
      </c>
      <c r="AV521" s="37">
        <v>224.13</v>
      </c>
      <c r="AW521" s="37">
        <v>238.85</v>
      </c>
      <c r="AX521" s="37">
        <v>256.57</v>
      </c>
      <c r="AY521" s="37">
        <v>275.08999999999997</v>
      </c>
      <c r="AZ521" s="37">
        <v>294.22000000000003</v>
      </c>
      <c r="BA521" s="37">
        <v>313.37</v>
      </c>
      <c r="BB521" s="37">
        <v>331.99</v>
      </c>
      <c r="BC521" s="37">
        <v>357.42</v>
      </c>
      <c r="BD521" s="37">
        <v>382.58</v>
      </c>
      <c r="BE521" s="37">
        <v>407.03</v>
      </c>
      <c r="BF521" s="37">
        <v>430.37</v>
      </c>
      <c r="BG521" s="37">
        <v>452.19</v>
      </c>
      <c r="BH521" s="37">
        <v>472.1</v>
      </c>
      <c r="BI521" s="37">
        <v>498.11</v>
      </c>
      <c r="BJ521" s="37">
        <v>525.54</v>
      </c>
      <c r="BK521" s="37">
        <v>554.48</v>
      </c>
      <c r="BL521" s="37">
        <v>585.02</v>
      </c>
      <c r="BM521" s="37">
        <v>617.24</v>
      </c>
      <c r="BN521" s="37">
        <v>651.23</v>
      </c>
      <c r="BO521" s="37">
        <v>687.1</v>
      </c>
      <c r="BP521" s="37">
        <v>724.94</v>
      </c>
      <c r="BQ521" s="37">
        <v>764.87</v>
      </c>
      <c r="BR521" s="37">
        <v>806.99</v>
      </c>
      <c r="BS521" s="37">
        <v>851.43</v>
      </c>
      <c r="BT521" s="37">
        <v>898.33</v>
      </c>
      <c r="BU521" s="37">
        <v>947.8</v>
      </c>
      <c r="BV521" s="37">
        <v>1000</v>
      </c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</row>
    <row r="522" spans="1:101" ht="14.25" customHeight="1">
      <c r="A522" s="55">
        <v>49</v>
      </c>
      <c r="B522" s="60">
        <v>0.68</v>
      </c>
      <c r="C522" s="56">
        <v>1.1499999999999999</v>
      </c>
      <c r="D522" s="56">
        <v>1.8</v>
      </c>
      <c r="E522" s="56">
        <v>2.41</v>
      </c>
      <c r="F522" s="56">
        <v>2.9</v>
      </c>
      <c r="G522" s="56">
        <v>3.51</v>
      </c>
      <c r="H522" s="56">
        <v>4.18</v>
      </c>
      <c r="I522" s="56">
        <v>4.8</v>
      </c>
      <c r="J522" s="56">
        <v>5.56</v>
      </c>
      <c r="K522" s="56">
        <v>6.4</v>
      </c>
      <c r="L522" s="56">
        <v>7.21</v>
      </c>
      <c r="M522" s="56">
        <v>8.07</v>
      </c>
      <c r="N522" s="56">
        <v>9.1300000000000008</v>
      </c>
      <c r="O522" s="56">
        <v>10.28</v>
      </c>
      <c r="P522" s="56">
        <v>11.51</v>
      </c>
      <c r="Q522" s="56">
        <v>12.87</v>
      </c>
      <c r="R522" s="56">
        <v>14.28</v>
      </c>
      <c r="S522" s="56">
        <v>15.74</v>
      </c>
      <c r="T522" s="56">
        <v>17.29</v>
      </c>
      <c r="U522" s="57">
        <v>19.09</v>
      </c>
      <c r="V522" s="56">
        <v>21.07</v>
      </c>
      <c r="W522" s="56">
        <v>23.09</v>
      </c>
      <c r="X522" s="56">
        <v>25.35</v>
      </c>
      <c r="Y522" s="56">
        <v>27.56</v>
      </c>
      <c r="Z522" s="56">
        <v>30.02</v>
      </c>
      <c r="AA522" s="57">
        <v>32.68</v>
      </c>
      <c r="AB522" s="37">
        <v>35.65</v>
      </c>
      <c r="AC522" s="37">
        <v>38.93</v>
      </c>
      <c r="AD522" s="37">
        <v>42.62</v>
      </c>
      <c r="AE522" s="37">
        <v>46.67</v>
      </c>
      <c r="AF522" s="37">
        <v>51.16</v>
      </c>
      <c r="AG522" s="37">
        <v>57.08</v>
      </c>
      <c r="AH522" s="37">
        <v>64.180000000000007</v>
      </c>
      <c r="AI522" s="37">
        <v>72.25</v>
      </c>
      <c r="AJ522" s="37">
        <v>81.28</v>
      </c>
      <c r="AK522" s="37">
        <v>90.53</v>
      </c>
      <c r="AL522" s="37">
        <v>99.07</v>
      </c>
      <c r="AM522" s="37">
        <v>112.22</v>
      </c>
      <c r="AN522" s="37">
        <v>124.02</v>
      </c>
      <c r="AO522" s="37">
        <v>136.91999999999999</v>
      </c>
      <c r="AP522" s="37">
        <v>150.66</v>
      </c>
      <c r="AQ522" s="37">
        <v>165.03</v>
      </c>
      <c r="AR522" s="37">
        <v>179.51</v>
      </c>
      <c r="AS522" s="37">
        <v>194.47</v>
      </c>
      <c r="AT522" s="37">
        <v>209.84</v>
      </c>
      <c r="AU522" s="37">
        <v>224.13</v>
      </c>
      <c r="AV522" s="37">
        <v>238.85</v>
      </c>
      <c r="AW522" s="37">
        <v>256.57</v>
      </c>
      <c r="AX522" s="37">
        <v>275.08999999999997</v>
      </c>
      <c r="AY522" s="37">
        <v>294.22000000000003</v>
      </c>
      <c r="AZ522" s="37">
        <v>313.37</v>
      </c>
      <c r="BA522" s="37">
        <v>331.99</v>
      </c>
      <c r="BB522" s="37">
        <v>357.42</v>
      </c>
      <c r="BC522" s="37">
        <v>382.58</v>
      </c>
      <c r="BD522" s="37">
        <v>407.03</v>
      </c>
      <c r="BE522" s="37">
        <v>430.37</v>
      </c>
      <c r="BF522" s="37">
        <v>452.19</v>
      </c>
      <c r="BG522" s="37">
        <v>472.1</v>
      </c>
      <c r="BH522" s="37">
        <v>498.11</v>
      </c>
      <c r="BI522" s="37">
        <v>525.54</v>
      </c>
      <c r="BJ522" s="37">
        <v>554.48</v>
      </c>
      <c r="BK522" s="37">
        <v>585.02</v>
      </c>
      <c r="BL522" s="37">
        <v>617.24</v>
      </c>
      <c r="BM522" s="37">
        <v>651.23</v>
      </c>
      <c r="BN522" s="37">
        <v>687.1</v>
      </c>
      <c r="BO522" s="37">
        <v>724.94</v>
      </c>
      <c r="BP522" s="37">
        <v>764.87</v>
      </c>
      <c r="BQ522" s="37">
        <v>806.99</v>
      </c>
      <c r="BR522" s="37">
        <v>851.43</v>
      </c>
      <c r="BS522" s="37">
        <v>898.33</v>
      </c>
      <c r="BT522" s="37">
        <v>947.8</v>
      </c>
      <c r="BU522" s="37">
        <v>1000</v>
      </c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</row>
    <row r="523" spans="1:101" ht="14.25" customHeight="1">
      <c r="A523" s="55">
        <v>50</v>
      </c>
      <c r="B523" s="60">
        <v>0.73</v>
      </c>
      <c r="C523" s="56">
        <v>1.26</v>
      </c>
      <c r="D523" s="56">
        <v>1.98</v>
      </c>
      <c r="E523" s="56">
        <v>2.67</v>
      </c>
      <c r="F523" s="56">
        <v>3.24</v>
      </c>
      <c r="G523" s="56">
        <v>3.91</v>
      </c>
      <c r="H523" s="56">
        <v>4.58</v>
      </c>
      <c r="I523" s="56">
        <v>5.35</v>
      </c>
      <c r="J523" s="56">
        <v>6.2</v>
      </c>
      <c r="K523" s="56">
        <v>7.13</v>
      </c>
      <c r="L523" s="56">
        <v>8.01</v>
      </c>
      <c r="M523" s="56">
        <v>8.9600000000000009</v>
      </c>
      <c r="N523" s="56">
        <v>10.130000000000001</v>
      </c>
      <c r="O523" s="56">
        <v>11.39</v>
      </c>
      <c r="P523" s="56">
        <v>12.73</v>
      </c>
      <c r="Q523" s="56">
        <v>14.21</v>
      </c>
      <c r="R523" s="56">
        <v>15.74</v>
      </c>
      <c r="S523" s="56">
        <v>17.29</v>
      </c>
      <c r="T523" s="56">
        <v>19.07</v>
      </c>
      <c r="U523" s="57">
        <v>20.85</v>
      </c>
      <c r="V523" s="56">
        <v>23.09</v>
      </c>
      <c r="W523" s="56">
        <v>25.35</v>
      </c>
      <c r="X523" s="56">
        <v>27.56</v>
      </c>
      <c r="Y523" s="56">
        <v>30.02</v>
      </c>
      <c r="Z523" s="56">
        <v>32.68</v>
      </c>
      <c r="AA523" s="57">
        <v>35.65</v>
      </c>
      <c r="AB523" s="37">
        <v>38.93</v>
      </c>
      <c r="AC523" s="37">
        <v>42.62</v>
      </c>
      <c r="AD523" s="37">
        <v>46.67</v>
      </c>
      <c r="AE523" s="37">
        <v>51.16</v>
      </c>
      <c r="AF523" s="37">
        <v>57.08</v>
      </c>
      <c r="AG523" s="37">
        <v>64.180000000000007</v>
      </c>
      <c r="AH523" s="37">
        <v>72.25</v>
      </c>
      <c r="AI523" s="37">
        <v>81.28</v>
      </c>
      <c r="AJ523" s="37">
        <v>90.53</v>
      </c>
      <c r="AK523" s="37">
        <v>99.07</v>
      </c>
      <c r="AL523" s="37">
        <v>112.22</v>
      </c>
      <c r="AM523" s="37">
        <v>124.02</v>
      </c>
      <c r="AN523" s="37">
        <v>136.91999999999999</v>
      </c>
      <c r="AO523" s="37">
        <v>150.66</v>
      </c>
      <c r="AP523" s="37">
        <v>165.03</v>
      </c>
      <c r="AQ523" s="37">
        <v>179.51</v>
      </c>
      <c r="AR523" s="37">
        <v>194.47</v>
      </c>
      <c r="AS523" s="37">
        <v>209.84</v>
      </c>
      <c r="AT523" s="37">
        <v>224.13</v>
      </c>
      <c r="AU523" s="37">
        <v>238.85</v>
      </c>
      <c r="AV523" s="37">
        <v>256.57</v>
      </c>
      <c r="AW523" s="37">
        <v>275.08999999999997</v>
      </c>
      <c r="AX523" s="37">
        <v>294.22000000000003</v>
      </c>
      <c r="AY523" s="37">
        <v>313.37</v>
      </c>
      <c r="AZ523" s="37">
        <v>331.99</v>
      </c>
      <c r="BA523" s="37">
        <v>357.42</v>
      </c>
      <c r="BB523" s="37">
        <v>382.58</v>
      </c>
      <c r="BC523" s="37">
        <v>407.03</v>
      </c>
      <c r="BD523" s="37">
        <v>430.37</v>
      </c>
      <c r="BE523" s="37">
        <v>452.19</v>
      </c>
      <c r="BF523" s="37">
        <v>472.1</v>
      </c>
      <c r="BG523" s="37">
        <v>498.11</v>
      </c>
      <c r="BH523" s="37">
        <v>525.54</v>
      </c>
      <c r="BI523" s="37">
        <v>554.48</v>
      </c>
      <c r="BJ523" s="37">
        <v>585.02</v>
      </c>
      <c r="BK523" s="37">
        <v>617.24</v>
      </c>
      <c r="BL523" s="37">
        <v>651.23</v>
      </c>
      <c r="BM523" s="37">
        <v>687.1</v>
      </c>
      <c r="BN523" s="37">
        <v>724.94</v>
      </c>
      <c r="BO523" s="37">
        <v>764.87</v>
      </c>
      <c r="BP523" s="37">
        <v>806.99</v>
      </c>
      <c r="BQ523" s="37">
        <v>851.43</v>
      </c>
      <c r="BR523" s="37">
        <v>898.33</v>
      </c>
      <c r="BS523" s="37">
        <v>947.8</v>
      </c>
      <c r="BT523" s="37">
        <v>1000</v>
      </c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</row>
    <row r="524" spans="1:101" ht="14.25" customHeight="1">
      <c r="A524" s="55">
        <v>51</v>
      </c>
      <c r="B524" s="60">
        <v>0.79</v>
      </c>
      <c r="C524" s="56">
        <v>1.38</v>
      </c>
      <c r="D524" s="56">
        <v>2.19</v>
      </c>
      <c r="E524" s="56">
        <v>2.97</v>
      </c>
      <c r="F524" s="56">
        <v>3.61</v>
      </c>
      <c r="G524" s="56">
        <v>4.32</v>
      </c>
      <c r="H524" s="56">
        <v>5.0999999999999996</v>
      </c>
      <c r="I524" s="56">
        <v>5.96</v>
      </c>
      <c r="J524" s="56">
        <v>6.91</v>
      </c>
      <c r="K524" s="56">
        <v>7.96</v>
      </c>
      <c r="L524" s="56">
        <v>8.92</v>
      </c>
      <c r="M524" s="56">
        <v>9.94</v>
      </c>
      <c r="N524" s="56">
        <v>11.23</v>
      </c>
      <c r="O524" s="56">
        <v>12.61</v>
      </c>
      <c r="P524" s="56">
        <v>14.06</v>
      </c>
      <c r="Q524" s="56">
        <v>15.66</v>
      </c>
      <c r="R524" s="56">
        <v>17.28</v>
      </c>
      <c r="S524" s="56">
        <v>19.059999999999999</v>
      </c>
      <c r="T524" s="56">
        <v>20.85</v>
      </c>
      <c r="U524" s="57">
        <v>22.79</v>
      </c>
      <c r="V524" s="56">
        <v>25.35</v>
      </c>
      <c r="W524" s="56">
        <v>27.56</v>
      </c>
      <c r="X524" s="56">
        <v>30.02</v>
      </c>
      <c r="Y524" s="56">
        <v>32.68</v>
      </c>
      <c r="Z524" s="56">
        <v>35.65</v>
      </c>
      <c r="AA524" s="57">
        <v>38.93</v>
      </c>
      <c r="AB524" s="37">
        <v>42.62</v>
      </c>
      <c r="AC524" s="37">
        <v>46.67</v>
      </c>
      <c r="AD524" s="37">
        <v>51.16</v>
      </c>
      <c r="AE524" s="37">
        <v>57.08</v>
      </c>
      <c r="AF524" s="37">
        <v>64.180000000000007</v>
      </c>
      <c r="AG524" s="37">
        <v>72.25</v>
      </c>
      <c r="AH524" s="37">
        <v>81.28</v>
      </c>
      <c r="AI524" s="37">
        <v>90.53</v>
      </c>
      <c r="AJ524" s="37">
        <v>99.07</v>
      </c>
      <c r="AK524" s="37">
        <v>112.22</v>
      </c>
      <c r="AL524" s="37">
        <v>124.02</v>
      </c>
      <c r="AM524" s="37">
        <v>136.91999999999999</v>
      </c>
      <c r="AN524" s="37">
        <v>150.66</v>
      </c>
      <c r="AO524" s="37">
        <v>165.03</v>
      </c>
      <c r="AP524" s="37">
        <v>179.51</v>
      </c>
      <c r="AQ524" s="37">
        <v>194.47</v>
      </c>
      <c r="AR524" s="37">
        <v>209.84</v>
      </c>
      <c r="AS524" s="37">
        <v>224.13</v>
      </c>
      <c r="AT524" s="37">
        <v>238.85</v>
      </c>
      <c r="AU524" s="37">
        <v>256.57</v>
      </c>
      <c r="AV524" s="37">
        <v>275.08999999999997</v>
      </c>
      <c r="AW524" s="37">
        <v>294.22000000000003</v>
      </c>
      <c r="AX524" s="37">
        <v>313.37</v>
      </c>
      <c r="AY524" s="37">
        <v>331.99</v>
      </c>
      <c r="AZ524" s="37">
        <v>357.42</v>
      </c>
      <c r="BA524" s="37">
        <v>382.58</v>
      </c>
      <c r="BB524" s="37">
        <v>407.03</v>
      </c>
      <c r="BC524" s="37">
        <v>430.37</v>
      </c>
      <c r="BD524" s="37">
        <v>452.19</v>
      </c>
      <c r="BE524" s="37">
        <v>472.1</v>
      </c>
      <c r="BF524" s="37">
        <v>498.11</v>
      </c>
      <c r="BG524" s="37">
        <v>525.54</v>
      </c>
      <c r="BH524" s="37">
        <v>554.48</v>
      </c>
      <c r="BI524" s="37">
        <v>585.02</v>
      </c>
      <c r="BJ524" s="37">
        <v>617.24</v>
      </c>
      <c r="BK524" s="37">
        <v>651.23</v>
      </c>
      <c r="BL524" s="37">
        <v>687.1</v>
      </c>
      <c r="BM524" s="37">
        <v>724.94</v>
      </c>
      <c r="BN524" s="37">
        <v>764.87</v>
      </c>
      <c r="BO524" s="37">
        <v>806.99</v>
      </c>
      <c r="BP524" s="37">
        <v>851.43</v>
      </c>
      <c r="BQ524" s="37">
        <v>898.33</v>
      </c>
      <c r="BR524" s="37">
        <v>947.8</v>
      </c>
      <c r="BS524" s="37">
        <v>1000</v>
      </c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</row>
    <row r="525" spans="1:101" ht="14.25" customHeight="1">
      <c r="A525" s="55">
        <v>52</v>
      </c>
      <c r="B525" s="60">
        <v>0.85</v>
      </c>
      <c r="C525" s="56">
        <v>1.51</v>
      </c>
      <c r="D525" s="56">
        <v>2.41</v>
      </c>
      <c r="E525" s="56">
        <v>3.29</v>
      </c>
      <c r="F525" s="56">
        <v>4.03</v>
      </c>
      <c r="G525" s="56">
        <v>4.82</v>
      </c>
      <c r="H525" s="56">
        <v>5.7</v>
      </c>
      <c r="I525" s="56">
        <v>6.65</v>
      </c>
      <c r="J525" s="56">
        <v>7.71</v>
      </c>
      <c r="K525" s="56">
        <v>8.8800000000000008</v>
      </c>
      <c r="L525" s="56">
        <v>9.94</v>
      </c>
      <c r="M525" s="56">
        <v>11.17</v>
      </c>
      <c r="N525" s="56">
        <v>12.5</v>
      </c>
      <c r="O525" s="56">
        <v>14</v>
      </c>
      <c r="P525" s="56">
        <v>15.56</v>
      </c>
      <c r="Q525" s="56">
        <v>17.239999999999998</v>
      </c>
      <c r="R525" s="56">
        <v>19.04</v>
      </c>
      <c r="S525" s="56">
        <v>20.85</v>
      </c>
      <c r="T525" s="56">
        <v>22.78</v>
      </c>
      <c r="U525" s="57">
        <v>24.94</v>
      </c>
      <c r="V525" s="56">
        <v>27.56</v>
      </c>
      <c r="W525" s="56">
        <v>30.02</v>
      </c>
      <c r="X525" s="56">
        <v>32.68</v>
      </c>
      <c r="Y525" s="56">
        <v>35.65</v>
      </c>
      <c r="Z525" s="56">
        <v>38.93</v>
      </c>
      <c r="AA525" s="57">
        <v>42.62</v>
      </c>
      <c r="AB525" s="37">
        <v>46.67</v>
      </c>
      <c r="AC525" s="37">
        <v>51.16</v>
      </c>
      <c r="AD525" s="37">
        <v>57.08</v>
      </c>
      <c r="AE525" s="37">
        <v>64.180000000000007</v>
      </c>
      <c r="AF525" s="37">
        <v>72.25</v>
      </c>
      <c r="AG525" s="37">
        <v>81.28</v>
      </c>
      <c r="AH525" s="37">
        <v>90.53</v>
      </c>
      <c r="AI525" s="37">
        <v>99.07</v>
      </c>
      <c r="AJ525" s="37">
        <v>112.22</v>
      </c>
      <c r="AK525" s="37">
        <v>124.02</v>
      </c>
      <c r="AL525" s="37">
        <v>136.91999999999999</v>
      </c>
      <c r="AM525" s="37">
        <v>150.66</v>
      </c>
      <c r="AN525" s="37">
        <v>165.03</v>
      </c>
      <c r="AO525" s="37">
        <v>179.51</v>
      </c>
      <c r="AP525" s="37">
        <v>194.47</v>
      </c>
      <c r="AQ525" s="37">
        <v>209.84</v>
      </c>
      <c r="AR525" s="37">
        <v>224.13</v>
      </c>
      <c r="AS525" s="37">
        <v>238.85</v>
      </c>
      <c r="AT525" s="37">
        <v>256.57</v>
      </c>
      <c r="AU525" s="37">
        <v>275.08999999999997</v>
      </c>
      <c r="AV525" s="37">
        <v>294.22000000000003</v>
      </c>
      <c r="AW525" s="37">
        <v>313.37</v>
      </c>
      <c r="AX525" s="37">
        <v>331.99</v>
      </c>
      <c r="AY525" s="37">
        <v>357.42</v>
      </c>
      <c r="AZ525" s="37">
        <v>382.58</v>
      </c>
      <c r="BA525" s="37">
        <v>407.03</v>
      </c>
      <c r="BB525" s="37">
        <v>430.37</v>
      </c>
      <c r="BC525" s="37">
        <v>452.19</v>
      </c>
      <c r="BD525" s="37">
        <v>472.1</v>
      </c>
      <c r="BE525" s="37">
        <v>498.11</v>
      </c>
      <c r="BF525" s="37">
        <v>525.54</v>
      </c>
      <c r="BG525" s="37">
        <v>554.48</v>
      </c>
      <c r="BH525" s="37">
        <v>585.02</v>
      </c>
      <c r="BI525" s="37">
        <v>617.24</v>
      </c>
      <c r="BJ525" s="37">
        <v>651.23</v>
      </c>
      <c r="BK525" s="37">
        <v>687.1</v>
      </c>
      <c r="BL525" s="37">
        <v>724.94</v>
      </c>
      <c r="BM525" s="37">
        <v>764.87</v>
      </c>
      <c r="BN525" s="37">
        <v>806.99</v>
      </c>
      <c r="BO525" s="37">
        <v>851.43</v>
      </c>
      <c r="BP525" s="37">
        <v>898.33</v>
      </c>
      <c r="BQ525" s="37">
        <v>947.8</v>
      </c>
      <c r="BR525" s="37">
        <v>1000</v>
      </c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</row>
    <row r="526" spans="1:101" ht="14.25" customHeight="1">
      <c r="A526" s="55">
        <v>53</v>
      </c>
      <c r="B526" s="60">
        <v>0.92</v>
      </c>
      <c r="C526" s="56">
        <v>1.66</v>
      </c>
      <c r="D526" s="56">
        <v>2.67</v>
      </c>
      <c r="E526" s="56">
        <v>3.66</v>
      </c>
      <c r="F526" s="56">
        <v>4.51</v>
      </c>
      <c r="G526" s="56">
        <v>5.39</v>
      </c>
      <c r="H526" s="56">
        <v>6.37</v>
      </c>
      <c r="I526" s="56">
        <v>7.44</v>
      </c>
      <c r="J526" s="56">
        <v>8.6199999999999992</v>
      </c>
      <c r="K526" s="56">
        <v>9.91</v>
      </c>
      <c r="L526" s="56">
        <v>11.1</v>
      </c>
      <c r="M526" s="56">
        <v>12.46</v>
      </c>
      <c r="N526" s="56">
        <v>13.88</v>
      </c>
      <c r="O526" s="56">
        <v>15.5</v>
      </c>
      <c r="P526" s="56">
        <v>17.22</v>
      </c>
      <c r="Q526" s="56">
        <v>19.02</v>
      </c>
      <c r="R526" s="56">
        <v>20.84</v>
      </c>
      <c r="S526" s="56">
        <v>22.77</v>
      </c>
      <c r="T526" s="56">
        <v>24.92</v>
      </c>
      <c r="U526" s="57">
        <v>27.19</v>
      </c>
      <c r="V526" s="56">
        <v>30.02</v>
      </c>
      <c r="W526" s="56">
        <v>32.68</v>
      </c>
      <c r="X526" s="56">
        <v>35.65</v>
      </c>
      <c r="Y526" s="56">
        <v>38.93</v>
      </c>
      <c r="Z526" s="56">
        <v>42.62</v>
      </c>
      <c r="AA526" s="57">
        <v>46.67</v>
      </c>
      <c r="AB526" s="37">
        <v>51.16</v>
      </c>
      <c r="AC526" s="37">
        <v>57.08</v>
      </c>
      <c r="AD526" s="37">
        <v>64.180000000000007</v>
      </c>
      <c r="AE526" s="37">
        <v>72.25</v>
      </c>
      <c r="AF526" s="37">
        <v>81.28</v>
      </c>
      <c r="AG526" s="37">
        <v>90.53</v>
      </c>
      <c r="AH526" s="37">
        <v>99.07</v>
      </c>
      <c r="AI526" s="37">
        <v>112.22</v>
      </c>
      <c r="AJ526" s="37">
        <v>124.02</v>
      </c>
      <c r="AK526" s="37">
        <v>136.91999999999999</v>
      </c>
      <c r="AL526" s="37">
        <v>150.66</v>
      </c>
      <c r="AM526" s="37">
        <v>165.03</v>
      </c>
      <c r="AN526" s="37">
        <v>179.51</v>
      </c>
      <c r="AO526" s="37">
        <v>194.47</v>
      </c>
      <c r="AP526" s="37">
        <v>209.84</v>
      </c>
      <c r="AQ526" s="37">
        <v>224.13</v>
      </c>
      <c r="AR526" s="37">
        <v>238.85</v>
      </c>
      <c r="AS526" s="37">
        <v>256.57</v>
      </c>
      <c r="AT526" s="37">
        <v>275.08999999999997</v>
      </c>
      <c r="AU526" s="37">
        <v>294.22000000000003</v>
      </c>
      <c r="AV526" s="37">
        <v>313.37</v>
      </c>
      <c r="AW526" s="37">
        <v>331.99</v>
      </c>
      <c r="AX526" s="37">
        <v>357.42</v>
      </c>
      <c r="AY526" s="37">
        <v>382.58</v>
      </c>
      <c r="AZ526" s="37">
        <v>407.03</v>
      </c>
      <c r="BA526" s="37">
        <v>430.37</v>
      </c>
      <c r="BB526" s="37">
        <v>452.19</v>
      </c>
      <c r="BC526" s="37">
        <v>472.1</v>
      </c>
      <c r="BD526" s="37">
        <v>498.11</v>
      </c>
      <c r="BE526" s="37">
        <v>525.54</v>
      </c>
      <c r="BF526" s="37">
        <v>554.48</v>
      </c>
      <c r="BG526" s="37">
        <v>585.02</v>
      </c>
      <c r="BH526" s="37">
        <v>617.24</v>
      </c>
      <c r="BI526" s="37">
        <v>651.23</v>
      </c>
      <c r="BJ526" s="37">
        <v>687.1</v>
      </c>
      <c r="BK526" s="37">
        <v>724.94</v>
      </c>
      <c r="BL526" s="37">
        <v>764.87</v>
      </c>
      <c r="BM526" s="37">
        <v>806.99</v>
      </c>
      <c r="BN526" s="37">
        <v>851.43</v>
      </c>
      <c r="BO526" s="37">
        <v>898.33</v>
      </c>
      <c r="BP526" s="37">
        <v>947.8</v>
      </c>
      <c r="BQ526" s="37">
        <v>1000</v>
      </c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</row>
    <row r="527" spans="1:101" ht="14.25" customHeight="1">
      <c r="A527" s="55">
        <v>54</v>
      </c>
      <c r="B527" s="60">
        <v>1</v>
      </c>
      <c r="C527" s="56">
        <v>1.82</v>
      </c>
      <c r="D527" s="56">
        <v>2.95</v>
      </c>
      <c r="E527" s="56">
        <v>4.07</v>
      </c>
      <c r="F527" s="56">
        <v>5.05</v>
      </c>
      <c r="G527" s="56">
        <v>6.04</v>
      </c>
      <c r="H527" s="56">
        <v>7.13</v>
      </c>
      <c r="I527" s="56">
        <v>8.32</v>
      </c>
      <c r="J527" s="56">
        <v>9.65</v>
      </c>
      <c r="K527" s="56">
        <v>11.08</v>
      </c>
      <c r="L527" s="56">
        <v>12.42</v>
      </c>
      <c r="M527" s="56">
        <v>13.86</v>
      </c>
      <c r="N527" s="56">
        <v>15.48</v>
      </c>
      <c r="O527" s="56">
        <v>17.190000000000001</v>
      </c>
      <c r="P527" s="56">
        <v>19.010000000000002</v>
      </c>
      <c r="Q527" s="56">
        <v>20.84</v>
      </c>
      <c r="R527" s="56">
        <v>22.76</v>
      </c>
      <c r="S527" s="56">
        <v>24.89</v>
      </c>
      <c r="T527" s="56">
        <v>27.18</v>
      </c>
      <c r="U527" s="58">
        <v>29.94</v>
      </c>
      <c r="V527" s="56">
        <v>32.68</v>
      </c>
      <c r="W527" s="56">
        <v>35.65</v>
      </c>
      <c r="X527" s="56">
        <v>38.93</v>
      </c>
      <c r="Y527" s="56">
        <v>42.62</v>
      </c>
      <c r="Z527" s="56">
        <v>46.67</v>
      </c>
      <c r="AA527" s="57">
        <v>51.16</v>
      </c>
      <c r="AB527" s="37">
        <v>57.08</v>
      </c>
      <c r="AC527" s="37">
        <v>64.180000000000007</v>
      </c>
      <c r="AD527" s="37">
        <v>72.25</v>
      </c>
      <c r="AE527" s="37">
        <v>81.28</v>
      </c>
      <c r="AF527" s="37">
        <v>90.53</v>
      </c>
      <c r="AG527" s="37">
        <v>99.07</v>
      </c>
      <c r="AH527" s="37">
        <v>112.22</v>
      </c>
      <c r="AI527" s="37">
        <v>124.02</v>
      </c>
      <c r="AJ527" s="37">
        <v>136.91999999999999</v>
      </c>
      <c r="AK527" s="37">
        <v>150.66</v>
      </c>
      <c r="AL527" s="37">
        <v>165.03</v>
      </c>
      <c r="AM527" s="37">
        <v>179.51</v>
      </c>
      <c r="AN527" s="37">
        <v>194.47</v>
      </c>
      <c r="AO527" s="37">
        <v>209.84</v>
      </c>
      <c r="AP527" s="37">
        <v>224.13</v>
      </c>
      <c r="AQ527" s="37">
        <v>238.85</v>
      </c>
      <c r="AR527" s="37">
        <v>256.57</v>
      </c>
      <c r="AS527" s="37">
        <v>275.08999999999997</v>
      </c>
      <c r="AT527" s="37">
        <v>294.22000000000003</v>
      </c>
      <c r="AU527" s="37">
        <v>313.37</v>
      </c>
      <c r="AV527" s="37">
        <v>331.99</v>
      </c>
      <c r="AW527" s="37">
        <v>357.42</v>
      </c>
      <c r="AX527" s="37">
        <v>382.58</v>
      </c>
      <c r="AY527" s="37">
        <v>407.03</v>
      </c>
      <c r="AZ527" s="37">
        <v>430.37</v>
      </c>
      <c r="BA527" s="37">
        <v>452.19</v>
      </c>
      <c r="BB527" s="37">
        <v>472.1</v>
      </c>
      <c r="BC527" s="37">
        <v>498.11</v>
      </c>
      <c r="BD527" s="37">
        <v>525.54</v>
      </c>
      <c r="BE527" s="37">
        <v>554.48</v>
      </c>
      <c r="BF527" s="37">
        <v>585.02</v>
      </c>
      <c r="BG527" s="37">
        <v>617.24</v>
      </c>
      <c r="BH527" s="37">
        <v>651.23</v>
      </c>
      <c r="BI527" s="37">
        <v>687.1</v>
      </c>
      <c r="BJ527" s="37">
        <v>724.94</v>
      </c>
      <c r="BK527" s="37">
        <v>764.87</v>
      </c>
      <c r="BL527" s="37">
        <v>806.99</v>
      </c>
      <c r="BM527" s="37">
        <v>851.43</v>
      </c>
      <c r="BN527" s="37">
        <v>898.33</v>
      </c>
      <c r="BO527" s="37">
        <v>947.8</v>
      </c>
      <c r="BP527" s="37">
        <v>1000</v>
      </c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</row>
    <row r="528" spans="1:101" ht="14.25" customHeight="1">
      <c r="A528" s="55">
        <v>55</v>
      </c>
      <c r="B528" s="60">
        <v>1.08</v>
      </c>
      <c r="C528" s="56">
        <v>2</v>
      </c>
      <c r="D528" s="56">
        <v>3.26</v>
      </c>
      <c r="E528" s="56">
        <v>4.53</v>
      </c>
      <c r="F528" s="56">
        <v>5.66</v>
      </c>
      <c r="G528" s="56">
        <v>6.77</v>
      </c>
      <c r="H528" s="56">
        <v>7.99</v>
      </c>
      <c r="I528" s="56">
        <v>9.33</v>
      </c>
      <c r="J528" s="56">
        <v>10.79</v>
      </c>
      <c r="K528" s="56">
        <v>12.37</v>
      </c>
      <c r="L528" s="56">
        <v>13.85</v>
      </c>
      <c r="M528" s="56">
        <v>15.43</v>
      </c>
      <c r="N528" s="56">
        <v>17.18</v>
      </c>
      <c r="O528" s="56">
        <v>18.989999999999998</v>
      </c>
      <c r="P528" s="56">
        <v>20.84</v>
      </c>
      <c r="Q528" s="56">
        <v>22.75</v>
      </c>
      <c r="R528" s="56">
        <v>24.87</v>
      </c>
      <c r="S528" s="56">
        <v>27.17</v>
      </c>
      <c r="T528" s="57">
        <v>29.86</v>
      </c>
      <c r="U528" s="56">
        <v>32.68</v>
      </c>
      <c r="V528" s="56">
        <v>35.65</v>
      </c>
      <c r="W528" s="56">
        <v>38.93</v>
      </c>
      <c r="X528" s="56">
        <v>42.62</v>
      </c>
      <c r="Y528" s="56">
        <v>46.67</v>
      </c>
      <c r="Z528" s="56">
        <v>51.16</v>
      </c>
      <c r="AA528" s="57">
        <v>57.08</v>
      </c>
      <c r="AB528" s="37">
        <v>64.180000000000007</v>
      </c>
      <c r="AC528" s="37">
        <v>72.25</v>
      </c>
      <c r="AD528" s="37">
        <v>81.28</v>
      </c>
      <c r="AE528" s="37">
        <v>90.53</v>
      </c>
      <c r="AF528" s="37">
        <v>99.07</v>
      </c>
      <c r="AG528" s="37">
        <v>112.22</v>
      </c>
      <c r="AH528" s="37">
        <v>124.02</v>
      </c>
      <c r="AI528" s="37">
        <v>136.91999999999999</v>
      </c>
      <c r="AJ528" s="37">
        <v>150.66</v>
      </c>
      <c r="AK528" s="37">
        <v>165.03</v>
      </c>
      <c r="AL528" s="37">
        <v>179.51</v>
      </c>
      <c r="AM528" s="37">
        <v>194.47</v>
      </c>
      <c r="AN528" s="37">
        <v>209.84</v>
      </c>
      <c r="AO528" s="37">
        <v>224.13</v>
      </c>
      <c r="AP528" s="37">
        <v>238.85</v>
      </c>
      <c r="AQ528" s="37">
        <v>256.57</v>
      </c>
      <c r="AR528" s="37">
        <v>275.08999999999997</v>
      </c>
      <c r="AS528" s="37">
        <v>294.22000000000003</v>
      </c>
      <c r="AT528" s="37">
        <v>313.37</v>
      </c>
      <c r="AU528" s="37">
        <v>331.99</v>
      </c>
      <c r="AV528" s="37">
        <v>357.42</v>
      </c>
      <c r="AW528" s="37">
        <v>382.58</v>
      </c>
      <c r="AX528" s="37">
        <v>407.03</v>
      </c>
      <c r="AY528" s="37">
        <v>430.37</v>
      </c>
      <c r="AZ528" s="37">
        <v>452.19</v>
      </c>
      <c r="BA528" s="37">
        <v>472.1</v>
      </c>
      <c r="BB528" s="37">
        <v>498.11</v>
      </c>
      <c r="BC528" s="37">
        <v>525.54</v>
      </c>
      <c r="BD528" s="37">
        <v>554.48</v>
      </c>
      <c r="BE528" s="37">
        <v>585.02</v>
      </c>
      <c r="BF528" s="37">
        <v>617.24</v>
      </c>
      <c r="BG528" s="37">
        <v>651.23</v>
      </c>
      <c r="BH528" s="37">
        <v>687.1</v>
      </c>
      <c r="BI528" s="37">
        <v>724.94</v>
      </c>
      <c r="BJ528" s="37">
        <v>764.87</v>
      </c>
      <c r="BK528" s="37">
        <v>806.99</v>
      </c>
      <c r="BL528" s="37">
        <v>851.43</v>
      </c>
      <c r="BM528" s="37">
        <v>898.33</v>
      </c>
      <c r="BN528" s="37">
        <v>947.8</v>
      </c>
      <c r="BO528" s="37">
        <v>1000</v>
      </c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</row>
    <row r="529" spans="1:101" ht="14.25" customHeight="1">
      <c r="A529" s="55">
        <v>56</v>
      </c>
      <c r="B529" s="60">
        <v>1.17</v>
      </c>
      <c r="C529" s="56">
        <v>2.2000000000000002</v>
      </c>
      <c r="D529" s="56">
        <v>3.61</v>
      </c>
      <c r="E529" s="56">
        <v>5.0599999999999996</v>
      </c>
      <c r="F529" s="56">
        <v>6.37</v>
      </c>
      <c r="G529" s="56">
        <v>7.61</v>
      </c>
      <c r="H529" s="56">
        <v>8.9700000000000006</v>
      </c>
      <c r="I529" s="56">
        <v>10.45</v>
      </c>
      <c r="J529" s="56">
        <v>12.06</v>
      </c>
      <c r="K529" s="56">
        <v>13.78</v>
      </c>
      <c r="L529" s="56">
        <v>15.43</v>
      </c>
      <c r="M529" s="56">
        <v>17.14</v>
      </c>
      <c r="N529" s="56">
        <v>18.98</v>
      </c>
      <c r="O529" s="56">
        <v>20.84</v>
      </c>
      <c r="P529" s="56">
        <v>22.75</v>
      </c>
      <c r="Q529" s="56">
        <v>24.85</v>
      </c>
      <c r="R529" s="56">
        <v>27.16</v>
      </c>
      <c r="S529" s="56">
        <v>29.83</v>
      </c>
      <c r="T529" s="57">
        <v>32.6</v>
      </c>
      <c r="U529" s="56">
        <v>35.65</v>
      </c>
      <c r="V529" s="56">
        <v>38.93</v>
      </c>
      <c r="W529" s="56">
        <v>42.62</v>
      </c>
      <c r="X529" s="56">
        <v>46.67</v>
      </c>
      <c r="Y529" s="56">
        <v>51.16</v>
      </c>
      <c r="Z529" s="56">
        <v>57.08</v>
      </c>
      <c r="AA529" s="57">
        <v>64.180000000000007</v>
      </c>
      <c r="AB529" s="37">
        <v>72.25</v>
      </c>
      <c r="AC529" s="37">
        <v>81.28</v>
      </c>
      <c r="AD529" s="37">
        <v>90.53</v>
      </c>
      <c r="AE529" s="37">
        <v>99.07</v>
      </c>
      <c r="AF529" s="37">
        <v>112.22</v>
      </c>
      <c r="AG529" s="37">
        <v>124.02</v>
      </c>
      <c r="AH529" s="37">
        <v>136.91999999999999</v>
      </c>
      <c r="AI529" s="37">
        <v>150.66</v>
      </c>
      <c r="AJ529" s="37">
        <v>165.03</v>
      </c>
      <c r="AK529" s="37">
        <v>179.51</v>
      </c>
      <c r="AL529" s="37">
        <v>194.47</v>
      </c>
      <c r="AM529" s="37">
        <v>209.84</v>
      </c>
      <c r="AN529" s="37">
        <v>224.13</v>
      </c>
      <c r="AO529" s="37">
        <v>238.85</v>
      </c>
      <c r="AP529" s="37">
        <v>256.57</v>
      </c>
      <c r="AQ529" s="37">
        <v>275.08999999999997</v>
      </c>
      <c r="AR529" s="37">
        <v>294.22000000000003</v>
      </c>
      <c r="AS529" s="37">
        <v>313.37</v>
      </c>
      <c r="AT529" s="37">
        <v>331.99</v>
      </c>
      <c r="AU529" s="37">
        <v>357.42</v>
      </c>
      <c r="AV529" s="37">
        <v>382.58</v>
      </c>
      <c r="AW529" s="37">
        <v>407.03</v>
      </c>
      <c r="AX529" s="37">
        <v>430.37</v>
      </c>
      <c r="AY529" s="37">
        <v>452.19</v>
      </c>
      <c r="AZ529" s="37">
        <v>472.1</v>
      </c>
      <c r="BA529" s="37">
        <v>498.11</v>
      </c>
      <c r="BB529" s="37">
        <v>525.54</v>
      </c>
      <c r="BC529" s="37">
        <v>554.48</v>
      </c>
      <c r="BD529" s="37">
        <v>585.02</v>
      </c>
      <c r="BE529" s="37">
        <v>617.24</v>
      </c>
      <c r="BF529" s="37">
        <v>651.23</v>
      </c>
      <c r="BG529" s="37">
        <v>687.1</v>
      </c>
      <c r="BH529" s="37">
        <v>724.94</v>
      </c>
      <c r="BI529" s="37">
        <v>764.87</v>
      </c>
      <c r="BJ529" s="37">
        <v>806.99</v>
      </c>
      <c r="BK529" s="37">
        <v>851.43</v>
      </c>
      <c r="BL529" s="37">
        <v>898.33</v>
      </c>
      <c r="BM529" s="37">
        <v>947.8</v>
      </c>
      <c r="BN529" s="37">
        <v>1000</v>
      </c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</row>
    <row r="530" spans="1:101" ht="14.25" customHeight="1">
      <c r="A530" s="55">
        <v>57</v>
      </c>
      <c r="B530" s="60">
        <v>1.28</v>
      </c>
      <c r="C530" s="56">
        <v>2.4300000000000002</v>
      </c>
      <c r="D530" s="56">
        <v>4.01</v>
      </c>
      <c r="E530" s="56">
        <v>5.66</v>
      </c>
      <c r="F530" s="56">
        <v>7.17</v>
      </c>
      <c r="G530" s="56">
        <v>8.56</v>
      </c>
      <c r="H530" s="56">
        <v>10.08</v>
      </c>
      <c r="I530" s="56">
        <v>11.7</v>
      </c>
      <c r="J530" s="56">
        <v>13.46</v>
      </c>
      <c r="K530" s="56">
        <v>15.32</v>
      </c>
      <c r="L530" s="56">
        <v>17.079999999999998</v>
      </c>
      <c r="M530" s="56">
        <v>18.88</v>
      </c>
      <c r="N530" s="56">
        <v>20.76</v>
      </c>
      <c r="O530" s="56">
        <v>22.74</v>
      </c>
      <c r="P530" s="56">
        <v>24.82</v>
      </c>
      <c r="Q530" s="56">
        <v>27.16</v>
      </c>
      <c r="R530" s="56">
        <v>29.82</v>
      </c>
      <c r="S530" s="56">
        <v>32.56</v>
      </c>
      <c r="T530" s="57">
        <v>35.51</v>
      </c>
      <c r="U530" s="56">
        <v>38.93</v>
      </c>
      <c r="V530" s="56">
        <v>42.62</v>
      </c>
      <c r="W530" s="56">
        <v>46.67</v>
      </c>
      <c r="X530" s="56">
        <v>51.16</v>
      </c>
      <c r="Y530" s="56">
        <v>57.08</v>
      </c>
      <c r="Z530" s="56">
        <v>64.180000000000007</v>
      </c>
      <c r="AA530" s="57">
        <v>72.25</v>
      </c>
      <c r="AB530" s="37">
        <v>81.28</v>
      </c>
      <c r="AC530" s="37">
        <v>90.53</v>
      </c>
      <c r="AD530" s="37">
        <v>99.07</v>
      </c>
      <c r="AE530" s="37">
        <v>112.22</v>
      </c>
      <c r="AF530" s="37">
        <v>124.02</v>
      </c>
      <c r="AG530" s="37">
        <v>136.91999999999999</v>
      </c>
      <c r="AH530" s="37">
        <v>150.66</v>
      </c>
      <c r="AI530" s="37">
        <v>165.03</v>
      </c>
      <c r="AJ530" s="37">
        <v>179.51</v>
      </c>
      <c r="AK530" s="37">
        <v>194.47</v>
      </c>
      <c r="AL530" s="37">
        <v>209.84</v>
      </c>
      <c r="AM530" s="37">
        <v>224.13</v>
      </c>
      <c r="AN530" s="37">
        <v>238.85</v>
      </c>
      <c r="AO530" s="37">
        <v>256.57</v>
      </c>
      <c r="AP530" s="37">
        <v>275.08999999999997</v>
      </c>
      <c r="AQ530" s="37">
        <v>294.22000000000003</v>
      </c>
      <c r="AR530" s="37">
        <v>313.37</v>
      </c>
      <c r="AS530" s="37">
        <v>331.99</v>
      </c>
      <c r="AT530" s="37">
        <v>357.42</v>
      </c>
      <c r="AU530" s="37">
        <v>382.58</v>
      </c>
      <c r="AV530" s="37">
        <v>407.03</v>
      </c>
      <c r="AW530" s="37">
        <v>430.37</v>
      </c>
      <c r="AX530" s="37">
        <v>452.19</v>
      </c>
      <c r="AY530" s="37">
        <v>472.1</v>
      </c>
      <c r="AZ530" s="37">
        <v>498.11</v>
      </c>
      <c r="BA530" s="37">
        <v>525.54</v>
      </c>
      <c r="BB530" s="37">
        <v>554.48</v>
      </c>
      <c r="BC530" s="37">
        <v>585.02</v>
      </c>
      <c r="BD530" s="37">
        <v>617.24</v>
      </c>
      <c r="BE530" s="37">
        <v>651.23</v>
      </c>
      <c r="BF530" s="37">
        <v>687.1</v>
      </c>
      <c r="BG530" s="37">
        <v>724.94</v>
      </c>
      <c r="BH530" s="37">
        <v>764.87</v>
      </c>
      <c r="BI530" s="37">
        <v>806.99</v>
      </c>
      <c r="BJ530" s="37">
        <v>851.43</v>
      </c>
      <c r="BK530" s="37">
        <v>898.33</v>
      </c>
      <c r="BL530" s="37">
        <v>947.8</v>
      </c>
      <c r="BM530" s="37">
        <v>1000</v>
      </c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</row>
    <row r="531" spans="1:101" ht="14.25" customHeight="1">
      <c r="A531" s="55">
        <v>58</v>
      </c>
      <c r="B531" s="60">
        <v>1.39</v>
      </c>
      <c r="C531" s="56">
        <v>2.69</v>
      </c>
      <c r="D531" s="56">
        <v>4.46</v>
      </c>
      <c r="E531" s="56">
        <v>6.33</v>
      </c>
      <c r="F531" s="56">
        <v>8.09</v>
      </c>
      <c r="G531" s="56">
        <v>9.6300000000000008</v>
      </c>
      <c r="H531" s="56">
        <v>11.3</v>
      </c>
      <c r="I531" s="56">
        <v>13.08</v>
      </c>
      <c r="J531" s="56">
        <v>14.98</v>
      </c>
      <c r="K531" s="56">
        <v>16.97</v>
      </c>
      <c r="L531" s="56">
        <v>18.829999999999998</v>
      </c>
      <c r="M531" s="56">
        <v>20.66</v>
      </c>
      <c r="N531" s="56">
        <v>22.66</v>
      </c>
      <c r="O531" s="56">
        <v>24.8</v>
      </c>
      <c r="P531" s="56">
        <v>27.04</v>
      </c>
      <c r="Q531" s="56">
        <v>29.67</v>
      </c>
      <c r="R531" s="56">
        <v>32.53</v>
      </c>
      <c r="S531" s="56">
        <v>35.5</v>
      </c>
      <c r="T531" s="57">
        <v>38.85</v>
      </c>
      <c r="U531" s="56">
        <v>42.62</v>
      </c>
      <c r="V531" s="56">
        <v>46.67</v>
      </c>
      <c r="W531" s="56">
        <v>51.16</v>
      </c>
      <c r="X531" s="56">
        <v>57.08</v>
      </c>
      <c r="Y531" s="56">
        <v>64.180000000000007</v>
      </c>
      <c r="Z531" s="56">
        <v>72.25</v>
      </c>
      <c r="AA531" s="57">
        <v>81.28</v>
      </c>
      <c r="AB531" s="37">
        <v>90.53</v>
      </c>
      <c r="AC531" s="37">
        <v>99.07</v>
      </c>
      <c r="AD531" s="37">
        <v>112.22</v>
      </c>
      <c r="AE531" s="37">
        <v>124.02</v>
      </c>
      <c r="AF531" s="37">
        <v>136.91999999999999</v>
      </c>
      <c r="AG531" s="37">
        <v>150.66</v>
      </c>
      <c r="AH531" s="37">
        <v>165.03</v>
      </c>
      <c r="AI531" s="37">
        <v>179.51</v>
      </c>
      <c r="AJ531" s="37">
        <v>194.47</v>
      </c>
      <c r="AK531" s="37">
        <v>209.84</v>
      </c>
      <c r="AL531" s="37">
        <v>224.13</v>
      </c>
      <c r="AM531" s="37">
        <v>238.85</v>
      </c>
      <c r="AN531" s="37">
        <v>256.57</v>
      </c>
      <c r="AO531" s="37">
        <v>275.08999999999997</v>
      </c>
      <c r="AP531" s="37">
        <v>294.22000000000003</v>
      </c>
      <c r="AQ531" s="37">
        <v>313.37</v>
      </c>
      <c r="AR531" s="37">
        <v>331.99</v>
      </c>
      <c r="AS531" s="37">
        <v>357.42</v>
      </c>
      <c r="AT531" s="37">
        <v>382.58</v>
      </c>
      <c r="AU531" s="37">
        <v>407.03</v>
      </c>
      <c r="AV531" s="37">
        <v>430.37</v>
      </c>
      <c r="AW531" s="37">
        <v>452.19</v>
      </c>
      <c r="AX531" s="37">
        <v>472.1</v>
      </c>
      <c r="AY531" s="37">
        <v>498.11</v>
      </c>
      <c r="AZ531" s="37">
        <v>525.54</v>
      </c>
      <c r="BA531" s="37">
        <v>554.48</v>
      </c>
      <c r="BB531" s="37">
        <v>585.02</v>
      </c>
      <c r="BC531" s="37">
        <v>617.24</v>
      </c>
      <c r="BD531" s="37">
        <v>651.23</v>
      </c>
      <c r="BE531" s="37">
        <v>687.1</v>
      </c>
      <c r="BF531" s="37">
        <v>724.94</v>
      </c>
      <c r="BG531" s="37">
        <v>764.87</v>
      </c>
      <c r="BH531" s="37">
        <v>806.99</v>
      </c>
      <c r="BI531" s="37">
        <v>851.43</v>
      </c>
      <c r="BJ531" s="37">
        <v>898.33</v>
      </c>
      <c r="BK531" s="37">
        <v>947.8</v>
      </c>
      <c r="BL531" s="37">
        <v>1000</v>
      </c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</row>
    <row r="532" spans="1:101" ht="14.25" customHeight="1">
      <c r="A532" s="55">
        <v>59</v>
      </c>
      <c r="B532" s="60">
        <v>1.52</v>
      </c>
      <c r="C532" s="56">
        <v>2.98</v>
      </c>
      <c r="D532" s="56">
        <v>4.9800000000000004</v>
      </c>
      <c r="E532" s="56">
        <v>7.11</v>
      </c>
      <c r="F532" s="56">
        <v>9.1300000000000008</v>
      </c>
      <c r="G532" s="56">
        <v>10.82</v>
      </c>
      <c r="H532" s="56">
        <v>12.65</v>
      </c>
      <c r="I532" s="56">
        <v>14.58</v>
      </c>
      <c r="J532" s="56">
        <v>16.61</v>
      </c>
      <c r="K532" s="56">
        <v>18.72</v>
      </c>
      <c r="L532" s="56">
        <v>20.63</v>
      </c>
      <c r="M532" s="56">
        <v>22.59</v>
      </c>
      <c r="N532" s="56">
        <v>24.79</v>
      </c>
      <c r="O532" s="56">
        <v>27.01</v>
      </c>
      <c r="P532" s="56">
        <v>29.52</v>
      </c>
      <c r="Q532" s="56">
        <v>32.409999999999997</v>
      </c>
      <c r="R532" s="56">
        <v>35.479999999999997</v>
      </c>
      <c r="S532" s="56">
        <v>38.83</v>
      </c>
      <c r="T532" s="57">
        <v>42.49</v>
      </c>
      <c r="U532" s="56">
        <v>46.67</v>
      </c>
      <c r="V532" s="56">
        <v>51.16</v>
      </c>
      <c r="W532" s="56">
        <v>57.08</v>
      </c>
      <c r="X532" s="56">
        <v>64.180000000000007</v>
      </c>
      <c r="Y532" s="56">
        <v>72.25</v>
      </c>
      <c r="Z532" s="56">
        <v>81.28</v>
      </c>
      <c r="AA532" s="57">
        <v>90.53</v>
      </c>
      <c r="AB532" s="37">
        <v>99.07</v>
      </c>
      <c r="AC532" s="37">
        <v>112.22</v>
      </c>
      <c r="AD532" s="37">
        <v>124.02</v>
      </c>
      <c r="AE532" s="37">
        <v>136.91999999999999</v>
      </c>
      <c r="AF532" s="37">
        <v>150.66</v>
      </c>
      <c r="AG532" s="37">
        <v>165.03</v>
      </c>
      <c r="AH532" s="37">
        <v>179.51</v>
      </c>
      <c r="AI532" s="37">
        <v>194.47</v>
      </c>
      <c r="AJ532" s="37">
        <v>209.84</v>
      </c>
      <c r="AK532" s="37">
        <v>224.13</v>
      </c>
      <c r="AL532" s="37">
        <v>238.85</v>
      </c>
      <c r="AM532" s="37">
        <v>256.57</v>
      </c>
      <c r="AN532" s="37">
        <v>275.08999999999997</v>
      </c>
      <c r="AO532" s="37">
        <v>294.22000000000003</v>
      </c>
      <c r="AP532" s="37">
        <v>313.37</v>
      </c>
      <c r="AQ532" s="37">
        <v>331.99</v>
      </c>
      <c r="AR532" s="37">
        <v>357.42</v>
      </c>
      <c r="AS532" s="37">
        <v>382.58</v>
      </c>
      <c r="AT532" s="37">
        <v>407.03</v>
      </c>
      <c r="AU532" s="37">
        <v>430.37</v>
      </c>
      <c r="AV532" s="37">
        <v>452.19</v>
      </c>
      <c r="AW532" s="37">
        <v>472.1</v>
      </c>
      <c r="AX532" s="37">
        <v>498.11</v>
      </c>
      <c r="AY532" s="37">
        <v>525.54</v>
      </c>
      <c r="AZ532" s="37">
        <v>554.48</v>
      </c>
      <c r="BA532" s="37">
        <v>585.02</v>
      </c>
      <c r="BB532" s="37">
        <v>617.24</v>
      </c>
      <c r="BC532" s="37">
        <v>651.23</v>
      </c>
      <c r="BD532" s="37">
        <v>687.1</v>
      </c>
      <c r="BE532" s="37">
        <v>724.94</v>
      </c>
      <c r="BF532" s="37">
        <v>764.87</v>
      </c>
      <c r="BG532" s="37">
        <v>806.99</v>
      </c>
      <c r="BH532" s="37">
        <v>851.43</v>
      </c>
      <c r="BI532" s="37">
        <v>898.33</v>
      </c>
      <c r="BJ532" s="37">
        <v>947.8</v>
      </c>
      <c r="BK532" s="37">
        <v>1000</v>
      </c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</row>
    <row r="533" spans="1:101" ht="14.25" customHeight="1">
      <c r="A533" s="55">
        <v>60</v>
      </c>
      <c r="B533" s="60">
        <v>1.67</v>
      </c>
      <c r="C533" s="56">
        <v>3.32</v>
      </c>
      <c r="D533" s="56">
        <v>5.56</v>
      </c>
      <c r="E533" s="56">
        <v>7.99</v>
      </c>
      <c r="F533" s="56">
        <v>10.3</v>
      </c>
      <c r="G533" s="56">
        <v>12.15</v>
      </c>
      <c r="H533" s="56">
        <v>14.13</v>
      </c>
      <c r="I533" s="56">
        <v>16.2</v>
      </c>
      <c r="J533" s="56">
        <v>18.350000000000001</v>
      </c>
      <c r="K533" s="56">
        <v>20.55</v>
      </c>
      <c r="L533" s="56">
        <v>22.55</v>
      </c>
      <c r="M533" s="56">
        <v>24.74</v>
      </c>
      <c r="N533" s="56">
        <v>26.92</v>
      </c>
      <c r="O533" s="56">
        <v>29.44</v>
      </c>
      <c r="P533" s="56">
        <v>32.29</v>
      </c>
      <c r="Q533" s="56">
        <v>35.42</v>
      </c>
      <c r="R533" s="56">
        <v>38.81</v>
      </c>
      <c r="S533" s="56">
        <v>42.46</v>
      </c>
      <c r="T533" s="57">
        <v>46.54</v>
      </c>
      <c r="U533" s="56">
        <v>51.16</v>
      </c>
      <c r="V533" s="56">
        <v>57.08</v>
      </c>
      <c r="W533" s="56">
        <v>64.180000000000007</v>
      </c>
      <c r="X533" s="56">
        <v>72.25</v>
      </c>
      <c r="Y533" s="56">
        <v>81.28</v>
      </c>
      <c r="Z533" s="56">
        <v>90.53</v>
      </c>
      <c r="AA533" s="57">
        <v>99.07</v>
      </c>
      <c r="AB533" s="37">
        <v>112.22</v>
      </c>
      <c r="AC533" s="37">
        <v>124.02</v>
      </c>
      <c r="AD533" s="37">
        <v>136.91999999999999</v>
      </c>
      <c r="AE533" s="37">
        <v>150.66</v>
      </c>
      <c r="AF533" s="37">
        <v>165.03</v>
      </c>
      <c r="AG533" s="37">
        <v>179.51</v>
      </c>
      <c r="AH533" s="37">
        <v>194.47</v>
      </c>
      <c r="AI533" s="37">
        <v>209.84</v>
      </c>
      <c r="AJ533" s="37">
        <v>224.13</v>
      </c>
      <c r="AK533" s="37">
        <v>238.85</v>
      </c>
      <c r="AL533" s="37">
        <v>256.57</v>
      </c>
      <c r="AM533" s="37">
        <v>275.08999999999997</v>
      </c>
      <c r="AN533" s="37">
        <v>294.22000000000003</v>
      </c>
      <c r="AO533" s="37">
        <v>313.37</v>
      </c>
      <c r="AP533" s="37">
        <v>331.99</v>
      </c>
      <c r="AQ533" s="37">
        <v>357.42</v>
      </c>
      <c r="AR533" s="37">
        <v>382.58</v>
      </c>
      <c r="AS533" s="37">
        <v>407.03</v>
      </c>
      <c r="AT533" s="37">
        <v>430.37</v>
      </c>
      <c r="AU533" s="37">
        <v>452.19</v>
      </c>
      <c r="AV533" s="37">
        <v>472.1</v>
      </c>
      <c r="AW533" s="37">
        <v>498.11</v>
      </c>
      <c r="AX533" s="37">
        <v>525.54</v>
      </c>
      <c r="AY533" s="37">
        <v>554.48</v>
      </c>
      <c r="AZ533" s="37">
        <v>585.02</v>
      </c>
      <c r="BA533" s="37">
        <v>617.24</v>
      </c>
      <c r="BB533" s="37">
        <v>651.23</v>
      </c>
      <c r="BC533" s="37">
        <v>687.1</v>
      </c>
      <c r="BD533" s="37">
        <v>724.94</v>
      </c>
      <c r="BE533" s="37">
        <v>764.87</v>
      </c>
      <c r="BF533" s="37">
        <v>806.99</v>
      </c>
      <c r="BG533" s="37">
        <v>851.43</v>
      </c>
      <c r="BH533" s="37">
        <v>898.33</v>
      </c>
      <c r="BI533" s="37">
        <v>947.8</v>
      </c>
      <c r="BJ533" s="37">
        <v>1000</v>
      </c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</row>
    <row r="534" spans="1:101" ht="14.25" customHeight="1">
      <c r="A534" s="55">
        <v>61</v>
      </c>
      <c r="B534" s="60">
        <v>1.83</v>
      </c>
      <c r="C534" s="56">
        <v>3.7</v>
      </c>
      <c r="D534" s="56">
        <v>6.23</v>
      </c>
      <c r="E534" s="56">
        <v>8.99</v>
      </c>
      <c r="F534" s="56">
        <v>11.61</v>
      </c>
      <c r="G534" s="56">
        <v>13.61</v>
      </c>
      <c r="H534" s="56">
        <v>15.74</v>
      </c>
      <c r="I534" s="56">
        <v>17.93</v>
      </c>
      <c r="J534" s="56">
        <v>20.18</v>
      </c>
      <c r="K534" s="56">
        <v>22.45</v>
      </c>
      <c r="L534" s="56">
        <v>24.71</v>
      </c>
      <c r="M534" s="56">
        <v>26.77</v>
      </c>
      <c r="N534" s="56">
        <v>29.29</v>
      </c>
      <c r="O534" s="56">
        <v>32.21</v>
      </c>
      <c r="P534" s="56">
        <v>35.33</v>
      </c>
      <c r="Q534" s="56">
        <v>38.729999999999997</v>
      </c>
      <c r="R534" s="56">
        <v>42.42</v>
      </c>
      <c r="S534" s="56">
        <v>46.41</v>
      </c>
      <c r="T534" s="58">
        <v>51.04</v>
      </c>
      <c r="U534" s="56">
        <v>57.08</v>
      </c>
      <c r="V534" s="56">
        <v>64.180000000000007</v>
      </c>
      <c r="W534" s="56">
        <v>72.25</v>
      </c>
      <c r="X534" s="56">
        <v>81.28</v>
      </c>
      <c r="Y534" s="56">
        <v>90.53</v>
      </c>
      <c r="Z534" s="56">
        <v>99.07</v>
      </c>
      <c r="AA534" s="57">
        <v>112.22</v>
      </c>
      <c r="AB534" s="37">
        <v>124.02</v>
      </c>
      <c r="AC534" s="37">
        <v>136.91999999999999</v>
      </c>
      <c r="AD534" s="37">
        <v>150.66</v>
      </c>
      <c r="AE534" s="37">
        <v>165.03</v>
      </c>
      <c r="AF534" s="37">
        <v>179.51</v>
      </c>
      <c r="AG534" s="37">
        <v>194.47</v>
      </c>
      <c r="AH534" s="37">
        <v>209.84</v>
      </c>
      <c r="AI534" s="37">
        <v>224.13</v>
      </c>
      <c r="AJ534" s="37">
        <v>238.85</v>
      </c>
      <c r="AK534" s="37">
        <v>256.57</v>
      </c>
      <c r="AL534" s="37">
        <v>275.08999999999997</v>
      </c>
      <c r="AM534" s="37">
        <v>294.22000000000003</v>
      </c>
      <c r="AN534" s="37">
        <v>313.37</v>
      </c>
      <c r="AO534" s="37">
        <v>331.99</v>
      </c>
      <c r="AP534" s="37">
        <v>357.42</v>
      </c>
      <c r="AQ534" s="37">
        <v>382.58</v>
      </c>
      <c r="AR534" s="37">
        <v>407.03</v>
      </c>
      <c r="AS534" s="37">
        <v>430.37</v>
      </c>
      <c r="AT534" s="37">
        <v>452.19</v>
      </c>
      <c r="AU534" s="37">
        <v>472.1</v>
      </c>
      <c r="AV534" s="37">
        <v>498.11</v>
      </c>
      <c r="AW534" s="37">
        <v>525.54</v>
      </c>
      <c r="AX534" s="37">
        <v>554.48</v>
      </c>
      <c r="AY534" s="37">
        <v>585.02</v>
      </c>
      <c r="AZ534" s="37">
        <v>617.24</v>
      </c>
      <c r="BA534" s="37">
        <v>651.23</v>
      </c>
      <c r="BB534" s="37">
        <v>687.1</v>
      </c>
      <c r="BC534" s="37">
        <v>724.94</v>
      </c>
      <c r="BD534" s="37">
        <v>764.87</v>
      </c>
      <c r="BE534" s="37">
        <v>806.99</v>
      </c>
      <c r="BF534" s="37">
        <v>851.43</v>
      </c>
      <c r="BG534" s="37">
        <v>898.33</v>
      </c>
      <c r="BH534" s="37">
        <v>947.8</v>
      </c>
      <c r="BI534" s="37">
        <v>1000</v>
      </c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</row>
    <row r="535" spans="1:101" ht="14.25" customHeight="1">
      <c r="A535" s="55">
        <v>62</v>
      </c>
      <c r="B535" s="60">
        <v>2.02</v>
      </c>
      <c r="C535" s="56">
        <v>4.13</v>
      </c>
      <c r="D535" s="56">
        <v>6.99</v>
      </c>
      <c r="E535" s="56">
        <v>10.119999999999999</v>
      </c>
      <c r="F535" s="56">
        <v>13.05</v>
      </c>
      <c r="G535" s="56">
        <v>15.2</v>
      </c>
      <c r="H535" s="56">
        <v>17.46</v>
      </c>
      <c r="I535" s="56">
        <v>19.75</v>
      </c>
      <c r="J535" s="56">
        <v>22.07</v>
      </c>
      <c r="K535" s="56">
        <v>24.61</v>
      </c>
      <c r="L535" s="56">
        <v>26.6</v>
      </c>
      <c r="M535" s="56">
        <v>29.02</v>
      </c>
      <c r="N535" s="56">
        <v>31.97</v>
      </c>
      <c r="O535" s="56">
        <v>35.159999999999997</v>
      </c>
      <c r="P535" s="56">
        <v>38.53</v>
      </c>
      <c r="Q535" s="56">
        <v>42.16</v>
      </c>
      <c r="R535" s="56">
        <v>46.32</v>
      </c>
      <c r="S535" s="57">
        <v>50.94</v>
      </c>
      <c r="T535" s="56">
        <v>57.08</v>
      </c>
      <c r="U535" s="56">
        <v>64.180000000000007</v>
      </c>
      <c r="V535" s="56">
        <v>72.25</v>
      </c>
      <c r="W535" s="56">
        <v>81.28</v>
      </c>
      <c r="X535" s="56">
        <v>90.53</v>
      </c>
      <c r="Y535" s="56">
        <v>99.07</v>
      </c>
      <c r="Z535" s="56">
        <v>112.22</v>
      </c>
      <c r="AA535" s="57">
        <v>124.02</v>
      </c>
      <c r="AB535" s="37">
        <v>136.91999999999999</v>
      </c>
      <c r="AC535" s="37">
        <v>150.66</v>
      </c>
      <c r="AD535" s="37">
        <v>165.03</v>
      </c>
      <c r="AE535" s="37">
        <v>179.51</v>
      </c>
      <c r="AF535" s="37">
        <v>194.47</v>
      </c>
      <c r="AG535" s="37">
        <v>209.84</v>
      </c>
      <c r="AH535" s="37">
        <v>224.13</v>
      </c>
      <c r="AI535" s="37">
        <v>238.85</v>
      </c>
      <c r="AJ535" s="37">
        <v>256.57</v>
      </c>
      <c r="AK535" s="37">
        <v>275.08999999999997</v>
      </c>
      <c r="AL535" s="37">
        <v>294.22000000000003</v>
      </c>
      <c r="AM535" s="37">
        <v>313.37</v>
      </c>
      <c r="AN535" s="37">
        <v>331.99</v>
      </c>
      <c r="AO535" s="37">
        <v>357.42</v>
      </c>
      <c r="AP535" s="37">
        <v>382.58</v>
      </c>
      <c r="AQ535" s="37">
        <v>407.03</v>
      </c>
      <c r="AR535" s="37">
        <v>430.37</v>
      </c>
      <c r="AS535" s="37">
        <v>452.19</v>
      </c>
      <c r="AT535" s="37">
        <v>472.1</v>
      </c>
      <c r="AU535" s="37">
        <v>498.11</v>
      </c>
      <c r="AV535" s="37">
        <v>525.54</v>
      </c>
      <c r="AW535" s="37">
        <v>554.48</v>
      </c>
      <c r="AX535" s="37">
        <v>585.02</v>
      </c>
      <c r="AY535" s="37">
        <v>617.24</v>
      </c>
      <c r="AZ535" s="37">
        <v>651.23</v>
      </c>
      <c r="BA535" s="37">
        <v>687.1</v>
      </c>
      <c r="BB535" s="37">
        <v>724.94</v>
      </c>
      <c r="BC535" s="37">
        <v>764.87</v>
      </c>
      <c r="BD535" s="37">
        <v>806.99</v>
      </c>
      <c r="BE535" s="37">
        <v>851.43</v>
      </c>
      <c r="BF535" s="37">
        <v>898.33</v>
      </c>
      <c r="BG535" s="37">
        <v>947.8</v>
      </c>
      <c r="BH535" s="37">
        <v>1000</v>
      </c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</row>
    <row r="536" spans="1:101" ht="14.25" customHeight="1">
      <c r="A536" s="55">
        <v>63</v>
      </c>
      <c r="B536" s="60">
        <v>2.2200000000000002</v>
      </c>
      <c r="C536" s="56">
        <v>4.6100000000000003</v>
      </c>
      <c r="D536" s="56">
        <v>7.85</v>
      </c>
      <c r="E536" s="56">
        <v>11.38</v>
      </c>
      <c r="F536" s="56">
        <v>14.64</v>
      </c>
      <c r="G536" s="56">
        <v>16.93</v>
      </c>
      <c r="H536" s="56">
        <v>19.29</v>
      </c>
      <c r="I536" s="56">
        <v>21.65</v>
      </c>
      <c r="J536" s="56">
        <v>24.24</v>
      </c>
      <c r="K536" s="56">
        <v>26.41</v>
      </c>
      <c r="L536" s="56">
        <v>28.8</v>
      </c>
      <c r="M536" s="56">
        <v>31.71</v>
      </c>
      <c r="N536" s="56">
        <v>34.92</v>
      </c>
      <c r="O536" s="56">
        <v>38.31</v>
      </c>
      <c r="P536" s="56">
        <v>41.84</v>
      </c>
      <c r="Q536" s="56">
        <v>45.94</v>
      </c>
      <c r="R536" s="56">
        <v>50.71</v>
      </c>
      <c r="S536" s="58">
        <v>56.91</v>
      </c>
      <c r="T536" s="56">
        <v>64.180000000000007</v>
      </c>
      <c r="U536" s="56">
        <v>72.25</v>
      </c>
      <c r="V536" s="56">
        <v>81.28</v>
      </c>
      <c r="W536" s="56">
        <v>90.53</v>
      </c>
      <c r="X536" s="56">
        <v>99.07</v>
      </c>
      <c r="Y536" s="56">
        <v>112.22</v>
      </c>
      <c r="Z536" s="56">
        <v>124.02</v>
      </c>
      <c r="AA536" s="57">
        <v>136.91999999999999</v>
      </c>
      <c r="AB536" s="37">
        <v>150.66</v>
      </c>
      <c r="AC536" s="37">
        <v>165.03</v>
      </c>
      <c r="AD536" s="37">
        <v>179.51</v>
      </c>
      <c r="AE536" s="37">
        <v>194.47</v>
      </c>
      <c r="AF536" s="37">
        <v>209.84</v>
      </c>
      <c r="AG536" s="37">
        <v>224.13</v>
      </c>
      <c r="AH536" s="37">
        <v>238.85</v>
      </c>
      <c r="AI536" s="37">
        <v>256.57</v>
      </c>
      <c r="AJ536" s="37">
        <v>275.08999999999997</v>
      </c>
      <c r="AK536" s="37">
        <v>294.22000000000003</v>
      </c>
      <c r="AL536" s="37">
        <v>313.37</v>
      </c>
      <c r="AM536" s="37">
        <v>331.99</v>
      </c>
      <c r="AN536" s="37">
        <v>357.42</v>
      </c>
      <c r="AO536" s="37">
        <v>382.58</v>
      </c>
      <c r="AP536" s="37">
        <v>407.03</v>
      </c>
      <c r="AQ536" s="37">
        <v>430.37</v>
      </c>
      <c r="AR536" s="37">
        <v>452.19</v>
      </c>
      <c r="AS536" s="37">
        <v>472.1</v>
      </c>
      <c r="AT536" s="37">
        <v>498.11</v>
      </c>
      <c r="AU536" s="37">
        <v>525.54</v>
      </c>
      <c r="AV536" s="37">
        <v>554.48</v>
      </c>
      <c r="AW536" s="37">
        <v>585.02</v>
      </c>
      <c r="AX536" s="37">
        <v>617.24</v>
      </c>
      <c r="AY536" s="37">
        <v>651.23</v>
      </c>
      <c r="AZ536" s="37">
        <v>687.1</v>
      </c>
      <c r="BA536" s="37">
        <v>724.94</v>
      </c>
      <c r="BB536" s="37">
        <v>764.87</v>
      </c>
      <c r="BC536" s="37">
        <v>806.99</v>
      </c>
      <c r="BD536" s="37">
        <v>851.43</v>
      </c>
      <c r="BE536" s="37">
        <v>898.33</v>
      </c>
      <c r="BF536" s="37">
        <v>947.8</v>
      </c>
      <c r="BG536" s="37">
        <v>1000</v>
      </c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</row>
    <row r="537" spans="1:101" ht="14.25" customHeight="1">
      <c r="A537" s="55">
        <v>64</v>
      </c>
      <c r="B537" s="60">
        <v>2.4500000000000002</v>
      </c>
      <c r="C537" s="56">
        <v>5.15</v>
      </c>
      <c r="D537" s="56">
        <v>8.81</v>
      </c>
      <c r="E537" s="56">
        <v>12.8</v>
      </c>
      <c r="F537" s="56">
        <v>16.36</v>
      </c>
      <c r="G537" s="56">
        <v>18.760000000000002</v>
      </c>
      <c r="H537" s="56">
        <v>21.2</v>
      </c>
      <c r="I537" s="56">
        <v>23.8</v>
      </c>
      <c r="J537" s="56">
        <v>26.03</v>
      </c>
      <c r="K537" s="56">
        <v>28.56</v>
      </c>
      <c r="L537" s="56">
        <v>31.33</v>
      </c>
      <c r="M537" s="56">
        <v>34.71</v>
      </c>
      <c r="N537" s="56">
        <v>37.61</v>
      </c>
      <c r="O537" s="56">
        <v>41.03</v>
      </c>
      <c r="P537" s="56">
        <v>44.98</v>
      </c>
      <c r="Q537" s="56">
        <v>50.04</v>
      </c>
      <c r="R537" s="57">
        <v>56.59</v>
      </c>
      <c r="S537" s="56">
        <v>64.180000000000007</v>
      </c>
      <c r="T537" s="56">
        <v>72.25</v>
      </c>
      <c r="U537" s="56">
        <v>81.28</v>
      </c>
      <c r="V537" s="56">
        <v>90.53</v>
      </c>
      <c r="W537" s="56">
        <v>99.07</v>
      </c>
      <c r="X537" s="56">
        <v>112.22</v>
      </c>
      <c r="Y537" s="56">
        <v>124.02</v>
      </c>
      <c r="Z537" s="56">
        <v>136.91999999999999</v>
      </c>
      <c r="AA537" s="57">
        <v>150.66</v>
      </c>
      <c r="AB537" s="37">
        <v>165.03</v>
      </c>
      <c r="AC537" s="37">
        <v>179.51</v>
      </c>
      <c r="AD537" s="37">
        <v>194.47</v>
      </c>
      <c r="AE537" s="37">
        <v>209.84</v>
      </c>
      <c r="AF537" s="37">
        <v>224.13</v>
      </c>
      <c r="AG537" s="37">
        <v>238.85</v>
      </c>
      <c r="AH537" s="37">
        <v>256.57</v>
      </c>
      <c r="AI537" s="37">
        <v>275.08999999999997</v>
      </c>
      <c r="AJ537" s="37">
        <v>294.22000000000003</v>
      </c>
      <c r="AK537" s="37">
        <v>313.37</v>
      </c>
      <c r="AL537" s="37">
        <v>331.99</v>
      </c>
      <c r="AM537" s="37">
        <v>357.42</v>
      </c>
      <c r="AN537" s="37">
        <v>382.58</v>
      </c>
      <c r="AO537" s="37">
        <v>407.03</v>
      </c>
      <c r="AP537" s="37">
        <v>430.37</v>
      </c>
      <c r="AQ537" s="37">
        <v>452.19</v>
      </c>
      <c r="AR537" s="37">
        <v>472.1</v>
      </c>
      <c r="AS537" s="37">
        <v>498.11</v>
      </c>
      <c r="AT537" s="37">
        <v>525.54</v>
      </c>
      <c r="AU537" s="37">
        <v>554.48</v>
      </c>
      <c r="AV537" s="37">
        <v>585.02</v>
      </c>
      <c r="AW537" s="37">
        <v>617.24</v>
      </c>
      <c r="AX537" s="37">
        <v>651.23</v>
      </c>
      <c r="AY537" s="37">
        <v>687.1</v>
      </c>
      <c r="AZ537" s="37">
        <v>724.94</v>
      </c>
      <c r="BA537" s="37">
        <v>764.87</v>
      </c>
      <c r="BB537" s="37">
        <v>806.99</v>
      </c>
      <c r="BC537" s="37">
        <v>851.43</v>
      </c>
      <c r="BD537" s="37">
        <v>898.33</v>
      </c>
      <c r="BE537" s="37">
        <v>947.8</v>
      </c>
      <c r="BF537" s="37">
        <v>1000</v>
      </c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</row>
    <row r="538" spans="1:101" ht="14.25" customHeight="1">
      <c r="A538" s="55">
        <v>65</v>
      </c>
      <c r="B538" s="60">
        <v>2.71</v>
      </c>
      <c r="C538" s="56">
        <v>5.74</v>
      </c>
      <c r="D538" s="56">
        <v>9.89</v>
      </c>
      <c r="E538" s="56">
        <v>14.38</v>
      </c>
      <c r="F538" s="56">
        <v>18.190000000000001</v>
      </c>
      <c r="G538" s="56">
        <v>20.67</v>
      </c>
      <c r="H538" s="56">
        <v>23.3</v>
      </c>
      <c r="I538" s="56">
        <v>25.6</v>
      </c>
      <c r="J538" s="56">
        <v>28.1</v>
      </c>
      <c r="K538" s="56">
        <v>31.29</v>
      </c>
      <c r="L538" s="56">
        <v>34.5</v>
      </c>
      <c r="M538" s="56">
        <v>37.520000000000003</v>
      </c>
      <c r="N538" s="56">
        <v>40.17</v>
      </c>
      <c r="O538" s="56">
        <v>44.02</v>
      </c>
      <c r="P538" s="56">
        <v>48.7</v>
      </c>
      <c r="Q538" s="56">
        <v>55.75</v>
      </c>
      <c r="R538" s="58">
        <v>63.62</v>
      </c>
      <c r="S538" s="56">
        <v>72.25</v>
      </c>
      <c r="T538" s="56">
        <v>81.28</v>
      </c>
      <c r="U538" s="56">
        <v>90.53</v>
      </c>
      <c r="V538" s="56">
        <v>99.07</v>
      </c>
      <c r="W538" s="56">
        <v>112.22</v>
      </c>
      <c r="X538" s="56">
        <v>124.02</v>
      </c>
      <c r="Y538" s="56">
        <v>136.91999999999999</v>
      </c>
      <c r="Z538" s="56">
        <v>150.66</v>
      </c>
      <c r="AA538" s="57">
        <v>165.03</v>
      </c>
      <c r="AB538" s="37">
        <v>179.51</v>
      </c>
      <c r="AC538" s="37">
        <v>194.47</v>
      </c>
      <c r="AD538" s="37">
        <v>209.84</v>
      </c>
      <c r="AE538" s="37">
        <v>224.13</v>
      </c>
      <c r="AF538" s="37">
        <v>238.85</v>
      </c>
      <c r="AG538" s="37">
        <v>256.57</v>
      </c>
      <c r="AH538" s="37">
        <v>275.08999999999997</v>
      </c>
      <c r="AI538" s="37">
        <v>294.22000000000003</v>
      </c>
      <c r="AJ538" s="37">
        <v>313.37</v>
      </c>
      <c r="AK538" s="37">
        <v>331.99</v>
      </c>
      <c r="AL538" s="37">
        <v>357.42</v>
      </c>
      <c r="AM538" s="37">
        <v>382.58</v>
      </c>
      <c r="AN538" s="37">
        <v>407.03</v>
      </c>
      <c r="AO538" s="37">
        <v>430.37</v>
      </c>
      <c r="AP538" s="37">
        <v>452.19</v>
      </c>
      <c r="AQ538" s="37">
        <v>472.1</v>
      </c>
      <c r="AR538" s="37">
        <v>498.11</v>
      </c>
      <c r="AS538" s="37">
        <v>525.54</v>
      </c>
      <c r="AT538" s="37">
        <v>554.48</v>
      </c>
      <c r="AU538" s="37">
        <v>585.02</v>
      </c>
      <c r="AV538" s="37">
        <v>617.24</v>
      </c>
      <c r="AW538" s="37">
        <v>651.23</v>
      </c>
      <c r="AX538" s="37">
        <v>687.1</v>
      </c>
      <c r="AY538" s="37">
        <v>724.94</v>
      </c>
      <c r="AZ538" s="37">
        <v>764.87</v>
      </c>
      <c r="BA538" s="37">
        <v>806.99</v>
      </c>
      <c r="BB538" s="37">
        <v>851.43</v>
      </c>
      <c r="BC538" s="37">
        <v>898.33</v>
      </c>
      <c r="BD538" s="37">
        <v>947.8</v>
      </c>
      <c r="BE538" s="37">
        <v>1000</v>
      </c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</row>
    <row r="539" spans="1:101" ht="14.25" customHeight="1">
      <c r="A539" s="55">
        <v>66</v>
      </c>
      <c r="B539" s="60">
        <v>2.98</v>
      </c>
      <c r="C539" s="56">
        <v>6.39</v>
      </c>
      <c r="D539" s="56">
        <v>11.11</v>
      </c>
      <c r="E539" s="56">
        <v>16.14</v>
      </c>
      <c r="F539" s="56">
        <v>20.100000000000001</v>
      </c>
      <c r="G539" s="56">
        <v>22.71</v>
      </c>
      <c r="H539" s="56">
        <v>25.15</v>
      </c>
      <c r="I539" s="56">
        <v>27.6</v>
      </c>
      <c r="J539" s="56">
        <v>30.85</v>
      </c>
      <c r="K539" s="56">
        <v>34.28</v>
      </c>
      <c r="L539" s="56">
        <v>37.43</v>
      </c>
      <c r="M539" s="56">
        <v>40.119999999999997</v>
      </c>
      <c r="N539" s="56">
        <v>42.98</v>
      </c>
      <c r="O539" s="56">
        <v>47.66</v>
      </c>
      <c r="P539" s="56">
        <v>53.93</v>
      </c>
      <c r="Q539" s="57">
        <v>62.53</v>
      </c>
      <c r="R539" s="56">
        <v>72.25</v>
      </c>
      <c r="S539" s="56">
        <v>81.28</v>
      </c>
      <c r="T539" s="56">
        <v>90.53</v>
      </c>
      <c r="U539" s="56">
        <v>99.07</v>
      </c>
      <c r="V539" s="56">
        <v>112.22</v>
      </c>
      <c r="W539" s="56">
        <v>124.02</v>
      </c>
      <c r="X539" s="56">
        <v>136.91999999999999</v>
      </c>
      <c r="Y539" s="56">
        <v>150.66</v>
      </c>
      <c r="Z539" s="56">
        <v>165.03</v>
      </c>
      <c r="AA539" s="57">
        <v>179.51</v>
      </c>
      <c r="AB539" s="37">
        <v>194.47</v>
      </c>
      <c r="AC539" s="37">
        <v>209.84</v>
      </c>
      <c r="AD539" s="37">
        <v>224.13</v>
      </c>
      <c r="AE539" s="37">
        <v>238.85</v>
      </c>
      <c r="AF539" s="37">
        <v>256.57</v>
      </c>
      <c r="AG539" s="37">
        <v>275.08999999999997</v>
      </c>
      <c r="AH539" s="37">
        <v>294.22000000000003</v>
      </c>
      <c r="AI539" s="37">
        <v>313.37</v>
      </c>
      <c r="AJ539" s="37">
        <v>331.99</v>
      </c>
      <c r="AK539" s="37">
        <v>357.42</v>
      </c>
      <c r="AL539" s="37">
        <v>382.58</v>
      </c>
      <c r="AM539" s="37">
        <v>407.03</v>
      </c>
      <c r="AN539" s="37">
        <v>430.37</v>
      </c>
      <c r="AO539" s="37">
        <v>452.19</v>
      </c>
      <c r="AP539" s="37">
        <v>472.1</v>
      </c>
      <c r="AQ539" s="37">
        <v>498.11</v>
      </c>
      <c r="AR539" s="37">
        <v>525.54</v>
      </c>
      <c r="AS539" s="37">
        <v>554.48</v>
      </c>
      <c r="AT539" s="37">
        <v>585.02</v>
      </c>
      <c r="AU539" s="37">
        <v>617.24</v>
      </c>
      <c r="AV539" s="37">
        <v>651.23</v>
      </c>
      <c r="AW539" s="37">
        <v>687.1</v>
      </c>
      <c r="AX539" s="37">
        <v>724.94</v>
      </c>
      <c r="AY539" s="37">
        <v>764.87</v>
      </c>
      <c r="AZ539" s="37">
        <v>806.99</v>
      </c>
      <c r="BA539" s="37">
        <v>851.43</v>
      </c>
      <c r="BB539" s="37">
        <v>898.33</v>
      </c>
      <c r="BC539" s="37">
        <v>947.8</v>
      </c>
      <c r="BD539" s="37">
        <v>1000</v>
      </c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</row>
    <row r="540" spans="1:101" ht="14.25" customHeight="1">
      <c r="A540" s="55">
        <v>67</v>
      </c>
      <c r="B540" s="60">
        <v>3.28</v>
      </c>
      <c r="C540" s="56">
        <v>7.1</v>
      </c>
      <c r="D540" s="56">
        <v>12.48</v>
      </c>
      <c r="E540" s="56">
        <v>18.079999999999998</v>
      </c>
      <c r="F540" s="56">
        <v>22.06</v>
      </c>
      <c r="G540" s="56">
        <v>24.63</v>
      </c>
      <c r="H540" s="56">
        <v>27.07</v>
      </c>
      <c r="I540" s="56">
        <v>30.35</v>
      </c>
      <c r="J540" s="56">
        <v>33.840000000000003</v>
      </c>
      <c r="K540" s="56">
        <v>37.33</v>
      </c>
      <c r="L540" s="56">
        <v>40.06</v>
      </c>
      <c r="M540" s="56">
        <v>42.76</v>
      </c>
      <c r="N540" s="56">
        <v>47.54</v>
      </c>
      <c r="O540" s="56">
        <v>53.83</v>
      </c>
      <c r="P540" s="56">
        <v>62.23</v>
      </c>
      <c r="Q540" s="57">
        <v>72</v>
      </c>
      <c r="R540" s="56">
        <v>81.28</v>
      </c>
      <c r="S540" s="56">
        <v>90.53</v>
      </c>
      <c r="T540" s="56">
        <v>99.07</v>
      </c>
      <c r="U540" s="56">
        <v>112.22</v>
      </c>
      <c r="V540" s="56">
        <v>124.02</v>
      </c>
      <c r="W540" s="56">
        <v>136.91999999999999</v>
      </c>
      <c r="X540" s="56">
        <v>150.66</v>
      </c>
      <c r="Y540" s="56">
        <v>165.03</v>
      </c>
      <c r="Z540" s="56">
        <v>179.51</v>
      </c>
      <c r="AA540" s="57">
        <v>194.47</v>
      </c>
      <c r="AB540" s="37">
        <v>209.84</v>
      </c>
      <c r="AC540" s="37">
        <v>224.13</v>
      </c>
      <c r="AD540" s="37">
        <v>238.85</v>
      </c>
      <c r="AE540" s="37">
        <v>256.57</v>
      </c>
      <c r="AF540" s="37">
        <v>275.08999999999997</v>
      </c>
      <c r="AG540" s="37">
        <v>294.22000000000003</v>
      </c>
      <c r="AH540" s="37">
        <v>313.37</v>
      </c>
      <c r="AI540" s="37">
        <v>331.99</v>
      </c>
      <c r="AJ540" s="37">
        <v>357.42</v>
      </c>
      <c r="AK540" s="37">
        <v>382.58</v>
      </c>
      <c r="AL540" s="37">
        <v>407.03</v>
      </c>
      <c r="AM540" s="37">
        <v>430.37</v>
      </c>
      <c r="AN540" s="37">
        <v>452.19</v>
      </c>
      <c r="AO540" s="37">
        <v>472.1</v>
      </c>
      <c r="AP540" s="37">
        <v>498.11</v>
      </c>
      <c r="AQ540" s="37">
        <v>525.54</v>
      </c>
      <c r="AR540" s="37">
        <v>554.48</v>
      </c>
      <c r="AS540" s="37">
        <v>585.02</v>
      </c>
      <c r="AT540" s="37">
        <v>617.24</v>
      </c>
      <c r="AU540" s="37">
        <v>651.23</v>
      </c>
      <c r="AV540" s="37">
        <v>687.1</v>
      </c>
      <c r="AW540" s="37">
        <v>724.94</v>
      </c>
      <c r="AX540" s="37">
        <v>764.87</v>
      </c>
      <c r="AY540" s="37">
        <v>806.99</v>
      </c>
      <c r="AZ540" s="37">
        <v>851.43</v>
      </c>
      <c r="BA540" s="37">
        <v>898.33</v>
      </c>
      <c r="BB540" s="37">
        <v>947.8</v>
      </c>
      <c r="BC540" s="37">
        <v>1000</v>
      </c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</row>
    <row r="541" spans="1:101" ht="14.25" customHeight="1">
      <c r="A541" s="55">
        <v>68</v>
      </c>
      <c r="B541" s="60">
        <v>3.61</v>
      </c>
      <c r="C541" s="56">
        <v>7.86</v>
      </c>
      <c r="D541" s="56">
        <v>14.03</v>
      </c>
      <c r="E541" s="56">
        <v>20.22</v>
      </c>
      <c r="F541" s="56">
        <v>24.11</v>
      </c>
      <c r="G541" s="56">
        <v>26.49</v>
      </c>
      <c r="H541" s="56">
        <v>29.86</v>
      </c>
      <c r="I541" s="56">
        <v>33.4</v>
      </c>
      <c r="J541" s="56">
        <v>36.909999999999997</v>
      </c>
      <c r="K541" s="56">
        <v>39.99</v>
      </c>
      <c r="L541" s="56">
        <v>42.53</v>
      </c>
      <c r="M541" s="56">
        <v>47.42</v>
      </c>
      <c r="N541" s="56">
        <v>53.72</v>
      </c>
      <c r="O541" s="56">
        <v>61.92</v>
      </c>
      <c r="P541" s="56">
        <v>71.67</v>
      </c>
      <c r="Q541" s="57">
        <v>80.900000000000006</v>
      </c>
      <c r="R541" s="56">
        <v>90.53</v>
      </c>
      <c r="S541" s="56">
        <v>99.07</v>
      </c>
      <c r="T541" s="56">
        <v>112.22</v>
      </c>
      <c r="U541" s="56">
        <v>124.02</v>
      </c>
      <c r="V541" s="56">
        <v>136.91999999999999</v>
      </c>
      <c r="W541" s="56">
        <v>150.66</v>
      </c>
      <c r="X541" s="56">
        <v>165.03</v>
      </c>
      <c r="Y541" s="56">
        <v>179.51</v>
      </c>
      <c r="Z541" s="56">
        <v>194.47</v>
      </c>
      <c r="AA541" s="57">
        <v>209.84</v>
      </c>
      <c r="AB541" s="37">
        <v>224.13</v>
      </c>
      <c r="AC541" s="37">
        <v>238.85</v>
      </c>
      <c r="AD541" s="37">
        <v>256.57</v>
      </c>
      <c r="AE541" s="37">
        <v>275.08999999999997</v>
      </c>
      <c r="AF541" s="37">
        <v>294.22000000000003</v>
      </c>
      <c r="AG541" s="37">
        <v>313.37</v>
      </c>
      <c r="AH541" s="37">
        <v>331.99</v>
      </c>
      <c r="AI541" s="37">
        <v>357.42</v>
      </c>
      <c r="AJ541" s="37">
        <v>382.58</v>
      </c>
      <c r="AK541" s="37">
        <v>407.03</v>
      </c>
      <c r="AL541" s="37">
        <v>430.37</v>
      </c>
      <c r="AM541" s="37">
        <v>452.19</v>
      </c>
      <c r="AN541" s="37">
        <v>472.1</v>
      </c>
      <c r="AO541" s="37">
        <v>498.11</v>
      </c>
      <c r="AP541" s="37">
        <v>525.54</v>
      </c>
      <c r="AQ541" s="37">
        <v>554.48</v>
      </c>
      <c r="AR541" s="37">
        <v>585.02</v>
      </c>
      <c r="AS541" s="37">
        <v>617.24</v>
      </c>
      <c r="AT541" s="37">
        <v>651.23</v>
      </c>
      <c r="AU541" s="37">
        <v>687.1</v>
      </c>
      <c r="AV541" s="37">
        <v>724.94</v>
      </c>
      <c r="AW541" s="37">
        <v>764.87</v>
      </c>
      <c r="AX541" s="37">
        <v>806.99</v>
      </c>
      <c r="AY541" s="37">
        <v>851.43</v>
      </c>
      <c r="AZ541" s="37">
        <v>898.33</v>
      </c>
      <c r="BA541" s="37">
        <v>947.8</v>
      </c>
      <c r="BB541" s="37">
        <v>1000</v>
      </c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</row>
    <row r="542" spans="1:101" ht="14.25" customHeight="1">
      <c r="A542" s="55">
        <v>69</v>
      </c>
      <c r="B542" s="60">
        <v>3.96</v>
      </c>
      <c r="C542" s="56">
        <v>8.68</v>
      </c>
      <c r="D542" s="56">
        <v>15.76</v>
      </c>
      <c r="E542" s="56">
        <v>22.57</v>
      </c>
      <c r="F542" s="56">
        <v>25.86</v>
      </c>
      <c r="G542" s="56">
        <v>29.29</v>
      </c>
      <c r="H542" s="56">
        <v>32.909999999999997</v>
      </c>
      <c r="I542" s="56">
        <v>36.42</v>
      </c>
      <c r="J542" s="56">
        <v>39.36</v>
      </c>
      <c r="K542" s="56">
        <v>42.3</v>
      </c>
      <c r="L542" s="56">
        <v>47.29</v>
      </c>
      <c r="M542" s="56">
        <v>53.6</v>
      </c>
      <c r="N542" s="56">
        <v>61.6</v>
      </c>
      <c r="O542" s="56">
        <v>71.33</v>
      </c>
      <c r="P542" s="56">
        <v>80.44</v>
      </c>
      <c r="Q542" s="58">
        <v>89.97</v>
      </c>
      <c r="R542" s="56">
        <v>99.07</v>
      </c>
      <c r="S542" s="56">
        <v>112.22</v>
      </c>
      <c r="T542" s="56">
        <v>124.02</v>
      </c>
      <c r="U542" s="56">
        <v>136.91999999999999</v>
      </c>
      <c r="V542" s="56">
        <v>150.66</v>
      </c>
      <c r="W542" s="56">
        <v>165.03</v>
      </c>
      <c r="X542" s="56">
        <v>179.51</v>
      </c>
      <c r="Y542" s="56">
        <v>194.47</v>
      </c>
      <c r="Z542" s="56">
        <v>209.84</v>
      </c>
      <c r="AA542" s="57">
        <v>224.13</v>
      </c>
      <c r="AB542" s="37">
        <v>238.85</v>
      </c>
      <c r="AC542" s="37">
        <v>256.57</v>
      </c>
      <c r="AD542" s="37">
        <v>275.08999999999997</v>
      </c>
      <c r="AE542" s="37">
        <v>294.22000000000003</v>
      </c>
      <c r="AF542" s="37">
        <v>313.37</v>
      </c>
      <c r="AG542" s="37">
        <v>331.99</v>
      </c>
      <c r="AH542" s="37">
        <v>357.42</v>
      </c>
      <c r="AI542" s="37">
        <v>382.58</v>
      </c>
      <c r="AJ542" s="37">
        <v>407.03</v>
      </c>
      <c r="AK542" s="37">
        <v>430.37</v>
      </c>
      <c r="AL542" s="37">
        <v>452.19</v>
      </c>
      <c r="AM542" s="37">
        <v>472.1</v>
      </c>
      <c r="AN542" s="37">
        <v>498.11</v>
      </c>
      <c r="AO542" s="37">
        <v>525.54</v>
      </c>
      <c r="AP542" s="37">
        <v>554.48</v>
      </c>
      <c r="AQ542" s="37">
        <v>585.02</v>
      </c>
      <c r="AR542" s="37">
        <v>617.24</v>
      </c>
      <c r="AS542" s="37">
        <v>651.23</v>
      </c>
      <c r="AT542" s="37">
        <v>687.1</v>
      </c>
      <c r="AU542" s="37">
        <v>724.94</v>
      </c>
      <c r="AV542" s="37">
        <v>764.87</v>
      </c>
      <c r="AW542" s="37">
        <v>806.99</v>
      </c>
      <c r="AX542" s="37">
        <v>851.43</v>
      </c>
      <c r="AY542" s="37">
        <v>898.33</v>
      </c>
      <c r="AZ542" s="37">
        <v>947.8</v>
      </c>
      <c r="BA542" s="37">
        <v>1000</v>
      </c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</row>
    <row r="543" spans="1:101" ht="14.25" customHeight="1">
      <c r="A543" s="55">
        <v>70</v>
      </c>
      <c r="B543" s="60">
        <v>4.34</v>
      </c>
      <c r="C543" s="60">
        <v>9.5500000000000007</v>
      </c>
      <c r="D543" s="60">
        <v>17.71</v>
      </c>
      <c r="E543" s="60">
        <v>25.14</v>
      </c>
      <c r="F543" s="60">
        <v>28.66</v>
      </c>
      <c r="G543" s="60">
        <v>32.340000000000003</v>
      </c>
      <c r="H543" s="60">
        <v>35.869999999999997</v>
      </c>
      <c r="I543" s="60">
        <v>38.630000000000003</v>
      </c>
      <c r="J543" s="60">
        <v>42.06</v>
      </c>
      <c r="K543" s="60">
        <v>47.24</v>
      </c>
      <c r="L543" s="60">
        <v>53.47</v>
      </c>
      <c r="M543" s="56">
        <v>61.27</v>
      </c>
      <c r="N543" s="56">
        <v>70.989999999999995</v>
      </c>
      <c r="O543" s="56">
        <v>79.98</v>
      </c>
      <c r="P543" s="57">
        <v>89.36</v>
      </c>
      <c r="Q543" s="56">
        <v>99.07</v>
      </c>
      <c r="R543" s="56">
        <v>112.22</v>
      </c>
      <c r="S543" s="56">
        <v>124.02</v>
      </c>
      <c r="T543" s="56">
        <v>136.91999999999999</v>
      </c>
      <c r="U543" s="56">
        <v>150.66</v>
      </c>
      <c r="V543" s="56">
        <v>165.03</v>
      </c>
      <c r="W543" s="56">
        <v>179.51</v>
      </c>
      <c r="X543" s="56">
        <v>194.47</v>
      </c>
      <c r="Y543" s="56">
        <v>209.84</v>
      </c>
      <c r="Z543" s="56">
        <v>224.13</v>
      </c>
      <c r="AA543" s="57">
        <v>238.85</v>
      </c>
      <c r="AB543" s="37">
        <v>256.57</v>
      </c>
      <c r="AC543" s="37">
        <v>275.08999999999997</v>
      </c>
      <c r="AD543" s="37">
        <v>294.22000000000003</v>
      </c>
      <c r="AE543" s="37">
        <v>313.37</v>
      </c>
      <c r="AF543" s="37">
        <v>331.99</v>
      </c>
      <c r="AG543" s="37">
        <v>357.42</v>
      </c>
      <c r="AH543" s="37">
        <v>382.58</v>
      </c>
      <c r="AI543" s="37">
        <v>407.03</v>
      </c>
      <c r="AJ543" s="37">
        <v>430.37</v>
      </c>
      <c r="AK543" s="37">
        <v>452.19</v>
      </c>
      <c r="AL543" s="37">
        <v>472.1</v>
      </c>
      <c r="AM543" s="37">
        <v>498.11</v>
      </c>
      <c r="AN543" s="37">
        <v>525.54</v>
      </c>
      <c r="AO543" s="37">
        <v>554.48</v>
      </c>
      <c r="AP543" s="37">
        <v>585.02</v>
      </c>
      <c r="AQ543" s="37">
        <v>617.24</v>
      </c>
      <c r="AR543" s="37">
        <v>651.23</v>
      </c>
      <c r="AS543" s="37">
        <v>687.1</v>
      </c>
      <c r="AT543" s="37">
        <v>724.94</v>
      </c>
      <c r="AU543" s="37">
        <v>764.87</v>
      </c>
      <c r="AV543" s="37">
        <v>806.99</v>
      </c>
      <c r="AW543" s="37">
        <v>851.43</v>
      </c>
      <c r="AX543" s="37">
        <v>898.33</v>
      </c>
      <c r="AY543" s="37">
        <v>947.8</v>
      </c>
      <c r="AZ543" s="37">
        <v>1000</v>
      </c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</row>
    <row r="544" spans="1:101" ht="14.25" customHeight="1">
      <c r="A544" s="55">
        <v>71</v>
      </c>
      <c r="B544" s="60">
        <v>4.76</v>
      </c>
      <c r="C544" s="60">
        <v>10.49</v>
      </c>
      <c r="D544" s="60">
        <v>19.87</v>
      </c>
      <c r="E544" s="60">
        <v>27.95</v>
      </c>
      <c r="F544" s="60">
        <v>31.7</v>
      </c>
      <c r="G544" s="60">
        <v>35.229999999999997</v>
      </c>
      <c r="H544" s="60">
        <v>37.81</v>
      </c>
      <c r="I544" s="60">
        <v>41.07</v>
      </c>
      <c r="J544" s="60">
        <v>46.3</v>
      </c>
      <c r="K544" s="60">
        <v>53.03</v>
      </c>
      <c r="L544" s="60">
        <v>60.93</v>
      </c>
      <c r="M544" s="60">
        <v>70.62</v>
      </c>
      <c r="N544" s="56">
        <v>79</v>
      </c>
      <c r="O544" s="56">
        <v>88.73</v>
      </c>
      <c r="P544" s="57">
        <v>98.07</v>
      </c>
      <c r="Q544" s="56">
        <v>112.22</v>
      </c>
      <c r="R544" s="56">
        <v>124.02</v>
      </c>
      <c r="S544" s="56">
        <v>136.91999999999999</v>
      </c>
      <c r="T544" s="56">
        <v>150.66</v>
      </c>
      <c r="U544" s="56">
        <v>165.03</v>
      </c>
      <c r="V544" s="56">
        <v>179.51</v>
      </c>
      <c r="W544" s="56">
        <v>194.47</v>
      </c>
      <c r="X544" s="56">
        <v>209.84</v>
      </c>
      <c r="Y544" s="56">
        <v>224.13</v>
      </c>
      <c r="Z544" s="56">
        <v>238.85</v>
      </c>
      <c r="AA544" s="57">
        <v>256.57</v>
      </c>
      <c r="AB544" s="37">
        <v>275.08999999999997</v>
      </c>
      <c r="AC544" s="37">
        <v>294.22000000000003</v>
      </c>
      <c r="AD544" s="37">
        <v>313.37</v>
      </c>
      <c r="AE544" s="37">
        <v>331.99</v>
      </c>
      <c r="AF544" s="37">
        <v>357.42</v>
      </c>
      <c r="AG544" s="37">
        <v>382.58</v>
      </c>
      <c r="AH544" s="37">
        <v>407.03</v>
      </c>
      <c r="AI544" s="37">
        <v>430.37</v>
      </c>
      <c r="AJ544" s="37">
        <v>452.19</v>
      </c>
      <c r="AK544" s="37">
        <v>472.1</v>
      </c>
      <c r="AL544" s="37">
        <v>498.11</v>
      </c>
      <c r="AM544" s="37">
        <v>525.54</v>
      </c>
      <c r="AN544" s="37">
        <v>554.48</v>
      </c>
      <c r="AO544" s="37">
        <v>585.02</v>
      </c>
      <c r="AP544" s="37">
        <v>617.24</v>
      </c>
      <c r="AQ544" s="37">
        <v>651.23</v>
      </c>
      <c r="AR544" s="37">
        <v>687.1</v>
      </c>
      <c r="AS544" s="37">
        <v>724.94</v>
      </c>
      <c r="AT544" s="37">
        <v>764.87</v>
      </c>
      <c r="AU544" s="37">
        <v>806.99</v>
      </c>
      <c r="AV544" s="37">
        <v>851.43</v>
      </c>
      <c r="AW544" s="37">
        <v>898.33</v>
      </c>
      <c r="AX544" s="37">
        <v>947.8</v>
      </c>
      <c r="AY544" s="37">
        <v>1000</v>
      </c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</row>
    <row r="545" spans="1:101" ht="14.25" customHeight="1">
      <c r="A545" s="55">
        <v>72</v>
      </c>
      <c r="B545" s="60">
        <v>5.22</v>
      </c>
      <c r="C545" s="60">
        <v>11.51</v>
      </c>
      <c r="D545" s="60">
        <v>22.27</v>
      </c>
      <c r="E545" s="60">
        <v>30.99</v>
      </c>
      <c r="F545" s="60">
        <v>34.520000000000003</v>
      </c>
      <c r="G545" s="60">
        <v>36.9</v>
      </c>
      <c r="H545" s="60">
        <v>39.97</v>
      </c>
      <c r="I545" s="60">
        <v>45.25</v>
      </c>
      <c r="J545" s="60">
        <v>51.94</v>
      </c>
      <c r="K545" s="60">
        <v>60.01</v>
      </c>
      <c r="L545" s="60">
        <v>69.83</v>
      </c>
      <c r="M545" s="56">
        <v>78.95</v>
      </c>
      <c r="N545" s="56">
        <v>88.11</v>
      </c>
      <c r="O545" s="56">
        <v>97.25</v>
      </c>
      <c r="P545" s="58">
        <v>110.35</v>
      </c>
      <c r="Q545" s="56">
        <v>124.02</v>
      </c>
      <c r="R545" s="56">
        <v>136.91999999999999</v>
      </c>
      <c r="S545" s="56">
        <v>150.66</v>
      </c>
      <c r="T545" s="56">
        <v>165.03</v>
      </c>
      <c r="U545" s="56">
        <v>179.51</v>
      </c>
      <c r="V545" s="56">
        <v>194.47</v>
      </c>
      <c r="W545" s="56">
        <v>209.84</v>
      </c>
      <c r="X545" s="56">
        <v>224.13</v>
      </c>
      <c r="Y545" s="56">
        <v>238.85</v>
      </c>
      <c r="Z545" s="56">
        <v>256.57</v>
      </c>
      <c r="AA545" s="57">
        <v>275.08999999999997</v>
      </c>
      <c r="AB545" s="37">
        <v>294.22000000000003</v>
      </c>
      <c r="AC545" s="37">
        <v>313.37</v>
      </c>
      <c r="AD545" s="37">
        <v>331.99</v>
      </c>
      <c r="AE545" s="37">
        <v>357.42</v>
      </c>
      <c r="AF545" s="37">
        <v>382.58</v>
      </c>
      <c r="AG545" s="37">
        <v>407.03</v>
      </c>
      <c r="AH545" s="37">
        <v>430.37</v>
      </c>
      <c r="AI545" s="37">
        <v>452.19</v>
      </c>
      <c r="AJ545" s="37">
        <v>472.1</v>
      </c>
      <c r="AK545" s="37">
        <v>498.11</v>
      </c>
      <c r="AL545" s="37">
        <v>525.54</v>
      </c>
      <c r="AM545" s="37">
        <v>554.48</v>
      </c>
      <c r="AN545" s="37">
        <v>585.02</v>
      </c>
      <c r="AO545" s="37">
        <v>617.24</v>
      </c>
      <c r="AP545" s="37">
        <v>651.23</v>
      </c>
      <c r="AQ545" s="37">
        <v>687.1</v>
      </c>
      <c r="AR545" s="37">
        <v>724.94</v>
      </c>
      <c r="AS545" s="37">
        <v>764.87</v>
      </c>
      <c r="AT545" s="37">
        <v>806.99</v>
      </c>
      <c r="AU545" s="37">
        <v>851.43</v>
      </c>
      <c r="AV545" s="37">
        <v>898.33</v>
      </c>
      <c r="AW545" s="37">
        <v>947.8</v>
      </c>
      <c r="AX545" s="37">
        <v>1000</v>
      </c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</row>
    <row r="546" spans="1:101" ht="14.25" customHeight="1">
      <c r="A546" s="55">
        <v>73</v>
      </c>
      <c r="B546" s="60">
        <v>5.72</v>
      </c>
      <c r="C546" s="60">
        <v>12.63</v>
      </c>
      <c r="D546" s="60">
        <v>24.9</v>
      </c>
      <c r="E546" s="60">
        <v>33.72</v>
      </c>
      <c r="F546" s="60">
        <v>35.869999999999997</v>
      </c>
      <c r="G546" s="60">
        <v>38.71</v>
      </c>
      <c r="H546" s="60">
        <v>44.01</v>
      </c>
      <c r="I546" s="60">
        <v>50.61</v>
      </c>
      <c r="J546" s="60">
        <v>58.59</v>
      </c>
      <c r="K546" s="60">
        <v>68.59</v>
      </c>
      <c r="L546" s="60">
        <v>75.53</v>
      </c>
      <c r="M546" s="60">
        <v>86.15</v>
      </c>
      <c r="N546" s="56">
        <v>96.41</v>
      </c>
      <c r="O546" s="57">
        <v>109.34</v>
      </c>
      <c r="P546" s="56">
        <v>124.02</v>
      </c>
      <c r="Q546" s="56">
        <v>136.91999999999999</v>
      </c>
      <c r="R546" s="56">
        <v>150.66</v>
      </c>
      <c r="S546" s="56">
        <v>165.03</v>
      </c>
      <c r="T546" s="56">
        <v>179.51</v>
      </c>
      <c r="U546" s="56">
        <v>194.47</v>
      </c>
      <c r="V546" s="56">
        <v>209.84</v>
      </c>
      <c r="W546" s="56">
        <v>224.13</v>
      </c>
      <c r="X546" s="56">
        <v>238.85</v>
      </c>
      <c r="Y546" s="56">
        <v>256.57</v>
      </c>
      <c r="Z546" s="56">
        <v>275.08999999999997</v>
      </c>
      <c r="AA546" s="57">
        <v>294.22000000000003</v>
      </c>
      <c r="AB546" s="37">
        <v>313.37</v>
      </c>
      <c r="AC546" s="37">
        <v>331.99</v>
      </c>
      <c r="AD546" s="37">
        <v>357.42</v>
      </c>
      <c r="AE546" s="37">
        <v>382.58</v>
      </c>
      <c r="AF546" s="37">
        <v>407.03</v>
      </c>
      <c r="AG546" s="37">
        <v>430.37</v>
      </c>
      <c r="AH546" s="37">
        <v>452.19</v>
      </c>
      <c r="AI546" s="37">
        <v>472.1</v>
      </c>
      <c r="AJ546" s="37">
        <v>498.11</v>
      </c>
      <c r="AK546" s="37">
        <v>525.54</v>
      </c>
      <c r="AL546" s="37">
        <v>554.48</v>
      </c>
      <c r="AM546" s="37">
        <v>585.02</v>
      </c>
      <c r="AN546" s="37">
        <v>617.24</v>
      </c>
      <c r="AO546" s="37">
        <v>651.23</v>
      </c>
      <c r="AP546" s="37">
        <v>687.1</v>
      </c>
      <c r="AQ546" s="37">
        <v>724.94</v>
      </c>
      <c r="AR546" s="37">
        <v>764.87</v>
      </c>
      <c r="AS546" s="37">
        <v>806.99</v>
      </c>
      <c r="AT546" s="37">
        <v>851.43</v>
      </c>
      <c r="AU546" s="37">
        <v>898.33</v>
      </c>
      <c r="AV546" s="37">
        <v>947.8</v>
      </c>
      <c r="AW546" s="37">
        <v>1000</v>
      </c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</row>
    <row r="547" spans="1:101" ht="14.25" customHeight="1">
      <c r="A547" s="55">
        <v>74</v>
      </c>
      <c r="B547" s="60">
        <v>6.27</v>
      </c>
      <c r="C547" s="60">
        <v>13.87</v>
      </c>
      <c r="D547" s="60">
        <v>27.79</v>
      </c>
      <c r="E547" s="60">
        <v>34.76</v>
      </c>
      <c r="F547" s="60">
        <v>37.35</v>
      </c>
      <c r="G547" s="60">
        <v>42.68</v>
      </c>
      <c r="H547" s="60">
        <v>49.15</v>
      </c>
      <c r="I547" s="60">
        <v>57.02</v>
      </c>
      <c r="J547" s="60">
        <v>66.91</v>
      </c>
      <c r="K547" s="60">
        <v>74.17</v>
      </c>
      <c r="L547" s="60">
        <v>83</v>
      </c>
      <c r="M547" s="60">
        <v>94.15</v>
      </c>
      <c r="N547" s="60">
        <v>105.79</v>
      </c>
      <c r="O547" s="57">
        <v>123.29</v>
      </c>
      <c r="P547" s="56">
        <v>136.91999999999999</v>
      </c>
      <c r="Q547" s="56">
        <v>150.66</v>
      </c>
      <c r="R547" s="56">
        <v>165.03</v>
      </c>
      <c r="S547" s="56">
        <v>179.51</v>
      </c>
      <c r="T547" s="56">
        <v>194.47</v>
      </c>
      <c r="U547" s="56">
        <v>209.84</v>
      </c>
      <c r="V547" s="56">
        <v>224.13</v>
      </c>
      <c r="W547" s="56">
        <v>238.85</v>
      </c>
      <c r="X547" s="56">
        <v>256.57</v>
      </c>
      <c r="Y547" s="56">
        <v>275.08999999999997</v>
      </c>
      <c r="Z547" s="56">
        <v>294.22000000000003</v>
      </c>
      <c r="AA547" s="57">
        <v>313.37</v>
      </c>
      <c r="AB547" s="37">
        <v>331.99</v>
      </c>
      <c r="AC547" s="37">
        <v>357.42</v>
      </c>
      <c r="AD547" s="37">
        <v>382.58</v>
      </c>
      <c r="AE547" s="37">
        <v>407.03</v>
      </c>
      <c r="AF547" s="37">
        <v>430.37</v>
      </c>
      <c r="AG547" s="37">
        <v>452.19</v>
      </c>
      <c r="AH547" s="37">
        <v>472.1</v>
      </c>
      <c r="AI547" s="37">
        <v>498.11</v>
      </c>
      <c r="AJ547" s="37">
        <v>525.54</v>
      </c>
      <c r="AK547" s="37">
        <v>554.48</v>
      </c>
      <c r="AL547" s="37">
        <v>585.02</v>
      </c>
      <c r="AM547" s="37">
        <v>617.24</v>
      </c>
      <c r="AN547" s="37">
        <v>651.23</v>
      </c>
      <c r="AO547" s="37">
        <v>687.1</v>
      </c>
      <c r="AP547" s="37">
        <v>724.94</v>
      </c>
      <c r="AQ547" s="37">
        <v>764.87</v>
      </c>
      <c r="AR547" s="37">
        <v>806.99</v>
      </c>
      <c r="AS547" s="37">
        <v>851.43</v>
      </c>
      <c r="AT547" s="37">
        <v>898.33</v>
      </c>
      <c r="AU547" s="37">
        <v>947.8</v>
      </c>
      <c r="AV547" s="37">
        <v>1000</v>
      </c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</row>
    <row r="548" spans="1:101" ht="14.25" customHeight="1">
      <c r="A548" s="55">
        <v>75</v>
      </c>
      <c r="B548" s="60">
        <v>6.9</v>
      </c>
      <c r="C548" s="60">
        <v>15.26</v>
      </c>
      <c r="D548" s="60">
        <v>30.94</v>
      </c>
      <c r="E548" s="60">
        <v>35.909999999999997</v>
      </c>
      <c r="F548" s="60">
        <v>41.25</v>
      </c>
      <c r="G548" s="60">
        <v>47.59</v>
      </c>
      <c r="H548" s="60">
        <v>55.31</v>
      </c>
      <c r="I548" s="60">
        <v>65.03</v>
      </c>
      <c r="J548" s="60">
        <v>72.37</v>
      </c>
      <c r="K548" s="60">
        <v>82.02</v>
      </c>
      <c r="L548" s="60">
        <v>90.72</v>
      </c>
      <c r="M548" s="60">
        <v>105.76</v>
      </c>
      <c r="N548" s="15">
        <v>123.07</v>
      </c>
      <c r="O548" s="57">
        <v>135.86000000000001</v>
      </c>
      <c r="P548" s="56">
        <v>150.66</v>
      </c>
      <c r="Q548" s="56">
        <v>165.03</v>
      </c>
      <c r="R548" s="56">
        <v>179.51</v>
      </c>
      <c r="S548" s="56">
        <v>194.47</v>
      </c>
      <c r="T548" s="56">
        <v>209.84</v>
      </c>
      <c r="U548" s="56">
        <v>224.13</v>
      </c>
      <c r="V548" s="56">
        <v>238.85</v>
      </c>
      <c r="W548" s="56">
        <v>256.57</v>
      </c>
      <c r="X548" s="56">
        <v>275.08999999999997</v>
      </c>
      <c r="Y548" s="56">
        <v>294.22000000000003</v>
      </c>
      <c r="Z548" s="56">
        <v>313.37</v>
      </c>
      <c r="AA548" s="57">
        <v>331.99</v>
      </c>
      <c r="AB548" s="37">
        <v>357.42</v>
      </c>
      <c r="AC548" s="37">
        <v>382.58</v>
      </c>
      <c r="AD548" s="37">
        <v>407.03</v>
      </c>
      <c r="AE548" s="37">
        <v>430.37</v>
      </c>
      <c r="AF548" s="37">
        <v>452.19</v>
      </c>
      <c r="AG548" s="37">
        <v>472.1</v>
      </c>
      <c r="AH548" s="37">
        <v>498.11</v>
      </c>
      <c r="AI548" s="37">
        <v>525.54</v>
      </c>
      <c r="AJ548" s="37">
        <v>554.48</v>
      </c>
      <c r="AK548" s="37">
        <v>585.02</v>
      </c>
      <c r="AL548" s="37">
        <v>617.24</v>
      </c>
      <c r="AM548" s="37">
        <v>651.23</v>
      </c>
      <c r="AN548" s="37">
        <v>687.1</v>
      </c>
      <c r="AO548" s="37">
        <v>724.94</v>
      </c>
      <c r="AP548" s="37">
        <v>764.87</v>
      </c>
      <c r="AQ548" s="37">
        <v>806.99</v>
      </c>
      <c r="AR548" s="37">
        <v>851.43</v>
      </c>
      <c r="AS548" s="37">
        <v>898.33</v>
      </c>
      <c r="AT548" s="37">
        <v>947.8</v>
      </c>
      <c r="AU548" s="37">
        <v>1000</v>
      </c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</row>
    <row r="549" spans="1:101" ht="14.25" customHeight="1"/>
    <row r="550" spans="1:101" ht="14.25" customHeight="1">
      <c r="A550" s="340" t="s">
        <v>95</v>
      </c>
      <c r="B550" s="341"/>
      <c r="C550" s="341"/>
      <c r="D550" s="341"/>
      <c r="E550" s="341"/>
      <c r="F550" s="341"/>
      <c r="G550" s="341"/>
      <c r="H550" s="341"/>
      <c r="I550" s="341"/>
      <c r="J550" s="341"/>
      <c r="K550" s="341"/>
      <c r="L550" s="341"/>
      <c r="M550" s="341"/>
      <c r="N550" s="341"/>
      <c r="O550" s="341"/>
      <c r="P550" s="341"/>
      <c r="Q550" s="341"/>
      <c r="R550" s="341"/>
      <c r="S550" s="341"/>
      <c r="T550" s="341"/>
      <c r="U550" s="341"/>
      <c r="V550" s="341"/>
      <c r="W550" s="341"/>
      <c r="X550" s="341"/>
      <c r="Y550" s="341"/>
      <c r="Z550" s="341"/>
      <c r="AA550" s="341"/>
      <c r="AB550" s="341"/>
      <c r="AC550" s="341"/>
    </row>
    <row r="551" spans="1:101" ht="14.25" customHeight="1">
      <c r="A551" s="3" t="s">
        <v>86</v>
      </c>
      <c r="B551" s="35">
        <v>1</v>
      </c>
      <c r="C551" s="35">
        <v>2</v>
      </c>
      <c r="D551" s="35">
        <v>3</v>
      </c>
      <c r="E551" s="35">
        <v>4</v>
      </c>
      <c r="F551" s="35">
        <v>5</v>
      </c>
      <c r="G551" s="35">
        <v>6</v>
      </c>
      <c r="H551" s="35">
        <v>7</v>
      </c>
      <c r="I551" s="35">
        <v>8</v>
      </c>
      <c r="J551" s="35">
        <v>9</v>
      </c>
      <c r="K551" s="35">
        <v>10</v>
      </c>
      <c r="L551" s="35">
        <v>11</v>
      </c>
      <c r="M551" s="35">
        <v>12</v>
      </c>
      <c r="N551" s="35">
        <v>13</v>
      </c>
      <c r="O551" s="35">
        <v>14</v>
      </c>
      <c r="P551" s="35">
        <v>15</v>
      </c>
      <c r="Q551" s="35">
        <v>16</v>
      </c>
      <c r="R551" s="35">
        <v>17</v>
      </c>
      <c r="S551" s="35">
        <v>18</v>
      </c>
      <c r="T551" s="35">
        <v>19</v>
      </c>
      <c r="U551" s="35">
        <v>20</v>
      </c>
      <c r="V551" s="35">
        <v>21</v>
      </c>
      <c r="W551" s="35">
        <v>22</v>
      </c>
      <c r="X551" s="35">
        <v>23</v>
      </c>
      <c r="Y551" s="35">
        <v>24</v>
      </c>
      <c r="Z551" s="35">
        <v>25</v>
      </c>
      <c r="AA551" s="35">
        <v>26</v>
      </c>
      <c r="AB551" s="54">
        <v>27</v>
      </c>
      <c r="AC551" s="36">
        <v>28</v>
      </c>
      <c r="AD551" s="36">
        <v>29</v>
      </c>
      <c r="AE551" s="36">
        <v>30</v>
      </c>
      <c r="AF551" s="36">
        <v>31</v>
      </c>
      <c r="AG551" s="36">
        <v>32</v>
      </c>
      <c r="AH551" s="36">
        <v>33</v>
      </c>
      <c r="AI551" s="36">
        <v>34</v>
      </c>
      <c r="AJ551" s="36">
        <v>35</v>
      </c>
      <c r="AK551" s="36">
        <v>36</v>
      </c>
      <c r="AL551" s="36">
        <v>37</v>
      </c>
      <c r="AM551" s="36">
        <v>38</v>
      </c>
      <c r="AN551" s="36">
        <v>39</v>
      </c>
      <c r="AO551" s="36">
        <v>40</v>
      </c>
      <c r="AP551" s="36">
        <v>41</v>
      </c>
      <c r="AQ551" s="36">
        <v>42</v>
      </c>
      <c r="AR551" s="36">
        <v>43</v>
      </c>
      <c r="AS551" s="36">
        <v>44</v>
      </c>
      <c r="AT551" s="36">
        <v>45</v>
      </c>
      <c r="AU551" s="36">
        <v>46</v>
      </c>
      <c r="AV551" s="36">
        <v>47</v>
      </c>
      <c r="AW551" s="36">
        <v>48</v>
      </c>
      <c r="AX551" s="36">
        <v>49</v>
      </c>
      <c r="AY551" s="36">
        <v>50</v>
      </c>
      <c r="AZ551" s="36">
        <v>51</v>
      </c>
      <c r="BA551" s="36">
        <v>52</v>
      </c>
      <c r="BB551" s="36">
        <v>53</v>
      </c>
      <c r="BC551" s="36">
        <v>54</v>
      </c>
      <c r="BD551" s="36">
        <v>55</v>
      </c>
      <c r="BE551" s="36">
        <v>56</v>
      </c>
      <c r="BF551" s="36">
        <v>57</v>
      </c>
      <c r="BG551" s="36">
        <v>58</v>
      </c>
      <c r="BH551" s="36">
        <v>59</v>
      </c>
      <c r="BI551" s="36">
        <v>60</v>
      </c>
      <c r="BJ551" s="36">
        <v>61</v>
      </c>
      <c r="BK551" s="36">
        <v>62</v>
      </c>
      <c r="BL551" s="36">
        <v>63</v>
      </c>
      <c r="BM551" s="36">
        <v>64</v>
      </c>
      <c r="BN551" s="36">
        <v>65</v>
      </c>
      <c r="BO551" s="36">
        <v>66</v>
      </c>
      <c r="BP551" s="36">
        <v>67</v>
      </c>
      <c r="BQ551" s="36">
        <v>68</v>
      </c>
      <c r="BR551" s="36">
        <v>69</v>
      </c>
      <c r="BS551" s="36">
        <v>70</v>
      </c>
      <c r="BT551" s="36">
        <v>71</v>
      </c>
      <c r="BU551" s="36">
        <v>72</v>
      </c>
      <c r="BV551" s="36">
        <v>73</v>
      </c>
      <c r="BW551" s="36">
        <v>74</v>
      </c>
      <c r="BX551" s="36">
        <v>75</v>
      </c>
      <c r="BY551" s="36">
        <v>76</v>
      </c>
      <c r="BZ551" s="36">
        <v>77</v>
      </c>
      <c r="CA551" s="36">
        <v>78</v>
      </c>
      <c r="CB551" s="36">
        <v>79</v>
      </c>
      <c r="CC551" s="36">
        <v>80</v>
      </c>
      <c r="CD551" s="36">
        <v>81</v>
      </c>
      <c r="CE551" s="36">
        <v>82</v>
      </c>
      <c r="CF551" s="36">
        <v>83</v>
      </c>
      <c r="CG551" s="36">
        <v>84</v>
      </c>
      <c r="CH551" s="36">
        <v>85</v>
      </c>
      <c r="CI551" s="36">
        <v>86</v>
      </c>
      <c r="CJ551" s="36">
        <v>87</v>
      </c>
      <c r="CK551" s="36">
        <v>88</v>
      </c>
      <c r="CL551" s="36">
        <v>89</v>
      </c>
      <c r="CM551" s="36">
        <v>90</v>
      </c>
      <c r="CN551" s="36">
        <v>91</v>
      </c>
      <c r="CO551" s="36">
        <v>92</v>
      </c>
      <c r="CP551" s="36">
        <v>93</v>
      </c>
      <c r="CQ551" s="36">
        <v>94</v>
      </c>
      <c r="CR551" s="36">
        <v>95</v>
      </c>
      <c r="CS551" s="36">
        <v>96</v>
      </c>
      <c r="CT551" s="36">
        <v>97</v>
      </c>
      <c r="CU551" s="36">
        <v>98</v>
      </c>
      <c r="CV551" s="36">
        <v>99</v>
      </c>
      <c r="CW551" s="36">
        <v>100</v>
      </c>
    </row>
    <row r="552" spans="1:101" ht="14.25" customHeight="1">
      <c r="A552" s="55">
        <v>18</v>
      </c>
      <c r="B552" s="56">
        <v>0.42</v>
      </c>
      <c r="C552" s="56">
        <v>0.42</v>
      </c>
      <c r="D552" s="56">
        <v>0.42</v>
      </c>
      <c r="E552" s="56">
        <v>0.42</v>
      </c>
      <c r="F552" s="56">
        <v>0.42</v>
      </c>
      <c r="G552" s="56">
        <v>0.42</v>
      </c>
      <c r="H552" s="56">
        <v>0.47</v>
      </c>
      <c r="I552" s="56">
        <v>0.49</v>
      </c>
      <c r="J552" s="56">
        <v>0.49</v>
      </c>
      <c r="K552" s="56">
        <v>0.49</v>
      </c>
      <c r="L552" s="56">
        <v>0.5</v>
      </c>
      <c r="M552" s="56">
        <v>0.53</v>
      </c>
      <c r="N552" s="56">
        <v>0.56999999999999995</v>
      </c>
      <c r="O552" s="56">
        <v>0.61</v>
      </c>
      <c r="P552" s="56">
        <v>0.65</v>
      </c>
      <c r="Q552" s="56">
        <v>0.71</v>
      </c>
      <c r="R552" s="56">
        <v>0.93</v>
      </c>
      <c r="S552" s="56">
        <v>1.04</v>
      </c>
      <c r="T552" s="56">
        <v>1.23</v>
      </c>
      <c r="U552" s="57">
        <v>1.47</v>
      </c>
      <c r="V552" s="56">
        <v>1.67</v>
      </c>
      <c r="W552" s="56">
        <v>1.83</v>
      </c>
      <c r="X552" s="56">
        <v>1.98</v>
      </c>
      <c r="Y552" s="56">
        <v>2.11</v>
      </c>
      <c r="Z552" s="56">
        <v>2.2200000000000002</v>
      </c>
      <c r="AA552" s="57">
        <v>2.35</v>
      </c>
      <c r="AB552" s="37">
        <v>2.48</v>
      </c>
      <c r="AC552" s="37">
        <v>2.63</v>
      </c>
      <c r="AD552" s="37">
        <v>2.88</v>
      </c>
      <c r="AE552" s="37">
        <v>3.15</v>
      </c>
      <c r="AF552" s="37">
        <v>3.45</v>
      </c>
      <c r="AG552" s="37">
        <v>3.79</v>
      </c>
      <c r="AH552" s="37">
        <v>4.16</v>
      </c>
      <c r="AI552" s="37">
        <v>4.58</v>
      </c>
      <c r="AJ552" s="37">
        <v>5.03</v>
      </c>
      <c r="AK552" s="37">
        <v>5.53</v>
      </c>
      <c r="AL552" s="37">
        <v>6.08</v>
      </c>
      <c r="AM552" s="37">
        <v>6.68</v>
      </c>
      <c r="AN552" s="37">
        <v>7.36</v>
      </c>
      <c r="AO552" s="37">
        <v>8.1199999999999992</v>
      </c>
      <c r="AP552" s="37">
        <v>8.9700000000000006</v>
      </c>
      <c r="AQ552" s="37">
        <v>9.91</v>
      </c>
      <c r="AR552" s="37">
        <v>10.93</v>
      </c>
      <c r="AS552" s="37">
        <v>12.07</v>
      </c>
      <c r="AT552" s="37">
        <v>13.31</v>
      </c>
      <c r="AU552" s="37">
        <v>14.66</v>
      </c>
      <c r="AV552" s="37">
        <v>16.11</v>
      </c>
      <c r="AW552" s="37">
        <v>17.670000000000002</v>
      </c>
      <c r="AX552" s="37">
        <v>19.34</v>
      </c>
      <c r="AY552" s="37">
        <v>21.12</v>
      </c>
      <c r="AZ552" s="37">
        <v>22.99</v>
      </c>
      <c r="BA552" s="37">
        <v>24.91</v>
      </c>
      <c r="BB552" s="37">
        <v>27.03</v>
      </c>
      <c r="BC552" s="37">
        <v>29.39</v>
      </c>
      <c r="BD552" s="37">
        <v>31.65</v>
      </c>
      <c r="BE552" s="37">
        <v>34.15</v>
      </c>
      <c r="BF552" s="37">
        <v>36.840000000000003</v>
      </c>
      <c r="BG552" s="37">
        <v>39.840000000000003</v>
      </c>
      <c r="BH552" s="37">
        <v>43.14</v>
      </c>
      <c r="BI552" s="37">
        <v>46.84</v>
      </c>
      <c r="BJ552" s="37">
        <v>50.9</v>
      </c>
      <c r="BK552" s="37">
        <v>55.38</v>
      </c>
      <c r="BL552" s="37">
        <v>61.38</v>
      </c>
      <c r="BM552" s="37">
        <v>68.599999999999994</v>
      </c>
      <c r="BN552" s="37">
        <v>76.8</v>
      </c>
      <c r="BO552" s="37">
        <v>85.97</v>
      </c>
      <c r="BP552" s="37">
        <v>95.29</v>
      </c>
      <c r="BQ552" s="37">
        <v>103.46</v>
      </c>
      <c r="BR552" s="37">
        <v>116.75</v>
      </c>
      <c r="BS552" s="37">
        <v>128.41</v>
      </c>
      <c r="BT552" s="37">
        <v>141.16999999999999</v>
      </c>
      <c r="BU552" s="37">
        <v>154.69</v>
      </c>
      <c r="BV552" s="37">
        <v>168.78</v>
      </c>
      <c r="BW552" s="37">
        <v>182.82</v>
      </c>
      <c r="BX552" s="37">
        <v>197.3</v>
      </c>
      <c r="BY552" s="37">
        <v>211.97</v>
      </c>
      <c r="BZ552" s="37">
        <v>225.37</v>
      </c>
      <c r="CA552" s="37">
        <v>238.85</v>
      </c>
      <c r="CB552" s="37">
        <v>256.57</v>
      </c>
      <c r="CC552" s="37">
        <v>275.08999999999997</v>
      </c>
      <c r="CD552" s="37">
        <v>294.22000000000003</v>
      </c>
      <c r="CE552" s="37">
        <v>313.37</v>
      </c>
      <c r="CF552" s="37">
        <v>331.99</v>
      </c>
      <c r="CG552" s="37">
        <v>357.42</v>
      </c>
      <c r="CH552" s="37">
        <v>382.58</v>
      </c>
      <c r="CI552" s="37">
        <v>407.03</v>
      </c>
      <c r="CJ552" s="37">
        <v>430.37</v>
      </c>
      <c r="CK552" s="37">
        <v>452.19</v>
      </c>
      <c r="CL552" s="37">
        <v>472.1</v>
      </c>
      <c r="CM552" s="37">
        <v>498.11</v>
      </c>
      <c r="CN552" s="37">
        <v>525.54</v>
      </c>
      <c r="CO552" s="37">
        <v>554.48</v>
      </c>
      <c r="CP552" s="37">
        <v>585.02</v>
      </c>
      <c r="CQ552" s="37">
        <v>617.24</v>
      </c>
      <c r="CR552" s="37">
        <v>651.23</v>
      </c>
      <c r="CS552" s="37">
        <v>687.1</v>
      </c>
      <c r="CT552" s="37">
        <v>724.94</v>
      </c>
      <c r="CU552" s="37">
        <v>764.87</v>
      </c>
      <c r="CV552" s="37">
        <v>806.99</v>
      </c>
      <c r="CW552" s="37">
        <v>851.43</v>
      </c>
    </row>
    <row r="553" spans="1:101" ht="14.25" customHeight="1">
      <c r="A553" s="55">
        <v>19</v>
      </c>
      <c r="B553" s="56">
        <v>0.42</v>
      </c>
      <c r="C553" s="56">
        <v>0.42</v>
      </c>
      <c r="D553" s="56">
        <v>0.39</v>
      </c>
      <c r="E553" s="56">
        <v>0.4</v>
      </c>
      <c r="F553" s="56">
        <v>0.4</v>
      </c>
      <c r="G553" s="56">
        <v>0.45</v>
      </c>
      <c r="H553" s="56">
        <v>0.47</v>
      </c>
      <c r="I553" s="56">
        <v>0.47</v>
      </c>
      <c r="J553" s="56">
        <v>0.48</v>
      </c>
      <c r="K553" s="56">
        <v>0.5</v>
      </c>
      <c r="L553" s="56">
        <v>0.53</v>
      </c>
      <c r="M553" s="56">
        <v>0.56000000000000005</v>
      </c>
      <c r="N553" s="56">
        <v>0.61</v>
      </c>
      <c r="O553" s="56">
        <v>0.65</v>
      </c>
      <c r="P553" s="56">
        <v>0.7</v>
      </c>
      <c r="Q553" s="56">
        <v>0.93</v>
      </c>
      <c r="R553" s="56">
        <v>1.02</v>
      </c>
      <c r="S553" s="56">
        <v>1.22</v>
      </c>
      <c r="T553" s="56">
        <v>1.44</v>
      </c>
      <c r="U553" s="57">
        <v>1.64</v>
      </c>
      <c r="V553" s="56">
        <v>1.83</v>
      </c>
      <c r="W553" s="56">
        <v>1.98</v>
      </c>
      <c r="X553" s="56">
        <v>2.11</v>
      </c>
      <c r="Y553" s="56">
        <v>2.2200000000000002</v>
      </c>
      <c r="Z553" s="56">
        <v>2.35</v>
      </c>
      <c r="AA553" s="57">
        <v>2.48</v>
      </c>
      <c r="AB553" s="37">
        <v>2.63</v>
      </c>
      <c r="AC553" s="37">
        <v>2.88</v>
      </c>
      <c r="AD553" s="37">
        <v>3.15</v>
      </c>
      <c r="AE553" s="37">
        <v>3.45</v>
      </c>
      <c r="AF553" s="37">
        <v>3.79</v>
      </c>
      <c r="AG553" s="37">
        <v>4.16</v>
      </c>
      <c r="AH553" s="37">
        <v>4.58</v>
      </c>
      <c r="AI553" s="37">
        <v>5.03</v>
      </c>
      <c r="AJ553" s="37">
        <v>5.53</v>
      </c>
      <c r="AK553" s="37">
        <v>6.08</v>
      </c>
      <c r="AL553" s="37">
        <v>6.68</v>
      </c>
      <c r="AM553" s="37">
        <v>7.36</v>
      </c>
      <c r="AN553" s="37">
        <v>8.1199999999999992</v>
      </c>
      <c r="AO553" s="37">
        <v>8.9700000000000006</v>
      </c>
      <c r="AP553" s="37">
        <v>9.91</v>
      </c>
      <c r="AQ553" s="37">
        <v>10.93</v>
      </c>
      <c r="AR553" s="37">
        <v>12.07</v>
      </c>
      <c r="AS553" s="37">
        <v>13.31</v>
      </c>
      <c r="AT553" s="37">
        <v>14.66</v>
      </c>
      <c r="AU553" s="37">
        <v>16.11</v>
      </c>
      <c r="AV553" s="37">
        <v>17.670000000000002</v>
      </c>
      <c r="AW553" s="37">
        <v>19.34</v>
      </c>
      <c r="AX553" s="37">
        <v>21.12</v>
      </c>
      <c r="AY553" s="37">
        <v>22.99</v>
      </c>
      <c r="AZ553" s="37">
        <v>24.91</v>
      </c>
      <c r="BA553" s="37">
        <v>27.03</v>
      </c>
      <c r="BB553" s="37">
        <v>29.39</v>
      </c>
      <c r="BC553" s="37">
        <v>31.65</v>
      </c>
      <c r="BD553" s="37">
        <v>34.15</v>
      </c>
      <c r="BE553" s="37">
        <v>36.840000000000003</v>
      </c>
      <c r="BF553" s="37">
        <v>39.840000000000003</v>
      </c>
      <c r="BG553" s="37">
        <v>43.14</v>
      </c>
      <c r="BH553" s="37">
        <v>46.84</v>
      </c>
      <c r="BI553" s="37">
        <v>50.9</v>
      </c>
      <c r="BJ553" s="37">
        <v>55.38</v>
      </c>
      <c r="BK553" s="37">
        <v>61.38</v>
      </c>
      <c r="BL553" s="37">
        <v>68.599999999999994</v>
      </c>
      <c r="BM553" s="37">
        <v>76.8</v>
      </c>
      <c r="BN553" s="37">
        <v>85.97</v>
      </c>
      <c r="BO553" s="37">
        <v>95.29</v>
      </c>
      <c r="BP553" s="37">
        <v>103.46</v>
      </c>
      <c r="BQ553" s="37">
        <v>116.75</v>
      </c>
      <c r="BR553" s="37">
        <v>128.41</v>
      </c>
      <c r="BS553" s="37">
        <v>141.16999999999999</v>
      </c>
      <c r="BT553" s="37">
        <v>154.69</v>
      </c>
      <c r="BU553" s="37">
        <v>168.78</v>
      </c>
      <c r="BV553" s="37">
        <v>182.82</v>
      </c>
      <c r="BW553" s="37">
        <v>197.3</v>
      </c>
      <c r="BX553" s="37">
        <v>211.97</v>
      </c>
      <c r="BY553" s="37">
        <v>225.37</v>
      </c>
      <c r="BZ553" s="37">
        <v>238.85</v>
      </c>
      <c r="CA553" s="37">
        <v>256.57</v>
      </c>
      <c r="CB553" s="37">
        <v>275.08999999999997</v>
      </c>
      <c r="CC553" s="37">
        <v>294.22000000000003</v>
      </c>
      <c r="CD553" s="37">
        <v>313.37</v>
      </c>
      <c r="CE553" s="37">
        <v>331.99</v>
      </c>
      <c r="CF553" s="37">
        <v>357.42</v>
      </c>
      <c r="CG553" s="37">
        <v>382.58</v>
      </c>
      <c r="CH553" s="37">
        <v>407.03</v>
      </c>
      <c r="CI553" s="37">
        <v>430.37</v>
      </c>
      <c r="CJ553" s="37">
        <v>452.19</v>
      </c>
      <c r="CK553" s="37">
        <v>472.1</v>
      </c>
      <c r="CL553" s="37">
        <v>498.11</v>
      </c>
      <c r="CM553" s="37">
        <v>525.54</v>
      </c>
      <c r="CN553" s="37">
        <v>554.48</v>
      </c>
      <c r="CO553" s="37">
        <v>585.02</v>
      </c>
      <c r="CP553" s="37">
        <v>617.24</v>
      </c>
      <c r="CQ553" s="37">
        <v>651.23</v>
      </c>
      <c r="CR553" s="37">
        <v>687.1</v>
      </c>
      <c r="CS553" s="37">
        <v>724.94</v>
      </c>
      <c r="CT553" s="37">
        <v>764.87</v>
      </c>
      <c r="CU553" s="37">
        <v>806.99</v>
      </c>
      <c r="CV553" s="37">
        <v>851.43</v>
      </c>
      <c r="CW553" s="37">
        <v>898.33</v>
      </c>
    </row>
    <row r="554" spans="1:101" ht="14.25" customHeight="1">
      <c r="A554" s="55">
        <v>20</v>
      </c>
      <c r="B554" s="56">
        <v>0.36</v>
      </c>
      <c r="C554" s="56">
        <v>0.35</v>
      </c>
      <c r="D554" s="56">
        <v>0.37</v>
      </c>
      <c r="E554" s="56">
        <v>0.38</v>
      </c>
      <c r="F554" s="56">
        <v>0.42</v>
      </c>
      <c r="G554" s="56">
        <v>0.45</v>
      </c>
      <c r="H554" s="56">
        <v>0.46</v>
      </c>
      <c r="I554" s="56">
        <v>0.46</v>
      </c>
      <c r="J554" s="56">
        <v>0.49</v>
      </c>
      <c r="K554" s="56">
        <v>0.53</v>
      </c>
      <c r="L554" s="56">
        <v>0.56000000000000005</v>
      </c>
      <c r="M554" s="56">
        <v>0.6</v>
      </c>
      <c r="N554" s="56">
        <v>0.65</v>
      </c>
      <c r="O554" s="56">
        <v>0.7</v>
      </c>
      <c r="P554" s="56">
        <v>0.92</v>
      </c>
      <c r="Q554" s="56">
        <v>1.02</v>
      </c>
      <c r="R554" s="56">
        <v>1.21</v>
      </c>
      <c r="S554" s="56">
        <v>1.42</v>
      </c>
      <c r="T554" s="56">
        <v>1.62</v>
      </c>
      <c r="U554" s="57">
        <v>1.81</v>
      </c>
      <c r="V554" s="56">
        <v>1.98</v>
      </c>
      <c r="W554" s="56">
        <v>2.11</v>
      </c>
      <c r="X554" s="56">
        <v>2.2200000000000002</v>
      </c>
      <c r="Y554" s="56">
        <v>2.35</v>
      </c>
      <c r="Z554" s="56">
        <v>2.48</v>
      </c>
      <c r="AA554" s="57">
        <v>2.63</v>
      </c>
      <c r="AB554" s="37">
        <v>2.88</v>
      </c>
      <c r="AC554" s="37">
        <v>3.15</v>
      </c>
      <c r="AD554" s="37">
        <v>3.45</v>
      </c>
      <c r="AE554" s="37">
        <v>3.79</v>
      </c>
      <c r="AF554" s="37">
        <v>4.16</v>
      </c>
      <c r="AG554" s="37">
        <v>4.58</v>
      </c>
      <c r="AH554" s="37">
        <v>5.03</v>
      </c>
      <c r="AI554" s="37">
        <v>5.53</v>
      </c>
      <c r="AJ554" s="37">
        <v>6.08</v>
      </c>
      <c r="AK554" s="37">
        <v>6.68</v>
      </c>
      <c r="AL554" s="37">
        <v>7.36</v>
      </c>
      <c r="AM554" s="37">
        <v>8.1199999999999992</v>
      </c>
      <c r="AN554" s="37">
        <v>8.9700000000000006</v>
      </c>
      <c r="AO554" s="37">
        <v>9.91</v>
      </c>
      <c r="AP554" s="37">
        <v>10.93</v>
      </c>
      <c r="AQ554" s="37">
        <v>12.07</v>
      </c>
      <c r="AR554" s="37">
        <v>13.31</v>
      </c>
      <c r="AS554" s="37">
        <v>14.66</v>
      </c>
      <c r="AT554" s="37">
        <v>16.11</v>
      </c>
      <c r="AU554" s="37">
        <v>17.670000000000002</v>
      </c>
      <c r="AV554" s="37">
        <v>19.34</v>
      </c>
      <c r="AW554" s="37">
        <v>21.12</v>
      </c>
      <c r="AX554" s="37">
        <v>22.99</v>
      </c>
      <c r="AY554" s="37">
        <v>24.91</v>
      </c>
      <c r="AZ554" s="37">
        <v>27.03</v>
      </c>
      <c r="BA554" s="37">
        <v>29.39</v>
      </c>
      <c r="BB554" s="37">
        <v>31.65</v>
      </c>
      <c r="BC554" s="37">
        <v>34.15</v>
      </c>
      <c r="BD554" s="37">
        <v>36.840000000000003</v>
      </c>
      <c r="BE554" s="37">
        <v>39.840000000000003</v>
      </c>
      <c r="BF554" s="37">
        <v>43.14</v>
      </c>
      <c r="BG554" s="37">
        <v>46.84</v>
      </c>
      <c r="BH554" s="37">
        <v>50.9</v>
      </c>
      <c r="BI554" s="37">
        <v>55.38</v>
      </c>
      <c r="BJ554" s="37">
        <v>61.38</v>
      </c>
      <c r="BK554" s="37">
        <v>68.599999999999994</v>
      </c>
      <c r="BL554" s="37">
        <v>76.8</v>
      </c>
      <c r="BM554" s="37">
        <v>85.97</v>
      </c>
      <c r="BN554" s="37">
        <v>95.29</v>
      </c>
      <c r="BO554" s="37">
        <v>103.46</v>
      </c>
      <c r="BP554" s="37">
        <v>116.75</v>
      </c>
      <c r="BQ554" s="37">
        <v>128.41</v>
      </c>
      <c r="BR554" s="37">
        <v>141.16999999999999</v>
      </c>
      <c r="BS554" s="37">
        <v>154.69</v>
      </c>
      <c r="BT554" s="37">
        <v>168.78</v>
      </c>
      <c r="BU554" s="37">
        <v>182.82</v>
      </c>
      <c r="BV554" s="37">
        <v>197.3</v>
      </c>
      <c r="BW554" s="37">
        <v>211.97</v>
      </c>
      <c r="BX554" s="37">
        <v>225.37</v>
      </c>
      <c r="BY554" s="37">
        <v>238.85</v>
      </c>
      <c r="BZ554" s="37">
        <v>256.57</v>
      </c>
      <c r="CA554" s="37">
        <v>275.08999999999997</v>
      </c>
      <c r="CB554" s="37">
        <v>294.22000000000003</v>
      </c>
      <c r="CC554" s="37">
        <v>313.37</v>
      </c>
      <c r="CD554" s="37">
        <v>331.99</v>
      </c>
      <c r="CE554" s="37">
        <v>357.42</v>
      </c>
      <c r="CF554" s="37">
        <v>382.58</v>
      </c>
      <c r="CG554" s="37">
        <v>407.03</v>
      </c>
      <c r="CH554" s="37">
        <v>430.37</v>
      </c>
      <c r="CI554" s="37">
        <v>452.19</v>
      </c>
      <c r="CJ554" s="37">
        <v>472.1</v>
      </c>
      <c r="CK554" s="37">
        <v>498.11</v>
      </c>
      <c r="CL554" s="37">
        <v>525.54</v>
      </c>
      <c r="CM554" s="37">
        <v>554.48</v>
      </c>
      <c r="CN554" s="37">
        <v>585.02</v>
      </c>
      <c r="CO554" s="37">
        <v>617.24</v>
      </c>
      <c r="CP554" s="37">
        <v>651.23</v>
      </c>
      <c r="CQ554" s="37">
        <v>687.1</v>
      </c>
      <c r="CR554" s="37">
        <v>724.94</v>
      </c>
      <c r="CS554" s="37">
        <v>764.87</v>
      </c>
      <c r="CT554" s="37">
        <v>806.99</v>
      </c>
      <c r="CU554" s="37">
        <v>851.43</v>
      </c>
      <c r="CV554" s="37">
        <v>898.33</v>
      </c>
      <c r="CW554" s="37">
        <v>947.8</v>
      </c>
    </row>
    <row r="555" spans="1:101" ht="14.25" customHeight="1">
      <c r="A555" s="55">
        <v>21</v>
      </c>
      <c r="B555" s="56">
        <v>0.28999999999999998</v>
      </c>
      <c r="C555" s="56">
        <v>0.32</v>
      </c>
      <c r="D555" s="56">
        <v>0.35</v>
      </c>
      <c r="E555" s="56">
        <v>0.38</v>
      </c>
      <c r="F555" s="56">
        <v>0.42</v>
      </c>
      <c r="G555" s="56">
        <v>0.43</v>
      </c>
      <c r="H555" s="56">
        <v>0.45</v>
      </c>
      <c r="I555" s="56">
        <v>0.47</v>
      </c>
      <c r="J555" s="56">
        <v>0.53</v>
      </c>
      <c r="K555" s="56">
        <v>0.56000000000000005</v>
      </c>
      <c r="L555" s="56">
        <v>0.6</v>
      </c>
      <c r="M555" s="56">
        <v>0.64</v>
      </c>
      <c r="N555" s="56">
        <v>0.7</v>
      </c>
      <c r="O555" s="56">
        <v>0.92</v>
      </c>
      <c r="P555" s="56">
        <v>1.01</v>
      </c>
      <c r="Q555" s="56">
        <v>1.21</v>
      </c>
      <c r="R555" s="56">
        <v>1.41</v>
      </c>
      <c r="S555" s="56">
        <v>1.6</v>
      </c>
      <c r="T555" s="56">
        <v>1.78</v>
      </c>
      <c r="U555" s="57">
        <v>1.95</v>
      </c>
      <c r="V555" s="56">
        <v>2.11</v>
      </c>
      <c r="W555" s="56">
        <v>2.2200000000000002</v>
      </c>
      <c r="X555" s="56">
        <v>2.35</v>
      </c>
      <c r="Y555" s="56">
        <v>2.48</v>
      </c>
      <c r="Z555" s="56">
        <v>2.63</v>
      </c>
      <c r="AA555" s="57">
        <v>2.88</v>
      </c>
      <c r="AB555" s="37">
        <v>3.15</v>
      </c>
      <c r="AC555" s="37">
        <v>3.45</v>
      </c>
      <c r="AD555" s="37">
        <v>3.79</v>
      </c>
      <c r="AE555" s="37">
        <v>4.16</v>
      </c>
      <c r="AF555" s="37">
        <v>4.58</v>
      </c>
      <c r="AG555" s="37">
        <v>5.03</v>
      </c>
      <c r="AH555" s="37">
        <v>5.53</v>
      </c>
      <c r="AI555" s="37">
        <v>6.08</v>
      </c>
      <c r="AJ555" s="37">
        <v>6.68</v>
      </c>
      <c r="AK555" s="37">
        <v>7.36</v>
      </c>
      <c r="AL555" s="37">
        <v>8.1199999999999992</v>
      </c>
      <c r="AM555" s="37">
        <v>8.9700000000000006</v>
      </c>
      <c r="AN555" s="37">
        <v>9.91</v>
      </c>
      <c r="AO555" s="37">
        <v>10.93</v>
      </c>
      <c r="AP555" s="37">
        <v>12.07</v>
      </c>
      <c r="AQ555" s="37">
        <v>13.31</v>
      </c>
      <c r="AR555" s="37">
        <v>14.66</v>
      </c>
      <c r="AS555" s="37">
        <v>16.11</v>
      </c>
      <c r="AT555" s="37">
        <v>17.670000000000002</v>
      </c>
      <c r="AU555" s="37">
        <v>19.34</v>
      </c>
      <c r="AV555" s="37">
        <v>21.12</v>
      </c>
      <c r="AW555" s="37">
        <v>22.99</v>
      </c>
      <c r="AX555" s="37">
        <v>24.91</v>
      </c>
      <c r="AY555" s="37">
        <v>27.03</v>
      </c>
      <c r="AZ555" s="37">
        <v>29.39</v>
      </c>
      <c r="BA555" s="37">
        <v>31.65</v>
      </c>
      <c r="BB555" s="37">
        <v>34.15</v>
      </c>
      <c r="BC555" s="37">
        <v>36.840000000000003</v>
      </c>
      <c r="BD555" s="37">
        <v>39.840000000000003</v>
      </c>
      <c r="BE555" s="37">
        <v>43.14</v>
      </c>
      <c r="BF555" s="37">
        <v>46.84</v>
      </c>
      <c r="BG555" s="37">
        <v>50.9</v>
      </c>
      <c r="BH555" s="37">
        <v>55.38</v>
      </c>
      <c r="BI555" s="37">
        <v>61.38</v>
      </c>
      <c r="BJ555" s="37">
        <v>68.599999999999994</v>
      </c>
      <c r="BK555" s="37">
        <v>76.8</v>
      </c>
      <c r="BL555" s="37">
        <v>85.97</v>
      </c>
      <c r="BM555" s="37">
        <v>95.29</v>
      </c>
      <c r="BN555" s="37">
        <v>103.46</v>
      </c>
      <c r="BO555" s="37">
        <v>116.75</v>
      </c>
      <c r="BP555" s="37">
        <v>128.41</v>
      </c>
      <c r="BQ555" s="37">
        <v>141.16999999999999</v>
      </c>
      <c r="BR555" s="37">
        <v>154.69</v>
      </c>
      <c r="BS555" s="37">
        <v>168.78</v>
      </c>
      <c r="BT555" s="37">
        <v>182.82</v>
      </c>
      <c r="BU555" s="37">
        <v>197.3</v>
      </c>
      <c r="BV555" s="37">
        <v>211.97</v>
      </c>
      <c r="BW555" s="37">
        <v>225.37</v>
      </c>
      <c r="BX555" s="37">
        <v>238.85</v>
      </c>
      <c r="BY555" s="37">
        <v>256.57</v>
      </c>
      <c r="BZ555" s="37">
        <v>275.08999999999997</v>
      </c>
      <c r="CA555" s="37">
        <v>294.22000000000003</v>
      </c>
      <c r="CB555" s="37">
        <v>313.37</v>
      </c>
      <c r="CC555" s="37">
        <v>331.99</v>
      </c>
      <c r="CD555" s="37">
        <v>357.42</v>
      </c>
      <c r="CE555" s="37">
        <v>382.58</v>
      </c>
      <c r="CF555" s="37">
        <v>407.03</v>
      </c>
      <c r="CG555" s="37">
        <v>430.37</v>
      </c>
      <c r="CH555" s="37">
        <v>452.19</v>
      </c>
      <c r="CI555" s="37">
        <v>472.1</v>
      </c>
      <c r="CJ555" s="37">
        <v>498.11</v>
      </c>
      <c r="CK555" s="37">
        <v>525.54</v>
      </c>
      <c r="CL555" s="37">
        <v>554.48</v>
      </c>
      <c r="CM555" s="37">
        <v>585.02</v>
      </c>
      <c r="CN555" s="37">
        <v>617.24</v>
      </c>
      <c r="CO555" s="37">
        <v>651.23</v>
      </c>
      <c r="CP555" s="37">
        <v>687.1</v>
      </c>
      <c r="CQ555" s="37">
        <v>724.94</v>
      </c>
      <c r="CR555" s="37">
        <v>764.87</v>
      </c>
      <c r="CS555" s="37">
        <v>806.99</v>
      </c>
      <c r="CT555" s="37">
        <v>851.43</v>
      </c>
      <c r="CU555" s="37">
        <v>898.33</v>
      </c>
      <c r="CV555" s="37">
        <v>947.8</v>
      </c>
      <c r="CW555" s="37">
        <v>1000</v>
      </c>
    </row>
    <row r="556" spans="1:101" ht="14.25" customHeight="1">
      <c r="A556" s="55">
        <v>22</v>
      </c>
      <c r="B556" s="56">
        <v>0.25</v>
      </c>
      <c r="C556" s="56">
        <v>0.31</v>
      </c>
      <c r="D556" s="56">
        <v>0.34</v>
      </c>
      <c r="E556" s="56">
        <v>0.38</v>
      </c>
      <c r="F556" s="56">
        <v>0.4</v>
      </c>
      <c r="G556" s="56">
        <v>0.42</v>
      </c>
      <c r="H556" s="56">
        <v>0.46</v>
      </c>
      <c r="I556" s="56">
        <v>0.5</v>
      </c>
      <c r="J556" s="56">
        <v>0.56000000000000005</v>
      </c>
      <c r="K556" s="56">
        <v>0.6</v>
      </c>
      <c r="L556" s="56">
        <v>0.64</v>
      </c>
      <c r="M556" s="56">
        <v>0.7</v>
      </c>
      <c r="N556" s="56">
        <v>0.92</v>
      </c>
      <c r="O556" s="56">
        <v>1.01</v>
      </c>
      <c r="P556" s="56">
        <v>1.21</v>
      </c>
      <c r="Q556" s="56">
        <v>1.39</v>
      </c>
      <c r="R556" s="56">
        <v>1.58</v>
      </c>
      <c r="S556" s="56">
        <v>1.76</v>
      </c>
      <c r="T556" s="56">
        <v>1.92</v>
      </c>
      <c r="U556" s="57">
        <v>2.08</v>
      </c>
      <c r="V556" s="56">
        <v>2.2200000000000002</v>
      </c>
      <c r="W556" s="56">
        <v>2.35</v>
      </c>
      <c r="X556" s="56">
        <v>2.48</v>
      </c>
      <c r="Y556" s="56">
        <v>2.63</v>
      </c>
      <c r="Z556" s="56">
        <v>2.88</v>
      </c>
      <c r="AA556" s="57">
        <v>3.15</v>
      </c>
      <c r="AB556" s="37">
        <v>3.45</v>
      </c>
      <c r="AC556" s="37">
        <v>3.79</v>
      </c>
      <c r="AD556" s="37">
        <v>4.16</v>
      </c>
      <c r="AE556" s="37">
        <v>4.58</v>
      </c>
      <c r="AF556" s="37">
        <v>5.03</v>
      </c>
      <c r="AG556" s="37">
        <v>5.53</v>
      </c>
      <c r="AH556" s="37">
        <v>6.08</v>
      </c>
      <c r="AI556" s="37">
        <v>6.68</v>
      </c>
      <c r="AJ556" s="37">
        <v>7.36</v>
      </c>
      <c r="AK556" s="37">
        <v>8.1199999999999992</v>
      </c>
      <c r="AL556" s="37">
        <v>8.9700000000000006</v>
      </c>
      <c r="AM556" s="37">
        <v>9.91</v>
      </c>
      <c r="AN556" s="37">
        <v>10.93</v>
      </c>
      <c r="AO556" s="37">
        <v>12.07</v>
      </c>
      <c r="AP556" s="37">
        <v>13.31</v>
      </c>
      <c r="AQ556" s="37">
        <v>14.66</v>
      </c>
      <c r="AR556" s="37">
        <v>16.11</v>
      </c>
      <c r="AS556" s="37">
        <v>17.670000000000002</v>
      </c>
      <c r="AT556" s="37">
        <v>19.34</v>
      </c>
      <c r="AU556" s="37">
        <v>21.12</v>
      </c>
      <c r="AV556" s="37">
        <v>22.99</v>
      </c>
      <c r="AW556" s="37">
        <v>24.91</v>
      </c>
      <c r="AX556" s="37">
        <v>27.03</v>
      </c>
      <c r="AY556" s="37">
        <v>29.39</v>
      </c>
      <c r="AZ556" s="37">
        <v>31.65</v>
      </c>
      <c r="BA556" s="37">
        <v>34.15</v>
      </c>
      <c r="BB556" s="37">
        <v>36.840000000000003</v>
      </c>
      <c r="BC556" s="37">
        <v>39.840000000000003</v>
      </c>
      <c r="BD556" s="37">
        <v>43.14</v>
      </c>
      <c r="BE556" s="37">
        <v>46.84</v>
      </c>
      <c r="BF556" s="37">
        <v>50.9</v>
      </c>
      <c r="BG556" s="37">
        <v>55.38</v>
      </c>
      <c r="BH556" s="37">
        <v>61.38</v>
      </c>
      <c r="BI556" s="37">
        <v>68.599999999999994</v>
      </c>
      <c r="BJ556" s="37">
        <v>76.8</v>
      </c>
      <c r="BK556" s="37">
        <v>85.97</v>
      </c>
      <c r="BL556" s="37">
        <v>95.29</v>
      </c>
      <c r="BM556" s="37">
        <v>103.46</v>
      </c>
      <c r="BN556" s="37">
        <v>116.75</v>
      </c>
      <c r="BO556" s="37">
        <v>128.41</v>
      </c>
      <c r="BP556" s="37">
        <v>141.16999999999999</v>
      </c>
      <c r="BQ556" s="37">
        <v>154.69</v>
      </c>
      <c r="BR556" s="37">
        <v>168.78</v>
      </c>
      <c r="BS556" s="37">
        <v>182.82</v>
      </c>
      <c r="BT556" s="37">
        <v>197.3</v>
      </c>
      <c r="BU556" s="37">
        <v>211.97</v>
      </c>
      <c r="BV556" s="37">
        <v>225.37</v>
      </c>
      <c r="BW556" s="37">
        <v>238.85</v>
      </c>
      <c r="BX556" s="37">
        <v>256.57</v>
      </c>
      <c r="BY556" s="37">
        <v>275.08999999999997</v>
      </c>
      <c r="BZ556" s="37">
        <v>294.22000000000003</v>
      </c>
      <c r="CA556" s="37">
        <v>313.37</v>
      </c>
      <c r="CB556" s="37">
        <v>331.99</v>
      </c>
      <c r="CC556" s="37">
        <v>357.42</v>
      </c>
      <c r="CD556" s="37">
        <v>382.58</v>
      </c>
      <c r="CE556" s="37">
        <v>407.03</v>
      </c>
      <c r="CF556" s="37">
        <v>430.37</v>
      </c>
      <c r="CG556" s="37">
        <v>452.19</v>
      </c>
      <c r="CH556" s="37">
        <v>472.1</v>
      </c>
      <c r="CI556" s="37">
        <v>498.11</v>
      </c>
      <c r="CJ556" s="37">
        <v>525.54</v>
      </c>
      <c r="CK556" s="37">
        <v>554.48</v>
      </c>
      <c r="CL556" s="37">
        <v>585.02</v>
      </c>
      <c r="CM556" s="37">
        <v>617.24</v>
      </c>
      <c r="CN556" s="37">
        <v>651.23</v>
      </c>
      <c r="CO556" s="37">
        <v>687.1</v>
      </c>
      <c r="CP556" s="37">
        <v>724.94</v>
      </c>
      <c r="CQ556" s="37">
        <v>764.87</v>
      </c>
      <c r="CR556" s="37">
        <v>806.99</v>
      </c>
      <c r="CS556" s="37">
        <v>851.43</v>
      </c>
      <c r="CT556" s="37">
        <v>898.33</v>
      </c>
      <c r="CU556" s="37">
        <v>947.8</v>
      </c>
      <c r="CV556" s="37">
        <v>1000</v>
      </c>
      <c r="CW556" s="37"/>
    </row>
    <row r="557" spans="1:101" ht="14.25" customHeight="1">
      <c r="A557" s="55">
        <v>23</v>
      </c>
      <c r="B557" s="56">
        <v>0.27</v>
      </c>
      <c r="C557" s="56">
        <v>0.31</v>
      </c>
      <c r="D557" s="56">
        <v>0.34</v>
      </c>
      <c r="E557" s="56">
        <v>0.37</v>
      </c>
      <c r="F557" s="56">
        <v>0.39</v>
      </c>
      <c r="G557" s="56">
        <v>0.43</v>
      </c>
      <c r="H557" s="56">
        <v>0.48</v>
      </c>
      <c r="I557" s="56">
        <v>0.54</v>
      </c>
      <c r="J557" s="56">
        <v>0.6</v>
      </c>
      <c r="K557" s="56">
        <v>0.64</v>
      </c>
      <c r="L557" s="56">
        <v>0.69</v>
      </c>
      <c r="M557" s="56">
        <v>0.92</v>
      </c>
      <c r="N557" s="56">
        <v>1.01</v>
      </c>
      <c r="O557" s="56">
        <v>1.21</v>
      </c>
      <c r="P557" s="56">
        <v>1.39</v>
      </c>
      <c r="Q557" s="56">
        <v>1.57</v>
      </c>
      <c r="R557" s="56">
        <v>1.74</v>
      </c>
      <c r="S557" s="56">
        <v>1.91</v>
      </c>
      <c r="T557" s="56">
        <v>2.0499999999999998</v>
      </c>
      <c r="U557" s="57">
        <v>2.21</v>
      </c>
      <c r="V557" s="56">
        <v>2.35</v>
      </c>
      <c r="W557" s="56">
        <v>2.48</v>
      </c>
      <c r="X557" s="56">
        <v>2.63</v>
      </c>
      <c r="Y557" s="56">
        <v>2.88</v>
      </c>
      <c r="Z557" s="56">
        <v>3.15</v>
      </c>
      <c r="AA557" s="57">
        <v>3.45</v>
      </c>
      <c r="AB557" s="37">
        <v>3.79</v>
      </c>
      <c r="AC557" s="37">
        <v>4.16</v>
      </c>
      <c r="AD557" s="37">
        <v>4.58</v>
      </c>
      <c r="AE557" s="37">
        <v>5.03</v>
      </c>
      <c r="AF557" s="37">
        <v>5.53</v>
      </c>
      <c r="AG557" s="37">
        <v>6.08</v>
      </c>
      <c r="AH557" s="37">
        <v>6.68</v>
      </c>
      <c r="AI557" s="37">
        <v>7.36</v>
      </c>
      <c r="AJ557" s="37">
        <v>8.1199999999999992</v>
      </c>
      <c r="AK557" s="37">
        <v>8.9700000000000006</v>
      </c>
      <c r="AL557" s="37">
        <v>9.91</v>
      </c>
      <c r="AM557" s="37">
        <v>10.93</v>
      </c>
      <c r="AN557" s="37">
        <v>12.07</v>
      </c>
      <c r="AO557" s="37">
        <v>13.31</v>
      </c>
      <c r="AP557" s="37">
        <v>14.66</v>
      </c>
      <c r="AQ557" s="37">
        <v>16.11</v>
      </c>
      <c r="AR557" s="37">
        <v>17.670000000000002</v>
      </c>
      <c r="AS557" s="37">
        <v>19.34</v>
      </c>
      <c r="AT557" s="37">
        <v>21.12</v>
      </c>
      <c r="AU557" s="37">
        <v>22.99</v>
      </c>
      <c r="AV557" s="37">
        <v>24.91</v>
      </c>
      <c r="AW557" s="37">
        <v>27.03</v>
      </c>
      <c r="AX557" s="37">
        <v>29.39</v>
      </c>
      <c r="AY557" s="37">
        <v>31.65</v>
      </c>
      <c r="AZ557" s="37">
        <v>34.15</v>
      </c>
      <c r="BA557" s="37">
        <v>36.840000000000003</v>
      </c>
      <c r="BB557" s="37">
        <v>39.840000000000003</v>
      </c>
      <c r="BC557" s="37">
        <v>43.14</v>
      </c>
      <c r="BD557" s="37">
        <v>46.84</v>
      </c>
      <c r="BE557" s="37">
        <v>50.9</v>
      </c>
      <c r="BF557" s="37">
        <v>55.38</v>
      </c>
      <c r="BG557" s="37">
        <v>61.38</v>
      </c>
      <c r="BH557" s="37">
        <v>68.599999999999994</v>
      </c>
      <c r="BI557" s="37">
        <v>76.8</v>
      </c>
      <c r="BJ557" s="37">
        <v>85.97</v>
      </c>
      <c r="BK557" s="37">
        <v>95.29</v>
      </c>
      <c r="BL557" s="37">
        <v>103.46</v>
      </c>
      <c r="BM557" s="37">
        <v>116.75</v>
      </c>
      <c r="BN557" s="37">
        <v>128.41</v>
      </c>
      <c r="BO557" s="37">
        <v>141.16999999999999</v>
      </c>
      <c r="BP557" s="37">
        <v>154.69</v>
      </c>
      <c r="BQ557" s="37">
        <v>168.78</v>
      </c>
      <c r="BR557" s="37">
        <v>182.82</v>
      </c>
      <c r="BS557" s="37">
        <v>197.3</v>
      </c>
      <c r="BT557" s="37">
        <v>211.97</v>
      </c>
      <c r="BU557" s="37">
        <v>225.37</v>
      </c>
      <c r="BV557" s="37">
        <v>238.85</v>
      </c>
      <c r="BW557" s="37">
        <v>256.57</v>
      </c>
      <c r="BX557" s="37">
        <v>275.08999999999997</v>
      </c>
      <c r="BY557" s="37">
        <v>294.22000000000003</v>
      </c>
      <c r="BZ557" s="37">
        <v>313.37</v>
      </c>
      <c r="CA557" s="37">
        <v>331.99</v>
      </c>
      <c r="CB557" s="37">
        <v>357.42</v>
      </c>
      <c r="CC557" s="37">
        <v>382.58</v>
      </c>
      <c r="CD557" s="37">
        <v>407.03</v>
      </c>
      <c r="CE557" s="37">
        <v>430.37</v>
      </c>
      <c r="CF557" s="37">
        <v>452.19</v>
      </c>
      <c r="CG557" s="37">
        <v>472.1</v>
      </c>
      <c r="CH557" s="37">
        <v>498.11</v>
      </c>
      <c r="CI557" s="37">
        <v>525.54</v>
      </c>
      <c r="CJ557" s="37">
        <v>554.48</v>
      </c>
      <c r="CK557" s="37">
        <v>585.02</v>
      </c>
      <c r="CL557" s="37">
        <v>617.24</v>
      </c>
      <c r="CM557" s="37">
        <v>651.23</v>
      </c>
      <c r="CN557" s="37">
        <v>687.1</v>
      </c>
      <c r="CO557" s="37">
        <v>724.94</v>
      </c>
      <c r="CP557" s="37">
        <v>764.87</v>
      </c>
      <c r="CQ557" s="37">
        <v>806.99</v>
      </c>
      <c r="CR557" s="37">
        <v>851.43</v>
      </c>
      <c r="CS557" s="37">
        <v>898.33</v>
      </c>
      <c r="CT557" s="37">
        <v>947.8</v>
      </c>
      <c r="CU557" s="37">
        <v>1000</v>
      </c>
      <c r="CV557" s="37"/>
      <c r="CW557" s="37"/>
    </row>
    <row r="558" spans="1:101" ht="14.25" customHeight="1">
      <c r="A558" s="55">
        <v>24</v>
      </c>
      <c r="B558" s="56">
        <v>0.28000000000000003</v>
      </c>
      <c r="C558" s="56">
        <v>0.31</v>
      </c>
      <c r="D558" s="56">
        <v>0.33</v>
      </c>
      <c r="E558" s="56">
        <v>0.36</v>
      </c>
      <c r="F558" s="56">
        <v>0.4</v>
      </c>
      <c r="G558" s="56">
        <v>0.46</v>
      </c>
      <c r="H558" s="56">
        <v>0.52</v>
      </c>
      <c r="I558" s="56">
        <v>0.59</v>
      </c>
      <c r="J558" s="56">
        <v>0.64</v>
      </c>
      <c r="K558" s="56">
        <v>0.69</v>
      </c>
      <c r="L558" s="56">
        <v>0.88</v>
      </c>
      <c r="M558" s="56">
        <v>1.01</v>
      </c>
      <c r="N558" s="56">
        <v>1.2</v>
      </c>
      <c r="O558" s="56">
        <v>1.37</v>
      </c>
      <c r="P558" s="56">
        <v>1.55</v>
      </c>
      <c r="Q558" s="56">
        <v>1.73</v>
      </c>
      <c r="R558" s="56">
        <v>1.89</v>
      </c>
      <c r="S558" s="56">
        <v>2.04</v>
      </c>
      <c r="T558" s="56">
        <v>2.1800000000000002</v>
      </c>
      <c r="U558" s="57">
        <v>2.33</v>
      </c>
      <c r="V558" s="56">
        <v>2.48</v>
      </c>
      <c r="W558" s="56">
        <v>2.63</v>
      </c>
      <c r="X558" s="56">
        <v>2.88</v>
      </c>
      <c r="Y558" s="56">
        <v>3.15</v>
      </c>
      <c r="Z558" s="56">
        <v>3.45</v>
      </c>
      <c r="AA558" s="57">
        <v>3.79</v>
      </c>
      <c r="AB558" s="37">
        <v>4.16</v>
      </c>
      <c r="AC558" s="37">
        <v>4.58</v>
      </c>
      <c r="AD558" s="37">
        <v>5.03</v>
      </c>
      <c r="AE558" s="37">
        <v>5.53</v>
      </c>
      <c r="AF558" s="37">
        <v>6.08</v>
      </c>
      <c r="AG558" s="37">
        <v>6.68</v>
      </c>
      <c r="AH558" s="37">
        <v>7.36</v>
      </c>
      <c r="AI558" s="37">
        <v>8.1199999999999992</v>
      </c>
      <c r="AJ558" s="37">
        <v>8.9700000000000006</v>
      </c>
      <c r="AK558" s="37">
        <v>9.91</v>
      </c>
      <c r="AL558" s="37">
        <v>10.93</v>
      </c>
      <c r="AM558" s="37">
        <v>12.07</v>
      </c>
      <c r="AN558" s="37">
        <v>13.31</v>
      </c>
      <c r="AO558" s="37">
        <v>14.66</v>
      </c>
      <c r="AP558" s="37">
        <v>16.11</v>
      </c>
      <c r="AQ558" s="37">
        <v>17.670000000000002</v>
      </c>
      <c r="AR558" s="37">
        <v>19.34</v>
      </c>
      <c r="AS558" s="37">
        <v>21.12</v>
      </c>
      <c r="AT558" s="37">
        <v>22.99</v>
      </c>
      <c r="AU558" s="37">
        <v>24.91</v>
      </c>
      <c r="AV558" s="37">
        <v>27.03</v>
      </c>
      <c r="AW558" s="37">
        <v>29.39</v>
      </c>
      <c r="AX558" s="37">
        <v>31.65</v>
      </c>
      <c r="AY558" s="37">
        <v>34.15</v>
      </c>
      <c r="AZ558" s="37">
        <v>36.840000000000003</v>
      </c>
      <c r="BA558" s="37">
        <v>39.840000000000003</v>
      </c>
      <c r="BB558" s="37">
        <v>43.14</v>
      </c>
      <c r="BC558" s="37">
        <v>46.84</v>
      </c>
      <c r="BD558" s="37">
        <v>50.9</v>
      </c>
      <c r="BE558" s="37">
        <v>55.38</v>
      </c>
      <c r="BF558" s="37">
        <v>61.38</v>
      </c>
      <c r="BG558" s="37">
        <v>68.599999999999994</v>
      </c>
      <c r="BH558" s="37">
        <v>76.8</v>
      </c>
      <c r="BI558" s="37">
        <v>85.97</v>
      </c>
      <c r="BJ558" s="37">
        <v>95.29</v>
      </c>
      <c r="BK558" s="37">
        <v>103.46</v>
      </c>
      <c r="BL558" s="37">
        <v>116.75</v>
      </c>
      <c r="BM558" s="37">
        <v>128.41</v>
      </c>
      <c r="BN558" s="37">
        <v>141.16999999999999</v>
      </c>
      <c r="BO558" s="37">
        <v>154.69</v>
      </c>
      <c r="BP558" s="37">
        <v>168.78</v>
      </c>
      <c r="BQ558" s="37">
        <v>182.82</v>
      </c>
      <c r="BR558" s="37">
        <v>197.3</v>
      </c>
      <c r="BS558" s="37">
        <v>211.97</v>
      </c>
      <c r="BT558" s="37">
        <v>225.37</v>
      </c>
      <c r="BU558" s="37">
        <v>238.85</v>
      </c>
      <c r="BV558" s="37">
        <v>256.57</v>
      </c>
      <c r="BW558" s="37">
        <v>275.08999999999997</v>
      </c>
      <c r="BX558" s="37">
        <v>294.22000000000003</v>
      </c>
      <c r="BY558" s="37">
        <v>313.37</v>
      </c>
      <c r="BZ558" s="37">
        <v>331.99</v>
      </c>
      <c r="CA558" s="37">
        <v>357.42</v>
      </c>
      <c r="CB558" s="37">
        <v>382.58</v>
      </c>
      <c r="CC558" s="37">
        <v>407.03</v>
      </c>
      <c r="CD558" s="37">
        <v>430.37</v>
      </c>
      <c r="CE558" s="37">
        <v>452.19</v>
      </c>
      <c r="CF558" s="37">
        <v>472.1</v>
      </c>
      <c r="CG558" s="37">
        <v>498.11</v>
      </c>
      <c r="CH558" s="37">
        <v>525.54</v>
      </c>
      <c r="CI558" s="37">
        <v>554.48</v>
      </c>
      <c r="CJ558" s="37">
        <v>585.02</v>
      </c>
      <c r="CK558" s="37">
        <v>617.24</v>
      </c>
      <c r="CL558" s="37">
        <v>651.23</v>
      </c>
      <c r="CM558" s="37">
        <v>687.1</v>
      </c>
      <c r="CN558" s="37">
        <v>724.94</v>
      </c>
      <c r="CO558" s="37">
        <v>764.87</v>
      </c>
      <c r="CP558" s="37">
        <v>806.99</v>
      </c>
      <c r="CQ558" s="37">
        <v>851.43</v>
      </c>
      <c r="CR558" s="37">
        <v>898.33</v>
      </c>
      <c r="CS558" s="37">
        <v>947.8</v>
      </c>
      <c r="CT558" s="37">
        <v>1000</v>
      </c>
      <c r="CU558" s="37"/>
      <c r="CV558" s="37"/>
      <c r="CW558" s="37"/>
    </row>
    <row r="559" spans="1:101" ht="14.25" customHeight="1">
      <c r="A559" s="55">
        <v>25</v>
      </c>
      <c r="B559" s="56">
        <v>0.28000000000000003</v>
      </c>
      <c r="C559" s="56">
        <v>0.28999999999999998</v>
      </c>
      <c r="D559" s="56">
        <v>0.32</v>
      </c>
      <c r="E559" s="56">
        <v>0.37</v>
      </c>
      <c r="F559" s="56">
        <v>0.43</v>
      </c>
      <c r="G559" s="56">
        <v>0.49</v>
      </c>
      <c r="H559" s="56">
        <v>0.56000000000000005</v>
      </c>
      <c r="I559" s="56">
        <v>0.63</v>
      </c>
      <c r="J559" s="56">
        <v>0.69</v>
      </c>
      <c r="K559" s="56">
        <v>0.84</v>
      </c>
      <c r="L559" s="56">
        <v>0.99</v>
      </c>
      <c r="M559" s="56">
        <v>1.17</v>
      </c>
      <c r="N559" s="56">
        <v>1.36</v>
      </c>
      <c r="O559" s="56">
        <v>1.53</v>
      </c>
      <c r="P559" s="56">
        <v>1.71</v>
      </c>
      <c r="Q559" s="56">
        <v>1.87</v>
      </c>
      <c r="R559" s="56">
        <v>2.02</v>
      </c>
      <c r="S559" s="56">
        <v>2.16</v>
      </c>
      <c r="T559" s="56">
        <v>2.2999999999999998</v>
      </c>
      <c r="U559" s="57">
        <v>2.46</v>
      </c>
      <c r="V559" s="56">
        <v>2.63</v>
      </c>
      <c r="W559" s="56">
        <v>2.88</v>
      </c>
      <c r="X559" s="56">
        <v>3.15</v>
      </c>
      <c r="Y559" s="56">
        <v>3.45</v>
      </c>
      <c r="Z559" s="56">
        <v>3.79</v>
      </c>
      <c r="AA559" s="57">
        <v>4.16</v>
      </c>
      <c r="AB559" s="37">
        <v>4.58</v>
      </c>
      <c r="AC559" s="37">
        <v>5.03</v>
      </c>
      <c r="AD559" s="37">
        <v>5.53</v>
      </c>
      <c r="AE559" s="37">
        <v>6.08</v>
      </c>
      <c r="AF559" s="37">
        <v>6.68</v>
      </c>
      <c r="AG559" s="37">
        <v>7.36</v>
      </c>
      <c r="AH559" s="37">
        <v>8.1199999999999992</v>
      </c>
      <c r="AI559" s="37">
        <v>8.9700000000000006</v>
      </c>
      <c r="AJ559" s="37">
        <v>9.91</v>
      </c>
      <c r="AK559" s="37">
        <v>10.93</v>
      </c>
      <c r="AL559" s="37">
        <v>12.07</v>
      </c>
      <c r="AM559" s="37">
        <v>13.31</v>
      </c>
      <c r="AN559" s="37">
        <v>14.66</v>
      </c>
      <c r="AO559" s="37">
        <v>16.11</v>
      </c>
      <c r="AP559" s="37">
        <v>17.670000000000002</v>
      </c>
      <c r="AQ559" s="37">
        <v>19.34</v>
      </c>
      <c r="AR559" s="37">
        <v>21.12</v>
      </c>
      <c r="AS559" s="37">
        <v>22.99</v>
      </c>
      <c r="AT559" s="37">
        <v>24.91</v>
      </c>
      <c r="AU559" s="37">
        <v>27.03</v>
      </c>
      <c r="AV559" s="37">
        <v>29.39</v>
      </c>
      <c r="AW559" s="37">
        <v>31.65</v>
      </c>
      <c r="AX559" s="37">
        <v>34.15</v>
      </c>
      <c r="AY559" s="37">
        <v>36.840000000000003</v>
      </c>
      <c r="AZ559" s="37">
        <v>39.840000000000003</v>
      </c>
      <c r="BA559" s="37">
        <v>43.14</v>
      </c>
      <c r="BB559" s="37">
        <v>46.84</v>
      </c>
      <c r="BC559" s="37">
        <v>50.9</v>
      </c>
      <c r="BD559" s="37">
        <v>55.38</v>
      </c>
      <c r="BE559" s="37">
        <v>61.38</v>
      </c>
      <c r="BF559" s="37">
        <v>68.599999999999994</v>
      </c>
      <c r="BG559" s="37">
        <v>76.8</v>
      </c>
      <c r="BH559" s="37">
        <v>85.97</v>
      </c>
      <c r="BI559" s="37">
        <v>95.29</v>
      </c>
      <c r="BJ559" s="37">
        <v>103.46</v>
      </c>
      <c r="BK559" s="37">
        <v>116.75</v>
      </c>
      <c r="BL559" s="37">
        <v>128.41</v>
      </c>
      <c r="BM559" s="37">
        <v>141.16999999999999</v>
      </c>
      <c r="BN559" s="37">
        <v>154.69</v>
      </c>
      <c r="BO559" s="37">
        <v>168.78</v>
      </c>
      <c r="BP559" s="37">
        <v>182.82</v>
      </c>
      <c r="BQ559" s="37">
        <v>197.3</v>
      </c>
      <c r="BR559" s="37">
        <v>211.97</v>
      </c>
      <c r="BS559" s="37">
        <v>225.37</v>
      </c>
      <c r="BT559" s="37">
        <v>238.85</v>
      </c>
      <c r="BU559" s="37">
        <v>256.57</v>
      </c>
      <c r="BV559" s="37">
        <v>275.08999999999997</v>
      </c>
      <c r="BW559" s="37">
        <v>294.22000000000003</v>
      </c>
      <c r="BX559" s="37">
        <v>313.37</v>
      </c>
      <c r="BY559" s="37">
        <v>331.99</v>
      </c>
      <c r="BZ559" s="37">
        <v>357.42</v>
      </c>
      <c r="CA559" s="37">
        <v>382.58</v>
      </c>
      <c r="CB559" s="37">
        <v>407.03</v>
      </c>
      <c r="CC559" s="37">
        <v>430.37</v>
      </c>
      <c r="CD559" s="37">
        <v>452.19</v>
      </c>
      <c r="CE559" s="37">
        <v>472.1</v>
      </c>
      <c r="CF559" s="37">
        <v>498.11</v>
      </c>
      <c r="CG559" s="37">
        <v>525.54</v>
      </c>
      <c r="CH559" s="37">
        <v>554.48</v>
      </c>
      <c r="CI559" s="37">
        <v>585.02</v>
      </c>
      <c r="CJ559" s="37">
        <v>617.24</v>
      </c>
      <c r="CK559" s="37">
        <v>651.23</v>
      </c>
      <c r="CL559" s="37">
        <v>687.1</v>
      </c>
      <c r="CM559" s="37">
        <v>724.94</v>
      </c>
      <c r="CN559" s="37">
        <v>764.87</v>
      </c>
      <c r="CO559" s="37">
        <v>806.99</v>
      </c>
      <c r="CP559" s="37">
        <v>851.43</v>
      </c>
      <c r="CQ559" s="37">
        <v>898.33</v>
      </c>
      <c r="CR559" s="37">
        <v>947.8</v>
      </c>
      <c r="CS559" s="37">
        <v>1000</v>
      </c>
      <c r="CT559" s="37"/>
      <c r="CU559" s="37"/>
      <c r="CV559" s="37"/>
      <c r="CW559" s="37"/>
    </row>
    <row r="560" spans="1:101" ht="14.25" customHeight="1">
      <c r="A560" s="55">
        <v>26</v>
      </c>
      <c r="B560" s="56">
        <v>0.26</v>
      </c>
      <c r="C560" s="56">
        <v>0.28000000000000003</v>
      </c>
      <c r="D560" s="56">
        <v>0.33</v>
      </c>
      <c r="E560" s="56">
        <v>0.39</v>
      </c>
      <c r="F560" s="56">
        <v>0.46</v>
      </c>
      <c r="G560" s="56">
        <v>0.53</v>
      </c>
      <c r="H560" s="56">
        <v>0.6</v>
      </c>
      <c r="I560" s="56">
        <v>0.69</v>
      </c>
      <c r="J560" s="56">
        <v>0.8</v>
      </c>
      <c r="K560" s="56">
        <v>0.95</v>
      </c>
      <c r="L560" s="56">
        <v>1.1299999999999999</v>
      </c>
      <c r="M560" s="56">
        <v>1.33</v>
      </c>
      <c r="N560" s="56">
        <v>1.53</v>
      </c>
      <c r="O560" s="56">
        <v>1.7</v>
      </c>
      <c r="P560" s="56">
        <v>1.85</v>
      </c>
      <c r="Q560" s="56">
        <v>2.0099999999999998</v>
      </c>
      <c r="R560" s="56">
        <v>2.16</v>
      </c>
      <c r="S560" s="56">
        <v>2.2999999999999998</v>
      </c>
      <c r="T560" s="56">
        <v>2.4500000000000002</v>
      </c>
      <c r="U560" s="57">
        <v>2.62</v>
      </c>
      <c r="V560" s="56">
        <v>2.88</v>
      </c>
      <c r="W560" s="56">
        <v>3.15</v>
      </c>
      <c r="X560" s="56">
        <v>3.45</v>
      </c>
      <c r="Y560" s="56">
        <v>3.79</v>
      </c>
      <c r="Z560" s="56">
        <v>4.16</v>
      </c>
      <c r="AA560" s="57">
        <v>4.58</v>
      </c>
      <c r="AB560" s="37">
        <v>5.03</v>
      </c>
      <c r="AC560" s="37">
        <v>5.53</v>
      </c>
      <c r="AD560" s="37">
        <v>6.08</v>
      </c>
      <c r="AE560" s="37">
        <v>6.68</v>
      </c>
      <c r="AF560" s="37">
        <v>7.36</v>
      </c>
      <c r="AG560" s="37">
        <v>8.1199999999999992</v>
      </c>
      <c r="AH560" s="37">
        <v>8.9700000000000006</v>
      </c>
      <c r="AI560" s="37">
        <v>9.91</v>
      </c>
      <c r="AJ560" s="37">
        <v>10.93</v>
      </c>
      <c r="AK560" s="37">
        <v>12.07</v>
      </c>
      <c r="AL560" s="37">
        <v>13.31</v>
      </c>
      <c r="AM560" s="37">
        <v>14.66</v>
      </c>
      <c r="AN560" s="37">
        <v>16.11</v>
      </c>
      <c r="AO560" s="37">
        <v>17.670000000000002</v>
      </c>
      <c r="AP560" s="37">
        <v>19.34</v>
      </c>
      <c r="AQ560" s="37">
        <v>21.12</v>
      </c>
      <c r="AR560" s="37">
        <v>22.99</v>
      </c>
      <c r="AS560" s="37">
        <v>24.91</v>
      </c>
      <c r="AT560" s="37">
        <v>27.03</v>
      </c>
      <c r="AU560" s="37">
        <v>29.39</v>
      </c>
      <c r="AV560" s="37">
        <v>31.65</v>
      </c>
      <c r="AW560" s="37">
        <v>34.15</v>
      </c>
      <c r="AX560" s="37">
        <v>36.840000000000003</v>
      </c>
      <c r="AY560" s="37">
        <v>39.840000000000003</v>
      </c>
      <c r="AZ560" s="37">
        <v>43.14</v>
      </c>
      <c r="BA560" s="37">
        <v>46.84</v>
      </c>
      <c r="BB560" s="37">
        <v>50.9</v>
      </c>
      <c r="BC560" s="37">
        <v>55.38</v>
      </c>
      <c r="BD560" s="37">
        <v>61.38</v>
      </c>
      <c r="BE560" s="37">
        <v>68.599999999999994</v>
      </c>
      <c r="BF560" s="37">
        <v>76.8</v>
      </c>
      <c r="BG560" s="37">
        <v>85.97</v>
      </c>
      <c r="BH560" s="37">
        <v>95.29</v>
      </c>
      <c r="BI560" s="37">
        <v>103.46</v>
      </c>
      <c r="BJ560" s="37">
        <v>116.75</v>
      </c>
      <c r="BK560" s="37">
        <v>128.41</v>
      </c>
      <c r="BL560" s="37">
        <v>141.16999999999999</v>
      </c>
      <c r="BM560" s="37">
        <v>154.69</v>
      </c>
      <c r="BN560" s="37">
        <v>168.78</v>
      </c>
      <c r="BO560" s="37">
        <v>182.82</v>
      </c>
      <c r="BP560" s="37">
        <v>197.3</v>
      </c>
      <c r="BQ560" s="37">
        <v>211.97</v>
      </c>
      <c r="BR560" s="37">
        <v>225.37</v>
      </c>
      <c r="BS560" s="37">
        <v>238.85</v>
      </c>
      <c r="BT560" s="37">
        <v>256.57</v>
      </c>
      <c r="BU560" s="37">
        <v>275.08999999999997</v>
      </c>
      <c r="BV560" s="37">
        <v>294.22000000000003</v>
      </c>
      <c r="BW560" s="37">
        <v>313.37</v>
      </c>
      <c r="BX560" s="37">
        <v>331.99</v>
      </c>
      <c r="BY560" s="37">
        <v>357.42</v>
      </c>
      <c r="BZ560" s="37">
        <v>382.58</v>
      </c>
      <c r="CA560" s="37">
        <v>407.03</v>
      </c>
      <c r="CB560" s="37">
        <v>430.37</v>
      </c>
      <c r="CC560" s="37">
        <v>452.19</v>
      </c>
      <c r="CD560" s="37">
        <v>472.1</v>
      </c>
      <c r="CE560" s="37">
        <v>498.11</v>
      </c>
      <c r="CF560" s="37">
        <v>525.54</v>
      </c>
      <c r="CG560" s="37">
        <v>554.48</v>
      </c>
      <c r="CH560" s="37">
        <v>585.02</v>
      </c>
      <c r="CI560" s="37">
        <v>617.24</v>
      </c>
      <c r="CJ560" s="37">
        <v>651.23</v>
      </c>
      <c r="CK560" s="37">
        <v>687.1</v>
      </c>
      <c r="CL560" s="37">
        <v>724.94</v>
      </c>
      <c r="CM560" s="37">
        <v>764.87</v>
      </c>
      <c r="CN560" s="37">
        <v>806.99</v>
      </c>
      <c r="CO560" s="37">
        <v>851.43</v>
      </c>
      <c r="CP560" s="37">
        <v>898.33</v>
      </c>
      <c r="CQ560" s="37">
        <v>947.8</v>
      </c>
      <c r="CR560" s="37">
        <v>1000</v>
      </c>
      <c r="CS560" s="37"/>
      <c r="CT560" s="37"/>
      <c r="CU560" s="37"/>
      <c r="CV560" s="37"/>
      <c r="CW560" s="37"/>
    </row>
    <row r="561" spans="1:101" ht="14.25" customHeight="1">
      <c r="A561" s="55">
        <v>27</v>
      </c>
      <c r="B561" s="56">
        <v>0.25</v>
      </c>
      <c r="C561" s="56">
        <v>0.28999999999999998</v>
      </c>
      <c r="D561" s="56">
        <v>0.35</v>
      </c>
      <c r="E561" s="56">
        <v>0.42</v>
      </c>
      <c r="F561" s="56">
        <v>0.5</v>
      </c>
      <c r="G561" s="56">
        <v>0.56999999999999995</v>
      </c>
      <c r="H561" s="56">
        <v>0.65</v>
      </c>
      <c r="I561" s="56">
        <v>0.76</v>
      </c>
      <c r="J561" s="56">
        <v>0.9</v>
      </c>
      <c r="K561" s="56">
        <v>1.08</v>
      </c>
      <c r="L561" s="56">
        <v>1.29</v>
      </c>
      <c r="M561" s="56">
        <v>1.5</v>
      </c>
      <c r="N561" s="56">
        <v>1.7</v>
      </c>
      <c r="O561" s="56">
        <v>1.85</v>
      </c>
      <c r="P561" s="56">
        <v>1.99</v>
      </c>
      <c r="Q561" s="56">
        <v>2.14</v>
      </c>
      <c r="R561" s="56">
        <v>2.2999999999999998</v>
      </c>
      <c r="S561" s="56">
        <v>2.4500000000000002</v>
      </c>
      <c r="T561" s="56">
        <v>2.61</v>
      </c>
      <c r="U561" s="57">
        <v>2.87</v>
      </c>
      <c r="V561" s="56">
        <v>3.15</v>
      </c>
      <c r="W561" s="56">
        <v>3.45</v>
      </c>
      <c r="X561" s="56">
        <v>3.79</v>
      </c>
      <c r="Y561" s="56">
        <v>4.16</v>
      </c>
      <c r="Z561" s="56">
        <v>4.58</v>
      </c>
      <c r="AA561" s="57">
        <v>5.03</v>
      </c>
      <c r="AB561" s="37">
        <v>5.53</v>
      </c>
      <c r="AC561" s="37">
        <v>6.08</v>
      </c>
      <c r="AD561" s="37">
        <v>6.68</v>
      </c>
      <c r="AE561" s="37">
        <v>7.36</v>
      </c>
      <c r="AF561" s="37">
        <v>8.1199999999999992</v>
      </c>
      <c r="AG561" s="37">
        <v>8.9700000000000006</v>
      </c>
      <c r="AH561" s="37">
        <v>9.91</v>
      </c>
      <c r="AI561" s="37">
        <v>10.93</v>
      </c>
      <c r="AJ561" s="37">
        <v>12.07</v>
      </c>
      <c r="AK561" s="37">
        <v>13.31</v>
      </c>
      <c r="AL561" s="37">
        <v>14.66</v>
      </c>
      <c r="AM561" s="37">
        <v>16.11</v>
      </c>
      <c r="AN561" s="37">
        <v>17.670000000000002</v>
      </c>
      <c r="AO561" s="37">
        <v>19.34</v>
      </c>
      <c r="AP561" s="37">
        <v>21.12</v>
      </c>
      <c r="AQ561" s="37">
        <v>22.99</v>
      </c>
      <c r="AR561" s="37">
        <v>24.91</v>
      </c>
      <c r="AS561" s="37">
        <v>27.03</v>
      </c>
      <c r="AT561" s="37">
        <v>29.39</v>
      </c>
      <c r="AU561" s="37">
        <v>31.65</v>
      </c>
      <c r="AV561" s="37">
        <v>34.15</v>
      </c>
      <c r="AW561" s="37">
        <v>36.840000000000003</v>
      </c>
      <c r="AX561" s="37">
        <v>39.840000000000003</v>
      </c>
      <c r="AY561" s="37">
        <v>43.14</v>
      </c>
      <c r="AZ561" s="37">
        <v>46.84</v>
      </c>
      <c r="BA561" s="37">
        <v>50.9</v>
      </c>
      <c r="BB561" s="37">
        <v>55.38</v>
      </c>
      <c r="BC561" s="37">
        <v>61.38</v>
      </c>
      <c r="BD561" s="37">
        <v>68.599999999999994</v>
      </c>
      <c r="BE561" s="37">
        <v>76.8</v>
      </c>
      <c r="BF561" s="37">
        <v>85.97</v>
      </c>
      <c r="BG561" s="37">
        <v>95.29</v>
      </c>
      <c r="BH561" s="37">
        <v>103.46</v>
      </c>
      <c r="BI561" s="37">
        <v>116.75</v>
      </c>
      <c r="BJ561" s="37">
        <v>128.41</v>
      </c>
      <c r="BK561" s="37">
        <v>141.16999999999999</v>
      </c>
      <c r="BL561" s="37">
        <v>154.69</v>
      </c>
      <c r="BM561" s="37">
        <v>168.78</v>
      </c>
      <c r="BN561" s="37">
        <v>182.82</v>
      </c>
      <c r="BO561" s="37">
        <v>197.3</v>
      </c>
      <c r="BP561" s="37">
        <v>211.97</v>
      </c>
      <c r="BQ561" s="37">
        <v>225.37</v>
      </c>
      <c r="BR561" s="37">
        <v>238.85</v>
      </c>
      <c r="BS561" s="37">
        <v>256.57</v>
      </c>
      <c r="BT561" s="37">
        <v>275.08999999999997</v>
      </c>
      <c r="BU561" s="37">
        <v>294.22000000000003</v>
      </c>
      <c r="BV561" s="37">
        <v>313.37</v>
      </c>
      <c r="BW561" s="37">
        <v>331.99</v>
      </c>
      <c r="BX561" s="37">
        <v>357.42</v>
      </c>
      <c r="BY561" s="37">
        <v>382.58</v>
      </c>
      <c r="BZ561" s="37">
        <v>407.03</v>
      </c>
      <c r="CA561" s="37">
        <v>430.37</v>
      </c>
      <c r="CB561" s="37">
        <v>452.19</v>
      </c>
      <c r="CC561" s="37">
        <v>472.1</v>
      </c>
      <c r="CD561" s="37">
        <v>498.11</v>
      </c>
      <c r="CE561" s="37">
        <v>525.54</v>
      </c>
      <c r="CF561" s="37">
        <v>554.48</v>
      </c>
      <c r="CG561" s="37">
        <v>585.02</v>
      </c>
      <c r="CH561" s="37">
        <v>617.24</v>
      </c>
      <c r="CI561" s="37">
        <v>651.23</v>
      </c>
      <c r="CJ561" s="37">
        <v>687.1</v>
      </c>
      <c r="CK561" s="37">
        <v>724.94</v>
      </c>
      <c r="CL561" s="37">
        <v>764.87</v>
      </c>
      <c r="CM561" s="37">
        <v>806.99</v>
      </c>
      <c r="CN561" s="37">
        <v>851.43</v>
      </c>
      <c r="CO561" s="37">
        <v>898.33</v>
      </c>
      <c r="CP561" s="37">
        <v>947.8</v>
      </c>
      <c r="CQ561" s="37">
        <v>1000</v>
      </c>
      <c r="CR561" s="37"/>
      <c r="CS561" s="37"/>
      <c r="CT561" s="37"/>
      <c r="CU561" s="37"/>
      <c r="CV561" s="37"/>
      <c r="CW561" s="37"/>
    </row>
    <row r="562" spans="1:101" ht="14.25" customHeight="1">
      <c r="A562" s="55">
        <v>28</v>
      </c>
      <c r="B562" s="56">
        <v>0.25</v>
      </c>
      <c r="C562" s="56">
        <v>0.31</v>
      </c>
      <c r="D562" s="56">
        <v>0.38</v>
      </c>
      <c r="E562" s="56">
        <v>0.46</v>
      </c>
      <c r="F562" s="56">
        <v>0.53</v>
      </c>
      <c r="G562" s="56">
        <v>0.62</v>
      </c>
      <c r="H562" s="56">
        <v>0.72</v>
      </c>
      <c r="I562" s="56">
        <v>0.86</v>
      </c>
      <c r="J562" s="56">
        <v>1.02</v>
      </c>
      <c r="K562" s="56">
        <v>1.23</v>
      </c>
      <c r="L562" s="56">
        <v>1.45</v>
      </c>
      <c r="M562" s="56">
        <v>1.66</v>
      </c>
      <c r="N562" s="56">
        <v>1.85</v>
      </c>
      <c r="O562" s="56">
        <v>1.99</v>
      </c>
      <c r="P562" s="56">
        <v>2.13</v>
      </c>
      <c r="Q562" s="56">
        <v>2.2799999999999998</v>
      </c>
      <c r="R562" s="56">
        <v>2.44</v>
      </c>
      <c r="S562" s="56">
        <v>2.6</v>
      </c>
      <c r="T562" s="56">
        <v>2.81</v>
      </c>
      <c r="U562" s="57">
        <v>3.14</v>
      </c>
      <c r="V562" s="56">
        <v>3.45</v>
      </c>
      <c r="W562" s="56">
        <v>3.79</v>
      </c>
      <c r="X562" s="56">
        <v>4.16</v>
      </c>
      <c r="Y562" s="56">
        <v>4.58</v>
      </c>
      <c r="Z562" s="56">
        <v>5.03</v>
      </c>
      <c r="AA562" s="57">
        <v>5.53</v>
      </c>
      <c r="AB562" s="37">
        <v>6.08</v>
      </c>
      <c r="AC562" s="37">
        <v>6.68</v>
      </c>
      <c r="AD562" s="37">
        <v>7.36</v>
      </c>
      <c r="AE562" s="37">
        <v>8.1199999999999992</v>
      </c>
      <c r="AF562" s="37">
        <v>8.9700000000000006</v>
      </c>
      <c r="AG562" s="37">
        <v>9.91</v>
      </c>
      <c r="AH562" s="37">
        <v>10.93</v>
      </c>
      <c r="AI562" s="37">
        <v>12.07</v>
      </c>
      <c r="AJ562" s="37">
        <v>13.31</v>
      </c>
      <c r="AK562" s="37">
        <v>14.66</v>
      </c>
      <c r="AL562" s="37">
        <v>16.11</v>
      </c>
      <c r="AM562" s="37">
        <v>17.670000000000002</v>
      </c>
      <c r="AN562" s="37">
        <v>19.34</v>
      </c>
      <c r="AO562" s="37">
        <v>21.12</v>
      </c>
      <c r="AP562" s="37">
        <v>22.99</v>
      </c>
      <c r="AQ562" s="37">
        <v>24.91</v>
      </c>
      <c r="AR562" s="37">
        <v>27.03</v>
      </c>
      <c r="AS562" s="37">
        <v>29.39</v>
      </c>
      <c r="AT562" s="37">
        <v>31.65</v>
      </c>
      <c r="AU562" s="37">
        <v>34.15</v>
      </c>
      <c r="AV562" s="37">
        <v>36.840000000000003</v>
      </c>
      <c r="AW562" s="37">
        <v>39.840000000000003</v>
      </c>
      <c r="AX562" s="37">
        <v>43.14</v>
      </c>
      <c r="AY562" s="37">
        <v>46.84</v>
      </c>
      <c r="AZ562" s="37">
        <v>50.9</v>
      </c>
      <c r="BA562" s="37">
        <v>55.38</v>
      </c>
      <c r="BB562" s="37">
        <v>61.38</v>
      </c>
      <c r="BC562" s="37">
        <v>68.599999999999994</v>
      </c>
      <c r="BD562" s="37">
        <v>76.8</v>
      </c>
      <c r="BE562" s="37">
        <v>85.97</v>
      </c>
      <c r="BF562" s="37">
        <v>95.29</v>
      </c>
      <c r="BG562" s="37">
        <v>103.46</v>
      </c>
      <c r="BH562" s="37">
        <v>116.75</v>
      </c>
      <c r="BI562" s="37">
        <v>128.41</v>
      </c>
      <c r="BJ562" s="37">
        <v>141.16999999999999</v>
      </c>
      <c r="BK562" s="37">
        <v>154.69</v>
      </c>
      <c r="BL562" s="37">
        <v>168.78</v>
      </c>
      <c r="BM562" s="37">
        <v>182.82</v>
      </c>
      <c r="BN562" s="37">
        <v>197.3</v>
      </c>
      <c r="BO562" s="37">
        <v>211.97</v>
      </c>
      <c r="BP562" s="37">
        <v>225.37</v>
      </c>
      <c r="BQ562" s="37">
        <v>238.85</v>
      </c>
      <c r="BR562" s="37">
        <v>256.57</v>
      </c>
      <c r="BS562" s="37">
        <v>275.08999999999997</v>
      </c>
      <c r="BT562" s="37">
        <v>294.22000000000003</v>
      </c>
      <c r="BU562" s="37">
        <v>313.37</v>
      </c>
      <c r="BV562" s="37">
        <v>331.99</v>
      </c>
      <c r="BW562" s="37">
        <v>357.42</v>
      </c>
      <c r="BX562" s="37">
        <v>382.58</v>
      </c>
      <c r="BY562" s="37">
        <v>407.03</v>
      </c>
      <c r="BZ562" s="37">
        <v>430.37</v>
      </c>
      <c r="CA562" s="37">
        <v>452.19</v>
      </c>
      <c r="CB562" s="37">
        <v>472.1</v>
      </c>
      <c r="CC562" s="37">
        <v>498.11</v>
      </c>
      <c r="CD562" s="37">
        <v>525.54</v>
      </c>
      <c r="CE562" s="37">
        <v>554.48</v>
      </c>
      <c r="CF562" s="37">
        <v>585.02</v>
      </c>
      <c r="CG562" s="37">
        <v>617.24</v>
      </c>
      <c r="CH562" s="37">
        <v>651.23</v>
      </c>
      <c r="CI562" s="37">
        <v>687.1</v>
      </c>
      <c r="CJ562" s="37">
        <v>724.94</v>
      </c>
      <c r="CK562" s="37">
        <v>764.87</v>
      </c>
      <c r="CL562" s="37">
        <v>806.99</v>
      </c>
      <c r="CM562" s="37">
        <v>851.43</v>
      </c>
      <c r="CN562" s="37">
        <v>898.33</v>
      </c>
      <c r="CO562" s="37">
        <v>947.8</v>
      </c>
      <c r="CP562" s="37">
        <v>1000</v>
      </c>
      <c r="CQ562" s="37"/>
      <c r="CR562" s="37"/>
      <c r="CS562" s="37"/>
      <c r="CT562" s="37"/>
      <c r="CU562" s="37"/>
      <c r="CV562" s="37"/>
      <c r="CW562" s="37"/>
    </row>
    <row r="563" spans="1:101" ht="14.25" customHeight="1">
      <c r="A563" s="55">
        <v>29</v>
      </c>
      <c r="B563" s="56">
        <v>0.26</v>
      </c>
      <c r="C563" s="56">
        <v>0.33</v>
      </c>
      <c r="D563" s="56">
        <v>0.41</v>
      </c>
      <c r="E563" s="56">
        <v>0.49</v>
      </c>
      <c r="F563" s="56">
        <v>0.57999999999999996</v>
      </c>
      <c r="G563" s="56">
        <v>0.68</v>
      </c>
      <c r="H563" s="56">
        <v>0.81</v>
      </c>
      <c r="I563" s="56">
        <v>0.97</v>
      </c>
      <c r="J563" s="56">
        <v>1.1599999999999999</v>
      </c>
      <c r="K563" s="56">
        <v>1.38</v>
      </c>
      <c r="L563" s="56">
        <v>1.59</v>
      </c>
      <c r="M563" s="56">
        <v>1.78</v>
      </c>
      <c r="N563" s="56">
        <v>1.97</v>
      </c>
      <c r="O563" s="56">
        <v>2.11</v>
      </c>
      <c r="P563" s="56">
        <v>2.25</v>
      </c>
      <c r="Q563" s="56">
        <v>2.41</v>
      </c>
      <c r="R563" s="56">
        <v>2.59</v>
      </c>
      <c r="S563" s="56">
        <v>2.8</v>
      </c>
      <c r="T563" s="56">
        <v>3.08</v>
      </c>
      <c r="U563" s="57">
        <v>3.43</v>
      </c>
      <c r="V563" s="56">
        <v>3.79</v>
      </c>
      <c r="W563" s="56">
        <v>4.16</v>
      </c>
      <c r="X563" s="56">
        <v>4.58</v>
      </c>
      <c r="Y563" s="56">
        <v>5.03</v>
      </c>
      <c r="Z563" s="56">
        <v>5.53</v>
      </c>
      <c r="AA563" s="57">
        <v>6.08</v>
      </c>
      <c r="AB563" s="37">
        <v>6.68</v>
      </c>
      <c r="AC563" s="37">
        <v>7.36</v>
      </c>
      <c r="AD563" s="37">
        <v>8.1199999999999992</v>
      </c>
      <c r="AE563" s="37">
        <v>8.9700000000000006</v>
      </c>
      <c r="AF563" s="37">
        <v>9.91</v>
      </c>
      <c r="AG563" s="37">
        <v>10.93</v>
      </c>
      <c r="AH563" s="37">
        <v>12.07</v>
      </c>
      <c r="AI563" s="37">
        <v>13.31</v>
      </c>
      <c r="AJ563" s="37">
        <v>14.66</v>
      </c>
      <c r="AK563" s="37">
        <v>16.11</v>
      </c>
      <c r="AL563" s="37">
        <v>17.670000000000002</v>
      </c>
      <c r="AM563" s="37">
        <v>19.34</v>
      </c>
      <c r="AN563" s="37">
        <v>21.12</v>
      </c>
      <c r="AO563" s="37">
        <v>22.99</v>
      </c>
      <c r="AP563" s="37">
        <v>24.91</v>
      </c>
      <c r="AQ563" s="37">
        <v>27.03</v>
      </c>
      <c r="AR563" s="37">
        <v>29.39</v>
      </c>
      <c r="AS563" s="37">
        <v>31.65</v>
      </c>
      <c r="AT563" s="37">
        <v>34.15</v>
      </c>
      <c r="AU563" s="37">
        <v>36.840000000000003</v>
      </c>
      <c r="AV563" s="37">
        <v>39.840000000000003</v>
      </c>
      <c r="AW563" s="37">
        <v>43.14</v>
      </c>
      <c r="AX563" s="37">
        <v>46.84</v>
      </c>
      <c r="AY563" s="37">
        <v>50.9</v>
      </c>
      <c r="AZ563" s="37">
        <v>55.38</v>
      </c>
      <c r="BA563" s="37">
        <v>61.38</v>
      </c>
      <c r="BB563" s="37">
        <v>68.599999999999994</v>
      </c>
      <c r="BC563" s="37">
        <v>76.8</v>
      </c>
      <c r="BD563" s="37">
        <v>85.97</v>
      </c>
      <c r="BE563" s="37">
        <v>95.29</v>
      </c>
      <c r="BF563" s="37">
        <v>103.46</v>
      </c>
      <c r="BG563" s="37">
        <v>116.75</v>
      </c>
      <c r="BH563" s="37">
        <v>128.41</v>
      </c>
      <c r="BI563" s="37">
        <v>141.16999999999999</v>
      </c>
      <c r="BJ563" s="37">
        <v>154.69</v>
      </c>
      <c r="BK563" s="37">
        <v>168.78</v>
      </c>
      <c r="BL563" s="37">
        <v>182.82</v>
      </c>
      <c r="BM563" s="37">
        <v>197.3</v>
      </c>
      <c r="BN563" s="37">
        <v>211.97</v>
      </c>
      <c r="BO563" s="37">
        <v>225.37</v>
      </c>
      <c r="BP563" s="37">
        <v>238.85</v>
      </c>
      <c r="BQ563" s="37">
        <v>256.57</v>
      </c>
      <c r="BR563" s="37">
        <v>275.08999999999997</v>
      </c>
      <c r="BS563" s="37">
        <v>294.22000000000003</v>
      </c>
      <c r="BT563" s="37">
        <v>313.37</v>
      </c>
      <c r="BU563" s="37">
        <v>331.99</v>
      </c>
      <c r="BV563" s="37">
        <v>357.42</v>
      </c>
      <c r="BW563" s="37">
        <v>382.58</v>
      </c>
      <c r="BX563" s="37">
        <v>407.03</v>
      </c>
      <c r="BY563" s="37">
        <v>430.37</v>
      </c>
      <c r="BZ563" s="37">
        <v>452.19</v>
      </c>
      <c r="CA563" s="37">
        <v>472.1</v>
      </c>
      <c r="CB563" s="37">
        <v>498.11</v>
      </c>
      <c r="CC563" s="37">
        <v>525.54</v>
      </c>
      <c r="CD563" s="37">
        <v>554.48</v>
      </c>
      <c r="CE563" s="37">
        <v>585.02</v>
      </c>
      <c r="CF563" s="37">
        <v>617.24</v>
      </c>
      <c r="CG563" s="37">
        <v>651.23</v>
      </c>
      <c r="CH563" s="37">
        <v>687.1</v>
      </c>
      <c r="CI563" s="37">
        <v>724.94</v>
      </c>
      <c r="CJ563" s="37">
        <v>764.87</v>
      </c>
      <c r="CK563" s="37">
        <v>806.99</v>
      </c>
      <c r="CL563" s="37">
        <v>851.43</v>
      </c>
      <c r="CM563" s="37">
        <v>898.33</v>
      </c>
      <c r="CN563" s="37">
        <v>947.8</v>
      </c>
      <c r="CO563" s="37">
        <v>1000</v>
      </c>
      <c r="CP563" s="37"/>
      <c r="CQ563" s="37"/>
      <c r="CR563" s="37"/>
      <c r="CS563" s="37"/>
      <c r="CT563" s="37"/>
      <c r="CU563" s="37"/>
      <c r="CV563" s="37"/>
      <c r="CW563" s="37"/>
    </row>
    <row r="564" spans="1:101" ht="14.25" customHeight="1">
      <c r="A564" s="55">
        <v>30</v>
      </c>
      <c r="B564" s="56">
        <v>0.28000000000000003</v>
      </c>
      <c r="C564" s="56">
        <v>0.35</v>
      </c>
      <c r="D564" s="56">
        <v>0.44</v>
      </c>
      <c r="E564" s="56">
        <v>0.54</v>
      </c>
      <c r="F564" s="56">
        <v>0.64</v>
      </c>
      <c r="G564" s="56">
        <v>0.77</v>
      </c>
      <c r="H564" s="56">
        <v>0.92</v>
      </c>
      <c r="I564" s="56">
        <v>1.1000000000000001</v>
      </c>
      <c r="J564" s="56">
        <v>1.3</v>
      </c>
      <c r="K564" s="56">
        <v>1.52</v>
      </c>
      <c r="L564" s="56">
        <v>1.72</v>
      </c>
      <c r="M564" s="56">
        <v>1.9</v>
      </c>
      <c r="N564" s="56">
        <v>2.08</v>
      </c>
      <c r="O564" s="56">
        <v>2.2200000000000002</v>
      </c>
      <c r="P564" s="56">
        <v>2.37</v>
      </c>
      <c r="Q564" s="56">
        <v>2.5499999999999998</v>
      </c>
      <c r="R564" s="56">
        <v>2.8</v>
      </c>
      <c r="S564" s="56">
        <v>3.07</v>
      </c>
      <c r="T564" s="56">
        <v>3.37</v>
      </c>
      <c r="U564" s="57">
        <v>3.76</v>
      </c>
      <c r="V564" s="56">
        <v>4.16</v>
      </c>
      <c r="W564" s="56">
        <v>4.58</v>
      </c>
      <c r="X564" s="56">
        <v>5.03</v>
      </c>
      <c r="Y564" s="56">
        <v>5.53</v>
      </c>
      <c r="Z564" s="56">
        <v>6.08</v>
      </c>
      <c r="AA564" s="57">
        <v>6.68</v>
      </c>
      <c r="AB564" s="37">
        <v>7.36</v>
      </c>
      <c r="AC564" s="37">
        <v>8.1199999999999992</v>
      </c>
      <c r="AD564" s="37">
        <v>8.9700000000000006</v>
      </c>
      <c r="AE564" s="37">
        <v>9.91</v>
      </c>
      <c r="AF564" s="37">
        <v>10.93</v>
      </c>
      <c r="AG564" s="37">
        <v>12.07</v>
      </c>
      <c r="AH564" s="37">
        <v>13.31</v>
      </c>
      <c r="AI564" s="37">
        <v>14.66</v>
      </c>
      <c r="AJ564" s="37">
        <v>16.11</v>
      </c>
      <c r="AK564" s="37">
        <v>17.670000000000002</v>
      </c>
      <c r="AL564" s="37">
        <v>19.34</v>
      </c>
      <c r="AM564" s="37">
        <v>21.12</v>
      </c>
      <c r="AN564" s="37">
        <v>22.99</v>
      </c>
      <c r="AO564" s="37">
        <v>24.91</v>
      </c>
      <c r="AP564" s="37">
        <v>27.03</v>
      </c>
      <c r="AQ564" s="37">
        <v>29.39</v>
      </c>
      <c r="AR564" s="37">
        <v>31.65</v>
      </c>
      <c r="AS564" s="37">
        <v>34.15</v>
      </c>
      <c r="AT564" s="37">
        <v>36.840000000000003</v>
      </c>
      <c r="AU564" s="37">
        <v>39.840000000000003</v>
      </c>
      <c r="AV564" s="37">
        <v>43.14</v>
      </c>
      <c r="AW564" s="37">
        <v>46.84</v>
      </c>
      <c r="AX564" s="37">
        <v>50.9</v>
      </c>
      <c r="AY564" s="37">
        <v>55.38</v>
      </c>
      <c r="AZ564" s="37">
        <v>61.38</v>
      </c>
      <c r="BA564" s="37">
        <v>68.599999999999994</v>
      </c>
      <c r="BB564" s="37">
        <v>76.8</v>
      </c>
      <c r="BC564" s="37">
        <v>85.97</v>
      </c>
      <c r="BD564" s="37">
        <v>95.29</v>
      </c>
      <c r="BE564" s="37">
        <v>103.46</v>
      </c>
      <c r="BF564" s="37">
        <v>116.75</v>
      </c>
      <c r="BG564" s="37">
        <v>128.41</v>
      </c>
      <c r="BH564" s="37">
        <v>141.16999999999999</v>
      </c>
      <c r="BI564" s="37">
        <v>154.69</v>
      </c>
      <c r="BJ564" s="37">
        <v>168.78</v>
      </c>
      <c r="BK564" s="37">
        <v>182.82</v>
      </c>
      <c r="BL564" s="37">
        <v>197.3</v>
      </c>
      <c r="BM564" s="37">
        <v>211.97</v>
      </c>
      <c r="BN564" s="37">
        <v>225.37</v>
      </c>
      <c r="BO564" s="37">
        <v>238.85</v>
      </c>
      <c r="BP564" s="37">
        <v>256.57</v>
      </c>
      <c r="BQ564" s="37">
        <v>275.08999999999997</v>
      </c>
      <c r="BR564" s="37">
        <v>294.22000000000003</v>
      </c>
      <c r="BS564" s="37">
        <v>313.37</v>
      </c>
      <c r="BT564" s="37">
        <v>331.99</v>
      </c>
      <c r="BU564" s="37">
        <v>357.42</v>
      </c>
      <c r="BV564" s="37">
        <v>382.58</v>
      </c>
      <c r="BW564" s="37">
        <v>407.03</v>
      </c>
      <c r="BX564" s="37">
        <v>430.37</v>
      </c>
      <c r="BY564" s="37">
        <v>452.19</v>
      </c>
      <c r="BZ564" s="37">
        <v>472.1</v>
      </c>
      <c r="CA564" s="37">
        <v>498.11</v>
      </c>
      <c r="CB564" s="37">
        <v>525.54</v>
      </c>
      <c r="CC564" s="37">
        <v>554.48</v>
      </c>
      <c r="CD564" s="37">
        <v>585.02</v>
      </c>
      <c r="CE564" s="37">
        <v>617.24</v>
      </c>
      <c r="CF564" s="37">
        <v>651.23</v>
      </c>
      <c r="CG564" s="37">
        <v>687.1</v>
      </c>
      <c r="CH564" s="37">
        <v>724.94</v>
      </c>
      <c r="CI564" s="37">
        <v>764.87</v>
      </c>
      <c r="CJ564" s="37">
        <v>806.99</v>
      </c>
      <c r="CK564" s="37">
        <v>851.43</v>
      </c>
      <c r="CL564" s="37">
        <v>898.33</v>
      </c>
      <c r="CM564" s="37">
        <v>947.8</v>
      </c>
      <c r="CN564" s="37">
        <v>1000</v>
      </c>
      <c r="CO564" s="37"/>
      <c r="CP564" s="37"/>
      <c r="CQ564" s="37"/>
      <c r="CR564" s="37"/>
      <c r="CS564" s="37"/>
      <c r="CT564" s="37"/>
      <c r="CU564" s="37"/>
      <c r="CV564" s="37"/>
      <c r="CW564" s="37"/>
    </row>
    <row r="565" spans="1:101" ht="14.25" customHeight="1">
      <c r="A565" s="55">
        <v>31</v>
      </c>
      <c r="B565" s="56">
        <v>0.28999999999999998</v>
      </c>
      <c r="C565" s="56">
        <v>0.37</v>
      </c>
      <c r="D565" s="56">
        <v>0.48</v>
      </c>
      <c r="E565" s="56">
        <v>0.59</v>
      </c>
      <c r="F565" s="56">
        <v>0.72</v>
      </c>
      <c r="G565" s="56">
        <v>0.87</v>
      </c>
      <c r="H565" s="56">
        <v>1.04</v>
      </c>
      <c r="I565" s="56">
        <v>1.23</v>
      </c>
      <c r="J565" s="56">
        <v>1.43</v>
      </c>
      <c r="K565" s="56">
        <v>1.65</v>
      </c>
      <c r="L565" s="56">
        <v>1.83</v>
      </c>
      <c r="M565" s="56">
        <v>2</v>
      </c>
      <c r="N565" s="56">
        <v>2.19</v>
      </c>
      <c r="O565" s="56">
        <v>2.35</v>
      </c>
      <c r="P565" s="56">
        <v>2.5</v>
      </c>
      <c r="Q565" s="56">
        <v>2.76</v>
      </c>
      <c r="R565" s="56">
        <v>3.07</v>
      </c>
      <c r="S565" s="56">
        <v>3.37</v>
      </c>
      <c r="T565" s="56">
        <v>3.74</v>
      </c>
      <c r="U565" s="57">
        <v>4.12</v>
      </c>
      <c r="V565" s="56">
        <v>4.58</v>
      </c>
      <c r="W565" s="56">
        <v>5.03</v>
      </c>
      <c r="X565" s="56">
        <v>5.53</v>
      </c>
      <c r="Y565" s="56">
        <v>6.08</v>
      </c>
      <c r="Z565" s="56">
        <v>6.68</v>
      </c>
      <c r="AA565" s="57">
        <v>7.36</v>
      </c>
      <c r="AB565" s="37">
        <v>8.1199999999999992</v>
      </c>
      <c r="AC565" s="37">
        <v>8.9700000000000006</v>
      </c>
      <c r="AD565" s="37">
        <v>9.91</v>
      </c>
      <c r="AE565" s="37">
        <v>10.93</v>
      </c>
      <c r="AF565" s="37">
        <v>12.07</v>
      </c>
      <c r="AG565" s="37">
        <v>13.31</v>
      </c>
      <c r="AH565" s="37">
        <v>14.66</v>
      </c>
      <c r="AI565" s="37">
        <v>16.11</v>
      </c>
      <c r="AJ565" s="37">
        <v>17.670000000000002</v>
      </c>
      <c r="AK565" s="37">
        <v>19.34</v>
      </c>
      <c r="AL565" s="37">
        <v>21.12</v>
      </c>
      <c r="AM565" s="37">
        <v>22.99</v>
      </c>
      <c r="AN565" s="37">
        <v>24.91</v>
      </c>
      <c r="AO565" s="37">
        <v>27.03</v>
      </c>
      <c r="AP565" s="37">
        <v>29.39</v>
      </c>
      <c r="AQ565" s="37">
        <v>31.65</v>
      </c>
      <c r="AR565" s="37">
        <v>34.15</v>
      </c>
      <c r="AS565" s="37">
        <v>36.840000000000003</v>
      </c>
      <c r="AT565" s="37">
        <v>39.840000000000003</v>
      </c>
      <c r="AU565" s="37">
        <v>43.14</v>
      </c>
      <c r="AV565" s="37">
        <v>46.84</v>
      </c>
      <c r="AW565" s="37">
        <v>50.9</v>
      </c>
      <c r="AX565" s="37">
        <v>55.38</v>
      </c>
      <c r="AY565" s="37">
        <v>61.38</v>
      </c>
      <c r="AZ565" s="37">
        <v>68.599999999999994</v>
      </c>
      <c r="BA565" s="37">
        <v>76.8</v>
      </c>
      <c r="BB565" s="37">
        <v>85.97</v>
      </c>
      <c r="BC565" s="37">
        <v>95.29</v>
      </c>
      <c r="BD565" s="37">
        <v>103.46</v>
      </c>
      <c r="BE565" s="37">
        <v>116.75</v>
      </c>
      <c r="BF565" s="37">
        <v>128.41</v>
      </c>
      <c r="BG565" s="37">
        <v>141.16999999999999</v>
      </c>
      <c r="BH565" s="37">
        <v>154.69</v>
      </c>
      <c r="BI565" s="37">
        <v>168.78</v>
      </c>
      <c r="BJ565" s="37">
        <v>182.82</v>
      </c>
      <c r="BK565" s="37">
        <v>197.3</v>
      </c>
      <c r="BL565" s="37">
        <v>211.97</v>
      </c>
      <c r="BM565" s="37">
        <v>225.37</v>
      </c>
      <c r="BN565" s="37">
        <v>238.85</v>
      </c>
      <c r="BO565" s="37">
        <v>256.57</v>
      </c>
      <c r="BP565" s="37">
        <v>275.08999999999997</v>
      </c>
      <c r="BQ565" s="37">
        <v>294.22000000000003</v>
      </c>
      <c r="BR565" s="37">
        <v>313.37</v>
      </c>
      <c r="BS565" s="37">
        <v>331.99</v>
      </c>
      <c r="BT565" s="37">
        <v>357.42</v>
      </c>
      <c r="BU565" s="37">
        <v>382.58</v>
      </c>
      <c r="BV565" s="37">
        <v>407.03</v>
      </c>
      <c r="BW565" s="37">
        <v>430.37</v>
      </c>
      <c r="BX565" s="37">
        <v>452.19</v>
      </c>
      <c r="BY565" s="37">
        <v>472.1</v>
      </c>
      <c r="BZ565" s="37">
        <v>498.11</v>
      </c>
      <c r="CA565" s="37">
        <v>525.54</v>
      </c>
      <c r="CB565" s="37">
        <v>554.48</v>
      </c>
      <c r="CC565" s="37">
        <v>585.02</v>
      </c>
      <c r="CD565" s="37">
        <v>617.24</v>
      </c>
      <c r="CE565" s="37">
        <v>651.23</v>
      </c>
      <c r="CF565" s="37">
        <v>687.1</v>
      </c>
      <c r="CG565" s="37">
        <v>724.94</v>
      </c>
      <c r="CH565" s="37">
        <v>764.87</v>
      </c>
      <c r="CI565" s="37">
        <v>806.99</v>
      </c>
      <c r="CJ565" s="37">
        <v>851.43</v>
      </c>
      <c r="CK565" s="37">
        <v>898.33</v>
      </c>
      <c r="CL565" s="37">
        <v>947.8</v>
      </c>
      <c r="CM565" s="37">
        <v>1000</v>
      </c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</row>
    <row r="566" spans="1:101" ht="14.25" customHeight="1">
      <c r="A566" s="55">
        <v>32</v>
      </c>
      <c r="B566" s="56">
        <v>0.31</v>
      </c>
      <c r="C566" s="56">
        <v>0.4</v>
      </c>
      <c r="D566" s="56">
        <v>0.53</v>
      </c>
      <c r="E566" s="56">
        <v>0.67</v>
      </c>
      <c r="F566" s="56">
        <v>0.82</v>
      </c>
      <c r="G566" s="56">
        <v>0.98</v>
      </c>
      <c r="H566" s="56">
        <v>1.17</v>
      </c>
      <c r="I566" s="56">
        <v>1.36</v>
      </c>
      <c r="J566" s="56">
        <v>1.55</v>
      </c>
      <c r="K566" s="56">
        <v>1.76</v>
      </c>
      <c r="L566" s="56">
        <v>1.94</v>
      </c>
      <c r="M566" s="56">
        <v>2.12</v>
      </c>
      <c r="N566" s="56">
        <v>2.3199999999999998</v>
      </c>
      <c r="O566" s="56">
        <v>2.5</v>
      </c>
      <c r="P566" s="56">
        <v>2.73</v>
      </c>
      <c r="Q566" s="56">
        <v>3.03</v>
      </c>
      <c r="R566" s="56">
        <v>3.37</v>
      </c>
      <c r="S566" s="56">
        <v>3.72</v>
      </c>
      <c r="T566" s="56">
        <v>4.1100000000000003</v>
      </c>
      <c r="U566" s="57">
        <v>4.53</v>
      </c>
      <c r="V566" s="56">
        <v>5.03</v>
      </c>
      <c r="W566" s="56">
        <v>5.53</v>
      </c>
      <c r="X566" s="56">
        <v>6.08</v>
      </c>
      <c r="Y566" s="56">
        <v>6.68</v>
      </c>
      <c r="Z566" s="56">
        <v>7.36</v>
      </c>
      <c r="AA566" s="57">
        <v>8.1199999999999992</v>
      </c>
      <c r="AB566" s="37">
        <v>8.9700000000000006</v>
      </c>
      <c r="AC566" s="37">
        <v>9.91</v>
      </c>
      <c r="AD566" s="37">
        <v>10.93</v>
      </c>
      <c r="AE566" s="37">
        <v>12.07</v>
      </c>
      <c r="AF566" s="37">
        <v>13.31</v>
      </c>
      <c r="AG566" s="37">
        <v>14.66</v>
      </c>
      <c r="AH566" s="37">
        <v>16.11</v>
      </c>
      <c r="AI566" s="37">
        <v>17.670000000000002</v>
      </c>
      <c r="AJ566" s="37">
        <v>19.34</v>
      </c>
      <c r="AK566" s="37">
        <v>21.12</v>
      </c>
      <c r="AL566" s="37">
        <v>22.99</v>
      </c>
      <c r="AM566" s="37">
        <v>24.91</v>
      </c>
      <c r="AN566" s="37">
        <v>27.03</v>
      </c>
      <c r="AO566" s="37">
        <v>29.39</v>
      </c>
      <c r="AP566" s="37">
        <v>31.65</v>
      </c>
      <c r="AQ566" s="37">
        <v>34.15</v>
      </c>
      <c r="AR566" s="37">
        <v>36.840000000000003</v>
      </c>
      <c r="AS566" s="37">
        <v>39.840000000000003</v>
      </c>
      <c r="AT566" s="37">
        <v>43.14</v>
      </c>
      <c r="AU566" s="37">
        <v>46.84</v>
      </c>
      <c r="AV566" s="37">
        <v>50.9</v>
      </c>
      <c r="AW566" s="37">
        <v>55.38</v>
      </c>
      <c r="AX566" s="37">
        <v>61.38</v>
      </c>
      <c r="AY566" s="37">
        <v>68.599999999999994</v>
      </c>
      <c r="AZ566" s="37">
        <v>76.8</v>
      </c>
      <c r="BA566" s="37">
        <v>85.97</v>
      </c>
      <c r="BB566" s="37">
        <v>95.29</v>
      </c>
      <c r="BC566" s="37">
        <v>103.46</v>
      </c>
      <c r="BD566" s="37">
        <v>116.75</v>
      </c>
      <c r="BE566" s="37">
        <v>128.41</v>
      </c>
      <c r="BF566" s="37">
        <v>141.16999999999999</v>
      </c>
      <c r="BG566" s="37">
        <v>154.69</v>
      </c>
      <c r="BH566" s="37">
        <v>168.78</v>
      </c>
      <c r="BI566" s="37">
        <v>182.82</v>
      </c>
      <c r="BJ566" s="37">
        <v>197.3</v>
      </c>
      <c r="BK566" s="37">
        <v>211.97</v>
      </c>
      <c r="BL566" s="37">
        <v>225.37</v>
      </c>
      <c r="BM566" s="37">
        <v>238.85</v>
      </c>
      <c r="BN566" s="37">
        <v>256.57</v>
      </c>
      <c r="BO566" s="37">
        <v>275.08999999999997</v>
      </c>
      <c r="BP566" s="37">
        <v>294.22000000000003</v>
      </c>
      <c r="BQ566" s="37">
        <v>313.37</v>
      </c>
      <c r="BR566" s="37">
        <v>331.99</v>
      </c>
      <c r="BS566" s="37">
        <v>357.42</v>
      </c>
      <c r="BT566" s="37">
        <v>382.58</v>
      </c>
      <c r="BU566" s="37">
        <v>407.03</v>
      </c>
      <c r="BV566" s="37">
        <v>430.37</v>
      </c>
      <c r="BW566" s="37">
        <v>452.19</v>
      </c>
      <c r="BX566" s="37">
        <v>472.1</v>
      </c>
      <c r="BY566" s="37">
        <v>498.11</v>
      </c>
      <c r="BZ566" s="37">
        <v>525.54</v>
      </c>
      <c r="CA566" s="37">
        <v>554.48</v>
      </c>
      <c r="CB566" s="37">
        <v>585.02</v>
      </c>
      <c r="CC566" s="37">
        <v>617.24</v>
      </c>
      <c r="CD566" s="37">
        <v>651.23</v>
      </c>
      <c r="CE566" s="37">
        <v>687.1</v>
      </c>
      <c r="CF566" s="37">
        <v>724.94</v>
      </c>
      <c r="CG566" s="37">
        <v>764.87</v>
      </c>
      <c r="CH566" s="37">
        <v>806.99</v>
      </c>
      <c r="CI566" s="37">
        <v>851.43</v>
      </c>
      <c r="CJ566" s="37">
        <v>898.33</v>
      </c>
      <c r="CK566" s="37">
        <v>947.8</v>
      </c>
      <c r="CL566" s="37">
        <v>1000</v>
      </c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</row>
    <row r="567" spans="1:101" ht="14.25" customHeight="1">
      <c r="A567" s="55">
        <v>33</v>
      </c>
      <c r="B567" s="56">
        <v>0.33</v>
      </c>
      <c r="C567" s="56">
        <v>0.44</v>
      </c>
      <c r="D567" s="56">
        <v>0.59</v>
      </c>
      <c r="E567" s="56">
        <v>0.76</v>
      </c>
      <c r="F567" s="56">
        <v>0.93</v>
      </c>
      <c r="G567" s="56">
        <v>1.1000000000000001</v>
      </c>
      <c r="H567" s="56">
        <v>1.29</v>
      </c>
      <c r="I567" s="56">
        <v>1.47</v>
      </c>
      <c r="J567" s="56">
        <v>1.65</v>
      </c>
      <c r="K567" s="56">
        <v>1.86</v>
      </c>
      <c r="L567" s="56">
        <v>2.0499999999999998</v>
      </c>
      <c r="M567" s="56">
        <v>2.2400000000000002</v>
      </c>
      <c r="N567" s="56">
        <v>2.4700000000000002</v>
      </c>
      <c r="O567" s="56">
        <v>2.72</v>
      </c>
      <c r="P567" s="56">
        <v>3</v>
      </c>
      <c r="Q567" s="56">
        <v>3.33</v>
      </c>
      <c r="R567" s="56">
        <v>3.7</v>
      </c>
      <c r="S567" s="56">
        <v>4.0999999999999996</v>
      </c>
      <c r="T567" s="56">
        <v>4.47</v>
      </c>
      <c r="U567" s="57">
        <v>4.9800000000000004</v>
      </c>
      <c r="V567" s="56">
        <v>5.53</v>
      </c>
      <c r="W567" s="56">
        <v>6.08</v>
      </c>
      <c r="X567" s="56">
        <v>6.68</v>
      </c>
      <c r="Y567" s="56">
        <v>7.36</v>
      </c>
      <c r="Z567" s="56">
        <v>8.1199999999999992</v>
      </c>
      <c r="AA567" s="57">
        <v>8.9700000000000006</v>
      </c>
      <c r="AB567" s="37">
        <v>9.91</v>
      </c>
      <c r="AC567" s="37">
        <v>10.93</v>
      </c>
      <c r="AD567" s="37">
        <v>12.07</v>
      </c>
      <c r="AE567" s="37">
        <v>13.31</v>
      </c>
      <c r="AF567" s="37">
        <v>14.66</v>
      </c>
      <c r="AG567" s="37">
        <v>16.11</v>
      </c>
      <c r="AH567" s="37">
        <v>17.670000000000002</v>
      </c>
      <c r="AI567" s="37">
        <v>19.34</v>
      </c>
      <c r="AJ567" s="37">
        <v>21.12</v>
      </c>
      <c r="AK567" s="37">
        <v>22.99</v>
      </c>
      <c r="AL567" s="37">
        <v>24.91</v>
      </c>
      <c r="AM567" s="37">
        <v>27.03</v>
      </c>
      <c r="AN567" s="37">
        <v>29.39</v>
      </c>
      <c r="AO567" s="37">
        <v>31.65</v>
      </c>
      <c r="AP567" s="37">
        <v>34.15</v>
      </c>
      <c r="AQ567" s="37">
        <v>36.840000000000003</v>
      </c>
      <c r="AR567" s="37">
        <v>39.840000000000003</v>
      </c>
      <c r="AS567" s="37">
        <v>43.14</v>
      </c>
      <c r="AT567" s="37">
        <v>46.84</v>
      </c>
      <c r="AU567" s="37">
        <v>50.9</v>
      </c>
      <c r="AV567" s="37">
        <v>55.38</v>
      </c>
      <c r="AW567" s="37">
        <v>61.38</v>
      </c>
      <c r="AX567" s="37">
        <v>68.599999999999994</v>
      </c>
      <c r="AY567" s="37">
        <v>76.8</v>
      </c>
      <c r="AZ567" s="37">
        <v>85.97</v>
      </c>
      <c r="BA567" s="37">
        <v>95.29</v>
      </c>
      <c r="BB567" s="37">
        <v>103.46</v>
      </c>
      <c r="BC567" s="37">
        <v>116.75</v>
      </c>
      <c r="BD567" s="37">
        <v>128.41</v>
      </c>
      <c r="BE567" s="37">
        <v>141.16999999999999</v>
      </c>
      <c r="BF567" s="37">
        <v>154.69</v>
      </c>
      <c r="BG567" s="37">
        <v>168.78</v>
      </c>
      <c r="BH567" s="37">
        <v>182.82</v>
      </c>
      <c r="BI567" s="37">
        <v>197.3</v>
      </c>
      <c r="BJ567" s="37">
        <v>211.97</v>
      </c>
      <c r="BK567" s="37">
        <v>225.37</v>
      </c>
      <c r="BL567" s="37">
        <v>238.85</v>
      </c>
      <c r="BM567" s="37">
        <v>256.57</v>
      </c>
      <c r="BN567" s="37">
        <v>275.08999999999997</v>
      </c>
      <c r="BO567" s="37">
        <v>294.22000000000003</v>
      </c>
      <c r="BP567" s="37">
        <v>313.37</v>
      </c>
      <c r="BQ567" s="37">
        <v>331.99</v>
      </c>
      <c r="BR567" s="37">
        <v>357.42</v>
      </c>
      <c r="BS567" s="37">
        <v>382.58</v>
      </c>
      <c r="BT567" s="37">
        <v>407.03</v>
      </c>
      <c r="BU567" s="37">
        <v>430.37</v>
      </c>
      <c r="BV567" s="37">
        <v>452.19</v>
      </c>
      <c r="BW567" s="37">
        <v>472.1</v>
      </c>
      <c r="BX567" s="37">
        <v>498.11</v>
      </c>
      <c r="BY567" s="37">
        <v>525.54</v>
      </c>
      <c r="BZ567" s="37">
        <v>554.48</v>
      </c>
      <c r="CA567" s="37">
        <v>585.02</v>
      </c>
      <c r="CB567" s="37">
        <v>617.24</v>
      </c>
      <c r="CC567" s="37">
        <v>651.23</v>
      </c>
      <c r="CD567" s="37">
        <v>687.1</v>
      </c>
      <c r="CE567" s="37">
        <v>724.94</v>
      </c>
      <c r="CF567" s="37">
        <v>764.87</v>
      </c>
      <c r="CG567" s="37">
        <v>806.99</v>
      </c>
      <c r="CH567" s="37">
        <v>851.43</v>
      </c>
      <c r="CI567" s="37">
        <v>898.33</v>
      </c>
      <c r="CJ567" s="37">
        <v>947.8</v>
      </c>
      <c r="CK567" s="37">
        <v>1000</v>
      </c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</row>
    <row r="568" spans="1:101" ht="14.25" customHeight="1">
      <c r="A568" s="55">
        <v>34</v>
      </c>
      <c r="B568" s="56">
        <v>0.35</v>
      </c>
      <c r="C568" s="56">
        <v>0.49</v>
      </c>
      <c r="D568" s="56">
        <v>0.67</v>
      </c>
      <c r="E568" s="56">
        <v>0.86</v>
      </c>
      <c r="F568" s="56">
        <v>1.04</v>
      </c>
      <c r="G568" s="56">
        <v>1.22</v>
      </c>
      <c r="H568" s="56">
        <v>1.39</v>
      </c>
      <c r="I568" s="56">
        <v>1.57</v>
      </c>
      <c r="J568" s="56">
        <v>1.75</v>
      </c>
      <c r="K568" s="56">
        <v>1.96</v>
      </c>
      <c r="L568" s="56">
        <v>2.16</v>
      </c>
      <c r="M568" s="56">
        <v>2.38</v>
      </c>
      <c r="N568" s="56">
        <v>2.7</v>
      </c>
      <c r="O568" s="56">
        <v>2.99</v>
      </c>
      <c r="P568" s="56">
        <v>3.3</v>
      </c>
      <c r="Q568" s="56">
        <v>3.67</v>
      </c>
      <c r="R568" s="56">
        <v>4.08</v>
      </c>
      <c r="S568" s="56">
        <v>4.47</v>
      </c>
      <c r="T568" s="56">
        <v>4.9400000000000004</v>
      </c>
      <c r="U568" s="57">
        <v>5.48</v>
      </c>
      <c r="V568" s="56">
        <v>6.08</v>
      </c>
      <c r="W568" s="56">
        <v>6.68</v>
      </c>
      <c r="X568" s="56">
        <v>7.36</v>
      </c>
      <c r="Y568" s="56">
        <v>8.1199999999999992</v>
      </c>
      <c r="Z568" s="56">
        <v>8.9700000000000006</v>
      </c>
      <c r="AA568" s="57">
        <v>9.91</v>
      </c>
      <c r="AB568" s="37">
        <v>10.93</v>
      </c>
      <c r="AC568" s="37">
        <v>12.07</v>
      </c>
      <c r="AD568" s="37">
        <v>13.31</v>
      </c>
      <c r="AE568" s="37">
        <v>14.66</v>
      </c>
      <c r="AF568" s="37">
        <v>16.11</v>
      </c>
      <c r="AG568" s="37">
        <v>17.670000000000002</v>
      </c>
      <c r="AH568" s="37">
        <v>19.34</v>
      </c>
      <c r="AI568" s="37">
        <v>21.12</v>
      </c>
      <c r="AJ568" s="37">
        <v>22.99</v>
      </c>
      <c r="AK568" s="37">
        <v>24.91</v>
      </c>
      <c r="AL568" s="37">
        <v>27.03</v>
      </c>
      <c r="AM568" s="37">
        <v>29.39</v>
      </c>
      <c r="AN568" s="37">
        <v>31.65</v>
      </c>
      <c r="AO568" s="37">
        <v>34.15</v>
      </c>
      <c r="AP568" s="37">
        <v>36.840000000000003</v>
      </c>
      <c r="AQ568" s="37">
        <v>39.840000000000003</v>
      </c>
      <c r="AR568" s="37">
        <v>43.14</v>
      </c>
      <c r="AS568" s="37">
        <v>46.84</v>
      </c>
      <c r="AT568" s="37">
        <v>50.9</v>
      </c>
      <c r="AU568" s="37">
        <v>55.38</v>
      </c>
      <c r="AV568" s="37">
        <v>61.38</v>
      </c>
      <c r="AW568" s="37">
        <v>68.599999999999994</v>
      </c>
      <c r="AX568" s="37">
        <v>76.8</v>
      </c>
      <c r="AY568" s="37">
        <v>85.97</v>
      </c>
      <c r="AZ568" s="37">
        <v>95.29</v>
      </c>
      <c r="BA568" s="37">
        <v>103.46</v>
      </c>
      <c r="BB568" s="37">
        <v>116.75</v>
      </c>
      <c r="BC568" s="37">
        <v>128.41</v>
      </c>
      <c r="BD568" s="37">
        <v>141.16999999999999</v>
      </c>
      <c r="BE568" s="37">
        <v>154.69</v>
      </c>
      <c r="BF568" s="37">
        <v>168.78</v>
      </c>
      <c r="BG568" s="37">
        <v>182.82</v>
      </c>
      <c r="BH568" s="37">
        <v>197.3</v>
      </c>
      <c r="BI568" s="37">
        <v>211.97</v>
      </c>
      <c r="BJ568" s="37">
        <v>225.37</v>
      </c>
      <c r="BK568" s="37">
        <v>238.85</v>
      </c>
      <c r="BL568" s="37">
        <v>256.57</v>
      </c>
      <c r="BM568" s="37">
        <v>275.08999999999997</v>
      </c>
      <c r="BN568" s="37">
        <v>294.22000000000003</v>
      </c>
      <c r="BO568" s="37">
        <v>313.37</v>
      </c>
      <c r="BP568" s="37">
        <v>331.99</v>
      </c>
      <c r="BQ568" s="37">
        <v>357.42</v>
      </c>
      <c r="BR568" s="37">
        <v>382.58</v>
      </c>
      <c r="BS568" s="37">
        <v>407.03</v>
      </c>
      <c r="BT568" s="37">
        <v>430.37</v>
      </c>
      <c r="BU568" s="37">
        <v>452.19</v>
      </c>
      <c r="BV568" s="37">
        <v>472.1</v>
      </c>
      <c r="BW568" s="37">
        <v>498.11</v>
      </c>
      <c r="BX568" s="37">
        <v>525.54</v>
      </c>
      <c r="BY568" s="37">
        <v>554.48</v>
      </c>
      <c r="BZ568" s="37">
        <v>585.02</v>
      </c>
      <c r="CA568" s="37">
        <v>617.24</v>
      </c>
      <c r="CB568" s="37">
        <v>651.23</v>
      </c>
      <c r="CC568" s="37">
        <v>687.1</v>
      </c>
      <c r="CD568" s="37">
        <v>724.94</v>
      </c>
      <c r="CE568" s="37">
        <v>764.87</v>
      </c>
      <c r="CF568" s="37">
        <v>806.99</v>
      </c>
      <c r="CG568" s="37">
        <v>851.43</v>
      </c>
      <c r="CH568" s="37">
        <v>898.33</v>
      </c>
      <c r="CI568" s="37">
        <v>947.8</v>
      </c>
      <c r="CJ568" s="37">
        <v>1000</v>
      </c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</row>
    <row r="569" spans="1:101" ht="14.25" customHeight="1">
      <c r="A569" s="55">
        <v>35</v>
      </c>
      <c r="B569" s="56">
        <v>0.39</v>
      </c>
      <c r="C569" s="56">
        <v>0.55000000000000004</v>
      </c>
      <c r="D569" s="56">
        <v>0.76</v>
      </c>
      <c r="E569" s="56">
        <v>0.97</v>
      </c>
      <c r="F569" s="56">
        <v>1.1499999999999999</v>
      </c>
      <c r="G569" s="56">
        <v>1.32</v>
      </c>
      <c r="H569" s="56">
        <v>1.49</v>
      </c>
      <c r="I569" s="56">
        <v>1.66</v>
      </c>
      <c r="J569" s="56">
        <v>1.85</v>
      </c>
      <c r="K569" s="56">
        <v>2.0699999999999998</v>
      </c>
      <c r="L569" s="56">
        <v>2.29</v>
      </c>
      <c r="M569" s="56">
        <v>2.66</v>
      </c>
      <c r="N569" s="56">
        <v>2.97</v>
      </c>
      <c r="O569" s="56">
        <v>3.29</v>
      </c>
      <c r="P569" s="56">
        <v>3.63</v>
      </c>
      <c r="Q569" s="56">
        <v>4.04</v>
      </c>
      <c r="R569" s="56">
        <v>4.46</v>
      </c>
      <c r="S569" s="56">
        <v>4.92</v>
      </c>
      <c r="T569" s="56">
        <v>5.46</v>
      </c>
      <c r="U569" s="57">
        <v>6.06</v>
      </c>
      <c r="V569" s="56">
        <v>6.68</v>
      </c>
      <c r="W569" s="56">
        <v>7.36</v>
      </c>
      <c r="X569" s="56">
        <v>8.1199999999999992</v>
      </c>
      <c r="Y569" s="56">
        <v>8.9700000000000006</v>
      </c>
      <c r="Z569" s="56">
        <v>9.91</v>
      </c>
      <c r="AA569" s="57">
        <v>10.93</v>
      </c>
      <c r="AB569" s="37">
        <v>12.07</v>
      </c>
      <c r="AC569" s="37">
        <v>13.31</v>
      </c>
      <c r="AD569" s="37">
        <v>14.66</v>
      </c>
      <c r="AE569" s="37">
        <v>16.11</v>
      </c>
      <c r="AF569" s="37">
        <v>17.670000000000002</v>
      </c>
      <c r="AG569" s="37">
        <v>19.34</v>
      </c>
      <c r="AH569" s="37">
        <v>21.12</v>
      </c>
      <c r="AI569" s="37">
        <v>22.99</v>
      </c>
      <c r="AJ569" s="37">
        <v>24.91</v>
      </c>
      <c r="AK569" s="37">
        <v>27.03</v>
      </c>
      <c r="AL569" s="37">
        <v>29.39</v>
      </c>
      <c r="AM569" s="37">
        <v>31.65</v>
      </c>
      <c r="AN569" s="37">
        <v>34.15</v>
      </c>
      <c r="AO569" s="37">
        <v>36.840000000000003</v>
      </c>
      <c r="AP569" s="37">
        <v>39.840000000000003</v>
      </c>
      <c r="AQ569" s="37">
        <v>43.14</v>
      </c>
      <c r="AR569" s="37">
        <v>46.84</v>
      </c>
      <c r="AS569" s="37">
        <v>50.9</v>
      </c>
      <c r="AT569" s="37">
        <v>55.38</v>
      </c>
      <c r="AU569" s="37">
        <v>61.38</v>
      </c>
      <c r="AV569" s="37">
        <v>68.599999999999994</v>
      </c>
      <c r="AW569" s="37">
        <v>76.8</v>
      </c>
      <c r="AX569" s="37">
        <v>85.97</v>
      </c>
      <c r="AY569" s="37">
        <v>95.29</v>
      </c>
      <c r="AZ569" s="37">
        <v>103.46</v>
      </c>
      <c r="BA569" s="37">
        <v>116.75</v>
      </c>
      <c r="BB569" s="37">
        <v>128.41</v>
      </c>
      <c r="BC569" s="37">
        <v>141.16999999999999</v>
      </c>
      <c r="BD569" s="37">
        <v>154.69</v>
      </c>
      <c r="BE569" s="37">
        <v>168.78</v>
      </c>
      <c r="BF569" s="37">
        <v>182.82</v>
      </c>
      <c r="BG569" s="37">
        <v>197.3</v>
      </c>
      <c r="BH569" s="37">
        <v>211.97</v>
      </c>
      <c r="BI569" s="37">
        <v>225.37</v>
      </c>
      <c r="BJ569" s="37">
        <v>238.85</v>
      </c>
      <c r="BK569" s="37">
        <v>256.57</v>
      </c>
      <c r="BL569" s="37">
        <v>275.08999999999997</v>
      </c>
      <c r="BM569" s="37">
        <v>294.22000000000003</v>
      </c>
      <c r="BN569" s="37">
        <v>313.37</v>
      </c>
      <c r="BO569" s="37">
        <v>331.99</v>
      </c>
      <c r="BP569" s="37">
        <v>357.42</v>
      </c>
      <c r="BQ569" s="37">
        <v>382.58</v>
      </c>
      <c r="BR569" s="37">
        <v>407.03</v>
      </c>
      <c r="BS569" s="37">
        <v>430.37</v>
      </c>
      <c r="BT569" s="37">
        <v>452.19</v>
      </c>
      <c r="BU569" s="37">
        <v>472.1</v>
      </c>
      <c r="BV569" s="37">
        <v>498.11</v>
      </c>
      <c r="BW569" s="37">
        <v>525.54</v>
      </c>
      <c r="BX569" s="37">
        <v>554.48</v>
      </c>
      <c r="BY569" s="37">
        <v>585.02</v>
      </c>
      <c r="BZ569" s="37">
        <v>617.24</v>
      </c>
      <c r="CA569" s="37">
        <v>651.23</v>
      </c>
      <c r="CB569" s="37">
        <v>687.1</v>
      </c>
      <c r="CC569" s="37">
        <v>724.94</v>
      </c>
      <c r="CD569" s="37">
        <v>764.87</v>
      </c>
      <c r="CE569" s="37">
        <v>806.99</v>
      </c>
      <c r="CF569" s="37">
        <v>851.43</v>
      </c>
      <c r="CG569" s="37">
        <v>898.33</v>
      </c>
      <c r="CH569" s="37">
        <v>947.8</v>
      </c>
      <c r="CI569" s="37">
        <v>1000</v>
      </c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</row>
    <row r="570" spans="1:101" ht="14.25" customHeight="1">
      <c r="A570" s="55">
        <v>36</v>
      </c>
      <c r="B570" s="56">
        <v>0.43</v>
      </c>
      <c r="C570" s="56">
        <v>0.62</v>
      </c>
      <c r="D570" s="56">
        <v>0.85</v>
      </c>
      <c r="E570" s="56">
        <v>1.07</v>
      </c>
      <c r="F570" s="56">
        <v>1.24</v>
      </c>
      <c r="G570" s="56">
        <v>1.41</v>
      </c>
      <c r="H570" s="56">
        <v>1.58</v>
      </c>
      <c r="I570" s="56">
        <v>1.75</v>
      </c>
      <c r="J570" s="56">
        <v>1.94</v>
      </c>
      <c r="K570" s="56">
        <v>2.1800000000000002</v>
      </c>
      <c r="L570" s="56">
        <v>2.64</v>
      </c>
      <c r="M570" s="56">
        <v>2.92</v>
      </c>
      <c r="N570" s="56">
        <v>3.27</v>
      </c>
      <c r="O570" s="56">
        <v>3.63</v>
      </c>
      <c r="P570" s="56">
        <v>4</v>
      </c>
      <c r="Q570" s="56">
        <v>4.45</v>
      </c>
      <c r="R570" s="56">
        <v>4.9000000000000004</v>
      </c>
      <c r="S570" s="56">
        <v>5.44</v>
      </c>
      <c r="T570" s="56">
        <v>6.04</v>
      </c>
      <c r="U570" s="57">
        <v>6.67</v>
      </c>
      <c r="V570" s="56">
        <v>7.36</v>
      </c>
      <c r="W570" s="56">
        <v>8.1199999999999992</v>
      </c>
      <c r="X570" s="56">
        <v>8.9700000000000006</v>
      </c>
      <c r="Y570" s="56">
        <v>9.91</v>
      </c>
      <c r="Z570" s="56">
        <v>10.93</v>
      </c>
      <c r="AA570" s="57">
        <v>12.07</v>
      </c>
      <c r="AB570" s="37">
        <v>13.31</v>
      </c>
      <c r="AC570" s="37">
        <v>14.66</v>
      </c>
      <c r="AD570" s="37">
        <v>16.11</v>
      </c>
      <c r="AE570" s="37">
        <v>17.670000000000002</v>
      </c>
      <c r="AF570" s="37">
        <v>19.34</v>
      </c>
      <c r="AG570" s="37">
        <v>21.12</v>
      </c>
      <c r="AH570" s="37">
        <v>22.99</v>
      </c>
      <c r="AI570" s="37">
        <v>24.91</v>
      </c>
      <c r="AJ570" s="37">
        <v>27.03</v>
      </c>
      <c r="AK570" s="37">
        <v>29.39</v>
      </c>
      <c r="AL570" s="37">
        <v>31.65</v>
      </c>
      <c r="AM570" s="37">
        <v>34.15</v>
      </c>
      <c r="AN570" s="37">
        <v>36.840000000000003</v>
      </c>
      <c r="AO570" s="37">
        <v>39.840000000000003</v>
      </c>
      <c r="AP570" s="37">
        <v>43.14</v>
      </c>
      <c r="AQ570" s="37">
        <v>46.84</v>
      </c>
      <c r="AR570" s="37">
        <v>50.9</v>
      </c>
      <c r="AS570" s="37">
        <v>55.38</v>
      </c>
      <c r="AT570" s="37">
        <v>61.38</v>
      </c>
      <c r="AU570" s="37">
        <v>68.599999999999994</v>
      </c>
      <c r="AV570" s="37">
        <v>76.8</v>
      </c>
      <c r="AW570" s="37">
        <v>85.97</v>
      </c>
      <c r="AX570" s="37">
        <v>95.29</v>
      </c>
      <c r="AY570" s="37">
        <v>103.46</v>
      </c>
      <c r="AZ570" s="37">
        <v>116.75</v>
      </c>
      <c r="BA570" s="37">
        <v>128.41</v>
      </c>
      <c r="BB570" s="37">
        <v>141.16999999999999</v>
      </c>
      <c r="BC570" s="37">
        <v>154.69</v>
      </c>
      <c r="BD570" s="37">
        <v>168.78</v>
      </c>
      <c r="BE570" s="37">
        <v>182.82</v>
      </c>
      <c r="BF570" s="37">
        <v>197.3</v>
      </c>
      <c r="BG570" s="37">
        <v>211.97</v>
      </c>
      <c r="BH570" s="37">
        <v>225.37</v>
      </c>
      <c r="BI570" s="37">
        <v>238.85</v>
      </c>
      <c r="BJ570" s="37">
        <v>256.57</v>
      </c>
      <c r="BK570" s="37">
        <v>275.08999999999997</v>
      </c>
      <c r="BL570" s="37">
        <v>294.22000000000003</v>
      </c>
      <c r="BM570" s="37">
        <v>313.37</v>
      </c>
      <c r="BN570" s="37">
        <v>331.99</v>
      </c>
      <c r="BO570" s="37">
        <v>357.42</v>
      </c>
      <c r="BP570" s="37">
        <v>382.58</v>
      </c>
      <c r="BQ570" s="37">
        <v>407.03</v>
      </c>
      <c r="BR570" s="37">
        <v>430.37</v>
      </c>
      <c r="BS570" s="37">
        <v>452.19</v>
      </c>
      <c r="BT570" s="37">
        <v>472.1</v>
      </c>
      <c r="BU570" s="37">
        <v>498.11</v>
      </c>
      <c r="BV570" s="37">
        <v>525.54</v>
      </c>
      <c r="BW570" s="37">
        <v>554.48</v>
      </c>
      <c r="BX570" s="37">
        <v>585.02</v>
      </c>
      <c r="BY570" s="37">
        <v>617.24</v>
      </c>
      <c r="BZ570" s="37">
        <v>651.23</v>
      </c>
      <c r="CA570" s="37">
        <v>687.1</v>
      </c>
      <c r="CB570" s="37">
        <v>724.94</v>
      </c>
      <c r="CC570" s="37">
        <v>764.87</v>
      </c>
      <c r="CD570" s="37">
        <v>806.99</v>
      </c>
      <c r="CE570" s="37">
        <v>851.43</v>
      </c>
      <c r="CF570" s="37">
        <v>898.33</v>
      </c>
      <c r="CG570" s="37">
        <v>947.8</v>
      </c>
      <c r="CH570" s="37">
        <v>1000</v>
      </c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</row>
    <row r="571" spans="1:101" ht="14.25" customHeight="1">
      <c r="A571" s="55">
        <v>37</v>
      </c>
      <c r="B571" s="56">
        <v>0.47</v>
      </c>
      <c r="C571" s="56">
        <v>0.69</v>
      </c>
      <c r="D571" s="56">
        <v>0.94</v>
      </c>
      <c r="E571" s="56">
        <v>1.1599999999999999</v>
      </c>
      <c r="F571" s="56">
        <v>1.33</v>
      </c>
      <c r="G571" s="56">
        <v>1.5</v>
      </c>
      <c r="H571" s="56">
        <v>1.67</v>
      </c>
      <c r="I571" s="56">
        <v>1.85</v>
      </c>
      <c r="J571" s="56">
        <v>2.0499999999999998</v>
      </c>
      <c r="K571" s="56">
        <v>2.6</v>
      </c>
      <c r="L571" s="56">
        <v>2.9</v>
      </c>
      <c r="M571" s="56">
        <v>3.21</v>
      </c>
      <c r="N571" s="56">
        <v>3.59</v>
      </c>
      <c r="O571" s="56">
        <v>3.99</v>
      </c>
      <c r="P571" s="56">
        <v>4.4000000000000004</v>
      </c>
      <c r="Q571" s="56">
        <v>4.88</v>
      </c>
      <c r="R571" s="56">
        <v>5.42</v>
      </c>
      <c r="S571" s="56">
        <v>6.02</v>
      </c>
      <c r="T571" s="56">
        <v>6.65</v>
      </c>
      <c r="U571" s="57">
        <v>7.34</v>
      </c>
      <c r="V571" s="56">
        <v>8.1199999999999992</v>
      </c>
      <c r="W571" s="56">
        <v>8.9700000000000006</v>
      </c>
      <c r="X571" s="56">
        <v>9.91</v>
      </c>
      <c r="Y571" s="56">
        <v>10.93</v>
      </c>
      <c r="Z571" s="56">
        <v>12.07</v>
      </c>
      <c r="AA571" s="57">
        <v>13.31</v>
      </c>
      <c r="AB571" s="37">
        <v>14.66</v>
      </c>
      <c r="AC571" s="37">
        <v>16.11</v>
      </c>
      <c r="AD571" s="37">
        <v>17.670000000000002</v>
      </c>
      <c r="AE571" s="37">
        <v>19.34</v>
      </c>
      <c r="AF571" s="37">
        <v>21.12</v>
      </c>
      <c r="AG571" s="37">
        <v>22.99</v>
      </c>
      <c r="AH571" s="37">
        <v>24.91</v>
      </c>
      <c r="AI571" s="37">
        <v>27.03</v>
      </c>
      <c r="AJ571" s="37">
        <v>29.39</v>
      </c>
      <c r="AK571" s="37">
        <v>31.65</v>
      </c>
      <c r="AL571" s="37">
        <v>34.15</v>
      </c>
      <c r="AM571" s="37">
        <v>36.840000000000003</v>
      </c>
      <c r="AN571" s="37">
        <v>39.840000000000003</v>
      </c>
      <c r="AO571" s="37">
        <v>43.14</v>
      </c>
      <c r="AP571" s="37">
        <v>46.84</v>
      </c>
      <c r="AQ571" s="37">
        <v>50.9</v>
      </c>
      <c r="AR571" s="37">
        <v>55.38</v>
      </c>
      <c r="AS571" s="37">
        <v>61.38</v>
      </c>
      <c r="AT571" s="37">
        <v>68.599999999999994</v>
      </c>
      <c r="AU571" s="37">
        <v>76.8</v>
      </c>
      <c r="AV571" s="37">
        <v>85.97</v>
      </c>
      <c r="AW571" s="37">
        <v>95.29</v>
      </c>
      <c r="AX571" s="37">
        <v>103.46</v>
      </c>
      <c r="AY571" s="37">
        <v>116.75</v>
      </c>
      <c r="AZ571" s="37">
        <v>128.41</v>
      </c>
      <c r="BA571" s="37">
        <v>141.16999999999999</v>
      </c>
      <c r="BB571" s="37">
        <v>154.69</v>
      </c>
      <c r="BC571" s="37">
        <v>168.78</v>
      </c>
      <c r="BD571" s="37">
        <v>182.82</v>
      </c>
      <c r="BE571" s="37">
        <v>197.3</v>
      </c>
      <c r="BF571" s="37">
        <v>211.97</v>
      </c>
      <c r="BG571" s="37">
        <v>225.37</v>
      </c>
      <c r="BH571" s="37">
        <v>238.85</v>
      </c>
      <c r="BI571" s="37">
        <v>256.57</v>
      </c>
      <c r="BJ571" s="37">
        <v>275.08999999999997</v>
      </c>
      <c r="BK571" s="37">
        <v>294.22000000000003</v>
      </c>
      <c r="BL571" s="37">
        <v>313.37</v>
      </c>
      <c r="BM571" s="37">
        <v>331.99</v>
      </c>
      <c r="BN571" s="37">
        <v>357.42</v>
      </c>
      <c r="BO571" s="37">
        <v>382.58</v>
      </c>
      <c r="BP571" s="37">
        <v>407.03</v>
      </c>
      <c r="BQ571" s="37">
        <v>430.37</v>
      </c>
      <c r="BR571" s="37">
        <v>452.19</v>
      </c>
      <c r="BS571" s="37">
        <v>472.1</v>
      </c>
      <c r="BT571" s="37">
        <v>498.11</v>
      </c>
      <c r="BU571" s="37">
        <v>525.54</v>
      </c>
      <c r="BV571" s="37">
        <v>554.48</v>
      </c>
      <c r="BW571" s="37">
        <v>585.02</v>
      </c>
      <c r="BX571" s="37">
        <v>617.24</v>
      </c>
      <c r="BY571" s="37">
        <v>651.23</v>
      </c>
      <c r="BZ571" s="37">
        <v>687.1</v>
      </c>
      <c r="CA571" s="37">
        <v>724.94</v>
      </c>
      <c r="CB571" s="37">
        <v>764.87</v>
      </c>
      <c r="CC571" s="37">
        <v>806.99</v>
      </c>
      <c r="CD571" s="37">
        <v>851.43</v>
      </c>
      <c r="CE571" s="37">
        <v>898.33</v>
      </c>
      <c r="CF571" s="37">
        <v>947.8</v>
      </c>
      <c r="CG571" s="37">
        <v>1000</v>
      </c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</row>
    <row r="572" spans="1:101" ht="14.25" customHeight="1">
      <c r="A572" s="55">
        <v>38</v>
      </c>
      <c r="B572" s="56">
        <v>0.52</v>
      </c>
      <c r="C572" s="56">
        <v>0.75</v>
      </c>
      <c r="D572" s="56">
        <v>1.01</v>
      </c>
      <c r="E572" s="56">
        <v>1.24</v>
      </c>
      <c r="F572" s="56">
        <v>1.42</v>
      </c>
      <c r="G572" s="56">
        <v>1.59</v>
      </c>
      <c r="H572" s="56">
        <v>1.76</v>
      </c>
      <c r="I572" s="56">
        <v>1.95</v>
      </c>
      <c r="J572" s="56">
        <v>2.4700000000000002</v>
      </c>
      <c r="K572" s="56">
        <v>2.84</v>
      </c>
      <c r="L572" s="56">
        <v>3.18</v>
      </c>
      <c r="M572" s="56">
        <v>3.52</v>
      </c>
      <c r="N572" s="56">
        <v>3.95</v>
      </c>
      <c r="O572" s="56">
        <v>4.3899999999999997</v>
      </c>
      <c r="P572" s="56">
        <v>4.8600000000000003</v>
      </c>
      <c r="Q572" s="56">
        <v>5.39</v>
      </c>
      <c r="R572" s="56">
        <v>6</v>
      </c>
      <c r="S572" s="56">
        <v>6.63</v>
      </c>
      <c r="T572" s="56">
        <v>7.32</v>
      </c>
      <c r="U572" s="57">
        <v>8.1</v>
      </c>
      <c r="V572" s="56">
        <v>8.9700000000000006</v>
      </c>
      <c r="W572" s="56">
        <v>9.91</v>
      </c>
      <c r="X572" s="56">
        <v>10.93</v>
      </c>
      <c r="Y572" s="56">
        <v>12.07</v>
      </c>
      <c r="Z572" s="56">
        <v>13.31</v>
      </c>
      <c r="AA572" s="57">
        <v>14.66</v>
      </c>
      <c r="AB572" s="37">
        <v>16.11</v>
      </c>
      <c r="AC572" s="37">
        <v>17.670000000000002</v>
      </c>
      <c r="AD572" s="37">
        <v>19.34</v>
      </c>
      <c r="AE572" s="37">
        <v>21.12</v>
      </c>
      <c r="AF572" s="37">
        <v>22.99</v>
      </c>
      <c r="AG572" s="37">
        <v>24.91</v>
      </c>
      <c r="AH572" s="37">
        <v>27.03</v>
      </c>
      <c r="AI572" s="37">
        <v>29.39</v>
      </c>
      <c r="AJ572" s="37">
        <v>31.65</v>
      </c>
      <c r="AK572" s="37">
        <v>34.15</v>
      </c>
      <c r="AL572" s="37">
        <v>36.840000000000003</v>
      </c>
      <c r="AM572" s="37">
        <v>39.840000000000003</v>
      </c>
      <c r="AN572" s="37">
        <v>43.14</v>
      </c>
      <c r="AO572" s="37">
        <v>46.84</v>
      </c>
      <c r="AP572" s="37">
        <v>50.9</v>
      </c>
      <c r="AQ572" s="37">
        <v>55.38</v>
      </c>
      <c r="AR572" s="37">
        <v>61.38</v>
      </c>
      <c r="AS572" s="37">
        <v>68.599999999999994</v>
      </c>
      <c r="AT572" s="37">
        <v>76.8</v>
      </c>
      <c r="AU572" s="37">
        <v>85.97</v>
      </c>
      <c r="AV572" s="37">
        <v>95.29</v>
      </c>
      <c r="AW572" s="37">
        <v>103.46</v>
      </c>
      <c r="AX572" s="37">
        <v>116.75</v>
      </c>
      <c r="AY572" s="37">
        <v>128.41</v>
      </c>
      <c r="AZ572" s="37">
        <v>141.16999999999999</v>
      </c>
      <c r="BA572" s="37">
        <v>154.69</v>
      </c>
      <c r="BB572" s="37">
        <v>168.78</v>
      </c>
      <c r="BC572" s="37">
        <v>182.82</v>
      </c>
      <c r="BD572" s="37">
        <v>197.3</v>
      </c>
      <c r="BE572" s="37">
        <v>211.97</v>
      </c>
      <c r="BF572" s="37">
        <v>225.37</v>
      </c>
      <c r="BG572" s="37">
        <v>238.85</v>
      </c>
      <c r="BH572" s="37">
        <v>256.57</v>
      </c>
      <c r="BI572" s="37">
        <v>275.08999999999997</v>
      </c>
      <c r="BJ572" s="37">
        <v>294.22000000000003</v>
      </c>
      <c r="BK572" s="37">
        <v>313.37</v>
      </c>
      <c r="BL572" s="37">
        <v>331.99</v>
      </c>
      <c r="BM572" s="37">
        <v>357.42</v>
      </c>
      <c r="BN572" s="37">
        <v>382.58</v>
      </c>
      <c r="BO572" s="37">
        <v>407.03</v>
      </c>
      <c r="BP572" s="37">
        <v>430.37</v>
      </c>
      <c r="BQ572" s="37">
        <v>452.19</v>
      </c>
      <c r="BR572" s="37">
        <v>472.1</v>
      </c>
      <c r="BS572" s="37">
        <v>498.11</v>
      </c>
      <c r="BT572" s="37">
        <v>525.54</v>
      </c>
      <c r="BU572" s="37">
        <v>554.48</v>
      </c>
      <c r="BV572" s="37">
        <v>585.02</v>
      </c>
      <c r="BW572" s="37">
        <v>617.24</v>
      </c>
      <c r="BX572" s="37">
        <v>651.23</v>
      </c>
      <c r="BY572" s="37">
        <v>687.1</v>
      </c>
      <c r="BZ572" s="37">
        <v>724.94</v>
      </c>
      <c r="CA572" s="37">
        <v>764.87</v>
      </c>
      <c r="CB572" s="37">
        <v>806.99</v>
      </c>
      <c r="CC572" s="37">
        <v>851.43</v>
      </c>
      <c r="CD572" s="37">
        <v>898.33</v>
      </c>
      <c r="CE572" s="37">
        <v>947.8</v>
      </c>
      <c r="CF572" s="37">
        <v>1000</v>
      </c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</row>
    <row r="573" spans="1:101" ht="14.25" customHeight="1">
      <c r="A573" s="55">
        <v>39</v>
      </c>
      <c r="B573" s="56">
        <v>0.55000000000000004</v>
      </c>
      <c r="C573" s="56">
        <v>0.8</v>
      </c>
      <c r="D573" s="56">
        <v>1.08</v>
      </c>
      <c r="E573" s="56">
        <v>1.32</v>
      </c>
      <c r="F573" s="56">
        <v>1.5</v>
      </c>
      <c r="G573" s="56">
        <v>1.68</v>
      </c>
      <c r="H573" s="56">
        <v>1.87</v>
      </c>
      <c r="I573" s="56">
        <v>2.37</v>
      </c>
      <c r="J573" s="56">
        <v>2.73</v>
      </c>
      <c r="K573" s="56">
        <v>3.12</v>
      </c>
      <c r="L573" s="56">
        <v>3.49</v>
      </c>
      <c r="M573" s="56">
        <v>3.88</v>
      </c>
      <c r="N573" s="56">
        <v>4.3499999999999996</v>
      </c>
      <c r="O573" s="56">
        <v>4.84</v>
      </c>
      <c r="P573" s="56">
        <v>5.36</v>
      </c>
      <c r="Q573" s="56">
        <v>5.97</v>
      </c>
      <c r="R573" s="56">
        <v>6.62</v>
      </c>
      <c r="S573" s="56">
        <v>7.3</v>
      </c>
      <c r="T573" s="56">
        <v>8.08</v>
      </c>
      <c r="U573" s="57">
        <v>8.9499999999999993</v>
      </c>
      <c r="V573" s="56">
        <v>9.91</v>
      </c>
      <c r="W573" s="56">
        <v>10.93</v>
      </c>
      <c r="X573" s="56">
        <v>12.07</v>
      </c>
      <c r="Y573" s="56">
        <v>13.31</v>
      </c>
      <c r="Z573" s="56">
        <v>14.66</v>
      </c>
      <c r="AA573" s="57">
        <v>16.11</v>
      </c>
      <c r="AB573" s="37">
        <v>17.670000000000002</v>
      </c>
      <c r="AC573" s="37">
        <v>19.34</v>
      </c>
      <c r="AD573" s="37">
        <v>21.12</v>
      </c>
      <c r="AE573" s="37">
        <v>22.99</v>
      </c>
      <c r="AF573" s="37">
        <v>24.91</v>
      </c>
      <c r="AG573" s="37">
        <v>27.03</v>
      </c>
      <c r="AH573" s="37">
        <v>29.39</v>
      </c>
      <c r="AI573" s="37">
        <v>31.65</v>
      </c>
      <c r="AJ573" s="37">
        <v>34.15</v>
      </c>
      <c r="AK573" s="37">
        <v>36.840000000000003</v>
      </c>
      <c r="AL573" s="37">
        <v>39.840000000000003</v>
      </c>
      <c r="AM573" s="37">
        <v>43.14</v>
      </c>
      <c r="AN573" s="37">
        <v>46.84</v>
      </c>
      <c r="AO573" s="37">
        <v>50.9</v>
      </c>
      <c r="AP573" s="37">
        <v>55.38</v>
      </c>
      <c r="AQ573" s="37">
        <v>61.38</v>
      </c>
      <c r="AR573" s="37">
        <v>68.599999999999994</v>
      </c>
      <c r="AS573" s="37">
        <v>76.8</v>
      </c>
      <c r="AT573" s="37">
        <v>85.97</v>
      </c>
      <c r="AU573" s="37">
        <v>95.29</v>
      </c>
      <c r="AV573" s="37">
        <v>103.46</v>
      </c>
      <c r="AW573" s="37">
        <v>116.75</v>
      </c>
      <c r="AX573" s="37">
        <v>128.41</v>
      </c>
      <c r="AY573" s="37">
        <v>141.16999999999999</v>
      </c>
      <c r="AZ573" s="37">
        <v>154.69</v>
      </c>
      <c r="BA573" s="37">
        <v>168.78</v>
      </c>
      <c r="BB573" s="37">
        <v>182.82</v>
      </c>
      <c r="BC573" s="37">
        <v>197.3</v>
      </c>
      <c r="BD573" s="37">
        <v>211.97</v>
      </c>
      <c r="BE573" s="37">
        <v>225.37</v>
      </c>
      <c r="BF573" s="37">
        <v>238.85</v>
      </c>
      <c r="BG573" s="37">
        <v>256.57</v>
      </c>
      <c r="BH573" s="37">
        <v>275.08999999999997</v>
      </c>
      <c r="BI573" s="37">
        <v>294.22000000000003</v>
      </c>
      <c r="BJ573" s="37">
        <v>313.37</v>
      </c>
      <c r="BK573" s="37">
        <v>331.99</v>
      </c>
      <c r="BL573" s="37">
        <v>357.42</v>
      </c>
      <c r="BM573" s="37">
        <v>382.58</v>
      </c>
      <c r="BN573" s="37">
        <v>407.03</v>
      </c>
      <c r="BO573" s="37">
        <v>430.37</v>
      </c>
      <c r="BP573" s="37">
        <v>452.19</v>
      </c>
      <c r="BQ573" s="37">
        <v>472.1</v>
      </c>
      <c r="BR573" s="37">
        <v>498.11</v>
      </c>
      <c r="BS573" s="37">
        <v>525.54</v>
      </c>
      <c r="BT573" s="37">
        <v>554.48</v>
      </c>
      <c r="BU573" s="37">
        <v>585.02</v>
      </c>
      <c r="BV573" s="37">
        <v>617.24</v>
      </c>
      <c r="BW573" s="37">
        <v>651.23</v>
      </c>
      <c r="BX573" s="37">
        <v>687.1</v>
      </c>
      <c r="BY573" s="37">
        <v>724.94</v>
      </c>
      <c r="BZ573" s="37">
        <v>764.87</v>
      </c>
      <c r="CA573" s="37">
        <v>806.99</v>
      </c>
      <c r="CB573" s="37">
        <v>851.43</v>
      </c>
      <c r="CC573" s="37">
        <v>898.33</v>
      </c>
      <c r="CD573" s="37">
        <v>947.8</v>
      </c>
      <c r="CE573" s="37">
        <v>1000</v>
      </c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</row>
    <row r="574" spans="1:101" ht="14.25" customHeight="1">
      <c r="A574" s="55">
        <v>40</v>
      </c>
      <c r="B574" s="56">
        <v>0.57999999999999996</v>
      </c>
      <c r="C574" s="56">
        <v>0.84</v>
      </c>
      <c r="D574" s="56">
        <v>1.1399999999999999</v>
      </c>
      <c r="E574" s="56">
        <v>1.4</v>
      </c>
      <c r="F574" s="56">
        <v>1.6</v>
      </c>
      <c r="G574" s="56">
        <v>1.79</v>
      </c>
      <c r="H574" s="56">
        <v>2.2200000000000002</v>
      </c>
      <c r="I574" s="56">
        <v>2.59</v>
      </c>
      <c r="J574" s="56">
        <v>2.99</v>
      </c>
      <c r="K574" s="56">
        <v>3.43</v>
      </c>
      <c r="L574" s="56">
        <v>3.84</v>
      </c>
      <c r="M574" s="56">
        <v>4.28</v>
      </c>
      <c r="N574" s="56">
        <v>4.79</v>
      </c>
      <c r="O574" s="56">
        <v>5.33</v>
      </c>
      <c r="P574" s="56">
        <v>5.9</v>
      </c>
      <c r="Q574" s="56">
        <v>6.59</v>
      </c>
      <c r="R574" s="56">
        <v>7.28</v>
      </c>
      <c r="S574" s="56">
        <v>8.06</v>
      </c>
      <c r="T574" s="56">
        <v>8.91</v>
      </c>
      <c r="U574" s="57">
        <v>9.8699999999999992</v>
      </c>
      <c r="V574" s="56">
        <v>10.93</v>
      </c>
      <c r="W574" s="56">
        <v>12.07</v>
      </c>
      <c r="X574" s="56">
        <v>13.31</v>
      </c>
      <c r="Y574" s="56">
        <v>14.66</v>
      </c>
      <c r="Z574" s="56">
        <v>16.11</v>
      </c>
      <c r="AA574" s="57">
        <v>17.670000000000002</v>
      </c>
      <c r="AB574" s="37">
        <v>19.34</v>
      </c>
      <c r="AC574" s="37">
        <v>21.12</v>
      </c>
      <c r="AD574" s="37">
        <v>22.99</v>
      </c>
      <c r="AE574" s="37">
        <v>24.91</v>
      </c>
      <c r="AF574" s="37">
        <v>27.03</v>
      </c>
      <c r="AG574" s="37">
        <v>29.39</v>
      </c>
      <c r="AH574" s="37">
        <v>31.65</v>
      </c>
      <c r="AI574" s="37">
        <v>34.15</v>
      </c>
      <c r="AJ574" s="37">
        <v>36.840000000000003</v>
      </c>
      <c r="AK574" s="37">
        <v>39.840000000000003</v>
      </c>
      <c r="AL574" s="37">
        <v>43.14</v>
      </c>
      <c r="AM574" s="37">
        <v>46.84</v>
      </c>
      <c r="AN574" s="37">
        <v>50.9</v>
      </c>
      <c r="AO574" s="37">
        <v>55.38</v>
      </c>
      <c r="AP574" s="37">
        <v>61.38</v>
      </c>
      <c r="AQ574" s="37">
        <v>68.599999999999994</v>
      </c>
      <c r="AR574" s="37">
        <v>76.8</v>
      </c>
      <c r="AS574" s="37">
        <v>85.97</v>
      </c>
      <c r="AT574" s="37">
        <v>95.29</v>
      </c>
      <c r="AU574" s="37">
        <v>103.46</v>
      </c>
      <c r="AV574" s="37">
        <v>116.75</v>
      </c>
      <c r="AW574" s="37">
        <v>128.41</v>
      </c>
      <c r="AX574" s="37">
        <v>141.16999999999999</v>
      </c>
      <c r="AY574" s="37">
        <v>154.69</v>
      </c>
      <c r="AZ574" s="37">
        <v>168.78</v>
      </c>
      <c r="BA574" s="37">
        <v>182.82</v>
      </c>
      <c r="BB574" s="37">
        <v>197.3</v>
      </c>
      <c r="BC574" s="37">
        <v>211.97</v>
      </c>
      <c r="BD574" s="37">
        <v>225.37</v>
      </c>
      <c r="BE574" s="37">
        <v>238.85</v>
      </c>
      <c r="BF574" s="37">
        <v>256.57</v>
      </c>
      <c r="BG574" s="37">
        <v>275.08999999999997</v>
      </c>
      <c r="BH574" s="37">
        <v>294.22000000000003</v>
      </c>
      <c r="BI574" s="37">
        <v>313.37</v>
      </c>
      <c r="BJ574" s="37">
        <v>331.99</v>
      </c>
      <c r="BK574" s="37">
        <v>357.42</v>
      </c>
      <c r="BL574" s="37">
        <v>382.58</v>
      </c>
      <c r="BM574" s="37">
        <v>407.03</v>
      </c>
      <c r="BN574" s="37">
        <v>430.37</v>
      </c>
      <c r="BO574" s="37">
        <v>452.19</v>
      </c>
      <c r="BP574" s="37">
        <v>472.1</v>
      </c>
      <c r="BQ574" s="37">
        <v>498.11</v>
      </c>
      <c r="BR574" s="37">
        <v>525.54</v>
      </c>
      <c r="BS574" s="37">
        <v>554.48</v>
      </c>
      <c r="BT574" s="37">
        <v>585.02</v>
      </c>
      <c r="BU574" s="37">
        <v>617.24</v>
      </c>
      <c r="BV574" s="37">
        <v>651.23</v>
      </c>
      <c r="BW574" s="37">
        <v>687.1</v>
      </c>
      <c r="BX574" s="37">
        <v>724.94</v>
      </c>
      <c r="BY574" s="37">
        <v>764.87</v>
      </c>
      <c r="BZ574" s="37">
        <v>806.99</v>
      </c>
      <c r="CA574" s="37">
        <v>851.43</v>
      </c>
      <c r="CB574" s="37">
        <v>898.33</v>
      </c>
      <c r="CC574" s="37">
        <v>947.8</v>
      </c>
      <c r="CD574" s="37">
        <v>1000</v>
      </c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</row>
    <row r="575" spans="1:101" ht="14.25" customHeight="1">
      <c r="A575" s="55">
        <v>41</v>
      </c>
      <c r="B575" s="56">
        <v>0.6</v>
      </c>
      <c r="C575" s="56">
        <v>0.88</v>
      </c>
      <c r="D575" s="56">
        <v>1.21</v>
      </c>
      <c r="E575" s="56">
        <v>1.48</v>
      </c>
      <c r="F575" s="56">
        <v>1.7</v>
      </c>
      <c r="G575" s="56">
        <v>2.0499999999999998</v>
      </c>
      <c r="H575" s="56">
        <v>2.4300000000000002</v>
      </c>
      <c r="I575" s="56">
        <v>2.84</v>
      </c>
      <c r="J575" s="56">
        <v>3.29</v>
      </c>
      <c r="K575" s="56">
        <v>3.77</v>
      </c>
      <c r="L575" s="56">
        <v>4.2300000000000004</v>
      </c>
      <c r="M575" s="56">
        <v>4.71</v>
      </c>
      <c r="N575" s="56">
        <v>5.28</v>
      </c>
      <c r="O575" s="56">
        <v>5.88</v>
      </c>
      <c r="P575" s="56">
        <v>6.5</v>
      </c>
      <c r="Q575" s="56">
        <v>7.25</v>
      </c>
      <c r="R575" s="56">
        <v>8.0299999999999994</v>
      </c>
      <c r="S575" s="56">
        <v>8.8800000000000008</v>
      </c>
      <c r="T575" s="56">
        <v>9.83</v>
      </c>
      <c r="U575" s="57">
        <v>10.88</v>
      </c>
      <c r="V575" s="56">
        <v>12.07</v>
      </c>
      <c r="W575" s="56">
        <v>13.31</v>
      </c>
      <c r="X575" s="56">
        <v>14.66</v>
      </c>
      <c r="Y575" s="56">
        <v>16.11</v>
      </c>
      <c r="Z575" s="56">
        <v>17.670000000000002</v>
      </c>
      <c r="AA575" s="57">
        <v>19.34</v>
      </c>
      <c r="AB575" s="37">
        <v>21.12</v>
      </c>
      <c r="AC575" s="37">
        <v>22.99</v>
      </c>
      <c r="AD575" s="37">
        <v>24.91</v>
      </c>
      <c r="AE575" s="37">
        <v>27.03</v>
      </c>
      <c r="AF575" s="37">
        <v>29.39</v>
      </c>
      <c r="AG575" s="37">
        <v>31.65</v>
      </c>
      <c r="AH575" s="37">
        <v>34.15</v>
      </c>
      <c r="AI575" s="37">
        <v>36.840000000000003</v>
      </c>
      <c r="AJ575" s="37">
        <v>39.840000000000003</v>
      </c>
      <c r="AK575" s="37">
        <v>43.14</v>
      </c>
      <c r="AL575" s="37">
        <v>46.84</v>
      </c>
      <c r="AM575" s="37">
        <v>50.9</v>
      </c>
      <c r="AN575" s="37">
        <v>55.38</v>
      </c>
      <c r="AO575" s="37">
        <v>61.38</v>
      </c>
      <c r="AP575" s="37">
        <v>68.599999999999994</v>
      </c>
      <c r="AQ575" s="37">
        <v>76.8</v>
      </c>
      <c r="AR575" s="37">
        <v>85.97</v>
      </c>
      <c r="AS575" s="37">
        <v>95.29</v>
      </c>
      <c r="AT575" s="37">
        <v>103.46</v>
      </c>
      <c r="AU575" s="37">
        <v>116.75</v>
      </c>
      <c r="AV575" s="37">
        <v>128.41</v>
      </c>
      <c r="AW575" s="37">
        <v>141.16999999999999</v>
      </c>
      <c r="AX575" s="37">
        <v>154.69</v>
      </c>
      <c r="AY575" s="37">
        <v>168.78</v>
      </c>
      <c r="AZ575" s="37">
        <v>182.82</v>
      </c>
      <c r="BA575" s="37">
        <v>197.3</v>
      </c>
      <c r="BB575" s="37">
        <v>211.97</v>
      </c>
      <c r="BC575" s="37">
        <v>225.37</v>
      </c>
      <c r="BD575" s="37">
        <v>238.85</v>
      </c>
      <c r="BE575" s="37">
        <v>256.57</v>
      </c>
      <c r="BF575" s="37">
        <v>275.08999999999997</v>
      </c>
      <c r="BG575" s="37">
        <v>294.22000000000003</v>
      </c>
      <c r="BH575" s="37">
        <v>313.37</v>
      </c>
      <c r="BI575" s="37">
        <v>331.99</v>
      </c>
      <c r="BJ575" s="37">
        <v>357.42</v>
      </c>
      <c r="BK575" s="37">
        <v>382.58</v>
      </c>
      <c r="BL575" s="37">
        <v>407.03</v>
      </c>
      <c r="BM575" s="37">
        <v>430.37</v>
      </c>
      <c r="BN575" s="37">
        <v>452.19</v>
      </c>
      <c r="BO575" s="37">
        <v>472.1</v>
      </c>
      <c r="BP575" s="37">
        <v>498.11</v>
      </c>
      <c r="BQ575" s="37">
        <v>525.54</v>
      </c>
      <c r="BR575" s="37">
        <v>554.48</v>
      </c>
      <c r="BS575" s="37">
        <v>585.02</v>
      </c>
      <c r="BT575" s="37">
        <v>617.24</v>
      </c>
      <c r="BU575" s="37">
        <v>651.23</v>
      </c>
      <c r="BV575" s="37">
        <v>687.1</v>
      </c>
      <c r="BW575" s="37">
        <v>724.94</v>
      </c>
      <c r="BX575" s="37">
        <v>764.87</v>
      </c>
      <c r="BY575" s="37">
        <v>806.99</v>
      </c>
      <c r="BZ575" s="37">
        <v>851.43</v>
      </c>
      <c r="CA575" s="37">
        <v>898.33</v>
      </c>
      <c r="CB575" s="37">
        <v>947.8</v>
      </c>
      <c r="CC575" s="37">
        <v>1000</v>
      </c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</row>
    <row r="576" spans="1:101" ht="14.25" customHeight="1">
      <c r="A576" s="55">
        <v>42</v>
      </c>
      <c r="B576" s="56">
        <v>0.62</v>
      </c>
      <c r="C576" s="56">
        <v>0.92</v>
      </c>
      <c r="D576" s="56">
        <v>1.27</v>
      </c>
      <c r="E576" s="56">
        <v>1.58</v>
      </c>
      <c r="F576" s="56">
        <v>1.86</v>
      </c>
      <c r="G576" s="56">
        <v>2.25</v>
      </c>
      <c r="H576" s="56">
        <v>2.67</v>
      </c>
      <c r="I576" s="56">
        <v>3.12</v>
      </c>
      <c r="J576" s="56">
        <v>3.61</v>
      </c>
      <c r="K576" s="56">
        <v>4.1399999999999997</v>
      </c>
      <c r="L576" s="56">
        <v>4.6500000000000004</v>
      </c>
      <c r="M576" s="56">
        <v>5.18</v>
      </c>
      <c r="N576" s="56">
        <v>5.81</v>
      </c>
      <c r="O576" s="56">
        <v>6.47</v>
      </c>
      <c r="P576" s="56">
        <v>7.14</v>
      </c>
      <c r="Q576" s="56">
        <v>8</v>
      </c>
      <c r="R576" s="56">
        <v>8.85</v>
      </c>
      <c r="S576" s="56">
        <v>9.7799999999999994</v>
      </c>
      <c r="T576" s="56">
        <v>10.83</v>
      </c>
      <c r="U576" s="57">
        <v>12</v>
      </c>
      <c r="V576" s="56">
        <v>13.31</v>
      </c>
      <c r="W576" s="56">
        <v>14.66</v>
      </c>
      <c r="X576" s="56">
        <v>16.11</v>
      </c>
      <c r="Y576" s="56">
        <v>17.670000000000002</v>
      </c>
      <c r="Z576" s="56">
        <v>19.34</v>
      </c>
      <c r="AA576" s="57">
        <v>21.12</v>
      </c>
      <c r="AB576" s="37">
        <v>22.99</v>
      </c>
      <c r="AC576" s="37">
        <v>24.91</v>
      </c>
      <c r="AD576" s="37">
        <v>27.03</v>
      </c>
      <c r="AE576" s="37">
        <v>29.39</v>
      </c>
      <c r="AF576" s="37">
        <v>31.65</v>
      </c>
      <c r="AG576" s="37">
        <v>34.15</v>
      </c>
      <c r="AH576" s="37">
        <v>36.840000000000003</v>
      </c>
      <c r="AI576" s="37">
        <v>39.840000000000003</v>
      </c>
      <c r="AJ576" s="37">
        <v>43.14</v>
      </c>
      <c r="AK576" s="37">
        <v>46.84</v>
      </c>
      <c r="AL576" s="37">
        <v>50.9</v>
      </c>
      <c r="AM576" s="37">
        <v>55.38</v>
      </c>
      <c r="AN576" s="37">
        <v>61.38</v>
      </c>
      <c r="AO576" s="37">
        <v>68.599999999999994</v>
      </c>
      <c r="AP576" s="37">
        <v>76.8</v>
      </c>
      <c r="AQ576" s="37">
        <v>85.97</v>
      </c>
      <c r="AR576" s="37">
        <v>95.29</v>
      </c>
      <c r="AS576" s="37">
        <v>103.46</v>
      </c>
      <c r="AT576" s="37">
        <v>116.75</v>
      </c>
      <c r="AU576" s="37">
        <v>128.41</v>
      </c>
      <c r="AV576" s="37">
        <v>141.16999999999999</v>
      </c>
      <c r="AW576" s="37">
        <v>154.69</v>
      </c>
      <c r="AX576" s="37">
        <v>168.78</v>
      </c>
      <c r="AY576" s="37">
        <v>182.82</v>
      </c>
      <c r="AZ576" s="37">
        <v>197.3</v>
      </c>
      <c r="BA576" s="37">
        <v>211.97</v>
      </c>
      <c r="BB576" s="37">
        <v>225.37</v>
      </c>
      <c r="BC576" s="37">
        <v>238.85</v>
      </c>
      <c r="BD576" s="37">
        <v>256.57</v>
      </c>
      <c r="BE576" s="37">
        <v>275.08999999999997</v>
      </c>
      <c r="BF576" s="37">
        <v>294.22000000000003</v>
      </c>
      <c r="BG576" s="37">
        <v>313.37</v>
      </c>
      <c r="BH576" s="37">
        <v>331.99</v>
      </c>
      <c r="BI576" s="37">
        <v>357.42</v>
      </c>
      <c r="BJ576" s="37">
        <v>382.58</v>
      </c>
      <c r="BK576" s="37">
        <v>407.03</v>
      </c>
      <c r="BL576" s="37">
        <v>430.37</v>
      </c>
      <c r="BM576" s="37">
        <v>452.19</v>
      </c>
      <c r="BN576" s="37">
        <v>472.1</v>
      </c>
      <c r="BO576" s="37">
        <v>498.11</v>
      </c>
      <c r="BP576" s="37">
        <v>525.54</v>
      </c>
      <c r="BQ576" s="37">
        <v>554.48</v>
      </c>
      <c r="BR576" s="37">
        <v>585.02</v>
      </c>
      <c r="BS576" s="37">
        <v>617.24</v>
      </c>
      <c r="BT576" s="37">
        <v>651.23</v>
      </c>
      <c r="BU576" s="37">
        <v>687.1</v>
      </c>
      <c r="BV576" s="37">
        <v>724.94</v>
      </c>
      <c r="BW576" s="37">
        <v>764.87</v>
      </c>
      <c r="BX576" s="37">
        <v>806.99</v>
      </c>
      <c r="BY576" s="37">
        <v>851.43</v>
      </c>
      <c r="BZ576" s="37">
        <v>898.33</v>
      </c>
      <c r="CA576" s="37">
        <v>947.8</v>
      </c>
      <c r="CB576" s="37">
        <v>1000</v>
      </c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</row>
    <row r="577" spans="1:101" ht="14.25" customHeight="1">
      <c r="A577" s="55">
        <v>43</v>
      </c>
      <c r="B577" s="56">
        <v>0.64</v>
      </c>
      <c r="C577" s="56">
        <v>0.96</v>
      </c>
      <c r="D577" s="56">
        <v>1.35</v>
      </c>
      <c r="E577" s="56">
        <v>1.73</v>
      </c>
      <c r="F577" s="56">
        <v>2.04</v>
      </c>
      <c r="G577" s="56">
        <v>2.46</v>
      </c>
      <c r="H577" s="56">
        <v>2.93</v>
      </c>
      <c r="I577" s="56">
        <v>3.43</v>
      </c>
      <c r="J577" s="56">
        <v>3.97</v>
      </c>
      <c r="K577" s="56">
        <v>4.55</v>
      </c>
      <c r="L577" s="56">
        <v>5.12</v>
      </c>
      <c r="M577" s="56">
        <v>5.7</v>
      </c>
      <c r="N577" s="56">
        <v>6.39</v>
      </c>
      <c r="O577" s="56">
        <v>7.04</v>
      </c>
      <c r="P577" s="56">
        <v>7.86</v>
      </c>
      <c r="Q577" s="56">
        <v>8.81</v>
      </c>
      <c r="R577" s="56">
        <v>9.74</v>
      </c>
      <c r="S577" s="56">
        <v>10.77</v>
      </c>
      <c r="T577" s="56">
        <v>11.93</v>
      </c>
      <c r="U577" s="57">
        <v>13.22</v>
      </c>
      <c r="V577" s="56">
        <v>14.66</v>
      </c>
      <c r="W577" s="56">
        <v>16.11</v>
      </c>
      <c r="X577" s="56">
        <v>17.670000000000002</v>
      </c>
      <c r="Y577" s="56">
        <v>19.34</v>
      </c>
      <c r="Z577" s="56">
        <v>21.12</v>
      </c>
      <c r="AA577" s="57">
        <v>22.99</v>
      </c>
      <c r="AB577" s="37">
        <v>24.91</v>
      </c>
      <c r="AC577" s="37">
        <v>27.03</v>
      </c>
      <c r="AD577" s="37">
        <v>29.39</v>
      </c>
      <c r="AE577" s="37">
        <v>31.65</v>
      </c>
      <c r="AF577" s="37">
        <v>34.15</v>
      </c>
      <c r="AG577" s="37">
        <v>36.840000000000003</v>
      </c>
      <c r="AH577" s="37">
        <v>39.840000000000003</v>
      </c>
      <c r="AI577" s="37">
        <v>43.14</v>
      </c>
      <c r="AJ577" s="37">
        <v>46.84</v>
      </c>
      <c r="AK577" s="37">
        <v>50.9</v>
      </c>
      <c r="AL577" s="37">
        <v>55.38</v>
      </c>
      <c r="AM577" s="37">
        <v>61.38</v>
      </c>
      <c r="AN577" s="37">
        <v>68.599999999999994</v>
      </c>
      <c r="AO577" s="37">
        <v>76.8</v>
      </c>
      <c r="AP577" s="37">
        <v>85.97</v>
      </c>
      <c r="AQ577" s="37">
        <v>95.29</v>
      </c>
      <c r="AR577" s="37">
        <v>103.46</v>
      </c>
      <c r="AS577" s="37">
        <v>116.75</v>
      </c>
      <c r="AT577" s="37">
        <v>128.41</v>
      </c>
      <c r="AU577" s="37">
        <v>141.16999999999999</v>
      </c>
      <c r="AV577" s="37">
        <v>154.69</v>
      </c>
      <c r="AW577" s="37">
        <v>168.78</v>
      </c>
      <c r="AX577" s="37">
        <v>182.82</v>
      </c>
      <c r="AY577" s="37">
        <v>197.3</v>
      </c>
      <c r="AZ577" s="37">
        <v>211.97</v>
      </c>
      <c r="BA577" s="37">
        <v>225.37</v>
      </c>
      <c r="BB577" s="37">
        <v>238.85</v>
      </c>
      <c r="BC577" s="37">
        <v>256.57</v>
      </c>
      <c r="BD577" s="37">
        <v>275.08999999999997</v>
      </c>
      <c r="BE577" s="37">
        <v>294.22000000000003</v>
      </c>
      <c r="BF577" s="37">
        <v>313.37</v>
      </c>
      <c r="BG577" s="37">
        <v>331.99</v>
      </c>
      <c r="BH577" s="37">
        <v>357.42</v>
      </c>
      <c r="BI577" s="37">
        <v>382.58</v>
      </c>
      <c r="BJ577" s="37">
        <v>407.03</v>
      </c>
      <c r="BK577" s="37">
        <v>430.37</v>
      </c>
      <c r="BL577" s="37">
        <v>452.19</v>
      </c>
      <c r="BM577" s="37">
        <v>472.1</v>
      </c>
      <c r="BN577" s="37">
        <v>498.11</v>
      </c>
      <c r="BO577" s="37">
        <v>525.54</v>
      </c>
      <c r="BP577" s="37">
        <v>554.48</v>
      </c>
      <c r="BQ577" s="37">
        <v>585.02</v>
      </c>
      <c r="BR577" s="37">
        <v>617.24</v>
      </c>
      <c r="BS577" s="37">
        <v>651.23</v>
      </c>
      <c r="BT577" s="37">
        <v>687.1</v>
      </c>
      <c r="BU577" s="37">
        <v>724.94</v>
      </c>
      <c r="BV577" s="37">
        <v>764.87</v>
      </c>
      <c r="BW577" s="37">
        <v>806.99</v>
      </c>
      <c r="BX577" s="37">
        <v>851.43</v>
      </c>
      <c r="BY577" s="37">
        <v>898.33</v>
      </c>
      <c r="BZ577" s="37">
        <v>947.8</v>
      </c>
      <c r="CA577" s="37">
        <v>1000</v>
      </c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</row>
    <row r="578" spans="1:101" ht="14.25" customHeight="1">
      <c r="A578" s="55">
        <v>44</v>
      </c>
      <c r="B578" s="56">
        <v>0.66</v>
      </c>
      <c r="C578" s="56">
        <v>1</v>
      </c>
      <c r="D578" s="56">
        <v>1.47</v>
      </c>
      <c r="E578" s="56">
        <v>1.89</v>
      </c>
      <c r="F578" s="56">
        <v>2.2400000000000002</v>
      </c>
      <c r="G578" s="56">
        <v>2.71</v>
      </c>
      <c r="H578" s="56">
        <v>3.22</v>
      </c>
      <c r="I578" s="56">
        <v>3.77</v>
      </c>
      <c r="J578" s="56">
        <v>4.37</v>
      </c>
      <c r="K578" s="56">
        <v>5.01</v>
      </c>
      <c r="L578" s="56">
        <v>5.63</v>
      </c>
      <c r="M578" s="56">
        <v>6.27</v>
      </c>
      <c r="N578" s="56">
        <v>6.91</v>
      </c>
      <c r="O578" s="56">
        <v>7.75</v>
      </c>
      <c r="P578" s="56">
        <v>8.65</v>
      </c>
      <c r="Q578" s="56">
        <v>9.69</v>
      </c>
      <c r="R578" s="56">
        <v>10.72</v>
      </c>
      <c r="S578" s="56">
        <v>11.86</v>
      </c>
      <c r="T578" s="56">
        <v>13.16</v>
      </c>
      <c r="U578" s="57">
        <v>14.53</v>
      </c>
      <c r="V578" s="56">
        <v>16.11</v>
      </c>
      <c r="W578" s="56">
        <v>17.670000000000002</v>
      </c>
      <c r="X578" s="56">
        <v>19.34</v>
      </c>
      <c r="Y578" s="56">
        <v>21.12</v>
      </c>
      <c r="Z578" s="56">
        <v>22.99</v>
      </c>
      <c r="AA578" s="57">
        <v>24.91</v>
      </c>
      <c r="AB578" s="37">
        <v>27.03</v>
      </c>
      <c r="AC578" s="37">
        <v>29.39</v>
      </c>
      <c r="AD578" s="37">
        <v>31.65</v>
      </c>
      <c r="AE578" s="37">
        <v>34.15</v>
      </c>
      <c r="AF578" s="37">
        <v>36.840000000000003</v>
      </c>
      <c r="AG578" s="37">
        <v>39.840000000000003</v>
      </c>
      <c r="AH578" s="37">
        <v>43.14</v>
      </c>
      <c r="AI578" s="37">
        <v>46.84</v>
      </c>
      <c r="AJ578" s="37">
        <v>50.9</v>
      </c>
      <c r="AK578" s="37">
        <v>55.38</v>
      </c>
      <c r="AL578" s="37">
        <v>61.38</v>
      </c>
      <c r="AM578" s="37">
        <v>68.599999999999994</v>
      </c>
      <c r="AN578" s="37">
        <v>76.8</v>
      </c>
      <c r="AO578" s="37">
        <v>85.97</v>
      </c>
      <c r="AP578" s="37">
        <v>95.29</v>
      </c>
      <c r="AQ578" s="37">
        <v>103.46</v>
      </c>
      <c r="AR578" s="37">
        <v>116.75</v>
      </c>
      <c r="AS578" s="37">
        <v>128.41</v>
      </c>
      <c r="AT578" s="37">
        <v>141.16999999999999</v>
      </c>
      <c r="AU578" s="37">
        <v>154.69</v>
      </c>
      <c r="AV578" s="37">
        <v>168.78</v>
      </c>
      <c r="AW578" s="37">
        <v>182.82</v>
      </c>
      <c r="AX578" s="37">
        <v>197.3</v>
      </c>
      <c r="AY578" s="37">
        <v>211.97</v>
      </c>
      <c r="AZ578" s="37">
        <v>225.37</v>
      </c>
      <c r="BA578" s="37">
        <v>238.85</v>
      </c>
      <c r="BB578" s="37">
        <v>256.57</v>
      </c>
      <c r="BC578" s="37">
        <v>275.08999999999997</v>
      </c>
      <c r="BD578" s="37">
        <v>294.22000000000003</v>
      </c>
      <c r="BE578" s="37">
        <v>313.37</v>
      </c>
      <c r="BF578" s="37">
        <v>331.99</v>
      </c>
      <c r="BG578" s="37">
        <v>357.42</v>
      </c>
      <c r="BH578" s="37">
        <v>382.58</v>
      </c>
      <c r="BI578" s="37">
        <v>407.03</v>
      </c>
      <c r="BJ578" s="37">
        <v>430.37</v>
      </c>
      <c r="BK578" s="37">
        <v>452.19</v>
      </c>
      <c r="BL578" s="37">
        <v>472.1</v>
      </c>
      <c r="BM578" s="37">
        <v>498.11</v>
      </c>
      <c r="BN578" s="37">
        <v>525.54</v>
      </c>
      <c r="BO578" s="37">
        <v>554.48</v>
      </c>
      <c r="BP578" s="37">
        <v>585.02</v>
      </c>
      <c r="BQ578" s="37">
        <v>617.24</v>
      </c>
      <c r="BR578" s="37">
        <v>651.23</v>
      </c>
      <c r="BS578" s="37">
        <v>687.1</v>
      </c>
      <c r="BT578" s="37">
        <v>724.94</v>
      </c>
      <c r="BU578" s="37">
        <v>764.87</v>
      </c>
      <c r="BV578" s="37">
        <v>806.99</v>
      </c>
      <c r="BW578" s="37">
        <v>851.43</v>
      </c>
      <c r="BX578" s="37">
        <v>898.33</v>
      </c>
      <c r="BY578" s="37">
        <v>947.8</v>
      </c>
      <c r="BZ578" s="37">
        <v>1000</v>
      </c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</row>
    <row r="579" spans="1:101" ht="14.25" customHeight="1">
      <c r="A579" s="55">
        <v>45</v>
      </c>
      <c r="B579" s="56">
        <v>0.68</v>
      </c>
      <c r="C579" s="56">
        <v>1.08</v>
      </c>
      <c r="D579" s="56">
        <v>1.6</v>
      </c>
      <c r="E579" s="56">
        <v>2.08</v>
      </c>
      <c r="F579" s="56">
        <v>2.46</v>
      </c>
      <c r="G579" s="56">
        <v>2.98</v>
      </c>
      <c r="H579" s="56">
        <v>3.54</v>
      </c>
      <c r="I579" s="56">
        <v>4.1500000000000004</v>
      </c>
      <c r="J579" s="56">
        <v>4.8099999999999996</v>
      </c>
      <c r="K579" s="56">
        <v>5.51</v>
      </c>
      <c r="L579" s="56">
        <v>6.19</v>
      </c>
      <c r="M579" s="56">
        <v>6.76</v>
      </c>
      <c r="N579" s="56">
        <v>7.62</v>
      </c>
      <c r="O579" s="56">
        <v>8.5399999999999991</v>
      </c>
      <c r="P579" s="56">
        <v>9.5299999999999994</v>
      </c>
      <c r="Q579" s="56">
        <v>10.65</v>
      </c>
      <c r="R579" s="56">
        <v>11.79</v>
      </c>
      <c r="S579" s="56">
        <v>13.09</v>
      </c>
      <c r="T579" s="56">
        <v>14.47</v>
      </c>
      <c r="U579" s="57">
        <v>16.03</v>
      </c>
      <c r="V579" s="56">
        <v>17.670000000000002</v>
      </c>
      <c r="W579" s="56">
        <v>19.34</v>
      </c>
      <c r="X579" s="56">
        <v>21.12</v>
      </c>
      <c r="Y579" s="56">
        <v>22.99</v>
      </c>
      <c r="Z579" s="56">
        <v>24.91</v>
      </c>
      <c r="AA579" s="57">
        <v>27.03</v>
      </c>
      <c r="AB579" s="37">
        <v>29.39</v>
      </c>
      <c r="AC579" s="37">
        <v>31.65</v>
      </c>
      <c r="AD579" s="37">
        <v>34.15</v>
      </c>
      <c r="AE579" s="37">
        <v>36.840000000000003</v>
      </c>
      <c r="AF579" s="37">
        <v>39.840000000000003</v>
      </c>
      <c r="AG579" s="37">
        <v>43.14</v>
      </c>
      <c r="AH579" s="37">
        <v>46.84</v>
      </c>
      <c r="AI579" s="37">
        <v>50.9</v>
      </c>
      <c r="AJ579" s="37">
        <v>55.38</v>
      </c>
      <c r="AK579" s="37">
        <v>61.38</v>
      </c>
      <c r="AL579" s="37">
        <v>68.599999999999994</v>
      </c>
      <c r="AM579" s="37">
        <v>76.8</v>
      </c>
      <c r="AN579" s="37">
        <v>85.97</v>
      </c>
      <c r="AO579" s="37">
        <v>95.29</v>
      </c>
      <c r="AP579" s="37">
        <v>103.46</v>
      </c>
      <c r="AQ579" s="37">
        <v>116.75</v>
      </c>
      <c r="AR579" s="37">
        <v>128.41</v>
      </c>
      <c r="AS579" s="37">
        <v>141.16999999999999</v>
      </c>
      <c r="AT579" s="37">
        <v>154.69</v>
      </c>
      <c r="AU579" s="37">
        <v>168.78</v>
      </c>
      <c r="AV579" s="37">
        <v>182.82</v>
      </c>
      <c r="AW579" s="37">
        <v>197.3</v>
      </c>
      <c r="AX579" s="37">
        <v>211.97</v>
      </c>
      <c r="AY579" s="37">
        <v>225.37</v>
      </c>
      <c r="AZ579" s="37">
        <v>238.85</v>
      </c>
      <c r="BA579" s="37">
        <v>256.57</v>
      </c>
      <c r="BB579" s="37">
        <v>275.08999999999997</v>
      </c>
      <c r="BC579" s="37">
        <v>294.22000000000003</v>
      </c>
      <c r="BD579" s="37">
        <v>313.37</v>
      </c>
      <c r="BE579" s="37">
        <v>331.99</v>
      </c>
      <c r="BF579" s="37">
        <v>357.42</v>
      </c>
      <c r="BG579" s="37">
        <v>382.58</v>
      </c>
      <c r="BH579" s="37">
        <v>407.03</v>
      </c>
      <c r="BI579" s="37">
        <v>430.37</v>
      </c>
      <c r="BJ579" s="37">
        <v>452.19</v>
      </c>
      <c r="BK579" s="37">
        <v>472.1</v>
      </c>
      <c r="BL579" s="37">
        <v>498.11</v>
      </c>
      <c r="BM579" s="37">
        <v>525.54</v>
      </c>
      <c r="BN579" s="37">
        <v>554.48</v>
      </c>
      <c r="BO579" s="37">
        <v>585.02</v>
      </c>
      <c r="BP579" s="37">
        <v>617.24</v>
      </c>
      <c r="BQ579" s="37">
        <v>651.23</v>
      </c>
      <c r="BR579" s="37">
        <v>687.1</v>
      </c>
      <c r="BS579" s="37">
        <v>724.94</v>
      </c>
      <c r="BT579" s="37">
        <v>764.87</v>
      </c>
      <c r="BU579" s="37">
        <v>806.99</v>
      </c>
      <c r="BV579" s="37">
        <v>851.43</v>
      </c>
      <c r="BW579" s="37">
        <v>898.33</v>
      </c>
      <c r="BX579" s="37">
        <v>947.8</v>
      </c>
      <c r="BY579" s="37">
        <v>1000</v>
      </c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</row>
    <row r="580" spans="1:101" ht="14.25" customHeight="1">
      <c r="A580" s="55">
        <v>46</v>
      </c>
      <c r="B580" s="56">
        <v>0.72</v>
      </c>
      <c r="C580" s="56">
        <v>1.1599999999999999</v>
      </c>
      <c r="D580" s="56">
        <v>1.74</v>
      </c>
      <c r="E580" s="56">
        <v>2.2799999999999998</v>
      </c>
      <c r="F580" s="56">
        <v>2.71</v>
      </c>
      <c r="G580" s="56">
        <v>3.28</v>
      </c>
      <c r="H580" s="56">
        <v>3.9</v>
      </c>
      <c r="I580" s="56">
        <v>4.57</v>
      </c>
      <c r="J580" s="56">
        <v>5.29</v>
      </c>
      <c r="K580" s="56">
        <v>6.06</v>
      </c>
      <c r="L580" s="56">
        <v>6.65</v>
      </c>
      <c r="M580" s="56">
        <v>7.44</v>
      </c>
      <c r="N580" s="56">
        <v>8.39</v>
      </c>
      <c r="O580" s="56">
        <v>9.4</v>
      </c>
      <c r="P580" s="56">
        <v>10.5</v>
      </c>
      <c r="Q580" s="56">
        <v>11.72</v>
      </c>
      <c r="R580" s="56">
        <v>13.03</v>
      </c>
      <c r="S580" s="56">
        <v>14.4</v>
      </c>
      <c r="T580" s="56">
        <v>15.95</v>
      </c>
      <c r="U580" s="57">
        <v>17.47</v>
      </c>
      <c r="V580" s="56">
        <v>19.34</v>
      </c>
      <c r="W580" s="56">
        <v>21.12</v>
      </c>
      <c r="X580" s="56">
        <v>22.99</v>
      </c>
      <c r="Y580" s="56">
        <v>24.91</v>
      </c>
      <c r="Z580" s="56">
        <v>27.03</v>
      </c>
      <c r="AA580" s="57">
        <v>29.39</v>
      </c>
      <c r="AB580" s="37">
        <v>31.65</v>
      </c>
      <c r="AC580" s="37">
        <v>34.15</v>
      </c>
      <c r="AD580" s="37">
        <v>36.840000000000003</v>
      </c>
      <c r="AE580" s="37">
        <v>39.840000000000003</v>
      </c>
      <c r="AF580" s="37">
        <v>43.14</v>
      </c>
      <c r="AG580" s="37">
        <v>46.84</v>
      </c>
      <c r="AH580" s="37">
        <v>50.9</v>
      </c>
      <c r="AI580" s="37">
        <v>55.38</v>
      </c>
      <c r="AJ580" s="37">
        <v>61.38</v>
      </c>
      <c r="AK580" s="37">
        <v>68.599999999999994</v>
      </c>
      <c r="AL580" s="37">
        <v>76.8</v>
      </c>
      <c r="AM580" s="37">
        <v>85.97</v>
      </c>
      <c r="AN580" s="37">
        <v>95.29</v>
      </c>
      <c r="AO580" s="37">
        <v>103.46</v>
      </c>
      <c r="AP580" s="37">
        <v>116.75</v>
      </c>
      <c r="AQ580" s="37">
        <v>128.41</v>
      </c>
      <c r="AR580" s="37">
        <v>141.16999999999999</v>
      </c>
      <c r="AS580" s="37">
        <v>154.69</v>
      </c>
      <c r="AT580" s="37">
        <v>168.78</v>
      </c>
      <c r="AU580" s="37">
        <v>182.82</v>
      </c>
      <c r="AV580" s="37">
        <v>197.3</v>
      </c>
      <c r="AW580" s="37">
        <v>211.97</v>
      </c>
      <c r="AX580" s="37">
        <v>225.37</v>
      </c>
      <c r="AY580" s="37">
        <v>238.85</v>
      </c>
      <c r="AZ580" s="37">
        <v>256.57</v>
      </c>
      <c r="BA580" s="37">
        <v>275.08999999999997</v>
      </c>
      <c r="BB580" s="37">
        <v>294.22000000000003</v>
      </c>
      <c r="BC580" s="37">
        <v>313.37</v>
      </c>
      <c r="BD580" s="37">
        <v>331.99</v>
      </c>
      <c r="BE580" s="37">
        <v>357.42</v>
      </c>
      <c r="BF580" s="37">
        <v>382.58</v>
      </c>
      <c r="BG580" s="37">
        <v>407.03</v>
      </c>
      <c r="BH580" s="37">
        <v>430.37</v>
      </c>
      <c r="BI580" s="37">
        <v>452.19</v>
      </c>
      <c r="BJ580" s="37">
        <v>472.1</v>
      </c>
      <c r="BK580" s="37">
        <v>498.11</v>
      </c>
      <c r="BL580" s="37">
        <v>525.54</v>
      </c>
      <c r="BM580" s="37">
        <v>554.48</v>
      </c>
      <c r="BN580" s="37">
        <v>585.02</v>
      </c>
      <c r="BO580" s="37">
        <v>617.24</v>
      </c>
      <c r="BP580" s="37">
        <v>651.23</v>
      </c>
      <c r="BQ580" s="37">
        <v>687.1</v>
      </c>
      <c r="BR580" s="37">
        <v>724.94</v>
      </c>
      <c r="BS580" s="37">
        <v>764.87</v>
      </c>
      <c r="BT580" s="37">
        <v>806.99</v>
      </c>
      <c r="BU580" s="37">
        <v>851.43</v>
      </c>
      <c r="BV580" s="37">
        <v>898.33</v>
      </c>
      <c r="BW580" s="37">
        <v>947.8</v>
      </c>
      <c r="BX580" s="37">
        <v>1000</v>
      </c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</row>
    <row r="581" spans="1:101" ht="14.25" customHeight="1">
      <c r="A581" s="55">
        <v>47</v>
      </c>
      <c r="B581" s="56">
        <v>0.76</v>
      </c>
      <c r="C581" s="56">
        <v>1.25</v>
      </c>
      <c r="D581" s="56">
        <v>1.9</v>
      </c>
      <c r="E581" s="56">
        <v>2.5</v>
      </c>
      <c r="F581" s="56">
        <v>2.99</v>
      </c>
      <c r="G581" s="56">
        <v>3.61</v>
      </c>
      <c r="H581" s="56">
        <v>4.3</v>
      </c>
      <c r="I581" s="56">
        <v>5.03</v>
      </c>
      <c r="J581" s="56">
        <v>5.82</v>
      </c>
      <c r="K581" s="56">
        <v>6.52</v>
      </c>
      <c r="L581" s="56">
        <v>7.34</v>
      </c>
      <c r="M581" s="56">
        <v>8.2100000000000009</v>
      </c>
      <c r="N581" s="56">
        <v>9.25</v>
      </c>
      <c r="O581" s="56">
        <v>10.37</v>
      </c>
      <c r="P581" s="56">
        <v>11.57</v>
      </c>
      <c r="Q581" s="56">
        <v>12.92</v>
      </c>
      <c r="R581" s="56">
        <v>14.35</v>
      </c>
      <c r="S581" s="56">
        <v>15.87</v>
      </c>
      <c r="T581" s="56">
        <v>17.41</v>
      </c>
      <c r="U581" s="57">
        <v>19.12</v>
      </c>
      <c r="V581" s="56">
        <v>21.12</v>
      </c>
      <c r="W581" s="56">
        <v>22.99</v>
      </c>
      <c r="X581" s="56">
        <v>24.91</v>
      </c>
      <c r="Y581" s="56">
        <v>27.03</v>
      </c>
      <c r="Z581" s="56">
        <v>29.39</v>
      </c>
      <c r="AA581" s="57">
        <v>31.65</v>
      </c>
      <c r="AB581" s="37">
        <v>34.15</v>
      </c>
      <c r="AC581" s="37">
        <v>36.840000000000003</v>
      </c>
      <c r="AD581" s="37">
        <v>39.840000000000003</v>
      </c>
      <c r="AE581" s="37">
        <v>43.14</v>
      </c>
      <c r="AF581" s="37">
        <v>46.84</v>
      </c>
      <c r="AG581" s="37">
        <v>50.9</v>
      </c>
      <c r="AH581" s="37">
        <v>55.38</v>
      </c>
      <c r="AI581" s="37">
        <v>61.38</v>
      </c>
      <c r="AJ581" s="37">
        <v>68.599999999999994</v>
      </c>
      <c r="AK581" s="37">
        <v>76.8</v>
      </c>
      <c r="AL581" s="37">
        <v>85.97</v>
      </c>
      <c r="AM581" s="37">
        <v>95.29</v>
      </c>
      <c r="AN581" s="37">
        <v>103.46</v>
      </c>
      <c r="AO581" s="37">
        <v>116.75</v>
      </c>
      <c r="AP581" s="37">
        <v>128.41</v>
      </c>
      <c r="AQ581" s="37">
        <v>141.16999999999999</v>
      </c>
      <c r="AR581" s="37">
        <v>154.69</v>
      </c>
      <c r="AS581" s="37">
        <v>168.78</v>
      </c>
      <c r="AT581" s="37">
        <v>182.82</v>
      </c>
      <c r="AU581" s="37">
        <v>197.3</v>
      </c>
      <c r="AV581" s="37">
        <v>211.97</v>
      </c>
      <c r="AW581" s="37">
        <v>225.37</v>
      </c>
      <c r="AX581" s="37">
        <v>238.85</v>
      </c>
      <c r="AY581" s="37">
        <v>256.57</v>
      </c>
      <c r="AZ581" s="37">
        <v>275.08999999999997</v>
      </c>
      <c r="BA581" s="37">
        <v>294.22000000000003</v>
      </c>
      <c r="BB581" s="37">
        <v>313.37</v>
      </c>
      <c r="BC581" s="37">
        <v>331.99</v>
      </c>
      <c r="BD581" s="37">
        <v>357.42</v>
      </c>
      <c r="BE581" s="37">
        <v>382.58</v>
      </c>
      <c r="BF581" s="37">
        <v>407.03</v>
      </c>
      <c r="BG581" s="37">
        <v>430.37</v>
      </c>
      <c r="BH581" s="37">
        <v>452.19</v>
      </c>
      <c r="BI581" s="37">
        <v>472.1</v>
      </c>
      <c r="BJ581" s="37">
        <v>498.11</v>
      </c>
      <c r="BK581" s="37">
        <v>525.54</v>
      </c>
      <c r="BL581" s="37">
        <v>554.48</v>
      </c>
      <c r="BM581" s="37">
        <v>585.02</v>
      </c>
      <c r="BN581" s="37">
        <v>617.24</v>
      </c>
      <c r="BO581" s="37">
        <v>651.23</v>
      </c>
      <c r="BP581" s="37">
        <v>687.1</v>
      </c>
      <c r="BQ581" s="37">
        <v>724.94</v>
      </c>
      <c r="BR581" s="37">
        <v>764.87</v>
      </c>
      <c r="BS581" s="37">
        <v>806.99</v>
      </c>
      <c r="BT581" s="37">
        <v>851.43</v>
      </c>
      <c r="BU581" s="37">
        <v>898.33</v>
      </c>
      <c r="BV581" s="37">
        <v>947.8</v>
      </c>
      <c r="BW581" s="37">
        <v>1000</v>
      </c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</row>
    <row r="582" spans="1:101" ht="14.25" customHeight="1">
      <c r="A582" s="55">
        <v>48</v>
      </c>
      <c r="B582" s="60">
        <v>0.81</v>
      </c>
      <c r="C582" s="56">
        <v>1.35</v>
      </c>
      <c r="D582" s="56">
        <v>2.0699999999999998</v>
      </c>
      <c r="E582" s="56">
        <v>2.75</v>
      </c>
      <c r="F582" s="56">
        <v>3.3</v>
      </c>
      <c r="G582" s="56">
        <v>3.99</v>
      </c>
      <c r="H582" s="56">
        <v>4.74</v>
      </c>
      <c r="I582" s="56">
        <v>5.55</v>
      </c>
      <c r="J582" s="56">
        <v>6.27</v>
      </c>
      <c r="K582" s="56">
        <v>7.19</v>
      </c>
      <c r="L582" s="56">
        <v>8.09</v>
      </c>
      <c r="M582" s="56">
        <v>9.0500000000000007</v>
      </c>
      <c r="N582" s="56">
        <v>10.199999999999999</v>
      </c>
      <c r="O582" s="56">
        <v>11.44</v>
      </c>
      <c r="P582" s="56">
        <v>12.77</v>
      </c>
      <c r="Q582" s="56">
        <v>14.24</v>
      </c>
      <c r="R582" s="56">
        <v>15.8</v>
      </c>
      <c r="S582" s="56">
        <v>17.34</v>
      </c>
      <c r="T582" s="56">
        <v>18.989999999999998</v>
      </c>
      <c r="U582" s="57">
        <v>20.89</v>
      </c>
      <c r="V582" s="56">
        <v>22.99</v>
      </c>
      <c r="W582" s="56">
        <v>24.91</v>
      </c>
      <c r="X582" s="56">
        <v>27.03</v>
      </c>
      <c r="Y582" s="56">
        <v>29.39</v>
      </c>
      <c r="Z582" s="56">
        <v>31.65</v>
      </c>
      <c r="AA582" s="57">
        <v>34.15</v>
      </c>
      <c r="AB582" s="37">
        <v>36.840000000000003</v>
      </c>
      <c r="AC582" s="37">
        <v>39.840000000000003</v>
      </c>
      <c r="AD582" s="37">
        <v>43.14</v>
      </c>
      <c r="AE582" s="37">
        <v>46.84</v>
      </c>
      <c r="AF582" s="37">
        <v>50.9</v>
      </c>
      <c r="AG582" s="37">
        <v>55.38</v>
      </c>
      <c r="AH582" s="37">
        <v>61.38</v>
      </c>
      <c r="AI582" s="37">
        <v>68.599999999999994</v>
      </c>
      <c r="AJ582" s="37">
        <v>76.8</v>
      </c>
      <c r="AK582" s="37">
        <v>85.97</v>
      </c>
      <c r="AL582" s="37">
        <v>95.29</v>
      </c>
      <c r="AM582" s="37">
        <v>103.46</v>
      </c>
      <c r="AN582" s="37">
        <v>116.75</v>
      </c>
      <c r="AO582" s="37">
        <v>128.41</v>
      </c>
      <c r="AP582" s="37">
        <v>141.16999999999999</v>
      </c>
      <c r="AQ582" s="37">
        <v>154.69</v>
      </c>
      <c r="AR582" s="37">
        <v>168.78</v>
      </c>
      <c r="AS582" s="37">
        <v>182.82</v>
      </c>
      <c r="AT582" s="37">
        <v>197.3</v>
      </c>
      <c r="AU582" s="37">
        <v>211.97</v>
      </c>
      <c r="AV582" s="37">
        <v>225.37</v>
      </c>
      <c r="AW582" s="37">
        <v>238.85</v>
      </c>
      <c r="AX582" s="37">
        <v>256.57</v>
      </c>
      <c r="AY582" s="37">
        <v>275.08999999999997</v>
      </c>
      <c r="AZ582" s="37">
        <v>294.22000000000003</v>
      </c>
      <c r="BA582" s="37">
        <v>313.37</v>
      </c>
      <c r="BB582" s="37">
        <v>331.99</v>
      </c>
      <c r="BC582" s="37">
        <v>357.42</v>
      </c>
      <c r="BD582" s="37">
        <v>382.58</v>
      </c>
      <c r="BE582" s="37">
        <v>407.03</v>
      </c>
      <c r="BF582" s="37">
        <v>430.37</v>
      </c>
      <c r="BG582" s="37">
        <v>452.19</v>
      </c>
      <c r="BH582" s="37">
        <v>472.1</v>
      </c>
      <c r="BI582" s="37">
        <v>498.11</v>
      </c>
      <c r="BJ582" s="37">
        <v>525.54</v>
      </c>
      <c r="BK582" s="37">
        <v>554.48</v>
      </c>
      <c r="BL582" s="37">
        <v>585.02</v>
      </c>
      <c r="BM582" s="37">
        <v>617.24</v>
      </c>
      <c r="BN582" s="37">
        <v>651.23</v>
      </c>
      <c r="BO582" s="37">
        <v>687.1</v>
      </c>
      <c r="BP582" s="37">
        <v>724.94</v>
      </c>
      <c r="BQ582" s="37">
        <v>764.87</v>
      </c>
      <c r="BR582" s="37">
        <v>806.99</v>
      </c>
      <c r="BS582" s="37">
        <v>851.43</v>
      </c>
      <c r="BT582" s="37">
        <v>898.33</v>
      </c>
      <c r="BU582" s="37">
        <v>947.8</v>
      </c>
      <c r="BV582" s="37">
        <v>1000</v>
      </c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</row>
    <row r="583" spans="1:101" ht="14.25" customHeight="1">
      <c r="A583" s="55">
        <v>49</v>
      </c>
      <c r="B583" s="60">
        <v>0.86</v>
      </c>
      <c r="C583" s="56">
        <v>1.46</v>
      </c>
      <c r="D583" s="56">
        <v>2.27</v>
      </c>
      <c r="E583" s="56">
        <v>3.03</v>
      </c>
      <c r="F583" s="56">
        <v>3.65</v>
      </c>
      <c r="G583" s="56">
        <v>4.4000000000000004</v>
      </c>
      <c r="H583" s="56">
        <v>5.23</v>
      </c>
      <c r="I583" s="56">
        <v>5.99</v>
      </c>
      <c r="J583" s="56">
        <v>6.92</v>
      </c>
      <c r="K583" s="56">
        <v>7.94</v>
      </c>
      <c r="L583" s="56">
        <v>8.91</v>
      </c>
      <c r="M583" s="56">
        <v>9.9499999999999993</v>
      </c>
      <c r="N583" s="56">
        <v>11.21</v>
      </c>
      <c r="O583" s="56">
        <v>12.57</v>
      </c>
      <c r="P583" s="56">
        <v>14.01</v>
      </c>
      <c r="Q583" s="56">
        <v>15.61</v>
      </c>
      <c r="R583" s="56">
        <v>17.28</v>
      </c>
      <c r="S583" s="56">
        <v>18.920000000000002</v>
      </c>
      <c r="T583" s="56">
        <v>20.66</v>
      </c>
      <c r="U583" s="57">
        <v>22.69</v>
      </c>
      <c r="V583" s="56">
        <v>24.91</v>
      </c>
      <c r="W583" s="56">
        <v>27.03</v>
      </c>
      <c r="X583" s="56">
        <v>29.39</v>
      </c>
      <c r="Y583" s="56">
        <v>31.65</v>
      </c>
      <c r="Z583" s="56">
        <v>34.15</v>
      </c>
      <c r="AA583" s="57">
        <v>36.840000000000003</v>
      </c>
      <c r="AB583" s="37">
        <v>39.840000000000003</v>
      </c>
      <c r="AC583" s="37">
        <v>43.14</v>
      </c>
      <c r="AD583" s="37">
        <v>46.84</v>
      </c>
      <c r="AE583" s="37">
        <v>50.9</v>
      </c>
      <c r="AF583" s="37">
        <v>55.38</v>
      </c>
      <c r="AG583" s="37">
        <v>61.38</v>
      </c>
      <c r="AH583" s="37">
        <v>68.599999999999994</v>
      </c>
      <c r="AI583" s="37">
        <v>76.8</v>
      </c>
      <c r="AJ583" s="37">
        <v>85.97</v>
      </c>
      <c r="AK583" s="37">
        <v>95.29</v>
      </c>
      <c r="AL583" s="37">
        <v>103.46</v>
      </c>
      <c r="AM583" s="37">
        <v>116.75</v>
      </c>
      <c r="AN583" s="37">
        <v>128.41</v>
      </c>
      <c r="AO583" s="37">
        <v>141.16999999999999</v>
      </c>
      <c r="AP583" s="37">
        <v>154.69</v>
      </c>
      <c r="AQ583" s="37">
        <v>168.78</v>
      </c>
      <c r="AR583" s="37">
        <v>182.82</v>
      </c>
      <c r="AS583" s="37">
        <v>197.3</v>
      </c>
      <c r="AT583" s="37">
        <v>211.97</v>
      </c>
      <c r="AU583" s="37">
        <v>225.37</v>
      </c>
      <c r="AV583" s="37">
        <v>238.85</v>
      </c>
      <c r="AW583" s="37">
        <v>256.57</v>
      </c>
      <c r="AX583" s="37">
        <v>275.08999999999997</v>
      </c>
      <c r="AY583" s="37">
        <v>294.22000000000003</v>
      </c>
      <c r="AZ583" s="37">
        <v>313.37</v>
      </c>
      <c r="BA583" s="37">
        <v>331.99</v>
      </c>
      <c r="BB583" s="37">
        <v>357.42</v>
      </c>
      <c r="BC583" s="37">
        <v>382.58</v>
      </c>
      <c r="BD583" s="37">
        <v>407.03</v>
      </c>
      <c r="BE583" s="37">
        <v>430.37</v>
      </c>
      <c r="BF583" s="37">
        <v>452.19</v>
      </c>
      <c r="BG583" s="37">
        <v>472.1</v>
      </c>
      <c r="BH583" s="37">
        <v>498.11</v>
      </c>
      <c r="BI583" s="37">
        <v>525.54</v>
      </c>
      <c r="BJ583" s="37">
        <v>554.48</v>
      </c>
      <c r="BK583" s="37">
        <v>585.02</v>
      </c>
      <c r="BL583" s="37">
        <v>617.24</v>
      </c>
      <c r="BM583" s="37">
        <v>651.23</v>
      </c>
      <c r="BN583" s="37">
        <v>687.1</v>
      </c>
      <c r="BO583" s="37">
        <v>724.94</v>
      </c>
      <c r="BP583" s="37">
        <v>764.87</v>
      </c>
      <c r="BQ583" s="37">
        <v>806.99</v>
      </c>
      <c r="BR583" s="37">
        <v>851.43</v>
      </c>
      <c r="BS583" s="37">
        <v>898.33</v>
      </c>
      <c r="BT583" s="37">
        <v>947.8</v>
      </c>
      <c r="BU583" s="37">
        <v>1000</v>
      </c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</row>
    <row r="584" spans="1:101" ht="14.25" customHeight="1">
      <c r="A584" s="55">
        <v>50</v>
      </c>
      <c r="B584" s="60">
        <v>0.92</v>
      </c>
      <c r="C584" s="56">
        <v>1.58</v>
      </c>
      <c r="D584" s="56">
        <v>2.48</v>
      </c>
      <c r="E584" s="56">
        <v>3.34</v>
      </c>
      <c r="F584" s="56">
        <v>4.03</v>
      </c>
      <c r="G584" s="56">
        <v>4.87</v>
      </c>
      <c r="H584" s="56">
        <v>5.68</v>
      </c>
      <c r="I584" s="56">
        <v>6.61</v>
      </c>
      <c r="J584" s="56">
        <v>7.64</v>
      </c>
      <c r="K584" s="56">
        <v>8.77</v>
      </c>
      <c r="L584" s="56">
        <v>9.82</v>
      </c>
      <c r="M584" s="56">
        <v>10.94</v>
      </c>
      <c r="N584" s="56">
        <v>12.32</v>
      </c>
      <c r="O584" s="56">
        <v>13.8</v>
      </c>
      <c r="P584" s="56">
        <v>15.35</v>
      </c>
      <c r="Q584" s="56">
        <v>17.07</v>
      </c>
      <c r="R584" s="56">
        <v>18.86</v>
      </c>
      <c r="S584" s="56">
        <v>20.58</v>
      </c>
      <c r="T584" s="56">
        <v>22.58</v>
      </c>
      <c r="U584" s="57">
        <v>24.54</v>
      </c>
      <c r="V584" s="56">
        <v>27.03</v>
      </c>
      <c r="W584" s="56">
        <v>29.39</v>
      </c>
      <c r="X584" s="56">
        <v>31.65</v>
      </c>
      <c r="Y584" s="56">
        <v>34.15</v>
      </c>
      <c r="Z584" s="56">
        <v>36.840000000000003</v>
      </c>
      <c r="AA584" s="57">
        <v>39.840000000000003</v>
      </c>
      <c r="AB584" s="37">
        <v>43.14</v>
      </c>
      <c r="AC584" s="37">
        <v>46.84</v>
      </c>
      <c r="AD584" s="37">
        <v>50.9</v>
      </c>
      <c r="AE584" s="37">
        <v>55.38</v>
      </c>
      <c r="AF584" s="37">
        <v>61.38</v>
      </c>
      <c r="AG584" s="37">
        <v>68.599999999999994</v>
      </c>
      <c r="AH584" s="37">
        <v>76.8</v>
      </c>
      <c r="AI584" s="37">
        <v>85.97</v>
      </c>
      <c r="AJ584" s="37">
        <v>95.29</v>
      </c>
      <c r="AK584" s="37">
        <v>103.46</v>
      </c>
      <c r="AL584" s="37">
        <v>116.75</v>
      </c>
      <c r="AM584" s="37">
        <v>128.41</v>
      </c>
      <c r="AN584" s="37">
        <v>141.16999999999999</v>
      </c>
      <c r="AO584" s="37">
        <v>154.69</v>
      </c>
      <c r="AP584" s="37">
        <v>168.78</v>
      </c>
      <c r="AQ584" s="37">
        <v>182.82</v>
      </c>
      <c r="AR584" s="37">
        <v>197.3</v>
      </c>
      <c r="AS584" s="37">
        <v>211.97</v>
      </c>
      <c r="AT584" s="37">
        <v>225.37</v>
      </c>
      <c r="AU584" s="37">
        <v>238.85</v>
      </c>
      <c r="AV584" s="37">
        <v>256.57</v>
      </c>
      <c r="AW584" s="37">
        <v>275.08999999999997</v>
      </c>
      <c r="AX584" s="37">
        <v>294.22000000000003</v>
      </c>
      <c r="AY584" s="37">
        <v>313.37</v>
      </c>
      <c r="AZ584" s="37">
        <v>331.99</v>
      </c>
      <c r="BA584" s="37">
        <v>357.42</v>
      </c>
      <c r="BB584" s="37">
        <v>382.58</v>
      </c>
      <c r="BC584" s="37">
        <v>407.03</v>
      </c>
      <c r="BD584" s="37">
        <v>430.37</v>
      </c>
      <c r="BE584" s="37">
        <v>452.19</v>
      </c>
      <c r="BF584" s="37">
        <v>472.1</v>
      </c>
      <c r="BG584" s="37">
        <v>498.11</v>
      </c>
      <c r="BH584" s="37">
        <v>525.54</v>
      </c>
      <c r="BI584" s="37">
        <v>554.48</v>
      </c>
      <c r="BJ584" s="37">
        <v>585.02</v>
      </c>
      <c r="BK584" s="37">
        <v>617.24</v>
      </c>
      <c r="BL584" s="37">
        <v>651.23</v>
      </c>
      <c r="BM584" s="37">
        <v>687.1</v>
      </c>
      <c r="BN584" s="37">
        <v>724.94</v>
      </c>
      <c r="BO584" s="37">
        <v>764.87</v>
      </c>
      <c r="BP584" s="37">
        <v>806.99</v>
      </c>
      <c r="BQ584" s="37">
        <v>851.43</v>
      </c>
      <c r="BR584" s="37">
        <v>898.33</v>
      </c>
      <c r="BS584" s="37">
        <v>947.8</v>
      </c>
      <c r="BT584" s="37">
        <v>1000</v>
      </c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</row>
    <row r="585" spans="1:101" ht="14.25" customHeight="1">
      <c r="A585" s="55">
        <v>51</v>
      </c>
      <c r="B585" s="60">
        <v>0.98</v>
      </c>
      <c r="C585" s="56">
        <v>1.71</v>
      </c>
      <c r="D585" s="56">
        <v>2.72</v>
      </c>
      <c r="E585" s="56">
        <v>3.67</v>
      </c>
      <c r="F585" s="56">
        <v>4.47</v>
      </c>
      <c r="G585" s="56">
        <v>5.33</v>
      </c>
      <c r="H585" s="56">
        <v>6.28</v>
      </c>
      <c r="I585" s="56">
        <v>7.31</v>
      </c>
      <c r="J585" s="56">
        <v>8.4499999999999993</v>
      </c>
      <c r="K585" s="56">
        <v>9.6999999999999993</v>
      </c>
      <c r="L585" s="56">
        <v>10.83</v>
      </c>
      <c r="M585" s="56">
        <v>12.03</v>
      </c>
      <c r="N585" s="56">
        <v>13.54</v>
      </c>
      <c r="O585" s="56">
        <v>15.14</v>
      </c>
      <c r="P585" s="56">
        <v>16.8</v>
      </c>
      <c r="Q585" s="56">
        <v>18.63</v>
      </c>
      <c r="R585" s="56">
        <v>20.52</v>
      </c>
      <c r="S585" s="56">
        <v>22.48</v>
      </c>
      <c r="T585" s="56">
        <v>24.46</v>
      </c>
      <c r="U585" s="57">
        <v>26.57</v>
      </c>
      <c r="V585" s="56">
        <v>29.39</v>
      </c>
      <c r="W585" s="56">
        <v>31.65</v>
      </c>
      <c r="X585" s="56">
        <v>34.15</v>
      </c>
      <c r="Y585" s="56">
        <v>36.840000000000003</v>
      </c>
      <c r="Z585" s="56">
        <v>39.840000000000003</v>
      </c>
      <c r="AA585" s="57">
        <v>43.14</v>
      </c>
      <c r="AB585" s="37">
        <v>46.84</v>
      </c>
      <c r="AC585" s="37">
        <v>50.9</v>
      </c>
      <c r="AD585" s="37">
        <v>55.38</v>
      </c>
      <c r="AE585" s="37">
        <v>61.38</v>
      </c>
      <c r="AF585" s="37">
        <v>68.599999999999994</v>
      </c>
      <c r="AG585" s="37">
        <v>76.8</v>
      </c>
      <c r="AH585" s="37">
        <v>85.97</v>
      </c>
      <c r="AI585" s="37">
        <v>95.29</v>
      </c>
      <c r="AJ585" s="37">
        <v>103.46</v>
      </c>
      <c r="AK585" s="37">
        <v>116.75</v>
      </c>
      <c r="AL585" s="37">
        <v>128.41</v>
      </c>
      <c r="AM585" s="37">
        <v>141.16999999999999</v>
      </c>
      <c r="AN585" s="37">
        <v>154.69</v>
      </c>
      <c r="AO585" s="37">
        <v>168.78</v>
      </c>
      <c r="AP585" s="37">
        <v>182.82</v>
      </c>
      <c r="AQ585" s="37">
        <v>197.3</v>
      </c>
      <c r="AR585" s="37">
        <v>211.97</v>
      </c>
      <c r="AS585" s="37">
        <v>225.37</v>
      </c>
      <c r="AT585" s="37">
        <v>238.85</v>
      </c>
      <c r="AU585" s="37">
        <v>256.57</v>
      </c>
      <c r="AV585" s="37">
        <v>275.08999999999997</v>
      </c>
      <c r="AW585" s="37">
        <v>294.22000000000003</v>
      </c>
      <c r="AX585" s="37">
        <v>313.37</v>
      </c>
      <c r="AY585" s="37">
        <v>331.99</v>
      </c>
      <c r="AZ585" s="37">
        <v>357.42</v>
      </c>
      <c r="BA585" s="37">
        <v>382.58</v>
      </c>
      <c r="BB585" s="37">
        <v>407.03</v>
      </c>
      <c r="BC585" s="37">
        <v>430.37</v>
      </c>
      <c r="BD585" s="37">
        <v>452.19</v>
      </c>
      <c r="BE585" s="37">
        <v>472.1</v>
      </c>
      <c r="BF585" s="37">
        <v>498.11</v>
      </c>
      <c r="BG585" s="37">
        <v>525.54</v>
      </c>
      <c r="BH585" s="37">
        <v>554.48</v>
      </c>
      <c r="BI585" s="37">
        <v>585.02</v>
      </c>
      <c r="BJ585" s="37">
        <v>617.24</v>
      </c>
      <c r="BK585" s="37">
        <v>651.23</v>
      </c>
      <c r="BL585" s="37">
        <v>687.1</v>
      </c>
      <c r="BM585" s="37">
        <v>724.94</v>
      </c>
      <c r="BN585" s="37">
        <v>764.87</v>
      </c>
      <c r="BO585" s="37">
        <v>806.99</v>
      </c>
      <c r="BP585" s="37">
        <v>851.43</v>
      </c>
      <c r="BQ585" s="37">
        <v>898.33</v>
      </c>
      <c r="BR585" s="37">
        <v>947.8</v>
      </c>
      <c r="BS585" s="37">
        <v>1000</v>
      </c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</row>
    <row r="586" spans="1:101" ht="14.25" customHeight="1">
      <c r="A586" s="55">
        <v>52</v>
      </c>
      <c r="B586" s="60">
        <v>1.05</v>
      </c>
      <c r="C586" s="56">
        <v>1.86</v>
      </c>
      <c r="D586" s="56">
        <v>2.98</v>
      </c>
      <c r="E586" s="56">
        <v>4.05</v>
      </c>
      <c r="F586" s="56">
        <v>4.95</v>
      </c>
      <c r="G586" s="56">
        <v>5.9</v>
      </c>
      <c r="H586" s="56">
        <v>6.95</v>
      </c>
      <c r="I586" s="56">
        <v>8.09</v>
      </c>
      <c r="J586" s="56">
        <v>9.36</v>
      </c>
      <c r="K586" s="56">
        <v>10.74</v>
      </c>
      <c r="L586" s="56">
        <v>11.99</v>
      </c>
      <c r="M586" s="56">
        <v>13.4</v>
      </c>
      <c r="N586" s="56">
        <v>14.93</v>
      </c>
      <c r="O586" s="56">
        <v>16.66</v>
      </c>
      <c r="P586" s="56">
        <v>18.43</v>
      </c>
      <c r="Q586" s="56">
        <v>20.36</v>
      </c>
      <c r="R586" s="56">
        <v>22.38</v>
      </c>
      <c r="S586" s="56">
        <v>24.4</v>
      </c>
      <c r="T586" s="56">
        <v>26.48</v>
      </c>
      <c r="U586" s="57">
        <v>28.8</v>
      </c>
      <c r="V586" s="56">
        <v>31.65</v>
      </c>
      <c r="W586" s="56">
        <v>34.15</v>
      </c>
      <c r="X586" s="56">
        <v>36.840000000000003</v>
      </c>
      <c r="Y586" s="56">
        <v>39.840000000000003</v>
      </c>
      <c r="Z586" s="56">
        <v>43.14</v>
      </c>
      <c r="AA586" s="57">
        <v>46.84</v>
      </c>
      <c r="AB586" s="37">
        <v>50.9</v>
      </c>
      <c r="AC586" s="37">
        <v>55.38</v>
      </c>
      <c r="AD586" s="37">
        <v>61.38</v>
      </c>
      <c r="AE586" s="37">
        <v>68.599999999999994</v>
      </c>
      <c r="AF586" s="37">
        <v>76.8</v>
      </c>
      <c r="AG586" s="37">
        <v>85.97</v>
      </c>
      <c r="AH586" s="37">
        <v>95.29</v>
      </c>
      <c r="AI586" s="37">
        <v>103.46</v>
      </c>
      <c r="AJ586" s="37">
        <v>116.75</v>
      </c>
      <c r="AK586" s="37">
        <v>128.41</v>
      </c>
      <c r="AL586" s="37">
        <v>141.16999999999999</v>
      </c>
      <c r="AM586" s="37">
        <v>154.69</v>
      </c>
      <c r="AN586" s="37">
        <v>168.78</v>
      </c>
      <c r="AO586" s="37">
        <v>182.82</v>
      </c>
      <c r="AP586" s="37">
        <v>197.3</v>
      </c>
      <c r="AQ586" s="37">
        <v>211.97</v>
      </c>
      <c r="AR586" s="37">
        <v>225.37</v>
      </c>
      <c r="AS586" s="37">
        <v>238.85</v>
      </c>
      <c r="AT586" s="37">
        <v>256.57</v>
      </c>
      <c r="AU586" s="37">
        <v>275.08999999999997</v>
      </c>
      <c r="AV586" s="37">
        <v>294.22000000000003</v>
      </c>
      <c r="AW586" s="37">
        <v>313.37</v>
      </c>
      <c r="AX586" s="37">
        <v>331.99</v>
      </c>
      <c r="AY586" s="37">
        <v>357.42</v>
      </c>
      <c r="AZ586" s="37">
        <v>382.58</v>
      </c>
      <c r="BA586" s="37">
        <v>407.03</v>
      </c>
      <c r="BB586" s="37">
        <v>430.37</v>
      </c>
      <c r="BC586" s="37">
        <v>452.19</v>
      </c>
      <c r="BD586" s="37">
        <v>472.1</v>
      </c>
      <c r="BE586" s="37">
        <v>498.11</v>
      </c>
      <c r="BF586" s="37">
        <v>525.54</v>
      </c>
      <c r="BG586" s="37">
        <v>554.48</v>
      </c>
      <c r="BH586" s="37">
        <v>585.02</v>
      </c>
      <c r="BI586" s="37">
        <v>617.24</v>
      </c>
      <c r="BJ586" s="37">
        <v>651.23</v>
      </c>
      <c r="BK586" s="37">
        <v>687.1</v>
      </c>
      <c r="BL586" s="37">
        <v>724.94</v>
      </c>
      <c r="BM586" s="37">
        <v>764.87</v>
      </c>
      <c r="BN586" s="37">
        <v>806.99</v>
      </c>
      <c r="BO586" s="37">
        <v>851.43</v>
      </c>
      <c r="BP586" s="37">
        <v>898.33</v>
      </c>
      <c r="BQ586" s="37">
        <v>947.8</v>
      </c>
      <c r="BR586" s="37">
        <v>1000</v>
      </c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</row>
    <row r="587" spans="1:101" ht="14.25" customHeight="1">
      <c r="A587" s="55">
        <v>53</v>
      </c>
      <c r="B587" s="60">
        <v>1.1299999999999999</v>
      </c>
      <c r="C587" s="56">
        <v>2.0299999999999998</v>
      </c>
      <c r="D587" s="56">
        <v>3.26</v>
      </c>
      <c r="E587" s="56">
        <v>4.47</v>
      </c>
      <c r="F587" s="56">
        <v>5.49</v>
      </c>
      <c r="G587" s="56">
        <v>6.54</v>
      </c>
      <c r="H587" s="56">
        <v>7.71</v>
      </c>
      <c r="I587" s="56">
        <v>8.9700000000000006</v>
      </c>
      <c r="J587" s="56">
        <v>10.37</v>
      </c>
      <c r="K587" s="56">
        <v>11.89</v>
      </c>
      <c r="L587" s="56">
        <v>13.26</v>
      </c>
      <c r="M587" s="56">
        <v>14.82</v>
      </c>
      <c r="N587" s="56">
        <v>16.43</v>
      </c>
      <c r="O587" s="56">
        <v>18.27</v>
      </c>
      <c r="P587" s="56">
        <v>20.25</v>
      </c>
      <c r="Q587" s="56">
        <v>22.28</v>
      </c>
      <c r="R587" s="56">
        <v>24.33</v>
      </c>
      <c r="S587" s="56">
        <v>26.39</v>
      </c>
      <c r="T587" s="56">
        <v>28.67</v>
      </c>
      <c r="U587" s="57">
        <v>31.1</v>
      </c>
      <c r="V587" s="56">
        <v>34.15</v>
      </c>
      <c r="W587" s="56">
        <v>36.840000000000003</v>
      </c>
      <c r="X587" s="56">
        <v>39.840000000000003</v>
      </c>
      <c r="Y587" s="56">
        <v>43.14</v>
      </c>
      <c r="Z587" s="56">
        <v>46.84</v>
      </c>
      <c r="AA587" s="57">
        <v>50.9</v>
      </c>
      <c r="AB587" s="37">
        <v>55.38</v>
      </c>
      <c r="AC587" s="37">
        <v>61.38</v>
      </c>
      <c r="AD587" s="37">
        <v>68.599999999999994</v>
      </c>
      <c r="AE587" s="37">
        <v>76.8</v>
      </c>
      <c r="AF587" s="37">
        <v>85.97</v>
      </c>
      <c r="AG587" s="37">
        <v>95.29</v>
      </c>
      <c r="AH587" s="37">
        <v>103.46</v>
      </c>
      <c r="AI587" s="37">
        <v>116.75</v>
      </c>
      <c r="AJ587" s="37">
        <v>128.41</v>
      </c>
      <c r="AK587" s="37">
        <v>141.16999999999999</v>
      </c>
      <c r="AL587" s="37">
        <v>154.69</v>
      </c>
      <c r="AM587" s="37">
        <v>168.78</v>
      </c>
      <c r="AN587" s="37">
        <v>182.82</v>
      </c>
      <c r="AO587" s="37">
        <v>197.3</v>
      </c>
      <c r="AP587" s="37">
        <v>211.97</v>
      </c>
      <c r="AQ587" s="37">
        <v>225.37</v>
      </c>
      <c r="AR587" s="37">
        <v>238.85</v>
      </c>
      <c r="AS587" s="37">
        <v>256.57</v>
      </c>
      <c r="AT587" s="37">
        <v>275.08999999999997</v>
      </c>
      <c r="AU587" s="37">
        <v>294.22000000000003</v>
      </c>
      <c r="AV587" s="37">
        <v>313.37</v>
      </c>
      <c r="AW587" s="37">
        <v>331.99</v>
      </c>
      <c r="AX587" s="37">
        <v>357.42</v>
      </c>
      <c r="AY587" s="37">
        <v>382.58</v>
      </c>
      <c r="AZ587" s="37">
        <v>407.03</v>
      </c>
      <c r="BA587" s="37">
        <v>430.37</v>
      </c>
      <c r="BB587" s="37">
        <v>452.19</v>
      </c>
      <c r="BC587" s="37">
        <v>472.1</v>
      </c>
      <c r="BD587" s="37">
        <v>498.11</v>
      </c>
      <c r="BE587" s="37">
        <v>525.54</v>
      </c>
      <c r="BF587" s="37">
        <v>554.48</v>
      </c>
      <c r="BG587" s="37">
        <v>585.02</v>
      </c>
      <c r="BH587" s="37">
        <v>617.24</v>
      </c>
      <c r="BI587" s="37">
        <v>651.23</v>
      </c>
      <c r="BJ587" s="37">
        <v>687.1</v>
      </c>
      <c r="BK587" s="37">
        <v>724.94</v>
      </c>
      <c r="BL587" s="37">
        <v>764.87</v>
      </c>
      <c r="BM587" s="37">
        <v>806.99</v>
      </c>
      <c r="BN587" s="37">
        <v>851.43</v>
      </c>
      <c r="BO587" s="37">
        <v>898.33</v>
      </c>
      <c r="BP587" s="37">
        <v>947.8</v>
      </c>
      <c r="BQ587" s="37">
        <v>1000</v>
      </c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</row>
    <row r="588" spans="1:101" ht="14.25" customHeight="1">
      <c r="A588" s="55">
        <v>54</v>
      </c>
      <c r="B588" s="60">
        <v>1.21</v>
      </c>
      <c r="C588" s="56">
        <v>2.21</v>
      </c>
      <c r="D588" s="56">
        <v>3.58</v>
      </c>
      <c r="E588" s="56">
        <v>4.93</v>
      </c>
      <c r="F588" s="56">
        <v>6.1</v>
      </c>
      <c r="G588" s="56">
        <v>7.27</v>
      </c>
      <c r="H588" s="56">
        <v>8.56</v>
      </c>
      <c r="I588" s="56">
        <v>9.9700000000000006</v>
      </c>
      <c r="J588" s="56">
        <v>11.51</v>
      </c>
      <c r="K588" s="56">
        <v>13.18</v>
      </c>
      <c r="L588" s="56">
        <v>14.71</v>
      </c>
      <c r="M588" s="56">
        <v>16.36</v>
      </c>
      <c r="N588" s="56">
        <v>18.190000000000001</v>
      </c>
      <c r="O588" s="56">
        <v>20.14</v>
      </c>
      <c r="P588" s="56">
        <v>22.19</v>
      </c>
      <c r="Q588" s="56">
        <v>24.28</v>
      </c>
      <c r="R588" s="56">
        <v>26.31</v>
      </c>
      <c r="S588" s="56">
        <v>28.56</v>
      </c>
      <c r="T588" s="56">
        <v>31.02</v>
      </c>
      <c r="U588" s="58">
        <v>33.94</v>
      </c>
      <c r="V588" s="56">
        <v>36.840000000000003</v>
      </c>
      <c r="W588" s="56">
        <v>39.840000000000003</v>
      </c>
      <c r="X588" s="56">
        <v>43.14</v>
      </c>
      <c r="Y588" s="56">
        <v>46.84</v>
      </c>
      <c r="Z588" s="56">
        <v>50.9</v>
      </c>
      <c r="AA588" s="57">
        <v>55.38</v>
      </c>
      <c r="AB588" s="37">
        <v>61.38</v>
      </c>
      <c r="AC588" s="37">
        <v>68.599999999999994</v>
      </c>
      <c r="AD588" s="37">
        <v>76.8</v>
      </c>
      <c r="AE588" s="37">
        <v>85.97</v>
      </c>
      <c r="AF588" s="37">
        <v>95.29</v>
      </c>
      <c r="AG588" s="37">
        <v>103.46</v>
      </c>
      <c r="AH588" s="37">
        <v>116.75</v>
      </c>
      <c r="AI588" s="37">
        <v>128.41</v>
      </c>
      <c r="AJ588" s="37">
        <v>141.16999999999999</v>
      </c>
      <c r="AK588" s="37">
        <v>154.69</v>
      </c>
      <c r="AL588" s="37">
        <v>168.78</v>
      </c>
      <c r="AM588" s="37">
        <v>182.82</v>
      </c>
      <c r="AN588" s="37">
        <v>197.3</v>
      </c>
      <c r="AO588" s="37">
        <v>211.97</v>
      </c>
      <c r="AP588" s="37">
        <v>225.37</v>
      </c>
      <c r="AQ588" s="37">
        <v>238.85</v>
      </c>
      <c r="AR588" s="37">
        <v>256.57</v>
      </c>
      <c r="AS588" s="37">
        <v>275.08999999999997</v>
      </c>
      <c r="AT588" s="37">
        <v>294.22000000000003</v>
      </c>
      <c r="AU588" s="37">
        <v>313.37</v>
      </c>
      <c r="AV588" s="37">
        <v>331.99</v>
      </c>
      <c r="AW588" s="37">
        <v>357.42</v>
      </c>
      <c r="AX588" s="37">
        <v>382.58</v>
      </c>
      <c r="AY588" s="37">
        <v>407.03</v>
      </c>
      <c r="AZ588" s="37">
        <v>430.37</v>
      </c>
      <c r="BA588" s="37">
        <v>452.19</v>
      </c>
      <c r="BB588" s="37">
        <v>472.1</v>
      </c>
      <c r="BC588" s="37">
        <v>498.11</v>
      </c>
      <c r="BD588" s="37">
        <v>525.54</v>
      </c>
      <c r="BE588" s="37">
        <v>554.48</v>
      </c>
      <c r="BF588" s="37">
        <v>585.02</v>
      </c>
      <c r="BG588" s="37">
        <v>617.24</v>
      </c>
      <c r="BH588" s="37">
        <v>651.23</v>
      </c>
      <c r="BI588" s="37">
        <v>687.1</v>
      </c>
      <c r="BJ588" s="37">
        <v>724.94</v>
      </c>
      <c r="BK588" s="37">
        <v>764.87</v>
      </c>
      <c r="BL588" s="37">
        <v>806.99</v>
      </c>
      <c r="BM588" s="37">
        <v>851.43</v>
      </c>
      <c r="BN588" s="37">
        <v>898.33</v>
      </c>
      <c r="BO588" s="37">
        <v>947.8</v>
      </c>
      <c r="BP588" s="37">
        <v>1000</v>
      </c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</row>
    <row r="589" spans="1:101" ht="14.25" customHeight="1">
      <c r="A589" s="55">
        <v>55</v>
      </c>
      <c r="B589" s="60">
        <v>1.31</v>
      </c>
      <c r="C589" s="56">
        <v>2.42</v>
      </c>
      <c r="D589" s="56">
        <v>3.93</v>
      </c>
      <c r="E589" s="56">
        <v>5.45</v>
      </c>
      <c r="F589" s="56">
        <v>6.79</v>
      </c>
      <c r="G589" s="56">
        <v>8.09</v>
      </c>
      <c r="H589" s="56">
        <v>9.5299999999999994</v>
      </c>
      <c r="I589" s="56">
        <v>11.08</v>
      </c>
      <c r="J589" s="56">
        <v>12.78</v>
      </c>
      <c r="K589" s="56">
        <v>14.59</v>
      </c>
      <c r="L589" s="56">
        <v>16.29</v>
      </c>
      <c r="M589" s="56">
        <v>18.05</v>
      </c>
      <c r="N589" s="56">
        <v>20.07</v>
      </c>
      <c r="O589" s="56">
        <v>22.11</v>
      </c>
      <c r="P589" s="56">
        <v>24.23</v>
      </c>
      <c r="Q589" s="56">
        <v>26.24</v>
      </c>
      <c r="R589" s="56">
        <v>28.46</v>
      </c>
      <c r="S589" s="56">
        <v>30.95</v>
      </c>
      <c r="T589" s="57">
        <v>33.74</v>
      </c>
      <c r="U589" s="56">
        <v>36.840000000000003</v>
      </c>
      <c r="V589" s="56">
        <v>39.840000000000003</v>
      </c>
      <c r="W589" s="56">
        <v>43.14</v>
      </c>
      <c r="X589" s="56">
        <v>46.84</v>
      </c>
      <c r="Y589" s="56">
        <v>50.9</v>
      </c>
      <c r="Z589" s="56">
        <v>55.38</v>
      </c>
      <c r="AA589" s="57">
        <v>61.38</v>
      </c>
      <c r="AB589" s="37">
        <v>68.599999999999994</v>
      </c>
      <c r="AC589" s="37">
        <v>76.8</v>
      </c>
      <c r="AD589" s="37">
        <v>85.97</v>
      </c>
      <c r="AE589" s="37">
        <v>95.29</v>
      </c>
      <c r="AF589" s="37">
        <v>103.46</v>
      </c>
      <c r="AG589" s="37">
        <v>116.75</v>
      </c>
      <c r="AH589" s="37">
        <v>128.41</v>
      </c>
      <c r="AI589" s="37">
        <v>141.16999999999999</v>
      </c>
      <c r="AJ589" s="37">
        <v>154.69</v>
      </c>
      <c r="AK589" s="37">
        <v>168.78</v>
      </c>
      <c r="AL589" s="37">
        <v>182.82</v>
      </c>
      <c r="AM589" s="37">
        <v>197.3</v>
      </c>
      <c r="AN589" s="37">
        <v>211.97</v>
      </c>
      <c r="AO589" s="37">
        <v>225.37</v>
      </c>
      <c r="AP589" s="37">
        <v>238.85</v>
      </c>
      <c r="AQ589" s="37">
        <v>256.57</v>
      </c>
      <c r="AR589" s="37">
        <v>275.08999999999997</v>
      </c>
      <c r="AS589" s="37">
        <v>294.22000000000003</v>
      </c>
      <c r="AT589" s="37">
        <v>313.37</v>
      </c>
      <c r="AU589" s="37">
        <v>331.99</v>
      </c>
      <c r="AV589" s="37">
        <v>357.42</v>
      </c>
      <c r="AW589" s="37">
        <v>382.58</v>
      </c>
      <c r="AX589" s="37">
        <v>407.03</v>
      </c>
      <c r="AY589" s="37">
        <v>430.37</v>
      </c>
      <c r="AZ589" s="37">
        <v>452.19</v>
      </c>
      <c r="BA589" s="37">
        <v>472.1</v>
      </c>
      <c r="BB589" s="37">
        <v>498.11</v>
      </c>
      <c r="BC589" s="37">
        <v>525.54</v>
      </c>
      <c r="BD589" s="37">
        <v>554.48</v>
      </c>
      <c r="BE589" s="37">
        <v>585.02</v>
      </c>
      <c r="BF589" s="37">
        <v>617.24</v>
      </c>
      <c r="BG589" s="37">
        <v>651.23</v>
      </c>
      <c r="BH589" s="37">
        <v>687.1</v>
      </c>
      <c r="BI589" s="37">
        <v>724.94</v>
      </c>
      <c r="BJ589" s="37">
        <v>764.87</v>
      </c>
      <c r="BK589" s="37">
        <v>806.99</v>
      </c>
      <c r="BL589" s="37">
        <v>851.43</v>
      </c>
      <c r="BM589" s="37">
        <v>898.33</v>
      </c>
      <c r="BN589" s="37">
        <v>947.8</v>
      </c>
      <c r="BO589" s="37">
        <v>1000</v>
      </c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</row>
    <row r="590" spans="1:101" ht="14.25" customHeight="1">
      <c r="A590" s="55">
        <v>56</v>
      </c>
      <c r="B590" s="60">
        <v>1.41</v>
      </c>
      <c r="C590" s="56">
        <v>2.65</v>
      </c>
      <c r="D590" s="56">
        <v>4.33</v>
      </c>
      <c r="E590" s="56">
        <v>6.04</v>
      </c>
      <c r="F590" s="56">
        <v>7.58</v>
      </c>
      <c r="G590" s="56">
        <v>9.0299999999999994</v>
      </c>
      <c r="H590" s="56">
        <v>10.62</v>
      </c>
      <c r="I590" s="56">
        <v>12.33</v>
      </c>
      <c r="J590" s="56">
        <v>14.17</v>
      </c>
      <c r="K590" s="56">
        <v>16.13</v>
      </c>
      <c r="L590" s="56">
        <v>18.010000000000002</v>
      </c>
      <c r="M590" s="56">
        <v>19.940000000000001</v>
      </c>
      <c r="N590" s="56">
        <v>22.06</v>
      </c>
      <c r="O590" s="56">
        <v>24.18</v>
      </c>
      <c r="P590" s="56">
        <v>26.18</v>
      </c>
      <c r="Q590" s="56">
        <v>28.36</v>
      </c>
      <c r="R590" s="56">
        <v>30.89</v>
      </c>
      <c r="S590" s="56">
        <v>33.65</v>
      </c>
      <c r="T590" s="57">
        <v>36.549999999999997</v>
      </c>
      <c r="U590" s="56">
        <v>39.840000000000003</v>
      </c>
      <c r="V590" s="56">
        <v>43.14</v>
      </c>
      <c r="W590" s="56">
        <v>46.84</v>
      </c>
      <c r="X590" s="56">
        <v>50.9</v>
      </c>
      <c r="Y590" s="56">
        <v>55.38</v>
      </c>
      <c r="Z590" s="56">
        <v>61.38</v>
      </c>
      <c r="AA590" s="57">
        <v>68.599999999999994</v>
      </c>
      <c r="AB590" s="37">
        <v>76.8</v>
      </c>
      <c r="AC590" s="37">
        <v>85.97</v>
      </c>
      <c r="AD590" s="37">
        <v>95.29</v>
      </c>
      <c r="AE590" s="37">
        <v>103.46</v>
      </c>
      <c r="AF590" s="37">
        <v>116.75</v>
      </c>
      <c r="AG590" s="37">
        <v>128.41</v>
      </c>
      <c r="AH590" s="37">
        <v>141.16999999999999</v>
      </c>
      <c r="AI590" s="37">
        <v>154.69</v>
      </c>
      <c r="AJ590" s="37">
        <v>168.78</v>
      </c>
      <c r="AK590" s="37">
        <v>182.82</v>
      </c>
      <c r="AL590" s="37">
        <v>197.3</v>
      </c>
      <c r="AM590" s="37">
        <v>211.97</v>
      </c>
      <c r="AN590" s="37">
        <v>225.37</v>
      </c>
      <c r="AO590" s="37">
        <v>238.85</v>
      </c>
      <c r="AP590" s="37">
        <v>256.57</v>
      </c>
      <c r="AQ590" s="37">
        <v>275.08999999999997</v>
      </c>
      <c r="AR590" s="37">
        <v>294.22000000000003</v>
      </c>
      <c r="AS590" s="37">
        <v>313.37</v>
      </c>
      <c r="AT590" s="37">
        <v>331.99</v>
      </c>
      <c r="AU590" s="37">
        <v>357.42</v>
      </c>
      <c r="AV590" s="37">
        <v>382.58</v>
      </c>
      <c r="AW590" s="37">
        <v>407.03</v>
      </c>
      <c r="AX590" s="37">
        <v>430.37</v>
      </c>
      <c r="AY590" s="37">
        <v>452.19</v>
      </c>
      <c r="AZ590" s="37">
        <v>472.1</v>
      </c>
      <c r="BA590" s="37">
        <v>498.11</v>
      </c>
      <c r="BB590" s="37">
        <v>525.54</v>
      </c>
      <c r="BC590" s="37">
        <v>554.48</v>
      </c>
      <c r="BD590" s="37">
        <v>585.02</v>
      </c>
      <c r="BE590" s="37">
        <v>617.24</v>
      </c>
      <c r="BF590" s="37">
        <v>651.23</v>
      </c>
      <c r="BG590" s="37">
        <v>687.1</v>
      </c>
      <c r="BH590" s="37">
        <v>724.94</v>
      </c>
      <c r="BI590" s="37">
        <v>764.87</v>
      </c>
      <c r="BJ590" s="37">
        <v>806.99</v>
      </c>
      <c r="BK590" s="37">
        <v>851.43</v>
      </c>
      <c r="BL590" s="37">
        <v>898.33</v>
      </c>
      <c r="BM590" s="37">
        <v>947.8</v>
      </c>
      <c r="BN590" s="37">
        <v>1000</v>
      </c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</row>
    <row r="591" spans="1:101" ht="14.25" customHeight="1">
      <c r="A591" s="55">
        <v>57</v>
      </c>
      <c r="B591" s="60">
        <v>1.53</v>
      </c>
      <c r="C591" s="56">
        <v>2.9</v>
      </c>
      <c r="D591" s="56">
        <v>4.7699999999999996</v>
      </c>
      <c r="E591" s="56">
        <v>6.71</v>
      </c>
      <c r="F591" s="56">
        <v>8.49</v>
      </c>
      <c r="G591" s="56">
        <v>10.1</v>
      </c>
      <c r="H591" s="56">
        <v>11.85</v>
      </c>
      <c r="I591" s="56">
        <v>13.71</v>
      </c>
      <c r="J591" s="56">
        <v>15.71</v>
      </c>
      <c r="K591" s="56">
        <v>17.8</v>
      </c>
      <c r="L591" s="56">
        <v>19.79</v>
      </c>
      <c r="M591" s="56">
        <v>21.79</v>
      </c>
      <c r="N591" s="56">
        <v>23.97</v>
      </c>
      <c r="O591" s="56">
        <v>26.12</v>
      </c>
      <c r="P591" s="56">
        <v>28.27</v>
      </c>
      <c r="Q591" s="56">
        <v>30.83</v>
      </c>
      <c r="R591" s="56">
        <v>33.57</v>
      </c>
      <c r="S591" s="56">
        <v>36.43</v>
      </c>
      <c r="T591" s="57">
        <v>39.5</v>
      </c>
      <c r="U591" s="56">
        <v>43.14</v>
      </c>
      <c r="V591" s="56">
        <v>46.84</v>
      </c>
      <c r="W591" s="56">
        <v>50.9</v>
      </c>
      <c r="X591" s="56">
        <v>55.38</v>
      </c>
      <c r="Y591" s="56">
        <v>61.38</v>
      </c>
      <c r="Z591" s="56">
        <v>68.599999999999994</v>
      </c>
      <c r="AA591" s="57">
        <v>76.8</v>
      </c>
      <c r="AB591" s="37">
        <v>85.97</v>
      </c>
      <c r="AC591" s="37">
        <v>95.29</v>
      </c>
      <c r="AD591" s="37">
        <v>103.46</v>
      </c>
      <c r="AE591" s="37">
        <v>116.75</v>
      </c>
      <c r="AF591" s="37">
        <v>128.41</v>
      </c>
      <c r="AG591" s="37">
        <v>141.16999999999999</v>
      </c>
      <c r="AH591" s="37">
        <v>154.69</v>
      </c>
      <c r="AI591" s="37">
        <v>168.78</v>
      </c>
      <c r="AJ591" s="37">
        <v>182.82</v>
      </c>
      <c r="AK591" s="37">
        <v>197.3</v>
      </c>
      <c r="AL591" s="37">
        <v>211.97</v>
      </c>
      <c r="AM591" s="37">
        <v>225.37</v>
      </c>
      <c r="AN591" s="37">
        <v>238.85</v>
      </c>
      <c r="AO591" s="37">
        <v>256.57</v>
      </c>
      <c r="AP591" s="37">
        <v>275.08999999999997</v>
      </c>
      <c r="AQ591" s="37">
        <v>294.22000000000003</v>
      </c>
      <c r="AR591" s="37">
        <v>313.37</v>
      </c>
      <c r="AS591" s="37">
        <v>331.99</v>
      </c>
      <c r="AT591" s="37">
        <v>357.42</v>
      </c>
      <c r="AU591" s="37">
        <v>382.58</v>
      </c>
      <c r="AV591" s="37">
        <v>407.03</v>
      </c>
      <c r="AW591" s="37">
        <v>430.37</v>
      </c>
      <c r="AX591" s="37">
        <v>452.19</v>
      </c>
      <c r="AY591" s="37">
        <v>472.1</v>
      </c>
      <c r="AZ591" s="37">
        <v>498.11</v>
      </c>
      <c r="BA591" s="37">
        <v>525.54</v>
      </c>
      <c r="BB591" s="37">
        <v>554.48</v>
      </c>
      <c r="BC591" s="37">
        <v>585.02</v>
      </c>
      <c r="BD591" s="37">
        <v>617.24</v>
      </c>
      <c r="BE591" s="37">
        <v>651.23</v>
      </c>
      <c r="BF591" s="37">
        <v>687.1</v>
      </c>
      <c r="BG591" s="37">
        <v>724.94</v>
      </c>
      <c r="BH591" s="37">
        <v>764.87</v>
      </c>
      <c r="BI591" s="37">
        <v>806.99</v>
      </c>
      <c r="BJ591" s="37">
        <v>851.43</v>
      </c>
      <c r="BK591" s="37">
        <v>898.33</v>
      </c>
      <c r="BL591" s="37">
        <v>947.8</v>
      </c>
      <c r="BM591" s="37">
        <v>1000</v>
      </c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</row>
    <row r="592" spans="1:101" ht="14.25" customHeight="1">
      <c r="A592" s="55">
        <v>58</v>
      </c>
      <c r="B592" s="60">
        <v>1.66</v>
      </c>
      <c r="C592" s="56">
        <v>3.19</v>
      </c>
      <c r="D592" s="56">
        <v>5.28</v>
      </c>
      <c r="E592" s="56">
        <v>7.47</v>
      </c>
      <c r="F592" s="56">
        <v>9.51</v>
      </c>
      <c r="G592" s="56">
        <v>11.28</v>
      </c>
      <c r="H592" s="56">
        <v>13.2</v>
      </c>
      <c r="I592" s="56">
        <v>15.22</v>
      </c>
      <c r="J592" s="56">
        <v>17.36</v>
      </c>
      <c r="K592" s="56">
        <v>19.59</v>
      </c>
      <c r="L592" s="56">
        <v>21.65</v>
      </c>
      <c r="M592" s="56">
        <v>23.71</v>
      </c>
      <c r="N592" s="56">
        <v>25.92</v>
      </c>
      <c r="O592" s="56">
        <v>28.18</v>
      </c>
      <c r="P592" s="56">
        <v>30.55</v>
      </c>
      <c r="Q592" s="56">
        <v>33.299999999999997</v>
      </c>
      <c r="R592" s="56">
        <v>36.31</v>
      </c>
      <c r="S592" s="56">
        <v>39.43</v>
      </c>
      <c r="T592" s="57">
        <v>42.88</v>
      </c>
      <c r="U592" s="56">
        <v>46.84</v>
      </c>
      <c r="V592" s="56">
        <v>50.9</v>
      </c>
      <c r="W592" s="56">
        <v>55.38</v>
      </c>
      <c r="X592" s="56">
        <v>61.38</v>
      </c>
      <c r="Y592" s="56">
        <v>68.599999999999994</v>
      </c>
      <c r="Z592" s="56">
        <v>76.8</v>
      </c>
      <c r="AA592" s="57">
        <v>85.97</v>
      </c>
      <c r="AB592" s="37">
        <v>95.29</v>
      </c>
      <c r="AC592" s="37">
        <v>103.46</v>
      </c>
      <c r="AD592" s="37">
        <v>116.75</v>
      </c>
      <c r="AE592" s="37">
        <v>128.41</v>
      </c>
      <c r="AF592" s="37">
        <v>141.16999999999999</v>
      </c>
      <c r="AG592" s="37">
        <v>154.69</v>
      </c>
      <c r="AH592" s="37">
        <v>168.78</v>
      </c>
      <c r="AI592" s="37">
        <v>182.82</v>
      </c>
      <c r="AJ592" s="37">
        <v>197.3</v>
      </c>
      <c r="AK592" s="37">
        <v>211.97</v>
      </c>
      <c r="AL592" s="37">
        <v>225.37</v>
      </c>
      <c r="AM592" s="37">
        <v>238.85</v>
      </c>
      <c r="AN592" s="37">
        <v>256.57</v>
      </c>
      <c r="AO592" s="37">
        <v>275.08999999999997</v>
      </c>
      <c r="AP592" s="37">
        <v>294.22000000000003</v>
      </c>
      <c r="AQ592" s="37">
        <v>313.37</v>
      </c>
      <c r="AR592" s="37">
        <v>331.99</v>
      </c>
      <c r="AS592" s="37">
        <v>357.42</v>
      </c>
      <c r="AT592" s="37">
        <v>382.58</v>
      </c>
      <c r="AU592" s="37">
        <v>407.03</v>
      </c>
      <c r="AV592" s="37">
        <v>430.37</v>
      </c>
      <c r="AW592" s="37">
        <v>452.19</v>
      </c>
      <c r="AX592" s="37">
        <v>472.1</v>
      </c>
      <c r="AY592" s="37">
        <v>498.11</v>
      </c>
      <c r="AZ592" s="37">
        <v>525.54</v>
      </c>
      <c r="BA592" s="37">
        <v>554.48</v>
      </c>
      <c r="BB592" s="37">
        <v>585.02</v>
      </c>
      <c r="BC592" s="37">
        <v>617.24</v>
      </c>
      <c r="BD592" s="37">
        <v>651.23</v>
      </c>
      <c r="BE592" s="37">
        <v>687.1</v>
      </c>
      <c r="BF592" s="37">
        <v>724.94</v>
      </c>
      <c r="BG592" s="37">
        <v>764.87</v>
      </c>
      <c r="BH592" s="37">
        <v>806.99</v>
      </c>
      <c r="BI592" s="37">
        <v>851.43</v>
      </c>
      <c r="BJ592" s="37">
        <v>898.33</v>
      </c>
      <c r="BK592" s="37">
        <v>947.8</v>
      </c>
      <c r="BL592" s="37">
        <v>1000</v>
      </c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</row>
    <row r="593" spans="1:101" ht="14.25" customHeight="1">
      <c r="A593" s="55">
        <v>59</v>
      </c>
      <c r="B593" s="60">
        <v>1.8</v>
      </c>
      <c r="C593" s="56">
        <v>3.52</v>
      </c>
      <c r="D593" s="56">
        <v>5.85</v>
      </c>
      <c r="E593" s="56">
        <v>8.34</v>
      </c>
      <c r="F593" s="56">
        <v>10.67</v>
      </c>
      <c r="G593" s="56">
        <v>12.61</v>
      </c>
      <c r="H593" s="56">
        <v>14.68</v>
      </c>
      <c r="I593" s="56">
        <v>16.850000000000001</v>
      </c>
      <c r="J593" s="56">
        <v>19.13</v>
      </c>
      <c r="K593" s="56">
        <v>21.47</v>
      </c>
      <c r="L593" s="56">
        <v>23.63</v>
      </c>
      <c r="M593" s="56">
        <v>25.74</v>
      </c>
      <c r="N593" s="56">
        <v>28.14</v>
      </c>
      <c r="O593" s="56">
        <v>30.44</v>
      </c>
      <c r="P593" s="56">
        <v>33.07</v>
      </c>
      <c r="Q593" s="56">
        <v>36.119999999999997</v>
      </c>
      <c r="R593" s="56">
        <v>39.380000000000003</v>
      </c>
      <c r="S593" s="56">
        <v>42.81</v>
      </c>
      <c r="T593" s="57">
        <v>46.56</v>
      </c>
      <c r="U593" s="56">
        <v>50.9</v>
      </c>
      <c r="V593" s="56">
        <v>55.38</v>
      </c>
      <c r="W593" s="56">
        <v>61.38</v>
      </c>
      <c r="X593" s="56">
        <v>68.599999999999994</v>
      </c>
      <c r="Y593" s="56">
        <v>76.8</v>
      </c>
      <c r="Z593" s="56">
        <v>85.97</v>
      </c>
      <c r="AA593" s="57">
        <v>95.29</v>
      </c>
      <c r="AB593" s="37">
        <v>103.46</v>
      </c>
      <c r="AC593" s="37">
        <v>116.75</v>
      </c>
      <c r="AD593" s="37">
        <v>128.41</v>
      </c>
      <c r="AE593" s="37">
        <v>141.16999999999999</v>
      </c>
      <c r="AF593" s="37">
        <v>154.69</v>
      </c>
      <c r="AG593" s="37">
        <v>168.78</v>
      </c>
      <c r="AH593" s="37">
        <v>182.82</v>
      </c>
      <c r="AI593" s="37">
        <v>197.3</v>
      </c>
      <c r="AJ593" s="37">
        <v>211.97</v>
      </c>
      <c r="AK593" s="37">
        <v>225.37</v>
      </c>
      <c r="AL593" s="37">
        <v>238.85</v>
      </c>
      <c r="AM593" s="37">
        <v>256.57</v>
      </c>
      <c r="AN593" s="37">
        <v>275.08999999999997</v>
      </c>
      <c r="AO593" s="37">
        <v>294.22000000000003</v>
      </c>
      <c r="AP593" s="37">
        <v>313.37</v>
      </c>
      <c r="AQ593" s="37">
        <v>331.99</v>
      </c>
      <c r="AR593" s="37">
        <v>357.42</v>
      </c>
      <c r="AS593" s="37">
        <v>382.58</v>
      </c>
      <c r="AT593" s="37">
        <v>407.03</v>
      </c>
      <c r="AU593" s="37">
        <v>430.37</v>
      </c>
      <c r="AV593" s="37">
        <v>452.19</v>
      </c>
      <c r="AW593" s="37">
        <v>472.1</v>
      </c>
      <c r="AX593" s="37">
        <v>498.11</v>
      </c>
      <c r="AY593" s="37">
        <v>525.54</v>
      </c>
      <c r="AZ593" s="37">
        <v>554.48</v>
      </c>
      <c r="BA593" s="37">
        <v>585.02</v>
      </c>
      <c r="BB593" s="37">
        <v>617.24</v>
      </c>
      <c r="BC593" s="37">
        <v>651.23</v>
      </c>
      <c r="BD593" s="37">
        <v>687.1</v>
      </c>
      <c r="BE593" s="37">
        <v>724.94</v>
      </c>
      <c r="BF593" s="37">
        <v>764.87</v>
      </c>
      <c r="BG593" s="37">
        <v>806.99</v>
      </c>
      <c r="BH593" s="37">
        <v>851.43</v>
      </c>
      <c r="BI593" s="37">
        <v>898.33</v>
      </c>
      <c r="BJ593" s="37">
        <v>947.8</v>
      </c>
      <c r="BK593" s="37">
        <v>1000</v>
      </c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</row>
    <row r="594" spans="1:101" ht="14.25" customHeight="1">
      <c r="A594" s="55">
        <v>60</v>
      </c>
      <c r="B594" s="60">
        <v>1.96</v>
      </c>
      <c r="C594" s="56">
        <v>3.9</v>
      </c>
      <c r="D594" s="56">
        <v>6.51</v>
      </c>
      <c r="E594" s="56">
        <v>9.32</v>
      </c>
      <c r="F594" s="56">
        <v>11.97</v>
      </c>
      <c r="G594" s="56">
        <v>14.08</v>
      </c>
      <c r="H594" s="56">
        <v>16.309999999999999</v>
      </c>
      <c r="I594" s="56">
        <v>18.62</v>
      </c>
      <c r="J594" s="56">
        <v>21.01</v>
      </c>
      <c r="K594" s="56">
        <v>23.43</v>
      </c>
      <c r="L594" s="56">
        <v>25.65</v>
      </c>
      <c r="M594" s="56">
        <v>28.03</v>
      </c>
      <c r="N594" s="56">
        <v>30.26</v>
      </c>
      <c r="O594" s="56">
        <v>32.94</v>
      </c>
      <c r="P594" s="56">
        <v>35.93</v>
      </c>
      <c r="Q594" s="56">
        <v>39.21</v>
      </c>
      <c r="R594" s="56">
        <v>42.74</v>
      </c>
      <c r="S594" s="56">
        <v>46.46</v>
      </c>
      <c r="T594" s="57">
        <v>50.63</v>
      </c>
      <c r="U594" s="56">
        <v>55.38</v>
      </c>
      <c r="V594" s="56">
        <v>61.38</v>
      </c>
      <c r="W594" s="56">
        <v>68.599999999999994</v>
      </c>
      <c r="X594" s="56">
        <v>76.8</v>
      </c>
      <c r="Y594" s="56">
        <v>85.97</v>
      </c>
      <c r="Z594" s="56">
        <v>95.29</v>
      </c>
      <c r="AA594" s="57">
        <v>103.46</v>
      </c>
      <c r="AB594" s="37">
        <v>116.75</v>
      </c>
      <c r="AC594" s="37">
        <v>128.41</v>
      </c>
      <c r="AD594" s="37">
        <v>141.16999999999999</v>
      </c>
      <c r="AE594" s="37">
        <v>154.69</v>
      </c>
      <c r="AF594" s="37">
        <v>168.78</v>
      </c>
      <c r="AG594" s="37">
        <v>182.82</v>
      </c>
      <c r="AH594" s="37">
        <v>197.3</v>
      </c>
      <c r="AI594" s="37">
        <v>211.97</v>
      </c>
      <c r="AJ594" s="37">
        <v>225.37</v>
      </c>
      <c r="AK594" s="37">
        <v>238.85</v>
      </c>
      <c r="AL594" s="37">
        <v>256.57</v>
      </c>
      <c r="AM594" s="37">
        <v>275.08999999999997</v>
      </c>
      <c r="AN594" s="37">
        <v>294.22000000000003</v>
      </c>
      <c r="AO594" s="37">
        <v>313.37</v>
      </c>
      <c r="AP594" s="37">
        <v>331.99</v>
      </c>
      <c r="AQ594" s="37">
        <v>357.42</v>
      </c>
      <c r="AR594" s="37">
        <v>382.58</v>
      </c>
      <c r="AS594" s="37">
        <v>407.03</v>
      </c>
      <c r="AT594" s="37">
        <v>430.37</v>
      </c>
      <c r="AU594" s="37">
        <v>452.19</v>
      </c>
      <c r="AV594" s="37">
        <v>472.1</v>
      </c>
      <c r="AW594" s="37">
        <v>498.11</v>
      </c>
      <c r="AX594" s="37">
        <v>525.54</v>
      </c>
      <c r="AY594" s="37">
        <v>554.48</v>
      </c>
      <c r="AZ594" s="37">
        <v>585.02</v>
      </c>
      <c r="BA594" s="37">
        <v>617.24</v>
      </c>
      <c r="BB594" s="37">
        <v>651.23</v>
      </c>
      <c r="BC594" s="37">
        <v>687.1</v>
      </c>
      <c r="BD594" s="37">
        <v>724.94</v>
      </c>
      <c r="BE594" s="37">
        <v>764.87</v>
      </c>
      <c r="BF594" s="37">
        <v>806.99</v>
      </c>
      <c r="BG594" s="37">
        <v>851.43</v>
      </c>
      <c r="BH594" s="37">
        <v>898.33</v>
      </c>
      <c r="BI594" s="37">
        <v>947.8</v>
      </c>
      <c r="BJ594" s="37">
        <v>1000</v>
      </c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</row>
    <row r="595" spans="1:101" ht="14.25" customHeight="1">
      <c r="A595" s="55">
        <v>61</v>
      </c>
      <c r="B595" s="60">
        <v>2.15</v>
      </c>
      <c r="C595" s="56">
        <v>4.32</v>
      </c>
      <c r="D595" s="56">
        <v>7.26</v>
      </c>
      <c r="E595" s="56">
        <v>10.44</v>
      </c>
      <c r="F595" s="56">
        <v>13.42</v>
      </c>
      <c r="G595" s="56">
        <v>15.68</v>
      </c>
      <c r="H595" s="56">
        <v>18.059999999999999</v>
      </c>
      <c r="I595" s="56">
        <v>20.49</v>
      </c>
      <c r="J595" s="56">
        <v>22.97</v>
      </c>
      <c r="K595" s="56">
        <v>25.44</v>
      </c>
      <c r="L595" s="56">
        <v>27.95</v>
      </c>
      <c r="M595" s="56">
        <v>30.06</v>
      </c>
      <c r="N595" s="56">
        <v>32.72</v>
      </c>
      <c r="O595" s="56">
        <v>35.799999999999997</v>
      </c>
      <c r="P595" s="56">
        <v>39.049999999999997</v>
      </c>
      <c r="Q595" s="56">
        <v>42.58</v>
      </c>
      <c r="R595" s="56">
        <v>46.38</v>
      </c>
      <c r="S595" s="56">
        <v>50.45</v>
      </c>
      <c r="T595" s="58">
        <v>55.15</v>
      </c>
      <c r="U595" s="56">
        <v>61.38</v>
      </c>
      <c r="V595" s="56">
        <v>68.599999999999994</v>
      </c>
      <c r="W595" s="56">
        <v>76.8</v>
      </c>
      <c r="X595" s="56">
        <v>85.97</v>
      </c>
      <c r="Y595" s="56">
        <v>95.29</v>
      </c>
      <c r="Z595" s="56">
        <v>103.46</v>
      </c>
      <c r="AA595" s="57">
        <v>116.75</v>
      </c>
      <c r="AB595" s="37">
        <v>128.41</v>
      </c>
      <c r="AC595" s="37">
        <v>141.16999999999999</v>
      </c>
      <c r="AD595" s="37">
        <v>154.69</v>
      </c>
      <c r="AE595" s="37">
        <v>168.78</v>
      </c>
      <c r="AF595" s="37">
        <v>182.82</v>
      </c>
      <c r="AG595" s="37">
        <v>197.3</v>
      </c>
      <c r="AH595" s="37">
        <v>211.97</v>
      </c>
      <c r="AI595" s="37">
        <v>225.37</v>
      </c>
      <c r="AJ595" s="37">
        <v>238.85</v>
      </c>
      <c r="AK595" s="37">
        <v>256.57</v>
      </c>
      <c r="AL595" s="37">
        <v>275.08999999999997</v>
      </c>
      <c r="AM595" s="37">
        <v>294.22000000000003</v>
      </c>
      <c r="AN595" s="37">
        <v>313.37</v>
      </c>
      <c r="AO595" s="37">
        <v>331.99</v>
      </c>
      <c r="AP595" s="37">
        <v>357.42</v>
      </c>
      <c r="AQ595" s="37">
        <v>382.58</v>
      </c>
      <c r="AR595" s="37">
        <v>407.03</v>
      </c>
      <c r="AS595" s="37">
        <v>430.37</v>
      </c>
      <c r="AT595" s="37">
        <v>452.19</v>
      </c>
      <c r="AU595" s="37">
        <v>472.1</v>
      </c>
      <c r="AV595" s="37">
        <v>498.11</v>
      </c>
      <c r="AW595" s="37">
        <v>525.54</v>
      </c>
      <c r="AX595" s="37">
        <v>554.48</v>
      </c>
      <c r="AY595" s="37">
        <v>585.02</v>
      </c>
      <c r="AZ595" s="37">
        <v>617.24</v>
      </c>
      <c r="BA595" s="37">
        <v>651.23</v>
      </c>
      <c r="BB595" s="37">
        <v>687.1</v>
      </c>
      <c r="BC595" s="37">
        <v>724.94</v>
      </c>
      <c r="BD595" s="37">
        <v>764.87</v>
      </c>
      <c r="BE595" s="37">
        <v>806.99</v>
      </c>
      <c r="BF595" s="37">
        <v>851.43</v>
      </c>
      <c r="BG595" s="37">
        <v>898.33</v>
      </c>
      <c r="BH595" s="37">
        <v>947.8</v>
      </c>
      <c r="BI595" s="37">
        <v>1000</v>
      </c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</row>
    <row r="596" spans="1:101" ht="14.25" customHeight="1">
      <c r="A596" s="55">
        <v>62</v>
      </c>
      <c r="B596" s="60">
        <v>2.35</v>
      </c>
      <c r="C596" s="56">
        <v>4.8</v>
      </c>
      <c r="D596" s="56">
        <v>8.1</v>
      </c>
      <c r="E596" s="56">
        <v>11.69</v>
      </c>
      <c r="F596" s="56">
        <v>15.02</v>
      </c>
      <c r="G596" s="56">
        <v>17.43</v>
      </c>
      <c r="H596" s="56">
        <v>19.93</v>
      </c>
      <c r="I596" s="56">
        <v>22.46</v>
      </c>
      <c r="J596" s="56">
        <v>24.99</v>
      </c>
      <c r="K596" s="56">
        <v>27.73</v>
      </c>
      <c r="L596" s="56">
        <v>29.83</v>
      </c>
      <c r="M596" s="56">
        <v>32.39</v>
      </c>
      <c r="N596" s="56">
        <v>35.51</v>
      </c>
      <c r="O596" s="56">
        <v>38.83</v>
      </c>
      <c r="P596" s="56">
        <v>42.33</v>
      </c>
      <c r="Q596" s="56">
        <v>46.06</v>
      </c>
      <c r="R596" s="56">
        <v>50.32</v>
      </c>
      <c r="S596" s="57">
        <v>55</v>
      </c>
      <c r="T596" s="56">
        <v>61.38</v>
      </c>
      <c r="U596" s="56">
        <v>68.599999999999994</v>
      </c>
      <c r="V596" s="56">
        <v>76.8</v>
      </c>
      <c r="W596" s="56">
        <v>85.97</v>
      </c>
      <c r="X596" s="56">
        <v>95.29</v>
      </c>
      <c r="Y596" s="56">
        <v>103.46</v>
      </c>
      <c r="Z596" s="56">
        <v>116.75</v>
      </c>
      <c r="AA596" s="57">
        <v>128.41</v>
      </c>
      <c r="AB596" s="37">
        <v>141.16999999999999</v>
      </c>
      <c r="AC596" s="37">
        <v>154.69</v>
      </c>
      <c r="AD596" s="37">
        <v>168.78</v>
      </c>
      <c r="AE596" s="37">
        <v>182.82</v>
      </c>
      <c r="AF596" s="37">
        <v>197.3</v>
      </c>
      <c r="AG596" s="37">
        <v>211.97</v>
      </c>
      <c r="AH596" s="37">
        <v>225.37</v>
      </c>
      <c r="AI596" s="37">
        <v>238.85</v>
      </c>
      <c r="AJ596" s="37">
        <v>256.57</v>
      </c>
      <c r="AK596" s="37">
        <v>275.08999999999997</v>
      </c>
      <c r="AL596" s="37">
        <v>294.22000000000003</v>
      </c>
      <c r="AM596" s="37">
        <v>313.37</v>
      </c>
      <c r="AN596" s="37">
        <v>331.99</v>
      </c>
      <c r="AO596" s="37">
        <v>357.42</v>
      </c>
      <c r="AP596" s="37">
        <v>382.58</v>
      </c>
      <c r="AQ596" s="37">
        <v>407.03</v>
      </c>
      <c r="AR596" s="37">
        <v>430.37</v>
      </c>
      <c r="AS596" s="37">
        <v>452.19</v>
      </c>
      <c r="AT596" s="37">
        <v>472.1</v>
      </c>
      <c r="AU596" s="37">
        <v>498.11</v>
      </c>
      <c r="AV596" s="37">
        <v>525.54</v>
      </c>
      <c r="AW596" s="37">
        <v>554.48</v>
      </c>
      <c r="AX596" s="37">
        <v>585.02</v>
      </c>
      <c r="AY596" s="37">
        <v>617.24</v>
      </c>
      <c r="AZ596" s="37">
        <v>651.23</v>
      </c>
      <c r="BA596" s="37">
        <v>687.1</v>
      </c>
      <c r="BB596" s="37">
        <v>724.94</v>
      </c>
      <c r="BC596" s="37">
        <v>764.87</v>
      </c>
      <c r="BD596" s="37">
        <v>806.99</v>
      </c>
      <c r="BE596" s="37">
        <v>851.43</v>
      </c>
      <c r="BF596" s="37">
        <v>898.33</v>
      </c>
      <c r="BG596" s="37">
        <v>947.8</v>
      </c>
      <c r="BH596" s="37">
        <v>1000</v>
      </c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</row>
    <row r="597" spans="1:101" ht="14.25" customHeight="1">
      <c r="A597" s="55">
        <v>63</v>
      </c>
      <c r="B597" s="60">
        <v>2.58</v>
      </c>
      <c r="C597" s="56">
        <v>5.34</v>
      </c>
      <c r="D597" s="56">
        <v>9.0500000000000007</v>
      </c>
      <c r="E597" s="56">
        <v>13.09</v>
      </c>
      <c r="F597" s="56">
        <v>16.77</v>
      </c>
      <c r="G597" s="56">
        <v>19.309999999999999</v>
      </c>
      <c r="H597" s="56">
        <v>21.92</v>
      </c>
      <c r="I597" s="56">
        <v>24.49</v>
      </c>
      <c r="J597" s="56">
        <v>27.3</v>
      </c>
      <c r="K597" s="56">
        <v>29.6</v>
      </c>
      <c r="L597" s="56">
        <v>32.119999999999997</v>
      </c>
      <c r="M597" s="56">
        <v>35.19</v>
      </c>
      <c r="N597" s="56">
        <v>38.54</v>
      </c>
      <c r="O597" s="56">
        <v>42.06</v>
      </c>
      <c r="P597" s="56">
        <v>45.68</v>
      </c>
      <c r="Q597" s="56">
        <v>49.87</v>
      </c>
      <c r="R597" s="56">
        <v>54.73</v>
      </c>
      <c r="S597" s="58">
        <v>61.11</v>
      </c>
      <c r="T597" s="56">
        <v>68.599999999999994</v>
      </c>
      <c r="U597" s="56">
        <v>76.8</v>
      </c>
      <c r="V597" s="56">
        <v>85.97</v>
      </c>
      <c r="W597" s="56">
        <v>95.29</v>
      </c>
      <c r="X597" s="56">
        <v>103.46</v>
      </c>
      <c r="Y597" s="56">
        <v>116.75</v>
      </c>
      <c r="Z597" s="56">
        <v>128.41</v>
      </c>
      <c r="AA597" s="57">
        <v>141.16999999999999</v>
      </c>
      <c r="AB597" s="37">
        <v>154.69</v>
      </c>
      <c r="AC597" s="37">
        <v>168.78</v>
      </c>
      <c r="AD597" s="37">
        <v>182.82</v>
      </c>
      <c r="AE597" s="37">
        <v>197.3</v>
      </c>
      <c r="AF597" s="37">
        <v>211.97</v>
      </c>
      <c r="AG597" s="37">
        <v>225.37</v>
      </c>
      <c r="AH597" s="37">
        <v>238.85</v>
      </c>
      <c r="AI597" s="37">
        <v>256.57</v>
      </c>
      <c r="AJ597" s="37">
        <v>275.08999999999997</v>
      </c>
      <c r="AK597" s="37">
        <v>294.22000000000003</v>
      </c>
      <c r="AL597" s="37">
        <v>313.37</v>
      </c>
      <c r="AM597" s="37">
        <v>331.99</v>
      </c>
      <c r="AN597" s="37">
        <v>357.42</v>
      </c>
      <c r="AO597" s="37">
        <v>382.58</v>
      </c>
      <c r="AP597" s="37">
        <v>407.03</v>
      </c>
      <c r="AQ597" s="37">
        <v>430.37</v>
      </c>
      <c r="AR597" s="37">
        <v>452.19</v>
      </c>
      <c r="AS597" s="37">
        <v>472.1</v>
      </c>
      <c r="AT597" s="37">
        <v>498.11</v>
      </c>
      <c r="AU597" s="37">
        <v>525.54</v>
      </c>
      <c r="AV597" s="37">
        <v>554.48</v>
      </c>
      <c r="AW597" s="37">
        <v>585.02</v>
      </c>
      <c r="AX597" s="37">
        <v>617.24</v>
      </c>
      <c r="AY597" s="37">
        <v>651.23</v>
      </c>
      <c r="AZ597" s="37">
        <v>687.1</v>
      </c>
      <c r="BA597" s="37">
        <v>724.94</v>
      </c>
      <c r="BB597" s="37">
        <v>764.87</v>
      </c>
      <c r="BC597" s="37">
        <v>806.99</v>
      </c>
      <c r="BD597" s="37">
        <v>851.43</v>
      </c>
      <c r="BE597" s="37">
        <v>898.33</v>
      </c>
      <c r="BF597" s="37">
        <v>947.8</v>
      </c>
      <c r="BG597" s="37">
        <v>1000</v>
      </c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</row>
    <row r="598" spans="1:101" ht="14.25" customHeight="1">
      <c r="A598" s="55">
        <v>64</v>
      </c>
      <c r="B598" s="60">
        <v>2.84</v>
      </c>
      <c r="C598" s="56">
        <v>5.94</v>
      </c>
      <c r="D598" s="56">
        <v>10.119999999999999</v>
      </c>
      <c r="E598" s="56">
        <v>14.66</v>
      </c>
      <c r="F598" s="56">
        <v>18.649999999999999</v>
      </c>
      <c r="G598" s="56">
        <v>21.3</v>
      </c>
      <c r="H598" s="56">
        <v>23.97</v>
      </c>
      <c r="I598" s="56">
        <v>26.78</v>
      </c>
      <c r="J598" s="56">
        <v>29.15</v>
      </c>
      <c r="K598" s="56">
        <v>31.83</v>
      </c>
      <c r="L598" s="56">
        <v>34.76</v>
      </c>
      <c r="M598" s="56">
        <v>38.299999999999997</v>
      </c>
      <c r="N598" s="56">
        <v>41.28</v>
      </c>
      <c r="O598" s="56">
        <v>44.79</v>
      </c>
      <c r="P598" s="56">
        <v>48.82</v>
      </c>
      <c r="Q598" s="56">
        <v>53.98</v>
      </c>
      <c r="R598" s="57">
        <v>60.75</v>
      </c>
      <c r="S598" s="56">
        <v>68.599999999999994</v>
      </c>
      <c r="T598" s="56">
        <v>76.8</v>
      </c>
      <c r="U598" s="56">
        <v>85.97</v>
      </c>
      <c r="V598" s="56">
        <v>95.29</v>
      </c>
      <c r="W598" s="56">
        <v>103.46</v>
      </c>
      <c r="X598" s="56">
        <v>116.75</v>
      </c>
      <c r="Y598" s="56">
        <v>128.41</v>
      </c>
      <c r="Z598" s="56">
        <v>141.16999999999999</v>
      </c>
      <c r="AA598" s="57">
        <v>154.69</v>
      </c>
      <c r="AB598" s="37">
        <v>168.78</v>
      </c>
      <c r="AC598" s="37">
        <v>182.82</v>
      </c>
      <c r="AD598" s="37">
        <v>197.3</v>
      </c>
      <c r="AE598" s="37">
        <v>211.97</v>
      </c>
      <c r="AF598" s="37">
        <v>225.37</v>
      </c>
      <c r="AG598" s="37">
        <v>238.85</v>
      </c>
      <c r="AH598" s="37">
        <v>256.57</v>
      </c>
      <c r="AI598" s="37">
        <v>275.08999999999997</v>
      </c>
      <c r="AJ598" s="37">
        <v>294.22000000000003</v>
      </c>
      <c r="AK598" s="37">
        <v>313.37</v>
      </c>
      <c r="AL598" s="37">
        <v>331.99</v>
      </c>
      <c r="AM598" s="37">
        <v>357.42</v>
      </c>
      <c r="AN598" s="37">
        <v>382.58</v>
      </c>
      <c r="AO598" s="37">
        <v>407.03</v>
      </c>
      <c r="AP598" s="37">
        <v>430.37</v>
      </c>
      <c r="AQ598" s="37">
        <v>452.19</v>
      </c>
      <c r="AR598" s="37">
        <v>472.1</v>
      </c>
      <c r="AS598" s="37">
        <v>498.11</v>
      </c>
      <c r="AT598" s="37">
        <v>525.54</v>
      </c>
      <c r="AU598" s="37">
        <v>554.48</v>
      </c>
      <c r="AV598" s="37">
        <v>585.02</v>
      </c>
      <c r="AW598" s="37">
        <v>617.24</v>
      </c>
      <c r="AX598" s="37">
        <v>651.23</v>
      </c>
      <c r="AY598" s="37">
        <v>687.1</v>
      </c>
      <c r="AZ598" s="37">
        <v>724.94</v>
      </c>
      <c r="BA598" s="37">
        <v>764.87</v>
      </c>
      <c r="BB598" s="37">
        <v>806.99</v>
      </c>
      <c r="BC598" s="37">
        <v>851.43</v>
      </c>
      <c r="BD598" s="37">
        <v>898.33</v>
      </c>
      <c r="BE598" s="37">
        <v>947.8</v>
      </c>
      <c r="BF598" s="37">
        <v>1000</v>
      </c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</row>
    <row r="599" spans="1:101" ht="14.25" customHeight="1">
      <c r="A599" s="55">
        <v>65</v>
      </c>
      <c r="B599" s="60">
        <v>3.12</v>
      </c>
      <c r="C599" s="56">
        <v>6.6</v>
      </c>
      <c r="D599" s="56">
        <v>11.33</v>
      </c>
      <c r="E599" s="56">
        <v>16.39</v>
      </c>
      <c r="F599" s="56">
        <v>20.64</v>
      </c>
      <c r="G599" s="56">
        <v>23.36</v>
      </c>
      <c r="H599" s="56">
        <v>26.22</v>
      </c>
      <c r="I599" s="56">
        <v>28.67</v>
      </c>
      <c r="J599" s="56">
        <v>31.32</v>
      </c>
      <c r="K599" s="56">
        <v>34.700000000000003</v>
      </c>
      <c r="L599" s="56">
        <v>38.06</v>
      </c>
      <c r="M599" s="56">
        <v>41.18</v>
      </c>
      <c r="N599" s="56">
        <v>43.84</v>
      </c>
      <c r="O599" s="56">
        <v>47.76</v>
      </c>
      <c r="P599" s="56">
        <v>52.53</v>
      </c>
      <c r="Q599" s="56">
        <v>59.78</v>
      </c>
      <c r="R599" s="58">
        <v>67.83</v>
      </c>
      <c r="S599" s="56">
        <v>76.8</v>
      </c>
      <c r="T599" s="56">
        <v>85.97</v>
      </c>
      <c r="U599" s="56">
        <v>95.29</v>
      </c>
      <c r="V599" s="56">
        <v>103.46</v>
      </c>
      <c r="W599" s="56">
        <v>116.75</v>
      </c>
      <c r="X599" s="56">
        <v>128.41</v>
      </c>
      <c r="Y599" s="56">
        <v>141.16999999999999</v>
      </c>
      <c r="Z599" s="56">
        <v>154.69</v>
      </c>
      <c r="AA599" s="57">
        <v>168.78</v>
      </c>
      <c r="AB599" s="37">
        <v>182.82</v>
      </c>
      <c r="AC599" s="37">
        <v>197.3</v>
      </c>
      <c r="AD599" s="37">
        <v>211.97</v>
      </c>
      <c r="AE599" s="37">
        <v>225.37</v>
      </c>
      <c r="AF599" s="37">
        <v>238.85</v>
      </c>
      <c r="AG599" s="37">
        <v>256.57</v>
      </c>
      <c r="AH599" s="37">
        <v>275.08999999999997</v>
      </c>
      <c r="AI599" s="37">
        <v>294.22000000000003</v>
      </c>
      <c r="AJ599" s="37">
        <v>313.37</v>
      </c>
      <c r="AK599" s="37">
        <v>331.99</v>
      </c>
      <c r="AL599" s="37">
        <v>357.42</v>
      </c>
      <c r="AM599" s="37">
        <v>382.58</v>
      </c>
      <c r="AN599" s="37">
        <v>407.03</v>
      </c>
      <c r="AO599" s="37">
        <v>430.37</v>
      </c>
      <c r="AP599" s="37">
        <v>452.19</v>
      </c>
      <c r="AQ599" s="37">
        <v>472.1</v>
      </c>
      <c r="AR599" s="37">
        <v>498.11</v>
      </c>
      <c r="AS599" s="37">
        <v>525.54</v>
      </c>
      <c r="AT599" s="37">
        <v>554.48</v>
      </c>
      <c r="AU599" s="37">
        <v>585.02</v>
      </c>
      <c r="AV599" s="37">
        <v>617.24</v>
      </c>
      <c r="AW599" s="37">
        <v>651.23</v>
      </c>
      <c r="AX599" s="37">
        <v>687.1</v>
      </c>
      <c r="AY599" s="37">
        <v>724.94</v>
      </c>
      <c r="AZ599" s="37">
        <v>764.87</v>
      </c>
      <c r="BA599" s="37">
        <v>806.99</v>
      </c>
      <c r="BB599" s="37">
        <v>851.43</v>
      </c>
      <c r="BC599" s="37">
        <v>898.33</v>
      </c>
      <c r="BD599" s="37">
        <v>947.8</v>
      </c>
      <c r="BE599" s="37">
        <v>1000</v>
      </c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</row>
    <row r="600" spans="1:101" ht="14.25" customHeight="1">
      <c r="A600" s="55">
        <v>66</v>
      </c>
      <c r="B600" s="60">
        <v>3.42</v>
      </c>
      <c r="C600" s="56">
        <v>7.31</v>
      </c>
      <c r="D600" s="56">
        <v>12.67</v>
      </c>
      <c r="E600" s="56">
        <v>18.32</v>
      </c>
      <c r="F600" s="56">
        <v>22.72</v>
      </c>
      <c r="G600" s="56">
        <v>25.56</v>
      </c>
      <c r="H600" s="56">
        <v>28.17</v>
      </c>
      <c r="I600" s="56">
        <v>30.76</v>
      </c>
      <c r="J600" s="56">
        <v>34.21</v>
      </c>
      <c r="K600" s="56">
        <v>37.82</v>
      </c>
      <c r="L600" s="56">
        <v>41.08</v>
      </c>
      <c r="M600" s="56">
        <v>43.78</v>
      </c>
      <c r="N600" s="56">
        <v>46.63</v>
      </c>
      <c r="O600" s="56">
        <v>51.41</v>
      </c>
      <c r="P600" s="56">
        <v>57.85</v>
      </c>
      <c r="Q600" s="57">
        <v>66.709999999999994</v>
      </c>
      <c r="R600" s="56">
        <v>76.8</v>
      </c>
      <c r="S600" s="56">
        <v>85.97</v>
      </c>
      <c r="T600" s="56">
        <v>95.29</v>
      </c>
      <c r="U600" s="56">
        <v>103.46</v>
      </c>
      <c r="V600" s="56">
        <v>116.75</v>
      </c>
      <c r="W600" s="56">
        <v>128.41</v>
      </c>
      <c r="X600" s="56">
        <v>141.16999999999999</v>
      </c>
      <c r="Y600" s="56">
        <v>154.69</v>
      </c>
      <c r="Z600" s="56">
        <v>168.78</v>
      </c>
      <c r="AA600" s="57">
        <v>182.82</v>
      </c>
      <c r="AB600" s="37">
        <v>197.3</v>
      </c>
      <c r="AC600" s="37">
        <v>211.97</v>
      </c>
      <c r="AD600" s="37">
        <v>225.37</v>
      </c>
      <c r="AE600" s="37">
        <v>238.85</v>
      </c>
      <c r="AF600" s="37">
        <v>256.57</v>
      </c>
      <c r="AG600" s="37">
        <v>275.08999999999997</v>
      </c>
      <c r="AH600" s="37">
        <v>294.22000000000003</v>
      </c>
      <c r="AI600" s="37">
        <v>313.37</v>
      </c>
      <c r="AJ600" s="37">
        <v>331.99</v>
      </c>
      <c r="AK600" s="37">
        <v>357.42</v>
      </c>
      <c r="AL600" s="37">
        <v>382.58</v>
      </c>
      <c r="AM600" s="37">
        <v>407.03</v>
      </c>
      <c r="AN600" s="37">
        <v>430.37</v>
      </c>
      <c r="AO600" s="37">
        <v>452.19</v>
      </c>
      <c r="AP600" s="37">
        <v>472.1</v>
      </c>
      <c r="AQ600" s="37">
        <v>498.11</v>
      </c>
      <c r="AR600" s="37">
        <v>525.54</v>
      </c>
      <c r="AS600" s="37">
        <v>554.48</v>
      </c>
      <c r="AT600" s="37">
        <v>585.02</v>
      </c>
      <c r="AU600" s="37">
        <v>617.24</v>
      </c>
      <c r="AV600" s="37">
        <v>651.23</v>
      </c>
      <c r="AW600" s="37">
        <v>687.1</v>
      </c>
      <c r="AX600" s="37">
        <v>724.94</v>
      </c>
      <c r="AY600" s="37">
        <v>764.87</v>
      </c>
      <c r="AZ600" s="37">
        <v>806.99</v>
      </c>
      <c r="BA600" s="37">
        <v>851.43</v>
      </c>
      <c r="BB600" s="37">
        <v>898.33</v>
      </c>
      <c r="BC600" s="37">
        <v>947.8</v>
      </c>
      <c r="BD600" s="37">
        <v>1000</v>
      </c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</row>
    <row r="601" spans="1:101" ht="14.25" customHeight="1">
      <c r="A601" s="55">
        <v>67</v>
      </c>
      <c r="B601" s="60">
        <v>3.76</v>
      </c>
      <c r="C601" s="56">
        <v>8.09</v>
      </c>
      <c r="D601" s="56">
        <v>14.18</v>
      </c>
      <c r="E601" s="56">
        <v>20.440000000000001</v>
      </c>
      <c r="F601" s="56">
        <v>24.84</v>
      </c>
      <c r="G601" s="56">
        <v>27.6</v>
      </c>
      <c r="H601" s="56">
        <v>30.18</v>
      </c>
      <c r="I601" s="56">
        <v>33.67</v>
      </c>
      <c r="J601" s="56">
        <v>37.340000000000003</v>
      </c>
      <c r="K601" s="56">
        <v>40.98</v>
      </c>
      <c r="L601" s="56">
        <v>43.73</v>
      </c>
      <c r="M601" s="56">
        <v>46.41</v>
      </c>
      <c r="N601" s="56">
        <v>51.3</v>
      </c>
      <c r="O601" s="56">
        <v>57.76</v>
      </c>
      <c r="P601" s="56">
        <v>66.41</v>
      </c>
      <c r="Q601" s="57">
        <v>76.42</v>
      </c>
      <c r="R601" s="56">
        <v>85.97</v>
      </c>
      <c r="S601" s="56">
        <v>95.29</v>
      </c>
      <c r="T601" s="56">
        <v>103.46</v>
      </c>
      <c r="U601" s="56">
        <v>116.75</v>
      </c>
      <c r="V601" s="56">
        <v>128.41</v>
      </c>
      <c r="W601" s="56">
        <v>141.16999999999999</v>
      </c>
      <c r="X601" s="56">
        <v>154.69</v>
      </c>
      <c r="Y601" s="56">
        <v>168.78</v>
      </c>
      <c r="Z601" s="56">
        <v>182.82</v>
      </c>
      <c r="AA601" s="57">
        <v>197.3</v>
      </c>
      <c r="AB601" s="37">
        <v>211.97</v>
      </c>
      <c r="AC601" s="37">
        <v>225.37</v>
      </c>
      <c r="AD601" s="37">
        <v>238.85</v>
      </c>
      <c r="AE601" s="37">
        <v>256.57</v>
      </c>
      <c r="AF601" s="37">
        <v>275.08999999999997</v>
      </c>
      <c r="AG601" s="37">
        <v>294.22000000000003</v>
      </c>
      <c r="AH601" s="37">
        <v>313.37</v>
      </c>
      <c r="AI601" s="37">
        <v>331.99</v>
      </c>
      <c r="AJ601" s="37">
        <v>357.42</v>
      </c>
      <c r="AK601" s="37">
        <v>382.58</v>
      </c>
      <c r="AL601" s="37">
        <v>407.03</v>
      </c>
      <c r="AM601" s="37">
        <v>430.37</v>
      </c>
      <c r="AN601" s="37">
        <v>452.19</v>
      </c>
      <c r="AO601" s="37">
        <v>472.1</v>
      </c>
      <c r="AP601" s="37">
        <v>498.11</v>
      </c>
      <c r="AQ601" s="37">
        <v>525.54</v>
      </c>
      <c r="AR601" s="37">
        <v>554.48</v>
      </c>
      <c r="AS601" s="37">
        <v>585.02</v>
      </c>
      <c r="AT601" s="37">
        <v>617.24</v>
      </c>
      <c r="AU601" s="37">
        <v>651.23</v>
      </c>
      <c r="AV601" s="37">
        <v>687.1</v>
      </c>
      <c r="AW601" s="37">
        <v>724.94</v>
      </c>
      <c r="AX601" s="37">
        <v>764.87</v>
      </c>
      <c r="AY601" s="37">
        <v>806.99</v>
      </c>
      <c r="AZ601" s="37">
        <v>851.43</v>
      </c>
      <c r="BA601" s="37">
        <v>898.33</v>
      </c>
      <c r="BB601" s="37">
        <v>947.8</v>
      </c>
      <c r="BC601" s="37">
        <v>1000</v>
      </c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</row>
    <row r="602" spans="1:101" ht="14.25" customHeight="1">
      <c r="A602" s="55">
        <v>68</v>
      </c>
      <c r="B602" s="60">
        <v>4.12</v>
      </c>
      <c r="C602" s="56">
        <v>8.93</v>
      </c>
      <c r="D602" s="56">
        <v>15.87</v>
      </c>
      <c r="E602" s="56">
        <v>22.78</v>
      </c>
      <c r="F602" s="56">
        <v>27.03</v>
      </c>
      <c r="G602" s="56">
        <v>29.55</v>
      </c>
      <c r="H602" s="56">
        <v>33.15</v>
      </c>
      <c r="I602" s="56">
        <v>36.880000000000003</v>
      </c>
      <c r="J602" s="56">
        <v>40.54</v>
      </c>
      <c r="K602" s="56">
        <v>43.68</v>
      </c>
      <c r="L602" s="56">
        <v>46.19</v>
      </c>
      <c r="M602" s="56">
        <v>51.19</v>
      </c>
      <c r="N602" s="56">
        <v>57.66</v>
      </c>
      <c r="O602" s="56">
        <v>66.099999999999994</v>
      </c>
      <c r="P602" s="56">
        <v>76.099999999999994</v>
      </c>
      <c r="Q602" s="57">
        <v>85.46</v>
      </c>
      <c r="R602" s="56">
        <v>95.29</v>
      </c>
      <c r="S602" s="56">
        <v>103.46</v>
      </c>
      <c r="T602" s="56">
        <v>116.75</v>
      </c>
      <c r="U602" s="56">
        <v>128.41</v>
      </c>
      <c r="V602" s="56">
        <v>141.16999999999999</v>
      </c>
      <c r="W602" s="56">
        <v>154.69</v>
      </c>
      <c r="X602" s="56">
        <v>168.78</v>
      </c>
      <c r="Y602" s="56">
        <v>182.82</v>
      </c>
      <c r="Z602" s="56">
        <v>197.3</v>
      </c>
      <c r="AA602" s="57">
        <v>211.97</v>
      </c>
      <c r="AB602" s="37">
        <v>225.37</v>
      </c>
      <c r="AC602" s="37">
        <v>238.85</v>
      </c>
      <c r="AD602" s="37">
        <v>256.57</v>
      </c>
      <c r="AE602" s="37">
        <v>275.08999999999997</v>
      </c>
      <c r="AF602" s="37">
        <v>294.22000000000003</v>
      </c>
      <c r="AG602" s="37">
        <v>313.37</v>
      </c>
      <c r="AH602" s="37">
        <v>331.99</v>
      </c>
      <c r="AI602" s="37">
        <v>357.42</v>
      </c>
      <c r="AJ602" s="37">
        <v>382.58</v>
      </c>
      <c r="AK602" s="37">
        <v>407.03</v>
      </c>
      <c r="AL602" s="37">
        <v>430.37</v>
      </c>
      <c r="AM602" s="37">
        <v>452.19</v>
      </c>
      <c r="AN602" s="37">
        <v>472.1</v>
      </c>
      <c r="AO602" s="37">
        <v>498.11</v>
      </c>
      <c r="AP602" s="37">
        <v>525.54</v>
      </c>
      <c r="AQ602" s="37">
        <v>554.48</v>
      </c>
      <c r="AR602" s="37">
        <v>585.02</v>
      </c>
      <c r="AS602" s="37">
        <v>617.24</v>
      </c>
      <c r="AT602" s="37">
        <v>651.23</v>
      </c>
      <c r="AU602" s="37">
        <v>687.1</v>
      </c>
      <c r="AV602" s="37">
        <v>724.94</v>
      </c>
      <c r="AW602" s="37">
        <v>764.87</v>
      </c>
      <c r="AX602" s="37">
        <v>806.99</v>
      </c>
      <c r="AY602" s="37">
        <v>851.43</v>
      </c>
      <c r="AZ602" s="37">
        <v>898.33</v>
      </c>
      <c r="BA602" s="37">
        <v>947.8</v>
      </c>
      <c r="BB602" s="37">
        <v>1000</v>
      </c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</row>
    <row r="603" spans="1:101" ht="14.25" customHeight="1">
      <c r="A603" s="55">
        <v>69</v>
      </c>
      <c r="B603" s="60">
        <v>4.51</v>
      </c>
      <c r="C603" s="56">
        <v>9.83</v>
      </c>
      <c r="D603" s="56">
        <v>17.77</v>
      </c>
      <c r="E603" s="56">
        <v>25.33</v>
      </c>
      <c r="F603" s="56">
        <v>28.87</v>
      </c>
      <c r="G603" s="56">
        <v>32.54</v>
      </c>
      <c r="H603" s="56">
        <v>36.380000000000003</v>
      </c>
      <c r="I603" s="56">
        <v>40.03</v>
      </c>
      <c r="J603" s="56">
        <v>43.02</v>
      </c>
      <c r="K603" s="56">
        <v>45.97</v>
      </c>
      <c r="L603" s="56">
        <v>51.08</v>
      </c>
      <c r="M603" s="56">
        <v>57.57</v>
      </c>
      <c r="N603" s="56">
        <v>65.790000000000006</v>
      </c>
      <c r="O603" s="56">
        <v>75.78</v>
      </c>
      <c r="P603" s="56">
        <v>85.02</v>
      </c>
      <c r="Q603" s="58">
        <v>94.62</v>
      </c>
      <c r="R603" s="56">
        <v>103.46</v>
      </c>
      <c r="S603" s="56">
        <v>116.75</v>
      </c>
      <c r="T603" s="56">
        <v>128.41</v>
      </c>
      <c r="U603" s="56">
        <v>141.16999999999999</v>
      </c>
      <c r="V603" s="56">
        <v>154.69</v>
      </c>
      <c r="W603" s="56">
        <v>168.78</v>
      </c>
      <c r="X603" s="56">
        <v>182.82</v>
      </c>
      <c r="Y603" s="56">
        <v>197.3</v>
      </c>
      <c r="Z603" s="56">
        <v>211.97</v>
      </c>
      <c r="AA603" s="57">
        <v>225.37</v>
      </c>
      <c r="AB603" s="37">
        <v>238.85</v>
      </c>
      <c r="AC603" s="37">
        <v>256.57</v>
      </c>
      <c r="AD603" s="37">
        <v>275.08999999999997</v>
      </c>
      <c r="AE603" s="37">
        <v>294.22000000000003</v>
      </c>
      <c r="AF603" s="37">
        <v>313.37</v>
      </c>
      <c r="AG603" s="37">
        <v>331.99</v>
      </c>
      <c r="AH603" s="37">
        <v>357.42</v>
      </c>
      <c r="AI603" s="37">
        <v>382.58</v>
      </c>
      <c r="AJ603" s="37">
        <v>407.03</v>
      </c>
      <c r="AK603" s="37">
        <v>430.37</v>
      </c>
      <c r="AL603" s="37">
        <v>452.19</v>
      </c>
      <c r="AM603" s="37">
        <v>472.1</v>
      </c>
      <c r="AN603" s="37">
        <v>498.11</v>
      </c>
      <c r="AO603" s="37">
        <v>525.54</v>
      </c>
      <c r="AP603" s="37">
        <v>554.48</v>
      </c>
      <c r="AQ603" s="37">
        <v>585.02</v>
      </c>
      <c r="AR603" s="37">
        <v>617.24</v>
      </c>
      <c r="AS603" s="37">
        <v>651.23</v>
      </c>
      <c r="AT603" s="37">
        <v>687.1</v>
      </c>
      <c r="AU603" s="37">
        <v>724.94</v>
      </c>
      <c r="AV603" s="37">
        <v>764.87</v>
      </c>
      <c r="AW603" s="37">
        <v>806.99</v>
      </c>
      <c r="AX603" s="37">
        <v>851.43</v>
      </c>
      <c r="AY603" s="37">
        <v>898.33</v>
      </c>
      <c r="AZ603" s="37">
        <v>947.8</v>
      </c>
      <c r="BA603" s="37">
        <v>1000</v>
      </c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</row>
    <row r="604" spans="1:101" ht="14.25" customHeight="1">
      <c r="A604" s="55">
        <v>70</v>
      </c>
      <c r="B604" s="60">
        <v>4.93</v>
      </c>
      <c r="C604" s="60">
        <v>10.79</v>
      </c>
      <c r="D604" s="60">
        <v>19.89</v>
      </c>
      <c r="E604" s="60">
        <v>28.11</v>
      </c>
      <c r="F604" s="60">
        <v>31.88</v>
      </c>
      <c r="G604" s="60">
        <v>35.78</v>
      </c>
      <c r="H604" s="60">
        <v>39.46</v>
      </c>
      <c r="I604" s="60">
        <v>42.26</v>
      </c>
      <c r="J604" s="60">
        <v>45.75</v>
      </c>
      <c r="K604" s="60">
        <v>51.07</v>
      </c>
      <c r="L604" s="60">
        <v>57.47</v>
      </c>
      <c r="M604" s="56">
        <v>65.489999999999995</v>
      </c>
      <c r="N604" s="56">
        <v>75.45</v>
      </c>
      <c r="O604" s="56">
        <v>84.57</v>
      </c>
      <c r="P604" s="57">
        <v>94.02</v>
      </c>
      <c r="Q604" s="56">
        <v>103.46</v>
      </c>
      <c r="R604" s="56">
        <v>116.75</v>
      </c>
      <c r="S604" s="56">
        <v>128.41</v>
      </c>
      <c r="T604" s="56">
        <v>141.16999999999999</v>
      </c>
      <c r="U604" s="56">
        <v>154.69</v>
      </c>
      <c r="V604" s="56">
        <v>168.78</v>
      </c>
      <c r="W604" s="56">
        <v>182.82</v>
      </c>
      <c r="X604" s="56">
        <v>197.3</v>
      </c>
      <c r="Y604" s="56">
        <v>211.97</v>
      </c>
      <c r="Z604" s="56">
        <v>225.37</v>
      </c>
      <c r="AA604" s="57">
        <v>238.85</v>
      </c>
      <c r="AB604" s="37">
        <v>256.57</v>
      </c>
      <c r="AC604" s="37">
        <v>275.08999999999997</v>
      </c>
      <c r="AD604" s="37">
        <v>294.22000000000003</v>
      </c>
      <c r="AE604" s="37">
        <v>313.37</v>
      </c>
      <c r="AF604" s="37">
        <v>331.99</v>
      </c>
      <c r="AG604" s="37">
        <v>357.42</v>
      </c>
      <c r="AH604" s="37">
        <v>382.58</v>
      </c>
      <c r="AI604" s="37">
        <v>407.03</v>
      </c>
      <c r="AJ604" s="37">
        <v>430.37</v>
      </c>
      <c r="AK604" s="37">
        <v>452.19</v>
      </c>
      <c r="AL604" s="37">
        <v>472.1</v>
      </c>
      <c r="AM604" s="37">
        <v>498.11</v>
      </c>
      <c r="AN604" s="37">
        <v>525.54</v>
      </c>
      <c r="AO604" s="37">
        <v>554.48</v>
      </c>
      <c r="AP604" s="37">
        <v>585.02</v>
      </c>
      <c r="AQ604" s="37">
        <v>617.24</v>
      </c>
      <c r="AR604" s="37">
        <v>651.23</v>
      </c>
      <c r="AS604" s="37">
        <v>687.1</v>
      </c>
      <c r="AT604" s="37">
        <v>724.94</v>
      </c>
      <c r="AU604" s="37">
        <v>764.87</v>
      </c>
      <c r="AV604" s="37">
        <v>806.99</v>
      </c>
      <c r="AW604" s="37">
        <v>851.43</v>
      </c>
      <c r="AX604" s="37">
        <v>898.33</v>
      </c>
      <c r="AY604" s="37">
        <v>947.8</v>
      </c>
      <c r="AZ604" s="37">
        <v>1000</v>
      </c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</row>
    <row r="605" spans="1:101" ht="14.25" customHeight="1">
      <c r="A605" s="55">
        <v>71</v>
      </c>
      <c r="B605" s="60">
        <v>5.38</v>
      </c>
      <c r="C605" s="60">
        <v>11.81</v>
      </c>
      <c r="D605" s="60">
        <v>22.25</v>
      </c>
      <c r="E605" s="60">
        <v>31.13</v>
      </c>
      <c r="F605" s="60">
        <v>35.119999999999997</v>
      </c>
      <c r="G605" s="60">
        <v>38.81</v>
      </c>
      <c r="H605" s="60">
        <v>41.42</v>
      </c>
      <c r="I605" s="60">
        <v>44.72</v>
      </c>
      <c r="J605" s="60">
        <v>50.11</v>
      </c>
      <c r="K605" s="60">
        <v>57.06</v>
      </c>
      <c r="L605" s="60">
        <v>65.19</v>
      </c>
      <c r="M605" s="60">
        <v>75.14</v>
      </c>
      <c r="N605" s="56">
        <v>83.61</v>
      </c>
      <c r="O605" s="56">
        <v>93.42</v>
      </c>
      <c r="P605" s="57">
        <v>102.75</v>
      </c>
      <c r="Q605" s="56">
        <v>116.75</v>
      </c>
      <c r="R605" s="56">
        <v>128.41</v>
      </c>
      <c r="S605" s="56">
        <v>141.16999999999999</v>
      </c>
      <c r="T605" s="56">
        <v>154.69</v>
      </c>
      <c r="U605" s="56">
        <v>168.78</v>
      </c>
      <c r="V605" s="56">
        <v>182.82</v>
      </c>
      <c r="W605" s="56">
        <v>197.3</v>
      </c>
      <c r="X605" s="56">
        <v>211.97</v>
      </c>
      <c r="Y605" s="56">
        <v>225.37</v>
      </c>
      <c r="Z605" s="56">
        <v>238.85</v>
      </c>
      <c r="AA605" s="57">
        <v>256.57</v>
      </c>
      <c r="AB605" s="37">
        <v>275.08999999999997</v>
      </c>
      <c r="AC605" s="37">
        <v>294.22000000000003</v>
      </c>
      <c r="AD605" s="37">
        <v>313.37</v>
      </c>
      <c r="AE605" s="37">
        <v>331.99</v>
      </c>
      <c r="AF605" s="37">
        <v>357.42</v>
      </c>
      <c r="AG605" s="37">
        <v>382.58</v>
      </c>
      <c r="AH605" s="37">
        <v>407.03</v>
      </c>
      <c r="AI605" s="37">
        <v>430.37</v>
      </c>
      <c r="AJ605" s="37">
        <v>452.19</v>
      </c>
      <c r="AK605" s="37">
        <v>472.1</v>
      </c>
      <c r="AL605" s="37">
        <v>498.11</v>
      </c>
      <c r="AM605" s="37">
        <v>525.54</v>
      </c>
      <c r="AN605" s="37">
        <v>554.48</v>
      </c>
      <c r="AO605" s="37">
        <v>585.02</v>
      </c>
      <c r="AP605" s="37">
        <v>617.24</v>
      </c>
      <c r="AQ605" s="37">
        <v>651.23</v>
      </c>
      <c r="AR605" s="37">
        <v>687.1</v>
      </c>
      <c r="AS605" s="37">
        <v>724.94</v>
      </c>
      <c r="AT605" s="37">
        <v>764.87</v>
      </c>
      <c r="AU605" s="37">
        <v>806.99</v>
      </c>
      <c r="AV605" s="37">
        <v>851.43</v>
      </c>
      <c r="AW605" s="37">
        <v>898.33</v>
      </c>
      <c r="AX605" s="37">
        <v>947.8</v>
      </c>
      <c r="AY605" s="37">
        <v>1000</v>
      </c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</row>
    <row r="606" spans="1:101" ht="14.25" customHeight="1">
      <c r="A606" s="55">
        <v>72</v>
      </c>
      <c r="B606" s="60">
        <v>5.88</v>
      </c>
      <c r="C606" s="60">
        <v>12.91</v>
      </c>
      <c r="D606" s="60">
        <v>24.85</v>
      </c>
      <c r="E606" s="60">
        <v>34.4</v>
      </c>
      <c r="F606" s="60">
        <v>38.090000000000003</v>
      </c>
      <c r="G606" s="60">
        <v>40.479999999999997</v>
      </c>
      <c r="H606" s="60">
        <v>43.58</v>
      </c>
      <c r="I606" s="60">
        <v>49.03</v>
      </c>
      <c r="J606" s="60">
        <v>55.94</v>
      </c>
      <c r="K606" s="60">
        <v>64.260000000000005</v>
      </c>
      <c r="L606" s="60">
        <v>74.349999999999994</v>
      </c>
      <c r="M606" s="56">
        <v>81.849999999999994</v>
      </c>
      <c r="N606" s="56">
        <v>92.82</v>
      </c>
      <c r="O606" s="56">
        <v>101.95</v>
      </c>
      <c r="P606" s="58">
        <v>115.13</v>
      </c>
      <c r="Q606" s="56">
        <v>128.41</v>
      </c>
      <c r="R606" s="56">
        <v>141.16999999999999</v>
      </c>
      <c r="S606" s="56">
        <v>154.69</v>
      </c>
      <c r="T606" s="56">
        <v>168.78</v>
      </c>
      <c r="U606" s="56">
        <v>182.82</v>
      </c>
      <c r="V606" s="56">
        <v>197.3</v>
      </c>
      <c r="W606" s="56">
        <v>211.97</v>
      </c>
      <c r="X606" s="56">
        <v>225.37</v>
      </c>
      <c r="Y606" s="56">
        <v>238.85</v>
      </c>
      <c r="Z606" s="56">
        <v>256.57</v>
      </c>
      <c r="AA606" s="57">
        <v>275.08999999999997</v>
      </c>
      <c r="AB606" s="37">
        <v>294.22000000000003</v>
      </c>
      <c r="AC606" s="37">
        <v>313.37</v>
      </c>
      <c r="AD606" s="37">
        <v>331.99</v>
      </c>
      <c r="AE606" s="37">
        <v>357.42</v>
      </c>
      <c r="AF606" s="37">
        <v>382.58</v>
      </c>
      <c r="AG606" s="37">
        <v>407.03</v>
      </c>
      <c r="AH606" s="37">
        <v>430.37</v>
      </c>
      <c r="AI606" s="37">
        <v>452.19</v>
      </c>
      <c r="AJ606" s="37">
        <v>472.1</v>
      </c>
      <c r="AK606" s="37">
        <v>498.11</v>
      </c>
      <c r="AL606" s="37">
        <v>525.54</v>
      </c>
      <c r="AM606" s="37">
        <v>554.48</v>
      </c>
      <c r="AN606" s="37">
        <v>585.02</v>
      </c>
      <c r="AO606" s="37">
        <v>617.24</v>
      </c>
      <c r="AP606" s="37">
        <v>651.23</v>
      </c>
      <c r="AQ606" s="37">
        <v>687.1</v>
      </c>
      <c r="AR606" s="37">
        <v>724.94</v>
      </c>
      <c r="AS606" s="37">
        <v>764.87</v>
      </c>
      <c r="AT606" s="37">
        <v>806.99</v>
      </c>
      <c r="AU606" s="37">
        <v>851.43</v>
      </c>
      <c r="AV606" s="37">
        <v>898.33</v>
      </c>
      <c r="AW606" s="37">
        <v>947.8</v>
      </c>
      <c r="AX606" s="37">
        <v>1000</v>
      </c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</row>
    <row r="607" spans="1:101" ht="14.25" customHeight="1">
      <c r="A607" s="55">
        <v>73</v>
      </c>
      <c r="B607" s="60">
        <v>6.43</v>
      </c>
      <c r="C607" s="60">
        <v>14.12</v>
      </c>
      <c r="D607" s="60">
        <v>27.7</v>
      </c>
      <c r="E607" s="60">
        <v>37.29</v>
      </c>
      <c r="F607" s="60">
        <v>39.42</v>
      </c>
      <c r="G607" s="60">
        <v>42.28</v>
      </c>
      <c r="H607" s="60">
        <v>47.77</v>
      </c>
      <c r="I607" s="60">
        <v>54.59</v>
      </c>
      <c r="J607" s="60">
        <v>62.83</v>
      </c>
      <c r="K607" s="60">
        <v>73.13</v>
      </c>
      <c r="L607" s="60">
        <v>80.08</v>
      </c>
      <c r="M607" s="60">
        <v>90.72</v>
      </c>
      <c r="N607" s="56">
        <v>101.17</v>
      </c>
      <c r="O607" s="57">
        <v>114.17</v>
      </c>
      <c r="P607" s="56">
        <v>128.41</v>
      </c>
      <c r="Q607" s="56">
        <v>141.16999999999999</v>
      </c>
      <c r="R607" s="56">
        <v>154.69</v>
      </c>
      <c r="S607" s="56">
        <v>168.78</v>
      </c>
      <c r="T607" s="56">
        <v>182.82</v>
      </c>
      <c r="U607" s="56">
        <v>197.3</v>
      </c>
      <c r="V607" s="56">
        <v>211.97</v>
      </c>
      <c r="W607" s="56">
        <v>225.37</v>
      </c>
      <c r="X607" s="56">
        <v>238.85</v>
      </c>
      <c r="Y607" s="56">
        <v>256.57</v>
      </c>
      <c r="Z607" s="56">
        <v>275.08999999999997</v>
      </c>
      <c r="AA607" s="57">
        <v>294.22000000000003</v>
      </c>
      <c r="AB607" s="37">
        <v>313.37</v>
      </c>
      <c r="AC607" s="37">
        <v>331.99</v>
      </c>
      <c r="AD607" s="37">
        <v>357.42</v>
      </c>
      <c r="AE607" s="37">
        <v>382.58</v>
      </c>
      <c r="AF607" s="37">
        <v>407.03</v>
      </c>
      <c r="AG607" s="37">
        <v>430.37</v>
      </c>
      <c r="AH607" s="37">
        <v>452.19</v>
      </c>
      <c r="AI607" s="37">
        <v>472.1</v>
      </c>
      <c r="AJ607" s="37">
        <v>498.11</v>
      </c>
      <c r="AK607" s="37">
        <v>525.54</v>
      </c>
      <c r="AL607" s="37">
        <v>554.48</v>
      </c>
      <c r="AM607" s="37">
        <v>585.02</v>
      </c>
      <c r="AN607" s="37">
        <v>617.24</v>
      </c>
      <c r="AO607" s="37">
        <v>651.23</v>
      </c>
      <c r="AP607" s="37">
        <v>687.1</v>
      </c>
      <c r="AQ607" s="37">
        <v>724.94</v>
      </c>
      <c r="AR607" s="37">
        <v>764.87</v>
      </c>
      <c r="AS607" s="37">
        <v>806.99</v>
      </c>
      <c r="AT607" s="37">
        <v>851.43</v>
      </c>
      <c r="AU607" s="37">
        <v>898.33</v>
      </c>
      <c r="AV607" s="37">
        <v>947.8</v>
      </c>
      <c r="AW607" s="37">
        <v>1000</v>
      </c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</row>
    <row r="608" spans="1:101" ht="14.25" customHeight="1">
      <c r="A608" s="55">
        <v>74</v>
      </c>
      <c r="B608" s="60">
        <v>7.04</v>
      </c>
      <c r="C608" s="60">
        <v>15.46</v>
      </c>
      <c r="D608" s="60">
        <v>30.8</v>
      </c>
      <c r="E608" s="60">
        <v>38.29</v>
      </c>
      <c r="F608" s="60">
        <v>40.89</v>
      </c>
      <c r="G608" s="60">
        <v>46.42</v>
      </c>
      <c r="H608" s="60">
        <v>53.12</v>
      </c>
      <c r="I608" s="60">
        <v>61.25</v>
      </c>
      <c r="J608" s="60">
        <v>71.45</v>
      </c>
      <c r="K608" s="60">
        <v>78.56</v>
      </c>
      <c r="L608" s="60">
        <v>87.64</v>
      </c>
      <c r="M608" s="60">
        <v>98.7</v>
      </c>
      <c r="N608" s="60">
        <v>110.37</v>
      </c>
      <c r="O608" s="57">
        <v>128.22999999999999</v>
      </c>
      <c r="P608" s="56">
        <v>141.16999999999999</v>
      </c>
      <c r="Q608" s="56">
        <v>154.69</v>
      </c>
      <c r="R608" s="56">
        <v>168.78</v>
      </c>
      <c r="S608" s="56">
        <v>182.82</v>
      </c>
      <c r="T608" s="56">
        <v>197.3</v>
      </c>
      <c r="U608" s="56">
        <v>211.97</v>
      </c>
      <c r="V608" s="56">
        <v>225.37</v>
      </c>
      <c r="W608" s="56">
        <v>238.85</v>
      </c>
      <c r="X608" s="56">
        <v>256.57</v>
      </c>
      <c r="Y608" s="56">
        <v>275.08999999999997</v>
      </c>
      <c r="Z608" s="56">
        <v>294.22000000000003</v>
      </c>
      <c r="AA608" s="57">
        <v>313.37</v>
      </c>
      <c r="AB608" s="37">
        <v>331.99</v>
      </c>
      <c r="AC608" s="37">
        <v>357.42</v>
      </c>
      <c r="AD608" s="37">
        <v>382.58</v>
      </c>
      <c r="AE608" s="37">
        <v>407.03</v>
      </c>
      <c r="AF608" s="37">
        <v>430.37</v>
      </c>
      <c r="AG608" s="37">
        <v>452.19</v>
      </c>
      <c r="AH608" s="37">
        <v>472.1</v>
      </c>
      <c r="AI608" s="37">
        <v>498.11</v>
      </c>
      <c r="AJ608" s="37">
        <v>525.54</v>
      </c>
      <c r="AK608" s="37">
        <v>554.48</v>
      </c>
      <c r="AL608" s="37">
        <v>585.02</v>
      </c>
      <c r="AM608" s="37">
        <v>617.24</v>
      </c>
      <c r="AN608" s="37">
        <v>651.23</v>
      </c>
      <c r="AO608" s="37">
        <v>687.1</v>
      </c>
      <c r="AP608" s="37">
        <v>724.94</v>
      </c>
      <c r="AQ608" s="37">
        <v>764.87</v>
      </c>
      <c r="AR608" s="37">
        <v>806.99</v>
      </c>
      <c r="AS608" s="37">
        <v>851.43</v>
      </c>
      <c r="AT608" s="37">
        <v>898.33</v>
      </c>
      <c r="AU608" s="37">
        <v>947.8</v>
      </c>
      <c r="AV608" s="37">
        <v>1000</v>
      </c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</row>
    <row r="609" spans="1:101" ht="14.25" customHeight="1">
      <c r="A609" s="55">
        <v>75</v>
      </c>
      <c r="B609" s="60">
        <v>7.72</v>
      </c>
      <c r="C609" s="60">
        <v>16.97</v>
      </c>
      <c r="D609" s="60">
        <v>34.18</v>
      </c>
      <c r="E609" s="60">
        <v>39.409999999999997</v>
      </c>
      <c r="F609" s="60">
        <v>44.97</v>
      </c>
      <c r="G609" s="60">
        <v>51.53</v>
      </c>
      <c r="H609" s="60">
        <v>59.49</v>
      </c>
      <c r="I609" s="60">
        <v>69.5</v>
      </c>
      <c r="J609" s="60">
        <v>76.69</v>
      </c>
      <c r="K609" s="60">
        <v>86.44</v>
      </c>
      <c r="L609" s="60">
        <v>95.3</v>
      </c>
      <c r="M609" s="60">
        <v>110.34</v>
      </c>
      <c r="N609" s="15">
        <v>128.02000000000001</v>
      </c>
      <c r="O609" s="57">
        <v>140.69</v>
      </c>
      <c r="P609" s="56">
        <v>154.69</v>
      </c>
      <c r="Q609" s="56">
        <v>168.78</v>
      </c>
      <c r="R609" s="56">
        <v>182.82</v>
      </c>
      <c r="S609" s="56">
        <v>197.3</v>
      </c>
      <c r="T609" s="56">
        <v>211.97</v>
      </c>
      <c r="U609" s="56">
        <v>225.37</v>
      </c>
      <c r="V609" s="56">
        <v>238.85</v>
      </c>
      <c r="W609" s="56">
        <v>256.57</v>
      </c>
      <c r="X609" s="56">
        <v>275.08999999999997</v>
      </c>
      <c r="Y609" s="56">
        <v>294.22000000000003</v>
      </c>
      <c r="Z609" s="56">
        <v>313.37</v>
      </c>
      <c r="AA609" s="57">
        <v>331.99</v>
      </c>
      <c r="AB609" s="37">
        <v>357.42</v>
      </c>
      <c r="AC609" s="37">
        <v>382.58</v>
      </c>
      <c r="AD609" s="37">
        <v>407.03</v>
      </c>
      <c r="AE609" s="37">
        <v>430.37</v>
      </c>
      <c r="AF609" s="37">
        <v>452.19</v>
      </c>
      <c r="AG609" s="37">
        <v>472.1</v>
      </c>
      <c r="AH609" s="37">
        <v>498.11</v>
      </c>
      <c r="AI609" s="37">
        <v>525.54</v>
      </c>
      <c r="AJ609" s="37">
        <v>554.48</v>
      </c>
      <c r="AK609" s="37">
        <v>585.02</v>
      </c>
      <c r="AL609" s="37">
        <v>617.24</v>
      </c>
      <c r="AM609" s="37">
        <v>651.23</v>
      </c>
      <c r="AN609" s="37">
        <v>687.1</v>
      </c>
      <c r="AO609" s="37">
        <v>724.94</v>
      </c>
      <c r="AP609" s="37">
        <v>764.87</v>
      </c>
      <c r="AQ609" s="37">
        <v>806.99</v>
      </c>
      <c r="AR609" s="37">
        <v>851.43</v>
      </c>
      <c r="AS609" s="37">
        <v>898.33</v>
      </c>
      <c r="AT609" s="37">
        <v>947.8</v>
      </c>
      <c r="AU609" s="37">
        <v>1000</v>
      </c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</row>
    <row r="610" spans="1:101" ht="14.25" customHeight="1">
      <c r="A610" s="144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192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  <c r="AU610" s="195"/>
      <c r="AV610" s="195"/>
      <c r="AW610" s="195"/>
      <c r="AX610" s="195"/>
      <c r="AY610" s="195"/>
      <c r="AZ610" s="195"/>
      <c r="BA610" s="195"/>
      <c r="BB610" s="195"/>
      <c r="BC610" s="195"/>
      <c r="BD610" s="195"/>
      <c r="BE610" s="195"/>
      <c r="BF610" s="195"/>
      <c r="BG610" s="195"/>
      <c r="BH610" s="195"/>
      <c r="BI610" s="195"/>
      <c r="BJ610" s="195"/>
      <c r="BK610" s="195"/>
      <c r="BL610" s="195"/>
      <c r="BM610" s="195"/>
      <c r="BN610" s="195"/>
      <c r="BO610" s="195"/>
      <c r="BP610" s="195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</row>
    <row r="611" spans="1:101" ht="14.25" customHeight="1">
      <c r="A611" s="144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192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  <c r="AU611" s="195"/>
      <c r="AV611" s="195"/>
      <c r="AW611" s="195"/>
      <c r="AX611" s="195"/>
      <c r="AY611" s="195"/>
      <c r="AZ611" s="195"/>
      <c r="BA611" s="195"/>
      <c r="BB611" s="195"/>
      <c r="BC611" s="195"/>
      <c r="BD611" s="195"/>
      <c r="BE611" s="195"/>
      <c r="BF611" s="195"/>
      <c r="BG611" s="195"/>
      <c r="BH611" s="195"/>
      <c r="BI611" s="195"/>
      <c r="BJ611" s="195"/>
      <c r="BK611" s="195"/>
      <c r="BL611" s="195"/>
      <c r="BM611" s="195"/>
      <c r="BN611" s="195"/>
      <c r="BO611" s="195"/>
      <c r="BP611" s="195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</row>
    <row r="612" spans="1:101" ht="14.25" customHeight="1">
      <c r="A612" s="144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192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  <c r="AU612" s="195"/>
      <c r="AV612" s="195"/>
      <c r="AW612" s="195"/>
      <c r="AX612" s="195"/>
      <c r="AY612" s="195"/>
      <c r="AZ612" s="195"/>
      <c r="BA612" s="195"/>
      <c r="BB612" s="195"/>
      <c r="BC612" s="195"/>
      <c r="BD612" s="195"/>
      <c r="BE612" s="195"/>
      <c r="BF612" s="195"/>
      <c r="BG612" s="195"/>
      <c r="BH612" s="195"/>
      <c r="BI612" s="195"/>
      <c r="BJ612" s="195"/>
      <c r="BK612" s="195"/>
      <c r="BL612" s="195"/>
      <c r="BM612" s="195"/>
      <c r="BN612" s="195"/>
      <c r="BO612" s="195"/>
      <c r="BP612" s="195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</row>
    <row r="613" spans="1:101" ht="14.25" customHeight="1">
      <c r="A613" s="144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192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  <c r="AU613" s="195"/>
      <c r="AV613" s="195"/>
      <c r="AW613" s="195"/>
      <c r="AX613" s="195"/>
      <c r="AY613" s="195"/>
      <c r="AZ613" s="195"/>
      <c r="BA613" s="195"/>
      <c r="BB613" s="195"/>
      <c r="BC613" s="195"/>
      <c r="BD613" s="195"/>
      <c r="BE613" s="195"/>
      <c r="BF613" s="195"/>
      <c r="BG613" s="195"/>
      <c r="BH613" s="195"/>
      <c r="BI613" s="195"/>
      <c r="BJ613" s="195"/>
      <c r="BK613" s="195"/>
      <c r="BL613" s="195"/>
      <c r="BM613" s="195"/>
      <c r="BN613" s="195"/>
      <c r="BO613" s="195"/>
      <c r="BP613" s="195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</row>
    <row r="614" spans="1:101" ht="14.25" customHeight="1">
      <c r="A614" s="144"/>
      <c r="B614" s="197"/>
      <c r="C614" s="197"/>
      <c r="D614" s="197"/>
      <c r="E614" s="197"/>
      <c r="F614" s="197"/>
      <c r="G614" s="197"/>
      <c r="H614" s="197"/>
      <c r="I614" s="197"/>
      <c r="J614" s="197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192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5"/>
      <c r="AN614" s="195"/>
      <c r="AO614" s="195"/>
      <c r="AP614" s="195"/>
      <c r="AQ614" s="195"/>
      <c r="AR614" s="195"/>
      <c r="AS614" s="195"/>
      <c r="AT614" s="195"/>
      <c r="AU614" s="195"/>
      <c r="AV614" s="195"/>
      <c r="AW614" s="195"/>
      <c r="AX614" s="195"/>
      <c r="AY614" s="195"/>
      <c r="AZ614" s="195"/>
      <c r="BA614" s="195"/>
      <c r="BB614" s="195"/>
      <c r="BC614" s="195"/>
      <c r="BD614" s="195"/>
      <c r="BE614" s="195"/>
      <c r="BF614" s="195"/>
      <c r="BG614" s="195"/>
      <c r="BH614" s="195"/>
      <c r="BI614" s="195"/>
      <c r="BJ614" s="195"/>
      <c r="BK614" s="195"/>
      <c r="BL614" s="195"/>
      <c r="BM614" s="195"/>
      <c r="BN614" s="195"/>
      <c r="BO614" s="195"/>
      <c r="BP614" s="195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</row>
    <row r="615" spans="1:101" ht="14.25" customHeight="1">
      <c r="A615" s="144"/>
      <c r="B615" s="197"/>
      <c r="C615" s="197"/>
      <c r="D615" s="197"/>
      <c r="E615" s="197"/>
      <c r="F615" s="197"/>
      <c r="G615" s="197"/>
      <c r="H615" s="197"/>
      <c r="I615" s="197"/>
      <c r="J615" s="197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192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  <c r="AU615" s="195"/>
      <c r="AV615" s="195"/>
      <c r="AW615" s="195"/>
      <c r="AX615" s="195"/>
      <c r="AY615" s="195"/>
      <c r="AZ615" s="195"/>
      <c r="BA615" s="195"/>
      <c r="BB615" s="195"/>
      <c r="BC615" s="195"/>
      <c r="BD615" s="195"/>
      <c r="BE615" s="195"/>
      <c r="BF615" s="195"/>
      <c r="BG615" s="195"/>
      <c r="BH615" s="195"/>
      <c r="BI615" s="195"/>
      <c r="BJ615" s="195"/>
      <c r="BK615" s="195"/>
      <c r="BL615" s="195"/>
      <c r="BM615" s="195"/>
      <c r="BN615" s="195"/>
      <c r="BO615" s="195"/>
      <c r="BP615" s="195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</row>
    <row r="616" spans="1:101" ht="14.25" customHeight="1">
      <c r="A616" s="144"/>
      <c r="B616" s="197"/>
      <c r="C616" s="197"/>
      <c r="D616" s="197"/>
      <c r="E616" s="197"/>
      <c r="F616" s="197"/>
      <c r="G616" s="197"/>
      <c r="H616" s="197"/>
      <c r="I616" s="197"/>
      <c r="J616" s="197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192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  <c r="AU616" s="195"/>
      <c r="AV616" s="195"/>
      <c r="AW616" s="195"/>
      <c r="AX616" s="195"/>
      <c r="AY616" s="195"/>
      <c r="AZ616" s="195"/>
      <c r="BA616" s="195"/>
      <c r="BB616" s="195"/>
      <c r="BC616" s="195"/>
      <c r="BD616" s="195"/>
      <c r="BE616" s="195"/>
      <c r="BF616" s="195"/>
      <c r="BG616" s="195"/>
      <c r="BH616" s="195"/>
      <c r="BI616" s="195"/>
      <c r="BJ616" s="195"/>
      <c r="BK616" s="195"/>
      <c r="BL616" s="195"/>
      <c r="BM616" s="195"/>
      <c r="BN616" s="195"/>
      <c r="BO616" s="195"/>
      <c r="BP616" s="195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</row>
    <row r="617" spans="1:101" ht="14.25" customHeight="1">
      <c r="A617" s="144"/>
      <c r="B617" s="197"/>
      <c r="C617" s="197"/>
      <c r="D617" s="197"/>
      <c r="E617" s="197"/>
      <c r="F617" s="197"/>
      <c r="G617" s="197"/>
      <c r="H617" s="197"/>
      <c r="I617" s="192"/>
      <c r="J617" s="192"/>
      <c r="K617" s="192"/>
      <c r="L617" s="197"/>
      <c r="M617" s="197"/>
      <c r="N617" s="197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192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  <c r="AU617" s="195"/>
      <c r="AV617" s="195"/>
      <c r="AW617" s="195"/>
      <c r="AX617" s="195"/>
      <c r="AY617" s="195"/>
      <c r="AZ617" s="195"/>
      <c r="BA617" s="195"/>
      <c r="BB617" s="195"/>
      <c r="BC617" s="195"/>
      <c r="BD617" s="195"/>
      <c r="BE617" s="195"/>
      <c r="BF617" s="195"/>
      <c r="BG617" s="195"/>
      <c r="BH617" s="195"/>
      <c r="BI617" s="195"/>
      <c r="BJ617" s="195"/>
      <c r="BK617" s="195"/>
      <c r="BL617" s="195"/>
      <c r="BM617" s="195"/>
      <c r="BN617" s="195"/>
      <c r="BO617" s="195"/>
      <c r="BP617" s="195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</row>
    <row r="618" spans="1:101" ht="14.25" customHeight="1">
      <c r="A618" s="144"/>
      <c r="B618" s="197"/>
      <c r="C618" s="197"/>
      <c r="D618" s="197"/>
      <c r="E618" s="197"/>
      <c r="F618" s="197"/>
      <c r="G618" s="197"/>
      <c r="H618" s="197"/>
      <c r="I618" s="192"/>
      <c r="J618" s="192"/>
      <c r="K618" s="192"/>
      <c r="L618" s="197"/>
      <c r="M618" s="197"/>
      <c r="N618" s="197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192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  <c r="AU618" s="195"/>
      <c r="AV618" s="195"/>
      <c r="AW618" s="195"/>
      <c r="AX618" s="195"/>
      <c r="AY618" s="195"/>
      <c r="AZ618" s="195"/>
      <c r="BA618" s="195"/>
      <c r="BB618" s="195"/>
      <c r="BC618" s="195"/>
      <c r="BD618" s="195"/>
      <c r="BE618" s="195"/>
      <c r="BF618" s="195"/>
      <c r="BG618" s="195"/>
      <c r="BH618" s="195"/>
      <c r="BI618" s="195"/>
      <c r="BJ618" s="195"/>
      <c r="BK618" s="195"/>
      <c r="BL618" s="195"/>
      <c r="BM618" s="195"/>
      <c r="BN618" s="195"/>
      <c r="BO618" s="195"/>
      <c r="BP618" s="195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</row>
    <row r="619" spans="1:101" ht="14.25" customHeight="1">
      <c r="A619" s="144"/>
      <c r="B619" s="197"/>
      <c r="C619" s="197"/>
      <c r="D619" s="197"/>
      <c r="E619" s="197"/>
      <c r="F619" s="197"/>
      <c r="G619" s="192"/>
      <c r="H619" s="192"/>
      <c r="I619" s="192"/>
      <c r="J619" s="192"/>
      <c r="K619" s="192"/>
      <c r="L619" s="197"/>
      <c r="M619" s="197"/>
      <c r="N619" s="197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192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  <c r="AU619" s="195"/>
      <c r="AV619" s="195"/>
      <c r="AW619" s="195"/>
      <c r="AX619" s="195"/>
      <c r="AY619" s="195"/>
      <c r="AZ619" s="195"/>
      <c r="BA619" s="195"/>
      <c r="BB619" s="195"/>
      <c r="BC619" s="195"/>
      <c r="BD619" s="195"/>
      <c r="BE619" s="195"/>
      <c r="BF619" s="195"/>
      <c r="BG619" s="195"/>
      <c r="BH619" s="195"/>
      <c r="BI619" s="195"/>
      <c r="BJ619" s="195"/>
      <c r="BK619" s="195"/>
      <c r="BL619" s="195"/>
      <c r="BM619" s="195"/>
      <c r="BN619" s="195"/>
      <c r="BO619" s="195"/>
      <c r="BP619" s="195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</row>
    <row r="620" spans="1:101" ht="14.25" customHeight="1">
      <c r="A620" s="144"/>
      <c r="B620" s="197"/>
      <c r="C620" s="197"/>
      <c r="D620" s="197"/>
      <c r="E620" s="197"/>
      <c r="F620" s="197"/>
      <c r="G620" s="192"/>
      <c r="H620" s="192"/>
      <c r="I620" s="192"/>
      <c r="J620" s="192"/>
      <c r="K620" s="192"/>
      <c r="L620" s="197"/>
      <c r="M620" s="197"/>
      <c r="N620" s="197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192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5"/>
      <c r="BF620" s="195"/>
      <c r="BG620" s="195"/>
      <c r="BH620" s="195"/>
      <c r="BI620" s="195"/>
      <c r="BJ620" s="195"/>
      <c r="BK620" s="195"/>
      <c r="BL620" s="195"/>
      <c r="BM620" s="195"/>
      <c r="BN620" s="195"/>
      <c r="BO620" s="195"/>
      <c r="BP620" s="195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</row>
    <row r="621" spans="1:101" ht="14.25" customHeight="1">
      <c r="A621" s="144"/>
      <c r="B621" s="197"/>
      <c r="C621" s="197"/>
      <c r="D621" s="197"/>
      <c r="E621" s="197"/>
      <c r="F621" s="192"/>
      <c r="G621" s="192"/>
      <c r="H621" s="192"/>
      <c r="I621" s="192"/>
      <c r="J621" s="192"/>
      <c r="K621" s="192"/>
      <c r="L621" s="197"/>
      <c r="M621" s="197"/>
      <c r="N621" s="197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192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  <c r="AU621" s="195"/>
      <c r="AV621" s="195"/>
      <c r="AW621" s="195"/>
      <c r="AX621" s="195"/>
      <c r="AY621" s="195"/>
      <c r="AZ621" s="195"/>
      <c r="BA621" s="195"/>
      <c r="BB621" s="195"/>
      <c r="BC621" s="195"/>
      <c r="BD621" s="195"/>
      <c r="BE621" s="195"/>
      <c r="BF621" s="195"/>
      <c r="BG621" s="195"/>
      <c r="BH621" s="195"/>
      <c r="BI621" s="195"/>
      <c r="BJ621" s="195"/>
      <c r="BK621" s="195"/>
      <c r="BL621" s="195"/>
      <c r="BM621" s="195"/>
      <c r="BN621" s="195"/>
      <c r="BO621" s="195"/>
      <c r="BP621" s="195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</row>
    <row r="622" spans="1:101" ht="14.25" customHeight="1">
      <c r="A622" s="144"/>
      <c r="B622" s="197"/>
      <c r="C622" s="197"/>
      <c r="D622" s="197"/>
      <c r="E622" s="192"/>
      <c r="F622" s="192"/>
      <c r="G622" s="192"/>
      <c r="H622" s="192"/>
      <c r="I622" s="192"/>
      <c r="J622" s="192"/>
      <c r="K622" s="192"/>
      <c r="L622" s="197"/>
      <c r="M622" s="197"/>
      <c r="N622" s="197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192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  <c r="AU622" s="195"/>
      <c r="AV622" s="195"/>
      <c r="AW622" s="195"/>
      <c r="AX622" s="195"/>
      <c r="AY622" s="195"/>
      <c r="AZ622" s="195"/>
      <c r="BA622" s="195"/>
      <c r="BB622" s="195"/>
      <c r="BC622" s="195"/>
      <c r="BD622" s="195"/>
      <c r="BE622" s="195"/>
      <c r="BF622" s="195"/>
      <c r="BG622" s="195"/>
      <c r="BH622" s="195"/>
      <c r="BI622" s="195"/>
      <c r="BJ622" s="195"/>
      <c r="BK622" s="195"/>
      <c r="BL622" s="195"/>
      <c r="BM622" s="195"/>
      <c r="BN622" s="195"/>
      <c r="BO622" s="195"/>
      <c r="BP622" s="195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</row>
    <row r="623" spans="1:101" ht="14.25" customHeight="1">
      <c r="A623" s="144"/>
      <c r="B623" s="197"/>
      <c r="C623" s="197"/>
      <c r="D623" s="197"/>
      <c r="E623" s="192"/>
      <c r="F623" s="192"/>
      <c r="G623" s="192"/>
      <c r="H623" s="192"/>
      <c r="I623" s="192"/>
      <c r="J623" s="192"/>
      <c r="K623" s="192"/>
      <c r="L623" s="197"/>
      <c r="M623" s="197"/>
      <c r="N623" s="197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  <c r="AU623" s="195"/>
      <c r="AV623" s="195"/>
      <c r="AW623" s="195"/>
      <c r="AX623" s="195"/>
      <c r="AY623" s="195"/>
      <c r="AZ623" s="195"/>
      <c r="BA623" s="195"/>
      <c r="BB623" s="195"/>
      <c r="BC623" s="195"/>
      <c r="BD623" s="195"/>
      <c r="BE623" s="195"/>
      <c r="BF623" s="195"/>
      <c r="BG623" s="195"/>
      <c r="BH623" s="195"/>
      <c r="BI623" s="195"/>
      <c r="BJ623" s="195"/>
      <c r="BK623" s="195"/>
      <c r="BL623" s="195"/>
      <c r="BM623" s="195"/>
      <c r="BN623" s="195"/>
      <c r="BO623" s="195"/>
      <c r="BP623" s="195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</row>
    <row r="624" spans="1:101" ht="14.25" customHeight="1">
      <c r="A624" s="144"/>
      <c r="B624" s="197"/>
      <c r="C624" s="192"/>
      <c r="D624" s="192"/>
      <c r="E624" s="192"/>
      <c r="F624" s="192"/>
      <c r="G624" s="192"/>
      <c r="H624" s="192"/>
      <c r="I624" s="192"/>
      <c r="J624" s="192"/>
      <c r="K624" s="192"/>
      <c r="L624" s="197"/>
      <c r="M624" s="197"/>
      <c r="N624" s="197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  <c r="AU624" s="195"/>
      <c r="AV624" s="195"/>
      <c r="AW624" s="195"/>
      <c r="AX624" s="195"/>
      <c r="AY624" s="195"/>
      <c r="AZ624" s="195"/>
      <c r="BA624" s="195"/>
      <c r="BB624" s="195"/>
      <c r="BC624" s="195"/>
      <c r="BD624" s="195"/>
      <c r="BE624" s="195"/>
      <c r="BF624" s="195"/>
      <c r="BG624" s="195"/>
      <c r="BH624" s="195"/>
      <c r="BI624" s="195"/>
      <c r="BJ624" s="195"/>
      <c r="BK624" s="195"/>
      <c r="BL624" s="195"/>
      <c r="BM624" s="195"/>
      <c r="BN624" s="195"/>
      <c r="BO624" s="195"/>
      <c r="BP624" s="195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</row>
    <row r="625" spans="1:101" ht="14.25" customHeight="1">
      <c r="A625" s="144"/>
      <c r="B625" s="197"/>
      <c r="C625" s="197"/>
      <c r="D625" s="197"/>
      <c r="E625" s="192"/>
      <c r="F625" s="192"/>
      <c r="G625" s="192"/>
      <c r="H625" s="192"/>
      <c r="I625" s="192"/>
      <c r="J625" s="192"/>
      <c r="K625" s="197"/>
      <c r="L625" s="197"/>
      <c r="M625" s="197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5"/>
      <c r="AN625" s="195"/>
      <c r="AO625" s="195"/>
      <c r="AP625" s="195"/>
      <c r="AQ625" s="195"/>
      <c r="AR625" s="195"/>
      <c r="AS625" s="195"/>
      <c r="AT625" s="195"/>
      <c r="AU625" s="195"/>
      <c r="AV625" s="195"/>
      <c r="AW625" s="195"/>
      <c r="AX625" s="195"/>
      <c r="AY625" s="195"/>
      <c r="AZ625" s="195"/>
      <c r="BA625" s="195"/>
      <c r="BB625" s="195"/>
      <c r="BC625" s="195"/>
      <c r="BD625" s="195"/>
      <c r="BE625" s="195"/>
      <c r="BF625" s="195"/>
      <c r="BG625" s="195"/>
      <c r="BH625" s="195"/>
      <c r="BI625" s="195"/>
      <c r="BJ625" s="195"/>
      <c r="BK625" s="195"/>
      <c r="BL625" s="195"/>
      <c r="BM625" s="195"/>
      <c r="BN625" s="195"/>
      <c r="BO625" s="195"/>
      <c r="BP625" s="195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</row>
    <row r="626" spans="1:101" ht="14.25" customHeight="1">
      <c r="A626" s="144"/>
      <c r="B626" s="197"/>
      <c r="C626" s="197"/>
      <c r="D626" s="192"/>
      <c r="E626" s="192"/>
      <c r="F626" s="192"/>
      <c r="G626" s="192"/>
      <c r="H626" s="192"/>
      <c r="I626" s="192"/>
      <c r="J626" s="197"/>
      <c r="K626" s="197"/>
      <c r="L626" s="197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  <c r="AU626" s="195"/>
      <c r="AV626" s="195"/>
      <c r="AW626" s="195"/>
      <c r="AX626" s="195"/>
      <c r="AY626" s="195"/>
      <c r="AZ626" s="195"/>
      <c r="BA626" s="195"/>
      <c r="BB626" s="195"/>
      <c r="BC626" s="195"/>
      <c r="BD626" s="195"/>
      <c r="BE626" s="195"/>
      <c r="BF626" s="195"/>
      <c r="BG626" s="195"/>
      <c r="BH626" s="195"/>
      <c r="BI626" s="195"/>
      <c r="BJ626" s="195"/>
      <c r="BK626" s="195"/>
      <c r="BL626" s="195"/>
      <c r="BM626" s="195"/>
      <c r="BN626" s="195"/>
      <c r="BO626" s="195"/>
      <c r="BP626" s="195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</row>
    <row r="627" spans="1:101" ht="14.25" customHeight="1">
      <c r="A627" s="144"/>
      <c r="B627" s="197"/>
      <c r="C627" s="197"/>
      <c r="D627" s="192"/>
      <c r="E627" s="192"/>
      <c r="F627" s="192"/>
      <c r="G627" s="192"/>
      <c r="H627" s="192"/>
      <c r="I627" s="197"/>
      <c r="J627" s="197"/>
      <c r="K627" s="197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5"/>
      <c r="AC627" s="196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  <c r="AU627" s="195"/>
      <c r="AV627" s="195"/>
      <c r="AW627" s="195"/>
      <c r="AX627" s="195"/>
      <c r="AY627" s="195"/>
      <c r="AZ627" s="195"/>
      <c r="BA627" s="195"/>
      <c r="BB627" s="195"/>
      <c r="BC627" s="195"/>
      <c r="BD627" s="195"/>
      <c r="BE627" s="195"/>
      <c r="BF627" s="195"/>
      <c r="BG627" s="195"/>
      <c r="BH627" s="195"/>
      <c r="BI627" s="195"/>
      <c r="BJ627" s="195"/>
      <c r="BK627" s="195"/>
      <c r="BL627" s="195"/>
      <c r="BM627" s="195"/>
      <c r="BN627" s="195"/>
      <c r="BO627" s="195"/>
      <c r="BP627" s="195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</row>
    <row r="628" spans="1:101" ht="14.25" customHeight="1">
      <c r="A628" s="144"/>
      <c r="B628" s="197"/>
      <c r="C628" s="197"/>
      <c r="D628" s="192"/>
      <c r="E628" s="192"/>
      <c r="F628" s="192"/>
      <c r="G628" s="192"/>
      <c r="H628" s="197"/>
      <c r="I628" s="197"/>
      <c r="J628" s="197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6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  <c r="AU628" s="195"/>
      <c r="AV628" s="195"/>
      <c r="AW628" s="195"/>
      <c r="AX628" s="195"/>
      <c r="AY628" s="195"/>
      <c r="AZ628" s="195"/>
      <c r="BA628" s="195"/>
      <c r="BB628" s="195"/>
      <c r="BC628" s="195"/>
      <c r="BD628" s="195"/>
      <c r="BE628" s="195"/>
      <c r="BF628" s="195"/>
      <c r="BG628" s="195"/>
      <c r="BH628" s="195"/>
      <c r="BI628" s="195"/>
      <c r="BJ628" s="195"/>
      <c r="BK628" s="195"/>
      <c r="BL628" s="195"/>
      <c r="BM628" s="195"/>
      <c r="BN628" s="195"/>
      <c r="BO628" s="195"/>
      <c r="BP628" s="195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</row>
    <row r="629" spans="1:101" ht="14.25" customHeight="1">
      <c r="A629" s="144"/>
      <c r="B629" s="197"/>
      <c r="C629" s="192"/>
      <c r="D629" s="192"/>
      <c r="E629" s="192"/>
      <c r="F629" s="192"/>
      <c r="G629" s="197"/>
      <c r="H629" s="197"/>
      <c r="I629" s="197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  <c r="AU629" s="195"/>
      <c r="AV629" s="195"/>
      <c r="AW629" s="195"/>
      <c r="AX629" s="195"/>
      <c r="AY629" s="195"/>
      <c r="AZ629" s="195"/>
      <c r="BA629" s="195"/>
      <c r="BB629" s="195"/>
      <c r="BC629" s="195"/>
      <c r="BD629" s="195"/>
      <c r="BE629" s="195"/>
      <c r="BF629" s="195"/>
      <c r="BG629" s="195"/>
      <c r="BH629" s="195"/>
      <c r="BI629" s="195"/>
      <c r="BJ629" s="195"/>
      <c r="BK629" s="195"/>
      <c r="BL629" s="195"/>
      <c r="BM629" s="195"/>
      <c r="BN629" s="195"/>
      <c r="BO629" s="195"/>
      <c r="BP629" s="195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</row>
    <row r="630" spans="1:101" ht="1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78"/>
      <c r="BJ630" s="78"/>
      <c r="BK630" s="78"/>
      <c r="BL630" s="78"/>
      <c r="BM630" s="78"/>
      <c r="BN630" s="78"/>
      <c r="BO630" s="78"/>
      <c r="BP630" s="78"/>
    </row>
    <row r="631" spans="1:101" ht="1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78"/>
      <c r="BJ631" s="78"/>
      <c r="BK631" s="78"/>
      <c r="BL631" s="78"/>
      <c r="BM631" s="78"/>
      <c r="BN631" s="78"/>
      <c r="BO631" s="78"/>
      <c r="BP631" s="78"/>
    </row>
  </sheetData>
  <mergeCells count="10">
    <mergeCell ref="A428:AC428"/>
    <mergeCell ref="A489:AC489"/>
    <mergeCell ref="A550:AC550"/>
    <mergeCell ref="A1:AC1"/>
    <mergeCell ref="A62:AC62"/>
    <mergeCell ref="A123:AC123"/>
    <mergeCell ref="A184:AC184"/>
    <mergeCell ref="A245:AC245"/>
    <mergeCell ref="A306:AC306"/>
    <mergeCell ref="A367:AC36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10</vt:i4>
      </vt:variant>
    </vt:vector>
  </HeadingPairs>
  <TitlesOfParts>
    <vt:vector size="29" baseType="lpstr">
      <vt:lpstr>API</vt:lpstr>
      <vt:lpstr>Inputs</vt:lpstr>
      <vt:lpstr>Output</vt:lpstr>
      <vt:lpstr>Assms</vt:lpstr>
      <vt:lpstr>Pricing</vt:lpstr>
      <vt:lpstr>Alt1</vt:lpstr>
      <vt:lpstr>Alt2</vt:lpstr>
      <vt:lpstr>Alt3</vt:lpstr>
      <vt:lpstr>StatV</vt:lpstr>
      <vt:lpstr>SelectLX</vt:lpstr>
      <vt:lpstr>LXtables</vt:lpstr>
      <vt:lpstr>CashValue</vt:lpstr>
      <vt:lpstr>DACtax</vt:lpstr>
      <vt:lpstr>DMD</vt:lpstr>
      <vt:lpstr>PriceQx</vt:lpstr>
      <vt:lpstr>FemaleQx</vt:lpstr>
      <vt:lpstr>MaleQx</vt:lpstr>
      <vt:lpstr>VQx</vt:lpstr>
      <vt:lpstr>CSO</vt:lpstr>
      <vt:lpstr>age</vt:lpstr>
      <vt:lpstr>healthStatus</vt:lpstr>
      <vt:lpstr>Kainput_curve</vt:lpstr>
      <vt:lpstr>Kinput_inputs</vt:lpstr>
      <vt:lpstr>sex</vt:lpstr>
      <vt:lpstr>smoker</vt:lpstr>
      <vt:lpstr>Xinput_curve</vt:lpstr>
      <vt:lpstr>Xjinput_inputs</vt:lpstr>
      <vt:lpstr>Xoutput_monthlyPremium</vt:lpstr>
      <vt:lpstr>Xoutput_outputs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Brian Clark</cp:lastModifiedBy>
  <cp:lastPrinted>2025-01-15T21:28:05Z</cp:lastPrinted>
  <dcterms:created xsi:type="dcterms:W3CDTF">2023-06-21T13:31:30Z</dcterms:created>
  <dcterms:modified xsi:type="dcterms:W3CDTF">2026-02-02T16:53:02Z</dcterms:modified>
</cp:coreProperties>
</file>